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Rating\RATING HEBO\Rapportering HEBO\Rapportering 2019 Q2\"/>
    </mc:Choice>
  </mc:AlternateContent>
  <bookViews>
    <workbookView xWindow="0" yWindow="0" windowWidth="15480" windowHeight="11640" tabRatio="86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62913"/>
</workbook>
</file>

<file path=xl/calcChain.xml><?xml version="1.0" encoding="utf-8"?>
<calcChain xmlns="http://schemas.openxmlformats.org/spreadsheetml/2006/main">
  <c r="J12" i="14" l="1"/>
  <c r="C149" i="9" l="1"/>
  <c r="C148" i="9"/>
  <c r="C147" i="9"/>
  <c r="C146" i="9"/>
  <c r="C145" i="9"/>
  <c r="C144" i="9"/>
  <c r="C143" i="9"/>
  <c r="C142" i="9"/>
  <c r="C139" i="9"/>
  <c r="C135" i="9"/>
  <c r="C136" i="9"/>
  <c r="C134" i="9"/>
  <c r="C133" i="9"/>
  <c r="C132" i="9"/>
  <c r="C131" i="9"/>
  <c r="C130" i="9"/>
  <c r="C129" i="9"/>
  <c r="C126" i="9"/>
  <c r="C106" i="9"/>
  <c r="C21" i="9"/>
  <c r="C18" i="9"/>
  <c r="C17" i="9"/>
  <c r="C12" i="9"/>
  <c r="C102" i="8"/>
  <c r="C101" i="8"/>
  <c r="D36" i="8" l="1"/>
  <c r="C36" i="8"/>
  <c r="C32" i="8"/>
  <c r="C29" i="8"/>
  <c r="C65" i="8" s="1"/>
  <c r="D27" i="8"/>
  <c r="C25" i="8"/>
  <c r="J14" i="14" s="1"/>
  <c r="C24" i="8"/>
  <c r="C82" i="8" l="1"/>
  <c r="D82" i="8" s="1"/>
  <c r="F103" i="9" l="1"/>
  <c r="F69" i="9" l="1"/>
  <c r="F70" i="9"/>
  <c r="F71" i="9"/>
  <c r="F72" i="9"/>
  <c r="F73" i="9"/>
  <c r="F74" i="9"/>
  <c r="F75" i="9"/>
  <c r="F76" i="9"/>
  <c r="F77" i="9"/>
  <c r="F78" i="9"/>
  <c r="F79" i="9"/>
  <c r="F80" i="9"/>
  <c r="F81" i="9"/>
  <c r="F82" i="9"/>
  <c r="F83" i="9"/>
  <c r="F84" i="9"/>
  <c r="F85" i="9"/>
  <c r="F86" i="9"/>
  <c r="F87" i="9"/>
  <c r="F68"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82" i="9" l="1"/>
  <c r="F186" i="9"/>
  <c r="F183" i="9"/>
  <c r="F187" i="9"/>
  <c r="F180" i="9"/>
  <c r="F181" i="9"/>
  <c r="F185" i="9"/>
  <c r="F184" i="9"/>
  <c r="F117" i="9"/>
  <c r="F119" i="9"/>
  <c r="F121" i="9"/>
  <c r="F123" i="9"/>
  <c r="F116" i="9"/>
  <c r="F118" i="9"/>
  <c r="F120" i="9"/>
  <c r="F122" i="9"/>
  <c r="D124" i="9"/>
  <c r="G116" i="9" l="1"/>
  <c r="G118" i="9"/>
  <c r="G120" i="9"/>
  <c r="G122" i="9"/>
  <c r="G117" i="9"/>
  <c r="G119" i="9"/>
  <c r="G121" i="9"/>
  <c r="G123" i="9"/>
  <c r="F21" i="9"/>
  <c r="F18" i="9"/>
  <c r="F17" i="9"/>
  <c r="J15" i="14" l="1"/>
  <c r="K14" i="14" l="1"/>
  <c r="L14" i="14" s="1"/>
  <c r="M14" i="14" s="1"/>
  <c r="D65" i="8"/>
  <c r="J11" i="14"/>
  <c r="K11" i="14" s="1"/>
  <c r="L11" i="14" s="1"/>
  <c r="M11" i="14" s="1"/>
  <c r="C97" i="8"/>
  <c r="D97" i="8" s="1"/>
  <c r="F126" i="8" l="1"/>
  <c r="G127" i="8" l="1"/>
  <c r="G126" i="8"/>
  <c r="F127" i="8"/>
  <c r="C140" i="8" l="1"/>
  <c r="D142" i="8" l="1"/>
  <c r="C142" i="8"/>
  <c r="C106" i="8" l="1"/>
  <c r="C138" i="8"/>
  <c r="D99" i="8"/>
  <c r="C108" i="8" l="1"/>
  <c r="C123"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C60" i="8"/>
  <c r="D47" i="8"/>
  <c r="C47" i="8"/>
  <c r="C34" i="8"/>
  <c r="F31" i="8" s="1"/>
  <c r="G180" i="9" l="1"/>
  <c r="G181" i="9"/>
  <c r="F166" i="9"/>
  <c r="F170" i="9"/>
  <c r="F174" i="9"/>
  <c r="F167" i="9"/>
  <c r="F171" i="9"/>
  <c r="F168" i="9"/>
  <c r="F172" i="9"/>
  <c r="F169" i="9"/>
  <c r="F173" i="9"/>
  <c r="G169" i="9"/>
  <c r="G173" i="9"/>
  <c r="G166" i="9"/>
  <c r="G170" i="9"/>
  <c r="G174" i="9"/>
  <c r="G167" i="9"/>
  <c r="G171" i="9"/>
  <c r="G168" i="9"/>
  <c r="G172" i="9"/>
  <c r="C125" i="8"/>
  <c r="F125" i="8" s="1"/>
  <c r="F122" i="8"/>
  <c r="G114" i="9"/>
  <c r="G110" i="9"/>
  <c r="G113" i="9"/>
  <c r="G131" i="9"/>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C128" i="8" l="1"/>
  <c r="G125" i="8"/>
  <c r="G128" i="8" s="1"/>
  <c r="F124" i="9"/>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<sst xmlns="http://schemas.openxmlformats.org/spreadsheetml/2006/main" count="1154" uniqueCount="835">
  <si>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</si>
  <si>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</si>
  <si>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</si>
  <si>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</si>
  <si>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</si>
  <si>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</si>
  <si>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</si>
  <si>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</si>
  <si>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</si>
  <si>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</si>
  <si>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</si>
  <si>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</si>
  <si>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</si>
  <si>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</si>
  <si>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</si>
  <si>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</si>
  <si>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</si>
  <si>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</si>
  <si>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</si>
  <si>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</si>
  <si>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</si>
  <si>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</si>
  <si>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</si>
  <si>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</si>
  <si>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</si>
  <si>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</si>
  <si>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</si>
  <si>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</si>
  <si>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</si>
  <si>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</si>
  <si>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</si>
  <si>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</si>
  <si>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</si>
  <si>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</si>
  <si>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</si>
  <si>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</si>
  <si>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</si>
  <si>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</si>
  <si>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</si>
  <si>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</si>
  <si>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</si>
  <si>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</si>
  <si>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</si>
  <si>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</si>
  <si>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</si>
  <si>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</si>
  <si>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</si>
  <si>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</si>
  <si>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</si>
  <si>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</si>
  <si>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</si>
  <si>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</si>
  <si>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</si>
  <si>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</si>
  <si>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</si>
  <si>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</si>
  <si>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</si>
  <si>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</si>
  <si>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</si>
  <si>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</si>
  <si>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</si>
  <si>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</si>
  <si>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</si>
  <si>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</si>
  <si>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</si>
  <si>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</si>
  <si>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</si>
  <si>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</si>
  <si>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</si>
  <si>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</si>
  <si>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</si>
  <si>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</si>
  <si>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</si>
  <si>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</si>
  <si>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</si>
  <si>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</si>
  <si>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</si>
  <si>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</si>
  <si>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</si>
  <si>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</si>
  <si>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</si>
  <si>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</si>
  <si>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</si>
  <si>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</si>
  <si>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</si>
  <si>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</si>
  <si>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</si>
  <si>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</si>
  <si>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</si>
  <si>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</si>
  <si>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</si>
  <si>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</si>
  <si>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</si>
  <si>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</si>
  <si>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</si>
  <si>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</si>
  <si>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</si>
  <si>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</si>
  <si>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</si>
  <si>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</si>
  <si>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</si>
  <si>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</si>
  <si>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</si>
  <si>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</si>
  <si>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</si>
  <si>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</si>
  <si>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</si>
  <si>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</si>
  <si>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</si>
  <si>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</si>
  <si>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</si>
  <si>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</si>
  <si>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</si>
  <si>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</si>
  <si>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</si>
  <si>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</si>
  <si>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</si>
  <si>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</si>
  <si>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</si>
  <si>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</si>
  <si>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</si>
  <si>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</si>
  <si>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</si>
  <si>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</si>
  <si>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</si>
  <si>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</si>
  <si>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</si>
  <si>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</si>
  <si>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</si>
  <si>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</si>
  <si>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</si>
  <si>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</si>
  <si>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</si>
  <si>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</si>
  <si>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</si>
  <si>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</si>
  <si>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</si>
  <si>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</si>
  <si>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</si>
  <si>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</si>
  <si>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</si>
  <si>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</si>
  <si>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</si>
  <si>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</si>
  <si>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</si>
  <si>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</si>
  <si>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</si>
  <si>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</si>
  <si>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</si>
  <si>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</si>
  <si>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</si>
  <si>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</si>
  <si>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</si>
  <si>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</si>
  <si>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</si>
  <si>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</si>
  <si>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</si>
  <si>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</si>
  <si>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</si>
  <si>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</si>
  <si>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</si>
  <si>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</si>
  <si>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</si>
  <si>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</si>
  <si>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</si>
  <si>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</si>
  <si>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</si>
  <si>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</si>
  <si>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</si>
  <si>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</si>
  <si>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</si>
  <si>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</si>
  <si>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</si>
  <si>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</si>
  <si>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</si>
  <si>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</si>
  <si>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</si>
  <si>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</si>
  <si>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</si>
  <si>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</si>
  <si>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</si>
  <si>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</si>
  <si>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</si>
  <si>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</si>
  <si>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</si>
  <si>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</si>
  <si>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</si>
  <si>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</si>
  <si>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</si>
  <si>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</si>
  <si>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</si>
  <si>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</si>
  <si>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</si>
  <si>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</si>
  <si>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</si>
  <si>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</si>
  <si>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</si>
  <si>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</si>
  <si>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</si>
  <si>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</si>
  <si>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</si>
  <si>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</si>
  <si>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</si>
  <si>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</si>
  <si>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</si>
  <si>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</si>
  <si>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</si>
  <si>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</si>
  <si>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</si>
  <si>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</si>
  <si>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</si>
  <si>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</si>
  <si>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</si>
  <si>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</si>
  <si>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</si>
  <si>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</si>
  <si>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</si>
  <si>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</si>
  <si>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</si>
  <si>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</si>
  <si>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</si>
  <si>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</si>
  <si>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</si>
  <si>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</si>
  <si>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</si>
  <si>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</si>
  <si>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</si>
  <si>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</si>
  <si>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</si>
  <si>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</si>
  <si>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</si>
  <si>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</si>
  <si>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</si>
  <si>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</si>
  <si>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</si>
  <si>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</si>
  <si>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</si>
  <si>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</si>
  <si>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</si>
  <si>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</si>
  <si>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</si>
  <si>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</si>
  <si>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</si>
  <si>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</si>
  <si>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</si>
  <si>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</si>
  <si>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</si>
  <si>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</si>
  <si>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</si>
  <si>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</si>
  <si>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</si>
  <si>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</si>
  <si>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</si>
  <si>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</si>
  <si>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</si>
  <si>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</si>
  <si>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</si>
  <si>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</si>
  <si>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</si>
  <si>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</si>
  <si>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</si>
  <si>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</si>
  <si>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</si>
  <si>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</si>
  <si>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</si>
  <si>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</si>
  <si>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</si>
  <si>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</si>
  <si>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</si>
  <si>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</si>
  <si>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</si>
  <si>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</si>
  <si>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</si>
  <si>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</si>
  <si>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</si>
  <si>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</si>
  <si>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</si>
  <si>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</si>
  <si>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</si>
  <si>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</si>
  <si>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</si>
  <si>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</si>
  <si>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</si>
  <si>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</si>
  <si>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</si>
  <si>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</si>
  <si>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</si>
  <si>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</si>
  <si>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</si>
  <si>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</si>
  <si>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</si>
  <si>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</si>
  <si>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</si>
  <si>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</si>
  <si>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</si>
  <si>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</si>
  <si>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</si>
  <si>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</si>
  <si>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</si>
  <si>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</si>
  <si>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</si>
  <si>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</si>
  <si>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</si>
  <si>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</si>
  <si>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</si>
  <si>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</si>
  <si>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</si>
  <si>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</si>
  <si>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</si>
  <si>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</si>
  <si>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</si>
  <si>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</si>
  <si>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</si>
  <si>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</si>
  <si>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</si>
  <si>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</si>
  <si>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</si>
  <si>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</si>
  <si>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</si>
  <si>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</si>
  <si>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</si>
  <si>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</si>
  <si>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</si>
  <si>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</si>
  <si>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</si>
  <si>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</si>
  <si>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</si>
  <si>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</si>
  <si>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</si>
  <si>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</si>
  <si>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</si>
  <si>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</si>
  <si>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</si>
  <si>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</si>
  <si>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</si>
  <si>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</si>
  <si>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</si>
  <si>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</si>
  <si>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</si>
  <si>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</si>
  <si>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</si>
  <si>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</si>
  <si>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</si>
  <si>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</si>
  <si>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</si>
  <si>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</si>
  <si>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</si>
  <si>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</si>
  <si>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</si>
  <si>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</si>
  <si>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</si>
  <si>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</si>
  <si>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</si>
  <si>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</si>
  <si>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</si>
  <si>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</si>
  <si>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</si>
  <si>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</si>
  <si>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</si>
  <si>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</si>
  <si>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</si>
  <si>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</si>
  <si>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</si>
  <si>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</si>
  <si>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</si>
  <si>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</si>
  <si>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</si>
  <si>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</si>
  <si>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</si>
  <si>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</si>
  <si>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</si>
  <si>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</si>
  <si>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</si>
  <si>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</si>
  <si>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</si>
  <si>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</si>
  <si>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</si>
  <si>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</si>
  <si>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</si>
  <si>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</si>
  <si>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</si>
  <si>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</si>
  <si>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</si>
  <si>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</si>
  <si>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</si>
  <si>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</si>
  <si>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</si>
  <si>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</si>
  <si>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</si>
  <si>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</si>
  <si>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</si>
  <si>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</si>
  <si>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</si>
  <si>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</si>
  <si>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</si>
  <si>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</si>
  <si>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</si>
  <si>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</si>
  <si>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</si>
  <si>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</si>
  <si>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</si>
  <si>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</si>
  <si>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</si>
  <si>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</si>
  <si>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</si>
  <si>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</si>
  <si>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</si>
  <si>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</si>
  <si>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</si>
  <si>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</si>
  <si>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</si>
  <si>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</si>
  <si>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</si>
  <si>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</si>
  <si>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</si>
  <si>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</si>
  <si>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</si>
  <si>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</si>
  <si>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</si>
  <si>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</si>
  <si>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</si>
  <si>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</si>
  <si>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</si>
  <si>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</si>
  <si>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</si>
  <si>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</si>
  <si>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</si>
  <si>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</si>
  <si>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</si>
  <si>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</si>
  <si>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</si>
  <si>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</si>
  <si>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</si>
  <si>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</si>
  <si>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</si>
  <si>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</si>
  <si>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</si>
  <si>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</si>
  <si>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</si>
  <si>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</si>
  <si>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</si>
  <si>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</si>
  <si>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</si>
  <si>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</si>
  <si>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</si>
  <si>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</si>
  <si>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</si>
  <si>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</si>
  <si>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</si>
  <si>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</si>
  <si>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</si>
  <si>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</si>
  <si>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</si>
  <si>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</si>
  <si>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</si>
  <si>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</si>
  <si>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</si>
  <si>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</si>
  <si>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</si>
  <si>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</si>
  <si>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</si>
  <si>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</si>
  <si>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</si>
  <si>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</si>
  <si>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</si>
  <si>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</si>
  <si>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</si>
  <si>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</si>
  <si>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</si>
  <si>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</si>
  <si>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</si>
  <si>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</si>
  <si>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</si>
  <si>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</si>
  <si>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</si>
  <si>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</si>
  <si>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</si>
  <si>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</si>
  <si>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</si>
  <si>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</si>
  <si>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</si>
  <si>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</si>
  <si>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</si>
  <si>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</si>
  <si>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</si>
  <si>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</si>
  <si>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</si>
  <si>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</si>
  <si>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</si>
  <si>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</si>
  <si>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</si>
  <si>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</si>
  <si>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</si>
  <si>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</si>
  <si>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</si>
  <si>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</si>
  <si>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</si>
  <si>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</si>
  <si>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</si>
  <si>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</si>
  <si>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</si>
  <si>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</si>
  <si>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</si>
  <si>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</si>
  <si>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</si>
  <si>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</si>
  <si>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</si>
  <si>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</si>
  <si>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</si>
  <si>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</si>
  <si>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</si>
  <si>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</si>
  <si>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</si>
  <si>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</si>
  <si>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</si>
  <si>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</si>
  <si>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</si>
  <si>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</si>
  <si>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</si>
  <si>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</si>
  <si>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</si>
  <si>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</si>
  <si>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</si>
  <si>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</si>
  <si>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</si>
  <si>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</si>
  <si>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</si>
  <si>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</si>
  <si>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</si>
  <si>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</si>
  <si>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</si>
  <si>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</si>
  <si>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</si>
  <si>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</si>
  <si>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</si>
  <si>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</si>
  <si>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</si>
  <si>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</si>
  <si>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</si>
  <si>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</si>
  <si>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</si>
  <si>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</si>
  <si>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</si>
  <si>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</si>
  <si>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</si>
  <si>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</si>
  <si>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</si>
  <si>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</si>
  <si>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</si>
  <si>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</si>
  <si>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</si>
  <si>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</si>
  <si>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</si>
  <si>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</si>
  <si>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</si>
  <si>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</si>
  <si>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</si>
  <si>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</si>
  <si>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</si>
  <si>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</si>
  <si>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</si>
  <si>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</si>
  <si>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</si>
  <si>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</si>
  <si>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</si>
  <si>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</si>
  <si>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</si>
  <si>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</si>
  <si>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</si>
  <si>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</si>
  <si>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</si>
  <si>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</si>
  <si>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</si>
  <si>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</si>
  <si>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</si>
  <si>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</si>
  <si>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</si>
  <si>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</si>
  <si>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</si>
  <si>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</si>
  <si>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</si>
  <si>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</si>
  <si>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</si>
  <si>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</si>
  <si>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</si>
  <si>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</si>
  <si>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</si>
  <si>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</si>
  <si>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</si>
  <si>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</si>
  <si>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</si>
  <si>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</si>
  <si>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</si>
  <si>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</si>
  <si>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</si>
  <si>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</si>
  <si>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</si>
  <si>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</si>
  <si>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</si>
  <si>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</si>
  <si>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</si>
  <si>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</si>
  <si>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</si>
  <si>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</si>
  <si>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</si>
  <si>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</si>
  <si>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</si>
  <si>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</si>
  <si>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</si>
  <si>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</si>
  <si>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</si>
  <si>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</si>
  <si>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</si>
  <si>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</si>
  <si>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</si>
  <si>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</si>
  <si>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</si>
  <si>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</si>
  <si>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</si>
  <si>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</si>
  <si>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</si>
  <si>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</si>
  <si>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</si>
  <si>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</si>
  <si>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</si>
  <si>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</si>
  <si>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</si>
  <si>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</si>
  <si>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</si>
  <si>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</si>
  <si>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</si>
  <si>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</si>
  <si>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</si>
  <si>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</si>
  <si>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</si>
  <si>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</si>
  <si>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</si>
  <si>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</si>
  <si>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</si>
  <si>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</si>
  <si>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</si>
  <si>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</si>
  <si>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</si>
  <si>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</si>
  <si>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</si>
  <si>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</si>
  <si>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</si>
  <si>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</si>
  <si>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</si>
  <si>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</si>
  <si>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</si>
  <si>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</si>
  <si>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</si>
  <si>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</si>
  <si>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</si>
  <si>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</si>
  <si>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</si>
  <si>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</si>
  <si>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</si>
  <si>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</si>
  <si>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</si>
  <si>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</si>
  <si>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</si>
  <si>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</si>
  <si>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</si>
  <si>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</si>
  <si>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</si>
  <si>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</si>
  <si>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</si>
  <si>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</si>
  <si>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</si>
  <si>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</si>
  <si>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</si>
  <si>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</si>
  <si>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</si>
  <si>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</si>
  <si>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</si>
  <si>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</si>
  <si>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</si>
  <si>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</si>
  <si>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</si>
  <si>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</si>
  <si>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</si>
  <si>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</si>
  <si>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</si>
  <si>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</si>
  <si>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</si>
  <si>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</si>
  <si>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</si>
  <si>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</si>
  <si>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</si>
  <si>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</si>
  <si>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</si>
  <si>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</si>
  <si>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</si>
  <si>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</si>
  <si>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</si>
  <si>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</si>
  <si>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</si>
  <si>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</si>
  <si>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</si>
  <si>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</si>
  <si>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</si>
  <si>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</si>
  <si>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</si>
  <si>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</si>
  <si>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</si>
  <si>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</si>
  <si>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</si>
  <si>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</si>
  <si>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</si>
  <si>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</si>
  <si>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</si>
  <si>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</si>
  <si>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</si>
  <si>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</si>
  <si>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</si>
  <si>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</si>
  <si>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</si>
  <si>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</si>
  <si>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</si>
  <si>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</si>
  <si>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</si>
  <si>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</si>
  <si>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</si>
  <si>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</si>
  <si>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</si>
  <si>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</si>
  <si>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</si>
  <si>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</si>
  <si>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</si>
  <si>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</si>
  <si>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</si>
  <si>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</si>
  <si>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</si>
  <si>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</si>
  <si>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</si>
  <si>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</si>
  <si>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</si>
  <si>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</si>
  <si>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</si>
  <si>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</si>
  <si>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</si>
  <si>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</si>
  <si>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</si>
  <si>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</si>
  <si>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</si>
  <si>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</si>
  <si>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</si>
  <si>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</si>
  <si>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</si>
  <si>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</si>
  <si>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</si>
  <si>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</si>
  <si>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</si>
  <si>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</si>
  <si>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</si>
  <si>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</si>
  <si>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</si>
  <si>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</si>
  <si>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</si>
  <si>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</si>
  <si>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</si>
  <si>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</si>
  <si>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</si>
  <si>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</si>
  <si>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</si>
  <si>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</si>
  <si>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</si>
  <si>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</si>
  <si>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</si>
  <si>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</si>
  <si>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</si>
  <si>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</si>
  <si>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</si>
  <si>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</si>
  <si>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</si>
  <si>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</si>
  <si>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</si>
  <si>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</si>
  <si>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</si>
  <si>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</si>
  <si>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</si>
  <si>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</si>
  <si>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</si>
  <si>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</si>
  <si>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</si>
  <si>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</si>
  <si>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</si>
  <si>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</si>
  <si>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</si>
  <si>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</si>
  <si>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</si>
  <si>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</si>
  <si>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</si>
  <si>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</si>
  <si>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</si>
  <si>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</si>
  <si>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</si>
  <si>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</si>
  <si>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</si>
  <si>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</si>
  <si>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</si>
  <si>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</si>
  <si>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</si>
  <si>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</si>
  <si>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</si>
  <si>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</si>
  <si>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</si>
  <si>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</si>
  <si>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</si>
  <si>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</si>
  <si>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</si>
  <si>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</si>
  <si>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</si>
  <si>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</si>
  <si>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</si>
  <si>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</si>
  <si>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</si>
  <si>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</si>
  <si>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</si>
  <si>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</si>
  <si>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</si>
  <si>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</si>
  <si>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</si>
  <si>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</si>
  <si>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</si>
  <si>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</si>
  <si>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</si>
  <si>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</si>
  <si>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</si>
  <si>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Trøndelag</t>
  </si>
  <si>
    <t>Cut-off Date: 30.06.19</t>
  </si>
  <si>
    <t>Reporting Date: 30.06.19</t>
  </si>
  <si>
    <t>HTT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</si>
</sst>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 #,##0.00_ ;_ * \-#,##0.00_ ;_ * &quot;-&quot;??_ ;_ @_ "/>
    <numFmt numFmtId="165" formatCode="_ * #,##0_ ;_ * \-#,##0_ ;_ * &quot;-&quot;??_ ;_ @_ "/>
    <numFmt numFmtId="166" formatCode="0.0\ %"/>
    <numFmt numFmtId="167" formatCode="_(* #,##0_);_(* \(#,##0\);_(* &quot;-&quot;??_);_(@_)"/>
    <numFmt numFmtId="168" formatCode="_-* #,##0_-;\-* #,##0_-;_-* &quot;-&quot;??_-;_-@_-"/>
    <numFmt numFmtId="169" formatCode="_(* #,##0.00_);_(* \(#,##0.00\);_(* &quot;-&quot;??_);_(@_)"/>
  </numFmts>
  <fonts count="6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4"/>
      <color theme="9" tint="-0.249977111117893"/>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3" fillId="0" borderId="0" applyFont="0" applyFill="0" applyBorder="0" applyAlignment="0" applyProtection="0"/>
    <xf numFmtId="0" fontId="62" fillId="26" borderId="48" applyNumberFormat="0" applyAlignment="0" applyProtection="0"/>
    <xf numFmtId="164"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43" fontId="23" fillId="0" borderId="0" applyFont="0" applyFill="0" applyBorder="0" applyAlignment="0" applyProtection="0"/>
    <xf numFmtId="43"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164" fontId="23" fillId="0" borderId="0" applyFont="0" applyFill="0" applyBorder="0" applyAlignment="0" applyProtection="0"/>
    <xf numFmtId="164"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87">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0" fontId="44" fillId="0" borderId="0" xfId="0" quotePrefix="1" applyNumberFormat="1" applyFont="1" applyFill="1" applyBorder="1" applyAlignment="1">
      <alignment horizontal="center" vertical="center" wrapText="1"/>
    </xf>
    <xf numFmtId="9" fontId="44" fillId="0" borderId="0" xfId="1"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65" fontId="1" fillId="4" borderId="28" xfId="9" applyNumberFormat="1" applyFont="1" applyFill="1" applyBorder="1" applyAlignment="1">
      <alignment vertical="center"/>
    </xf>
    <xf numFmtId="167"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center" vertical="center" wrapText="1"/>
    </xf>
    <xf numFmtId="168" fontId="1" fillId="0" borderId="0" xfId="9" quotePrefix="1"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7" fontId="21" fillId="0" borderId="0" xfId="9" applyNumberFormat="1" applyFont="1" applyFill="1" applyBorder="1" applyAlignment="1" applyProtection="1">
      <alignment horizontal="right"/>
      <protection locked="0"/>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wrapText="1"/>
    </xf>
    <xf numFmtId="168" fontId="3" fillId="0" borderId="0" xfId="9" applyNumberFormat="1" applyFont="1" applyFill="1" applyBorder="1" applyAlignment="1">
      <alignment horizontal="center" vertical="center" wrapText="1"/>
    </xf>
    <xf numFmtId="0" fontId="0" fillId="0" borderId="0" xfId="0" applyFont="1" applyFill="1" applyBorder="1" applyAlignment="1">
      <alignment horizontal="right" wrapText="1"/>
    </xf>
    <xf numFmtId="3" fontId="0" fillId="0" borderId="0" xfId="0" quotePrefix="1" applyNumberFormat="1" applyFont="1" applyFill="1" applyBorder="1" applyAlignment="1">
      <alignment horizontal="right" wrapText="1"/>
    </xf>
    <xf numFmtId="10" fontId="0" fillId="0" borderId="0" xfId="0" quotePrefix="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wrapText="1"/>
    </xf>
    <xf numFmtId="167" fontId="0" fillId="0" borderId="0" xfId="0" applyNumberFormat="1" applyFont="1" applyFill="1" applyBorder="1" applyAlignment="1">
      <alignment horizontal="right" vertical="center" wrapText="1"/>
    </xf>
    <xf numFmtId="9" fontId="3" fillId="0" borderId="0" xfId="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1" fontId="0" fillId="0" borderId="0" xfId="0" quotePrefix="1" applyNumberFormat="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5" fontId="3" fillId="4" borderId="24" xfId="9" applyNumberFormat="1" applyFont="1" applyFill="1" applyBorder="1" applyAlignment="1">
      <alignment vertical="center"/>
    </xf>
    <xf numFmtId="166" fontId="3" fillId="4" borderId="28" xfId="1" applyNumberFormat="1" applyFont="1" applyFill="1" applyBorder="1" applyAlignment="1">
      <alignment vertical="center"/>
    </xf>
    <xf numFmtId="9" fontId="3" fillId="4" borderId="28" xfId="1" applyNumberFormat="1" applyFont="1" applyFill="1" applyBorder="1" applyAlignment="1">
      <alignment vertical="center"/>
    </xf>
    <xf numFmtId="3" fontId="0" fillId="0" borderId="0" xfId="0" quotePrefix="1" applyNumberFormat="1" applyFont="1" applyFill="1" applyBorder="1" applyAlignment="1">
      <alignment horizontal="center" vertical="center" wrapText="1"/>
    </xf>
    <xf numFmtId="0" fontId="66" fillId="0" borderId="0" xfId="0" applyFont="1" applyFill="1" applyBorder="1" applyAlignment="1">
      <alignment horizontal="center" vertical="center" wrapText="1"/>
    </xf>
    <xf numFmtId="9" fontId="1" fillId="0" borderId="28" xfId="1" applyFont="1" applyFill="1" applyBorder="1" applyAlignment="1">
      <alignment vertical="center"/>
    </xf>
    <xf numFmtId="165" fontId="1" fillId="0" borderId="28" xfId="9" applyNumberFormat="1" applyFont="1" applyFill="1" applyBorder="1" applyAlignment="1">
      <alignment vertical="center"/>
    </xf>
    <xf numFmtId="166" fontId="1" fillId="0" borderId="28" xfId="1" applyNumberFormat="1" applyFont="1" applyFill="1" applyBorder="1" applyAlignment="1">
      <alignment vertical="center"/>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5" xfId="0" applyNumberFormat="1" applyFill="1" applyBorder="1" applyAlignment="1">
      <alignment horizontal="left" vertical="center"/>
    </xf>
    <xf numFmtId="49" fontId="0" fillId="4" borderId="25"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168" fontId="3" fillId="0" borderId="0" xfId="9" applyNumberFormat="1" applyFont="1" applyFill="1" applyBorder="1" applyAlignment="1">
      <alignment horizontal="right" vertical="center" wrapText="1"/>
    </xf>
    <xf numFmtId="168" fontId="3" fillId="0" borderId="0" xfId="0" applyNumberFormat="1" applyFont="1" applyFill="1" applyBorder="1" applyAlignment="1">
      <alignment horizontal="right" vertical="center" wrapText="1"/>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Jun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AvLoanBalance" refersTo="='Residential'!$C$8"/>
      <definedName name="Input_R_NoBorrowers" refersTo="='Residential'!$C$13"/>
      <definedName name="Input_R_NoOfLoans" refersTo="='Residential'!$C$9"/>
      <definedName name="Input_R_TotalLoanBalance" refersTo="='Residential'!$C$7"/>
      <definedName name="Input_R_WALTV" refersTo="='Residential'!$C$16"/>
    </definedNames>
    <sheetDataSet>
      <sheetData sheetId="0"/>
      <sheetData sheetId="1"/>
      <sheetData sheetId="2">
        <row r="8">
          <cell r="F8">
            <v>7631109978</v>
          </cell>
        </row>
        <row r="11">
          <cell r="F11">
            <v>423545288.94</v>
          </cell>
        </row>
      </sheetData>
      <sheetData sheetId="3">
        <row r="14">
          <cell r="B14">
            <v>0.1701</v>
          </cell>
        </row>
        <row r="27">
          <cell r="B27">
            <v>8054655267</v>
          </cell>
        </row>
        <row r="28">
          <cell r="B28">
            <v>6835000000</v>
          </cell>
        </row>
      </sheetData>
      <sheetData sheetId="4">
        <row r="7">
          <cell r="C7">
            <v>7631109978</v>
          </cell>
        </row>
        <row r="8">
          <cell r="C8">
            <v>1134400.1751152074</v>
          </cell>
        </row>
        <row r="9">
          <cell r="C9">
            <v>6727</v>
          </cell>
        </row>
        <row r="10">
          <cell r="C10">
            <v>1.2E-2</v>
          </cell>
        </row>
        <row r="13">
          <cell r="C13">
            <v>6346</v>
          </cell>
        </row>
        <row r="15">
          <cell r="C15">
            <v>0.55800000000000005</v>
          </cell>
        </row>
        <row r="16">
          <cell r="C16">
            <v>0.57999999999999996</v>
          </cell>
        </row>
        <row r="50">
          <cell r="B50">
            <v>1412476577</v>
          </cell>
        </row>
        <row r="51">
          <cell r="B51">
            <v>756191983</v>
          </cell>
        </row>
        <row r="52">
          <cell r="B52">
            <v>1043256882</v>
          </cell>
        </row>
        <row r="53">
          <cell r="B53">
            <v>1763847740</v>
          </cell>
        </row>
        <row r="54">
          <cell r="B54">
            <v>2655336796</v>
          </cell>
        </row>
        <row r="55">
          <cell r="B55">
            <v>0</v>
          </cell>
        </row>
        <row r="56">
          <cell r="B56">
            <v>0</v>
          </cell>
        </row>
        <row r="57">
          <cell r="B57">
            <v>0</v>
          </cell>
        </row>
        <row r="67">
          <cell r="B67">
            <v>1675791793</v>
          </cell>
        </row>
        <row r="68">
          <cell r="B68">
            <v>934561396</v>
          </cell>
        </row>
        <row r="69">
          <cell r="B69">
            <v>1373071983</v>
          </cell>
        </row>
        <row r="70">
          <cell r="B70">
            <v>1794059396</v>
          </cell>
        </row>
        <row r="71">
          <cell r="B71">
            <v>1523589504</v>
          </cell>
        </row>
        <row r="72">
          <cell r="B72">
            <v>131786320</v>
          </cell>
        </row>
        <row r="73">
          <cell r="B73">
            <v>76203330</v>
          </cell>
        </row>
        <row r="74">
          <cell r="B74">
            <v>39084337</v>
          </cell>
        </row>
        <row r="75">
          <cell r="B75">
            <v>14928920</v>
          </cell>
        </row>
        <row r="76">
          <cell r="B76">
            <v>16620284</v>
          </cell>
        </row>
        <row r="77">
          <cell r="B77">
            <v>51412715</v>
          </cell>
        </row>
      </sheetData>
      <sheetData sheetId="5"/>
      <sheetData sheetId="6"/>
      <sheetData sheetId="7"/>
      <sheetData sheetId="8"/>
      <sheetData sheetId="9">
        <row r="30">
          <cell r="J30">
            <v>398545288.94</v>
          </cell>
        </row>
        <row r="31">
          <cell r="J31">
            <v>25000000</v>
          </cell>
        </row>
      </sheetData>
      <sheetData sheetId="10">
        <row r="36">
          <cell r="D36">
            <v>11.84</v>
          </cell>
          <cell r="E36">
            <v>2.85</v>
          </cell>
        </row>
      </sheetData>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F10" sqref="F10"/>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821</v>
      </c>
      <c r="G8" s="7"/>
      <c r="H8" s="7"/>
      <c r="I8" s="7"/>
      <c r="J8" s="8"/>
    </row>
    <row r="9" spans="2:10" ht="21" x14ac:dyDescent="0.25">
      <c r="B9" s="6"/>
      <c r="C9" s="7"/>
      <c r="D9" s="7"/>
      <c r="E9" s="7"/>
      <c r="F9" s="13" t="s">
        <v>833</v>
      </c>
      <c r="G9" s="7"/>
      <c r="H9" s="7"/>
      <c r="I9" s="7"/>
      <c r="J9" s="8"/>
    </row>
    <row r="10" spans="2:10" ht="21" x14ac:dyDescent="0.25">
      <c r="B10" s="6"/>
      <c r="C10" s="7"/>
      <c r="D10" s="7"/>
      <c r="E10" s="7"/>
      <c r="F10" s="13" t="s">
        <v>832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61" t="s">
        <v>15</v>
      </c>
      <c r="E24" s="162" t="s">
        <v>16</v>
      </c>
      <c r="F24" s="162"/>
      <c r="G24" s="162"/>
      <c r="H24" s="162"/>
      <c r="I24" s="7"/>
      <c r="J24" s="8"/>
    </row>
    <row r="25" spans="2:10" x14ac:dyDescent="0.25">
      <c r="B25" s="6"/>
      <c r="C25" s="7"/>
      <c r="D25" s="7"/>
      <c r="E25" s="16"/>
      <c r="F25" s="16"/>
      <c r="G25" s="16"/>
      <c r="H25" s="7"/>
      <c r="I25" s="7"/>
      <c r="J25" s="8"/>
    </row>
    <row r="26" spans="2:10" x14ac:dyDescent="0.25">
      <c r="B26" s="6"/>
      <c r="C26" s="7"/>
      <c r="D26" s="161" t="s">
        <v>17</v>
      </c>
      <c r="E26" s="162"/>
      <c r="F26" s="162"/>
      <c r="G26" s="162"/>
      <c r="H26" s="162"/>
      <c r="I26" s="7"/>
      <c r="J26" s="8"/>
    </row>
    <row r="27" spans="2:10" x14ac:dyDescent="0.25">
      <c r="B27" s="6"/>
      <c r="C27" s="7"/>
      <c r="D27" s="17"/>
      <c r="E27" s="17"/>
      <c r="F27" s="17"/>
      <c r="G27" s="17"/>
      <c r="H27" s="17"/>
      <c r="I27" s="7"/>
      <c r="J27" s="8"/>
    </row>
    <row r="28" spans="2:10" x14ac:dyDescent="0.25">
      <c r="B28" s="6"/>
      <c r="C28" s="7"/>
      <c r="D28" s="161" t="s">
        <v>18</v>
      </c>
      <c r="E28" s="162" t="s">
        <v>16</v>
      </c>
      <c r="F28" s="162"/>
      <c r="G28" s="162"/>
      <c r="H28" s="162"/>
      <c r="I28" s="7"/>
      <c r="J28" s="8"/>
    </row>
    <row r="29" spans="2:10" x14ac:dyDescent="0.25">
      <c r="B29" s="6"/>
      <c r="C29" s="7"/>
      <c r="D29" s="17"/>
      <c r="E29" s="17"/>
      <c r="F29" s="17"/>
      <c r="G29" s="17"/>
      <c r="H29" s="17"/>
      <c r="I29" s="7"/>
      <c r="J29" s="8"/>
    </row>
    <row r="30" spans="2:10" x14ac:dyDescent="0.25">
      <c r="B30" s="6"/>
      <c r="C30" s="7"/>
      <c r="D30" s="161" t="s">
        <v>19</v>
      </c>
      <c r="E30" s="162" t="s">
        <v>16</v>
      </c>
      <c r="F30" s="162"/>
      <c r="G30" s="162"/>
      <c r="H30" s="162"/>
      <c r="I30" s="7"/>
      <c r="J30" s="8"/>
    </row>
    <row r="31" spans="2:10" x14ac:dyDescent="0.25">
      <c r="B31" s="6"/>
      <c r="C31" s="7"/>
      <c r="D31" s="17"/>
      <c r="E31" s="17"/>
      <c r="F31" s="17"/>
      <c r="G31" s="17"/>
      <c r="H31" s="17"/>
      <c r="I31" s="7"/>
      <c r="J31" s="8"/>
    </row>
    <row r="32" spans="2:10" x14ac:dyDescent="0.25">
      <c r="B32" s="6"/>
      <c r="C32" s="7"/>
      <c r="D32" s="161" t="s">
        <v>20</v>
      </c>
      <c r="E32" s="162" t="s">
        <v>16</v>
      </c>
      <c r="F32" s="162"/>
      <c r="G32" s="162"/>
      <c r="H32" s="162"/>
      <c r="I32" s="7"/>
      <c r="J32" s="8"/>
    </row>
    <row r="33" spans="2:10" x14ac:dyDescent="0.25">
      <c r="B33" s="6"/>
      <c r="C33" s="7"/>
      <c r="D33" s="16"/>
      <c r="E33" s="16"/>
      <c r="F33" s="16"/>
      <c r="G33" s="16"/>
      <c r="H33" s="16"/>
      <c r="I33" s="7"/>
      <c r="J33" s="8"/>
    </row>
    <row r="34" spans="2:10" x14ac:dyDescent="0.25">
      <c r="B34" s="6"/>
      <c r="C34" s="7"/>
      <c r="D34" s="161" t="s">
        <v>21</v>
      </c>
      <c r="E34" s="162" t="s">
        <v>16</v>
      </c>
      <c r="F34" s="162"/>
      <c r="G34" s="162"/>
      <c r="H34" s="162"/>
      <c r="I34" s="7"/>
      <c r="J34" s="8"/>
    </row>
    <row r="35" spans="2:10" x14ac:dyDescent="0.25">
      <c r="B35" s="6"/>
      <c r="C35" s="7"/>
      <c r="D35" s="7"/>
      <c r="E35" s="7"/>
      <c r="F35" s="7"/>
      <c r="G35" s="7"/>
      <c r="H35" s="7"/>
      <c r="I35" s="7"/>
      <c r="J35" s="8"/>
    </row>
    <row r="36" spans="2:10" x14ac:dyDescent="0.25">
      <c r="B36" s="6"/>
      <c r="C36" s="7"/>
      <c r="D36" s="159" t="s">
        <v>22</v>
      </c>
      <c r="E36" s="160"/>
      <c r="F36" s="160"/>
      <c r="G36" s="160"/>
      <c r="H36" s="160"/>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topLeftCell="A4" zoomScale="80" zoomScaleNormal="80" workbookViewId="0">
      <selection activeCell="C108" sqref="C108"/>
    </sheetView>
  </sheetViews>
  <sheetFormatPr baseColWidth="10"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4"/>
  </cols>
  <sheetData>
    <row r="1" spans="1:13" ht="31.5" x14ac:dyDescent="0.25">
      <c r="A1" s="23" t="s">
        <v>23</v>
      </c>
      <c r="B1" s="23"/>
      <c r="C1" s="24"/>
      <c r="D1" s="24"/>
      <c r="E1" s="24"/>
      <c r="F1" s="155" t="s">
        <v>834</v>
      </c>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H6" s="24"/>
      <c r="L6" s="24"/>
      <c r="M6" s="24"/>
    </row>
    <row r="7" spans="1:13" x14ac:dyDescent="0.25">
      <c r="B7" s="33" t="s">
        <v>27</v>
      </c>
      <c r="H7" s="24"/>
      <c r="L7" s="24"/>
      <c r="M7" s="24"/>
    </row>
    <row r="8" spans="1:13" x14ac:dyDescent="0.25">
      <c r="B8" s="33" t="s">
        <v>28</v>
      </c>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v>
      </c>
      <c r="E14" s="32"/>
      <c r="F14" s="32"/>
      <c r="H14" s="24"/>
      <c r="L14" s="24"/>
      <c r="M14" s="24"/>
    </row>
    <row r="15" spans="1:13" x14ac:dyDescent="0.25">
      <c r="A15" s="26" t="s">
        <v>35</v>
      </c>
      <c r="B15" s="40" t="s">
        <v>36</v>
      </c>
      <c r="C15" s="26" t="s">
        <v>821</v>
      </c>
      <c r="E15" s="32"/>
      <c r="F15" s="32"/>
      <c r="H15" s="24"/>
      <c r="L15" s="24"/>
      <c r="M15" s="24"/>
    </row>
    <row r="16" spans="1:13" x14ac:dyDescent="0.25">
      <c r="A16" s="26" t="s">
        <v>37</v>
      </c>
      <c r="B16" s="40" t="s">
        <v>38</v>
      </c>
      <c r="C16" s="68" t="s">
        <v>821</v>
      </c>
      <c r="D16" s="68"/>
      <c r="E16" s="32"/>
      <c r="F16" s="32"/>
      <c r="H16" s="24"/>
      <c r="L16" s="24"/>
      <c r="M16" s="24"/>
    </row>
    <row r="17" spans="1:13" x14ac:dyDescent="0.25">
      <c r="A17" s="26" t="s">
        <v>39</v>
      </c>
      <c r="B17" s="40" t="s">
        <v>40</v>
      </c>
      <c r="C17" s="114">
        <v>43646</v>
      </c>
      <c r="E17" s="32"/>
      <c r="F17" s="32"/>
      <c r="H17" s="24"/>
      <c r="L17" s="24"/>
      <c r="M17" s="24"/>
    </row>
    <row r="18" spans="1:13" ht="18.75" x14ac:dyDescent="0.25">
      <c r="A18" s="38"/>
      <c r="B18" s="37" t="s">
        <v>27</v>
      </c>
      <c r="C18" s="38"/>
      <c r="D18" s="38"/>
      <c r="E18" s="38"/>
      <c r="F18" s="38"/>
      <c r="G18" s="39"/>
      <c r="H18" s="24"/>
      <c r="L18" s="24"/>
      <c r="M18" s="24"/>
    </row>
    <row r="19" spans="1:13" x14ac:dyDescent="0.25">
      <c r="A19" s="26" t="s">
        <v>41</v>
      </c>
      <c r="B19" s="42" t="s">
        <v>42</v>
      </c>
      <c r="C19" s="26" t="s">
        <v>830</v>
      </c>
      <c r="D19" s="43"/>
      <c r="E19" s="43"/>
      <c r="F19" s="43"/>
      <c r="H19" s="24"/>
      <c r="L19" s="24"/>
      <c r="M19" s="24"/>
    </row>
    <row r="20" spans="1:13" x14ac:dyDescent="0.25">
      <c r="A20" s="26" t="s">
        <v>43</v>
      </c>
      <c r="B20" s="42" t="s">
        <v>44</v>
      </c>
      <c r="C20" s="26" t="s">
        <v>830</v>
      </c>
      <c r="D20" s="43"/>
      <c r="E20" s="43"/>
      <c r="F20" s="43"/>
      <c r="H20" s="24"/>
      <c r="L20" s="24"/>
      <c r="M20" s="24"/>
    </row>
    <row r="21" spans="1:13" x14ac:dyDescent="0.25">
      <c r="A21" s="26" t="s">
        <v>45</v>
      </c>
      <c r="B21" s="42" t="s">
        <v>46</v>
      </c>
      <c r="C21" s="68" t="s">
        <v>821</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
      <c r="A24" s="26" t="s">
        <v>4</v>
      </c>
      <c r="B24" s="43" t="s">
        <v>736</v>
      </c>
      <c r="C24" s="129">
        <f>'[1]Over-Collateralisation'!$B$27/1000000</f>
        <v>8054.6552670000001</v>
      </c>
      <c r="F24" s="43"/>
      <c r="H24" s="24"/>
      <c r="L24" s="24"/>
      <c r="M24" s="24"/>
    </row>
    <row r="25" spans="1:13" x14ac:dyDescent="0.2">
      <c r="A25" s="26" t="s">
        <v>50</v>
      </c>
      <c r="B25" s="43" t="s">
        <v>51</v>
      </c>
      <c r="C25" s="129">
        <f>'[1]Over-Collateralisation'!$B$28/1000000</f>
        <v>6835</v>
      </c>
      <c r="F25" s="43"/>
      <c r="H25" s="24"/>
      <c r="L25" s="24"/>
      <c r="M25" s="24"/>
    </row>
    <row r="26" spans="1:13" ht="15" customHeight="1" x14ac:dyDescent="0.25">
      <c r="A26" s="45"/>
      <c r="B26" s="46" t="s">
        <v>52</v>
      </c>
      <c r="C26" s="98" t="s">
        <v>737</v>
      </c>
      <c r="D26" s="45" t="s">
        <v>53</v>
      </c>
      <c r="E26" s="47"/>
      <c r="F26" s="48" t="s">
        <v>54</v>
      </c>
      <c r="G26" s="48" t="s">
        <v>55</v>
      </c>
      <c r="H26" s="24"/>
      <c r="L26" s="24"/>
      <c r="M26" s="24"/>
    </row>
    <row r="27" spans="1:13" x14ac:dyDescent="0.25">
      <c r="A27" s="26" t="s">
        <v>8</v>
      </c>
      <c r="B27" s="41" t="s">
        <v>56</v>
      </c>
      <c r="C27" s="115">
        <v>0.02</v>
      </c>
      <c r="D27" s="146">
        <f>'[1]Over-Collateralisation'!$B$14</f>
        <v>0.1701</v>
      </c>
      <c r="F27" s="115">
        <v>0.1</v>
      </c>
      <c r="G27" s="26" t="s">
        <v>822</v>
      </c>
      <c r="H27" s="24"/>
      <c r="L27" s="24"/>
      <c r="M27" s="24"/>
    </row>
    <row r="28" spans="1:13" ht="15" customHeight="1" x14ac:dyDescent="0.25">
      <c r="A28" s="45"/>
      <c r="B28" s="46" t="s">
        <v>57</v>
      </c>
      <c r="C28" s="45" t="s">
        <v>49</v>
      </c>
      <c r="D28" s="45"/>
      <c r="E28" s="47"/>
      <c r="F28" s="48" t="s">
        <v>58</v>
      </c>
      <c r="G28" s="48"/>
      <c r="H28" s="24"/>
      <c r="L28" s="24"/>
      <c r="M28" s="24"/>
    </row>
    <row r="29" spans="1:13" x14ac:dyDescent="0.25">
      <c r="A29" s="26" t="s">
        <v>59</v>
      </c>
      <c r="B29" s="43" t="s">
        <v>60</v>
      </c>
      <c r="C29" s="131">
        <f>'[1]CB Programme Overview'!$F$8/1000000</f>
        <v>7631.1099780000004</v>
      </c>
      <c r="E29" s="50"/>
      <c r="F29" s="135">
        <f>IF($C$34=0,"",IF(C29="[for completion]","",C29/$C$34))</f>
        <v>0.94741608735529326</v>
      </c>
      <c r="G29" s="51"/>
      <c r="H29" s="24"/>
      <c r="L29" s="24"/>
      <c r="M29" s="24"/>
    </row>
    <row r="30" spans="1:13" x14ac:dyDescent="0.25">
      <c r="A30" s="26" t="s">
        <v>61</v>
      </c>
      <c r="B30" s="43" t="s">
        <v>62</v>
      </c>
      <c r="C30" s="62">
        <v>0</v>
      </c>
      <c r="E30" s="50"/>
      <c r="F30" s="135">
        <f>IF($C$34=0,"",IF(C30="[for completion]","",C30/$C$34))</f>
        <v>0</v>
      </c>
      <c r="G30" s="51"/>
      <c r="H30" s="24"/>
      <c r="L30" s="24"/>
      <c r="M30" s="24"/>
    </row>
    <row r="31" spans="1:13" x14ac:dyDescent="0.25">
      <c r="A31" s="26" t="s">
        <v>63</v>
      </c>
      <c r="B31" s="43" t="s">
        <v>64</v>
      </c>
      <c r="C31" s="62">
        <v>0</v>
      </c>
      <c r="E31" s="50"/>
      <c r="F31" s="135">
        <f>IF($C$34=0,"",IF(C31="[for completion]","",C31/$C$34))</f>
        <v>0</v>
      </c>
      <c r="G31" s="51"/>
      <c r="H31" s="24"/>
      <c r="L31" s="24"/>
      <c r="M31" s="24"/>
    </row>
    <row r="32" spans="1:13" x14ac:dyDescent="0.25">
      <c r="A32" s="26" t="s">
        <v>65</v>
      </c>
      <c r="B32" s="43" t="s">
        <v>66</v>
      </c>
      <c r="C32" s="132">
        <f>'[1]CB Programme Overview'!$F$11/1000000</f>
        <v>423.54528893999998</v>
      </c>
      <c r="E32" s="50"/>
      <c r="F32" s="135">
        <f>IF($C$34=0,"",IF(C32="[for completion]","",C32/$C$34))</f>
        <v>5.2583912644706729E-2</v>
      </c>
      <c r="G32" s="51"/>
      <c r="H32" s="24"/>
      <c r="L32" s="24"/>
      <c r="M32" s="24"/>
    </row>
    <row r="33" spans="1:13" x14ac:dyDescent="0.25">
      <c r="A33" s="26" t="s">
        <v>67</v>
      </c>
      <c r="B33" s="26" t="s">
        <v>68</v>
      </c>
      <c r="C33" s="133">
        <v>0</v>
      </c>
      <c r="E33" s="50"/>
      <c r="F33" s="135">
        <f>IF($C$34=0,"",IF(C33="[for completion]","",C33/$C$34))</f>
        <v>0</v>
      </c>
      <c r="G33" s="51"/>
      <c r="H33" s="24"/>
      <c r="L33" s="24"/>
      <c r="M33" s="24"/>
    </row>
    <row r="34" spans="1:13" x14ac:dyDescent="0.25">
      <c r="A34" s="26" t="s">
        <v>69</v>
      </c>
      <c r="B34" s="52" t="s">
        <v>70</v>
      </c>
      <c r="C34" s="134">
        <f>SUM(C29:C33)</f>
        <v>8054.6552669400007</v>
      </c>
      <c r="D34" s="50"/>
      <c r="E34" s="50"/>
      <c r="F34" s="61">
        <f>SUM(F29:F33)</f>
        <v>1</v>
      </c>
      <c r="G34" s="51"/>
      <c r="H34" s="24"/>
      <c r="L34" s="24"/>
      <c r="M34" s="24"/>
    </row>
    <row r="35" spans="1:13" ht="15" customHeight="1" x14ac:dyDescent="0.25">
      <c r="A35" s="45"/>
      <c r="B35" s="46" t="s">
        <v>71</v>
      </c>
      <c r="C35" s="98" t="s">
        <v>747</v>
      </c>
      <c r="D35" s="98" t="s">
        <v>748</v>
      </c>
      <c r="E35" s="47"/>
      <c r="F35" s="48" t="s">
        <v>72</v>
      </c>
      <c r="G35" s="55" t="s">
        <v>73</v>
      </c>
      <c r="H35" s="24"/>
      <c r="L35" s="24"/>
      <c r="M35" s="24"/>
    </row>
    <row r="36" spans="1:13" x14ac:dyDescent="0.25">
      <c r="A36" s="26" t="s">
        <v>74</v>
      </c>
      <c r="B36" s="43" t="s">
        <v>75</v>
      </c>
      <c r="C36" s="136">
        <f>'[1]Hedging (1)'!$D$36</f>
        <v>11.84</v>
      </c>
      <c r="D36" s="24">
        <f>'[1]Hedging (1)'!$E$36</f>
        <v>2.85</v>
      </c>
      <c r="E36" s="40"/>
      <c r="F36" s="56"/>
      <c r="G36" s="57"/>
      <c r="H36" s="24"/>
      <c r="L36" s="24"/>
      <c r="M36" s="24"/>
    </row>
    <row r="37" spans="1:13" x14ac:dyDescent="0.25">
      <c r="B37" s="43"/>
      <c r="E37" s="40"/>
      <c r="F37" s="56"/>
      <c r="G37" s="57"/>
      <c r="H37" s="24"/>
      <c r="L37" s="24"/>
      <c r="M37" s="24"/>
    </row>
    <row r="38" spans="1:13" x14ac:dyDescent="0.25">
      <c r="B38" s="43" t="s">
        <v>742</v>
      </c>
      <c r="C38" s="40"/>
      <c r="D38" s="40"/>
      <c r="E38" s="40"/>
      <c r="F38" s="57"/>
      <c r="G38" s="57"/>
      <c r="H38" s="24"/>
      <c r="L38" s="24"/>
      <c r="M38" s="24"/>
    </row>
    <row r="39" spans="1:13" x14ac:dyDescent="0.25">
      <c r="B39" s="43" t="s">
        <v>76</v>
      </c>
      <c r="E39" s="40"/>
      <c r="F39" s="57"/>
      <c r="G39" s="57"/>
      <c r="H39" s="24"/>
      <c r="L39" s="24"/>
      <c r="M39" s="24"/>
    </row>
    <row r="40" spans="1:13" x14ac:dyDescent="0.25">
      <c r="A40" s="26" t="s">
        <v>77</v>
      </c>
      <c r="B40" s="22" t="s">
        <v>78</v>
      </c>
      <c r="C40" s="143">
        <v>137</v>
      </c>
      <c r="D40" s="26" t="s">
        <v>561</v>
      </c>
      <c r="E40" s="43"/>
      <c r="F40" s="51">
        <f t="shared" ref="F40:F46" si="0">IF($C$47=0,"",IF(C40="[for completion]","",C40/$C$47))</f>
        <v>1.7953086096186607E-2</v>
      </c>
      <c r="G40" s="51" t="str">
        <f>IF($D$47=0,"",IF(D40="[Mark as ND1 if not relevant]","",D40/$D$47))</f>
        <v/>
      </c>
      <c r="H40" s="24"/>
      <c r="L40" s="24"/>
      <c r="M40" s="24"/>
    </row>
    <row r="41" spans="1:13" x14ac:dyDescent="0.25">
      <c r="A41" s="26" t="s">
        <v>79</v>
      </c>
      <c r="B41" s="22" t="s">
        <v>80</v>
      </c>
      <c r="C41" s="143">
        <v>172</v>
      </c>
      <c r="D41" s="26" t="s">
        <v>561</v>
      </c>
      <c r="E41" s="43"/>
      <c r="F41" s="51">
        <f t="shared" si="0"/>
        <v>2.2539640938278076E-2</v>
      </c>
      <c r="G41" s="51" t="str">
        <f t="shared" ref="G41:G46" si="1">IF($D$47=0,"",IF(D41="[Mark as ND1 if not relevant]","",D41/$D$47))</f>
        <v/>
      </c>
      <c r="H41" s="24"/>
      <c r="L41" s="24"/>
      <c r="M41" s="24"/>
    </row>
    <row r="42" spans="1:13" x14ac:dyDescent="0.25">
      <c r="A42" s="26" t="s">
        <v>81</v>
      </c>
      <c r="B42" s="22" t="s">
        <v>82</v>
      </c>
      <c r="C42" s="143">
        <v>246</v>
      </c>
      <c r="D42" s="26" t="s">
        <v>561</v>
      </c>
      <c r="E42" s="43"/>
      <c r="F42" s="51">
        <f t="shared" si="0"/>
        <v>3.2236928318700037E-2</v>
      </c>
      <c r="G42" s="51" t="str">
        <f t="shared" si="1"/>
        <v/>
      </c>
      <c r="H42" s="24"/>
      <c r="L42" s="24"/>
      <c r="M42" s="24"/>
    </row>
    <row r="43" spans="1:13" x14ac:dyDescent="0.25">
      <c r="A43" s="26" t="s">
        <v>83</v>
      </c>
      <c r="B43" s="22" t="s">
        <v>84</v>
      </c>
      <c r="C43" s="143">
        <v>223</v>
      </c>
      <c r="D43" s="26" t="s">
        <v>561</v>
      </c>
      <c r="E43" s="43"/>
      <c r="F43" s="51">
        <f t="shared" si="0"/>
        <v>2.9222906565325644E-2</v>
      </c>
      <c r="G43" s="51" t="str">
        <f t="shared" si="1"/>
        <v/>
      </c>
      <c r="H43" s="24"/>
      <c r="L43" s="24"/>
      <c r="M43" s="24"/>
    </row>
    <row r="44" spans="1:13" x14ac:dyDescent="0.25">
      <c r="A44" s="26" t="s">
        <v>85</v>
      </c>
      <c r="B44" s="22" t="s">
        <v>86</v>
      </c>
      <c r="C44" s="143">
        <v>228</v>
      </c>
      <c r="D44" s="26" t="s">
        <v>561</v>
      </c>
      <c r="E44" s="43"/>
      <c r="F44" s="51">
        <f t="shared" si="0"/>
        <v>2.9878128685624426E-2</v>
      </c>
      <c r="G44" s="51" t="str">
        <f t="shared" si="1"/>
        <v/>
      </c>
      <c r="H44" s="24"/>
      <c r="L44" s="24"/>
      <c r="M44" s="24"/>
    </row>
    <row r="45" spans="1:13" x14ac:dyDescent="0.25">
      <c r="A45" s="26" t="s">
        <v>87</v>
      </c>
      <c r="B45" s="22" t="s">
        <v>88</v>
      </c>
      <c r="C45" s="143">
        <v>422</v>
      </c>
      <c r="D45" s="26" t="s">
        <v>561</v>
      </c>
      <c r="E45" s="43"/>
      <c r="F45" s="51">
        <f t="shared" si="0"/>
        <v>5.5300746953217142E-2</v>
      </c>
      <c r="G45" s="51" t="str">
        <f t="shared" si="1"/>
        <v/>
      </c>
      <c r="H45" s="24"/>
      <c r="L45" s="24"/>
      <c r="M45" s="24"/>
    </row>
    <row r="46" spans="1:13" x14ac:dyDescent="0.25">
      <c r="A46" s="26" t="s">
        <v>89</v>
      </c>
      <c r="B46" s="22" t="s">
        <v>90</v>
      </c>
      <c r="C46" s="143">
        <v>6203</v>
      </c>
      <c r="D46" s="26" t="s">
        <v>561</v>
      </c>
      <c r="E46" s="43"/>
      <c r="F46" s="51">
        <f t="shared" si="0"/>
        <v>0.81286856244266803</v>
      </c>
      <c r="G46" s="51" t="str">
        <f t="shared" si="1"/>
        <v/>
      </c>
      <c r="H46" s="24"/>
      <c r="L46" s="24"/>
      <c r="M46" s="24"/>
    </row>
    <row r="47" spans="1:13" x14ac:dyDescent="0.25">
      <c r="A47" s="26" t="s">
        <v>91</v>
      </c>
      <c r="B47" s="58" t="s">
        <v>70</v>
      </c>
      <c r="C47" s="154">
        <f>SUM(C40:C46)</f>
        <v>7631</v>
      </c>
      <c r="D47" s="50">
        <f>SUM(D40:D46)</f>
        <v>0</v>
      </c>
      <c r="E47" s="43"/>
      <c r="F47" s="53">
        <f>SUM(F40:F46)</f>
        <v>1</v>
      </c>
      <c r="G47" s="53">
        <f>SUM(G40:G46)</f>
        <v>0</v>
      </c>
      <c r="H47" s="24"/>
      <c r="L47" s="24"/>
      <c r="M47" s="24"/>
    </row>
    <row r="48" spans="1:13" ht="15" customHeight="1" x14ac:dyDescent="0.25">
      <c r="A48" s="45"/>
      <c r="B48" s="46" t="s">
        <v>92</v>
      </c>
      <c r="C48" s="98" t="s">
        <v>749</v>
      </c>
      <c r="D48" s="98" t="s">
        <v>750</v>
      </c>
      <c r="E48" s="47"/>
      <c r="F48" s="48" t="s">
        <v>93</v>
      </c>
      <c r="G48" s="45" t="s">
        <v>94</v>
      </c>
      <c r="H48" s="24"/>
      <c r="L48" s="24"/>
      <c r="M48" s="24"/>
    </row>
    <row r="49" spans="1:14" x14ac:dyDescent="0.25">
      <c r="A49" s="26" t="s">
        <v>95</v>
      </c>
      <c r="B49" s="43" t="s">
        <v>75</v>
      </c>
      <c r="C49" s="24">
        <v>3.1</v>
      </c>
      <c r="D49" s="24">
        <v>4.0999999999999996</v>
      </c>
      <c r="E49" s="40"/>
      <c r="F49" s="56"/>
      <c r="G49" s="57"/>
      <c r="H49" s="24"/>
      <c r="L49" s="24"/>
      <c r="M49" s="24"/>
    </row>
    <row r="50" spans="1:14" x14ac:dyDescent="0.25">
      <c r="B50" s="43"/>
      <c r="E50" s="40"/>
      <c r="F50" s="56"/>
      <c r="G50" s="57"/>
      <c r="H50" s="24"/>
      <c r="L50" s="24"/>
      <c r="M50" s="24"/>
    </row>
    <row r="51" spans="1:14" x14ac:dyDescent="0.25">
      <c r="B51" s="43" t="s">
        <v>743</v>
      </c>
      <c r="C51" s="40"/>
      <c r="D51" s="40"/>
      <c r="E51" s="40"/>
      <c r="F51" s="57"/>
      <c r="G51" s="57"/>
      <c r="H51" s="24"/>
      <c r="L51" s="24"/>
      <c r="M51" s="24"/>
    </row>
    <row r="52" spans="1:14" x14ac:dyDescent="0.25">
      <c r="A52" s="26" t="s">
        <v>96</v>
      </c>
      <c r="B52" s="43" t="s">
        <v>76</v>
      </c>
      <c r="E52" s="40"/>
      <c r="F52" s="57"/>
      <c r="G52" s="57"/>
      <c r="H52" s="24"/>
      <c r="L52" s="24"/>
      <c r="M52" s="24"/>
    </row>
    <row r="53" spans="1:14" x14ac:dyDescent="0.25">
      <c r="A53" s="26" t="s">
        <v>97</v>
      </c>
      <c r="B53" s="22" t="s">
        <v>78</v>
      </c>
      <c r="C53" s="26">
        <v>335</v>
      </c>
      <c r="D53" s="26">
        <v>0</v>
      </c>
      <c r="E53" s="43"/>
      <c r="F53" s="51">
        <f>IF($C$60=0,"",IF(C53="[for completion]","",C53/$C$60))</f>
        <v>4.9012435991221653E-2</v>
      </c>
      <c r="G53" s="51">
        <f>IF($D$60=0,"",IF(D53="[Mark as ND1 if not relevant]","",D53/$D$60))</f>
        <v>0</v>
      </c>
      <c r="H53" s="24"/>
      <c r="L53" s="24"/>
      <c r="M53" s="24"/>
    </row>
    <row r="54" spans="1:14" x14ac:dyDescent="0.25">
      <c r="A54" s="26" t="s">
        <v>98</v>
      </c>
      <c r="B54" s="22" t="s">
        <v>80</v>
      </c>
      <c r="C54" s="26">
        <v>1500</v>
      </c>
      <c r="D54" s="26">
        <v>335</v>
      </c>
      <c r="E54" s="43"/>
      <c r="F54" s="51">
        <f t="shared" ref="F54:F59" si="2">IF($C$60=0,"",IF(C54="[for completion]","",C54/$C$60))</f>
        <v>0.2194586686174104</v>
      </c>
      <c r="G54" s="51">
        <f t="shared" ref="G54:G59" si="3">IF($D$60=0,"",IF(D54="[Mark as ND1 if not relevant]","",D54/$D$60))</f>
        <v>4.9012435991221653E-2</v>
      </c>
      <c r="H54" s="24"/>
      <c r="L54" s="24"/>
      <c r="M54" s="24"/>
    </row>
    <row r="55" spans="1:14" x14ac:dyDescent="0.25">
      <c r="A55" s="26" t="s">
        <v>99</v>
      </c>
      <c r="B55" s="22" t="s">
        <v>82</v>
      </c>
      <c r="C55" s="26">
        <v>1500</v>
      </c>
      <c r="D55" s="26">
        <v>1500</v>
      </c>
      <c r="E55" s="43"/>
      <c r="F55" s="51">
        <f t="shared" si="2"/>
        <v>0.2194586686174104</v>
      </c>
      <c r="G55" s="51">
        <f t="shared" si="3"/>
        <v>0.2194586686174104</v>
      </c>
      <c r="H55" s="24"/>
      <c r="L55" s="24"/>
      <c r="M55" s="24"/>
    </row>
    <row r="56" spans="1:14" x14ac:dyDescent="0.25">
      <c r="A56" s="26" t="s">
        <v>100</v>
      </c>
      <c r="B56" s="22" t="s">
        <v>84</v>
      </c>
      <c r="C56" s="26">
        <v>1500</v>
      </c>
      <c r="D56" s="26">
        <v>1500</v>
      </c>
      <c r="E56" s="43"/>
      <c r="F56" s="51">
        <f t="shared" si="2"/>
        <v>0.2194586686174104</v>
      </c>
      <c r="G56" s="51">
        <f t="shared" si="3"/>
        <v>0.2194586686174104</v>
      </c>
      <c r="H56" s="24"/>
      <c r="L56" s="24"/>
      <c r="M56" s="24"/>
    </row>
    <row r="57" spans="1:14" x14ac:dyDescent="0.25">
      <c r="A57" s="26" t="s">
        <v>101</v>
      </c>
      <c r="B57" s="22" t="s">
        <v>86</v>
      </c>
      <c r="C57" s="26">
        <v>1500</v>
      </c>
      <c r="D57" s="26">
        <v>1500</v>
      </c>
      <c r="E57" s="43"/>
      <c r="F57" s="51">
        <f t="shared" si="2"/>
        <v>0.2194586686174104</v>
      </c>
      <c r="G57" s="51">
        <f t="shared" si="3"/>
        <v>0.2194586686174104</v>
      </c>
      <c r="H57" s="24"/>
      <c r="L57" s="24"/>
      <c r="M57" s="24"/>
    </row>
    <row r="58" spans="1:14" x14ac:dyDescent="0.25">
      <c r="A58" s="26" t="s">
        <v>102</v>
      </c>
      <c r="B58" s="22" t="s">
        <v>88</v>
      </c>
      <c r="C58" s="26">
        <v>500</v>
      </c>
      <c r="D58" s="26">
        <v>2000</v>
      </c>
      <c r="E58" s="43"/>
      <c r="F58" s="51">
        <f t="shared" si="2"/>
        <v>7.3152889539136789E-2</v>
      </c>
      <c r="G58" s="51">
        <f t="shared" si="3"/>
        <v>0.29261155815654716</v>
      </c>
      <c r="H58" s="24"/>
      <c r="L58" s="24"/>
      <c r="M58" s="24"/>
    </row>
    <row r="59" spans="1:14" x14ac:dyDescent="0.25">
      <c r="A59" s="26" t="s">
        <v>103</v>
      </c>
      <c r="B59" s="22" t="s">
        <v>90</v>
      </c>
      <c r="C59" s="26">
        <v>0</v>
      </c>
      <c r="D59" s="26">
        <v>0</v>
      </c>
      <c r="E59" s="43"/>
      <c r="F59" s="51">
        <f t="shared" si="2"/>
        <v>0</v>
      </c>
      <c r="G59" s="51">
        <f t="shared" si="3"/>
        <v>0</v>
      </c>
      <c r="H59" s="24"/>
      <c r="L59" s="24"/>
      <c r="M59" s="24"/>
    </row>
    <row r="60" spans="1:14" x14ac:dyDescent="0.25">
      <c r="A60" s="26" t="s">
        <v>104</v>
      </c>
      <c r="B60" s="58" t="s">
        <v>70</v>
      </c>
      <c r="C60" s="50">
        <f>SUM(C53:C59)</f>
        <v>6835</v>
      </c>
      <c r="D60" s="50">
        <f>SUM(D53:D59)</f>
        <v>6835</v>
      </c>
      <c r="E60" s="43"/>
      <c r="F60" s="53">
        <f>SUM(F53:F59)</f>
        <v>1</v>
      </c>
      <c r="G60" s="53">
        <f>SUM(G53:G59)</f>
        <v>1</v>
      </c>
      <c r="H60" s="24"/>
      <c r="L60" s="24"/>
      <c r="M60" s="24"/>
    </row>
    <row r="61" spans="1:14" ht="15" customHeight="1" x14ac:dyDescent="0.25">
      <c r="A61" s="45"/>
      <c r="B61" s="46" t="s">
        <v>105</v>
      </c>
      <c r="C61" s="48" t="s">
        <v>106</v>
      </c>
      <c r="D61" s="48" t="s">
        <v>107</v>
      </c>
      <c r="E61" s="47"/>
      <c r="F61" s="48" t="s">
        <v>108</v>
      </c>
      <c r="G61" s="48" t="s">
        <v>109</v>
      </c>
      <c r="H61" s="24"/>
      <c r="L61" s="24"/>
      <c r="M61" s="24"/>
    </row>
    <row r="62" spans="1:14" s="59" customFormat="1" x14ac:dyDescent="0.25">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25">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25">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25">
      <c r="A65" s="26" t="s">
        <v>116</v>
      </c>
      <c r="B65" s="43" t="s">
        <v>117</v>
      </c>
      <c r="C65" s="137">
        <f>C29</f>
        <v>7631.1099780000004</v>
      </c>
      <c r="D65" s="138">
        <f>C65</f>
        <v>7631.1099780000004</v>
      </c>
      <c r="E65" s="121"/>
      <c r="F65" s="135">
        <f t="shared" si="4"/>
        <v>1</v>
      </c>
      <c r="G65" s="135">
        <f t="shared" si="5"/>
        <v>1</v>
      </c>
      <c r="H65" s="24"/>
      <c r="I65" s="26"/>
      <c r="J65" s="26"/>
      <c r="K65" s="26"/>
      <c r="L65" s="24"/>
      <c r="M65" s="24"/>
      <c r="N65" s="24"/>
    </row>
    <row r="66" spans="1:14" s="59" customFormat="1" x14ac:dyDescent="0.25">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25">
      <c r="A67" s="26" t="s">
        <v>120</v>
      </c>
      <c r="B67" s="43" t="s">
        <v>121</v>
      </c>
      <c r="C67" s="73">
        <v>0</v>
      </c>
      <c r="D67" s="73">
        <v>0</v>
      </c>
      <c r="E67" s="43"/>
      <c r="F67" s="51">
        <f t="shared" si="4"/>
        <v>0</v>
      </c>
      <c r="G67" s="51">
        <f t="shared" si="5"/>
        <v>0</v>
      </c>
      <c r="H67" s="24"/>
      <c r="I67" s="26"/>
      <c r="J67" s="26"/>
      <c r="K67" s="26"/>
      <c r="L67" s="24"/>
      <c r="M67" s="24"/>
      <c r="N67" s="24"/>
    </row>
    <row r="68" spans="1:14" x14ac:dyDescent="0.25">
      <c r="A68" s="26" t="s">
        <v>122</v>
      </c>
      <c r="B68" s="43" t="s">
        <v>123</v>
      </c>
      <c r="C68" s="73">
        <v>0</v>
      </c>
      <c r="D68" s="73">
        <v>0</v>
      </c>
      <c r="E68" s="43"/>
      <c r="F68" s="51">
        <f t="shared" si="4"/>
        <v>0</v>
      </c>
      <c r="G68" s="51">
        <f t="shared" si="5"/>
        <v>0</v>
      </c>
      <c r="H68" s="24"/>
      <c r="L68" s="24"/>
      <c r="M68" s="24"/>
    </row>
    <row r="69" spans="1:14" x14ac:dyDescent="0.25">
      <c r="A69" s="26" t="s">
        <v>124</v>
      </c>
      <c r="B69" s="43" t="s">
        <v>125</v>
      </c>
      <c r="C69" s="73">
        <v>0</v>
      </c>
      <c r="D69" s="73">
        <v>0</v>
      </c>
      <c r="E69" s="43"/>
      <c r="F69" s="51">
        <f t="shared" si="4"/>
        <v>0</v>
      </c>
      <c r="G69" s="51">
        <f t="shared" si="5"/>
        <v>0</v>
      </c>
      <c r="H69" s="24"/>
      <c r="L69" s="24"/>
      <c r="M69" s="24"/>
    </row>
    <row r="70" spans="1:14" x14ac:dyDescent="0.25">
      <c r="A70" s="26" t="s">
        <v>126</v>
      </c>
      <c r="B70" s="43" t="s">
        <v>127</v>
      </c>
      <c r="C70" s="73">
        <v>0</v>
      </c>
      <c r="D70" s="73">
        <v>0</v>
      </c>
      <c r="E70" s="43"/>
      <c r="F70" s="51">
        <f t="shared" si="4"/>
        <v>0</v>
      </c>
      <c r="G70" s="51">
        <f t="shared" si="5"/>
        <v>0</v>
      </c>
      <c r="H70" s="24"/>
      <c r="L70" s="24"/>
      <c r="M70" s="24"/>
    </row>
    <row r="71" spans="1:14" x14ac:dyDescent="0.25">
      <c r="A71" s="26" t="s">
        <v>128</v>
      </c>
      <c r="B71" s="43" t="s">
        <v>129</v>
      </c>
      <c r="C71" s="73">
        <v>0</v>
      </c>
      <c r="D71" s="73">
        <v>0</v>
      </c>
      <c r="E71" s="43"/>
      <c r="F71" s="51">
        <f t="shared" si="4"/>
        <v>0</v>
      </c>
      <c r="G71" s="51">
        <f t="shared" si="5"/>
        <v>0</v>
      </c>
      <c r="H71" s="24"/>
      <c r="L71" s="24"/>
      <c r="M71" s="24"/>
    </row>
    <row r="72" spans="1:14" x14ac:dyDescent="0.25">
      <c r="A72" s="26" t="s">
        <v>130</v>
      </c>
      <c r="B72" s="43" t="s">
        <v>131</v>
      </c>
      <c r="C72" s="73">
        <v>0</v>
      </c>
      <c r="D72" s="73">
        <v>0</v>
      </c>
      <c r="E72" s="43"/>
      <c r="F72" s="51">
        <f t="shared" si="4"/>
        <v>0</v>
      </c>
      <c r="G72" s="51">
        <f t="shared" si="5"/>
        <v>0</v>
      </c>
      <c r="H72" s="24"/>
      <c r="L72" s="24"/>
      <c r="M72" s="24"/>
    </row>
    <row r="73" spans="1:14" x14ac:dyDescent="0.25">
      <c r="A73" s="26" t="s">
        <v>132</v>
      </c>
      <c r="B73" s="43" t="s">
        <v>133</v>
      </c>
      <c r="C73" s="73">
        <v>0</v>
      </c>
      <c r="D73" s="73">
        <v>0</v>
      </c>
      <c r="E73" s="43"/>
      <c r="F73" s="51">
        <f t="shared" si="4"/>
        <v>0</v>
      </c>
      <c r="G73" s="51">
        <f t="shared" si="5"/>
        <v>0</v>
      </c>
      <c r="H73" s="24"/>
      <c r="L73" s="24"/>
      <c r="M73" s="24"/>
    </row>
    <row r="74" spans="1:14" x14ac:dyDescent="0.25">
      <c r="A74" s="26" t="s">
        <v>134</v>
      </c>
      <c r="B74" s="43" t="s">
        <v>135</v>
      </c>
      <c r="C74" s="73">
        <v>0</v>
      </c>
      <c r="D74" s="73">
        <v>0</v>
      </c>
      <c r="E74" s="43"/>
      <c r="F74" s="51"/>
      <c r="G74" s="51"/>
      <c r="H74" s="24"/>
      <c r="L74" s="24"/>
      <c r="M74" s="24"/>
    </row>
    <row r="75" spans="1:14" x14ac:dyDescent="0.25">
      <c r="A75" s="26" t="s">
        <v>136</v>
      </c>
      <c r="B75" s="43" t="s">
        <v>137</v>
      </c>
      <c r="C75" s="73">
        <v>0</v>
      </c>
      <c r="D75" s="73">
        <v>0</v>
      </c>
      <c r="E75" s="43"/>
      <c r="F75" s="51"/>
      <c r="G75" s="51"/>
      <c r="H75" s="24"/>
      <c r="L75" s="24"/>
      <c r="M75" s="24"/>
    </row>
    <row r="76" spans="1:14" x14ac:dyDescent="0.25">
      <c r="A76" s="26" t="s">
        <v>138</v>
      </c>
      <c r="B76" s="43" t="s">
        <v>68</v>
      </c>
      <c r="C76" s="73">
        <v>0</v>
      </c>
      <c r="D76" s="73">
        <v>0</v>
      </c>
      <c r="E76" s="43"/>
      <c r="F76" s="51">
        <f>IF($C$77=0,"",IF(C76="[for completion]","",C76/$C$77))</f>
        <v>0</v>
      </c>
      <c r="G76" s="51">
        <f>IF($D$77=0,"",IF(D76="[for completion]","",D76/$D$77))</f>
        <v>0</v>
      </c>
      <c r="H76" s="24"/>
      <c r="L76" s="24"/>
      <c r="M76" s="24"/>
    </row>
    <row r="77" spans="1:14" x14ac:dyDescent="0.25">
      <c r="A77" s="26" t="s">
        <v>139</v>
      </c>
      <c r="B77" s="58" t="s">
        <v>70</v>
      </c>
      <c r="C77" s="132">
        <f>SUM(C62:C76)</f>
        <v>7631.1099780000004</v>
      </c>
      <c r="D77" s="132">
        <f>SUM(D62:D76)</f>
        <v>7631.1099780000004</v>
      </c>
      <c r="E77" s="123"/>
      <c r="F77" s="139">
        <f>SUM(F62:F76)</f>
        <v>1</v>
      </c>
      <c r="G77" s="139">
        <f>SUM(G62:G76)</f>
        <v>1</v>
      </c>
      <c r="H77" s="24"/>
      <c r="L77" s="24"/>
      <c r="M77" s="24"/>
    </row>
    <row r="78" spans="1:14" ht="15" customHeight="1" x14ac:dyDescent="0.25">
      <c r="A78" s="45"/>
      <c r="B78" s="46" t="s">
        <v>140</v>
      </c>
      <c r="C78" s="48" t="s">
        <v>106</v>
      </c>
      <c r="D78" s="48" t="s">
        <v>107</v>
      </c>
      <c r="E78" s="47"/>
      <c r="F78" s="48" t="s">
        <v>108</v>
      </c>
      <c r="G78" s="48" t="s">
        <v>109</v>
      </c>
      <c r="H78" s="24"/>
      <c r="L78" s="24"/>
      <c r="M78" s="24"/>
    </row>
    <row r="79" spans="1:14" s="59" customFormat="1" x14ac:dyDescent="0.25">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25">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25">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25">
      <c r="A82" s="26" t="s">
        <v>144</v>
      </c>
      <c r="B82" s="43" t="s">
        <v>117</v>
      </c>
      <c r="C82" s="125">
        <f>C25</f>
        <v>6835</v>
      </c>
      <c r="D82" s="125">
        <f>C82</f>
        <v>6835</v>
      </c>
      <c r="E82" s="51"/>
      <c r="F82" s="51">
        <f t="shared" si="6"/>
        <v>1</v>
      </c>
      <c r="G82" s="51">
        <f t="shared" si="7"/>
        <v>1</v>
      </c>
      <c r="H82" s="24"/>
      <c r="I82" s="26"/>
      <c r="J82" s="26"/>
      <c r="K82" s="26"/>
      <c r="L82" s="24"/>
      <c r="M82" s="24"/>
      <c r="N82" s="24"/>
    </row>
    <row r="83" spans="1:14" s="59" customFormat="1" x14ac:dyDescent="0.25">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25">
      <c r="A84" s="26" t="s">
        <v>146</v>
      </c>
      <c r="B84" s="43" t="s">
        <v>121</v>
      </c>
      <c r="C84" s="73">
        <v>0</v>
      </c>
      <c r="D84" s="73">
        <v>0</v>
      </c>
      <c r="E84" s="43"/>
      <c r="F84" s="51">
        <f t="shared" si="6"/>
        <v>0</v>
      </c>
      <c r="G84" s="51">
        <f t="shared" si="7"/>
        <v>0</v>
      </c>
      <c r="H84" s="24"/>
      <c r="I84" s="26"/>
      <c r="J84" s="26"/>
      <c r="K84" s="26"/>
      <c r="L84" s="24"/>
      <c r="M84" s="24"/>
      <c r="N84" s="24"/>
    </row>
    <row r="85" spans="1:14" x14ac:dyDescent="0.25">
      <c r="A85" s="26" t="s">
        <v>147</v>
      </c>
      <c r="B85" s="43" t="s">
        <v>123</v>
      </c>
      <c r="C85" s="73">
        <v>0</v>
      </c>
      <c r="D85" s="73">
        <v>0</v>
      </c>
      <c r="E85" s="43"/>
      <c r="F85" s="51">
        <f t="shared" si="6"/>
        <v>0</v>
      </c>
      <c r="G85" s="51">
        <f t="shared" si="7"/>
        <v>0</v>
      </c>
      <c r="H85" s="24"/>
      <c r="L85" s="24"/>
      <c r="M85" s="24"/>
    </row>
    <row r="86" spans="1:14" x14ac:dyDescent="0.25">
      <c r="A86" s="26" t="s">
        <v>148</v>
      </c>
      <c r="B86" s="43" t="s">
        <v>125</v>
      </c>
      <c r="C86" s="73">
        <v>0</v>
      </c>
      <c r="D86" s="73">
        <v>0</v>
      </c>
      <c r="E86" s="43"/>
      <c r="F86" s="51">
        <f t="shared" si="6"/>
        <v>0</v>
      </c>
      <c r="G86" s="51">
        <f t="shared" si="7"/>
        <v>0</v>
      </c>
      <c r="H86" s="24"/>
      <c r="L86" s="24"/>
      <c r="M86" s="24"/>
    </row>
    <row r="87" spans="1:14" x14ac:dyDescent="0.25">
      <c r="A87" s="26" t="s">
        <v>149</v>
      </c>
      <c r="B87" s="43" t="s">
        <v>127</v>
      </c>
      <c r="C87" s="73">
        <v>0</v>
      </c>
      <c r="D87" s="73">
        <v>0</v>
      </c>
      <c r="E87" s="43"/>
      <c r="F87" s="51">
        <f t="shared" si="6"/>
        <v>0</v>
      </c>
      <c r="G87" s="51">
        <f t="shared" si="7"/>
        <v>0</v>
      </c>
      <c r="H87" s="24"/>
      <c r="L87" s="24"/>
      <c r="M87" s="24"/>
    </row>
    <row r="88" spans="1:14" x14ac:dyDescent="0.25">
      <c r="A88" s="26" t="s">
        <v>150</v>
      </c>
      <c r="B88" s="43" t="s">
        <v>129</v>
      </c>
      <c r="C88" s="73">
        <v>0</v>
      </c>
      <c r="D88" s="73">
        <v>0</v>
      </c>
      <c r="E88" s="43"/>
      <c r="F88" s="51">
        <f t="shared" si="6"/>
        <v>0</v>
      </c>
      <c r="G88" s="51">
        <f t="shared" si="7"/>
        <v>0</v>
      </c>
      <c r="H88" s="24"/>
      <c r="L88" s="24"/>
      <c r="M88" s="24"/>
    </row>
    <row r="89" spans="1:14" x14ac:dyDescent="0.25">
      <c r="A89" s="26" t="s">
        <v>151</v>
      </c>
      <c r="B89" s="43" t="s">
        <v>131</v>
      </c>
      <c r="C89" s="73">
        <v>0</v>
      </c>
      <c r="D89" s="73">
        <v>0</v>
      </c>
      <c r="E89" s="43"/>
      <c r="F89" s="51">
        <f t="shared" si="6"/>
        <v>0</v>
      </c>
      <c r="G89" s="51">
        <f t="shared" si="7"/>
        <v>0</v>
      </c>
      <c r="H89" s="24"/>
      <c r="L89" s="24"/>
      <c r="M89" s="24"/>
    </row>
    <row r="90" spans="1:14" x14ac:dyDescent="0.25">
      <c r="A90" s="26" t="s">
        <v>152</v>
      </c>
      <c r="B90" s="43" t="s">
        <v>133</v>
      </c>
      <c r="C90" s="73">
        <v>0</v>
      </c>
      <c r="D90" s="73">
        <v>0</v>
      </c>
      <c r="E90" s="43"/>
      <c r="F90" s="51">
        <f t="shared" si="6"/>
        <v>0</v>
      </c>
      <c r="G90" s="51">
        <f t="shared" si="7"/>
        <v>0</v>
      </c>
      <c r="H90" s="24"/>
      <c r="L90" s="24"/>
      <c r="M90" s="24"/>
    </row>
    <row r="91" spans="1:14" x14ac:dyDescent="0.25">
      <c r="A91" s="26" t="s">
        <v>153</v>
      </c>
      <c r="B91" s="43" t="s">
        <v>135</v>
      </c>
      <c r="C91" s="73">
        <v>0</v>
      </c>
      <c r="D91" s="73">
        <v>0</v>
      </c>
      <c r="E91" s="43"/>
      <c r="F91" s="51">
        <f t="shared" si="6"/>
        <v>0</v>
      </c>
      <c r="G91" s="51">
        <f t="shared" si="7"/>
        <v>0</v>
      </c>
      <c r="H91" s="24"/>
      <c r="L91" s="24"/>
      <c r="M91" s="24"/>
    </row>
    <row r="92" spans="1:14" x14ac:dyDescent="0.25">
      <c r="A92" s="26" t="s">
        <v>154</v>
      </c>
      <c r="B92" s="43" t="s">
        <v>137</v>
      </c>
      <c r="C92" s="73">
        <v>0</v>
      </c>
      <c r="D92" s="73">
        <v>0</v>
      </c>
      <c r="E92" s="43"/>
      <c r="F92" s="51">
        <f t="shared" si="6"/>
        <v>0</v>
      </c>
      <c r="G92" s="51">
        <f t="shared" si="7"/>
        <v>0</v>
      </c>
      <c r="H92" s="24"/>
      <c r="L92" s="24"/>
      <c r="M92" s="24"/>
    </row>
    <row r="93" spans="1:14" x14ac:dyDescent="0.25">
      <c r="A93" s="26" t="s">
        <v>155</v>
      </c>
      <c r="B93" s="43" t="s">
        <v>68</v>
      </c>
      <c r="C93" s="73">
        <v>0</v>
      </c>
      <c r="D93" s="73">
        <v>0</v>
      </c>
      <c r="E93" s="43"/>
      <c r="F93" s="51">
        <f t="shared" si="6"/>
        <v>0</v>
      </c>
      <c r="G93" s="51">
        <f t="shared" si="7"/>
        <v>0</v>
      </c>
      <c r="H93" s="24"/>
      <c r="L93" s="24"/>
      <c r="M93" s="24"/>
    </row>
    <row r="94" spans="1:14" x14ac:dyDescent="0.25">
      <c r="A94" s="26" t="s">
        <v>156</v>
      </c>
      <c r="B94" s="58" t="s">
        <v>70</v>
      </c>
      <c r="C94" s="116">
        <f>SUM(C79:C93)</f>
        <v>6835</v>
      </c>
      <c r="D94" s="116">
        <f>SUM(D79:D93)</f>
        <v>6835</v>
      </c>
      <c r="E94" s="43"/>
      <c r="F94" s="60">
        <f>SUM(F79:F93)</f>
        <v>1</v>
      </c>
      <c r="G94" s="60">
        <f>SUM(G79:G93)</f>
        <v>1</v>
      </c>
      <c r="H94" s="24"/>
      <c r="L94" s="24"/>
      <c r="M94" s="24"/>
    </row>
    <row r="95" spans="1:14" ht="15" customHeight="1" x14ac:dyDescent="0.25">
      <c r="A95" s="45"/>
      <c r="B95" s="46" t="s">
        <v>157</v>
      </c>
      <c r="C95" s="98" t="s">
        <v>106</v>
      </c>
      <c r="D95" s="98" t="s">
        <v>107</v>
      </c>
      <c r="E95" s="47"/>
      <c r="F95" s="98" t="s">
        <v>108</v>
      </c>
      <c r="G95" s="98" t="s">
        <v>109</v>
      </c>
      <c r="H95" s="24"/>
      <c r="L95" s="24"/>
      <c r="M95" s="24"/>
    </row>
    <row r="96" spans="1:14" x14ac:dyDescent="0.25">
      <c r="A96" s="26" t="s">
        <v>159</v>
      </c>
      <c r="B96" s="24" t="s">
        <v>160</v>
      </c>
      <c r="C96" s="73">
        <v>0</v>
      </c>
      <c r="D96" s="73">
        <v>0</v>
      </c>
      <c r="E96" s="61"/>
      <c r="F96" s="61">
        <f>IF($C$99=0,"",IF(C96="[for completion]","",C96/$C$99))</f>
        <v>0</v>
      </c>
      <c r="G96" s="61">
        <f>IF($D$99=0,"",IF(D96="[for completion]","",D96/$D$99))</f>
        <v>0</v>
      </c>
      <c r="H96" s="24"/>
      <c r="L96" s="24"/>
      <c r="M96" s="24"/>
    </row>
    <row r="97" spans="1:13" x14ac:dyDescent="0.25">
      <c r="A97" s="26" t="s">
        <v>161</v>
      </c>
      <c r="B97" s="24" t="s">
        <v>162</v>
      </c>
      <c r="C97" s="125">
        <f>C82</f>
        <v>6835</v>
      </c>
      <c r="D97" s="125">
        <f>C97</f>
        <v>6835</v>
      </c>
      <c r="E97" s="53"/>
      <c r="F97" s="53">
        <f>IF($C$99=0,"",IF(C97="[for completion]","",C97/$C$99))</f>
        <v>1</v>
      </c>
      <c r="G97" s="53">
        <f>IF($D$99=0,"",IF(D97="[for completion]","",D97/$D$99))</f>
        <v>1</v>
      </c>
      <c r="H97" s="24"/>
      <c r="L97" s="24"/>
      <c r="M97" s="24"/>
    </row>
    <row r="98" spans="1:13" x14ac:dyDescent="0.25">
      <c r="A98" s="26" t="s">
        <v>163</v>
      </c>
      <c r="B98" s="24" t="s">
        <v>68</v>
      </c>
      <c r="C98" s="73">
        <v>0</v>
      </c>
      <c r="D98" s="73">
        <v>0</v>
      </c>
      <c r="E98" s="61"/>
      <c r="F98" s="61">
        <f>IF($C$99=0,"",IF(C98="[for completion]","",C98/$C$99))</f>
        <v>0</v>
      </c>
      <c r="G98" s="61">
        <f>IF($D$99=0,"",IF(D98="[for completion]","",D98/$D$99))</f>
        <v>0</v>
      </c>
      <c r="H98" s="24"/>
      <c r="L98" s="24"/>
      <c r="M98" s="24"/>
    </row>
    <row r="99" spans="1:13" x14ac:dyDescent="0.25">
      <c r="A99" s="26" t="s">
        <v>164</v>
      </c>
      <c r="B99" s="62" t="s">
        <v>70</v>
      </c>
      <c r="C99" s="116">
        <f>SUM(C96:C98)</f>
        <v>6835</v>
      </c>
      <c r="D99" s="116">
        <f>SUM(D96:D98)</f>
        <v>6835</v>
      </c>
      <c r="E99" s="53"/>
      <c r="F99" s="53">
        <f>SUM(F96:F98)</f>
        <v>1</v>
      </c>
      <c r="G99" s="53">
        <f>SUM(G96:G98)</f>
        <v>1</v>
      </c>
      <c r="H99" s="24"/>
      <c r="L99" s="24"/>
      <c r="M99" s="24"/>
    </row>
    <row r="100" spans="1:13" ht="15" customHeight="1" x14ac:dyDescent="0.25">
      <c r="A100" s="45"/>
      <c r="B100" s="46" t="s">
        <v>165</v>
      </c>
      <c r="C100" s="45" t="s">
        <v>49</v>
      </c>
      <c r="D100" s="45"/>
      <c r="E100" s="47"/>
      <c r="F100" s="48" t="s">
        <v>166</v>
      </c>
      <c r="G100" s="48"/>
      <c r="H100" s="24"/>
      <c r="L100" s="24"/>
      <c r="M100" s="24"/>
    </row>
    <row r="101" spans="1:13" ht="15" customHeight="1" x14ac:dyDescent="0.25">
      <c r="A101" s="26" t="s">
        <v>167</v>
      </c>
      <c r="B101" s="43" t="s">
        <v>168</v>
      </c>
      <c r="C101" s="140">
        <f>'[1]Substitute Collateral'!$J$30/1000000</f>
        <v>398.54528893999998</v>
      </c>
      <c r="D101" s="40"/>
      <c r="E101" s="32"/>
      <c r="F101" s="135">
        <f>IF($C$106=0,"",IF(C101="[for completion]","",C101/$C$106))</f>
        <v>0.94097443495932376</v>
      </c>
      <c r="G101" s="51"/>
      <c r="H101" s="24"/>
      <c r="L101" s="24"/>
      <c r="M101" s="24"/>
    </row>
    <row r="102" spans="1:13" ht="30.75" customHeight="1" x14ac:dyDescent="0.25">
      <c r="A102" s="26" t="s">
        <v>9</v>
      </c>
      <c r="B102" s="43" t="s">
        <v>738</v>
      </c>
      <c r="C102" s="126">
        <f>'[1]Substitute Collateral'!$J$31/1000000</f>
        <v>25</v>
      </c>
      <c r="E102" s="53"/>
      <c r="F102" s="51">
        <f>IF($C$106=0,"",IF(C102="[for completion]","",C102/$C$106))</f>
        <v>5.9025565040676291E-2</v>
      </c>
      <c r="G102" s="51"/>
      <c r="H102" s="24"/>
      <c r="L102" s="24"/>
      <c r="M102" s="24"/>
    </row>
    <row r="103" spans="1:13" x14ac:dyDescent="0.25">
      <c r="A103" s="26" t="s">
        <v>169</v>
      </c>
      <c r="B103" s="43" t="s">
        <v>170</v>
      </c>
      <c r="C103" s="26">
        <v>0</v>
      </c>
      <c r="E103" s="53"/>
      <c r="F103" s="51">
        <f>IF($C$106=0,"",IF(C103="[for completion]","",C103/$C$106))</f>
        <v>0</v>
      </c>
      <c r="G103" s="51"/>
      <c r="H103" s="24"/>
      <c r="L103" s="24"/>
      <c r="M103" s="24"/>
    </row>
    <row r="104" spans="1:13" x14ac:dyDescent="0.25">
      <c r="A104" s="26" t="s">
        <v>171</v>
      </c>
      <c r="B104" s="43" t="s">
        <v>172</v>
      </c>
      <c r="C104" s="26">
        <v>0</v>
      </c>
      <c r="E104" s="53"/>
      <c r="F104" s="51">
        <f t="shared" ref="F104:F105" si="8">IF($C$106=0,"",IF(C104="[for completion]","",C104/$C$106))</f>
        <v>0</v>
      </c>
      <c r="G104" s="51"/>
      <c r="H104" s="24"/>
      <c r="L104" s="24"/>
      <c r="M104" s="24"/>
    </row>
    <row r="105" spans="1:13" x14ac:dyDescent="0.25">
      <c r="A105" s="26" t="s">
        <v>173</v>
      </c>
      <c r="B105" s="43" t="s">
        <v>68</v>
      </c>
      <c r="C105" s="26">
        <v>0</v>
      </c>
      <c r="E105" s="53"/>
      <c r="F105" s="51">
        <f t="shared" si="8"/>
        <v>0</v>
      </c>
      <c r="G105" s="51"/>
      <c r="H105" s="24"/>
      <c r="L105" s="24"/>
      <c r="M105" s="24"/>
    </row>
    <row r="106" spans="1:13" x14ac:dyDescent="0.25">
      <c r="A106" s="26" t="s">
        <v>10</v>
      </c>
      <c r="B106" s="58" t="s">
        <v>70</v>
      </c>
      <c r="C106" s="141">
        <f>SUM(C101:C105)</f>
        <v>423.54528893999998</v>
      </c>
      <c r="E106" s="53"/>
      <c r="F106" s="142">
        <f>SUM(F101:F105)</f>
        <v>1</v>
      </c>
      <c r="G106" s="51"/>
      <c r="H106" s="24"/>
      <c r="L106" s="24"/>
      <c r="M106" s="24"/>
    </row>
    <row r="107" spans="1:13" ht="15" customHeight="1" x14ac:dyDescent="0.25">
      <c r="A107" s="45"/>
      <c r="B107" s="46" t="s">
        <v>174</v>
      </c>
      <c r="C107" s="45" t="s">
        <v>49</v>
      </c>
      <c r="D107" s="45"/>
      <c r="E107" s="47"/>
      <c r="F107" s="48" t="s">
        <v>166</v>
      </c>
      <c r="G107" s="48"/>
      <c r="H107" s="24"/>
      <c r="L107" s="24"/>
      <c r="M107" s="24"/>
    </row>
    <row r="108" spans="1:13" x14ac:dyDescent="0.25">
      <c r="A108" s="26" t="s">
        <v>175</v>
      </c>
      <c r="B108" s="43" t="s">
        <v>176</v>
      </c>
      <c r="C108" s="143">
        <f>C106</f>
        <v>423.54528893999998</v>
      </c>
      <c r="E108" s="50"/>
      <c r="F108" s="135">
        <f t="shared" ref="F108:F122" si="9">IF($C$123=0,"",IF(C108="[for completion]","",C108/$C$123))</f>
        <v>1</v>
      </c>
      <c r="G108" s="51"/>
      <c r="H108" s="24"/>
      <c r="L108" s="24"/>
      <c r="M108" s="24"/>
    </row>
    <row r="109" spans="1:13" x14ac:dyDescent="0.25">
      <c r="A109" s="26" t="s">
        <v>177</v>
      </c>
      <c r="B109" s="43" t="s">
        <v>178</v>
      </c>
      <c r="C109" s="26">
        <v>0</v>
      </c>
      <c r="E109" s="53"/>
      <c r="F109" s="51">
        <f t="shared" si="9"/>
        <v>0</v>
      </c>
      <c r="G109" s="53"/>
      <c r="H109" s="24"/>
      <c r="L109" s="24"/>
      <c r="M109" s="24"/>
    </row>
    <row r="110" spans="1:13" x14ac:dyDescent="0.25">
      <c r="A110" s="26" t="s">
        <v>179</v>
      </c>
      <c r="B110" s="43" t="s">
        <v>180</v>
      </c>
      <c r="C110" s="26">
        <v>0</v>
      </c>
      <c r="E110" s="53"/>
      <c r="F110" s="51">
        <f t="shared" si="9"/>
        <v>0</v>
      </c>
      <c r="G110" s="53"/>
      <c r="H110" s="24"/>
      <c r="L110" s="24"/>
      <c r="M110" s="24"/>
    </row>
    <row r="111" spans="1:13" x14ac:dyDescent="0.25">
      <c r="A111" s="26" t="s">
        <v>181</v>
      </c>
      <c r="B111" s="43" t="s">
        <v>182</v>
      </c>
      <c r="C111" s="26">
        <v>0</v>
      </c>
      <c r="E111" s="53"/>
      <c r="F111" s="51">
        <f t="shared" si="9"/>
        <v>0</v>
      </c>
      <c r="G111" s="53"/>
      <c r="H111" s="24"/>
      <c r="L111" s="24"/>
      <c r="M111" s="24"/>
    </row>
    <row r="112" spans="1:13" x14ac:dyDescent="0.25">
      <c r="A112" s="26" t="s">
        <v>183</v>
      </c>
      <c r="B112" s="43" t="s">
        <v>184</v>
      </c>
      <c r="C112" s="26">
        <v>0</v>
      </c>
      <c r="E112" s="53"/>
      <c r="F112" s="51">
        <f t="shared" si="9"/>
        <v>0</v>
      </c>
      <c r="G112" s="53"/>
      <c r="H112" s="24"/>
      <c r="L112" s="24"/>
      <c r="M112" s="24"/>
    </row>
    <row r="113" spans="1:13" x14ac:dyDescent="0.25">
      <c r="A113" s="26" t="s">
        <v>185</v>
      </c>
      <c r="B113" s="43" t="s">
        <v>186</v>
      </c>
      <c r="C113" s="26">
        <v>0</v>
      </c>
      <c r="E113" s="53"/>
      <c r="F113" s="51">
        <f t="shared" si="9"/>
        <v>0</v>
      </c>
      <c r="G113" s="53"/>
      <c r="H113" s="24"/>
      <c r="L113" s="24"/>
      <c r="M113" s="24"/>
    </row>
    <row r="114" spans="1:13" x14ac:dyDescent="0.25">
      <c r="A114" s="26" t="s">
        <v>187</v>
      </c>
      <c r="B114" s="43" t="s">
        <v>188</v>
      </c>
      <c r="C114" s="26">
        <v>0</v>
      </c>
      <c r="E114" s="53"/>
      <c r="F114" s="51">
        <f t="shared" si="9"/>
        <v>0</v>
      </c>
      <c r="G114" s="53"/>
      <c r="H114" s="24"/>
      <c r="L114" s="24"/>
      <c r="M114" s="24"/>
    </row>
    <row r="115" spans="1:13" x14ac:dyDescent="0.25">
      <c r="A115" s="26" t="s">
        <v>189</v>
      </c>
      <c r="B115" s="43" t="s">
        <v>12</v>
      </c>
      <c r="C115" s="26">
        <v>0</v>
      </c>
      <c r="E115" s="53"/>
      <c r="F115" s="51">
        <f t="shared" si="9"/>
        <v>0</v>
      </c>
      <c r="G115" s="53"/>
      <c r="H115" s="24"/>
      <c r="L115" s="24"/>
      <c r="M115" s="24"/>
    </row>
    <row r="116" spans="1:13" x14ac:dyDescent="0.25">
      <c r="A116" s="26" t="s">
        <v>190</v>
      </c>
      <c r="B116" s="43" t="s">
        <v>191</v>
      </c>
      <c r="C116" s="26">
        <v>0</v>
      </c>
      <c r="E116" s="53"/>
      <c r="F116" s="51">
        <f t="shared" si="9"/>
        <v>0</v>
      </c>
      <c r="G116" s="53"/>
      <c r="H116" s="24"/>
      <c r="L116" s="24"/>
      <c r="M116" s="24"/>
    </row>
    <row r="117" spans="1:13" x14ac:dyDescent="0.25">
      <c r="A117" s="26" t="s">
        <v>192</v>
      </c>
      <c r="B117" s="43" t="s">
        <v>193</v>
      </c>
      <c r="C117" s="26">
        <v>0</v>
      </c>
      <c r="E117" s="53"/>
      <c r="F117" s="51">
        <f t="shared" si="9"/>
        <v>0</v>
      </c>
      <c r="G117" s="53"/>
      <c r="H117" s="24"/>
      <c r="L117" s="24"/>
      <c r="M117" s="24"/>
    </row>
    <row r="118" spans="1:13" x14ac:dyDescent="0.25">
      <c r="A118" s="26" t="s">
        <v>194</v>
      </c>
      <c r="B118" s="43" t="s">
        <v>195</v>
      </c>
      <c r="C118" s="26">
        <v>0</v>
      </c>
      <c r="E118" s="53"/>
      <c r="F118" s="51">
        <f t="shared" si="9"/>
        <v>0</v>
      </c>
      <c r="G118" s="53"/>
      <c r="H118" s="24"/>
      <c r="L118" s="24"/>
      <c r="M118" s="24"/>
    </row>
    <row r="119" spans="1:13" x14ac:dyDescent="0.25">
      <c r="A119" s="26" t="s">
        <v>196</v>
      </c>
      <c r="B119" s="43" t="s">
        <v>197</v>
      </c>
      <c r="C119" s="26">
        <v>0</v>
      </c>
      <c r="E119" s="53"/>
      <c r="F119" s="51">
        <f t="shared" si="9"/>
        <v>0</v>
      </c>
      <c r="G119" s="53"/>
      <c r="H119" s="24"/>
      <c r="L119" s="24"/>
      <c r="M119" s="24"/>
    </row>
    <row r="120" spans="1:13" x14ac:dyDescent="0.25">
      <c r="A120" s="26" t="s">
        <v>198</v>
      </c>
      <c r="B120" s="43" t="s">
        <v>199</v>
      </c>
      <c r="C120" s="26">
        <v>0</v>
      </c>
      <c r="E120" s="53"/>
      <c r="F120" s="51">
        <f t="shared" si="9"/>
        <v>0</v>
      </c>
      <c r="G120" s="53"/>
      <c r="H120" s="24"/>
      <c r="L120" s="24"/>
      <c r="M120" s="24"/>
    </row>
    <row r="121" spans="1:13" x14ac:dyDescent="0.25">
      <c r="A121" s="26" t="s">
        <v>200</v>
      </c>
      <c r="B121" s="43" t="s">
        <v>68</v>
      </c>
      <c r="C121" s="26">
        <v>0</v>
      </c>
      <c r="E121" s="53"/>
      <c r="F121" s="51">
        <f t="shared" si="9"/>
        <v>0</v>
      </c>
      <c r="G121" s="53"/>
      <c r="H121" s="24"/>
      <c r="L121" s="24"/>
      <c r="M121" s="24"/>
    </row>
    <row r="122" spans="1:13" x14ac:dyDescent="0.25">
      <c r="A122" s="26" t="s">
        <v>201</v>
      </c>
      <c r="B122" s="52" t="s">
        <v>202</v>
      </c>
      <c r="C122" s="26">
        <v>0</v>
      </c>
      <c r="E122" s="53"/>
      <c r="F122" s="51">
        <f t="shared" si="9"/>
        <v>0</v>
      </c>
      <c r="G122" s="53"/>
      <c r="H122" s="24"/>
      <c r="L122" s="24"/>
      <c r="M122" s="24"/>
    </row>
    <row r="123" spans="1:13" x14ac:dyDescent="0.25">
      <c r="A123" s="26" t="s">
        <v>203</v>
      </c>
      <c r="B123" s="58" t="s">
        <v>70</v>
      </c>
      <c r="C123" s="141">
        <f>SUM(C108:C121)</f>
        <v>423.54528893999998</v>
      </c>
      <c r="D123" s="43"/>
      <c r="E123" s="53"/>
      <c r="F123" s="142">
        <f>SUM(F108:F121)</f>
        <v>1</v>
      </c>
      <c r="G123" s="53"/>
      <c r="H123" s="24"/>
      <c r="L123" s="24"/>
      <c r="M123" s="24"/>
    </row>
    <row r="124" spans="1:13" ht="15" customHeight="1" x14ac:dyDescent="0.25">
      <c r="A124" s="45"/>
      <c r="B124" s="46" t="s">
        <v>204</v>
      </c>
      <c r="C124" s="45" t="s">
        <v>49</v>
      </c>
      <c r="D124" s="45"/>
      <c r="E124" s="47"/>
      <c r="F124" s="48" t="s">
        <v>58</v>
      </c>
      <c r="G124" s="48" t="s">
        <v>158</v>
      </c>
      <c r="H124" s="24"/>
      <c r="L124" s="24"/>
      <c r="M124" s="24"/>
    </row>
    <row r="125" spans="1:13" x14ac:dyDescent="0.25">
      <c r="A125" s="26" t="s">
        <v>205</v>
      </c>
      <c r="B125" s="22" t="s">
        <v>206</v>
      </c>
      <c r="C125" s="143">
        <f>C123</f>
        <v>423.54528893999998</v>
      </c>
      <c r="D125" s="117"/>
      <c r="E125" s="122"/>
      <c r="F125" s="135">
        <f>IF($C$24=0,"",IF(C125="[for completion]","",C125/$C$24))</f>
        <v>5.2583912644315035E-2</v>
      </c>
      <c r="G125" s="135">
        <f>IF($C$25=0,"",IF(C125="[for completion]","",C125/$C$25))</f>
        <v>6.196712347329919E-2</v>
      </c>
      <c r="H125" s="24"/>
      <c r="L125" s="24"/>
      <c r="M125" s="24"/>
    </row>
    <row r="126" spans="1:13" x14ac:dyDescent="0.25">
      <c r="A126" s="26" t="s">
        <v>207</v>
      </c>
      <c r="B126" s="22" t="s">
        <v>208</v>
      </c>
      <c r="C126" s="26">
        <v>0</v>
      </c>
      <c r="E126" s="61"/>
      <c r="F126" s="51">
        <f>IF($C$24=0,"",IF(C126="[for completion]","",C126/$C$24))</f>
        <v>0</v>
      </c>
      <c r="G126" s="51">
        <f>IF($C$25=0,"",IF(C126="[for completion]","",C126/$C$25))</f>
        <v>0</v>
      </c>
      <c r="H126" s="24"/>
      <c r="L126" s="24"/>
      <c r="M126" s="24"/>
    </row>
    <row r="127" spans="1:13" x14ac:dyDescent="0.25">
      <c r="A127" s="26" t="s">
        <v>209</v>
      </c>
      <c r="B127" s="22" t="s">
        <v>68</v>
      </c>
      <c r="C127" s="26">
        <v>0</v>
      </c>
      <c r="E127" s="61"/>
      <c r="F127" s="51">
        <f>IF($C$24=0,"",IF(C127="[for completion]","",C127/$C$24))</f>
        <v>0</v>
      </c>
      <c r="G127" s="51">
        <f>IF($C$25=0,"",IF(C127="[for completion]","",C127/$C$25))</f>
        <v>0</v>
      </c>
      <c r="H127" s="24"/>
      <c r="L127" s="24"/>
      <c r="M127" s="24"/>
    </row>
    <row r="128" spans="1:13" x14ac:dyDescent="0.25">
      <c r="A128" s="26" t="s">
        <v>210</v>
      </c>
      <c r="B128" s="58" t="s">
        <v>70</v>
      </c>
      <c r="C128" s="143">
        <f>SUM(C125:C127)</f>
        <v>423.54528893999998</v>
      </c>
      <c r="D128" s="117"/>
      <c r="E128" s="122"/>
      <c r="F128" s="144">
        <f>SUM(F125:F127)</f>
        <v>5.2583912644315035E-2</v>
      </c>
      <c r="G128" s="144">
        <f>SUM(G125:G127)</f>
        <v>6.196712347329919E-2</v>
      </c>
      <c r="H128" s="24"/>
      <c r="L128" s="24"/>
      <c r="M128" s="24"/>
    </row>
    <row r="129" spans="1:14" ht="15" customHeight="1" x14ac:dyDescent="0.25">
      <c r="A129" s="45"/>
      <c r="B129" s="46" t="s">
        <v>211</v>
      </c>
      <c r="C129" s="45"/>
      <c r="D129" s="45"/>
      <c r="E129" s="47"/>
      <c r="F129" s="48"/>
      <c r="G129" s="48"/>
      <c r="H129" s="24"/>
      <c r="L129" s="24"/>
      <c r="M129" s="24"/>
    </row>
    <row r="130" spans="1:14" ht="30" x14ac:dyDescent="0.25">
      <c r="A130" s="26" t="s">
        <v>212</v>
      </c>
      <c r="B130" s="43" t="s">
        <v>213</v>
      </c>
      <c r="C130" s="26" t="s">
        <v>47</v>
      </c>
      <c r="H130" s="24"/>
      <c r="L130" s="24"/>
      <c r="M130" s="24"/>
    </row>
    <row r="131" spans="1:14" ht="15" customHeight="1" x14ac:dyDescent="0.25">
      <c r="A131" s="45"/>
      <c r="B131" s="46" t="s">
        <v>214</v>
      </c>
      <c r="C131" s="45"/>
      <c r="D131" s="45"/>
      <c r="E131" s="47"/>
      <c r="F131" s="48"/>
      <c r="G131" s="48"/>
      <c r="H131" s="24"/>
      <c r="L131" s="24"/>
      <c r="M131" s="24"/>
    </row>
    <row r="132" spans="1:14" x14ac:dyDescent="0.25">
      <c r="A132" s="26" t="s">
        <v>11</v>
      </c>
      <c r="B132" s="26" t="s">
        <v>741</v>
      </c>
      <c r="C132" s="26" t="s">
        <v>564</v>
      </c>
      <c r="E132" s="43"/>
      <c r="H132" s="24"/>
      <c r="L132" s="24"/>
      <c r="M132" s="24"/>
    </row>
    <row r="133" spans="1:14" x14ac:dyDescent="0.25">
      <c r="A133" s="26" t="s">
        <v>215</v>
      </c>
      <c r="B133" s="63" t="s">
        <v>216</v>
      </c>
      <c r="C133" s="26" t="s">
        <v>564</v>
      </c>
      <c r="E133" s="43"/>
      <c r="H133" s="24"/>
      <c r="L133" s="24"/>
      <c r="M133" s="24"/>
    </row>
    <row r="134" spans="1:14" x14ac:dyDescent="0.25">
      <c r="A134" s="26" t="s">
        <v>217</v>
      </c>
      <c r="B134" s="63" t="s">
        <v>218</v>
      </c>
      <c r="C134" s="26" t="s">
        <v>564</v>
      </c>
      <c r="E134" s="43"/>
      <c r="H134" s="24"/>
      <c r="L134" s="24"/>
      <c r="M134" s="24"/>
    </row>
    <row r="135" spans="1:14" ht="37.5" x14ac:dyDescent="0.25">
      <c r="A135" s="37"/>
      <c r="B135" s="37" t="s">
        <v>219</v>
      </c>
      <c r="C135" s="37" t="s">
        <v>1</v>
      </c>
      <c r="D135" s="37" t="s">
        <v>1</v>
      </c>
      <c r="E135" s="37"/>
      <c r="F135" s="38"/>
      <c r="G135" s="39"/>
      <c r="H135" s="24"/>
      <c r="I135" s="30"/>
      <c r="J135" s="30"/>
      <c r="K135" s="30"/>
      <c r="L135" s="30"/>
      <c r="M135" s="32"/>
    </row>
    <row r="136" spans="1:14" ht="18.75" x14ac:dyDescent="0.25">
      <c r="A136" s="65" t="s">
        <v>220</v>
      </c>
      <c r="B136" s="66"/>
      <c r="C136" s="66"/>
      <c r="D136" s="66"/>
      <c r="E136" s="66"/>
      <c r="F136" s="67"/>
      <c r="G136" s="66"/>
      <c r="H136" s="24"/>
      <c r="I136" s="30"/>
      <c r="J136" s="30"/>
      <c r="K136" s="30"/>
      <c r="L136" s="30"/>
      <c r="M136" s="32"/>
    </row>
    <row r="137" spans="1:14" ht="18.75" x14ac:dyDescent="0.25">
      <c r="A137" s="65" t="s">
        <v>221</v>
      </c>
      <c r="B137" s="66"/>
      <c r="C137" s="66"/>
      <c r="D137" s="66"/>
      <c r="E137" s="66"/>
      <c r="F137" s="67"/>
      <c r="G137" s="66"/>
      <c r="H137" s="24"/>
      <c r="I137" s="30"/>
      <c r="J137" s="30"/>
      <c r="K137" s="30"/>
      <c r="L137" s="30"/>
      <c r="M137" s="32"/>
    </row>
    <row r="138" spans="1:14" x14ac:dyDescent="0.25">
      <c r="A138" s="26" t="s">
        <v>222</v>
      </c>
      <c r="B138" s="41" t="s">
        <v>223</v>
      </c>
      <c r="C138" s="68">
        <f>ROW(B24)</f>
        <v>24</v>
      </c>
      <c r="D138" s="60"/>
      <c r="E138" s="60"/>
      <c r="F138" s="60"/>
      <c r="G138" s="60"/>
      <c r="H138" s="24"/>
      <c r="I138" s="41"/>
      <c r="J138" s="68"/>
      <c r="L138" s="60"/>
      <c r="M138" s="60"/>
      <c r="N138" s="60"/>
    </row>
    <row r="139" spans="1:14" x14ac:dyDescent="0.25">
      <c r="A139" s="26" t="s">
        <v>224</v>
      </c>
      <c r="B139" s="41" t="s">
        <v>225</v>
      </c>
      <c r="C139" s="68">
        <f>ROW(B25)</f>
        <v>25</v>
      </c>
      <c r="E139" s="60"/>
      <c r="F139" s="60"/>
      <c r="H139" s="24"/>
      <c r="I139" s="41"/>
      <c r="J139" s="68"/>
      <c r="L139" s="60"/>
      <c r="M139" s="60"/>
    </row>
    <row r="140" spans="1:14" x14ac:dyDescent="0.25">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25">
      <c r="A141" s="26" t="s">
        <v>228</v>
      </c>
      <c r="B141" s="41" t="s">
        <v>229</v>
      </c>
      <c r="C141" s="68">
        <f>ROW(B28)</f>
        <v>28</v>
      </c>
      <c r="H141" s="24"/>
      <c r="I141" s="41"/>
      <c r="J141" s="68"/>
    </row>
    <row r="142" spans="1:14" x14ac:dyDescent="0.25">
      <c r="A142" s="26" t="s">
        <v>230</v>
      </c>
      <c r="B142" s="41" t="s">
        <v>231</v>
      </c>
      <c r="C142" s="70" t="str">
        <f>ROW('B1. HTT Mortgage Assets'!B104)&amp;" for Residential Mortgage Assets"</f>
        <v>104 for Residential Mortgage Assets</v>
      </c>
      <c r="D142" s="68" t="str">
        <f>ROW('B1. HTT Mortgage Assets'!B161 )&amp; " for Commercial Mortgage Assets"</f>
        <v>161 for Commercial Mortgage Assets</v>
      </c>
      <c r="E142" s="69"/>
      <c r="F142" s="68" t="e">
        <f>ROW(#REF!)&amp; " for Public Sector Assets"</f>
        <v>#REF!</v>
      </c>
      <c r="G142" s="69"/>
      <c r="H142" s="24"/>
      <c r="I142" s="41"/>
      <c r="J142" s="64"/>
      <c r="K142" s="68"/>
      <c r="L142" s="69"/>
      <c r="N142" s="69"/>
    </row>
    <row r="143" spans="1:14" x14ac:dyDescent="0.25">
      <c r="A143" s="26" t="s">
        <v>232</v>
      </c>
      <c r="B143" s="41" t="s">
        <v>233</v>
      </c>
      <c r="C143" s="68" t="str">
        <f>ROW('B1. HTT Mortgage Assets'!B88)&amp;" for Mortgage Assets"</f>
        <v>88 for Mortgage Assets</v>
      </c>
      <c r="D143" s="68"/>
      <c r="H143" s="24"/>
      <c r="I143" s="41"/>
      <c r="M143" s="69"/>
    </row>
    <row r="144" spans="1:14" x14ac:dyDescent="0.25">
      <c r="A144" s="26" t="s">
        <v>234</v>
      </c>
      <c r="B144" s="41" t="s">
        <v>235</v>
      </c>
      <c r="C144" s="68">
        <f>ROW(B61)</f>
        <v>61</v>
      </c>
      <c r="F144" s="69"/>
      <c r="H144" s="24"/>
      <c r="I144" s="41"/>
      <c r="J144" s="68"/>
      <c r="M144" s="69"/>
    </row>
    <row r="145" spans="1:13" x14ac:dyDescent="0.25">
      <c r="A145" s="26" t="s">
        <v>236</v>
      </c>
      <c r="B145" s="41" t="s">
        <v>237</v>
      </c>
      <c r="C145" s="68">
        <f>ROW(B95)</f>
        <v>95</v>
      </c>
      <c r="E145" s="69"/>
      <c r="F145" s="69"/>
      <c r="H145" s="24"/>
      <c r="I145" s="41"/>
      <c r="J145" s="68"/>
      <c r="L145" s="69"/>
      <c r="M145" s="69"/>
    </row>
    <row r="146" spans="1:13" x14ac:dyDescent="0.25">
      <c r="A146" s="26" t="s">
        <v>238</v>
      </c>
      <c r="B146" s="41" t="s">
        <v>239</v>
      </c>
      <c r="C146" s="68">
        <f>ROW(B78)</f>
        <v>78</v>
      </c>
      <c r="E146" s="69"/>
      <c r="F146" s="69"/>
      <c r="H146" s="24"/>
      <c r="I146" s="41"/>
      <c r="J146" s="68"/>
      <c r="L146" s="69"/>
      <c r="M146" s="69"/>
    </row>
    <row r="147" spans="1:13" ht="30" x14ac:dyDescent="0.25">
      <c r="A147" s="26" t="s">
        <v>240</v>
      </c>
      <c r="B147" s="26" t="s">
        <v>241</v>
      </c>
      <c r="C147" s="68" t="str">
        <f>ROW('C. HTT Harmonised Glossary'!B17)&amp;" for Harmonised Glossary"</f>
        <v>17 for Harmonised Glossary</v>
      </c>
      <c r="E147" s="69"/>
      <c r="H147" s="24"/>
      <c r="J147" s="68"/>
      <c r="L147" s="69"/>
    </row>
    <row r="148" spans="1:13" x14ac:dyDescent="0.25">
      <c r="A148" s="26" t="s">
        <v>242</v>
      </c>
      <c r="B148" s="41" t="s">
        <v>243</v>
      </c>
      <c r="C148" s="68">
        <f>ROW(B35)</f>
        <v>35</v>
      </c>
      <c r="E148" s="69"/>
      <c r="H148" s="24"/>
      <c r="I148" s="41"/>
      <c r="J148" s="68"/>
      <c r="L148" s="69"/>
    </row>
    <row r="149" spans="1:13" x14ac:dyDescent="0.25">
      <c r="A149" s="26" t="s">
        <v>244</v>
      </c>
      <c r="B149" s="41" t="s">
        <v>245</v>
      </c>
      <c r="C149" s="68">
        <f>ROW(B48)</f>
        <v>48</v>
      </c>
      <c r="E149" s="69"/>
      <c r="H149" s="24"/>
      <c r="I149" s="41"/>
      <c r="J149" s="68"/>
      <c r="L149" s="69"/>
    </row>
    <row r="150" spans="1:13" x14ac:dyDescent="0.25">
      <c r="A150" s="26" t="s">
        <v>246</v>
      </c>
      <c r="B150" s="41" t="s">
        <v>247</v>
      </c>
      <c r="C150" s="68" t="str">
        <f>ROW('B1. HTT Mortgage Assets'!B102)&amp; " for Mortgage Assets"</f>
        <v>102 for Mortgage Assets</v>
      </c>
      <c r="D150" s="68"/>
      <c r="E150" s="69"/>
      <c r="H150" s="24"/>
      <c r="I150" s="41"/>
      <c r="J150" s="68"/>
      <c r="K150" s="68"/>
      <c r="L150" s="69"/>
    </row>
    <row r="151" spans="1:13" ht="37.5" x14ac:dyDescent="0.25">
      <c r="A151" s="38"/>
      <c r="B151" s="37" t="s">
        <v>31</v>
      </c>
      <c r="C151" s="38"/>
      <c r="D151" s="38"/>
      <c r="E151" s="38"/>
      <c r="F151" s="38"/>
      <c r="G151" s="39"/>
      <c r="H151" s="24"/>
      <c r="I151" s="30"/>
      <c r="J151" s="32"/>
      <c r="K151" s="32"/>
      <c r="L151" s="32"/>
      <c r="M151" s="32"/>
    </row>
    <row r="152" spans="1:13" x14ac:dyDescent="0.25">
      <c r="A152" s="26" t="s">
        <v>5</v>
      </c>
      <c r="B152" s="49" t="s">
        <v>248</v>
      </c>
      <c r="C152" s="68">
        <v>121</v>
      </c>
      <c r="H152" s="24"/>
      <c r="I152" s="49"/>
      <c r="J152" s="68"/>
    </row>
    <row r="153" spans="1:13" ht="18.75" x14ac:dyDescent="0.25">
      <c r="A153" s="38"/>
      <c r="B153" s="37" t="s">
        <v>32</v>
      </c>
      <c r="C153" s="38"/>
      <c r="D153" s="38"/>
      <c r="E153" s="38"/>
      <c r="F153" s="38"/>
      <c r="G153" s="39"/>
      <c r="H153" s="24"/>
      <c r="I153" s="30"/>
      <c r="J153" s="32"/>
      <c r="K153" s="32"/>
      <c r="L153" s="32"/>
      <c r="M153" s="32"/>
    </row>
    <row r="154" spans="1:13" ht="15" customHeight="1" outlineLevel="1" x14ac:dyDescent="0.25">
      <c r="A154" s="45"/>
      <c r="B154" s="46" t="s">
        <v>249</v>
      </c>
      <c r="C154" s="45"/>
      <c r="D154" s="45"/>
      <c r="E154" s="47"/>
      <c r="F154" s="48"/>
      <c r="G154" s="48"/>
      <c r="H154" s="24"/>
      <c r="L154" s="24"/>
      <c r="M154" s="24"/>
    </row>
    <row r="155" spans="1:13" x14ac:dyDescent="0.25">
      <c r="H155" s="24"/>
    </row>
    <row r="156" spans="1:13" x14ac:dyDescent="0.25">
      <c r="H156" s="24"/>
    </row>
    <row r="157" spans="1:13" x14ac:dyDescent="0.25">
      <c r="H157" s="24"/>
    </row>
    <row r="158" spans="1:13" x14ac:dyDescent="0.25">
      <c r="H158" s="24"/>
    </row>
    <row r="159" spans="1:13" x14ac:dyDescent="0.25">
      <c r="H159" s="24"/>
    </row>
    <row r="160" spans="1:13" x14ac:dyDescent="0.25">
      <c r="H160" s="24"/>
    </row>
    <row r="161" spans="8:8" x14ac:dyDescent="0.25">
      <c r="H161" s="24"/>
    </row>
    <row r="162" spans="8:8" x14ac:dyDescent="0.25">
      <c r="H162" s="24"/>
    </row>
    <row r="163" spans="8:8" x14ac:dyDescent="0.25">
      <c r="H163" s="24"/>
    </row>
    <row r="164" spans="8:8" x14ac:dyDescent="0.25">
      <c r="H164" s="24"/>
    </row>
    <row r="165" spans="8:8" x14ac:dyDescent="0.25">
      <c r="H165" s="24"/>
    </row>
    <row r="166" spans="8:8" x14ac:dyDescent="0.25">
      <c r="H166" s="24"/>
    </row>
    <row r="167" spans="8:8" x14ac:dyDescent="0.25">
      <c r="H167" s="24"/>
    </row>
    <row r="168" spans="8:8" x14ac:dyDescent="0.25">
      <c r="H168" s="24"/>
    </row>
    <row r="169" spans="8:8" x14ac:dyDescent="0.25">
      <c r="H169" s="24"/>
    </row>
    <row r="170" spans="8:8" x14ac:dyDescent="0.25">
      <c r="H170" s="24"/>
    </row>
    <row r="171" spans="8:8" x14ac:dyDescent="0.25">
      <c r="H171" s="24"/>
    </row>
    <row r="172" spans="8:8" x14ac:dyDescent="0.25">
      <c r="H172" s="24"/>
    </row>
    <row r="173" spans="8:8" x14ac:dyDescent="0.25">
      <c r="H173" s="24"/>
    </row>
    <row r="174" spans="8:8" x14ac:dyDescent="0.25">
      <c r="H174" s="24"/>
    </row>
    <row r="175" spans="8:8" x14ac:dyDescent="0.25">
      <c r="H175" s="24"/>
    </row>
    <row r="176" spans="8:8" x14ac:dyDescent="0.25">
      <c r="H176" s="24"/>
    </row>
    <row r="177" spans="8:8" x14ac:dyDescent="0.25">
      <c r="H177" s="24"/>
    </row>
    <row r="178" spans="8:8" x14ac:dyDescent="0.25">
      <c r="H178" s="24"/>
    </row>
    <row r="179" spans="8:8" x14ac:dyDescent="0.25">
      <c r="H179" s="24"/>
    </row>
    <row r="180" spans="8:8" x14ac:dyDescent="0.25">
      <c r="H180" s="24"/>
    </row>
    <row r="181" spans="8:8" x14ac:dyDescent="0.25">
      <c r="H181" s="24"/>
    </row>
    <row r="182" spans="8:8" x14ac:dyDescent="0.25">
      <c r="H182" s="24"/>
    </row>
    <row r="183" spans="8:8" x14ac:dyDescent="0.25">
      <c r="H183" s="24"/>
    </row>
    <row r="184" spans="8:8" x14ac:dyDescent="0.25">
      <c r="H184" s="24"/>
    </row>
    <row r="185" spans="8:8" x14ac:dyDescent="0.25">
      <c r="H185" s="24"/>
    </row>
    <row r="186" spans="8:8" x14ac:dyDescent="0.25">
      <c r="H186" s="24"/>
    </row>
    <row r="187" spans="8:8" x14ac:dyDescent="0.25">
      <c r="H187" s="24"/>
    </row>
    <row r="188" spans="8:8" x14ac:dyDescent="0.25">
      <c r="H188" s="24"/>
    </row>
    <row r="189" spans="8:8" x14ac:dyDescent="0.25">
      <c r="H189" s="24"/>
    </row>
    <row r="190" spans="8:8" x14ac:dyDescent="0.25">
      <c r="H190" s="24"/>
    </row>
    <row r="191" spans="8:8" x14ac:dyDescent="0.25">
      <c r="H191" s="24"/>
    </row>
    <row r="192" spans="8:8" x14ac:dyDescent="0.25">
      <c r="H192" s="24"/>
    </row>
    <row r="193" spans="8:8" x14ac:dyDescent="0.25">
      <c r="H193" s="24"/>
    </row>
    <row r="194" spans="8:8" x14ac:dyDescent="0.25">
      <c r="H194" s="24"/>
    </row>
    <row r="195" spans="8:8" x14ac:dyDescent="0.25">
      <c r="H195" s="24"/>
    </row>
    <row r="196" spans="8:8" x14ac:dyDescent="0.25">
      <c r="H196" s="24"/>
    </row>
    <row r="197" spans="8:8" x14ac:dyDescent="0.25">
      <c r="H197" s="24"/>
    </row>
    <row r="198" spans="8:8" x14ac:dyDescent="0.25">
      <c r="H198" s="24"/>
    </row>
    <row r="199" spans="8:8" x14ac:dyDescent="0.25">
      <c r="H199" s="24"/>
    </row>
    <row r="200" spans="8:8" x14ac:dyDescent="0.25">
      <c r="H200" s="24"/>
    </row>
    <row r="201" spans="8:8" x14ac:dyDescent="0.25">
      <c r="H201" s="24"/>
    </row>
    <row r="202" spans="8:8" x14ac:dyDescent="0.25">
      <c r="H202"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topLeftCell="B1" zoomScale="80" zoomScaleNormal="80" workbookViewId="0">
      <selection activeCell="F17" sqref="F17:F19"/>
    </sheetView>
  </sheetViews>
  <sheetFormatPr baseColWidth="10" defaultColWidth="8.85546875" defaultRowHeight="15" outlineLevelRow="1" x14ac:dyDescent="0.25"/>
  <cols>
    <col min="1" max="1" width="13.85546875" style="26" customWidth="1"/>
    <col min="2" max="2" width="60.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16384" width="8.85546875" style="54"/>
  </cols>
  <sheetData>
    <row r="1" spans="1:7" ht="31.5" x14ac:dyDescent="0.25">
      <c r="A1" s="23" t="s">
        <v>250</v>
      </c>
      <c r="B1" s="23"/>
      <c r="C1" s="24"/>
      <c r="D1" s="24"/>
      <c r="E1" s="24"/>
      <c r="F1" s="155" t="s">
        <v>834</v>
      </c>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x14ac:dyDescent="0.25">
      <c r="B6" s="33" t="s">
        <v>252</v>
      </c>
    </row>
    <row r="7" spans="1:7" x14ac:dyDescent="0.25">
      <c r="B7" s="71" t="s">
        <v>253</v>
      </c>
    </row>
    <row r="8" spans="1:7" ht="15.75" thickBot="1" x14ac:dyDescent="0.3">
      <c r="B8" s="72" t="s">
        <v>254</v>
      </c>
    </row>
    <row r="9" spans="1:7"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25">
      <c r="A12" s="26" t="s">
        <v>257</v>
      </c>
      <c r="B12" s="26" t="s">
        <v>258</v>
      </c>
      <c r="C12" s="185">
        <f>[1]!Input_R_TotalLoanBalance/1000000</f>
        <v>7631.1099780000004</v>
      </c>
      <c r="F12" s="135">
        <f>IF($C$15=0,"",IF(C12="[for completion]","",C12/$C$15))</f>
        <v>1</v>
      </c>
    </row>
    <row r="13" spans="1:7" x14ac:dyDescent="0.25">
      <c r="A13" s="26" t="s">
        <v>259</v>
      </c>
      <c r="B13" s="26" t="s">
        <v>260</v>
      </c>
      <c r="C13" s="73">
        <v>0</v>
      </c>
      <c r="F13" s="51">
        <f>IF($C$15=0,"",IF(C13="[for completion]","",C13/$C$15))</f>
        <v>0</v>
      </c>
    </row>
    <row r="14" spans="1:7" x14ac:dyDescent="0.25">
      <c r="A14" s="26" t="s">
        <v>261</v>
      </c>
      <c r="B14" s="26" t="s">
        <v>68</v>
      </c>
      <c r="C14" s="73">
        <v>0</v>
      </c>
      <c r="F14" s="51">
        <f>IF($C$15=0,"",IF(C14="[for completion]","",C14/$C$15))</f>
        <v>0</v>
      </c>
    </row>
    <row r="15" spans="1:7" x14ac:dyDescent="0.25">
      <c r="A15" s="26" t="s">
        <v>262</v>
      </c>
      <c r="B15" s="73" t="s">
        <v>70</v>
      </c>
      <c r="C15" s="185">
        <f>SUM(C12:C14)</f>
        <v>7631.1099780000004</v>
      </c>
      <c r="F15" s="139">
        <f>SUM(F12:F14)</f>
        <v>1</v>
      </c>
    </row>
    <row r="16" spans="1:7" ht="15" customHeight="1" x14ac:dyDescent="0.25">
      <c r="A16" s="45"/>
      <c r="B16" s="46" t="s">
        <v>263</v>
      </c>
      <c r="C16" s="45" t="s">
        <v>264</v>
      </c>
      <c r="D16" s="45" t="s">
        <v>265</v>
      </c>
      <c r="E16" s="47"/>
      <c r="F16" s="45" t="s">
        <v>266</v>
      </c>
      <c r="G16" s="48"/>
    </row>
    <row r="17" spans="1:7" x14ac:dyDescent="0.25">
      <c r="A17" s="26" t="s">
        <v>267</v>
      </c>
      <c r="B17" s="26" t="s">
        <v>268</v>
      </c>
      <c r="C17" s="185">
        <f>[1]!Input_R_NoOfLoans</f>
        <v>6727</v>
      </c>
      <c r="D17" s="26" t="s">
        <v>561</v>
      </c>
      <c r="F17" s="185">
        <f>C17</f>
        <v>6727</v>
      </c>
    </row>
    <row r="18" spans="1:7" outlineLevel="1" x14ac:dyDescent="0.25">
      <c r="A18" s="26" t="s">
        <v>269</v>
      </c>
      <c r="B18" s="41" t="s">
        <v>270</v>
      </c>
      <c r="C18" s="185">
        <f>[1]!Input_R_NoBorrowers</f>
        <v>6346</v>
      </c>
      <c r="F18" s="186">
        <f>C18</f>
        <v>6346</v>
      </c>
    </row>
    <row r="19" spans="1:7" outlineLevel="1" x14ac:dyDescent="0.25">
      <c r="A19" s="26" t="s">
        <v>271</v>
      </c>
      <c r="B19" s="41" t="s">
        <v>272</v>
      </c>
      <c r="C19" s="73">
        <v>0</v>
      </c>
      <c r="F19" s="73">
        <v>0</v>
      </c>
    </row>
    <row r="20" spans="1:7" ht="15" customHeight="1" x14ac:dyDescent="0.25">
      <c r="A20" s="45"/>
      <c r="B20" s="46" t="s">
        <v>273</v>
      </c>
      <c r="C20" s="45" t="s">
        <v>274</v>
      </c>
      <c r="D20" s="45" t="s">
        <v>275</v>
      </c>
      <c r="E20" s="47"/>
      <c r="F20" s="48" t="s">
        <v>256</v>
      </c>
      <c r="G20" s="48"/>
    </row>
    <row r="21" spans="1:7" x14ac:dyDescent="0.25">
      <c r="A21" s="26" t="s">
        <v>276</v>
      </c>
      <c r="B21" s="26" t="s">
        <v>277</v>
      </c>
      <c r="C21" s="118">
        <f>[1]Residential!$C$10</f>
        <v>1.2E-2</v>
      </c>
      <c r="D21" s="26" t="s">
        <v>561</v>
      </c>
      <c r="F21" s="119">
        <f>C21</f>
        <v>1.2E-2</v>
      </c>
    </row>
    <row r="22" spans="1:7" ht="15" customHeight="1" x14ac:dyDescent="0.25">
      <c r="A22" s="45"/>
      <c r="B22" s="46" t="s">
        <v>278</v>
      </c>
      <c r="C22" s="45" t="s">
        <v>274</v>
      </c>
      <c r="D22" s="45" t="s">
        <v>275</v>
      </c>
      <c r="E22" s="47"/>
      <c r="F22" s="48" t="s">
        <v>256</v>
      </c>
      <c r="G22" s="48"/>
    </row>
    <row r="23" spans="1:7" x14ac:dyDescent="0.25">
      <c r="A23" s="26" t="s">
        <v>279</v>
      </c>
      <c r="B23" s="74" t="s">
        <v>280</v>
      </c>
      <c r="C23" s="74">
        <f>SUM(C24:C51)</f>
        <v>0</v>
      </c>
      <c r="D23" s="74" t="s">
        <v>561</v>
      </c>
      <c r="F23" s="74">
        <f>SUM(F24:F51)</f>
        <v>0</v>
      </c>
      <c r="G23" s="26"/>
    </row>
    <row r="24" spans="1:7" x14ac:dyDescent="0.25">
      <c r="A24" s="26" t="s">
        <v>281</v>
      </c>
      <c r="B24" s="26" t="s">
        <v>282</v>
      </c>
      <c r="C24" s="26">
        <v>0</v>
      </c>
      <c r="D24" s="26" t="s">
        <v>561</v>
      </c>
      <c r="F24" s="26">
        <v>0</v>
      </c>
      <c r="G24" s="26"/>
    </row>
    <row r="25" spans="1:7" x14ac:dyDescent="0.25">
      <c r="A25" s="26" t="s">
        <v>283</v>
      </c>
      <c r="B25" s="26" t="s">
        <v>284</v>
      </c>
      <c r="C25" s="26">
        <v>0</v>
      </c>
      <c r="D25" s="26" t="s">
        <v>561</v>
      </c>
      <c r="F25" s="26">
        <v>0</v>
      </c>
      <c r="G25" s="26"/>
    </row>
    <row r="26" spans="1:7" x14ac:dyDescent="0.25">
      <c r="A26" s="26" t="s">
        <v>285</v>
      </c>
      <c r="B26" s="26" t="s">
        <v>286</v>
      </c>
      <c r="C26" s="26">
        <v>0</v>
      </c>
      <c r="D26" s="26" t="s">
        <v>561</v>
      </c>
      <c r="F26" s="26">
        <v>0</v>
      </c>
      <c r="G26" s="26"/>
    </row>
    <row r="27" spans="1:7" x14ac:dyDescent="0.25">
      <c r="A27" s="26" t="s">
        <v>287</v>
      </c>
      <c r="B27" s="26" t="s">
        <v>288</v>
      </c>
      <c r="C27" s="26">
        <v>0</v>
      </c>
      <c r="D27" s="26" t="s">
        <v>561</v>
      </c>
      <c r="F27" s="26">
        <v>0</v>
      </c>
      <c r="G27" s="26"/>
    </row>
    <row r="28" spans="1:7" x14ac:dyDescent="0.25">
      <c r="A28" s="26" t="s">
        <v>289</v>
      </c>
      <c r="B28" s="26" t="s">
        <v>290</v>
      </c>
      <c r="C28" s="26">
        <v>0</v>
      </c>
      <c r="D28" s="26" t="s">
        <v>561</v>
      </c>
      <c r="F28" s="26">
        <v>0</v>
      </c>
      <c r="G28" s="26"/>
    </row>
    <row r="29" spans="1:7" x14ac:dyDescent="0.25">
      <c r="A29" s="26" t="s">
        <v>291</v>
      </c>
      <c r="B29" s="26" t="s">
        <v>292</v>
      </c>
      <c r="C29" s="26">
        <v>0</v>
      </c>
      <c r="D29" s="26" t="s">
        <v>561</v>
      </c>
      <c r="F29" s="26">
        <v>0</v>
      </c>
      <c r="G29" s="26"/>
    </row>
    <row r="30" spans="1:7" x14ac:dyDescent="0.25">
      <c r="A30" s="26" t="s">
        <v>293</v>
      </c>
      <c r="B30" s="26" t="s">
        <v>294</v>
      </c>
      <c r="C30" s="26">
        <v>0</v>
      </c>
      <c r="D30" s="26" t="s">
        <v>561</v>
      </c>
      <c r="F30" s="26">
        <v>0</v>
      </c>
      <c r="G30" s="26"/>
    </row>
    <row r="31" spans="1:7" x14ac:dyDescent="0.25">
      <c r="A31" s="26" t="s">
        <v>295</v>
      </c>
      <c r="B31" s="26" t="s">
        <v>296</v>
      </c>
      <c r="C31" s="26">
        <v>0</v>
      </c>
      <c r="D31" s="26" t="s">
        <v>561</v>
      </c>
      <c r="F31" s="26">
        <v>0</v>
      </c>
      <c r="G31" s="26"/>
    </row>
    <row r="32" spans="1:7" x14ac:dyDescent="0.25">
      <c r="A32" s="26" t="s">
        <v>297</v>
      </c>
      <c r="B32" s="26" t="s">
        <v>298</v>
      </c>
      <c r="C32" s="26">
        <v>0</v>
      </c>
      <c r="D32" s="26" t="s">
        <v>561</v>
      </c>
      <c r="F32" s="26">
        <v>0</v>
      </c>
      <c r="G32" s="26"/>
    </row>
    <row r="33" spans="1:7" x14ac:dyDescent="0.25">
      <c r="A33" s="26" t="s">
        <v>299</v>
      </c>
      <c r="B33" s="26" t="s">
        <v>300</v>
      </c>
      <c r="C33" s="26">
        <v>0</v>
      </c>
      <c r="D33" s="26" t="s">
        <v>561</v>
      </c>
      <c r="F33" s="26">
        <v>0</v>
      </c>
      <c r="G33" s="26"/>
    </row>
    <row r="34" spans="1:7" x14ac:dyDescent="0.25">
      <c r="A34" s="26" t="s">
        <v>301</v>
      </c>
      <c r="B34" s="26" t="s">
        <v>302</v>
      </c>
      <c r="C34" s="26">
        <v>0</v>
      </c>
      <c r="D34" s="26" t="s">
        <v>561</v>
      </c>
      <c r="F34" s="26">
        <v>0</v>
      </c>
      <c r="G34" s="26"/>
    </row>
    <row r="35" spans="1:7" x14ac:dyDescent="0.25">
      <c r="A35" s="26" t="s">
        <v>303</v>
      </c>
      <c r="B35" s="26" t="s">
        <v>304</v>
      </c>
      <c r="C35" s="26">
        <v>0</v>
      </c>
      <c r="D35" s="26" t="s">
        <v>561</v>
      </c>
      <c r="F35" s="26">
        <v>0</v>
      </c>
      <c r="G35" s="26"/>
    </row>
    <row r="36" spans="1:7" x14ac:dyDescent="0.25">
      <c r="A36" s="26" t="s">
        <v>305</v>
      </c>
      <c r="B36" s="26" t="s">
        <v>306</v>
      </c>
      <c r="C36" s="26">
        <v>0</v>
      </c>
      <c r="D36" s="26" t="s">
        <v>561</v>
      </c>
      <c r="F36" s="26">
        <v>0</v>
      </c>
      <c r="G36" s="26"/>
    </row>
    <row r="37" spans="1:7" x14ac:dyDescent="0.25">
      <c r="A37" s="26" t="s">
        <v>307</v>
      </c>
      <c r="B37" s="26" t="s">
        <v>308</v>
      </c>
      <c r="C37" s="26">
        <v>0</v>
      </c>
      <c r="D37" s="26" t="s">
        <v>561</v>
      </c>
      <c r="F37" s="26">
        <v>0</v>
      </c>
      <c r="G37" s="26"/>
    </row>
    <row r="38" spans="1:7" x14ac:dyDescent="0.25">
      <c r="A38" s="26" t="s">
        <v>309</v>
      </c>
      <c r="B38" s="26" t="s">
        <v>310</v>
      </c>
      <c r="C38" s="26">
        <v>0</v>
      </c>
      <c r="D38" s="26" t="s">
        <v>561</v>
      </c>
      <c r="F38" s="26">
        <v>0</v>
      </c>
      <c r="G38" s="26"/>
    </row>
    <row r="39" spans="1:7" x14ac:dyDescent="0.25">
      <c r="A39" s="26" t="s">
        <v>311</v>
      </c>
      <c r="B39" s="26" t="s">
        <v>3</v>
      </c>
      <c r="C39" s="26">
        <v>0</v>
      </c>
      <c r="D39" s="26" t="s">
        <v>561</v>
      </c>
      <c r="F39" s="26">
        <v>0</v>
      </c>
      <c r="G39" s="26"/>
    </row>
    <row r="40" spans="1:7" x14ac:dyDescent="0.25">
      <c r="A40" s="26" t="s">
        <v>312</v>
      </c>
      <c r="B40" s="26" t="s">
        <v>313</v>
      </c>
      <c r="C40" s="26">
        <v>0</v>
      </c>
      <c r="D40" s="26" t="s">
        <v>561</v>
      </c>
      <c r="F40" s="26">
        <v>0</v>
      </c>
      <c r="G40" s="26"/>
    </row>
    <row r="41" spans="1:7" x14ac:dyDescent="0.25">
      <c r="A41" s="26" t="s">
        <v>314</v>
      </c>
      <c r="B41" s="26" t="s">
        <v>315</v>
      </c>
      <c r="C41" s="26">
        <v>0</v>
      </c>
      <c r="D41" s="26" t="s">
        <v>561</v>
      </c>
      <c r="F41" s="26">
        <v>0</v>
      </c>
      <c r="G41" s="26"/>
    </row>
    <row r="42" spans="1:7" x14ac:dyDescent="0.25">
      <c r="A42" s="26" t="s">
        <v>316</v>
      </c>
      <c r="B42" s="26" t="s">
        <v>317</v>
      </c>
      <c r="C42" s="26">
        <v>0</v>
      </c>
      <c r="D42" s="26" t="s">
        <v>561</v>
      </c>
      <c r="F42" s="26">
        <v>0</v>
      </c>
      <c r="G42" s="26"/>
    </row>
    <row r="43" spans="1:7" x14ac:dyDescent="0.25">
      <c r="A43" s="26" t="s">
        <v>318</v>
      </c>
      <c r="B43" s="26" t="s">
        <v>319</v>
      </c>
      <c r="C43" s="26">
        <v>0</v>
      </c>
      <c r="D43" s="26" t="s">
        <v>561</v>
      </c>
      <c r="F43" s="26">
        <v>0</v>
      </c>
      <c r="G43" s="26"/>
    </row>
    <row r="44" spans="1:7" x14ac:dyDescent="0.25">
      <c r="A44" s="26" t="s">
        <v>320</v>
      </c>
      <c r="B44" s="26" t="s">
        <v>321</v>
      </c>
      <c r="C44" s="26">
        <v>0</v>
      </c>
      <c r="D44" s="26" t="s">
        <v>561</v>
      </c>
      <c r="F44" s="26">
        <v>0</v>
      </c>
      <c r="G44" s="26"/>
    </row>
    <row r="45" spans="1:7" x14ac:dyDescent="0.25">
      <c r="A45" s="26" t="s">
        <v>322</v>
      </c>
      <c r="B45" s="26" t="s">
        <v>323</v>
      </c>
      <c r="C45" s="26">
        <v>0</v>
      </c>
      <c r="D45" s="26" t="s">
        <v>561</v>
      </c>
      <c r="F45" s="26">
        <v>0</v>
      </c>
      <c r="G45" s="26"/>
    </row>
    <row r="46" spans="1:7" x14ac:dyDescent="0.25">
      <c r="A46" s="26" t="s">
        <v>324</v>
      </c>
      <c r="B46" s="26" t="s">
        <v>325</v>
      </c>
      <c r="C46" s="26">
        <v>0</v>
      </c>
      <c r="D46" s="26" t="s">
        <v>561</v>
      </c>
      <c r="F46" s="26">
        <v>0</v>
      </c>
      <c r="G46" s="26"/>
    </row>
    <row r="47" spans="1:7" x14ac:dyDescent="0.25">
      <c r="A47" s="26" t="s">
        <v>326</v>
      </c>
      <c r="B47" s="26" t="s">
        <v>327</v>
      </c>
      <c r="C47" s="26">
        <v>0</v>
      </c>
      <c r="D47" s="26" t="s">
        <v>561</v>
      </c>
      <c r="F47" s="26">
        <v>0</v>
      </c>
      <c r="G47" s="26"/>
    </row>
    <row r="48" spans="1:7" x14ac:dyDescent="0.25">
      <c r="A48" s="26" t="s">
        <v>328</v>
      </c>
      <c r="B48" s="26" t="s">
        <v>329</v>
      </c>
      <c r="C48" s="26">
        <v>0</v>
      </c>
      <c r="D48" s="26" t="s">
        <v>561</v>
      </c>
      <c r="F48" s="26">
        <v>0</v>
      </c>
      <c r="G48" s="26"/>
    </row>
    <row r="49" spans="1:7" x14ac:dyDescent="0.25">
      <c r="A49" s="26" t="s">
        <v>330</v>
      </c>
      <c r="B49" s="26" t="s">
        <v>331</v>
      </c>
      <c r="C49" s="26">
        <v>0</v>
      </c>
      <c r="D49" s="26" t="s">
        <v>561</v>
      </c>
      <c r="F49" s="26">
        <v>0</v>
      </c>
      <c r="G49" s="26"/>
    </row>
    <row r="50" spans="1:7" x14ac:dyDescent="0.25">
      <c r="A50" s="26" t="s">
        <v>332</v>
      </c>
      <c r="B50" s="26" t="s">
        <v>6</v>
      </c>
      <c r="C50" s="26">
        <v>0</v>
      </c>
      <c r="D50" s="26" t="s">
        <v>561</v>
      </c>
      <c r="F50" s="26">
        <v>0</v>
      </c>
      <c r="G50" s="26"/>
    </row>
    <row r="51" spans="1:7" x14ac:dyDescent="0.25">
      <c r="A51" s="26" t="s">
        <v>333</v>
      </c>
      <c r="B51" s="26" t="s">
        <v>334</v>
      </c>
      <c r="C51" s="26">
        <v>0</v>
      </c>
      <c r="D51" s="26" t="s">
        <v>561</v>
      </c>
      <c r="F51" s="26">
        <v>0</v>
      </c>
      <c r="G51" s="26"/>
    </row>
    <row r="52" spans="1:7" x14ac:dyDescent="0.25">
      <c r="A52" s="26" t="s">
        <v>335</v>
      </c>
      <c r="B52" s="74" t="s">
        <v>182</v>
      </c>
      <c r="C52" s="145">
        <f>SUM(C53:C55)</f>
        <v>1</v>
      </c>
      <c r="D52" s="147">
        <f>SUM(D53:D55)</f>
        <v>0</v>
      </c>
      <c r="E52" s="117"/>
      <c r="F52" s="145">
        <f>SUM(F53:F55)</f>
        <v>1</v>
      </c>
      <c r="G52" s="26"/>
    </row>
    <row r="53" spans="1:7" x14ac:dyDescent="0.25">
      <c r="A53" s="26" t="s">
        <v>336</v>
      </c>
      <c r="B53" s="26" t="s">
        <v>337</v>
      </c>
      <c r="C53" s="26">
        <v>0</v>
      </c>
      <c r="D53" s="26" t="s">
        <v>561</v>
      </c>
      <c r="F53" s="26">
        <v>0</v>
      </c>
      <c r="G53" s="26"/>
    </row>
    <row r="54" spans="1:7" x14ac:dyDescent="0.25">
      <c r="A54" s="26" t="s">
        <v>338</v>
      </c>
      <c r="B54" s="26" t="s">
        <v>339</v>
      </c>
      <c r="C54" s="26">
        <v>0</v>
      </c>
      <c r="D54" s="26" t="s">
        <v>561</v>
      </c>
      <c r="F54" s="26">
        <v>0</v>
      </c>
      <c r="G54" s="26"/>
    </row>
    <row r="55" spans="1:7" x14ac:dyDescent="0.25">
      <c r="A55" s="26" t="s">
        <v>340</v>
      </c>
      <c r="B55" s="26" t="s">
        <v>2</v>
      </c>
      <c r="C55" s="146">
        <v>1</v>
      </c>
      <c r="D55" s="24" t="s">
        <v>561</v>
      </c>
      <c r="E55" s="117"/>
      <c r="F55" s="146">
        <v>1</v>
      </c>
      <c r="G55" s="26"/>
    </row>
    <row r="56" spans="1:7" x14ac:dyDescent="0.25">
      <c r="A56" s="26" t="s">
        <v>341</v>
      </c>
      <c r="B56" s="74" t="s">
        <v>68</v>
      </c>
      <c r="C56" s="74">
        <f>SUM(C57:C66)</f>
        <v>0</v>
      </c>
      <c r="D56" s="26" t="s">
        <v>561</v>
      </c>
      <c r="F56" s="74">
        <v>0</v>
      </c>
      <c r="G56" s="26"/>
    </row>
    <row r="57" spans="1:7" x14ac:dyDescent="0.25">
      <c r="A57" s="26" t="s">
        <v>342</v>
      </c>
      <c r="B57" s="43" t="s">
        <v>184</v>
      </c>
      <c r="C57" s="26">
        <v>0</v>
      </c>
      <c r="D57" s="26" t="s">
        <v>561</v>
      </c>
      <c r="F57" s="26">
        <v>0</v>
      </c>
      <c r="G57" s="26"/>
    </row>
    <row r="58" spans="1:7" x14ac:dyDescent="0.25">
      <c r="A58" s="26" t="s">
        <v>343</v>
      </c>
      <c r="B58" s="43" t="s">
        <v>186</v>
      </c>
      <c r="C58" s="26">
        <v>0</v>
      </c>
      <c r="D58" s="26" t="s">
        <v>561</v>
      </c>
      <c r="F58" s="26">
        <v>0</v>
      </c>
      <c r="G58" s="26"/>
    </row>
    <row r="59" spans="1:7" x14ac:dyDescent="0.25">
      <c r="A59" s="26" t="s">
        <v>344</v>
      </c>
      <c r="B59" s="43" t="s">
        <v>188</v>
      </c>
      <c r="C59" s="26">
        <v>0</v>
      </c>
      <c r="D59" s="26" t="s">
        <v>561</v>
      </c>
      <c r="F59" s="26">
        <v>0</v>
      </c>
      <c r="G59" s="26"/>
    </row>
    <row r="60" spans="1:7" x14ac:dyDescent="0.25">
      <c r="A60" s="26" t="s">
        <v>345</v>
      </c>
      <c r="B60" s="43" t="s">
        <v>12</v>
      </c>
      <c r="C60" s="26">
        <v>0</v>
      </c>
      <c r="D60" s="26" t="s">
        <v>561</v>
      </c>
      <c r="F60" s="26">
        <v>0</v>
      </c>
      <c r="G60" s="26"/>
    </row>
    <row r="61" spans="1:7" x14ac:dyDescent="0.25">
      <c r="A61" s="26" t="s">
        <v>346</v>
      </c>
      <c r="B61" s="43" t="s">
        <v>191</v>
      </c>
      <c r="C61" s="26">
        <v>0</v>
      </c>
      <c r="D61" s="26" t="s">
        <v>561</v>
      </c>
      <c r="F61" s="26">
        <v>0</v>
      </c>
      <c r="G61" s="26"/>
    </row>
    <row r="62" spans="1:7" x14ac:dyDescent="0.25">
      <c r="A62" s="26" t="s">
        <v>347</v>
      </c>
      <c r="B62" s="43" t="s">
        <v>193</v>
      </c>
      <c r="C62" s="26">
        <v>0</v>
      </c>
      <c r="D62" s="26" t="s">
        <v>561</v>
      </c>
      <c r="F62" s="26">
        <v>0</v>
      </c>
      <c r="G62" s="26"/>
    </row>
    <row r="63" spans="1:7" x14ac:dyDescent="0.25">
      <c r="A63" s="26" t="s">
        <v>348</v>
      </c>
      <c r="B63" s="43" t="s">
        <v>195</v>
      </c>
      <c r="C63" s="26">
        <v>0</v>
      </c>
      <c r="D63" s="26" t="s">
        <v>561</v>
      </c>
      <c r="F63" s="26">
        <v>0</v>
      </c>
      <c r="G63" s="26"/>
    </row>
    <row r="64" spans="1:7" x14ac:dyDescent="0.25">
      <c r="A64" s="26" t="s">
        <v>349</v>
      </c>
      <c r="B64" s="43" t="s">
        <v>197</v>
      </c>
      <c r="C64" s="26">
        <v>0</v>
      </c>
      <c r="D64" s="26" t="s">
        <v>561</v>
      </c>
      <c r="F64" s="26">
        <v>0</v>
      </c>
      <c r="G64" s="26"/>
    </row>
    <row r="65" spans="1:7" x14ac:dyDescent="0.25">
      <c r="A65" s="26" t="s">
        <v>350</v>
      </c>
      <c r="B65" s="43" t="s">
        <v>199</v>
      </c>
      <c r="C65" s="26">
        <v>0</v>
      </c>
      <c r="D65" s="26" t="s">
        <v>561</v>
      </c>
      <c r="F65" s="26">
        <v>0</v>
      </c>
      <c r="G65" s="26"/>
    </row>
    <row r="66" spans="1:7" x14ac:dyDescent="0.25">
      <c r="A66" s="26" t="s">
        <v>351</v>
      </c>
      <c r="B66" s="43" t="s">
        <v>68</v>
      </c>
      <c r="C66" s="26">
        <v>0</v>
      </c>
      <c r="D66" s="26" t="s">
        <v>561</v>
      </c>
      <c r="F66" s="26">
        <v>0</v>
      </c>
      <c r="G66" s="26"/>
    </row>
    <row r="67" spans="1:7" ht="15" customHeight="1" x14ac:dyDescent="0.25">
      <c r="A67" s="45"/>
      <c r="B67" s="46" t="s">
        <v>352</v>
      </c>
      <c r="C67" s="45" t="s">
        <v>274</v>
      </c>
      <c r="D67" s="45" t="s">
        <v>275</v>
      </c>
      <c r="E67" s="47"/>
      <c r="F67" s="48" t="s">
        <v>256</v>
      </c>
      <c r="G67" s="48"/>
    </row>
    <row r="68" spans="1:7" x14ac:dyDescent="0.25">
      <c r="A68" s="26" t="s">
        <v>353</v>
      </c>
      <c r="B68" s="22" t="s">
        <v>752</v>
      </c>
      <c r="C68" s="130">
        <v>8.5707999999999999E-3</v>
      </c>
      <c r="D68" s="26" t="s">
        <v>561</v>
      </c>
      <c r="F68" s="130">
        <f>C68</f>
        <v>8.5707999999999999E-3</v>
      </c>
      <c r="G68" s="26"/>
    </row>
    <row r="69" spans="1:7" x14ac:dyDescent="0.25">
      <c r="A69" s="26" t="s">
        <v>354</v>
      </c>
      <c r="B69" s="22" t="s">
        <v>753</v>
      </c>
      <c r="C69" s="130">
        <v>3.8367900000000003E-2</v>
      </c>
      <c r="D69" s="26" t="s">
        <v>561</v>
      </c>
      <c r="F69" s="130">
        <f t="shared" ref="F69:F87" si="0">C69</f>
        <v>3.8367900000000003E-2</v>
      </c>
      <c r="G69" s="26"/>
    </row>
    <row r="70" spans="1:7" x14ac:dyDescent="0.25">
      <c r="A70" s="26" t="s">
        <v>355</v>
      </c>
      <c r="B70" s="22" t="s">
        <v>754</v>
      </c>
      <c r="C70" s="130">
        <v>6.7540900000000001E-2</v>
      </c>
      <c r="D70" s="26" t="s">
        <v>561</v>
      </c>
      <c r="F70" s="130">
        <f t="shared" si="0"/>
        <v>6.7540900000000001E-2</v>
      </c>
      <c r="G70" s="26"/>
    </row>
    <row r="71" spans="1:7" x14ac:dyDescent="0.25">
      <c r="A71" s="26" t="s">
        <v>356</v>
      </c>
      <c r="B71" s="43" t="s">
        <v>755</v>
      </c>
      <c r="C71" s="130">
        <v>1.3829999999999999E-3</v>
      </c>
      <c r="D71" s="26" t="s">
        <v>561</v>
      </c>
      <c r="F71" s="130">
        <f t="shared" si="0"/>
        <v>1.3829999999999999E-3</v>
      </c>
      <c r="G71" s="26"/>
    </row>
    <row r="72" spans="1:7" x14ac:dyDescent="0.25">
      <c r="A72" s="26" t="s">
        <v>357</v>
      </c>
      <c r="B72" s="43" t="s">
        <v>756</v>
      </c>
      <c r="C72" s="130">
        <v>1.1489E-3</v>
      </c>
      <c r="D72" s="26" t="s">
        <v>561</v>
      </c>
      <c r="F72" s="130">
        <f t="shared" si="0"/>
        <v>1.1489E-3</v>
      </c>
      <c r="G72" s="26"/>
    </row>
    <row r="73" spans="1:7" x14ac:dyDescent="0.25">
      <c r="A73" s="26" t="s">
        <v>358</v>
      </c>
      <c r="B73" s="43" t="s">
        <v>757</v>
      </c>
      <c r="C73" s="130">
        <v>7.6111E-3</v>
      </c>
      <c r="D73" s="26" t="s">
        <v>561</v>
      </c>
      <c r="F73" s="130">
        <f t="shared" si="0"/>
        <v>7.6111E-3</v>
      </c>
      <c r="G73" s="26"/>
    </row>
    <row r="74" spans="1:7" x14ac:dyDescent="0.25">
      <c r="A74" s="26" t="s">
        <v>359</v>
      </c>
      <c r="B74" s="43" t="s">
        <v>758</v>
      </c>
      <c r="C74" s="130">
        <v>7.4491000000000002E-3</v>
      </c>
      <c r="D74" s="26" t="s">
        <v>561</v>
      </c>
      <c r="F74" s="130">
        <f t="shared" si="0"/>
        <v>7.4491000000000002E-3</v>
      </c>
      <c r="G74" s="26"/>
    </row>
    <row r="75" spans="1:7" x14ac:dyDescent="0.25">
      <c r="A75" s="26" t="s">
        <v>360</v>
      </c>
      <c r="B75" s="43" t="s">
        <v>759</v>
      </c>
      <c r="C75" s="130">
        <v>1.5192000000000001E-3</v>
      </c>
      <c r="D75" s="26" t="s">
        <v>561</v>
      </c>
      <c r="F75" s="130">
        <f t="shared" si="0"/>
        <v>1.5192000000000001E-3</v>
      </c>
      <c r="G75" s="26"/>
    </row>
    <row r="76" spans="1:7" x14ac:dyDescent="0.25">
      <c r="A76" s="26" t="s">
        <v>361</v>
      </c>
      <c r="B76" s="43" t="s">
        <v>760</v>
      </c>
      <c r="C76" s="130">
        <v>5.0679999999999996E-4</v>
      </c>
      <c r="D76" s="26" t="s">
        <v>561</v>
      </c>
      <c r="F76" s="130">
        <f t="shared" si="0"/>
        <v>5.0679999999999996E-4</v>
      </c>
      <c r="G76" s="26"/>
    </row>
    <row r="77" spans="1:7" x14ac:dyDescent="0.25">
      <c r="A77" s="26" t="s">
        <v>362</v>
      </c>
      <c r="B77" s="43" t="s">
        <v>761</v>
      </c>
      <c r="C77" s="130">
        <v>9.1710000000000001E-4</v>
      </c>
      <c r="D77" s="26" t="s">
        <v>561</v>
      </c>
      <c r="F77" s="130">
        <f t="shared" si="0"/>
        <v>9.1710000000000001E-4</v>
      </c>
      <c r="G77" s="26"/>
    </row>
    <row r="78" spans="1:7" x14ac:dyDescent="0.25">
      <c r="A78" s="26" t="s">
        <v>363</v>
      </c>
      <c r="B78" s="43" t="s">
        <v>762</v>
      </c>
      <c r="C78" s="130">
        <v>3.9956999999999996E-3</v>
      </c>
      <c r="D78" s="26" t="s">
        <v>561</v>
      </c>
      <c r="F78" s="130">
        <f t="shared" si="0"/>
        <v>3.9956999999999996E-3</v>
      </c>
      <c r="G78" s="26"/>
    </row>
    <row r="79" spans="1:7" x14ac:dyDescent="0.25">
      <c r="A79" s="26" t="s">
        <v>364</v>
      </c>
      <c r="B79" s="43" t="s">
        <v>763</v>
      </c>
      <c r="C79" s="130">
        <v>4.849E-3</v>
      </c>
      <c r="D79" s="26" t="s">
        <v>561</v>
      </c>
      <c r="F79" s="130">
        <f t="shared" si="0"/>
        <v>4.849E-3</v>
      </c>
      <c r="G79" s="26"/>
    </row>
    <row r="80" spans="1:7" x14ac:dyDescent="0.25">
      <c r="A80" s="26" t="s">
        <v>365</v>
      </c>
      <c r="B80" s="43" t="s">
        <v>764</v>
      </c>
      <c r="C80" s="130">
        <v>3.7659999999999999E-4</v>
      </c>
      <c r="D80" s="26" t="s">
        <v>561</v>
      </c>
      <c r="F80" s="130">
        <f t="shared" si="0"/>
        <v>3.7659999999999999E-4</v>
      </c>
      <c r="G80" s="26"/>
    </row>
    <row r="81" spans="1:7" x14ac:dyDescent="0.25">
      <c r="A81" s="26" t="s">
        <v>366</v>
      </c>
      <c r="B81" s="43" t="s">
        <v>765</v>
      </c>
      <c r="C81" s="130">
        <v>1.8668999999999999E-3</v>
      </c>
      <c r="D81" s="26" t="s">
        <v>561</v>
      </c>
      <c r="F81" s="130">
        <f t="shared" si="0"/>
        <v>1.8668999999999999E-3</v>
      </c>
      <c r="G81" s="26"/>
    </row>
    <row r="82" spans="1:7" x14ac:dyDescent="0.25">
      <c r="A82" s="26" t="s">
        <v>367</v>
      </c>
      <c r="B82" s="43" t="s">
        <v>831</v>
      </c>
      <c r="C82" s="130">
        <v>4.40983E-2</v>
      </c>
      <c r="D82" s="26" t="s">
        <v>561</v>
      </c>
      <c r="F82" s="130">
        <f t="shared" si="0"/>
        <v>4.40983E-2</v>
      </c>
      <c r="G82" s="26"/>
    </row>
    <row r="83" spans="1:7" x14ac:dyDescent="0.25">
      <c r="A83" s="26" t="s">
        <v>368</v>
      </c>
      <c r="B83" s="43"/>
      <c r="C83" s="130">
        <v>0</v>
      </c>
      <c r="D83" s="26" t="s">
        <v>561</v>
      </c>
      <c r="F83" s="130">
        <f t="shared" si="0"/>
        <v>0</v>
      </c>
      <c r="G83" s="26"/>
    </row>
    <row r="84" spans="1:7" x14ac:dyDescent="0.25">
      <c r="A84" s="26" t="s">
        <v>369</v>
      </c>
      <c r="B84" s="43" t="s">
        <v>766</v>
      </c>
      <c r="C84" s="130">
        <v>0.79972560000000004</v>
      </c>
      <c r="D84" s="26" t="s">
        <v>561</v>
      </c>
      <c r="F84" s="130">
        <f t="shared" si="0"/>
        <v>0.79972560000000004</v>
      </c>
      <c r="G84" s="26"/>
    </row>
    <row r="85" spans="1:7" x14ac:dyDescent="0.25">
      <c r="A85" s="26" t="s">
        <v>370</v>
      </c>
      <c r="B85" s="43" t="s">
        <v>767</v>
      </c>
      <c r="C85" s="130">
        <v>8.9356000000000001E-3</v>
      </c>
      <c r="D85" s="26" t="s">
        <v>561</v>
      </c>
      <c r="F85" s="130">
        <f t="shared" si="0"/>
        <v>8.9356000000000001E-3</v>
      </c>
      <c r="G85" s="26"/>
    </row>
    <row r="86" spans="1:7" x14ac:dyDescent="0.25">
      <c r="A86" s="26" t="s">
        <v>371</v>
      </c>
      <c r="B86" s="43" t="s">
        <v>768</v>
      </c>
      <c r="C86" s="130">
        <v>1.1375999999999999E-3</v>
      </c>
      <c r="D86" s="26" t="s">
        <v>561</v>
      </c>
      <c r="F86" s="130">
        <f t="shared" si="0"/>
        <v>1.1375999999999999E-3</v>
      </c>
      <c r="G86" s="26"/>
    </row>
    <row r="87" spans="1:7" x14ac:dyDescent="0.25">
      <c r="A87" s="26" t="s">
        <v>372</v>
      </c>
      <c r="B87" s="43" t="s">
        <v>769</v>
      </c>
      <c r="C87" s="130">
        <v>0</v>
      </c>
      <c r="D87" s="26" t="s">
        <v>561</v>
      </c>
      <c r="F87" s="130">
        <f t="shared" si="0"/>
        <v>0</v>
      </c>
      <c r="G87" s="26"/>
    </row>
    <row r="88" spans="1:7" ht="15" customHeight="1" x14ac:dyDescent="0.25">
      <c r="A88" s="45"/>
      <c r="B88" s="46" t="s">
        <v>373</v>
      </c>
      <c r="C88" s="48" t="s">
        <v>274</v>
      </c>
      <c r="D88" s="45" t="s">
        <v>275</v>
      </c>
      <c r="E88" s="47"/>
      <c r="F88" s="48" t="s">
        <v>256</v>
      </c>
      <c r="G88" s="48"/>
    </row>
    <row r="89" spans="1:7" x14ac:dyDescent="0.25">
      <c r="A89" s="26" t="s">
        <v>374</v>
      </c>
      <c r="B89" s="26" t="s">
        <v>375</v>
      </c>
      <c r="C89" s="26">
        <v>0</v>
      </c>
      <c r="D89" s="26" t="s">
        <v>561</v>
      </c>
      <c r="E89" s="24"/>
      <c r="F89" s="26">
        <v>0</v>
      </c>
    </row>
    <row r="90" spans="1:7" x14ac:dyDescent="0.25">
      <c r="A90" s="26" t="s">
        <v>376</v>
      </c>
      <c r="B90" s="26" t="s">
        <v>377</v>
      </c>
      <c r="C90" s="146">
        <v>1</v>
      </c>
      <c r="D90" s="26" t="s">
        <v>561</v>
      </c>
      <c r="E90" s="24"/>
      <c r="F90" s="146">
        <v>1</v>
      </c>
    </row>
    <row r="91" spans="1:7" x14ac:dyDescent="0.25">
      <c r="A91" s="26" t="s">
        <v>378</v>
      </c>
      <c r="B91" s="26" t="s">
        <v>68</v>
      </c>
      <c r="C91" s="26">
        <v>0</v>
      </c>
      <c r="D91" s="26" t="s">
        <v>561</v>
      </c>
      <c r="E91" s="24"/>
      <c r="F91" s="26">
        <v>0</v>
      </c>
    </row>
    <row r="92" spans="1:7" ht="15" customHeight="1" x14ac:dyDescent="0.25">
      <c r="A92" s="45"/>
      <c r="B92" s="46" t="s">
        <v>379</v>
      </c>
      <c r="C92" s="45" t="s">
        <v>274</v>
      </c>
      <c r="D92" s="45" t="s">
        <v>275</v>
      </c>
      <c r="E92" s="47"/>
      <c r="F92" s="48" t="s">
        <v>256</v>
      </c>
      <c r="G92" s="48"/>
    </row>
    <row r="93" spans="1:7" x14ac:dyDescent="0.25">
      <c r="A93" s="26" t="s">
        <v>380</v>
      </c>
      <c r="B93" s="26" t="s">
        <v>381</v>
      </c>
      <c r="C93" s="148">
        <v>8.4560099999999999E-2</v>
      </c>
      <c r="D93" s="26" t="s">
        <v>561</v>
      </c>
      <c r="E93" s="24"/>
      <c r="F93" s="149">
        <f>C93</f>
        <v>8.4560099999999999E-2</v>
      </c>
    </row>
    <row r="94" spans="1:7" x14ac:dyDescent="0.25">
      <c r="A94" s="26" t="s">
        <v>382</v>
      </c>
      <c r="B94" s="26" t="s">
        <v>383</v>
      </c>
      <c r="C94" s="148">
        <v>0.79979610000000001</v>
      </c>
      <c r="D94" s="26" t="s">
        <v>561</v>
      </c>
      <c r="E94" s="24"/>
      <c r="F94" s="149">
        <f t="shared" ref="F94:F95" si="1">C94</f>
        <v>0.79979610000000001</v>
      </c>
    </row>
    <row r="95" spans="1:7" x14ac:dyDescent="0.25">
      <c r="A95" s="26" t="s">
        <v>384</v>
      </c>
      <c r="B95" s="26" t="s">
        <v>68</v>
      </c>
      <c r="C95" s="148">
        <v>0.1156438</v>
      </c>
      <c r="D95" s="26" t="s">
        <v>561</v>
      </c>
      <c r="E95" s="24"/>
      <c r="F95" s="149">
        <f t="shared" si="1"/>
        <v>0.1156438</v>
      </c>
    </row>
    <row r="96" spans="1:7" ht="15" customHeight="1" x14ac:dyDescent="0.25">
      <c r="A96" s="45"/>
      <c r="B96" s="46" t="s">
        <v>385</v>
      </c>
      <c r="C96" s="45" t="s">
        <v>274</v>
      </c>
      <c r="D96" s="45" t="s">
        <v>275</v>
      </c>
      <c r="E96" s="47"/>
      <c r="F96" s="48" t="s">
        <v>256</v>
      </c>
      <c r="G96" s="48"/>
    </row>
    <row r="97" spans="1:7" x14ac:dyDescent="0.25">
      <c r="A97" s="26" t="s">
        <v>386</v>
      </c>
      <c r="B97" s="22" t="s">
        <v>387</v>
      </c>
      <c r="C97" s="148">
        <v>0.27808569999999999</v>
      </c>
      <c r="D97" s="26" t="s">
        <v>561</v>
      </c>
      <c r="E97" s="24"/>
      <c r="F97" s="149">
        <f>C97</f>
        <v>0.27808569999999999</v>
      </c>
    </row>
    <row r="98" spans="1:7" x14ac:dyDescent="0.25">
      <c r="A98" s="26" t="s">
        <v>388</v>
      </c>
      <c r="B98" s="22" t="s">
        <v>389</v>
      </c>
      <c r="C98" s="148">
        <v>0.28751260000000001</v>
      </c>
      <c r="D98" s="26" t="s">
        <v>561</v>
      </c>
      <c r="E98" s="24"/>
      <c r="F98" s="149">
        <f t="shared" ref="F98:F101" si="2">C98</f>
        <v>0.28751260000000001</v>
      </c>
    </row>
    <row r="99" spans="1:7" x14ac:dyDescent="0.25">
      <c r="A99" s="26" t="s">
        <v>390</v>
      </c>
      <c r="B99" s="22" t="s">
        <v>391</v>
      </c>
      <c r="C99" s="148">
        <v>0.1659641</v>
      </c>
      <c r="D99" s="26" t="s">
        <v>561</v>
      </c>
      <c r="F99" s="149">
        <f t="shared" si="2"/>
        <v>0.1659641</v>
      </c>
    </row>
    <row r="100" spans="1:7" x14ac:dyDescent="0.25">
      <c r="A100" s="26" t="s">
        <v>392</v>
      </c>
      <c r="B100" s="22" t="s">
        <v>393</v>
      </c>
      <c r="C100" s="148">
        <v>0.12757979999999999</v>
      </c>
      <c r="D100" s="26" t="s">
        <v>561</v>
      </c>
      <c r="F100" s="149">
        <f t="shared" si="2"/>
        <v>0.12757979999999999</v>
      </c>
    </row>
    <row r="101" spans="1:7" x14ac:dyDescent="0.25">
      <c r="A101" s="26" t="s">
        <v>394</v>
      </c>
      <c r="B101" s="22" t="s">
        <v>395</v>
      </c>
      <c r="C101" s="148">
        <v>0.14085780000000001</v>
      </c>
      <c r="D101" s="26" t="s">
        <v>561</v>
      </c>
      <c r="F101" s="149">
        <f t="shared" si="2"/>
        <v>0.14085780000000001</v>
      </c>
    </row>
    <row r="102" spans="1:7" ht="15" customHeight="1" x14ac:dyDescent="0.25">
      <c r="A102" s="45"/>
      <c r="B102" s="46" t="s">
        <v>396</v>
      </c>
      <c r="C102" s="45" t="s">
        <v>274</v>
      </c>
      <c r="D102" s="45" t="s">
        <v>275</v>
      </c>
      <c r="E102" s="47"/>
      <c r="F102" s="48" t="s">
        <v>256</v>
      </c>
      <c r="G102" s="48"/>
    </row>
    <row r="103" spans="1:7" x14ac:dyDescent="0.25">
      <c r="A103" s="26" t="s">
        <v>397</v>
      </c>
      <c r="B103" s="26" t="s">
        <v>398</v>
      </c>
      <c r="C103" s="130">
        <v>1.5458341000000001E-4</v>
      </c>
      <c r="D103" s="26" t="s">
        <v>561</v>
      </c>
      <c r="E103" s="24"/>
      <c r="F103" s="130">
        <f>C103</f>
        <v>1.5458341000000001E-4</v>
      </c>
    </row>
    <row r="104" spans="1:7" ht="18.75" x14ac:dyDescent="0.25">
      <c r="A104" s="75"/>
      <c r="B104" s="76" t="s">
        <v>253</v>
      </c>
      <c r="C104" s="75"/>
      <c r="D104" s="75"/>
      <c r="E104" s="75"/>
      <c r="F104" s="77"/>
      <c r="G104" s="77"/>
    </row>
    <row r="105" spans="1:7" ht="15" customHeight="1" x14ac:dyDescent="0.25">
      <c r="A105" s="45"/>
      <c r="B105" s="46" t="s">
        <v>399</v>
      </c>
      <c r="C105" s="45" t="s">
        <v>400</v>
      </c>
      <c r="D105" s="45" t="s">
        <v>401</v>
      </c>
      <c r="E105" s="47"/>
      <c r="F105" s="45" t="s">
        <v>274</v>
      </c>
      <c r="G105" s="45" t="s">
        <v>402</v>
      </c>
    </row>
    <row r="106" spans="1:7" x14ac:dyDescent="0.25">
      <c r="A106" s="26" t="s">
        <v>403</v>
      </c>
      <c r="B106" s="43" t="s">
        <v>404</v>
      </c>
      <c r="C106" s="132">
        <f>[1]!Input_R_AvLoanBalance/1000</f>
        <v>1134.4001751152075</v>
      </c>
      <c r="D106" s="40"/>
      <c r="E106" s="40"/>
      <c r="F106" s="57"/>
      <c r="G106" s="57"/>
    </row>
    <row r="107" spans="1:7" x14ac:dyDescent="0.25">
      <c r="A107" s="40"/>
      <c r="B107" s="78"/>
      <c r="C107" s="40"/>
      <c r="D107" s="40"/>
      <c r="E107" s="40"/>
      <c r="F107" s="57"/>
      <c r="G107" s="57"/>
    </row>
    <row r="108" spans="1:7" x14ac:dyDescent="0.25">
      <c r="B108" s="43" t="s">
        <v>405</v>
      </c>
      <c r="C108" s="40"/>
      <c r="D108" s="40"/>
      <c r="E108" s="40"/>
      <c r="F108" s="57"/>
      <c r="G108" s="57"/>
    </row>
    <row r="109" spans="1:7" x14ac:dyDescent="0.25">
      <c r="A109" s="26" t="s">
        <v>406</v>
      </c>
      <c r="B109" s="43" t="s">
        <v>770</v>
      </c>
      <c r="C109" s="117"/>
      <c r="D109" s="117"/>
      <c r="E109" s="40"/>
      <c r="F109" s="51"/>
      <c r="G109" s="51"/>
    </row>
    <row r="110" spans="1:7" x14ac:dyDescent="0.25">
      <c r="A110" s="26" t="s">
        <v>407</v>
      </c>
      <c r="B110" s="43" t="s">
        <v>771</v>
      </c>
      <c r="C110" s="116">
        <v>1673</v>
      </c>
      <c r="D110" s="116">
        <v>3732</v>
      </c>
      <c r="E110" s="40"/>
      <c r="F110" s="51">
        <f t="shared" ref="F110:F123" si="3">IF($C$124=0,"",IF(C110="[for completion]","",C110/$C$124))</f>
        <v>0.21923732145197222</v>
      </c>
      <c r="G110" s="51">
        <f t="shared" ref="G110:G123" si="4">IF($D$124=0,"",IF(D110="[for completion]","",D110/$D$124))</f>
        <v>0.55477924780734356</v>
      </c>
    </row>
    <row r="111" spans="1:7" x14ac:dyDescent="0.25">
      <c r="A111" s="26" t="s">
        <v>408</v>
      </c>
      <c r="B111" s="43" t="s">
        <v>772</v>
      </c>
      <c r="C111" s="116">
        <v>2772</v>
      </c>
      <c r="D111" s="116">
        <v>1910</v>
      </c>
      <c r="E111" s="40"/>
      <c r="F111" s="51">
        <f t="shared" si="3"/>
        <v>0.36325514349364435</v>
      </c>
      <c r="G111" s="51">
        <f t="shared" si="4"/>
        <v>0.28393042961201131</v>
      </c>
    </row>
    <row r="112" spans="1:7" x14ac:dyDescent="0.25">
      <c r="A112" s="26" t="s">
        <v>409</v>
      </c>
      <c r="B112" s="43" t="s">
        <v>773</v>
      </c>
      <c r="C112" s="116">
        <v>1791</v>
      </c>
      <c r="D112" s="116">
        <v>740</v>
      </c>
      <c r="E112" s="40"/>
      <c r="F112" s="51">
        <f t="shared" si="3"/>
        <v>0.23470056349102345</v>
      </c>
      <c r="G112" s="51">
        <f t="shared" si="4"/>
        <v>0.11000445964025568</v>
      </c>
    </row>
    <row r="113" spans="1:7" x14ac:dyDescent="0.25">
      <c r="A113" s="26" t="s">
        <v>410</v>
      </c>
      <c r="B113" s="43" t="s">
        <v>774</v>
      </c>
      <c r="C113" s="116">
        <v>778</v>
      </c>
      <c r="D113" s="116">
        <v>229</v>
      </c>
      <c r="E113" s="40"/>
      <c r="F113" s="51">
        <f t="shared" si="3"/>
        <v>0.10195256191849036</v>
      </c>
      <c r="G113" s="51">
        <f t="shared" si="4"/>
        <v>3.404192061840345E-2</v>
      </c>
    </row>
    <row r="114" spans="1:7" x14ac:dyDescent="0.25">
      <c r="A114" s="26" t="s">
        <v>411</v>
      </c>
      <c r="B114" s="43" t="s">
        <v>775</v>
      </c>
      <c r="C114" s="116">
        <v>314</v>
      </c>
      <c r="D114" s="116">
        <v>71</v>
      </c>
      <c r="E114" s="40"/>
      <c r="F114" s="51">
        <f t="shared" si="3"/>
        <v>4.1147949154763462E-2</v>
      </c>
      <c r="G114" s="51">
        <f t="shared" si="4"/>
        <v>1.0554481938456964E-2</v>
      </c>
    </row>
    <row r="115" spans="1:7" x14ac:dyDescent="0.25">
      <c r="A115" s="26" t="s">
        <v>412</v>
      </c>
      <c r="B115" s="43" t="s">
        <v>776</v>
      </c>
      <c r="C115" s="116">
        <v>303</v>
      </c>
      <c r="D115" s="116">
        <v>45</v>
      </c>
      <c r="E115" s="40"/>
      <c r="F115" s="51">
        <f t="shared" si="3"/>
        <v>3.9706460490106149E-2</v>
      </c>
      <c r="G115" s="51">
        <f t="shared" si="4"/>
        <v>6.6894603835290622E-3</v>
      </c>
    </row>
    <row r="116" spans="1:7" x14ac:dyDescent="0.25">
      <c r="A116" s="26" t="s">
        <v>413</v>
      </c>
      <c r="B116" s="43"/>
      <c r="C116" s="116"/>
      <c r="D116" s="116"/>
      <c r="E116" s="40"/>
      <c r="F116" s="51">
        <f t="shared" si="3"/>
        <v>0</v>
      </c>
      <c r="G116" s="51">
        <f t="shared" si="4"/>
        <v>0</v>
      </c>
    </row>
    <row r="117" spans="1:7" x14ac:dyDescent="0.25">
      <c r="A117" s="26" t="s">
        <v>414</v>
      </c>
      <c r="B117" s="43" t="s">
        <v>777</v>
      </c>
      <c r="C117" s="116">
        <v>0</v>
      </c>
      <c r="D117" s="116">
        <f>C117</f>
        <v>0</v>
      </c>
      <c r="E117" s="40"/>
      <c r="F117" s="51">
        <f t="shared" si="3"/>
        <v>0</v>
      </c>
      <c r="G117" s="51">
        <f t="shared" si="4"/>
        <v>0</v>
      </c>
    </row>
    <row r="118" spans="1:7" x14ac:dyDescent="0.25">
      <c r="A118" s="26" t="s">
        <v>415</v>
      </c>
      <c r="B118" s="43" t="s">
        <v>778</v>
      </c>
      <c r="C118" s="116">
        <v>0</v>
      </c>
      <c r="D118" s="116">
        <f t="shared" ref="D118:D123" si="5">C118</f>
        <v>0</v>
      </c>
      <c r="E118" s="43"/>
      <c r="F118" s="51">
        <f t="shared" si="3"/>
        <v>0</v>
      </c>
      <c r="G118" s="51">
        <f t="shared" si="4"/>
        <v>0</v>
      </c>
    </row>
    <row r="119" spans="1:7" x14ac:dyDescent="0.25">
      <c r="A119" s="26" t="s">
        <v>416</v>
      </c>
      <c r="B119" s="43" t="s">
        <v>779</v>
      </c>
      <c r="C119" s="116">
        <v>0</v>
      </c>
      <c r="D119" s="116">
        <f t="shared" si="5"/>
        <v>0</v>
      </c>
      <c r="E119" s="43"/>
      <c r="F119" s="51">
        <f t="shared" si="3"/>
        <v>0</v>
      </c>
      <c r="G119" s="51">
        <f t="shared" si="4"/>
        <v>0</v>
      </c>
    </row>
    <row r="120" spans="1:7" x14ac:dyDescent="0.25">
      <c r="A120" s="26" t="s">
        <v>417</v>
      </c>
      <c r="B120" s="43" t="s">
        <v>780</v>
      </c>
      <c r="C120" s="116">
        <v>0</v>
      </c>
      <c r="D120" s="116">
        <f t="shared" si="5"/>
        <v>0</v>
      </c>
      <c r="E120" s="43"/>
      <c r="F120" s="51">
        <f t="shared" si="3"/>
        <v>0</v>
      </c>
      <c r="G120" s="51">
        <f t="shared" si="4"/>
        <v>0</v>
      </c>
    </row>
    <row r="121" spans="1:7" x14ac:dyDescent="0.25">
      <c r="A121" s="26" t="s">
        <v>418</v>
      </c>
      <c r="B121" s="43" t="s">
        <v>781</v>
      </c>
      <c r="C121" s="116">
        <v>0</v>
      </c>
      <c r="D121" s="116">
        <f t="shared" si="5"/>
        <v>0</v>
      </c>
      <c r="E121" s="43"/>
      <c r="F121" s="51">
        <f t="shared" si="3"/>
        <v>0</v>
      </c>
      <c r="G121" s="51">
        <f t="shared" si="4"/>
        <v>0</v>
      </c>
    </row>
    <row r="122" spans="1:7" x14ac:dyDescent="0.25">
      <c r="A122" s="26" t="s">
        <v>419</v>
      </c>
      <c r="B122" s="43" t="s">
        <v>782</v>
      </c>
      <c r="C122" s="116">
        <v>0</v>
      </c>
      <c r="D122" s="116">
        <f t="shared" si="5"/>
        <v>0</v>
      </c>
      <c r="E122" s="43"/>
      <c r="F122" s="51">
        <f t="shared" si="3"/>
        <v>0</v>
      </c>
      <c r="G122" s="51">
        <f t="shared" si="4"/>
        <v>0</v>
      </c>
    </row>
    <row r="123" spans="1:7" x14ac:dyDescent="0.25">
      <c r="A123" s="26" t="s">
        <v>420</v>
      </c>
      <c r="B123" s="43" t="s">
        <v>783</v>
      </c>
      <c r="C123" s="116">
        <v>0</v>
      </c>
      <c r="D123" s="116">
        <f t="shared" si="5"/>
        <v>0</v>
      </c>
      <c r="E123" s="43"/>
      <c r="F123" s="51">
        <f t="shared" si="3"/>
        <v>0</v>
      </c>
      <c r="G123" s="51">
        <f t="shared" si="4"/>
        <v>0</v>
      </c>
    </row>
    <row r="124" spans="1:7" x14ac:dyDescent="0.25">
      <c r="A124" s="26" t="s">
        <v>421</v>
      </c>
      <c r="B124" s="52" t="s">
        <v>70</v>
      </c>
      <c r="C124" s="127">
        <f>SUM(C109:C123)</f>
        <v>7631</v>
      </c>
      <c r="D124" s="127">
        <f>SUM(D109:D123)</f>
        <v>6727</v>
      </c>
      <c r="E124" s="60"/>
      <c r="F124" s="53">
        <f>SUM(F109:F123)</f>
        <v>1</v>
      </c>
      <c r="G124" s="53">
        <f>SUM(G109:G123)</f>
        <v>1.0000000000000002</v>
      </c>
    </row>
    <row r="125" spans="1:7" ht="15" customHeight="1" x14ac:dyDescent="0.25">
      <c r="A125" s="45"/>
      <c r="B125" s="46" t="s">
        <v>422</v>
      </c>
      <c r="C125" s="45" t="s">
        <v>400</v>
      </c>
      <c r="D125" s="45" t="s">
        <v>401</v>
      </c>
      <c r="E125" s="47"/>
      <c r="F125" s="45" t="s">
        <v>274</v>
      </c>
      <c r="G125" s="45" t="s">
        <v>402</v>
      </c>
    </row>
    <row r="126" spans="1:7" x14ac:dyDescent="0.25">
      <c r="A126" s="26" t="s">
        <v>423</v>
      </c>
      <c r="B126" s="26" t="s">
        <v>424</v>
      </c>
      <c r="C126" s="119">
        <f>[1]!Input_R_WALTV</f>
        <v>0.57999999999999996</v>
      </c>
      <c r="G126" s="26"/>
    </row>
    <row r="127" spans="1:7" x14ac:dyDescent="0.25">
      <c r="G127" s="26"/>
    </row>
    <row r="128" spans="1:7" x14ac:dyDescent="0.25">
      <c r="B128" s="43" t="s">
        <v>425</v>
      </c>
      <c r="G128" s="26"/>
    </row>
    <row r="129" spans="1:7" x14ac:dyDescent="0.25">
      <c r="A129" s="26" t="s">
        <v>426</v>
      </c>
      <c r="B129" s="26" t="s">
        <v>427</v>
      </c>
      <c r="C129" s="116">
        <f>[1]Residential!$B$50/1000000</f>
        <v>1412.4765769999999</v>
      </c>
      <c r="D129" s="116">
        <v>2658</v>
      </c>
      <c r="F129" s="128">
        <f t="shared" ref="F129:F136" si="6">IF($C$137=0,"",IF(C129="[for completion]","",C129/$C$137))</f>
        <v>0.18509451194807558</v>
      </c>
      <c r="G129" s="51">
        <f t="shared" ref="G129:G136" si="7">IF($D$137=0,"",IF(D129="[for completion]","",D129/$D$137))</f>
        <v>0.39512412665378327</v>
      </c>
    </row>
    <row r="130" spans="1:7" x14ac:dyDescent="0.25">
      <c r="A130" s="26" t="s">
        <v>428</v>
      </c>
      <c r="B130" s="26" t="s">
        <v>429</v>
      </c>
      <c r="C130" s="116">
        <f>[1]Residential!$B$51/1000000</f>
        <v>756.19198300000005</v>
      </c>
      <c r="D130" s="116">
        <v>740</v>
      </c>
      <c r="F130" s="128">
        <f t="shared" si="6"/>
        <v>9.9093314757624118E-2</v>
      </c>
      <c r="G130" s="51">
        <f t="shared" si="7"/>
        <v>0.11000445964025568</v>
      </c>
    </row>
    <row r="131" spans="1:7" x14ac:dyDescent="0.25">
      <c r="A131" s="26" t="s">
        <v>430</v>
      </c>
      <c r="B131" s="26" t="s">
        <v>431</v>
      </c>
      <c r="C131" s="116">
        <f>[1]Residential!$B$52/1000000</f>
        <v>1043.2568819999999</v>
      </c>
      <c r="D131" s="116">
        <v>811</v>
      </c>
      <c r="F131" s="128">
        <f t="shared" si="6"/>
        <v>0.13671102696824478</v>
      </c>
      <c r="G131" s="51">
        <f t="shared" si="7"/>
        <v>0.12055894157871265</v>
      </c>
    </row>
    <row r="132" spans="1:7" x14ac:dyDescent="0.25">
      <c r="A132" s="26" t="s">
        <v>432</v>
      </c>
      <c r="B132" s="26" t="s">
        <v>433</v>
      </c>
      <c r="C132" s="116">
        <f>[1]Residential!$B$53/1000000</f>
        <v>1763.8477399999999</v>
      </c>
      <c r="D132" s="116">
        <v>1104</v>
      </c>
      <c r="F132" s="128">
        <f t="shared" si="6"/>
        <v>0.23113908004013303</v>
      </c>
      <c r="G132" s="51">
        <f t="shared" si="7"/>
        <v>0.16411476140924633</v>
      </c>
    </row>
    <row r="133" spans="1:7" x14ac:dyDescent="0.25">
      <c r="A133" s="26" t="s">
        <v>434</v>
      </c>
      <c r="B133" s="26" t="s">
        <v>435</v>
      </c>
      <c r="C133" s="116">
        <f>[1]Residential!$B$54/1000000</f>
        <v>2655.336796</v>
      </c>
      <c r="D133" s="116">
        <v>1414</v>
      </c>
      <c r="F133" s="128">
        <f t="shared" si="6"/>
        <v>0.34796206628592241</v>
      </c>
      <c r="G133" s="51">
        <f t="shared" si="7"/>
        <v>0.21019771071800208</v>
      </c>
    </row>
    <row r="134" spans="1:7" x14ac:dyDescent="0.25">
      <c r="A134" s="26" t="s">
        <v>436</v>
      </c>
      <c r="B134" s="26" t="s">
        <v>437</v>
      </c>
      <c r="C134" s="116">
        <f>[1]Residential!$B$55/1000000</f>
        <v>0</v>
      </c>
      <c r="D134" s="132">
        <v>0</v>
      </c>
      <c r="F134" s="128">
        <f t="shared" si="6"/>
        <v>0</v>
      </c>
      <c r="G134" s="51">
        <f t="shared" si="7"/>
        <v>0</v>
      </c>
    </row>
    <row r="135" spans="1:7" x14ac:dyDescent="0.25">
      <c r="A135" s="26" t="s">
        <v>438</v>
      </c>
      <c r="B135" s="26" t="s">
        <v>439</v>
      </c>
      <c r="C135" s="116">
        <f>[1]Residential!$B$57/1000000</f>
        <v>0</v>
      </c>
      <c r="D135" s="132">
        <v>0</v>
      </c>
      <c r="F135" s="128">
        <f t="shared" si="6"/>
        <v>0</v>
      </c>
      <c r="G135" s="51">
        <f t="shared" si="7"/>
        <v>0</v>
      </c>
    </row>
    <row r="136" spans="1:7" x14ac:dyDescent="0.25">
      <c r="A136" s="26" t="s">
        <v>440</v>
      </c>
      <c r="B136" s="26" t="s">
        <v>441</v>
      </c>
      <c r="C136" s="116">
        <f>[1]Residential!$B$56/1000000</f>
        <v>0</v>
      </c>
      <c r="D136" s="132">
        <v>0</v>
      </c>
      <c r="F136" s="128">
        <f t="shared" si="6"/>
        <v>0</v>
      </c>
      <c r="G136" s="51">
        <f t="shared" si="7"/>
        <v>0</v>
      </c>
    </row>
    <row r="137" spans="1:7" x14ac:dyDescent="0.25">
      <c r="A137" s="26" t="s">
        <v>442</v>
      </c>
      <c r="B137" s="52" t="s">
        <v>70</v>
      </c>
      <c r="C137" s="116">
        <f>SUM(C129:C136)</f>
        <v>7631.1099780000004</v>
      </c>
      <c r="D137" s="132">
        <f>SUM(D129:D136)</f>
        <v>6727</v>
      </c>
      <c r="F137" s="60">
        <f>SUM(F129:F136)</f>
        <v>0.99999999999999989</v>
      </c>
      <c r="G137" s="60">
        <f>SUM(G129:G136)</f>
        <v>0.99999999999999989</v>
      </c>
    </row>
    <row r="138" spans="1:7" ht="15" customHeight="1" x14ac:dyDescent="0.25">
      <c r="A138" s="45"/>
      <c r="B138" s="46" t="s">
        <v>443</v>
      </c>
      <c r="C138" s="45" t="s">
        <v>400</v>
      </c>
      <c r="D138" s="45" t="s">
        <v>401</v>
      </c>
      <c r="E138" s="47"/>
      <c r="F138" s="45" t="s">
        <v>274</v>
      </c>
      <c r="G138" s="45" t="s">
        <v>402</v>
      </c>
    </row>
    <row r="139" spans="1:7" x14ac:dyDescent="0.25">
      <c r="A139" s="26" t="s">
        <v>444</v>
      </c>
      <c r="B139" s="26" t="s">
        <v>424</v>
      </c>
      <c r="C139" s="119">
        <f>[1]Residential!$C$15</f>
        <v>0.55800000000000005</v>
      </c>
      <c r="G139" s="26"/>
    </row>
    <row r="140" spans="1:7" x14ac:dyDescent="0.25">
      <c r="G140" s="26"/>
    </row>
    <row r="141" spans="1:7" x14ac:dyDescent="0.25">
      <c r="B141" s="43" t="s">
        <v>425</v>
      </c>
      <c r="G141" s="26"/>
    </row>
    <row r="142" spans="1:7" x14ac:dyDescent="0.25">
      <c r="A142" s="26" t="s">
        <v>445</v>
      </c>
      <c r="B142" s="26" t="s">
        <v>427</v>
      </c>
      <c r="C142" s="116">
        <f>[1]Residential!$B$67/1000000</f>
        <v>1675.7917930000001</v>
      </c>
      <c r="D142" s="116">
        <v>3346</v>
      </c>
      <c r="F142" s="128">
        <f>IF($C$150=0,"",IF(C142="[Mark as ND1 if not relevant]","",C142/$C$150))</f>
        <v>0.21960000548166655</v>
      </c>
      <c r="G142" s="51">
        <f>IF($D$150=0,"",IF(D142="[Mark as ND1 if not relevant]","",D142/$D$150))</f>
        <v>0.49739854318418314</v>
      </c>
    </row>
    <row r="143" spans="1:7" x14ac:dyDescent="0.25">
      <c r="A143" s="26" t="s">
        <v>446</v>
      </c>
      <c r="B143" s="26" t="s">
        <v>429</v>
      </c>
      <c r="C143" s="116">
        <f>[1]Residential!$B$68/1000000</f>
        <v>934.56139599999995</v>
      </c>
      <c r="D143" s="116">
        <v>757</v>
      </c>
      <c r="F143" s="128">
        <f t="shared" ref="F143:F149" si="8">IF($C$150=0,"",IF(C143="[Mark as ND1 if not relevant]","",C143/$C$150))</f>
        <v>0.12246729488819852</v>
      </c>
      <c r="G143" s="51">
        <f t="shared" ref="G143:G149" si="9">IF($D$150=0,"",IF(D143="[Mark as ND1 if not relevant]","",D143/$D$150))</f>
        <v>0.11253158911847777</v>
      </c>
    </row>
    <row r="144" spans="1:7" x14ac:dyDescent="0.25">
      <c r="A144" s="26" t="s">
        <v>447</v>
      </c>
      <c r="B144" s="26" t="s">
        <v>431</v>
      </c>
      <c r="C144" s="116">
        <f>[1]Residential!$B$69/1000000</f>
        <v>1373.071983</v>
      </c>
      <c r="D144" s="116">
        <v>875</v>
      </c>
      <c r="F144" s="128">
        <f t="shared" si="8"/>
        <v>0.17993083404098206</v>
      </c>
      <c r="G144" s="51">
        <f t="shared" si="9"/>
        <v>0.13007284079084286</v>
      </c>
    </row>
    <row r="145" spans="1:14" x14ac:dyDescent="0.25">
      <c r="A145" s="26" t="s">
        <v>448</v>
      </c>
      <c r="B145" s="26" t="s">
        <v>433</v>
      </c>
      <c r="C145" s="116">
        <f>[1]Residential!$B$70/1000000</f>
        <v>1794.0593960000001</v>
      </c>
      <c r="D145" s="116">
        <v>934</v>
      </c>
      <c r="F145" s="128">
        <f t="shared" si="8"/>
        <v>0.23509809204324908</v>
      </c>
      <c r="G145" s="51">
        <f t="shared" si="9"/>
        <v>0.13884346662702543</v>
      </c>
    </row>
    <row r="146" spans="1:14" x14ac:dyDescent="0.25">
      <c r="A146" s="26" t="s">
        <v>449</v>
      </c>
      <c r="B146" s="26" t="s">
        <v>435</v>
      </c>
      <c r="C146" s="116">
        <f>[1]Residential!$B$71/1000000</f>
        <v>1523.589504</v>
      </c>
      <c r="D146" s="116">
        <v>682</v>
      </c>
      <c r="F146" s="128">
        <f t="shared" si="8"/>
        <v>0.19965503162612136</v>
      </c>
      <c r="G146" s="51">
        <f t="shared" si="9"/>
        <v>0.10138248847926268</v>
      </c>
    </row>
    <row r="147" spans="1:14" x14ac:dyDescent="0.25">
      <c r="A147" s="26" t="s">
        <v>450</v>
      </c>
      <c r="B147" s="26" t="s">
        <v>437</v>
      </c>
      <c r="C147" s="116">
        <f>[1]Residential!$B$72/1000000+[1]Residential!$B$73/1000000</f>
        <v>207.98964999999998</v>
      </c>
      <c r="D147" s="116">
        <v>79</v>
      </c>
      <c r="F147" s="128">
        <f t="shared" si="8"/>
        <v>2.7255491088402712E-2</v>
      </c>
      <c r="G147" s="51">
        <f t="shared" si="9"/>
        <v>1.1743719339973242E-2</v>
      </c>
    </row>
    <row r="148" spans="1:14" x14ac:dyDescent="0.25">
      <c r="A148" s="26" t="s">
        <v>451</v>
      </c>
      <c r="B148" s="26" t="s">
        <v>439</v>
      </c>
      <c r="C148" s="116">
        <f>[1]Residential!$B$74/1000000+[1]Residential!$B$75/1000000</f>
        <v>54.013256999999996</v>
      </c>
      <c r="D148" s="116">
        <v>22</v>
      </c>
      <c r="F148" s="128">
        <f t="shared" si="8"/>
        <v>7.0780341465025085E-3</v>
      </c>
      <c r="G148" s="51">
        <f t="shared" si="9"/>
        <v>3.2704028541697635E-3</v>
      </c>
    </row>
    <row r="149" spans="1:14" x14ac:dyDescent="0.25">
      <c r="A149" s="26" t="s">
        <v>452</v>
      </c>
      <c r="B149" s="26" t="s">
        <v>441</v>
      </c>
      <c r="C149" s="116">
        <f>[1]Residential!$B$76/1000000+[1]Residential!$B$77/1000000</f>
        <v>68.032999000000004</v>
      </c>
      <c r="D149" s="116">
        <v>32</v>
      </c>
      <c r="F149" s="128">
        <f t="shared" si="8"/>
        <v>8.9152166848774014E-3</v>
      </c>
      <c r="G149" s="51">
        <f t="shared" si="9"/>
        <v>4.7569496060651103E-3</v>
      </c>
    </row>
    <row r="150" spans="1:14" x14ac:dyDescent="0.25">
      <c r="A150" s="26" t="s">
        <v>453</v>
      </c>
      <c r="B150" s="52" t="s">
        <v>70</v>
      </c>
      <c r="C150" s="116">
        <f>SUM(C142:C149)</f>
        <v>7631.1099779999986</v>
      </c>
      <c r="D150" s="116">
        <f>SUM(D142:D149)</f>
        <v>6727</v>
      </c>
      <c r="F150" s="118">
        <f>SUM(F142:F149)</f>
        <v>1.0000000000000002</v>
      </c>
      <c r="G150" s="60">
        <f>SUM(G142:G149)</f>
        <v>1</v>
      </c>
    </row>
    <row r="151" spans="1:14" ht="15" customHeight="1" x14ac:dyDescent="0.25">
      <c r="A151" s="45"/>
      <c r="B151" s="46" t="s">
        <v>454</v>
      </c>
      <c r="C151" s="45" t="s">
        <v>274</v>
      </c>
      <c r="D151" s="45"/>
      <c r="E151" s="47"/>
      <c r="F151" s="45"/>
      <c r="G151" s="45"/>
    </row>
    <row r="152" spans="1:14" x14ac:dyDescent="0.25">
      <c r="A152" s="26" t="s">
        <v>455</v>
      </c>
      <c r="B152" s="26" t="s">
        <v>456</v>
      </c>
      <c r="C152" s="148">
        <v>0.98741080000000003</v>
      </c>
      <c r="E152" s="60"/>
      <c r="F152" s="60"/>
      <c r="G152" s="60"/>
    </row>
    <row r="153" spans="1:14" x14ac:dyDescent="0.25">
      <c r="A153" s="26" t="s">
        <v>457</v>
      </c>
      <c r="B153" s="26" t="s">
        <v>458</v>
      </c>
      <c r="C153" s="148">
        <v>0</v>
      </c>
      <c r="E153" s="60"/>
      <c r="F153" s="60"/>
    </row>
    <row r="154" spans="1:14" x14ac:dyDescent="0.25">
      <c r="A154" s="26" t="s">
        <v>459</v>
      </c>
      <c r="B154" s="26" t="s">
        <v>460</v>
      </c>
      <c r="C154" s="148">
        <v>1.2589299999999999E-2</v>
      </c>
      <c r="E154" s="60"/>
      <c r="F154" s="60"/>
    </row>
    <row r="155" spans="1:14" x14ac:dyDescent="0.25">
      <c r="A155" s="26" t="s">
        <v>461</v>
      </c>
      <c r="B155" s="43" t="s">
        <v>739</v>
      </c>
      <c r="C155" s="148">
        <v>0</v>
      </c>
      <c r="D155" s="40"/>
      <c r="E155" s="40"/>
      <c r="F155" s="57"/>
      <c r="G155" s="57"/>
      <c r="H155" s="24"/>
      <c r="I155" s="26"/>
      <c r="J155" s="26"/>
      <c r="K155" s="26"/>
      <c r="L155" s="24"/>
      <c r="M155" s="24"/>
      <c r="N155" s="24"/>
    </row>
    <row r="156" spans="1:14" x14ac:dyDescent="0.25">
      <c r="A156" s="26" t="s">
        <v>746</v>
      </c>
      <c r="B156" s="26" t="s">
        <v>68</v>
      </c>
      <c r="C156" s="148">
        <v>0</v>
      </c>
      <c r="E156" s="60"/>
      <c r="F156" s="60"/>
    </row>
    <row r="157" spans="1:14" ht="15" customHeight="1" x14ac:dyDescent="0.25">
      <c r="A157" s="45"/>
      <c r="B157" s="46" t="s">
        <v>462</v>
      </c>
      <c r="C157" s="45" t="s">
        <v>274</v>
      </c>
      <c r="D157" s="45"/>
      <c r="E157" s="47"/>
      <c r="F157" s="45"/>
      <c r="G157" s="48"/>
    </row>
    <row r="158" spans="1:14" x14ac:dyDescent="0.25">
      <c r="A158" s="26" t="s">
        <v>7</v>
      </c>
      <c r="B158" s="26" t="s">
        <v>740</v>
      </c>
      <c r="C158" s="148">
        <v>0.96606420000000004</v>
      </c>
      <c r="E158" s="24"/>
      <c r="F158" s="24"/>
    </row>
    <row r="159" spans="1:14" x14ac:dyDescent="0.25">
      <c r="A159" s="26" t="s">
        <v>463</v>
      </c>
      <c r="B159" s="26" t="s">
        <v>464</v>
      </c>
      <c r="C159" s="148">
        <v>0</v>
      </c>
      <c r="E159" s="24"/>
      <c r="F159" s="24"/>
    </row>
    <row r="160" spans="1:14" x14ac:dyDescent="0.25">
      <c r="A160" s="26" t="s">
        <v>465</v>
      </c>
      <c r="B160" s="26" t="s">
        <v>68</v>
      </c>
      <c r="C160" s="150">
        <v>3.3935800000000002E-2</v>
      </c>
      <c r="E160" s="24"/>
      <c r="F160" s="24"/>
    </row>
    <row r="161" spans="1:7" ht="18.75" x14ac:dyDescent="0.25">
      <c r="A161" s="75"/>
      <c r="B161" s="76" t="s">
        <v>466</v>
      </c>
      <c r="C161" s="75"/>
      <c r="D161" s="75"/>
      <c r="E161" s="75"/>
      <c r="F161" s="77"/>
      <c r="G161" s="77"/>
    </row>
    <row r="162" spans="1:7" ht="15" customHeight="1" x14ac:dyDescent="0.25">
      <c r="A162" s="45"/>
      <c r="B162" s="46" t="s">
        <v>467</v>
      </c>
      <c r="C162" s="45" t="s">
        <v>400</v>
      </c>
      <c r="D162" s="45" t="s">
        <v>401</v>
      </c>
      <c r="E162" s="45"/>
      <c r="F162" s="45" t="s">
        <v>275</v>
      </c>
      <c r="G162" s="45" t="s">
        <v>402</v>
      </c>
    </row>
    <row r="163" spans="1:7" x14ac:dyDescent="0.25">
      <c r="A163" s="26" t="s">
        <v>468</v>
      </c>
      <c r="B163" s="26" t="s">
        <v>404</v>
      </c>
      <c r="C163" s="26" t="s">
        <v>561</v>
      </c>
      <c r="D163" s="40"/>
      <c r="E163" s="40"/>
      <c r="F163" s="57"/>
      <c r="G163" s="57"/>
    </row>
    <row r="164" spans="1:7" x14ac:dyDescent="0.25">
      <c r="A164" s="40"/>
      <c r="D164" s="40"/>
      <c r="E164" s="40"/>
      <c r="F164" s="57"/>
      <c r="G164" s="57"/>
    </row>
    <row r="165" spans="1:7" x14ac:dyDescent="0.25">
      <c r="B165" s="26" t="s">
        <v>405</v>
      </c>
      <c r="D165" s="40"/>
      <c r="E165" s="40"/>
      <c r="F165" s="57"/>
      <c r="G165" s="57"/>
    </row>
    <row r="166" spans="1:7" x14ac:dyDescent="0.25">
      <c r="A166" s="26" t="s">
        <v>469</v>
      </c>
      <c r="B166" s="43" t="s">
        <v>784</v>
      </c>
      <c r="C166" s="26" t="s">
        <v>561</v>
      </c>
      <c r="D166" s="26" t="str">
        <f>C166</f>
        <v>ND1</v>
      </c>
      <c r="E166" s="40"/>
      <c r="F166" s="51" t="str">
        <f t="shared" ref="F166:F174" si="10">IF($C$175=0,"",IF(C166="[for completion]","",C166/$C$175))</f>
        <v/>
      </c>
      <c r="G166" s="51" t="str">
        <f t="shared" ref="G166:G174" si="11">IF($D$175=0,"",IF(D166="[for completion]","",D166/$D$175))</f>
        <v/>
      </c>
    </row>
    <row r="167" spans="1:7" x14ac:dyDescent="0.25">
      <c r="A167" s="26" t="s">
        <v>470</v>
      </c>
      <c r="B167" s="43" t="s">
        <v>785</v>
      </c>
      <c r="C167" s="26" t="s">
        <v>561</v>
      </c>
      <c r="D167" s="26" t="str">
        <f t="shared" ref="D167:D174" si="12">C167</f>
        <v>ND1</v>
      </c>
      <c r="E167" s="40"/>
      <c r="F167" s="51" t="str">
        <f t="shared" si="10"/>
        <v/>
      </c>
      <c r="G167" s="51" t="str">
        <f t="shared" si="11"/>
        <v/>
      </c>
    </row>
    <row r="168" spans="1:7" x14ac:dyDescent="0.25">
      <c r="A168" s="26" t="s">
        <v>471</v>
      </c>
      <c r="B168" s="43" t="s">
        <v>786</v>
      </c>
      <c r="C168" s="26" t="s">
        <v>561</v>
      </c>
      <c r="D168" s="26" t="str">
        <f t="shared" si="12"/>
        <v>ND1</v>
      </c>
      <c r="E168" s="40"/>
      <c r="F168" s="51" t="str">
        <f t="shared" si="10"/>
        <v/>
      </c>
      <c r="G168" s="51" t="str">
        <f t="shared" si="11"/>
        <v/>
      </c>
    </row>
    <row r="169" spans="1:7" x14ac:dyDescent="0.25">
      <c r="A169" s="26" t="s">
        <v>472</v>
      </c>
      <c r="B169" s="43" t="s">
        <v>787</v>
      </c>
      <c r="C169" s="26" t="s">
        <v>561</v>
      </c>
      <c r="D169" s="26" t="str">
        <f t="shared" si="12"/>
        <v>ND1</v>
      </c>
      <c r="E169" s="40"/>
      <c r="F169" s="51" t="str">
        <f t="shared" si="10"/>
        <v/>
      </c>
      <c r="G169" s="51" t="str">
        <f t="shared" si="11"/>
        <v/>
      </c>
    </row>
    <row r="170" spans="1:7" x14ac:dyDescent="0.25">
      <c r="A170" s="26" t="s">
        <v>473</v>
      </c>
      <c r="B170" s="43" t="s">
        <v>788</v>
      </c>
      <c r="C170" s="26" t="s">
        <v>561</v>
      </c>
      <c r="D170" s="26" t="str">
        <f t="shared" si="12"/>
        <v>ND1</v>
      </c>
      <c r="E170" s="40"/>
      <c r="F170" s="51" t="str">
        <f t="shared" si="10"/>
        <v/>
      </c>
      <c r="G170" s="51" t="str">
        <f t="shared" si="11"/>
        <v/>
      </c>
    </row>
    <row r="171" spans="1:7" x14ac:dyDescent="0.25">
      <c r="A171" s="26" t="s">
        <v>474</v>
      </c>
      <c r="B171" s="43" t="s">
        <v>789</v>
      </c>
      <c r="C171" s="26" t="s">
        <v>561</v>
      </c>
      <c r="D171" s="26" t="str">
        <f t="shared" si="12"/>
        <v>ND1</v>
      </c>
      <c r="E171" s="40"/>
      <c r="F171" s="51" t="str">
        <f t="shared" si="10"/>
        <v/>
      </c>
      <c r="G171" s="51" t="str">
        <f t="shared" si="11"/>
        <v/>
      </c>
    </row>
    <row r="172" spans="1:7" x14ac:dyDescent="0.25">
      <c r="A172" s="26" t="s">
        <v>475</v>
      </c>
      <c r="B172" s="43" t="s">
        <v>790</v>
      </c>
      <c r="C172" s="26" t="s">
        <v>561</v>
      </c>
      <c r="D172" s="26" t="str">
        <f t="shared" si="12"/>
        <v>ND1</v>
      </c>
      <c r="E172" s="40"/>
      <c r="F172" s="51" t="str">
        <f t="shared" si="10"/>
        <v/>
      </c>
      <c r="G172" s="51" t="str">
        <f t="shared" si="11"/>
        <v/>
      </c>
    </row>
    <row r="173" spans="1:7" x14ac:dyDescent="0.25">
      <c r="A173" s="26" t="s">
        <v>476</v>
      </c>
      <c r="B173" s="43" t="s">
        <v>791</v>
      </c>
      <c r="C173" s="26" t="s">
        <v>561</v>
      </c>
      <c r="D173" s="26" t="str">
        <f t="shared" si="12"/>
        <v>ND1</v>
      </c>
      <c r="E173" s="40"/>
      <c r="F173" s="51" t="str">
        <f t="shared" si="10"/>
        <v/>
      </c>
      <c r="G173" s="51" t="str">
        <f t="shared" si="11"/>
        <v/>
      </c>
    </row>
    <row r="174" spans="1:7" x14ac:dyDescent="0.25">
      <c r="A174" s="26" t="s">
        <v>477</v>
      </c>
      <c r="B174" s="43" t="s">
        <v>792</v>
      </c>
      <c r="C174" s="26" t="s">
        <v>561</v>
      </c>
      <c r="D174" s="26" t="str">
        <f t="shared" si="12"/>
        <v>ND1</v>
      </c>
      <c r="E174" s="40"/>
      <c r="F174" s="51" t="str">
        <f t="shared" si="10"/>
        <v/>
      </c>
      <c r="G174" s="51" t="str">
        <f t="shared" si="11"/>
        <v/>
      </c>
    </row>
    <row r="175" spans="1:7" x14ac:dyDescent="0.25">
      <c r="A175" s="26" t="s">
        <v>478</v>
      </c>
      <c r="B175" s="52" t="s">
        <v>70</v>
      </c>
      <c r="C175" s="43">
        <f>SUM(C166:C174)</f>
        <v>0</v>
      </c>
      <c r="D175" s="43">
        <f>SUM(D166:D174)</f>
        <v>0</v>
      </c>
      <c r="E175" s="60"/>
      <c r="F175" s="53">
        <f>SUM(F166:F174)</f>
        <v>0</v>
      </c>
      <c r="G175" s="53">
        <f>SUM(G166:G174)</f>
        <v>0</v>
      </c>
    </row>
    <row r="176" spans="1:7" ht="15" customHeight="1" x14ac:dyDescent="0.25">
      <c r="A176" s="45"/>
      <c r="B176" s="46" t="s">
        <v>479</v>
      </c>
      <c r="C176" s="45" t="s">
        <v>400</v>
      </c>
      <c r="D176" s="45" t="s">
        <v>401</v>
      </c>
      <c r="E176" s="45"/>
      <c r="F176" s="45" t="s">
        <v>275</v>
      </c>
      <c r="G176" s="45" t="s">
        <v>402</v>
      </c>
    </row>
    <row r="177" spans="1:7" x14ac:dyDescent="0.25">
      <c r="A177" s="26" t="s">
        <v>480</v>
      </c>
      <c r="B177" s="26" t="s">
        <v>424</v>
      </c>
      <c r="C177" s="79" t="s">
        <v>561</v>
      </c>
      <c r="G177" s="26"/>
    </row>
    <row r="178" spans="1:7" x14ac:dyDescent="0.25">
      <c r="G178" s="26"/>
    </row>
    <row r="179" spans="1:7" x14ac:dyDescent="0.25">
      <c r="B179" s="43" t="s">
        <v>425</v>
      </c>
      <c r="G179" s="26"/>
    </row>
    <row r="180" spans="1:7" x14ac:dyDescent="0.25">
      <c r="A180" s="26" t="s">
        <v>481</v>
      </c>
      <c r="B180" s="26" t="s">
        <v>427</v>
      </c>
      <c r="C180" s="26" t="s">
        <v>561</v>
      </c>
      <c r="D180" s="26" t="s">
        <v>561</v>
      </c>
      <c r="F180" s="51" t="str">
        <f>IF($C$188=0,"",IF(C180="[for completion]","",C180/$C$188))</f>
        <v/>
      </c>
      <c r="G180" s="51" t="str">
        <f>IF($D$188=0,"",IF(D180="[for completion]","",D180/$D$188))</f>
        <v/>
      </c>
    </row>
    <row r="181" spans="1:7" x14ac:dyDescent="0.25">
      <c r="A181" s="26" t="s">
        <v>482</v>
      </c>
      <c r="B181" s="26" t="s">
        <v>429</v>
      </c>
      <c r="C181" s="26" t="s">
        <v>561</v>
      </c>
      <c r="D181" s="26" t="s">
        <v>561</v>
      </c>
      <c r="F181" s="51" t="str">
        <f t="shared" ref="F181:F187" si="13">IF($C$188=0,"",IF(C181="[for completion]","",C181/$C$188))</f>
        <v/>
      </c>
      <c r="G181" s="51" t="str">
        <f t="shared" ref="G181:G187" si="14">IF($D$188=0,"",IF(D181="[for completion]","",D181/$D$188))</f>
        <v/>
      </c>
    </row>
    <row r="182" spans="1:7" x14ac:dyDescent="0.25">
      <c r="A182" s="26" t="s">
        <v>483</v>
      </c>
      <c r="B182" s="26" t="s">
        <v>431</v>
      </c>
      <c r="C182" s="26" t="s">
        <v>561</v>
      </c>
      <c r="D182" s="26" t="s">
        <v>561</v>
      </c>
      <c r="F182" s="51" t="str">
        <f t="shared" si="13"/>
        <v/>
      </c>
      <c r="G182" s="51" t="str">
        <f t="shared" si="14"/>
        <v/>
      </c>
    </row>
    <row r="183" spans="1:7" x14ac:dyDescent="0.25">
      <c r="A183" s="26" t="s">
        <v>484</v>
      </c>
      <c r="B183" s="26" t="s">
        <v>433</v>
      </c>
      <c r="C183" s="26" t="s">
        <v>561</v>
      </c>
      <c r="D183" s="26" t="s">
        <v>561</v>
      </c>
      <c r="F183" s="51" t="str">
        <f t="shared" si="13"/>
        <v/>
      </c>
      <c r="G183" s="51" t="str">
        <f t="shared" si="14"/>
        <v/>
      </c>
    </row>
    <row r="184" spans="1:7" x14ac:dyDescent="0.25">
      <c r="A184" s="26" t="s">
        <v>485</v>
      </c>
      <c r="B184" s="26" t="s">
        <v>435</v>
      </c>
      <c r="C184" s="26" t="s">
        <v>561</v>
      </c>
      <c r="D184" s="26" t="s">
        <v>561</v>
      </c>
      <c r="F184" s="51" t="str">
        <f t="shared" si="13"/>
        <v/>
      </c>
      <c r="G184" s="51" t="str">
        <f t="shared" si="14"/>
        <v/>
      </c>
    </row>
    <row r="185" spans="1:7" x14ac:dyDescent="0.25">
      <c r="A185" s="26" t="s">
        <v>486</v>
      </c>
      <c r="B185" s="26" t="s">
        <v>437</v>
      </c>
      <c r="C185" s="26" t="s">
        <v>561</v>
      </c>
      <c r="D185" s="26" t="s">
        <v>561</v>
      </c>
      <c r="F185" s="51" t="str">
        <f t="shared" si="13"/>
        <v/>
      </c>
      <c r="G185" s="51" t="str">
        <f t="shared" si="14"/>
        <v/>
      </c>
    </row>
    <row r="186" spans="1:7" x14ac:dyDescent="0.25">
      <c r="A186" s="26" t="s">
        <v>487</v>
      </c>
      <c r="B186" s="26" t="s">
        <v>439</v>
      </c>
      <c r="C186" s="26" t="s">
        <v>561</v>
      </c>
      <c r="D186" s="26" t="s">
        <v>561</v>
      </c>
      <c r="F186" s="51" t="str">
        <f t="shared" si="13"/>
        <v/>
      </c>
      <c r="G186" s="51" t="str">
        <f t="shared" si="14"/>
        <v/>
      </c>
    </row>
    <row r="187" spans="1:7" x14ac:dyDescent="0.25">
      <c r="A187" s="26" t="s">
        <v>488</v>
      </c>
      <c r="B187" s="26" t="s">
        <v>441</v>
      </c>
      <c r="C187" s="26" t="s">
        <v>561</v>
      </c>
      <c r="D187" s="26" t="s">
        <v>561</v>
      </c>
      <c r="F187" s="51" t="str">
        <f t="shared" si="13"/>
        <v/>
      </c>
      <c r="G187" s="51" t="str">
        <f t="shared" si="14"/>
        <v/>
      </c>
    </row>
    <row r="188" spans="1:7" x14ac:dyDescent="0.25">
      <c r="A188" s="26" t="s">
        <v>489</v>
      </c>
      <c r="B188" s="52" t="s">
        <v>70</v>
      </c>
      <c r="C188" s="26">
        <f>SUM(C180:C187)</f>
        <v>0</v>
      </c>
      <c r="D188" s="26">
        <f>SUM(D180:D187)</f>
        <v>0</v>
      </c>
      <c r="F188" s="60">
        <f>SUM(F180:F187)</f>
        <v>0</v>
      </c>
      <c r="G188" s="60">
        <f>SUM(G180:G187)</f>
        <v>0</v>
      </c>
    </row>
    <row r="189" spans="1:7" ht="15" customHeight="1" x14ac:dyDescent="0.25">
      <c r="A189" s="45"/>
      <c r="B189" s="46" t="s">
        <v>490</v>
      </c>
      <c r="C189" s="45" t="s">
        <v>400</v>
      </c>
      <c r="D189" s="45" t="s">
        <v>401</v>
      </c>
      <c r="E189" s="45"/>
      <c r="F189" s="45" t="s">
        <v>275</v>
      </c>
      <c r="G189" s="45" t="s">
        <v>402</v>
      </c>
    </row>
    <row r="190" spans="1:7" x14ac:dyDescent="0.25">
      <c r="A190" s="26" t="s">
        <v>491</v>
      </c>
      <c r="B190" s="26" t="s">
        <v>424</v>
      </c>
      <c r="C190" s="79" t="s">
        <v>561</v>
      </c>
      <c r="G190" s="26"/>
    </row>
    <row r="191" spans="1:7" x14ac:dyDescent="0.25">
      <c r="G191" s="26"/>
    </row>
    <row r="192" spans="1:7" x14ac:dyDescent="0.25">
      <c r="B192" s="43" t="s">
        <v>425</v>
      </c>
      <c r="G192" s="26"/>
    </row>
    <row r="193" spans="1:7" x14ac:dyDescent="0.25">
      <c r="A193" s="26" t="s">
        <v>492</v>
      </c>
      <c r="B193" s="26" t="s">
        <v>427</v>
      </c>
      <c r="C193" s="26" t="s">
        <v>561</v>
      </c>
      <c r="D193" s="26" t="s">
        <v>561</v>
      </c>
      <c r="F193" s="51" t="str">
        <f>IF($C$201=0,"",IF(C193="[Mark as ND1 if not relevant]","",C193/$C$201))</f>
        <v/>
      </c>
      <c r="G193" s="51" t="str">
        <f>IF($D$201=0,"",IF(D193="[Mark as ND1 if not relevant]","",D193/$D$201))</f>
        <v/>
      </c>
    </row>
    <row r="194" spans="1:7" x14ac:dyDescent="0.25">
      <c r="A194" s="26" t="s">
        <v>493</v>
      </c>
      <c r="B194" s="26" t="s">
        <v>429</v>
      </c>
      <c r="C194" s="26" t="s">
        <v>561</v>
      </c>
      <c r="D194" s="26" t="s">
        <v>561</v>
      </c>
      <c r="F194" s="51" t="str">
        <f t="shared" ref="F194:F200" si="15">IF($C$201=0,"",IF(C194="[Mark as ND1 if not relevant]","",C194/$C$201))</f>
        <v/>
      </c>
      <c r="G194" s="51" t="str">
        <f t="shared" ref="G194:G200" si="16">IF($D$201=0,"",IF(D194="[Mark as ND1 if not relevant]","",D194/$D$201))</f>
        <v/>
      </c>
    </row>
    <row r="195" spans="1:7" x14ac:dyDescent="0.25">
      <c r="A195" s="26" t="s">
        <v>494</v>
      </c>
      <c r="B195" s="26" t="s">
        <v>431</v>
      </c>
      <c r="C195" s="26" t="s">
        <v>561</v>
      </c>
      <c r="D195" s="26" t="s">
        <v>561</v>
      </c>
      <c r="F195" s="51" t="str">
        <f t="shared" si="15"/>
        <v/>
      </c>
      <c r="G195" s="51" t="str">
        <f t="shared" si="16"/>
        <v/>
      </c>
    </row>
    <row r="196" spans="1:7" x14ac:dyDescent="0.25">
      <c r="A196" s="26" t="s">
        <v>495</v>
      </c>
      <c r="B196" s="26" t="s">
        <v>433</v>
      </c>
      <c r="C196" s="26" t="s">
        <v>561</v>
      </c>
      <c r="D196" s="26" t="s">
        <v>561</v>
      </c>
      <c r="F196" s="51" t="str">
        <f t="shared" si="15"/>
        <v/>
      </c>
      <c r="G196" s="51" t="str">
        <f t="shared" si="16"/>
        <v/>
      </c>
    </row>
    <row r="197" spans="1:7" x14ac:dyDescent="0.25">
      <c r="A197" s="26" t="s">
        <v>496</v>
      </c>
      <c r="B197" s="26" t="s">
        <v>435</v>
      </c>
      <c r="C197" s="26" t="s">
        <v>561</v>
      </c>
      <c r="D197" s="26" t="s">
        <v>561</v>
      </c>
      <c r="F197" s="51" t="str">
        <f t="shared" si="15"/>
        <v/>
      </c>
      <c r="G197" s="51" t="str">
        <f t="shared" si="16"/>
        <v/>
      </c>
    </row>
    <row r="198" spans="1:7" x14ac:dyDescent="0.25">
      <c r="A198" s="26" t="s">
        <v>497</v>
      </c>
      <c r="B198" s="26" t="s">
        <v>437</v>
      </c>
      <c r="C198" s="26" t="s">
        <v>561</v>
      </c>
      <c r="D198" s="26" t="s">
        <v>561</v>
      </c>
      <c r="F198" s="51" t="str">
        <f t="shared" si="15"/>
        <v/>
      </c>
      <c r="G198" s="51" t="str">
        <f t="shared" si="16"/>
        <v/>
      </c>
    </row>
    <row r="199" spans="1:7" x14ac:dyDescent="0.25">
      <c r="A199" s="26" t="s">
        <v>498</v>
      </c>
      <c r="B199" s="26" t="s">
        <v>439</v>
      </c>
      <c r="C199" s="26" t="s">
        <v>561</v>
      </c>
      <c r="D199" s="26" t="s">
        <v>561</v>
      </c>
      <c r="F199" s="51" t="str">
        <f t="shared" si="15"/>
        <v/>
      </c>
      <c r="G199" s="51" t="str">
        <f t="shared" si="16"/>
        <v/>
      </c>
    </row>
    <row r="200" spans="1:7" x14ac:dyDescent="0.25">
      <c r="A200" s="26" t="s">
        <v>499</v>
      </c>
      <c r="B200" s="26" t="s">
        <v>441</v>
      </c>
      <c r="C200" s="26" t="s">
        <v>561</v>
      </c>
      <c r="D200" s="26" t="s">
        <v>561</v>
      </c>
      <c r="F200" s="51" t="str">
        <f t="shared" si="15"/>
        <v/>
      </c>
      <c r="G200" s="51" t="str">
        <f t="shared" si="16"/>
        <v/>
      </c>
    </row>
    <row r="201" spans="1:7" x14ac:dyDescent="0.25">
      <c r="A201" s="26" t="s">
        <v>500</v>
      </c>
      <c r="B201" s="52" t="s">
        <v>70</v>
      </c>
      <c r="C201" s="26">
        <f>SUM(C193:C200)</f>
        <v>0</v>
      </c>
      <c r="D201" s="26">
        <f>SUM(D193:D200)</f>
        <v>0</v>
      </c>
      <c r="F201" s="60">
        <f>SUM(F193:F200)</f>
        <v>0</v>
      </c>
      <c r="G201" s="60">
        <f>SUM(G193:G200)</f>
        <v>0</v>
      </c>
    </row>
    <row r="202" spans="1:7" ht="15" customHeight="1" x14ac:dyDescent="0.25">
      <c r="A202" s="45"/>
      <c r="B202" s="46" t="s">
        <v>501</v>
      </c>
      <c r="C202" s="45" t="s">
        <v>502</v>
      </c>
      <c r="D202" s="45"/>
      <c r="E202" s="45"/>
      <c r="F202" s="45"/>
      <c r="G202" s="48"/>
    </row>
    <row r="203" spans="1:7" x14ac:dyDescent="0.25">
      <c r="A203" s="26" t="s">
        <v>503</v>
      </c>
      <c r="B203" s="43" t="s">
        <v>504</v>
      </c>
      <c r="C203" s="26" t="s">
        <v>561</v>
      </c>
      <c r="G203" s="26"/>
    </row>
    <row r="204" spans="1:7" x14ac:dyDescent="0.25">
      <c r="A204" s="26" t="s">
        <v>505</v>
      </c>
      <c r="B204" s="43" t="s">
        <v>506</v>
      </c>
      <c r="C204" s="26" t="s">
        <v>561</v>
      </c>
      <c r="G204" s="26"/>
    </row>
    <row r="205" spans="1:7" x14ac:dyDescent="0.25">
      <c r="A205" s="26" t="s">
        <v>507</v>
      </c>
      <c r="B205" s="43" t="s">
        <v>508</v>
      </c>
      <c r="C205" s="26" t="s">
        <v>561</v>
      </c>
      <c r="G205" s="26"/>
    </row>
    <row r="206" spans="1:7" x14ac:dyDescent="0.25">
      <c r="A206" s="26" t="s">
        <v>509</v>
      </c>
      <c r="B206" s="43" t="s">
        <v>510</v>
      </c>
      <c r="C206" s="26" t="s">
        <v>561</v>
      </c>
      <c r="G206" s="26"/>
    </row>
    <row r="207" spans="1:7" x14ac:dyDescent="0.25">
      <c r="A207" s="26" t="s">
        <v>511</v>
      </c>
      <c r="B207" s="43" t="s">
        <v>512</v>
      </c>
      <c r="C207" s="26" t="s">
        <v>561</v>
      </c>
      <c r="G207" s="26"/>
    </row>
    <row r="208" spans="1:7" x14ac:dyDescent="0.25">
      <c r="A208" s="26" t="s">
        <v>513</v>
      </c>
      <c r="B208" s="43" t="s">
        <v>514</v>
      </c>
      <c r="C208" s="26" t="s">
        <v>561</v>
      </c>
      <c r="G208" s="26"/>
    </row>
    <row r="209" spans="1:7" x14ac:dyDescent="0.25">
      <c r="A209" s="26" t="s">
        <v>515</v>
      </c>
      <c r="B209" s="43" t="s">
        <v>516</v>
      </c>
      <c r="C209" s="26" t="s">
        <v>561</v>
      </c>
      <c r="G209" s="26"/>
    </row>
    <row r="210" spans="1:7" x14ac:dyDescent="0.25">
      <c r="A210" s="26" t="s">
        <v>517</v>
      </c>
      <c r="B210" s="43" t="s">
        <v>518</v>
      </c>
      <c r="C210" s="26" t="s">
        <v>561</v>
      </c>
      <c r="G210" s="26"/>
    </row>
    <row r="211" spans="1:7" x14ac:dyDescent="0.25">
      <c r="A211" s="26" t="s">
        <v>519</v>
      </c>
      <c r="B211" s="43" t="s">
        <v>520</v>
      </c>
      <c r="C211" s="26" t="s">
        <v>561</v>
      </c>
      <c r="G211" s="26"/>
    </row>
    <row r="212" spans="1:7" x14ac:dyDescent="0.25">
      <c r="A212" s="26" t="s">
        <v>521</v>
      </c>
      <c r="B212" s="43" t="s">
        <v>68</v>
      </c>
      <c r="C212" s="26" t="s">
        <v>561</v>
      </c>
      <c r="G212" s="26"/>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3" ht="31.5" x14ac:dyDescent="0.25">
      <c r="A1" s="23" t="s">
        <v>522</v>
      </c>
      <c r="B1" s="23"/>
      <c r="C1" s="24"/>
    </row>
    <row r="2" spans="1:3" x14ac:dyDescent="0.25">
      <c r="B2" s="24"/>
      <c r="C2" s="24"/>
    </row>
    <row r="3" spans="1:3" x14ac:dyDescent="0.25">
      <c r="A3" s="80" t="s">
        <v>523</v>
      </c>
      <c r="B3" s="81"/>
      <c r="C3" s="24"/>
    </row>
    <row r="4" spans="1:3" x14ac:dyDescent="0.25">
      <c r="C4" s="24"/>
    </row>
    <row r="5" spans="1:3" ht="37.5" x14ac:dyDescent="0.25">
      <c r="A5" s="37" t="s">
        <v>33</v>
      </c>
      <c r="B5" s="37" t="s">
        <v>524</v>
      </c>
      <c r="C5" s="82" t="s">
        <v>525</v>
      </c>
    </row>
    <row r="6" spans="1:3" x14ac:dyDescent="0.25">
      <c r="A6" s="1" t="s">
        <v>526</v>
      </c>
      <c r="B6" s="40" t="s">
        <v>527</v>
      </c>
      <c r="C6" s="26" t="s">
        <v>793</v>
      </c>
    </row>
    <row r="7" spans="1:3" ht="45" x14ac:dyDescent="0.25">
      <c r="A7" s="1" t="s">
        <v>528</v>
      </c>
      <c r="B7" s="40" t="s">
        <v>529</v>
      </c>
      <c r="C7" s="26" t="s">
        <v>794</v>
      </c>
    </row>
    <row r="8" spans="1:3" x14ac:dyDescent="0.25">
      <c r="A8" s="1" t="s">
        <v>530</v>
      </c>
      <c r="B8" s="40" t="s">
        <v>531</v>
      </c>
      <c r="C8" s="26" t="s">
        <v>825</v>
      </c>
    </row>
    <row r="9" spans="1:3" ht="30" x14ac:dyDescent="0.25">
      <c r="A9" s="1" t="s">
        <v>532</v>
      </c>
      <c r="B9" s="40" t="s">
        <v>533</v>
      </c>
      <c r="C9" s="26" t="s">
        <v>795</v>
      </c>
    </row>
    <row r="10" spans="1:3" ht="44.25" customHeight="1" x14ac:dyDescent="0.25">
      <c r="A10" s="1" t="s">
        <v>534</v>
      </c>
      <c r="B10" s="40" t="s">
        <v>751</v>
      </c>
      <c r="C10" s="26" t="s">
        <v>823</v>
      </c>
    </row>
    <row r="11" spans="1:3" ht="54.75" customHeight="1" x14ac:dyDescent="0.25">
      <c r="A11" s="1" t="s">
        <v>535</v>
      </c>
      <c r="B11" s="40" t="s">
        <v>536</v>
      </c>
      <c r="C11" s="26" t="s">
        <v>824</v>
      </c>
    </row>
    <row r="12" spans="1:3" ht="45" x14ac:dyDescent="0.25">
      <c r="A12" s="1" t="s">
        <v>537</v>
      </c>
      <c r="B12" s="40" t="s">
        <v>538</v>
      </c>
      <c r="C12" s="26" t="s">
        <v>796</v>
      </c>
    </row>
    <row r="13" spans="1:3" ht="66" x14ac:dyDescent="0.25">
      <c r="A13" s="1" t="s">
        <v>539</v>
      </c>
      <c r="B13" s="40" t="s">
        <v>540</v>
      </c>
      <c r="C13" s="26" t="s">
        <v>797</v>
      </c>
    </row>
    <row r="14" spans="1:3" ht="60" x14ac:dyDescent="0.25">
      <c r="A14" s="1" t="s">
        <v>541</v>
      </c>
      <c r="B14" s="40" t="s">
        <v>542</v>
      </c>
      <c r="C14" s="26" t="s">
        <v>798</v>
      </c>
    </row>
    <row r="15" spans="1:3" x14ac:dyDescent="0.25">
      <c r="A15" s="1" t="s">
        <v>543</v>
      </c>
      <c r="B15" s="40" t="s">
        <v>544</v>
      </c>
      <c r="C15" s="26" t="s">
        <v>799</v>
      </c>
    </row>
    <row r="16" spans="1:3" ht="30" x14ac:dyDescent="0.25">
      <c r="A16" s="1" t="s">
        <v>545</v>
      </c>
      <c r="B16" s="44" t="s">
        <v>546</v>
      </c>
      <c r="C16" s="26" t="s">
        <v>826</v>
      </c>
    </row>
    <row r="17" spans="1:3" ht="30" customHeight="1" x14ac:dyDescent="0.25">
      <c r="A17" s="1" t="s">
        <v>547</v>
      </c>
      <c r="B17" s="44" t="s">
        <v>548</v>
      </c>
      <c r="C17" s="26" t="s">
        <v>564</v>
      </c>
    </row>
    <row r="18" spans="1:3" x14ac:dyDescent="0.25">
      <c r="A18" s="1" t="s">
        <v>549</v>
      </c>
      <c r="B18" s="44" t="s">
        <v>550</v>
      </c>
      <c r="C18" s="26" t="s">
        <v>800</v>
      </c>
    </row>
    <row r="19" spans="1:3" outlineLevel="1" x14ac:dyDescent="0.25">
      <c r="A19" s="1" t="s">
        <v>551</v>
      </c>
      <c r="B19" s="44" t="s">
        <v>552</v>
      </c>
      <c r="C19" s="26"/>
    </row>
    <row r="20" spans="1:3" outlineLevel="1" x14ac:dyDescent="0.25">
      <c r="A20" s="1" t="s">
        <v>553</v>
      </c>
      <c r="B20" s="78"/>
      <c r="C20" s="26"/>
    </row>
    <row r="21" spans="1:3" outlineLevel="1" x14ac:dyDescent="0.25">
      <c r="A21" s="1" t="s">
        <v>554</v>
      </c>
      <c r="B21" s="78"/>
      <c r="C21" s="26"/>
    </row>
    <row r="22" spans="1:3" outlineLevel="1" x14ac:dyDescent="0.25">
      <c r="A22" s="1" t="s">
        <v>555</v>
      </c>
      <c r="B22" s="78"/>
      <c r="C22" s="26"/>
    </row>
    <row r="23" spans="1:3" outlineLevel="1" x14ac:dyDescent="0.25">
      <c r="A23" s="1" t="s">
        <v>556</v>
      </c>
      <c r="B23" s="78"/>
      <c r="C23" s="26"/>
    </row>
    <row r="24" spans="1:3" ht="18.75" x14ac:dyDescent="0.25">
      <c r="A24" s="37"/>
      <c r="B24" s="37" t="s">
        <v>557</v>
      </c>
      <c r="C24" s="82" t="s">
        <v>558</v>
      </c>
    </row>
    <row r="25" spans="1:3" x14ac:dyDescent="0.25">
      <c r="A25" s="1" t="s">
        <v>559</v>
      </c>
      <c r="B25" s="44" t="s">
        <v>560</v>
      </c>
      <c r="C25" s="26" t="s">
        <v>561</v>
      </c>
    </row>
    <row r="26" spans="1:3" x14ac:dyDescent="0.25">
      <c r="A26" s="1" t="s">
        <v>562</v>
      </c>
      <c r="B26" s="44" t="s">
        <v>563</v>
      </c>
      <c r="C26" s="26" t="s">
        <v>564</v>
      </c>
    </row>
    <row r="27" spans="1:3" x14ac:dyDescent="0.25">
      <c r="A27" s="1" t="s">
        <v>565</v>
      </c>
      <c r="B27" s="44" t="s">
        <v>566</v>
      </c>
      <c r="C27" s="26" t="s">
        <v>567</v>
      </c>
    </row>
    <row r="28" spans="1:3" outlineLevel="1" x14ac:dyDescent="0.25">
      <c r="A28" s="1" t="s">
        <v>559</v>
      </c>
      <c r="B28" s="43"/>
      <c r="C28" s="26"/>
    </row>
    <row r="29" spans="1:3" outlineLevel="1" x14ac:dyDescent="0.25">
      <c r="A29" s="1" t="s">
        <v>568</v>
      </c>
      <c r="B29" s="43"/>
      <c r="C29" s="26"/>
    </row>
    <row r="30" spans="1:3" outlineLevel="1" x14ac:dyDescent="0.25">
      <c r="A30" s="1" t="s">
        <v>569</v>
      </c>
      <c r="B30" s="44"/>
      <c r="C30" s="26"/>
    </row>
    <row r="31" spans="1:3" ht="18.75" x14ac:dyDescent="0.25">
      <c r="A31" s="37"/>
      <c r="B31" s="37" t="s">
        <v>570</v>
      </c>
      <c r="C31" s="82" t="s">
        <v>525</v>
      </c>
    </row>
    <row r="32" spans="1:3" ht="75" x14ac:dyDescent="0.25">
      <c r="A32" s="1" t="s">
        <v>571</v>
      </c>
      <c r="B32" s="40" t="s">
        <v>801</v>
      </c>
      <c r="C32" s="26" t="s">
        <v>802</v>
      </c>
    </row>
    <row r="33" spans="1:3" x14ac:dyDescent="0.25">
      <c r="A33" s="1" t="s">
        <v>572</v>
      </c>
      <c r="B33" s="40" t="s">
        <v>803</v>
      </c>
      <c r="C33" s="26" t="s">
        <v>819</v>
      </c>
    </row>
    <row r="34" spans="1:3" x14ac:dyDescent="0.25">
      <c r="A34" s="1" t="s">
        <v>573</v>
      </c>
      <c r="B34" s="40" t="s">
        <v>804</v>
      </c>
      <c r="C34" s="26" t="s">
        <v>805</v>
      </c>
    </row>
    <row r="35" spans="1:3" ht="30" x14ac:dyDescent="0.25">
      <c r="A35" s="1" t="s">
        <v>574</v>
      </c>
      <c r="B35" s="40" t="s">
        <v>806</v>
      </c>
      <c r="C35" s="26" t="s">
        <v>807</v>
      </c>
    </row>
    <row r="36" spans="1:3" x14ac:dyDescent="0.25">
      <c r="A36" s="1" t="s">
        <v>575</v>
      </c>
      <c r="B36" s="40" t="s">
        <v>808</v>
      </c>
      <c r="C36" s="120" t="s">
        <v>827</v>
      </c>
    </row>
    <row r="37" spans="1:3" ht="30" x14ac:dyDescent="0.25">
      <c r="A37" s="1" t="s">
        <v>576</v>
      </c>
      <c r="B37" s="40" t="s">
        <v>828</v>
      </c>
      <c r="C37" s="26" t="s">
        <v>829</v>
      </c>
    </row>
    <row r="38" spans="1:3" x14ac:dyDescent="0.25">
      <c r="B38" s="43"/>
    </row>
    <row r="39" spans="1:3" x14ac:dyDescent="0.25">
      <c r="B39" s="43"/>
    </row>
    <row r="40" spans="1:3" x14ac:dyDescent="0.25">
      <c r="B40" s="43"/>
    </row>
    <row r="41" spans="1:3" x14ac:dyDescent="0.25">
      <c r="B41" s="43"/>
    </row>
    <row r="42" spans="1:3" x14ac:dyDescent="0.25">
      <c r="B42" s="43"/>
    </row>
    <row r="43" spans="1:3" x14ac:dyDescent="0.25">
      <c r="B43" s="43"/>
    </row>
    <row r="44" spans="1:3" x14ac:dyDescent="0.25">
      <c r="B44" s="43"/>
    </row>
    <row r="45" spans="1:3" x14ac:dyDescent="0.25">
      <c r="B45" s="43"/>
    </row>
    <row r="46" spans="1:3" x14ac:dyDescent="0.25">
      <c r="B46" s="43"/>
    </row>
    <row r="47" spans="1:3" x14ac:dyDescent="0.25">
      <c r="B47" s="43"/>
    </row>
    <row r="48" spans="1:3"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83"/>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8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3" t="s">
        <v>577</v>
      </c>
    </row>
    <row r="3" spans="1:1" x14ac:dyDescent="0.25">
      <c r="A3" s="85"/>
    </row>
    <row r="4" spans="1:1" ht="34.5" x14ac:dyDescent="0.25">
      <c r="A4" s="86" t="s">
        <v>578</v>
      </c>
    </row>
    <row r="5" spans="1:1" ht="34.5" x14ac:dyDescent="0.25">
      <c r="A5" s="86" t="s">
        <v>579</v>
      </c>
    </row>
    <row r="6" spans="1:1" ht="34.5" x14ac:dyDescent="0.25">
      <c r="A6" s="86" t="s">
        <v>580</v>
      </c>
    </row>
    <row r="7" spans="1:1" ht="17.25" x14ac:dyDescent="0.25">
      <c r="A7" s="86"/>
    </row>
    <row r="8" spans="1:1" ht="18.75" x14ac:dyDescent="0.25">
      <c r="A8" s="87" t="s">
        <v>581</v>
      </c>
    </row>
    <row r="9" spans="1:1" ht="34.5" x14ac:dyDescent="0.3">
      <c r="A9" s="96" t="s">
        <v>744</v>
      </c>
    </row>
    <row r="10" spans="1:1" ht="69" x14ac:dyDescent="0.25">
      <c r="A10" s="89" t="s">
        <v>582</v>
      </c>
    </row>
    <row r="11" spans="1:1" ht="34.5" x14ac:dyDescent="0.25">
      <c r="A11" s="89" t="s">
        <v>583</v>
      </c>
    </row>
    <row r="12" spans="1:1" ht="17.25" x14ac:dyDescent="0.25">
      <c r="A12" s="89" t="s">
        <v>584</v>
      </c>
    </row>
    <row r="13" spans="1:1" ht="17.25" x14ac:dyDescent="0.25">
      <c r="A13" s="89" t="s">
        <v>585</v>
      </c>
    </row>
    <row r="14" spans="1:1" ht="34.5" x14ac:dyDescent="0.25">
      <c r="A14" s="89" t="s">
        <v>586</v>
      </c>
    </row>
    <row r="15" spans="1:1" ht="17.25" x14ac:dyDescent="0.25">
      <c r="A15" s="89"/>
    </row>
    <row r="16" spans="1:1" ht="18.75" x14ac:dyDescent="0.25">
      <c r="A16" s="87" t="s">
        <v>587</v>
      </c>
    </row>
    <row r="17" spans="1:1" ht="17.25" x14ac:dyDescent="0.25">
      <c r="A17" s="90" t="s">
        <v>588</v>
      </c>
    </row>
    <row r="18" spans="1:1" ht="34.5" x14ac:dyDescent="0.25">
      <c r="A18" s="91" t="s">
        <v>589</v>
      </c>
    </row>
    <row r="19" spans="1:1" ht="34.5" x14ac:dyDescent="0.25">
      <c r="A19" s="91" t="s">
        <v>590</v>
      </c>
    </row>
    <row r="20" spans="1:1" ht="51.75" x14ac:dyDescent="0.25">
      <c r="A20" s="91" t="s">
        <v>591</v>
      </c>
    </row>
    <row r="21" spans="1:1" ht="86.25" x14ac:dyDescent="0.25">
      <c r="A21" s="91" t="s">
        <v>592</v>
      </c>
    </row>
    <row r="22" spans="1:1" ht="51.75" x14ac:dyDescent="0.25">
      <c r="A22" s="91" t="s">
        <v>593</v>
      </c>
    </row>
    <row r="23" spans="1:1" ht="34.5" x14ac:dyDescent="0.25">
      <c r="A23" s="91" t="s">
        <v>594</v>
      </c>
    </row>
    <row r="24" spans="1:1" ht="17.25" x14ac:dyDescent="0.25">
      <c r="A24" s="91" t="s">
        <v>595</v>
      </c>
    </row>
    <row r="25" spans="1:1" ht="17.25" x14ac:dyDescent="0.25">
      <c r="A25" s="90" t="s">
        <v>596</v>
      </c>
    </row>
    <row r="26" spans="1:1" ht="51.75" x14ac:dyDescent="0.3">
      <c r="A26" s="92" t="s">
        <v>597</v>
      </c>
    </row>
    <row r="27" spans="1:1" ht="17.25" x14ac:dyDescent="0.3">
      <c r="A27" s="92" t="s">
        <v>598</v>
      </c>
    </row>
    <row r="28" spans="1:1" ht="17.25" x14ac:dyDescent="0.25">
      <c r="A28" s="90" t="s">
        <v>599</v>
      </c>
    </row>
    <row r="29" spans="1:1" ht="34.5" x14ac:dyDescent="0.25">
      <c r="A29" s="91" t="s">
        <v>600</v>
      </c>
    </row>
    <row r="30" spans="1:1" ht="34.5" x14ac:dyDescent="0.25">
      <c r="A30" s="91" t="s">
        <v>601</v>
      </c>
    </row>
    <row r="31" spans="1:1" ht="34.5" x14ac:dyDescent="0.25">
      <c r="A31" s="91" t="s">
        <v>602</v>
      </c>
    </row>
    <row r="32" spans="1:1" ht="34.5" x14ac:dyDescent="0.25">
      <c r="A32" s="91" t="s">
        <v>603</v>
      </c>
    </row>
    <row r="33" spans="1:1" ht="17.25" x14ac:dyDescent="0.25">
      <c r="A33" s="91"/>
    </row>
    <row r="34" spans="1:1" ht="18.75" x14ac:dyDescent="0.25">
      <c r="A34" s="87" t="s">
        <v>604</v>
      </c>
    </row>
    <row r="35" spans="1:1" ht="17.25" x14ac:dyDescent="0.25">
      <c r="A35" s="90" t="s">
        <v>605</v>
      </c>
    </row>
    <row r="36" spans="1:1" ht="34.5" x14ac:dyDescent="0.25">
      <c r="A36" s="91" t="s">
        <v>606</v>
      </c>
    </row>
    <row r="37" spans="1:1" ht="34.5" x14ac:dyDescent="0.25">
      <c r="A37" s="91" t="s">
        <v>607</v>
      </c>
    </row>
    <row r="38" spans="1:1" ht="34.5" x14ac:dyDescent="0.25">
      <c r="A38" s="91" t="s">
        <v>608</v>
      </c>
    </row>
    <row r="39" spans="1:1" ht="17.25" x14ac:dyDescent="0.25">
      <c r="A39" s="91" t="s">
        <v>609</v>
      </c>
    </row>
    <row r="40" spans="1:1" ht="17.25" x14ac:dyDescent="0.25">
      <c r="A40" s="91" t="s">
        <v>610</v>
      </c>
    </row>
    <row r="41" spans="1:1" ht="17.25" x14ac:dyDescent="0.25">
      <c r="A41" s="90" t="s">
        <v>611</v>
      </c>
    </row>
    <row r="42" spans="1:1" ht="17.25" x14ac:dyDescent="0.25">
      <c r="A42" s="91" t="s">
        <v>612</v>
      </c>
    </row>
    <row r="43" spans="1:1" ht="17.25" x14ac:dyDescent="0.3">
      <c r="A43" s="92" t="s">
        <v>613</v>
      </c>
    </row>
    <row r="44" spans="1:1" ht="17.25" x14ac:dyDescent="0.25">
      <c r="A44" s="90" t="s">
        <v>614</v>
      </c>
    </row>
    <row r="45" spans="1:1" ht="34.5" x14ac:dyDescent="0.3">
      <c r="A45" s="92" t="s">
        <v>615</v>
      </c>
    </row>
    <row r="46" spans="1:1" ht="34.5" x14ac:dyDescent="0.25">
      <c r="A46" s="91" t="s">
        <v>616</v>
      </c>
    </row>
    <row r="47" spans="1:1" ht="34.5" x14ac:dyDescent="0.25">
      <c r="A47" s="91" t="s">
        <v>617</v>
      </c>
    </row>
    <row r="48" spans="1:1" ht="17.25" x14ac:dyDescent="0.25">
      <c r="A48" s="91" t="s">
        <v>618</v>
      </c>
    </row>
    <row r="49" spans="1:1" ht="17.25" x14ac:dyDescent="0.3">
      <c r="A49" s="92" t="s">
        <v>619</v>
      </c>
    </row>
    <row r="50" spans="1:1" ht="17.25" x14ac:dyDescent="0.25">
      <c r="A50" s="90" t="s">
        <v>620</v>
      </c>
    </row>
    <row r="51" spans="1:1" ht="34.5" x14ac:dyDescent="0.3">
      <c r="A51" s="92" t="s">
        <v>621</v>
      </c>
    </row>
    <row r="52" spans="1:1" ht="17.25" x14ac:dyDescent="0.25">
      <c r="A52" s="91" t="s">
        <v>622</v>
      </c>
    </row>
    <row r="53" spans="1:1" ht="34.5" x14ac:dyDescent="0.3">
      <c r="A53" s="92" t="s">
        <v>623</v>
      </c>
    </row>
    <row r="54" spans="1:1" ht="17.25" x14ac:dyDescent="0.25">
      <c r="A54" s="90" t="s">
        <v>624</v>
      </c>
    </row>
    <row r="55" spans="1:1" ht="17.25" x14ac:dyDescent="0.3">
      <c r="A55" s="92" t="s">
        <v>625</v>
      </c>
    </row>
    <row r="56" spans="1:1" ht="34.5" x14ac:dyDescent="0.25">
      <c r="A56" s="91" t="s">
        <v>626</v>
      </c>
    </row>
    <row r="57" spans="1:1" ht="17.25" x14ac:dyDescent="0.25">
      <c r="A57" s="91" t="s">
        <v>627</v>
      </c>
    </row>
    <row r="58" spans="1:1" ht="17.25" x14ac:dyDescent="0.25">
      <c r="A58" s="91" t="s">
        <v>628</v>
      </c>
    </row>
    <row r="59" spans="1:1" ht="17.25" x14ac:dyDescent="0.25">
      <c r="A59" s="90" t="s">
        <v>629</v>
      </c>
    </row>
    <row r="60" spans="1:1" ht="17.25" x14ac:dyDescent="0.25">
      <c r="A60" s="91" t="s">
        <v>630</v>
      </c>
    </row>
    <row r="61" spans="1:1" ht="17.25" x14ac:dyDescent="0.25">
      <c r="A61" s="93"/>
    </row>
    <row r="62" spans="1:1" ht="18.75" x14ac:dyDescent="0.25">
      <c r="A62" s="87" t="s">
        <v>631</v>
      </c>
    </row>
    <row r="63" spans="1:1" ht="17.25" x14ac:dyDescent="0.25">
      <c r="A63" s="90" t="s">
        <v>632</v>
      </c>
    </row>
    <row r="64" spans="1:1" ht="34.5" x14ac:dyDescent="0.25">
      <c r="A64" s="91" t="s">
        <v>633</v>
      </c>
    </row>
    <row r="65" spans="1:1" ht="17.25" x14ac:dyDescent="0.25">
      <c r="A65" s="91" t="s">
        <v>634</v>
      </c>
    </row>
    <row r="66" spans="1:1" ht="34.5" x14ac:dyDescent="0.25">
      <c r="A66" s="89" t="s">
        <v>635</v>
      </c>
    </row>
    <row r="67" spans="1:1" ht="34.5" x14ac:dyDescent="0.25">
      <c r="A67" s="89" t="s">
        <v>636</v>
      </c>
    </row>
    <row r="68" spans="1:1" ht="34.5" x14ac:dyDescent="0.25">
      <c r="A68" s="89" t="s">
        <v>637</v>
      </c>
    </row>
    <row r="69" spans="1:1" ht="17.25" x14ac:dyDescent="0.25">
      <c r="A69" s="94" t="s">
        <v>638</v>
      </c>
    </row>
    <row r="70" spans="1:1" ht="51.75" x14ac:dyDescent="0.25">
      <c r="A70" s="89" t="s">
        <v>639</v>
      </c>
    </row>
    <row r="71" spans="1:1" ht="17.25" x14ac:dyDescent="0.25">
      <c r="A71" s="89" t="s">
        <v>640</v>
      </c>
    </row>
    <row r="72" spans="1:1" ht="17.25" x14ac:dyDescent="0.25">
      <c r="A72" s="94" t="s">
        <v>641</v>
      </c>
    </row>
    <row r="73" spans="1:1" ht="17.25" x14ac:dyDescent="0.25">
      <c r="A73" s="89" t="s">
        <v>642</v>
      </c>
    </row>
    <row r="74" spans="1:1" ht="17.25" x14ac:dyDescent="0.25">
      <c r="A74" s="94" t="s">
        <v>643</v>
      </c>
    </row>
    <row r="75" spans="1:1" ht="34.5" x14ac:dyDescent="0.25">
      <c r="A75" s="89" t="s">
        <v>644</v>
      </c>
    </row>
    <row r="76" spans="1:1" ht="17.25" x14ac:dyDescent="0.25">
      <c r="A76" s="89" t="s">
        <v>645</v>
      </c>
    </row>
    <row r="77" spans="1:1" ht="51.75" x14ac:dyDescent="0.25">
      <c r="A77" s="89" t="s">
        <v>646</v>
      </c>
    </row>
    <row r="78" spans="1:1" ht="17.25" x14ac:dyDescent="0.25">
      <c r="A78" s="94" t="s">
        <v>647</v>
      </c>
    </row>
    <row r="79" spans="1:1" ht="17.25" x14ac:dyDescent="0.3">
      <c r="A79" s="88" t="s">
        <v>648</v>
      </c>
    </row>
    <row r="80" spans="1:1" ht="17.25" x14ac:dyDescent="0.25">
      <c r="A80" s="94" t="s">
        <v>649</v>
      </c>
    </row>
    <row r="81" spans="1:1" ht="34.5" x14ac:dyDescent="0.25">
      <c r="A81" s="89" t="s">
        <v>650</v>
      </c>
    </row>
    <row r="82" spans="1:1" ht="34.5" x14ac:dyDescent="0.25">
      <c r="A82" s="89" t="s">
        <v>651</v>
      </c>
    </row>
    <row r="83" spans="1:1" ht="34.5" x14ac:dyDescent="0.25">
      <c r="A83" s="89" t="s">
        <v>652</v>
      </c>
    </row>
    <row r="84" spans="1:1" ht="34.5" x14ac:dyDescent="0.25">
      <c r="A84" s="89" t="s">
        <v>653</v>
      </c>
    </row>
    <row r="85" spans="1:1" ht="34.5" x14ac:dyDescent="0.25">
      <c r="A85" s="89" t="s">
        <v>654</v>
      </c>
    </row>
    <row r="86" spans="1:1" ht="17.25" x14ac:dyDescent="0.25">
      <c r="A86" s="94" t="s">
        <v>655</v>
      </c>
    </row>
    <row r="87" spans="1:1" ht="17.25" x14ac:dyDescent="0.25">
      <c r="A87" s="89" t="s">
        <v>656</v>
      </c>
    </row>
    <row r="88" spans="1:1" ht="34.5" x14ac:dyDescent="0.25">
      <c r="A88" s="89" t="s">
        <v>657</v>
      </c>
    </row>
    <row r="89" spans="1:1" ht="17.25" x14ac:dyDescent="0.25">
      <c r="A89" s="94" t="s">
        <v>658</v>
      </c>
    </row>
    <row r="90" spans="1:1" ht="34.5" x14ac:dyDescent="0.25">
      <c r="A90" s="89" t="s">
        <v>659</v>
      </c>
    </row>
    <row r="91" spans="1:1" ht="17.25" x14ac:dyDescent="0.25">
      <c r="A91" s="94" t="s">
        <v>660</v>
      </c>
    </row>
    <row r="92" spans="1:1" ht="17.25" x14ac:dyDescent="0.3">
      <c r="A92" s="88" t="s">
        <v>661</v>
      </c>
    </row>
    <row r="93" spans="1:1" ht="17.25" x14ac:dyDescent="0.25">
      <c r="A93" s="89" t="s">
        <v>662</v>
      </c>
    </row>
    <row r="94" spans="1:1" ht="17.25" x14ac:dyDescent="0.25">
      <c r="A94" s="89"/>
    </row>
    <row r="95" spans="1:1" ht="18.75" x14ac:dyDescent="0.25">
      <c r="A95" s="87" t="s">
        <v>663</v>
      </c>
    </row>
    <row r="96" spans="1:1" ht="34.5" x14ac:dyDescent="0.3">
      <c r="A96" s="88" t="s">
        <v>664</v>
      </c>
    </row>
    <row r="97" spans="1:1" ht="17.25" x14ac:dyDescent="0.3">
      <c r="A97" s="88" t="s">
        <v>665</v>
      </c>
    </row>
    <row r="98" spans="1:1" ht="17.25" x14ac:dyDescent="0.25">
      <c r="A98" s="94" t="s">
        <v>666</v>
      </c>
    </row>
    <row r="99" spans="1:1" ht="17.25" x14ac:dyDescent="0.25">
      <c r="A99" s="86" t="s">
        <v>667</v>
      </c>
    </row>
    <row r="100" spans="1:1" ht="17.25" x14ac:dyDescent="0.25">
      <c r="A100" s="89" t="s">
        <v>668</v>
      </c>
    </row>
    <row r="101" spans="1:1" ht="17.25" x14ac:dyDescent="0.25">
      <c r="A101" s="89" t="s">
        <v>669</v>
      </c>
    </row>
    <row r="102" spans="1:1" ht="17.25" x14ac:dyDescent="0.25">
      <c r="A102" s="89" t="s">
        <v>670</v>
      </c>
    </row>
    <row r="103" spans="1:1" ht="17.25" x14ac:dyDescent="0.25">
      <c r="A103" s="89" t="s">
        <v>671</v>
      </c>
    </row>
    <row r="104" spans="1:1" ht="34.5" x14ac:dyDescent="0.25">
      <c r="A104" s="89" t="s">
        <v>672</v>
      </c>
    </row>
    <row r="105" spans="1:1" ht="17.25" x14ac:dyDescent="0.25">
      <c r="A105" s="86" t="s">
        <v>673</v>
      </c>
    </row>
    <row r="106" spans="1:1" ht="17.25" x14ac:dyDescent="0.25">
      <c r="A106" s="89" t="s">
        <v>674</v>
      </c>
    </row>
    <row r="107" spans="1:1" ht="17.25" x14ac:dyDescent="0.25">
      <c r="A107" s="89" t="s">
        <v>675</v>
      </c>
    </row>
    <row r="108" spans="1:1" ht="17.25" x14ac:dyDescent="0.25">
      <c r="A108" s="89" t="s">
        <v>676</v>
      </c>
    </row>
    <row r="109" spans="1:1" ht="17.25" x14ac:dyDescent="0.25">
      <c r="A109" s="89" t="s">
        <v>677</v>
      </c>
    </row>
    <row r="110" spans="1:1" ht="17.25" x14ac:dyDescent="0.25">
      <c r="A110" s="89" t="s">
        <v>678</v>
      </c>
    </row>
    <row r="111" spans="1:1" ht="17.25" x14ac:dyDescent="0.25">
      <c r="A111" s="89" t="s">
        <v>679</v>
      </c>
    </row>
    <row r="112" spans="1:1" ht="17.25" x14ac:dyDescent="0.25">
      <c r="A112" s="94" t="s">
        <v>680</v>
      </c>
    </row>
    <row r="113" spans="1:1" ht="17.25" x14ac:dyDescent="0.25">
      <c r="A113" s="89" t="s">
        <v>681</v>
      </c>
    </row>
    <row r="114" spans="1:1" ht="17.25" x14ac:dyDescent="0.25">
      <c r="A114" s="86" t="s">
        <v>682</v>
      </c>
    </row>
    <row r="115" spans="1:1" ht="17.25" x14ac:dyDescent="0.25">
      <c r="A115" s="89" t="s">
        <v>683</v>
      </c>
    </row>
    <row r="116" spans="1:1" ht="17.25" x14ac:dyDescent="0.25">
      <c r="A116" s="89" t="s">
        <v>684</v>
      </c>
    </row>
    <row r="117" spans="1:1" ht="17.25" x14ac:dyDescent="0.25">
      <c r="A117" s="86" t="s">
        <v>685</v>
      </c>
    </row>
    <row r="118" spans="1:1" ht="17.25" x14ac:dyDescent="0.25">
      <c r="A118" s="89" t="s">
        <v>686</v>
      </c>
    </row>
    <row r="119" spans="1:1" ht="17.25" x14ac:dyDescent="0.25">
      <c r="A119" s="89" t="s">
        <v>687</v>
      </c>
    </row>
    <row r="120" spans="1:1" ht="17.25" x14ac:dyDescent="0.25">
      <c r="A120" s="89" t="s">
        <v>688</v>
      </c>
    </row>
    <row r="121" spans="1:1" ht="17.25" x14ac:dyDescent="0.25">
      <c r="A121" s="94" t="s">
        <v>689</v>
      </c>
    </row>
    <row r="122" spans="1:1" ht="17.25" x14ac:dyDescent="0.25">
      <c r="A122" s="86" t="s">
        <v>690</v>
      </c>
    </row>
    <row r="123" spans="1:1" ht="17.25" x14ac:dyDescent="0.25">
      <c r="A123" s="86" t="s">
        <v>691</v>
      </c>
    </row>
    <row r="124" spans="1:1" ht="17.25" x14ac:dyDescent="0.25">
      <c r="A124" s="89" t="s">
        <v>692</v>
      </c>
    </row>
    <row r="125" spans="1:1" ht="17.25" x14ac:dyDescent="0.25">
      <c r="A125" s="89" t="s">
        <v>693</v>
      </c>
    </row>
    <row r="126" spans="1:1" ht="17.25" x14ac:dyDescent="0.25">
      <c r="A126" s="89" t="s">
        <v>694</v>
      </c>
    </row>
    <row r="127" spans="1:1" ht="17.25" x14ac:dyDescent="0.25">
      <c r="A127" s="89" t="s">
        <v>695</v>
      </c>
    </row>
    <row r="128" spans="1:1" ht="17.25" x14ac:dyDescent="0.25">
      <c r="A128" s="89" t="s">
        <v>696</v>
      </c>
    </row>
    <row r="129" spans="1:1" ht="17.25" x14ac:dyDescent="0.25">
      <c r="A129" s="94" t="s">
        <v>697</v>
      </c>
    </row>
    <row r="130" spans="1:1" ht="34.5" x14ac:dyDescent="0.25">
      <c r="A130" s="89" t="s">
        <v>698</v>
      </c>
    </row>
    <row r="131" spans="1:1" ht="69" x14ac:dyDescent="0.25">
      <c r="A131" s="89" t="s">
        <v>699</v>
      </c>
    </row>
    <row r="132" spans="1:1" ht="34.5" x14ac:dyDescent="0.25">
      <c r="A132" s="89" t="s">
        <v>700</v>
      </c>
    </row>
    <row r="133" spans="1:1" ht="17.25" x14ac:dyDescent="0.25">
      <c r="A133" s="94" t="s">
        <v>701</v>
      </c>
    </row>
    <row r="134" spans="1:1" ht="34.5" x14ac:dyDescent="0.25">
      <c r="A134" s="86" t="s">
        <v>702</v>
      </c>
    </row>
    <row r="135" spans="1:1" ht="17.25" x14ac:dyDescent="0.25">
      <c r="A135" s="86"/>
    </row>
    <row r="136" spans="1:1" ht="18.75" x14ac:dyDescent="0.25">
      <c r="A136" s="87" t="s">
        <v>703</v>
      </c>
    </row>
    <row r="137" spans="1:1" ht="17.25" x14ac:dyDescent="0.25">
      <c r="A137" s="89" t="s">
        <v>704</v>
      </c>
    </row>
    <row r="138" spans="1:1" ht="34.5" x14ac:dyDescent="0.25">
      <c r="A138" s="91" t="s">
        <v>705</v>
      </c>
    </row>
    <row r="139" spans="1:1" ht="34.5" x14ac:dyDescent="0.25">
      <c r="A139" s="91" t="s">
        <v>706</v>
      </c>
    </row>
    <row r="140" spans="1:1" ht="17.25" x14ac:dyDescent="0.25">
      <c r="A140" s="90" t="s">
        <v>707</v>
      </c>
    </row>
    <row r="141" spans="1:1" ht="17.25" x14ac:dyDescent="0.25">
      <c r="A141" s="95" t="s">
        <v>708</v>
      </c>
    </row>
    <row r="142" spans="1:1" ht="34.5" x14ac:dyDescent="0.3">
      <c r="A142" s="92" t="s">
        <v>709</v>
      </c>
    </row>
    <row r="143" spans="1:1" ht="17.25" x14ac:dyDescent="0.25">
      <c r="A143" s="91" t="s">
        <v>710</v>
      </c>
    </row>
    <row r="144" spans="1:1" ht="17.25" x14ac:dyDescent="0.25">
      <c r="A144" s="91" t="s">
        <v>711</v>
      </c>
    </row>
    <row r="145" spans="1:1" ht="17.25" x14ac:dyDescent="0.25">
      <c r="A145" s="95" t="s">
        <v>712</v>
      </c>
    </row>
    <row r="146" spans="1:1" ht="17.25" x14ac:dyDescent="0.25">
      <c r="A146" s="90" t="s">
        <v>713</v>
      </c>
    </row>
    <row r="147" spans="1:1" ht="17.25" x14ac:dyDescent="0.25">
      <c r="A147" s="95" t="s">
        <v>714</v>
      </c>
    </row>
    <row r="148" spans="1:1" ht="17.25" x14ac:dyDescent="0.25">
      <c r="A148" s="91" t="s">
        <v>715</v>
      </c>
    </row>
    <row r="149" spans="1:1" ht="17.25" x14ac:dyDescent="0.25">
      <c r="A149" s="91" t="s">
        <v>716</v>
      </c>
    </row>
    <row r="150" spans="1:1" ht="17.25" x14ac:dyDescent="0.25">
      <c r="A150" s="91" t="s">
        <v>717</v>
      </c>
    </row>
    <row r="151" spans="1:1" ht="34.5" x14ac:dyDescent="0.25">
      <c r="A151" s="95" t="s">
        <v>718</v>
      </c>
    </row>
    <row r="152" spans="1:1" ht="17.25" x14ac:dyDescent="0.25">
      <c r="A152" s="90" t="s">
        <v>719</v>
      </c>
    </row>
    <row r="153" spans="1:1" ht="17.25" x14ac:dyDescent="0.25">
      <c r="A153" s="91" t="s">
        <v>720</v>
      </c>
    </row>
    <row r="154" spans="1:1" ht="17.25" x14ac:dyDescent="0.25">
      <c r="A154" s="91" t="s">
        <v>721</v>
      </c>
    </row>
    <row r="155" spans="1:1" ht="17.25" x14ac:dyDescent="0.25">
      <c r="A155" s="91" t="s">
        <v>722</v>
      </c>
    </row>
    <row r="156" spans="1:1" ht="17.25" x14ac:dyDescent="0.25">
      <c r="A156" s="91" t="s">
        <v>723</v>
      </c>
    </row>
    <row r="157" spans="1:1" ht="34.5" x14ac:dyDescent="0.25">
      <c r="A157" s="91" t="s">
        <v>724</v>
      </c>
    </row>
    <row r="158" spans="1:1" ht="34.5" x14ac:dyDescent="0.25">
      <c r="A158" s="91" t="s">
        <v>725</v>
      </c>
    </row>
    <row r="159" spans="1:1" ht="17.25" x14ac:dyDescent="0.25">
      <c r="A159" s="90" t="s">
        <v>726</v>
      </c>
    </row>
    <row r="160" spans="1:1" ht="34.5" x14ac:dyDescent="0.25">
      <c r="A160" s="91" t="s">
        <v>727</v>
      </c>
    </row>
    <row r="161" spans="1:1" ht="34.5" x14ac:dyDescent="0.25">
      <c r="A161" s="91" t="s">
        <v>728</v>
      </c>
    </row>
    <row r="162" spans="1:1" ht="17.25" x14ac:dyDescent="0.25">
      <c r="A162" s="91" t="s">
        <v>729</v>
      </c>
    </row>
    <row r="163" spans="1:1" ht="17.25" x14ac:dyDescent="0.25">
      <c r="A163" s="90" t="s">
        <v>730</v>
      </c>
    </row>
    <row r="164" spans="1:1" ht="34.5" x14ac:dyDescent="0.3">
      <c r="A164" s="97" t="s">
        <v>745</v>
      </c>
    </row>
    <row r="165" spans="1:1" ht="34.5" x14ac:dyDescent="0.25">
      <c r="A165" s="91" t="s">
        <v>731</v>
      </c>
    </row>
    <row r="166" spans="1:1" ht="17.25" x14ac:dyDescent="0.25">
      <c r="A166" s="90" t="s">
        <v>732</v>
      </c>
    </row>
    <row r="167" spans="1:1" ht="17.25" x14ac:dyDescent="0.25">
      <c r="A167" s="91" t="s">
        <v>733</v>
      </c>
    </row>
    <row r="168" spans="1:1" ht="17.25" x14ac:dyDescent="0.25">
      <c r="A168" s="90" t="s">
        <v>734</v>
      </c>
    </row>
    <row r="169" spans="1:1" ht="17.25" x14ac:dyDescent="0.3">
      <c r="A169" s="92" t="s">
        <v>735</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D13" sqref="D13:I13"/>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1"/>
      <c r="C2" s="99"/>
      <c r="D2" s="166" t="s">
        <v>809</v>
      </c>
      <c r="E2" s="166"/>
      <c r="F2" s="166"/>
      <c r="G2" s="166"/>
      <c r="H2" s="166"/>
      <c r="I2" s="166"/>
      <c r="J2" s="166"/>
      <c r="K2" s="166"/>
      <c r="L2" s="166"/>
      <c r="M2" s="166"/>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67" t="s">
        <v>818</v>
      </c>
      <c r="E4" s="167"/>
      <c r="F4" s="167"/>
      <c r="G4" s="167"/>
      <c r="H4" s="167"/>
      <c r="I4" s="167"/>
      <c r="J4" s="167"/>
      <c r="K4" s="167"/>
      <c r="L4" s="167"/>
      <c r="M4" s="167"/>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x14ac:dyDescent="0.25">
      <c r="C7" s="101"/>
      <c r="D7" s="21"/>
      <c r="E7" s="21"/>
      <c r="F7" s="21"/>
      <c r="G7" s="21"/>
      <c r="H7" s="107"/>
      <c r="I7" s="107"/>
      <c r="J7" s="107"/>
      <c r="K7" s="107"/>
      <c r="L7" s="107"/>
      <c r="M7" s="107"/>
      <c r="N7" s="103"/>
    </row>
    <row r="8" spans="2:15" ht="16.5" thickBot="1" x14ac:dyDescent="0.3">
      <c r="C8" s="101"/>
      <c r="D8" s="108" t="s">
        <v>820</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x14ac:dyDescent="0.25">
      <c r="C10" s="101"/>
      <c r="D10" s="110" t="s">
        <v>810</v>
      </c>
      <c r="E10" s="110"/>
      <c r="F10" s="110"/>
      <c r="G10" s="110"/>
      <c r="H10" s="110"/>
      <c r="I10" s="110"/>
      <c r="J10" s="110" t="s">
        <v>811</v>
      </c>
      <c r="K10" s="111">
        <v>0.1</v>
      </c>
      <c r="L10" s="111">
        <v>0.2</v>
      </c>
      <c r="M10" s="111">
        <v>0.3</v>
      </c>
      <c r="N10" s="103"/>
    </row>
    <row r="11" spans="2:15" x14ac:dyDescent="0.25">
      <c r="C11" s="101"/>
      <c r="D11" s="168" t="s">
        <v>812</v>
      </c>
      <c r="E11" s="169"/>
      <c r="F11" s="169"/>
      <c r="G11" s="169"/>
      <c r="H11" s="169"/>
      <c r="I11" s="170"/>
      <c r="J11" s="151">
        <f>'A. HTT General'!C24</f>
        <v>8054.6552670000001</v>
      </c>
      <c r="K11" s="151">
        <f>J11</f>
        <v>8054.6552670000001</v>
      </c>
      <c r="L11" s="151">
        <f>K11</f>
        <v>8054.6552670000001</v>
      </c>
      <c r="M11" s="151">
        <f>L11</f>
        <v>8054.6552670000001</v>
      </c>
      <c r="N11" s="103"/>
      <c r="O11" s="113"/>
    </row>
    <row r="12" spans="2:15" x14ac:dyDescent="0.25">
      <c r="C12" s="101"/>
      <c r="D12" s="171" t="s">
        <v>813</v>
      </c>
      <c r="E12" s="172"/>
      <c r="F12" s="172"/>
      <c r="G12" s="172"/>
      <c r="H12" s="172"/>
      <c r="I12" s="173"/>
      <c r="J12" s="152">
        <f>[1]Residential!$C$15</f>
        <v>0.55800000000000005</v>
      </c>
      <c r="K12" s="158">
        <v>0.58799999999999997</v>
      </c>
      <c r="L12" s="158">
        <v>0.621</v>
      </c>
      <c r="M12" s="158">
        <v>0.65200000000000002</v>
      </c>
      <c r="N12" s="103"/>
    </row>
    <row r="13" spans="2:15" x14ac:dyDescent="0.25">
      <c r="C13" s="101"/>
      <c r="D13" s="171" t="s">
        <v>814</v>
      </c>
      <c r="E13" s="172"/>
      <c r="F13" s="172"/>
      <c r="G13" s="172"/>
      <c r="H13" s="172"/>
      <c r="I13" s="173"/>
      <c r="J13" s="124">
        <v>7574</v>
      </c>
      <c r="K13" s="157">
        <v>7450</v>
      </c>
      <c r="L13" s="157">
        <v>7231</v>
      </c>
      <c r="M13" s="157">
        <v>6984</v>
      </c>
      <c r="N13" s="103"/>
    </row>
    <row r="14" spans="2:15" x14ac:dyDescent="0.25">
      <c r="C14" s="101"/>
      <c r="D14" s="171" t="s">
        <v>815</v>
      </c>
      <c r="E14" s="172"/>
      <c r="F14" s="172"/>
      <c r="G14" s="172"/>
      <c r="H14" s="172"/>
      <c r="I14" s="173"/>
      <c r="J14" s="124">
        <f>'A. HTT General'!C25</f>
        <v>6835</v>
      </c>
      <c r="K14" s="124">
        <f>J14</f>
        <v>6835</v>
      </c>
      <c r="L14" s="124">
        <f>K14</f>
        <v>6835</v>
      </c>
      <c r="M14" s="124">
        <f>L14</f>
        <v>6835</v>
      </c>
      <c r="N14" s="103"/>
    </row>
    <row r="15" spans="2:15" x14ac:dyDescent="0.25">
      <c r="C15" s="101"/>
      <c r="D15" s="171" t="s">
        <v>816</v>
      </c>
      <c r="E15" s="172"/>
      <c r="F15" s="172"/>
      <c r="G15" s="172"/>
      <c r="H15" s="172"/>
      <c r="I15" s="173"/>
      <c r="J15" s="153">
        <f>'A. HTT General'!D27</f>
        <v>0.1701</v>
      </c>
      <c r="K15" s="156">
        <v>0.14799999999999999</v>
      </c>
      <c r="L15" s="156">
        <v>0.11600000000000001</v>
      </c>
      <c r="M15" s="156">
        <v>0.08</v>
      </c>
      <c r="N15" s="103"/>
    </row>
    <row r="16" spans="2:15" x14ac:dyDescent="0.25">
      <c r="C16" s="101"/>
      <c r="N16" s="103"/>
    </row>
    <row r="17" spans="3:14" x14ac:dyDescent="0.25">
      <c r="C17" s="101"/>
      <c r="N17" s="103"/>
    </row>
    <row r="18" spans="3:14" ht="16.5" thickBot="1" x14ac:dyDescent="0.3">
      <c r="C18" s="101"/>
      <c r="D18" s="112" t="s">
        <v>817</v>
      </c>
      <c r="E18" s="109"/>
      <c r="F18" s="109"/>
      <c r="N18" s="103"/>
    </row>
    <row r="19" spans="3:14" ht="15.75" thickTop="1" x14ac:dyDescent="0.25">
      <c r="C19" s="101"/>
      <c r="N19" s="103"/>
    </row>
    <row r="20" spans="3:14" x14ac:dyDescent="0.25">
      <c r="C20" s="101"/>
      <c r="D20" s="174"/>
      <c r="E20" s="175"/>
      <c r="F20" s="175"/>
      <c r="G20" s="175"/>
      <c r="H20" s="175"/>
      <c r="I20" s="175"/>
      <c r="J20" s="175"/>
      <c r="K20" s="175"/>
      <c r="L20" s="175"/>
      <c r="M20" s="176"/>
      <c r="N20" s="103"/>
    </row>
    <row r="21" spans="3:14" x14ac:dyDescent="0.25">
      <c r="C21" s="101"/>
      <c r="D21" s="177"/>
      <c r="E21" s="175"/>
      <c r="F21" s="175"/>
      <c r="G21" s="175"/>
      <c r="H21" s="175"/>
      <c r="I21" s="175"/>
      <c r="J21" s="175"/>
      <c r="K21" s="175"/>
      <c r="L21" s="175"/>
      <c r="M21" s="176"/>
      <c r="N21" s="103"/>
    </row>
    <row r="22" spans="3:14" x14ac:dyDescent="0.25">
      <c r="C22" s="101"/>
      <c r="D22" s="178"/>
      <c r="E22" s="175"/>
      <c r="F22" s="175"/>
      <c r="G22" s="175"/>
      <c r="H22" s="175"/>
      <c r="I22" s="175"/>
      <c r="J22" s="175"/>
      <c r="K22" s="175"/>
      <c r="L22" s="175"/>
      <c r="M22" s="176"/>
      <c r="N22" s="103"/>
    </row>
    <row r="23" spans="3:14" x14ac:dyDescent="0.25">
      <c r="C23" s="101"/>
      <c r="D23" s="178"/>
      <c r="E23" s="175"/>
      <c r="F23" s="175"/>
      <c r="G23" s="175"/>
      <c r="H23" s="175"/>
      <c r="I23" s="175"/>
      <c r="J23" s="175"/>
      <c r="K23" s="175"/>
      <c r="L23" s="175"/>
      <c r="M23" s="176"/>
      <c r="N23" s="103"/>
    </row>
    <row r="24" spans="3:14" x14ac:dyDescent="0.25">
      <c r="C24" s="101"/>
      <c r="D24" s="163"/>
      <c r="E24" s="164"/>
      <c r="F24" s="164"/>
      <c r="G24" s="164"/>
      <c r="H24" s="164"/>
      <c r="I24" s="164"/>
      <c r="J24" s="164"/>
      <c r="K24" s="164"/>
      <c r="L24" s="164"/>
      <c r="M24" s="165"/>
      <c r="N24" s="103"/>
    </row>
    <row r="25" spans="3:14" x14ac:dyDescent="0.25">
      <c r="C25" s="101"/>
      <c r="D25" s="163"/>
      <c r="E25" s="164"/>
      <c r="F25" s="164"/>
      <c r="G25" s="164"/>
      <c r="H25" s="164"/>
      <c r="I25" s="164"/>
      <c r="J25" s="164"/>
      <c r="K25" s="164"/>
      <c r="L25" s="164"/>
      <c r="M25" s="165"/>
      <c r="N25" s="103"/>
    </row>
    <row r="26" spans="3:14" x14ac:dyDescent="0.25">
      <c r="C26" s="101"/>
      <c r="D26" s="178"/>
      <c r="E26" s="175"/>
      <c r="F26" s="175"/>
      <c r="G26" s="175"/>
      <c r="H26" s="175"/>
      <c r="I26" s="175"/>
      <c r="J26" s="175"/>
      <c r="K26" s="175"/>
      <c r="L26" s="175"/>
      <c r="M26" s="176"/>
      <c r="N26" s="103"/>
    </row>
    <row r="27" spans="3:14" x14ac:dyDescent="0.25">
      <c r="C27" s="101"/>
      <c r="D27" s="178"/>
      <c r="E27" s="175"/>
      <c r="F27" s="175"/>
      <c r="G27" s="175"/>
      <c r="H27" s="175"/>
      <c r="I27" s="175"/>
      <c r="J27" s="175"/>
      <c r="K27" s="175"/>
      <c r="L27" s="175"/>
      <c r="M27" s="176"/>
      <c r="N27" s="103"/>
    </row>
    <row r="28" spans="3:14" x14ac:dyDescent="0.25">
      <c r="C28" s="101"/>
      <c r="D28" s="163"/>
      <c r="E28" s="164"/>
      <c r="F28" s="164"/>
      <c r="G28" s="164"/>
      <c r="H28" s="164"/>
      <c r="I28" s="164"/>
      <c r="J28" s="164"/>
      <c r="K28" s="164"/>
      <c r="L28" s="164"/>
      <c r="M28" s="165"/>
      <c r="N28" s="103"/>
    </row>
    <row r="29" spans="3:14" x14ac:dyDescent="0.25">
      <c r="C29" s="101"/>
      <c r="D29" s="163"/>
      <c r="E29" s="164"/>
      <c r="F29" s="164"/>
      <c r="G29" s="164"/>
      <c r="H29" s="164"/>
      <c r="I29" s="164"/>
      <c r="J29" s="164"/>
      <c r="K29" s="164"/>
      <c r="L29" s="164"/>
      <c r="M29" s="165"/>
      <c r="N29" s="103"/>
    </row>
    <row r="30" spans="3:14" x14ac:dyDescent="0.25">
      <c r="C30" s="101"/>
      <c r="D30" s="163"/>
      <c r="E30" s="164"/>
      <c r="F30" s="164"/>
      <c r="G30" s="164"/>
      <c r="H30" s="164"/>
      <c r="I30" s="164"/>
      <c r="J30" s="164"/>
      <c r="K30" s="164"/>
      <c r="L30" s="164"/>
      <c r="M30" s="165"/>
      <c r="N30" s="103"/>
    </row>
    <row r="31" spans="3:14" x14ac:dyDescent="0.25">
      <c r="C31" s="101"/>
      <c r="D31" s="21"/>
      <c r="E31" s="21"/>
      <c r="F31" s="21"/>
      <c r="G31" s="21"/>
      <c r="H31" s="21"/>
      <c r="I31" s="21"/>
      <c r="J31" s="21"/>
      <c r="K31" s="21"/>
      <c r="L31" s="21"/>
      <c r="M31" s="21"/>
      <c r="N31" s="103"/>
    </row>
    <row r="32" spans="3:14" x14ac:dyDescent="0.25">
      <c r="C32" s="101"/>
      <c r="D32" s="21"/>
      <c r="E32" s="21"/>
      <c r="F32" s="21"/>
      <c r="G32" s="21"/>
      <c r="H32" s="21"/>
      <c r="I32" s="21"/>
      <c r="J32" s="21"/>
      <c r="K32" s="21"/>
      <c r="L32" s="21"/>
      <c r="M32" s="21"/>
      <c r="N32" s="103"/>
    </row>
    <row r="33" spans="3:14" x14ac:dyDescent="0.25">
      <c r="C33" s="179"/>
      <c r="D33" s="180"/>
      <c r="E33" s="180"/>
      <c r="F33" s="180"/>
      <c r="G33" s="180"/>
      <c r="H33" s="180"/>
      <c r="I33" s="180"/>
      <c r="J33" s="180"/>
      <c r="K33" s="180"/>
      <c r="L33" s="180"/>
      <c r="M33" s="180"/>
      <c r="N33" s="181"/>
    </row>
    <row r="34" spans="3:14" x14ac:dyDescent="0.25">
      <c r="C34" s="179"/>
      <c r="D34" s="180"/>
      <c r="E34" s="180"/>
      <c r="F34" s="180"/>
      <c r="G34" s="180"/>
      <c r="H34" s="180"/>
      <c r="I34" s="180"/>
      <c r="J34" s="180"/>
      <c r="K34" s="180"/>
      <c r="L34" s="180"/>
      <c r="M34" s="180"/>
      <c r="N34" s="181"/>
    </row>
    <row r="35" spans="3:14" x14ac:dyDescent="0.25">
      <c r="C35" s="179"/>
      <c r="D35" s="180"/>
      <c r="E35" s="180"/>
      <c r="F35" s="180"/>
      <c r="G35" s="180"/>
      <c r="H35" s="180"/>
      <c r="I35" s="180"/>
      <c r="J35" s="180"/>
      <c r="K35" s="180"/>
      <c r="L35" s="180"/>
      <c r="M35" s="180"/>
      <c r="N35" s="181"/>
    </row>
    <row r="36" spans="3:14" ht="15.75" thickBot="1" x14ac:dyDescent="0.3">
      <c r="C36" s="182"/>
      <c r="D36" s="183"/>
      <c r="E36" s="183"/>
      <c r="F36" s="183"/>
      <c r="G36" s="183"/>
      <c r="H36" s="183"/>
      <c r="I36" s="183"/>
      <c r="J36" s="183"/>
      <c r="K36" s="183"/>
      <c r="L36" s="183"/>
      <c r="M36" s="183"/>
      <c r="N36" s="184"/>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2016-05-20T08:25:54Z</cp:lastPrinted>
  <dcterms:created xsi:type="dcterms:W3CDTF">2016-04-21T08:07:20Z</dcterms:created>
  <dcterms:modified xsi:type="dcterms:W3CDTF">2019-11-14T10:44:40Z</dcterms:modified>
</cp:coreProperties>
</file>