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b.local\DFS\Users\d510nsa\Desktop\"/>
    </mc:Choice>
  </mc:AlternateContent>
  <bookViews>
    <workbookView xWindow="-5805" yWindow="210" windowWidth="22980" windowHeight="8955" tabRatio="760" activeTab="1"/>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62913"/>
</workbook>
</file>

<file path=xl/calcChain.xml><?xml version="1.0" encoding="utf-8"?>
<calcChain xmlns="http://schemas.openxmlformats.org/spreadsheetml/2006/main">
  <c r="C180" i="9" l="1"/>
  <c r="C37" i="9"/>
  <c r="D166" i="8" l="1"/>
  <c r="F171" i="9" l="1"/>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<sst xmlns="http://schemas.openxmlformats.org/spreadsheetml/2006/main" count="1953" uniqueCount="1263">
  <si>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</si>
  <si>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</si>
  <si>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</si>
  <si>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</si>
  <si>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</si>
  <si>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</si>
  <si>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</si>
  <si>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</si>
  <si>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</si>
  <si>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</si>
  <si>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</si>
  <si>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</si>
  <si>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</si>
  <si>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</si>
  <si>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</si>
  <si>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</si>
  <si>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</si>
  <si>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</si>
  <si>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</si>
  <si>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</si>
  <si>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</si>
  <si>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</si>
  <si>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</si>
  <si>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</si>
  <si>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</si>
  <si>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</si>
  <si>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</si>
  <si>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</si>
  <si>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</si>
  <si>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</si>
  <si>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</si>
  <si>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</si>
  <si>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</si>
  <si>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</si>
  <si>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</si>
  <si>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</si>
  <si>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</si>
  <si>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</si>
  <si>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</si>
  <si>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</si>
  <si>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</si>
  <si>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</si>
  <si>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</si>
  <si>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</si>
  <si>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</si>
  <si>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</si>
  <si>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</si>
  <si>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</si>
  <si>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</si>
  <si>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</si>
  <si>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</si>
  <si>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</si>
  <si>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</si>
  <si>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</si>
  <si>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</si>
  <si>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</si>
  <si>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</si>
  <si>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</si>
  <si>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</si>
  <si>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</si>
  <si>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</si>
  <si>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</si>
  <si>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</si>
  <si>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</si>
  <si>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</si>
  <si>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</si>
  <si>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</si>
  <si>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</si>
  <si>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</si>
  <si>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</si>
  <si>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</si>
  <si>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</si>
  <si>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</si>
  <si>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</si>
  <si>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</si>
  <si>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</si>
  <si>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</si>
  <si>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</si>
  <si>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</si>
  <si>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</si>
  <si>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</si>
  <si>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</si>
  <si>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</si>
  <si>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</si>
  <si>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</si>
  <si>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</si>
  <si>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</si>
  <si>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</si>
  <si>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</si>
  <si>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</si>
  <si>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</si>
  <si>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</si>
  <si>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</si>
  <si>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</si>
  <si>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</si>
  <si>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</si>
  <si>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</si>
  <si>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</si>
  <si>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</si>
  <si>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</si>
  <si>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</si>
  <si>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</si>
  <si>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</si>
  <si>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</si>
  <si>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</si>
  <si>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</si>
  <si>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</si>
  <si>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</si>
  <si>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</si>
  <si>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</si>
  <si>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</si>
  <si>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</si>
  <si>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</si>
  <si>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</si>
  <si>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</si>
  <si>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</si>
  <si>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</si>
  <si>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</si>
  <si>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</si>
  <si>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</si>
  <si>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</si>
  <si>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</si>
  <si>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</si>
  <si>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</si>
  <si>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</si>
  <si>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</si>
  <si>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</si>
  <si>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</si>
  <si>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</si>
  <si>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</si>
  <si>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</si>
  <si>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</si>
  <si>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</si>
  <si>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</si>
  <si>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</si>
  <si>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</si>
  <si>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</si>
  <si>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</si>
  <si>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</si>
  <si>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</si>
  <si>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</si>
  <si>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</si>
  <si>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</si>
  <si>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</si>
  <si>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</si>
  <si>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</si>
  <si>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</si>
  <si>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</si>
  <si>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</si>
  <si>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</si>
  <si>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</si>
  <si>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</si>
  <si>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</si>
  <si>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</si>
  <si>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</si>
  <si>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</si>
  <si>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</si>
  <si>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</si>
  <si>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</si>
  <si>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</si>
  <si>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</si>
  <si>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</si>
  <si>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</si>
  <si>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</si>
  <si>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</si>
  <si>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</si>
  <si>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</si>
  <si>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</si>
  <si>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</si>
  <si>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</si>
  <si>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</si>
  <si>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</si>
  <si>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</si>
  <si>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</si>
  <si>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</si>
  <si>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</si>
  <si>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</si>
  <si>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</si>
  <si>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</si>
  <si>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</si>
  <si>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</si>
  <si>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</si>
  <si>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</si>
  <si>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</si>
  <si>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</si>
  <si>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</si>
  <si>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</si>
  <si>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</si>
  <si>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</si>
  <si>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</si>
  <si>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</si>
  <si>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</si>
  <si>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</si>
  <si>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</si>
  <si>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</si>
  <si>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</si>
  <si>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</si>
  <si>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</si>
  <si>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</si>
  <si>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</si>
  <si>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</si>
  <si>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</si>
  <si>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</si>
  <si>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</si>
  <si>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</si>
  <si>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</si>
  <si>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</si>
  <si>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</si>
  <si>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</si>
  <si>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</si>
  <si>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</si>
  <si>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</si>
  <si>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</si>
  <si>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</si>
  <si>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</si>
  <si>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</si>
  <si>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</si>
  <si>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</si>
  <si>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</si>
  <si>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</si>
  <si>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</si>
  <si>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</si>
  <si>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</si>
  <si>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</si>
  <si>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</si>
  <si>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</si>
  <si>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</si>
  <si>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</si>
  <si>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</si>
  <si>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</si>
  <si>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</si>
  <si>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</si>
  <si>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</si>
  <si>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</si>
  <si>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</si>
  <si>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</si>
  <si>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</si>
  <si>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</si>
  <si>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</si>
  <si>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</si>
  <si>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</si>
  <si>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</si>
  <si>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</si>
  <si>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</si>
  <si>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</si>
  <si>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</si>
  <si>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</si>
  <si>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</si>
  <si>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</si>
  <si>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</si>
  <si>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</si>
  <si>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</si>
  <si>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</si>
  <si>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</si>
  <si>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</si>
  <si>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</si>
  <si>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</si>
  <si>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</si>
  <si>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</si>
  <si>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</si>
  <si>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</si>
  <si>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</si>
  <si>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</si>
  <si>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</si>
  <si>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</si>
  <si>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</si>
  <si>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</si>
  <si>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</si>
  <si>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</si>
  <si>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</si>
  <si>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</si>
  <si>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</si>
  <si>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</si>
  <si>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</si>
  <si>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</si>
  <si>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</si>
  <si>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</si>
  <si>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</si>
  <si>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</si>
  <si>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</si>
  <si>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</si>
  <si>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</si>
  <si>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</si>
  <si>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</si>
  <si>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</si>
  <si>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</si>
  <si>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</si>
  <si>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</si>
  <si>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</si>
  <si>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</si>
  <si>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</si>
  <si>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</si>
  <si>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</si>
  <si>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</si>
  <si>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</si>
  <si>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</si>
  <si>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</si>
  <si>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</si>
  <si>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</si>
  <si>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</si>
  <si>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</si>
  <si>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</si>
  <si>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</si>
  <si>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</si>
  <si>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</si>
  <si>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</si>
  <si>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</si>
  <si>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</si>
  <si>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</si>
  <si>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</si>
  <si>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</si>
  <si>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</si>
  <si>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</si>
  <si>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</si>
  <si>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</si>
  <si>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</si>
  <si>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</si>
  <si>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</si>
  <si>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</si>
  <si>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</si>
  <si>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</si>
  <si>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</si>
  <si>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</si>
  <si>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</si>
  <si>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</si>
  <si>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</si>
  <si>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</si>
  <si>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</si>
  <si>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</si>
  <si>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</si>
  <si>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</si>
  <si>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</si>
  <si>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</si>
  <si>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</si>
  <si>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</si>
  <si>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</si>
  <si>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</si>
  <si>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</si>
  <si>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</si>
  <si>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</si>
  <si>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</si>
  <si>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</si>
  <si>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</si>
  <si>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</si>
  <si>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</si>
  <si>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</si>
  <si>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</si>
  <si>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</si>
  <si>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</si>
  <si>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</si>
  <si>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</si>
  <si>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</si>
  <si>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</si>
  <si>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</si>
  <si>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</si>
  <si>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</si>
  <si>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</si>
  <si>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</si>
  <si>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</si>
  <si>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</si>
  <si>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</si>
  <si>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</si>
  <si>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</si>
  <si>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</si>
  <si>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</si>
  <si>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</si>
  <si>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</si>
  <si>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</si>
  <si>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</si>
  <si>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</si>
  <si>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</si>
  <si>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</si>
  <si>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</si>
  <si>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</si>
  <si>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</si>
  <si>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</si>
  <si>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</si>
  <si>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</si>
  <si>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</si>
  <si>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</si>
  <si>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</si>
  <si>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</si>
  <si>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</si>
  <si>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</si>
  <si>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</si>
  <si>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</si>
  <si>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</si>
  <si>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</si>
  <si>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</si>
  <si>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</si>
  <si>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</si>
  <si>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</si>
  <si>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</si>
  <si>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</si>
  <si>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</si>
  <si>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</si>
  <si>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</si>
  <si>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</si>
  <si>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</si>
  <si>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</si>
  <si>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</si>
  <si>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</si>
  <si>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</si>
  <si>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</si>
  <si>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</si>
  <si>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</si>
  <si>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</si>
  <si>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</si>
  <si>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</si>
  <si>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</si>
  <si>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</si>
  <si>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</si>
  <si>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</si>
  <si>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</si>
  <si>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</si>
  <si>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</si>
  <si>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</si>
  <si>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</si>
  <si>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</si>
  <si>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</si>
  <si>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</si>
  <si>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</si>
  <si>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</si>
  <si>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</si>
  <si>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</si>
  <si>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</si>
  <si>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</si>
  <si>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</si>
  <si>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</si>
  <si>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</si>
  <si>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</si>
  <si>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</si>
  <si>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</si>
  <si>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</si>
  <si>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</si>
  <si>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</si>
  <si>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</si>
  <si>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</si>
  <si>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</si>
  <si>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</si>
  <si>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</si>
  <si>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</si>
  <si>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</si>
  <si>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</si>
  <si>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</si>
  <si>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</si>
  <si>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</si>
  <si>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</si>
  <si>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</si>
  <si>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</si>
  <si>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</si>
  <si>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</si>
  <si>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</si>
  <si>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</si>
  <si>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</si>
  <si>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</si>
  <si>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</si>
  <si>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</si>
  <si>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</si>
  <si>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</si>
  <si>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</si>
  <si>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</si>
  <si>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</si>
  <si>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</si>
  <si>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</si>
  <si>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</si>
  <si>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</si>
  <si>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</si>
  <si>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</si>
  <si>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</si>
  <si>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</si>
  <si>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</si>
  <si>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</si>
  <si>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</si>
  <si>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</si>
  <si>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</si>
  <si>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</si>
  <si>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</si>
  <si>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</si>
  <si>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</si>
  <si>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</si>
  <si>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</si>
  <si>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</si>
  <si>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</si>
  <si>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</si>
  <si>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</si>
  <si>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</si>
  <si>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</si>
  <si>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</si>
  <si>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</si>
  <si>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</si>
  <si>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</si>
  <si>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</si>
  <si>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</si>
  <si>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</si>
  <si>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</si>
  <si>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</si>
  <si>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</si>
  <si>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</si>
  <si>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</si>
  <si>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</si>
  <si>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</si>
  <si>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</si>
  <si>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</si>
  <si>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</si>
  <si>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</si>
  <si>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</si>
  <si>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</si>
  <si>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</si>
  <si>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</si>
  <si>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</si>
  <si>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</si>
  <si>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</si>
  <si>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</si>
  <si>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</si>
  <si>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</si>
  <si>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</si>
  <si>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</si>
  <si>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</si>
  <si>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</si>
  <si>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</si>
  <si>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</si>
  <si>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</si>
  <si>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</si>
  <si>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</si>
  <si>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</si>
  <si>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</si>
  <si>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</si>
  <si>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</si>
  <si>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</si>
  <si>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</si>
  <si>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</si>
  <si>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</si>
  <si>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</si>
  <si>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</si>
  <si>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</si>
  <si>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</si>
  <si>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</si>
  <si>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</si>
  <si>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</si>
  <si>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</si>
  <si>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</si>
  <si>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</si>
  <si>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</si>
  <si>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</si>
  <si>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</si>
  <si>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</si>
  <si>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</si>
  <si>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</si>
  <si>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</si>
  <si>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</si>
  <si>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</si>
  <si>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</si>
  <si>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</si>
  <si>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</si>
  <si>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</si>
  <si>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</si>
  <si>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</si>
  <si>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</si>
  <si>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</si>
  <si>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</si>
  <si>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</si>
  <si>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</si>
  <si>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</si>
  <si>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</si>
  <si>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</si>
  <si>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</si>
  <si>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</si>
  <si>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</si>
  <si>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</si>
  <si>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</si>
  <si>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</si>
  <si>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</si>
  <si>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</si>
  <si>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</si>
  <si>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</si>
  <si>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</si>
  <si>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</si>
  <si>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</si>
  <si>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</si>
  <si>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</si>
  <si>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</si>
  <si>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</si>
  <si>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</si>
  <si>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</si>
  <si>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</si>
  <si>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</si>
  <si>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</si>
  <si>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</si>
  <si>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</si>
  <si>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</si>
  <si>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</si>
  <si>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</si>
  <si>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</si>
  <si>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</si>
  <si>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</si>
  <si>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</si>
  <si>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</si>
  <si>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</si>
  <si>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</si>
  <si>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</si>
  <si>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</si>
  <si>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</si>
  <si>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</si>
  <si>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</si>
  <si>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</si>
  <si>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</si>
  <si>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</si>
  <si>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</si>
  <si>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</si>
  <si>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</si>
  <si>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</si>
  <si>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</si>
  <si>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</si>
  <si>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</si>
  <si>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</si>
  <si>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</si>
  <si>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</si>
  <si>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</si>
  <si>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</si>
  <si>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</si>
  <si>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</si>
  <si>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</si>
  <si>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</si>
  <si>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</si>
  <si>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</si>
  <si>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</si>
  <si>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</si>
  <si>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</si>
  <si>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</si>
  <si>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</si>
  <si>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</si>
  <si>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</si>
  <si>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</si>
  <si>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</si>
  <si>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</si>
  <si>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</si>
  <si>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</si>
  <si>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</si>
  <si>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</si>
  <si>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</si>
  <si>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</si>
  <si>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</si>
  <si>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</si>
  <si>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</si>
  <si>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</si>
  <si>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</si>
  <si>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</si>
  <si>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</si>
  <si>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</si>
  <si>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</si>
  <si>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</si>
  <si>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</si>
  <si>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</si>
  <si>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</si>
  <si>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</si>
  <si>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</si>
  <si>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</si>
  <si>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</si>
  <si>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</si>
  <si>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</si>
  <si>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</si>
  <si>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</si>
  <si>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</si>
  <si>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</si>
  <si>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</si>
  <si>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</si>
  <si>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</si>
  <si>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</si>
  <si>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</si>
  <si>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</si>
  <si>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</si>
  <si>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</si>
  <si>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</si>
  <si>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</si>
  <si>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</si>
  <si>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</si>
  <si>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</si>
  <si>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</si>
  <si>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</si>
  <si>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</si>
  <si>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</si>
  <si>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</si>
  <si>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</si>
  <si>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</si>
  <si>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</si>
  <si>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</si>
  <si>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</si>
  <si>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</si>
  <si>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</si>
  <si>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</si>
  <si>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</si>
  <si>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</si>
  <si>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</si>
  <si>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</si>
  <si>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</si>
  <si>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</si>
  <si>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</si>
  <si>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</si>
  <si>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</si>
  <si>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</si>
  <si>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</si>
  <si>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</si>
  <si>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</si>
  <si>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</si>
  <si>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</si>
  <si>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</si>
  <si>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</si>
  <si>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</si>
  <si>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</si>
  <si>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</si>
  <si>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</si>
  <si>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</si>
  <si>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</si>
  <si>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</si>
  <si>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</si>
  <si>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</si>
  <si>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</si>
  <si>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</si>
  <si>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</si>
  <si>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</si>
  <si>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</si>
  <si>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</si>
  <si>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</si>
  <si>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</si>
  <si>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</si>
  <si>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</si>
  <si>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</si>
  <si>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</si>
  <si>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</si>
  <si>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</si>
  <si>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</si>
  <si>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</si>
  <si>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</si>
  <si>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</si>
  <si>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</si>
  <si>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</si>
  <si>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</si>
  <si>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</si>
  <si>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</si>
  <si>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</si>
  <si>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</si>
  <si>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</si>
  <si>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</si>
  <si>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</si>
  <si>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</si>
  <si>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</si>
  <si>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</si>
  <si>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</si>
  <si>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</si>
  <si>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</si>
  <si>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</si>
  <si>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</si>
  <si>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</si>
  <si>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</si>
  <si>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</si>
  <si>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</si>
  <si>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</si>
  <si>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</si>
  <si>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</si>
  <si>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</si>
  <si>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</si>
  <si>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</si>
  <si>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</si>
  <si>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</si>
  <si>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</si>
  <si>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</si>
  <si>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</si>
  <si>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</si>
  <si>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</si>
  <si>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</si>
  <si>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</si>
  <si>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</si>
  <si>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</si>
  <si>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</si>
  <si>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</si>
  <si>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</si>
  <si>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</si>
  <si>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</si>
  <si>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</si>
  <si>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</si>
  <si>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</si>
  <si>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</si>
  <si>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</si>
  <si>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</si>
  <si>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</si>
  <si>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</si>
  <si>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</si>
  <si>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</si>
  <si>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</si>
  <si>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</si>
  <si>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</si>
  <si>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</si>
  <si>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</si>
  <si>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</si>
  <si>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</si>
  <si>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</si>
  <si>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</si>
  <si>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</si>
  <si>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</si>
  <si>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</si>
  <si>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</si>
  <si>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</si>
  <si>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</si>
  <si>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</si>
  <si>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</si>
  <si>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</si>
  <si>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</si>
  <si>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</si>
  <si>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</si>
  <si>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</si>
  <si>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</si>
  <si>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</si>
  <si>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</si>
  <si>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</si>
  <si>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</si>
  <si>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</si>
  <si>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</si>
  <si>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</si>
  <si>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</si>
  <si>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</si>
  <si>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</si>
  <si>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</si>
  <si>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</si>
  <si>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</si>
  <si>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</si>
  <si>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</si>
  <si>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</si>
  <si>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</si>
  <si>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</si>
  <si>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</si>
  <si>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</si>
  <si>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</si>
  <si>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</si>
  <si>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</si>
  <si>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</si>
  <si>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</si>
  <si>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</si>
  <si>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</si>
  <si>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</si>
  <si>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</si>
  <si>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</si>
  <si>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</si>
  <si>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</si>
  <si>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</si>
  <si>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</si>
  <si>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</si>
  <si>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</si>
  <si>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</si>
  <si>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</si>
  <si>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</si>
  <si>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</si>
  <si>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</si>
  <si>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</si>
  <si>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</si>
  <si>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</si>
  <si>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</si>
  <si>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</si>
  <si>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</si>
  <si>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</si>
  <si>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</si>
  <si>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</si>
  <si>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</si>
  <si>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</si>
  <si>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</si>
  <si>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</si>
  <si>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</si>
  <si>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</si>
  <si>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</si>
  <si>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</si>
  <si>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</si>
  <si>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</si>
  <si>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</si>
  <si>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</si>
  <si>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</si>
  <si>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</si>
  <si>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</si>
  <si>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</si>
  <si>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</si>
  <si>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</si>
  <si>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</si>
  <si>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</si>
  <si>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</si>
  <si>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</si>
  <si>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</si>
  <si>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</si>
  <si>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</si>
  <si>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</si>
  <si>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</si>
  <si>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</si>
  <si>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</si>
  <si>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</si>
  <si>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</si>
  <si>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</si>
  <si>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</si>
  <si>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</si>
  <si>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</si>
  <si>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</si>
  <si>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</si>
  <si>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</si>
  <si>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</si>
  <si>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</si>
  <si>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</si>
  <si>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</si>
  <si>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</si>
  <si>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</si>
  <si>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</si>
  <si>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</si>
  <si>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</si>
  <si>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</si>
  <si>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</si>
  <si>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</si>
  <si>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</si>
  <si>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</si>
  <si>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</si>
  <si>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</si>
  <si>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</si>
  <si>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</si>
  <si>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</si>
  <si>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</si>
  <si>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</si>
  <si>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</si>
  <si>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</si>
  <si>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</si>
  <si>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</si>
  <si>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</si>
  <si>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</si>
  <si>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</si>
  <si>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</si>
  <si>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</si>
  <si>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</si>
  <si>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</si>
  <si>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</si>
  <si>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</si>
  <si>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</si>
  <si>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</si>
  <si>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</si>
  <si>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</si>
  <si>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</si>
  <si>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</si>
  <si>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</si>
  <si>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</si>
  <si>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</si>
  <si>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</si>
  <si>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</si>
  <si>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</si>
  <si>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</si>
  <si>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</si>
  <si>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</si>
  <si>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</si>
  <si>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</si>
  <si>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</si>
  <si>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</si>
  <si>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</si>
  <si>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</si>
  <si>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</si>
  <si>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</si>
  <si>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</si>
  <si>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</si>
  <si>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</si>
  <si>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</si>
  <si>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</si>
  <si>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</si>
  <si>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</si>
  <si>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</si>
  <si>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</si>
  <si>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</si>
  <si>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</si>
  <si>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</si>
  <si>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</si>
  <si>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</si>
  <si>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</si>
  <si>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</si>
  <si>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</si>
  <si>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</si>
  <si>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</si>
  <si>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</si>
  <si>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</si>
  <si>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</si>
  <si>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</si>
  <si>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</si>
  <si>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</si>
  <si>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</si>
  <si>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</si>
  <si>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</si>
  <si>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</si>
  <si>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</si>
  <si>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</si>
  <si>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</si>
  <si>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</si>
  <si>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</si>
  <si>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</si>
  <si>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</si>
  <si>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</si>
  <si>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</si>
  <si>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</si>
  <si>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</si>
  <si>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</si>
  <si>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</si>
  <si>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</si>
  <si>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</si>
  <si>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</si>
  <si>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</si>
  <si>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</si>
  <si>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</si>
  <si>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</si>
  <si>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</si>
  <si>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</si>
  <si>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</si>
  <si>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</si>
  <si>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</si>
  <si>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</si>
  <si>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</si>
  <si>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</si>
  <si>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</si>
  <si>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</si>
  <si>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</si>
  <si>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</si>
  <si>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</si>
  <si>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</si>
  <si>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</si>
  <si>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</si>
  <si>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</si>
  <si>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</si>
  <si>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</si>
  <si>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</si>
  <si>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</si>
  <si>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</si>
  <si>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</si>
  <si>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</si>
  <si>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</si>
  <si>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</si>
  <si>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</si>
  <si>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</si>
  <si>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</si>
  <si>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</si>
  <si>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</si>
  <si>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</si>
  <si>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</si>
  <si>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</si>
  <si>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</si>
  <si>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</si>
  <si>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</si>
  <si>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</si>
  <si>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</si>
  <si>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</si>
  <si>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</si>
  <si>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</si>
  <si>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</si>
  <si>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</si>
  <si>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</si>
  <si>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</si>
  <si>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</si>
  <si>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</si>
  <si>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</si>
  <si>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</si>
  <si>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</si>
  <si>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</si>
  <si>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</si>
  <si>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</si>
  <si>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</si>
  <si>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</si>
  <si>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</si>
  <si>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</si>
  <si>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</si>
  <si>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</si>
  <si>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</si>
  <si>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</si>
  <si>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</si>
  <si>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</si>
  <si>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</si>
  <si>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</si>
  <si>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</si>
  <si>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</si>
  <si>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</si>
  <si>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</si>
  <si>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</si>
  <si>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</si>
  <si>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</si>
  <si>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</si>
  <si>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</si>
  <si>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</si>
  <si>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</si>
  <si>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</si>
  <si>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</si>
  <si>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</si>
  <si>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</si>
  <si>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</si>
  <si>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</si>
  <si>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</si>
  <si>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</si>
  <si>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</si>
  <si>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</si>
  <si>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</si>
  <si>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</si>
  <si>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</si>
  <si>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</si>
  <si>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</si>
  <si>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</si>
  <si>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</si>
  <si>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</si>
  <si>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</si>
  <si>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</si>
  <si>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</si>
  <si>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</si>
  <si>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</si>
  <si>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</si>
  <si>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</si>
  <si>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</si>
  <si>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</si>
  <si>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</si>
  <si>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</si>
  <si>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</si>
  <si>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</si>
  <si>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</si>
  <si>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</si>
  <si>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</si>
  <si>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</si>
  <si>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</si>
  <si>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</si>
  <si>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</si>
  <si>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</si>
  <si>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</si>
  <si>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</si>
  <si>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</si>
  <si>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</si>
  <si>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</si>
  <si>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</si>
  <si>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</si>
  <si>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</si>
  <si>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</si>
  <si>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</si>
  <si>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</si>
  <si>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</si>
  <si>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</si>
  <si>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</si>
  <si>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</si>
  <si>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</si>
  <si>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</si>
  <si>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</si>
  <si>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</si>
  <si>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</si>
  <si>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</si>
  <si>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</si>
  <si>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</si>
  <si>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</si>
  <si>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</si>
  <si>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</si>
  <si>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</si>
  <si>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</si>
  <si>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</si>
  <si>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</si>
  <si>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</si>
  <si>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</si>
  <si>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</si>
  <si>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</si>
  <si>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</si>
  <si>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</si>
  <si>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</si>
  <si>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</si>
  <si>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</si>
  <si>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</si>
  <si>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</si>
  <si>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</si>
  <si>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</si>
  <si>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</si>
  <si>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</si>
  <si>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</si>
  <si>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</si>
  <si>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</si>
  <si>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</si>
  <si>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</si>
  <si>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</si>
  <si>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</si>
  <si>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</si>
  <si>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</si>
  <si>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</si>
  <si>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</si>
  <si>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</si>
  <si>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</si>
  <si>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</si>
  <si>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</si>
  <si>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</si>
  <si>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</si>
  <si>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</si>
  <si>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</si>
  <si>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</si>
  <si>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</si>
  <si>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</si>
  <si>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</si>
  <si>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</si>
  <si>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</si>
  <si>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</si>
  <si>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</si>
  <si>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</si>
  <si>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</si>
  <si>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</si>
  <si>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</si>
  <si>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</si>
  <si>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</si>
  <si>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</si>
  <si>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</si>
  <si>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</si>
  <si>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</si>
  <si>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</si>
  <si>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</si>
  <si>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</si>
  <si>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</si>
  <si>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</si>
  <si>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</si>
  <si>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</si>
  <si>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</si>
  <si>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</si>
  <si>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</si>
  <si>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</si>
  <si>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</si>
  <si>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</si>
  <si>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</si>
  <si>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</si>
  <si>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</si>
  <si>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</si>
  <si>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</si>
  <si>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</si>
  <si>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</si>
  <si>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</si>
  <si>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</si>
  <si>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</si>
  <si>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</si>
  <si>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</si>
  <si>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</si>
  <si>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</si>
  <si>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</si>
  <si>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</si>
  <si>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</si>
  <si>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</si>
  <si>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</si>
  <si>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</si>
  <si>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</si>
  <si>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</si>
  <si>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</si>
  <si>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</si>
  <si>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</si>
  <si>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</si>
  <si>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</si>
  <si>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</si>
  <si>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</si>
  <si>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</si>
  <si>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</si>
  <si>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</si>
  <si>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</si>
  <si>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</si>
  <si>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</si>
  <si>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</si>
  <si>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</si>
  <si>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2020 Version</t>
  </si>
  <si>
    <t>Agder</t>
  </si>
  <si>
    <t>Innlandet</t>
  </si>
  <si>
    <t>Troms og Finnmark</t>
  </si>
  <si>
    <t>Vestfold og Telemark</t>
  </si>
  <si>
    <t>Vestland</t>
  </si>
  <si>
    <t>Viken</t>
  </si>
  <si>
    <t>Reporting Date: 30.06.2020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</si>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</sst>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rgb="FFFFC00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70" fillId="0" borderId="0" xfId="0" applyFont="1" applyFill="1" applyBorder="1" applyAlignment="1" applyProtection="1">
      <alignment horizontal="center" vertical="center"/>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168" fontId="4" fillId="4" borderId="24" xfId="9" applyNumberFormat="1" applyFont="1" applyFill="1" applyBorder="1" applyAlignment="1">
      <alignment vertical="center"/>
    </xf>
    <xf numFmtId="169" fontId="4" fillId="4" borderId="29" xfId="1" applyNumberFormat="1" applyFont="1" applyFill="1" applyBorder="1" applyAlignment="1">
      <alignment vertical="center"/>
    </xf>
    <xf numFmtId="169" fontId="4" fillId="0" borderId="29" xfId="1" applyNumberFormat="1" applyFont="1" applyFill="1" applyBorder="1" applyAlignment="1">
      <alignment vertical="center"/>
    </xf>
    <xf numFmtId="168" fontId="4" fillId="4" borderId="29" xfId="9" applyNumberFormat="1" applyFont="1" applyFill="1" applyBorder="1" applyAlignment="1">
      <alignment vertical="center"/>
    </xf>
    <xf numFmtId="168" fontId="4" fillId="0" borderId="29" xfId="9" applyNumberFormat="1" applyFont="1" applyFill="1" applyBorder="1" applyAlignment="1">
      <alignment vertical="center"/>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verrfaglig%20prosjekt\Rating\RATING%20HEBO\Rapportering%20HEBO\Rapportering%202020%20Q1\Sendt%20Moody's\Moodys%20Covered%20Bonds%20Input%20Template_March%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row r="5">
          <cell r="F5">
            <v>6741000000</v>
          </cell>
        </row>
      </sheetData>
      <sheetData sheetId="3"/>
      <sheetData sheetId="4">
        <row r="8">
          <cell r="C8">
            <v>1176329.3095382745</v>
          </cell>
        </row>
        <row r="25">
          <cell r="C25">
            <v>0</v>
          </cell>
        </row>
      </sheetData>
      <sheetData sheetId="5"/>
      <sheetData sheetId="6"/>
      <sheetData sheetId="7"/>
      <sheetData sheetId="8"/>
      <sheetData sheetId="9"/>
      <sheetData sheetId="10">
        <row r="62">
          <cell r="D62">
            <v>2.95</v>
          </cell>
        </row>
      </sheetData>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G10" sqref="G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8" t="s">
        <v>1254</v>
      </c>
      <c r="F6" s="198"/>
      <c r="G6" s="198"/>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1261</v>
      </c>
      <c r="G9" s="161"/>
      <c r="H9" s="7"/>
      <c r="I9" s="7"/>
      <c r="J9" s="8"/>
    </row>
    <row r="10" spans="2:10" ht="21" x14ac:dyDescent="0.25">
      <c r="B10" s="6"/>
      <c r="C10" s="7"/>
      <c r="D10" s="7"/>
      <c r="E10" s="161"/>
      <c r="F10" s="163" t="s">
        <v>1262</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1" t="s">
        <v>15</v>
      </c>
      <c r="E24" s="202" t="s">
        <v>16</v>
      </c>
      <c r="F24" s="202"/>
      <c r="G24" s="202"/>
      <c r="H24" s="202"/>
      <c r="I24" s="7"/>
      <c r="J24" s="8"/>
    </row>
    <row r="25" spans="2:10" x14ac:dyDescent="0.25">
      <c r="B25" s="6"/>
      <c r="C25" s="7"/>
      <c r="D25" s="7"/>
      <c r="E25" s="14"/>
      <c r="F25" s="14"/>
      <c r="G25" s="14"/>
      <c r="H25" s="7"/>
      <c r="I25" s="7"/>
      <c r="J25" s="8"/>
    </row>
    <row r="26" spans="2:10" x14ac:dyDescent="0.25">
      <c r="B26" s="6"/>
      <c r="C26" s="7"/>
      <c r="D26" s="201" t="s">
        <v>17</v>
      </c>
      <c r="E26" s="202"/>
      <c r="F26" s="202"/>
      <c r="G26" s="202"/>
      <c r="H26" s="202"/>
      <c r="I26" s="7"/>
      <c r="J26" s="8"/>
    </row>
    <row r="27" spans="2:10" x14ac:dyDescent="0.25">
      <c r="B27" s="6"/>
      <c r="C27" s="7"/>
      <c r="D27" s="15"/>
      <c r="E27" s="15"/>
      <c r="F27" s="15"/>
      <c r="G27" s="15"/>
      <c r="H27" s="15"/>
      <c r="I27" s="7"/>
      <c r="J27" s="8"/>
    </row>
    <row r="28" spans="2:10" x14ac:dyDescent="0.25">
      <c r="B28" s="6"/>
      <c r="C28" s="7"/>
      <c r="D28" s="201" t="s">
        <v>18</v>
      </c>
      <c r="E28" s="202" t="s">
        <v>16</v>
      </c>
      <c r="F28" s="202"/>
      <c r="G28" s="202"/>
      <c r="H28" s="202"/>
      <c r="I28" s="7"/>
      <c r="J28" s="8"/>
    </row>
    <row r="29" spans="2:10" x14ac:dyDescent="0.25">
      <c r="B29" s="6"/>
      <c r="C29" s="7"/>
      <c r="D29" s="15"/>
      <c r="E29" s="15"/>
      <c r="F29" s="15"/>
      <c r="G29" s="15"/>
      <c r="H29" s="15"/>
      <c r="I29" s="7"/>
      <c r="J29" s="8"/>
    </row>
    <row r="30" spans="2:10" x14ac:dyDescent="0.25">
      <c r="B30" s="6"/>
      <c r="C30" s="7"/>
      <c r="D30" s="201" t="s">
        <v>19</v>
      </c>
      <c r="E30" s="202" t="s">
        <v>16</v>
      </c>
      <c r="F30" s="202"/>
      <c r="G30" s="202"/>
      <c r="H30" s="202"/>
      <c r="I30" s="7"/>
      <c r="J30" s="8"/>
    </row>
    <row r="31" spans="2:10" x14ac:dyDescent="0.25">
      <c r="B31" s="6"/>
      <c r="C31" s="7"/>
      <c r="D31" s="15"/>
      <c r="E31" s="15"/>
      <c r="F31" s="15"/>
      <c r="G31" s="15"/>
      <c r="H31" s="15"/>
      <c r="I31" s="7"/>
      <c r="J31" s="8"/>
    </row>
    <row r="32" spans="2:10" x14ac:dyDescent="0.25">
      <c r="B32" s="6"/>
      <c r="C32" s="7"/>
      <c r="D32" s="201" t="s">
        <v>20</v>
      </c>
      <c r="E32" s="202" t="s">
        <v>16</v>
      </c>
      <c r="F32" s="202"/>
      <c r="G32" s="202"/>
      <c r="H32" s="202"/>
      <c r="I32" s="7"/>
      <c r="J32" s="8"/>
    </row>
    <row r="33" spans="2:10" x14ac:dyDescent="0.25">
      <c r="B33" s="6"/>
      <c r="C33" s="7"/>
      <c r="D33" s="14"/>
      <c r="E33" s="14"/>
      <c r="F33" s="14"/>
      <c r="G33" s="14"/>
      <c r="H33" s="14"/>
      <c r="I33" s="7"/>
      <c r="J33" s="8"/>
    </row>
    <row r="34" spans="2:10" x14ac:dyDescent="0.25">
      <c r="B34" s="6"/>
      <c r="C34" s="7"/>
      <c r="D34" s="201" t="s">
        <v>21</v>
      </c>
      <c r="E34" s="202" t="s">
        <v>16</v>
      </c>
      <c r="F34" s="202"/>
      <c r="G34" s="202"/>
      <c r="H34" s="202"/>
      <c r="I34" s="7"/>
      <c r="J34" s="8"/>
    </row>
    <row r="35" spans="2:10" x14ac:dyDescent="0.25">
      <c r="B35" s="6"/>
      <c r="C35" s="7"/>
      <c r="D35" s="7"/>
      <c r="E35" s="7"/>
      <c r="F35" s="7"/>
      <c r="G35" s="7"/>
      <c r="H35" s="7"/>
      <c r="I35" s="7"/>
      <c r="J35" s="8"/>
    </row>
    <row r="36" spans="2:10" x14ac:dyDescent="0.25">
      <c r="B36" s="6"/>
      <c r="C36" s="7"/>
      <c r="D36" s="199" t="s">
        <v>22</v>
      </c>
      <c r="E36" s="200"/>
      <c r="F36" s="200"/>
      <c r="G36" s="200"/>
      <c r="H36" s="200"/>
      <c r="I36" s="7"/>
      <c r="J36" s="8"/>
    </row>
    <row r="37" spans="2:10" x14ac:dyDescent="0.25">
      <c r="B37" s="6"/>
      <c r="C37" s="7"/>
      <c r="D37" s="7"/>
      <c r="E37" s="7"/>
      <c r="F37" s="13"/>
      <c r="G37" s="7"/>
      <c r="H37" s="7"/>
      <c r="I37" s="7"/>
      <c r="J37" s="8"/>
    </row>
    <row r="38" spans="2:10" x14ac:dyDescent="0.25">
      <c r="B38" s="6"/>
      <c r="C38" s="7"/>
      <c r="D38" s="199" t="s">
        <v>1149</v>
      </c>
      <c r="E38" s="200"/>
      <c r="F38" s="200"/>
      <c r="G38" s="200"/>
      <c r="H38" s="200"/>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3" sqref="C3"/>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43"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43921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2">
        <v>8093.4305809999996</v>
      </c>
      <c r="F38" s="42"/>
      <c r="H38" s="23"/>
      <c r="L38" s="23"/>
      <c r="M38" s="23"/>
    </row>
    <row r="39" spans="1:13" x14ac:dyDescent="0.2">
      <c r="A39" s="25" t="s">
        <v>66</v>
      </c>
      <c r="B39" s="42" t="s">
        <v>67</v>
      </c>
      <c r="C39" s="192">
        <v>6731</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6">
        <v>0.02</v>
      </c>
      <c r="D45" s="197">
        <f>IF(OR(C38="[For completion]",C39="[For completion]"),"Please complete G.3.1.1 and G.3.1.2",(C38/C39-1))</f>
        <v>0.20241131793195666</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3">
        <v>7660.5100339999999</v>
      </c>
      <c r="E53" s="49"/>
      <c r="F53" s="50">
        <f>IF($C$58=0,"",IF(C53="[for completion]","",C53/$C$58))</f>
        <v>0.94650963609716787</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3">
        <v>432.920547</v>
      </c>
      <c r="E56" s="49"/>
      <c r="F56" s="114">
        <f t="shared" si="0"/>
        <v>5.3490363902832121E-2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8093.4305809999996</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5">
        <v>11.94</v>
      </c>
      <c r="D66" s="23">
        <v>2.85</v>
      </c>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132</v>
      </c>
      <c r="D70" s="141" t="s">
        <v>1253</v>
      </c>
      <c r="E70" s="21"/>
      <c r="F70" s="50">
        <f t="shared" ref="F70:F76" si="2">IF($C$77=0,"",IF(C70="[for completion]","",C70/$C$77))</f>
        <v>1.723012661532437E-2</v>
      </c>
      <c r="G70" s="50" t="str">
        <f>IF($D$77=0,"",IF(D70="[Mark as ND1 if not relevant]","",D70/$D$77))</f>
        <v/>
      </c>
      <c r="H70" s="23"/>
      <c r="L70" s="23"/>
      <c r="M70" s="23"/>
    </row>
    <row r="71" spans="1:13" x14ac:dyDescent="0.25">
      <c r="A71" s="25" t="s">
        <v>115</v>
      </c>
      <c r="B71" s="133" t="s">
        <v>1171</v>
      </c>
      <c r="C71" s="23">
        <v>198</v>
      </c>
      <c r="D71" s="183" t="s">
        <v>1253</v>
      </c>
      <c r="E71" s="21"/>
      <c r="F71" s="50">
        <f t="shared" si="2"/>
        <v>2.5845189922986556E-2</v>
      </c>
      <c r="G71" s="50" t="str">
        <f t="shared" ref="G71:G76" si="3">IF($D$77=0,"",IF(D71="[Mark as ND1 if not relevant]","",D71/$D$77))</f>
        <v/>
      </c>
      <c r="H71" s="23"/>
      <c r="L71" s="23"/>
      <c r="M71" s="23"/>
    </row>
    <row r="72" spans="1:13" x14ac:dyDescent="0.25">
      <c r="A72" s="25" t="s">
        <v>116</v>
      </c>
      <c r="B72" s="132" t="s">
        <v>1172</v>
      </c>
      <c r="C72" s="23">
        <v>172</v>
      </c>
      <c r="D72" s="183" t="s">
        <v>956</v>
      </c>
      <c r="E72" s="21"/>
      <c r="F72" s="50">
        <f t="shared" si="2"/>
        <v>2.2451377104816605E-2</v>
      </c>
      <c r="G72" s="50" t="str">
        <f t="shared" si="3"/>
        <v/>
      </c>
      <c r="H72" s="23"/>
      <c r="L72" s="23"/>
      <c r="M72" s="23"/>
    </row>
    <row r="73" spans="1:13" x14ac:dyDescent="0.25">
      <c r="A73" s="25" t="s">
        <v>117</v>
      </c>
      <c r="B73" s="132" t="s">
        <v>1173</v>
      </c>
      <c r="C73" s="23">
        <v>219</v>
      </c>
      <c r="D73" s="183" t="s">
        <v>956</v>
      </c>
      <c r="E73" s="21"/>
      <c r="F73" s="50">
        <f t="shared" si="2"/>
        <v>2.8586346429969978E-2</v>
      </c>
      <c r="G73" s="50" t="str">
        <f t="shared" si="3"/>
        <v/>
      </c>
      <c r="H73" s="23"/>
      <c r="L73" s="23"/>
      <c r="M73" s="23"/>
    </row>
    <row r="74" spans="1:13" x14ac:dyDescent="0.25">
      <c r="A74" s="25" t="s">
        <v>118</v>
      </c>
      <c r="B74" s="132" t="s">
        <v>1174</v>
      </c>
      <c r="C74" s="23">
        <v>242</v>
      </c>
      <c r="D74" s="183" t="s">
        <v>956</v>
      </c>
      <c r="E74" s="21"/>
      <c r="F74" s="50">
        <f t="shared" si="2"/>
        <v>3.1588565461428013E-2</v>
      </c>
      <c r="G74" s="50" t="str">
        <f t="shared" si="3"/>
        <v/>
      </c>
      <c r="H74" s="23"/>
      <c r="L74" s="23"/>
      <c r="M74" s="23"/>
    </row>
    <row r="75" spans="1:13" x14ac:dyDescent="0.25">
      <c r="A75" s="25" t="s">
        <v>119</v>
      </c>
      <c r="B75" s="132" t="s">
        <v>1175</v>
      </c>
      <c r="C75" s="23">
        <v>383</v>
      </c>
      <c r="D75" s="183" t="s">
        <v>956</v>
      </c>
      <c r="E75" s="21"/>
      <c r="F75" s="50">
        <f t="shared" si="2"/>
        <v>4.9993473436888133E-2</v>
      </c>
      <c r="G75" s="50" t="str">
        <f t="shared" si="3"/>
        <v/>
      </c>
      <c r="H75" s="23"/>
      <c r="L75" s="23"/>
      <c r="M75" s="23"/>
    </row>
    <row r="76" spans="1:13" x14ac:dyDescent="0.25">
      <c r="A76" s="25" t="s">
        <v>120</v>
      </c>
      <c r="B76" s="132" t="s">
        <v>1176</v>
      </c>
      <c r="C76" s="23">
        <v>6315</v>
      </c>
      <c r="D76" s="183" t="s">
        <v>956</v>
      </c>
      <c r="E76" s="21"/>
      <c r="F76" s="50">
        <f t="shared" si="2"/>
        <v>0.82430492102858632</v>
      </c>
      <c r="G76" s="50" t="str">
        <f t="shared" si="3"/>
        <v/>
      </c>
      <c r="H76" s="23"/>
      <c r="L76" s="23"/>
      <c r="M76" s="23"/>
    </row>
    <row r="77" spans="1:13" x14ac:dyDescent="0.25">
      <c r="A77" s="25" t="s">
        <v>121</v>
      </c>
      <c r="B77" s="58" t="s">
        <v>100</v>
      </c>
      <c r="C77" s="186">
        <f>SUM(C70:C76)</f>
        <v>7661</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173">
        <v>3.04</v>
      </c>
      <c r="D89" s="173">
        <v>4.1399999999999997</v>
      </c>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598</v>
      </c>
      <c r="D93" s="173">
        <v>0</v>
      </c>
      <c r="E93" s="21"/>
      <c r="F93" s="50">
        <f>IF($C$100=0,"",IF(C93="[for completion]","",IF(C93="","",C93/$C$100)))</f>
        <v>9.17459343356858E-2</v>
      </c>
      <c r="G93" s="50">
        <f>IF($D$100=0,"",IF(D93="[Mark as ND1 if not relevant]","",IF(D93="","",D93/$D$100)))</f>
        <v>0</v>
      </c>
      <c r="H93" s="23"/>
      <c r="L93" s="23"/>
      <c r="M93" s="23"/>
    </row>
    <row r="94" spans="1:13" x14ac:dyDescent="0.25">
      <c r="A94" s="25" t="s">
        <v>143</v>
      </c>
      <c r="B94" s="133" t="s">
        <v>1171</v>
      </c>
      <c r="C94" s="173">
        <v>1500</v>
      </c>
      <c r="D94" s="173">
        <v>598</v>
      </c>
      <c r="E94" s="21"/>
      <c r="F94" s="50">
        <f t="shared" ref="F94:F99" si="6">IF($C$100=0,"",IF(C94="[for completion]","",IF(C94="","",C94/$C$100)))</f>
        <v>0.23013194231359313</v>
      </c>
      <c r="G94" s="50">
        <f t="shared" ref="G94:G99" si="7">IF($D$100=0,"",IF(D94="[Mark as ND1 if not relevant]","",IF(D94="","",D94/$D$100)))</f>
        <v>9.17459343356858E-2</v>
      </c>
      <c r="H94" s="23"/>
      <c r="L94" s="23"/>
      <c r="M94" s="23"/>
    </row>
    <row r="95" spans="1:13" x14ac:dyDescent="0.25">
      <c r="A95" s="25" t="s">
        <v>144</v>
      </c>
      <c r="B95" s="133" t="s">
        <v>1172</v>
      </c>
      <c r="C95" s="173">
        <v>1500</v>
      </c>
      <c r="D95" s="173">
        <v>1500</v>
      </c>
      <c r="E95" s="21"/>
      <c r="F95" s="50">
        <f t="shared" si="6"/>
        <v>0.23013194231359313</v>
      </c>
      <c r="G95" s="50">
        <f t="shared" si="7"/>
        <v>0.23013194231359313</v>
      </c>
      <c r="H95" s="23"/>
      <c r="L95" s="23"/>
      <c r="M95" s="23"/>
    </row>
    <row r="96" spans="1:13" x14ac:dyDescent="0.25">
      <c r="A96" s="25" t="s">
        <v>145</v>
      </c>
      <c r="B96" s="133" t="s">
        <v>1173</v>
      </c>
      <c r="C96" s="173">
        <v>1500</v>
      </c>
      <c r="D96" s="173">
        <v>1500</v>
      </c>
      <c r="E96" s="21"/>
      <c r="F96" s="50">
        <f t="shared" si="6"/>
        <v>0.23013194231359313</v>
      </c>
      <c r="G96" s="50">
        <f t="shared" si="7"/>
        <v>0.23013194231359313</v>
      </c>
      <c r="H96" s="23"/>
      <c r="L96" s="23"/>
      <c r="M96" s="23"/>
    </row>
    <row r="97" spans="1:14" x14ac:dyDescent="0.25">
      <c r="A97" s="25" t="s">
        <v>146</v>
      </c>
      <c r="B97" s="133" t="s">
        <v>1174</v>
      </c>
      <c r="C97" s="173">
        <v>1120</v>
      </c>
      <c r="D97" s="173">
        <v>1500</v>
      </c>
      <c r="E97" s="21"/>
      <c r="F97" s="50">
        <f t="shared" si="6"/>
        <v>0.17183185026081621</v>
      </c>
      <c r="G97" s="50">
        <f t="shared" si="7"/>
        <v>0.23013194231359313</v>
      </c>
      <c r="H97" s="23"/>
      <c r="L97" s="23"/>
      <c r="M97" s="23"/>
    </row>
    <row r="98" spans="1:14" x14ac:dyDescent="0.25">
      <c r="A98" s="25" t="s">
        <v>147</v>
      </c>
      <c r="B98" s="133" t="s">
        <v>1175</v>
      </c>
      <c r="C98" s="173">
        <v>300</v>
      </c>
      <c r="D98" s="173">
        <v>1120</v>
      </c>
      <c r="E98" s="21"/>
      <c r="F98" s="50">
        <f t="shared" si="6"/>
        <v>4.6026388462718629E-2</v>
      </c>
      <c r="G98" s="50">
        <f t="shared" si="7"/>
        <v>0.17183185026081621</v>
      </c>
      <c r="H98" s="23"/>
      <c r="L98" s="23"/>
      <c r="M98" s="23"/>
    </row>
    <row r="99" spans="1:14" x14ac:dyDescent="0.25">
      <c r="A99" s="25" t="s">
        <v>148</v>
      </c>
      <c r="B99" s="133" t="s">
        <v>1176</v>
      </c>
      <c r="C99" s="173">
        <v>0</v>
      </c>
      <c r="D99" s="173">
        <v>300</v>
      </c>
      <c r="E99" s="21"/>
      <c r="F99" s="50">
        <f t="shared" si="6"/>
        <v>0</v>
      </c>
      <c r="G99" s="50">
        <f t="shared" si="7"/>
        <v>4.6026388462718629E-2</v>
      </c>
      <c r="H99" s="23"/>
      <c r="L99" s="23"/>
      <c r="M99" s="23"/>
    </row>
    <row r="100" spans="1:14" x14ac:dyDescent="0.25">
      <c r="A100" s="25" t="s">
        <v>149</v>
      </c>
      <c r="B100" s="58" t="s">
        <v>100</v>
      </c>
      <c r="C100" s="74">
        <f>SUM(C93:C99)</f>
        <v>6518</v>
      </c>
      <c r="D100" s="74">
        <f>SUM(D93:D99)</f>
        <v>6518</v>
      </c>
      <c r="E100" s="42"/>
      <c r="F100" s="52">
        <f>SUM(F93:F99)</f>
        <v>1</v>
      </c>
      <c r="G100" s="52">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50">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50">
        <f t="shared" si="9"/>
        <v>0</v>
      </c>
      <c r="H104" s="23"/>
      <c r="L104" s="23"/>
      <c r="M104" s="23"/>
    </row>
    <row r="105" spans="1:14" outlineLevel="1" x14ac:dyDescent="0.25">
      <c r="A105" s="25" t="s">
        <v>154</v>
      </c>
      <c r="B105" s="59" t="s">
        <v>131</v>
      </c>
      <c r="C105" s="181"/>
      <c r="D105" s="49"/>
      <c r="E105" s="42"/>
      <c r="F105" s="50">
        <f t="shared" si="8"/>
        <v>0</v>
      </c>
      <c r="G105" s="50">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3">
        <v>8093.4305809999996</v>
      </c>
      <c r="D123" s="193">
        <v>8093.4305809999996</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8093.4305809999996</v>
      </c>
      <c r="D129" s="190">
        <f>SUM(D112:D128)</f>
        <v>8093.4305809999996</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v>6731</v>
      </c>
      <c r="D149" s="95">
        <v>6731</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6731</v>
      </c>
      <c r="D155" s="25">
        <f>SUM(D138:D154)</f>
        <v>6731</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v>300</v>
      </c>
      <c r="E164" s="62"/>
      <c r="F164" s="50">
        <f>IF($C$167=0,"",IF(C164="[for completion]","",IF(C164="","",C164/$C$167)))</f>
        <v>4.6026388462718629E-2</v>
      </c>
      <c r="G164" s="50">
        <f>IF($D$167=0,"",IF(D164="[for completion]","",IF(D164="","",D164/$D$167)))</f>
        <v>4.6026388462718629E-2</v>
      </c>
      <c r="H164" s="23"/>
      <c r="L164" s="23"/>
      <c r="M164" s="23"/>
    </row>
    <row r="165" spans="1:13" x14ac:dyDescent="0.25">
      <c r="A165" s="25" t="s">
        <v>225</v>
      </c>
      <c r="B165" s="23" t="s">
        <v>226</v>
      </c>
      <c r="C165" s="100">
        <v>6218</v>
      </c>
      <c r="D165" s="100">
        <v>6218</v>
      </c>
      <c r="E165" s="62"/>
      <c r="F165" s="50">
        <f t="shared" ref="F165:F166" si="26">IF($C$167=0,"",IF(C165="[for completion]","",IF(C165="","",C165/$C$167)))</f>
        <v>0.95397361153728133</v>
      </c>
      <c r="G165" s="50">
        <f t="shared" ref="G165:G166" si="27">IF($D$167=0,"",IF(D165="[for completion]","",IF(D165="","",D165/$D$167)))</f>
        <v>0.95397361153728133</v>
      </c>
      <c r="H165" s="23"/>
      <c r="L165" s="23"/>
      <c r="M165" s="23"/>
    </row>
    <row r="166" spans="1:13" x14ac:dyDescent="0.25">
      <c r="A166" s="25" t="s">
        <v>227</v>
      </c>
      <c r="B166" s="23" t="s">
        <v>98</v>
      </c>
      <c r="C166" s="23">
        <v>0</v>
      </c>
      <c r="D166" s="100">
        <f t="shared" ref="D166" si="28">C166</f>
        <v>0</v>
      </c>
      <c r="E166" s="62"/>
      <c r="F166" s="50">
        <f t="shared" si="26"/>
        <v>0</v>
      </c>
      <c r="G166" s="50">
        <f t="shared" si="27"/>
        <v>0</v>
      </c>
      <c r="H166" s="23"/>
      <c r="L166" s="23"/>
      <c r="M166" s="23"/>
    </row>
    <row r="167" spans="1:13" x14ac:dyDescent="0.25">
      <c r="A167" s="25" t="s">
        <v>228</v>
      </c>
      <c r="B167" s="63" t="s">
        <v>100</v>
      </c>
      <c r="C167" s="23">
        <f>SUM(C164:C166)</f>
        <v>6518</v>
      </c>
      <c r="D167" s="23">
        <f>SUM(D164:D166)</f>
        <v>6518</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4">
        <v>382.920547</v>
      </c>
      <c r="D174" s="39"/>
      <c r="E174" s="31"/>
      <c r="F174" s="50">
        <f>IF($C$179=0,"",IF(C174="[for completion]","",C174/$C$179))</f>
        <v>0.88450536629299792</v>
      </c>
      <c r="G174" s="50"/>
      <c r="H174" s="23"/>
      <c r="L174" s="23"/>
      <c r="M174" s="23"/>
    </row>
    <row r="175" spans="1:13" ht="30.75" customHeight="1" x14ac:dyDescent="0.25">
      <c r="A175" s="25" t="s">
        <v>9</v>
      </c>
      <c r="B175" s="42" t="s">
        <v>1133</v>
      </c>
      <c r="C175" s="23">
        <v>50</v>
      </c>
      <c r="E175" s="52"/>
      <c r="F175" s="50">
        <f>IF($C$179=0,"",IF(C175="[for completion]","",C175/$C$179))</f>
        <v>0.11549463370700214</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432.920547</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4">
        <v>432.920547</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432.920547</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v>432.920547</v>
      </c>
      <c r="E217" s="62"/>
      <c r="F217" s="50">
        <f>IF($C$38=0,"",IF(C217="[for completion]","",IF(C217="","",C217/$C$38)))</f>
        <v>5.3490363902832121E-2</v>
      </c>
      <c r="G217" s="50">
        <f>IF($C$39=0,"",IF(C217="[for completion]","",IF(C217="","",C217/$C$39)))</f>
        <v>6.4317418957064332E-2</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432.920547</v>
      </c>
      <c r="E220" s="62"/>
      <c r="F220" s="61">
        <f>SUM(F217:F219)</f>
        <v>5.3490363902832121E-2</v>
      </c>
      <c r="G220" s="61">
        <f>SUM(G217:G219)</f>
        <v>6.4317418957064332E-2</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For completion]"/>
    <hyperlink ref="C29" r:id="rId5" display="[For completion]"/>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E280" sqref="E280"/>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191"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3">
        <v>7660.5100339999999</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7660.5100339999999</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6464</v>
      </c>
      <c r="D28" s="100" t="s">
        <v>956</v>
      </c>
      <c r="F28" s="100">
        <f>C28</f>
        <v>6464</v>
      </c>
    </row>
    <row r="29" spans="1:7" outlineLevel="1" x14ac:dyDescent="0.25">
      <c r="A29" s="100" t="s">
        <v>509</v>
      </c>
      <c r="B29" s="119" t="s">
        <v>510</v>
      </c>
      <c r="C29" s="95">
        <v>6057</v>
      </c>
      <c r="F29" s="100">
        <f t="shared" ref="F29:F30" si="1">C29</f>
        <v>6057</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1.2999999999999999E-2</v>
      </c>
      <c r="D36" s="135" t="s">
        <v>956</v>
      </c>
      <c r="F36" s="135">
        <f>C36</f>
        <v>1.2999999999999999E-2</v>
      </c>
    </row>
    <row r="37" spans="1:7" outlineLevel="1" x14ac:dyDescent="0.25">
      <c r="A37" s="100" t="s">
        <v>522</v>
      </c>
      <c r="B37" s="100" t="s">
        <v>1194</v>
      </c>
      <c r="C37" s="174">
        <f>C36</f>
        <v>1.2999999999999999E-2</v>
      </c>
      <c r="D37" s="135" t="s">
        <v>956</v>
      </c>
      <c r="F37" s="135">
        <f>C37</f>
        <v>1.2999999999999999E-2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1255</v>
      </c>
      <c r="C99" s="174">
        <v>2.2922522027989554E-3</v>
      </c>
      <c r="D99" s="135" t="s">
        <v>956</v>
      </c>
      <c r="E99" s="135"/>
      <c r="F99" s="135">
        <f>C99</f>
        <v>2.2922522027989554E-3</v>
      </c>
      <c r="G99" s="100"/>
    </row>
    <row r="100" spans="1:7" x14ac:dyDescent="0.25">
      <c r="A100" s="100" t="s">
        <v>613</v>
      </c>
      <c r="B100" s="121" t="s">
        <v>1256</v>
      </c>
      <c r="C100" s="174">
        <v>2.4024576586045105E-3</v>
      </c>
      <c r="D100" s="135" t="s">
        <v>956</v>
      </c>
      <c r="E100" s="135"/>
      <c r="F100" s="135">
        <f t="shared" ref="F100:F117" si="5">C100</f>
        <v>2.4024576586045105E-3</v>
      </c>
      <c r="G100" s="100"/>
    </row>
    <row r="101" spans="1:7" x14ac:dyDescent="0.25">
      <c r="A101" s="100" t="s">
        <v>614</v>
      </c>
      <c r="B101" s="121" t="s">
        <v>1197</v>
      </c>
      <c r="C101" s="174">
        <v>1.481210513352093E-3</v>
      </c>
      <c r="D101" s="135" t="s">
        <v>956</v>
      </c>
      <c r="E101" s="135"/>
      <c r="F101" s="135">
        <f t="shared" si="5"/>
        <v>1.481210513352093E-3</v>
      </c>
      <c r="G101" s="100"/>
    </row>
    <row r="102" spans="1:7" x14ac:dyDescent="0.25">
      <c r="A102" s="100" t="s">
        <v>615</v>
      </c>
      <c r="B102" s="121" t="s">
        <v>1199</v>
      </c>
      <c r="C102" s="174">
        <v>0.78740909472451448</v>
      </c>
      <c r="D102" s="135" t="s">
        <v>956</v>
      </c>
      <c r="E102" s="135"/>
      <c r="F102" s="135">
        <f t="shared" si="5"/>
        <v>0.78740909472451448</v>
      </c>
      <c r="G102" s="100"/>
    </row>
    <row r="103" spans="1:7" x14ac:dyDescent="0.25">
      <c r="A103" s="100" t="s">
        <v>616</v>
      </c>
      <c r="B103" s="121" t="s">
        <v>1195</v>
      </c>
      <c r="C103" s="174">
        <v>6.9253018094800139E-2</v>
      </c>
      <c r="D103" s="135" t="s">
        <v>956</v>
      </c>
      <c r="E103" s="135"/>
      <c r="F103" s="135">
        <f t="shared" si="5"/>
        <v>6.9253018094800139E-2</v>
      </c>
      <c r="G103" s="100"/>
    </row>
    <row r="104" spans="1:7" x14ac:dyDescent="0.25">
      <c r="A104" s="100" t="s">
        <v>617</v>
      </c>
      <c r="B104" s="121" t="s">
        <v>1196</v>
      </c>
      <c r="C104" s="174">
        <v>4.4130390600569244E-3</v>
      </c>
      <c r="D104" s="135" t="s">
        <v>956</v>
      </c>
      <c r="E104" s="135"/>
      <c r="F104" s="135">
        <f t="shared" si="5"/>
        <v>4.4130390600569244E-3</v>
      </c>
      <c r="G104" s="100"/>
    </row>
    <row r="105" spans="1:7" x14ac:dyDescent="0.25">
      <c r="A105" s="100" t="s">
        <v>618</v>
      </c>
      <c r="B105" s="121" t="s">
        <v>1257</v>
      </c>
      <c r="C105" s="174">
        <v>1.3500692974877188E-2</v>
      </c>
      <c r="D105" s="135" t="s">
        <v>956</v>
      </c>
      <c r="E105" s="135"/>
      <c r="F105" s="135">
        <f t="shared" si="5"/>
        <v>1.3500692974877188E-2</v>
      </c>
      <c r="G105" s="100"/>
    </row>
    <row r="106" spans="1:7" x14ac:dyDescent="0.25">
      <c r="A106" s="100" t="s">
        <v>619</v>
      </c>
      <c r="B106" s="121" t="s">
        <v>1198</v>
      </c>
      <c r="C106" s="174">
        <v>4.5214916821816407E-2</v>
      </c>
      <c r="D106" s="135" t="s">
        <v>956</v>
      </c>
      <c r="E106" s="135"/>
      <c r="F106" s="135">
        <f t="shared" si="5"/>
        <v>4.5214916821816407E-2</v>
      </c>
      <c r="G106" s="100"/>
    </row>
    <row r="107" spans="1:7" x14ac:dyDescent="0.25">
      <c r="A107" s="100" t="s">
        <v>620</v>
      </c>
      <c r="B107" s="121" t="s">
        <v>1258</v>
      </c>
      <c r="C107" s="174">
        <v>8.1027778469717482E-3</v>
      </c>
      <c r="D107" s="135" t="s">
        <v>956</v>
      </c>
      <c r="E107" s="135"/>
      <c r="F107" s="135">
        <f t="shared" si="5"/>
        <v>8.1027778469717482E-3</v>
      </c>
      <c r="G107" s="100"/>
    </row>
    <row r="108" spans="1:7" x14ac:dyDescent="0.25">
      <c r="A108" s="100" t="s">
        <v>621</v>
      </c>
      <c r="B108" s="121" t="s">
        <v>1259</v>
      </c>
      <c r="C108" s="174">
        <v>5.8596403895787913E-3</v>
      </c>
      <c r="D108" s="135" t="s">
        <v>956</v>
      </c>
      <c r="E108" s="135"/>
      <c r="F108" s="135">
        <f t="shared" si="5"/>
        <v>5.8596403895787913E-3</v>
      </c>
      <c r="G108" s="100"/>
    </row>
    <row r="109" spans="1:7" x14ac:dyDescent="0.25">
      <c r="A109" s="100" t="s">
        <v>622</v>
      </c>
      <c r="B109" s="121" t="s">
        <v>1260</v>
      </c>
      <c r="C109" s="174">
        <v>6.0070899712628717E-2</v>
      </c>
      <c r="D109" s="135" t="s">
        <v>956</v>
      </c>
      <c r="E109" s="135"/>
      <c r="F109" s="135">
        <f t="shared" si="5"/>
        <v>6.0070899712628717E-2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74">
        <v>0.13893916048357988</v>
      </c>
      <c r="D160" s="135" t="s">
        <v>956</v>
      </c>
      <c r="E160" s="136"/>
      <c r="F160" s="135">
        <f>C160</f>
        <v>0.13893916048357988</v>
      </c>
    </row>
    <row r="161" spans="1:7" x14ac:dyDescent="0.25">
      <c r="A161" s="100" t="s">
        <v>658</v>
      </c>
      <c r="B161" s="100" t="s">
        <v>659</v>
      </c>
      <c r="C161" s="174">
        <v>0.75175904978130592</v>
      </c>
      <c r="D161" s="135" t="s">
        <v>956</v>
      </c>
      <c r="E161" s="136"/>
      <c r="F161" s="135">
        <f t="shared" ref="F161:F162" si="7">C161</f>
        <v>0.75175904978130592</v>
      </c>
    </row>
    <row r="162" spans="1:7" x14ac:dyDescent="0.25">
      <c r="A162" s="100" t="s">
        <v>660</v>
      </c>
      <c r="B162" s="100" t="s">
        <v>98</v>
      </c>
      <c r="C162" s="174">
        <v>0.10930178973511413</v>
      </c>
      <c r="D162" s="135" t="s">
        <v>956</v>
      </c>
      <c r="E162" s="136"/>
      <c r="F162" s="135">
        <f t="shared" si="7"/>
        <v>0.10930178973511413</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225">
        <v>0.26849158605253254</v>
      </c>
      <c r="D170" s="173" t="s">
        <v>956</v>
      </c>
      <c r="E170" s="135"/>
      <c r="F170" s="187">
        <f>C170</f>
        <v>0.26849158605253254</v>
      </c>
    </row>
    <row r="171" spans="1:7" x14ac:dyDescent="0.25">
      <c r="A171" s="100" t="s">
        <v>670</v>
      </c>
      <c r="B171" s="122" t="s">
        <v>671</v>
      </c>
      <c r="C171" s="226">
        <v>0.23890666964434135</v>
      </c>
      <c r="D171" s="173" t="s">
        <v>956</v>
      </c>
      <c r="E171" s="135"/>
      <c r="F171" s="188">
        <f t="shared" ref="F171:F174" si="8">C171</f>
        <v>0.23890666964434135</v>
      </c>
    </row>
    <row r="172" spans="1:7" x14ac:dyDescent="0.25">
      <c r="A172" s="100" t="s">
        <v>672</v>
      </c>
      <c r="B172" s="122" t="s">
        <v>673</v>
      </c>
      <c r="C172" s="226">
        <v>0.18300055411166896</v>
      </c>
      <c r="D172" s="173" t="s">
        <v>956</v>
      </c>
      <c r="E172" s="135"/>
      <c r="F172" s="188">
        <f t="shared" si="8"/>
        <v>0.18300055411166896</v>
      </c>
    </row>
    <row r="173" spans="1:7" x14ac:dyDescent="0.25">
      <c r="A173" s="100" t="s">
        <v>674</v>
      </c>
      <c r="B173" s="122" t="s">
        <v>675</v>
      </c>
      <c r="C173" s="226">
        <v>0.17743105001721091</v>
      </c>
      <c r="D173" s="173" t="s">
        <v>956</v>
      </c>
      <c r="E173" s="135"/>
      <c r="F173" s="188">
        <f t="shared" si="8"/>
        <v>0.17743105001721091</v>
      </c>
    </row>
    <row r="174" spans="1:7" x14ac:dyDescent="0.25">
      <c r="A174" s="100" t="s">
        <v>676</v>
      </c>
      <c r="B174" s="122" t="s">
        <v>677</v>
      </c>
      <c r="C174" s="226">
        <v>0.13217014017424628</v>
      </c>
      <c r="D174" s="173" t="s">
        <v>956</v>
      </c>
      <c r="E174" s="135"/>
      <c r="F174" s="188">
        <f t="shared" si="8"/>
        <v>0.13217014017424628</v>
      </c>
    </row>
    <row r="175" spans="1:7" outlineLevel="1" x14ac:dyDescent="0.25">
      <c r="A175" s="100" t="s">
        <v>678</v>
      </c>
      <c r="B175" s="119"/>
      <c r="C175" s="184"/>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3">
        <v>1185</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1585</v>
      </c>
      <c r="D191" s="95">
        <v>3557</v>
      </c>
      <c r="E191" s="127"/>
      <c r="F191" s="114">
        <f t="shared" ref="F191:F213" si="9">IF($C$214=0,"",IF(C191="[for completion]","",IF(C191="","",C191/$C$214)))</f>
        <v>0.20689205064612975</v>
      </c>
      <c r="G191" s="114">
        <f t="shared" ref="G191:G213" si="10">IF($D$214=0,"",IF(D191="[for completion]","",IF(D191="","",D191/$D$214)))</f>
        <v>0.54024908869987853</v>
      </c>
    </row>
    <row r="192" spans="1:7" x14ac:dyDescent="0.25">
      <c r="A192" s="100" t="s">
        <v>698</v>
      </c>
      <c r="B192" s="121" t="s">
        <v>1202</v>
      </c>
      <c r="C192" s="95">
        <v>2645</v>
      </c>
      <c r="D192" s="95">
        <v>1865</v>
      </c>
      <c r="E192" s="127"/>
      <c r="F192" s="114">
        <f t="shared" si="9"/>
        <v>0.34525518861767396</v>
      </c>
      <c r="G192" s="114">
        <f t="shared" si="10"/>
        <v>0.28326245443499393</v>
      </c>
    </row>
    <row r="193" spans="1:7" x14ac:dyDescent="0.25">
      <c r="A193" s="100" t="s">
        <v>699</v>
      </c>
      <c r="B193" s="121" t="s">
        <v>1203</v>
      </c>
      <c r="C193" s="95">
        <v>1932</v>
      </c>
      <c r="D193" s="95">
        <v>804</v>
      </c>
      <c r="E193" s="127"/>
      <c r="F193" s="114">
        <f t="shared" si="9"/>
        <v>0.25218639864247488</v>
      </c>
      <c r="G193" s="114">
        <f t="shared" si="10"/>
        <v>0.1221142162818955</v>
      </c>
    </row>
    <row r="194" spans="1:7" x14ac:dyDescent="0.25">
      <c r="A194" s="100" t="s">
        <v>700</v>
      </c>
      <c r="B194" s="121" t="s">
        <v>1204</v>
      </c>
      <c r="C194" s="95">
        <v>837</v>
      </c>
      <c r="D194" s="95">
        <v>242</v>
      </c>
      <c r="E194" s="127"/>
      <c r="F194" s="114">
        <f t="shared" si="9"/>
        <v>0.10925466649262498</v>
      </c>
      <c r="G194" s="114">
        <f t="shared" si="10"/>
        <v>3.6755771567436209E-2</v>
      </c>
    </row>
    <row r="195" spans="1:7" x14ac:dyDescent="0.25">
      <c r="A195" s="100" t="s">
        <v>701</v>
      </c>
      <c r="B195" s="121" t="s">
        <v>1205</v>
      </c>
      <c r="C195" s="95">
        <v>303</v>
      </c>
      <c r="D195" s="95">
        <v>60</v>
      </c>
      <c r="E195" s="127"/>
      <c r="F195" s="114">
        <f t="shared" si="9"/>
        <v>3.955097245790367E-2</v>
      </c>
      <c r="G195" s="114">
        <f t="shared" si="10"/>
        <v>9.113001215066828E-3</v>
      </c>
    </row>
    <row r="196" spans="1:7" x14ac:dyDescent="0.25">
      <c r="A196" s="100" t="s">
        <v>702</v>
      </c>
      <c r="B196" s="121" t="s">
        <v>1206</v>
      </c>
      <c r="C196" s="95">
        <v>359</v>
      </c>
      <c r="D196" s="95">
        <v>56</v>
      </c>
      <c r="E196" s="127"/>
      <c r="F196" s="114">
        <f t="shared" si="9"/>
        <v>4.6860723143192798E-2</v>
      </c>
      <c r="G196" s="114">
        <f t="shared" si="10"/>
        <v>8.5054678007290396E-3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7661</v>
      </c>
      <c r="D214" s="121">
        <f>SUM(D190:D213)</f>
        <v>6584</v>
      </c>
      <c r="E214" s="116"/>
      <c r="F214" s="131">
        <f>SUM(F190:F213)</f>
        <v>1</v>
      </c>
      <c r="G214" s="131">
        <f>SUM(G190:G213)</f>
        <v>1.0000000000000002</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0.58899999999999997</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1333</v>
      </c>
      <c r="D219" s="95">
        <v>2459</v>
      </c>
      <c r="F219" s="114">
        <f t="shared" ref="F219:F233" si="11">IF($C$227=0,"",IF(C219="[for completion]","",C219/$C$227))</f>
        <v>0.17399817256232869</v>
      </c>
      <c r="G219" s="114">
        <f t="shared" ref="G219:G233" si="12">IF($D$227=0,"",IF(D219="[for completion]","",D219/$D$227))</f>
        <v>0.38041460396039606</v>
      </c>
    </row>
    <row r="220" spans="1:7" x14ac:dyDescent="0.25">
      <c r="A220" s="100" t="s">
        <v>727</v>
      </c>
      <c r="B220" s="100" t="s">
        <v>728</v>
      </c>
      <c r="C220" s="95">
        <v>718</v>
      </c>
      <c r="D220" s="95">
        <v>698</v>
      </c>
      <c r="F220" s="114">
        <f t="shared" si="11"/>
        <v>9.3721446286385596E-2</v>
      </c>
      <c r="G220" s="114">
        <f t="shared" si="12"/>
        <v>0.10798267326732673</v>
      </c>
    </row>
    <row r="221" spans="1:7" x14ac:dyDescent="0.25">
      <c r="A221" s="100" t="s">
        <v>729</v>
      </c>
      <c r="B221" s="100" t="s">
        <v>730</v>
      </c>
      <c r="C221" s="95">
        <v>1026</v>
      </c>
      <c r="D221" s="95">
        <v>791</v>
      </c>
      <c r="F221" s="114">
        <f t="shared" si="11"/>
        <v>0.1339250750554758</v>
      </c>
      <c r="G221" s="114">
        <f t="shared" si="12"/>
        <v>0.12237004950495049</v>
      </c>
    </row>
    <row r="222" spans="1:7" x14ac:dyDescent="0.25">
      <c r="A222" s="100" t="s">
        <v>731</v>
      </c>
      <c r="B222" s="100" t="s">
        <v>732</v>
      </c>
      <c r="C222" s="95">
        <v>1679</v>
      </c>
      <c r="D222" s="95">
        <v>1034</v>
      </c>
      <c r="F222" s="114">
        <f t="shared" si="11"/>
        <v>0.21916198929643649</v>
      </c>
      <c r="G222" s="114">
        <f t="shared" si="12"/>
        <v>0.15996287128712872</v>
      </c>
    </row>
    <row r="223" spans="1:7" x14ac:dyDescent="0.25">
      <c r="A223" s="100" t="s">
        <v>733</v>
      </c>
      <c r="B223" s="100" t="s">
        <v>734</v>
      </c>
      <c r="C223" s="95">
        <v>2905</v>
      </c>
      <c r="D223" s="95">
        <v>1482</v>
      </c>
      <c r="F223" s="114">
        <f t="shared" si="11"/>
        <v>0.37919331679937346</v>
      </c>
      <c r="G223" s="114">
        <f t="shared" si="12"/>
        <v>0.22926980198019803</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7661</v>
      </c>
      <c r="D227" s="100">
        <f>SUM(D219:D226)</f>
        <v>6464</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0.56799999999999995</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1563</v>
      </c>
      <c r="D241" s="95">
        <v>3093</v>
      </c>
      <c r="F241" s="114">
        <f>IF($C$249=0,"",IF(C241="[Mark as ND1 if not relevant]","",C241/$C$249))</f>
        <v>0.20402036287690903</v>
      </c>
      <c r="G241" s="114">
        <f>IF($D$249=0,"",IF(D241="[Mark as ND1 if not relevant]","",D241/$D$249))</f>
        <v>0.47849628712871289</v>
      </c>
    </row>
    <row r="242" spans="1:7" x14ac:dyDescent="0.25">
      <c r="A242" s="100" t="s">
        <v>760</v>
      </c>
      <c r="B242" s="100" t="s">
        <v>728</v>
      </c>
      <c r="C242" s="95">
        <v>889</v>
      </c>
      <c r="D242" s="95">
        <v>728</v>
      </c>
      <c r="F242" s="114">
        <f t="shared" ref="F242:F248" si="13">IF($C$249=0,"",IF(C242="[Mark as ND1 if not relevant]","",C242/$C$249))</f>
        <v>0.11604229212896489</v>
      </c>
      <c r="G242" s="114">
        <f t="shared" ref="G242:G248" si="14">IF($D$249=0,"",IF(D242="[Mark as ND1 if not relevant]","",D242/$D$249))</f>
        <v>0.11262376237623763</v>
      </c>
    </row>
    <row r="243" spans="1:7" x14ac:dyDescent="0.25">
      <c r="A243" s="100" t="s">
        <v>761</v>
      </c>
      <c r="B243" s="100" t="s">
        <v>730</v>
      </c>
      <c r="C243" s="95">
        <v>1283</v>
      </c>
      <c r="D243" s="95">
        <v>825</v>
      </c>
      <c r="F243" s="114">
        <f t="shared" si="13"/>
        <v>0.16747160945046338</v>
      </c>
      <c r="G243" s="114">
        <f t="shared" si="14"/>
        <v>0.12762995049504949</v>
      </c>
    </row>
    <row r="244" spans="1:7" x14ac:dyDescent="0.25">
      <c r="A244" s="100" t="s">
        <v>762</v>
      </c>
      <c r="B244" s="100" t="s">
        <v>732</v>
      </c>
      <c r="C244" s="95">
        <v>1857</v>
      </c>
      <c r="D244" s="95">
        <v>926</v>
      </c>
      <c r="F244" s="114">
        <f t="shared" si="13"/>
        <v>0.24239655397467694</v>
      </c>
      <c r="G244" s="114">
        <f t="shared" si="14"/>
        <v>0.14325495049504949</v>
      </c>
    </row>
    <row r="245" spans="1:7" x14ac:dyDescent="0.25">
      <c r="A245" s="100" t="s">
        <v>763</v>
      </c>
      <c r="B245" s="100" t="s">
        <v>734</v>
      </c>
      <c r="C245" s="95">
        <v>1805</v>
      </c>
      <c r="D245" s="95">
        <v>776</v>
      </c>
      <c r="F245" s="114">
        <f t="shared" si="13"/>
        <v>0.23560892833833702</v>
      </c>
      <c r="G245" s="114">
        <f t="shared" si="14"/>
        <v>0.12004950495049505</v>
      </c>
    </row>
    <row r="246" spans="1:7" x14ac:dyDescent="0.25">
      <c r="A246" s="100" t="s">
        <v>764</v>
      </c>
      <c r="B246" s="100" t="s">
        <v>736</v>
      </c>
      <c r="C246" s="95">
        <v>189</v>
      </c>
      <c r="D246" s="95">
        <v>81</v>
      </c>
      <c r="F246" s="114">
        <f t="shared" si="13"/>
        <v>2.4670408562850802E-2</v>
      </c>
      <c r="G246" s="114">
        <f t="shared" si="14"/>
        <v>1.2530940594059407E-2</v>
      </c>
    </row>
    <row r="247" spans="1:7" x14ac:dyDescent="0.25">
      <c r="A247" s="100" t="s">
        <v>765</v>
      </c>
      <c r="B247" s="100" t="s">
        <v>738</v>
      </c>
      <c r="C247" s="95">
        <v>30</v>
      </c>
      <c r="D247" s="95">
        <v>15</v>
      </c>
      <c r="F247" s="114">
        <f t="shared" si="13"/>
        <v>3.9159378671191746E-3</v>
      </c>
      <c r="G247" s="114">
        <f t="shared" si="14"/>
        <v>2.3205445544554454E-3</v>
      </c>
    </row>
    <row r="248" spans="1:7" x14ac:dyDescent="0.25">
      <c r="A248" s="100" t="s">
        <v>766</v>
      </c>
      <c r="B248" s="100" t="s">
        <v>740</v>
      </c>
      <c r="C248" s="95">
        <v>45</v>
      </c>
      <c r="D248" s="95">
        <v>20</v>
      </c>
      <c r="F248" s="114">
        <f t="shared" si="13"/>
        <v>5.8739068006787628E-3</v>
      </c>
      <c r="G248" s="114">
        <f t="shared" si="14"/>
        <v>3.0940594059405942E-3</v>
      </c>
    </row>
    <row r="249" spans="1:7" x14ac:dyDescent="0.25">
      <c r="A249" s="100" t="s">
        <v>767</v>
      </c>
      <c r="B249" s="130" t="s">
        <v>100</v>
      </c>
      <c r="C249" s="100">
        <f>SUM(C241:C248)</f>
        <v>7661</v>
      </c>
      <c r="D249" s="100">
        <f>SUM(D241:D248)</f>
        <v>6464</v>
      </c>
      <c r="F249" s="116">
        <f>SUM(F241:F248)</f>
        <v>1</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226">
        <v>0.85257793136649518</v>
      </c>
      <c r="E260" s="116"/>
      <c r="F260" s="116"/>
      <c r="G260" s="116"/>
    </row>
    <row r="261" spans="1:14" x14ac:dyDescent="0.25">
      <c r="A261" s="100" t="s">
        <v>780</v>
      </c>
      <c r="B261" s="100" t="s">
        <v>781</v>
      </c>
      <c r="C261" s="226">
        <v>0</v>
      </c>
      <c r="E261" s="116"/>
      <c r="F261" s="116"/>
    </row>
    <row r="262" spans="1:14" x14ac:dyDescent="0.25">
      <c r="A262" s="100" t="s">
        <v>782</v>
      </c>
      <c r="B262" s="100" t="s">
        <v>783</v>
      </c>
      <c r="C262" s="226">
        <v>0.1437621790340442</v>
      </c>
      <c r="E262" s="116"/>
      <c r="F262" s="116"/>
    </row>
    <row r="263" spans="1:14" x14ac:dyDescent="0.25">
      <c r="A263" s="100" t="s">
        <v>784</v>
      </c>
      <c r="B263" s="121" t="s">
        <v>1134</v>
      </c>
      <c r="C263" s="226">
        <v>0</v>
      </c>
      <c r="D263" s="127"/>
      <c r="E263" s="127"/>
      <c r="F263" s="128"/>
      <c r="G263" s="128"/>
      <c r="H263" s="95"/>
      <c r="I263" s="100"/>
      <c r="J263" s="100"/>
      <c r="K263" s="100"/>
      <c r="L263" s="95"/>
      <c r="M263" s="95"/>
      <c r="N263" s="95"/>
    </row>
    <row r="264" spans="1:14" x14ac:dyDescent="0.25">
      <c r="A264" s="100" t="s">
        <v>1142</v>
      </c>
      <c r="B264" s="100" t="s">
        <v>98</v>
      </c>
      <c r="C264" s="226">
        <v>3.6598895994605783E-3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0.96407280771404569</v>
      </c>
      <c r="E277" s="95"/>
      <c r="F277" s="95"/>
    </row>
    <row r="278" spans="1:7" x14ac:dyDescent="0.25">
      <c r="A278" s="100" t="s">
        <v>802</v>
      </c>
      <c r="B278" s="100" t="s">
        <v>803</v>
      </c>
      <c r="C278" s="174">
        <v>0</v>
      </c>
      <c r="E278" s="95"/>
      <c r="F278" s="95"/>
    </row>
    <row r="279" spans="1:7" x14ac:dyDescent="0.25">
      <c r="A279" s="100" t="s">
        <v>804</v>
      </c>
      <c r="B279" s="100" t="s">
        <v>98</v>
      </c>
      <c r="C279" s="174">
        <v>3.5927192285954257E-2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Q14" sqref="Q14"/>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15" t="s">
        <v>1240</v>
      </c>
      <c r="E2" s="215"/>
      <c r="F2" s="215"/>
      <c r="G2" s="215"/>
      <c r="H2" s="215"/>
      <c r="I2" s="215"/>
      <c r="J2" s="215"/>
      <c r="K2" s="215"/>
      <c r="L2" s="215"/>
      <c r="M2" s="215"/>
      <c r="N2" s="146"/>
      <c r="O2" s="2"/>
    </row>
    <row r="3" spans="3:15" x14ac:dyDescent="0.25">
      <c r="C3" s="147"/>
      <c r="D3" s="148"/>
      <c r="E3" s="148"/>
      <c r="F3" s="148"/>
      <c r="G3" s="148"/>
      <c r="H3" s="148"/>
      <c r="I3" s="148"/>
      <c r="J3" s="148"/>
      <c r="K3" s="148"/>
      <c r="L3" s="148"/>
      <c r="M3" s="148"/>
      <c r="N3" s="149"/>
      <c r="O3" s="2"/>
    </row>
    <row r="4" spans="3:15" ht="26.25" x14ac:dyDescent="0.25">
      <c r="C4" s="147"/>
      <c r="D4" s="216" t="s">
        <v>1241</v>
      </c>
      <c r="E4" s="216"/>
      <c r="F4" s="216"/>
      <c r="G4" s="216"/>
      <c r="H4" s="216"/>
      <c r="I4" s="216"/>
      <c r="J4" s="216"/>
      <c r="K4" s="216"/>
      <c r="L4" s="216"/>
      <c r="M4" s="216"/>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17" t="s">
        <v>1245</v>
      </c>
      <c r="E11" s="218"/>
      <c r="F11" s="218"/>
      <c r="G11" s="218"/>
      <c r="H11" s="218"/>
      <c r="I11" s="219"/>
      <c r="J11" s="227">
        <v>8093.4305809999996</v>
      </c>
      <c r="K11" s="227">
        <v>8093.4305809999996</v>
      </c>
      <c r="L11" s="227">
        <v>8093.4305809999996</v>
      </c>
      <c r="M11" s="227">
        <v>8093.4305809999996</v>
      </c>
      <c r="N11" s="149"/>
      <c r="O11" s="158"/>
    </row>
    <row r="12" spans="3:15" x14ac:dyDescent="0.25">
      <c r="C12" s="147"/>
      <c r="D12" s="220" t="s">
        <v>1246</v>
      </c>
      <c r="E12" s="221"/>
      <c r="F12" s="221"/>
      <c r="G12" s="221"/>
      <c r="H12" s="221"/>
      <c r="I12" s="222"/>
      <c r="J12" s="228">
        <v>0.56799999999999995</v>
      </c>
      <c r="K12" s="229">
        <v>0.59599999999999997</v>
      </c>
      <c r="L12" s="229">
        <v>0.629</v>
      </c>
      <c r="M12" s="229">
        <v>0.65900000000000003</v>
      </c>
      <c r="N12" s="149"/>
      <c r="O12" s="2"/>
    </row>
    <row r="13" spans="3:15" x14ac:dyDescent="0.25">
      <c r="C13" s="147"/>
      <c r="D13" s="220" t="s">
        <v>1247</v>
      </c>
      <c r="E13" s="221"/>
      <c r="F13" s="221"/>
      <c r="G13" s="221"/>
      <c r="H13" s="221"/>
      <c r="I13" s="222"/>
      <c r="J13" s="230">
        <v>7660.5100339999999</v>
      </c>
      <c r="K13" s="231">
        <v>7480</v>
      </c>
      <c r="L13" s="231">
        <v>7243</v>
      </c>
      <c r="M13" s="231">
        <v>6982</v>
      </c>
      <c r="N13" s="149"/>
      <c r="O13" s="2"/>
    </row>
    <row r="14" spans="3:15" x14ac:dyDescent="0.25">
      <c r="C14" s="147"/>
      <c r="D14" s="220" t="s">
        <v>1248</v>
      </c>
      <c r="E14" s="221"/>
      <c r="F14" s="221"/>
      <c r="G14" s="221"/>
      <c r="H14" s="221"/>
      <c r="I14" s="222"/>
      <c r="J14" s="230">
        <v>6731</v>
      </c>
      <c r="K14" s="230">
        <v>6731</v>
      </c>
      <c r="L14" s="230">
        <v>6731</v>
      </c>
      <c r="M14" s="230">
        <v>6731</v>
      </c>
      <c r="N14" s="149"/>
      <c r="O14" s="2"/>
    </row>
    <row r="15" spans="3:15" x14ac:dyDescent="0.25">
      <c r="C15" s="147"/>
      <c r="D15" s="220" t="s">
        <v>1249</v>
      </c>
      <c r="E15" s="221"/>
      <c r="F15" s="221"/>
      <c r="G15" s="221"/>
      <c r="H15" s="221"/>
      <c r="I15" s="222"/>
      <c r="J15" s="230">
        <v>20</v>
      </c>
      <c r="K15" s="231">
        <v>16</v>
      </c>
      <c r="L15" s="231">
        <v>13</v>
      </c>
      <c r="M15" s="231">
        <v>9</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23"/>
      <c r="E20" s="213"/>
      <c r="F20" s="213"/>
      <c r="G20" s="213"/>
      <c r="H20" s="213"/>
      <c r="I20" s="213"/>
      <c r="J20" s="213"/>
      <c r="K20" s="213"/>
      <c r="L20" s="213"/>
      <c r="M20" s="214"/>
      <c r="N20" s="149"/>
      <c r="O20" s="2"/>
    </row>
    <row r="21" spans="3:15" x14ac:dyDescent="0.25">
      <c r="C21" s="147"/>
      <c r="D21" s="224"/>
      <c r="E21" s="213"/>
      <c r="F21" s="213"/>
      <c r="G21" s="213"/>
      <c r="H21" s="213"/>
      <c r="I21" s="213"/>
      <c r="J21" s="213"/>
      <c r="K21" s="213"/>
      <c r="L21" s="213"/>
      <c r="M21" s="214"/>
      <c r="N21" s="149"/>
      <c r="O21" s="2"/>
    </row>
    <row r="22" spans="3:15" x14ac:dyDescent="0.25">
      <c r="C22" s="147"/>
      <c r="D22" s="212"/>
      <c r="E22" s="213"/>
      <c r="F22" s="213"/>
      <c r="G22" s="213"/>
      <c r="H22" s="213"/>
      <c r="I22" s="213"/>
      <c r="J22" s="213"/>
      <c r="K22" s="213"/>
      <c r="L22" s="213"/>
      <c r="M22" s="214"/>
      <c r="N22" s="149"/>
      <c r="O22" s="2"/>
    </row>
    <row r="23" spans="3:15" x14ac:dyDescent="0.25">
      <c r="C23" s="147"/>
      <c r="D23" s="212"/>
      <c r="E23" s="213"/>
      <c r="F23" s="213"/>
      <c r="G23" s="213"/>
      <c r="H23" s="213"/>
      <c r="I23" s="213"/>
      <c r="J23" s="213"/>
      <c r="K23" s="213"/>
      <c r="L23" s="213"/>
      <c r="M23" s="214"/>
      <c r="N23" s="149"/>
      <c r="O23" s="2"/>
    </row>
    <row r="24" spans="3:15" x14ac:dyDescent="0.25">
      <c r="C24" s="147"/>
      <c r="D24" s="209"/>
      <c r="E24" s="210"/>
      <c r="F24" s="210"/>
      <c r="G24" s="210"/>
      <c r="H24" s="210"/>
      <c r="I24" s="210"/>
      <c r="J24" s="210"/>
      <c r="K24" s="210"/>
      <c r="L24" s="210"/>
      <c r="M24" s="211"/>
      <c r="N24" s="149"/>
      <c r="O24" s="2"/>
    </row>
    <row r="25" spans="3:15" x14ac:dyDescent="0.25">
      <c r="C25" s="147"/>
      <c r="D25" s="209"/>
      <c r="E25" s="210"/>
      <c r="F25" s="210"/>
      <c r="G25" s="210"/>
      <c r="H25" s="210"/>
      <c r="I25" s="210"/>
      <c r="J25" s="210"/>
      <c r="K25" s="210"/>
      <c r="L25" s="210"/>
      <c r="M25" s="211"/>
      <c r="N25" s="149"/>
      <c r="O25" s="2"/>
    </row>
    <row r="26" spans="3:15" x14ac:dyDescent="0.25">
      <c r="C26" s="147"/>
      <c r="D26" s="212"/>
      <c r="E26" s="213"/>
      <c r="F26" s="213"/>
      <c r="G26" s="213"/>
      <c r="H26" s="213"/>
      <c r="I26" s="213"/>
      <c r="J26" s="213"/>
      <c r="K26" s="213"/>
      <c r="L26" s="213"/>
      <c r="M26" s="214"/>
      <c r="N26" s="149"/>
      <c r="O26" s="2"/>
    </row>
    <row r="27" spans="3:15" x14ac:dyDescent="0.25">
      <c r="C27" s="147"/>
      <c r="D27" s="212"/>
      <c r="E27" s="213"/>
      <c r="F27" s="213"/>
      <c r="G27" s="213"/>
      <c r="H27" s="213"/>
      <c r="I27" s="213"/>
      <c r="J27" s="213"/>
      <c r="K27" s="213"/>
      <c r="L27" s="213"/>
      <c r="M27" s="214"/>
      <c r="N27" s="149"/>
      <c r="O27" s="2"/>
    </row>
    <row r="28" spans="3:15" x14ac:dyDescent="0.25">
      <c r="C28" s="147"/>
      <c r="D28" s="209"/>
      <c r="E28" s="210"/>
      <c r="F28" s="210"/>
      <c r="G28" s="210"/>
      <c r="H28" s="210"/>
      <c r="I28" s="210"/>
      <c r="J28" s="210"/>
      <c r="K28" s="210"/>
      <c r="L28" s="210"/>
      <c r="M28" s="211"/>
      <c r="N28" s="149"/>
      <c r="O28" s="2"/>
    </row>
    <row r="29" spans="3:15" x14ac:dyDescent="0.25">
      <c r="C29" s="147"/>
      <c r="D29" s="209"/>
      <c r="E29" s="210"/>
      <c r="F29" s="210"/>
      <c r="G29" s="210"/>
      <c r="H29" s="210"/>
      <c r="I29" s="210"/>
      <c r="J29" s="210"/>
      <c r="K29" s="210"/>
      <c r="L29" s="210"/>
      <c r="M29" s="211"/>
      <c r="N29" s="149"/>
      <c r="O29" s="2"/>
    </row>
    <row r="30" spans="3:15" x14ac:dyDescent="0.25">
      <c r="C30" s="147"/>
      <c r="D30" s="209"/>
      <c r="E30" s="210"/>
      <c r="F30" s="210"/>
      <c r="G30" s="210"/>
      <c r="H30" s="210"/>
      <c r="I30" s="210"/>
      <c r="J30" s="210"/>
      <c r="K30" s="210"/>
      <c r="L30" s="210"/>
      <c r="M30" s="211"/>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03"/>
      <c r="D33" s="204"/>
      <c r="E33" s="204"/>
      <c r="F33" s="204"/>
      <c r="G33" s="204"/>
      <c r="H33" s="204"/>
      <c r="I33" s="204"/>
      <c r="J33" s="204"/>
      <c r="K33" s="204"/>
      <c r="L33" s="204"/>
      <c r="M33" s="204"/>
      <c r="N33" s="205"/>
      <c r="O33" s="2"/>
    </row>
    <row r="34" spans="3:15" x14ac:dyDescent="0.25">
      <c r="C34" s="203"/>
      <c r="D34" s="204"/>
      <c r="E34" s="204"/>
      <c r="F34" s="204"/>
      <c r="G34" s="204"/>
      <c r="H34" s="204"/>
      <c r="I34" s="204"/>
      <c r="J34" s="204"/>
      <c r="K34" s="204"/>
      <c r="L34" s="204"/>
      <c r="M34" s="204"/>
      <c r="N34" s="205"/>
      <c r="O34" s="2"/>
    </row>
    <row r="35" spans="3:15" x14ac:dyDescent="0.25">
      <c r="C35" s="203"/>
      <c r="D35" s="204"/>
      <c r="E35" s="204"/>
      <c r="F35" s="204"/>
      <c r="G35" s="204"/>
      <c r="H35" s="204"/>
      <c r="I35" s="204"/>
      <c r="J35" s="204"/>
      <c r="K35" s="204"/>
      <c r="L35" s="204"/>
      <c r="M35" s="204"/>
      <c r="N35" s="205"/>
      <c r="O35" s="2"/>
    </row>
    <row r="36" spans="3:15" ht="15.75" thickBot="1" x14ac:dyDescent="0.3">
      <c r="C36" s="206"/>
      <c r="D36" s="207"/>
      <c r="E36" s="207"/>
      <c r="F36" s="207"/>
      <c r="G36" s="207"/>
      <c r="H36" s="207"/>
      <c r="I36" s="207"/>
      <c r="J36" s="207"/>
      <c r="K36" s="207"/>
      <c r="L36" s="207"/>
      <c r="M36" s="207"/>
      <c r="N36" s="208"/>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D15" sqref="D14:D15"/>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Sagrabb, Nils</cp:lastModifiedBy>
  <cp:lastPrinted>2016-05-20T08:25:54Z</cp:lastPrinted>
  <dcterms:created xsi:type="dcterms:W3CDTF">2016-04-21T08:07:20Z</dcterms:created>
  <dcterms:modified xsi:type="dcterms:W3CDTF">2020-08-14T09:00:07Z</dcterms:modified>
</cp:coreProperties>
</file>