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Risikostyring\ICAAP\2022-12\PILAR III excelfiler\"/>
    </mc:Choice>
  </mc:AlternateContent>
  <xr:revisionPtr revIDLastSave="0" documentId="8_{D7F8C7AF-83D8-40F9-82F1-E26DE4CBA44C}" xr6:coauthVersionLast="47" xr6:coauthVersionMax="47" xr10:uidLastSave="{00000000-0000-0000-0000-000000000000}"/>
  <bookViews>
    <workbookView xWindow="1950" yWindow="1950" windowWidth="21600" windowHeight="11385" xr2:uid="{3233CC7F-8B50-4C96-A69F-750DAB211403}"/>
  </bookViews>
  <sheets>
    <sheet name="EU OV1" sheetId="1" r:id="rId1"/>
    <sheet name="EUKM1" sheetId="2" r:id="rId2"/>
  </sheets>
  <externalReferences>
    <externalReference r:id="rId3"/>
  </externalReferences>
  <definedNames>
    <definedName name="C01.00_R0010_C0010">'[1]Cells C'!$N$4</definedName>
    <definedName name="C01.00_R0015_C0010">'[1]Cells C'!$N$5</definedName>
    <definedName name="C01.00_R0020_C0010">'[1]Cells C'!$N$6</definedName>
    <definedName name="C02.00_R0010_C0010">'[1]Cells C'!$N$112</definedName>
    <definedName name="C02.00_R0040_C0010">'[1]Cells C'!$N$115</definedName>
    <definedName name="C02.00_R0060_C0010">'[1]Cells C'!$N$118</definedName>
    <definedName name="C02.00_R0250_C0010">'[1]Cells C'!$N$138</definedName>
    <definedName name="C02.00_R0310_C0010">'[1]Cells C'!$N$144</definedName>
    <definedName name="C02.00_R0450_C0010">'[1]Cells C'!$N$156</definedName>
    <definedName name="C02.00_R0460_C0010">'[1]Cells C'!$N$157</definedName>
    <definedName name="C02.00_R0470_C0010">'[1]Cells C'!$N$158</definedName>
    <definedName name="C02.00_R0490_C0010">'[1]Cells C'!$N$159</definedName>
    <definedName name="C02.00_R0520_C0010">'[1]Cells C'!$N$162</definedName>
    <definedName name="C02.00_R0530_C0010">'[1]Cells C'!$N$163</definedName>
    <definedName name="C02.00_R0580_C0010">'[1]Cells C'!$N$171</definedName>
    <definedName name="C02.00_R0590_C0010">'[1]Cells C'!$N$172</definedName>
    <definedName name="C02.00_R0600_C0010">'[1]Cells C'!$N$173</definedName>
    <definedName name="C02.00_R0610_C0010">'[1]Cells C'!$N$174</definedName>
    <definedName name="C02.00_R0620_C0010">'[1]Cells C'!$N$175</definedName>
    <definedName name="C02.00_R0630_C0010">'[1]Cells C'!$N$176</definedName>
    <definedName name="C02.00_R0640_C0010">'[1]Cells C'!$N$177</definedName>
    <definedName name="C02.00_R0680_C0010">'[1]Cells C'!$N$181</definedName>
    <definedName name="C02.00_R0690_C0010">'[1]Cells C'!$N$182</definedName>
    <definedName name="C03.00_R0010_C0010">'[1]Cells C'!$N$189</definedName>
    <definedName name="C03.00_R0030_C0010">'[1]Cells C'!$N$191</definedName>
    <definedName name="C03.00_R0050_C0010">'[1]Cells C'!$N$193</definedName>
    <definedName name="C03.00_R0130_C0010">'[1]Cells C'!$N$195</definedName>
    <definedName name="C03.00_R0140_C0010">'[1]Cells C'!$N$196</definedName>
    <definedName name="C03.00_R0150_C0010">'[1]Cells C'!$N$197</definedName>
    <definedName name="C03.00_R0160_C0010">'[1]Cells C'!$N$198</definedName>
    <definedName name="C03.00_R0220_C0010">'[1]Cells C'!$N$204</definedName>
    <definedName name="C04.00_R0096_C0010">'[1]Cells C'!$N$218</definedName>
    <definedName name="C04.00_R0504_C0010">'[1]Cells C'!$N$276</definedName>
    <definedName name="C04.00_R0740_C0010">'[1]Cells C'!$N$306</definedName>
    <definedName name="C04.00_R0750_C0010">'[1]Cells C'!$N$307</definedName>
    <definedName name="C04.00_R0760_C0010">'[1]Cells C'!$N$308</definedName>
    <definedName name="C04.00_R0770_C0010">'[1]Cells C'!$N$309</definedName>
    <definedName name="C04.00_R0780_C0010">'[1]Cells C'!$N$310</definedName>
    <definedName name="C04.00_R0800_C0010">'[1]Cells C'!$N$311</definedName>
    <definedName name="C04.00_R0810_C0010">'[1]Cells C'!$N$312</definedName>
    <definedName name="C07.00_R0090_C0220_S0001">'[1]Cells C'!$N$729</definedName>
    <definedName name="C07.00_R0110_C0220_S0001">'[1]Cells C'!$N$739</definedName>
    <definedName name="C07.00_R0130_C0220_S0001">'[1]Cells C'!$N$749</definedName>
    <definedName name="C08.01_R0040_C0260_S0001">'[1]Cells C'!$N$11255</definedName>
    <definedName name="C08.01_R0040_C0260_S0002">'[1]Cells C'!$N$11566</definedName>
    <definedName name="C08.01_R0050_C0260_S0001">'[1]Cells C'!$N$11278</definedName>
    <definedName name="C08.01_R0050_C0260_S0002">'[1]Cells C'!$N$11589</definedName>
    <definedName name="C08.01_R0060_C0260_S0001">'[1]Cells C'!$N$11301</definedName>
    <definedName name="C08.01_R0060_C0260_S0002">'[1]Cells C'!$N$11612</definedName>
    <definedName name="C08.01_R0080_C0260_S0001">'[1]Cells C'!$N$11342</definedName>
    <definedName name="C08.01_R0080_C0260_S0002">'[1]Cells C'!$N$11653</definedName>
    <definedName name="C10.01_R0050_C0080">'[1]Cells C'!$N$21449</definedName>
    <definedName name="C13.01_R0010_C0190">'[1]Cells C'!$N$21532</definedName>
    <definedName name="C34.02_R0030_C0200_S0002">'[1]Cells C'!$N$34326</definedName>
    <definedName name="C34.02_R0040_C0200_S0002">'[1]Cells C'!$N$34341</definedName>
    <definedName name="C34.10_R0010_C0020">'[1]Cells C'!$N$37409</definedName>
    <definedName name="C34.10_R0110_C0020">'[1]Cells C'!$N$37427</definedName>
    <definedName name="C47.00_R0300_C0010">'[1]Cells LR'!$N$240</definedName>
    <definedName name="C47.00_R0330_C0010">'[1]Cells LR'!$N$243</definedName>
    <definedName name="C47.00_R0350_C0010">'[1]Cells LR'!$N$245</definedName>
    <definedName name="C47.00_R0360_C0010">'[1]Cells LR'!$N$246</definedName>
    <definedName name="C47.00_R0420_C0010">'[1]Cells LR'!$N$252</definedName>
    <definedName name="C47.00_R0440_C0010">'[1]Cells LR'!$N$254</definedName>
    <definedName name="C72.00_R0010_C0040">'[1]Cells LCR'!$N$6</definedName>
    <definedName name="C73.00_R0010_C0060">'[1]Cells LCR'!$N$148</definedName>
    <definedName name="C74.00_R0010_C0140">'[1]Cells LCR'!$N$579</definedName>
    <definedName name="C74.00_R0010_C0150">'[1]Cells LCR'!$N$580</definedName>
    <definedName name="C74.00_R0010_C0160">'[1]Cells LCR'!$N$581</definedName>
    <definedName name="C76.00_R0020_C0010">'[1]Cells LCR'!$N$2529</definedName>
    <definedName name="C76.00_R0030_C0010">'[1]Cells LCR'!$N$2530</definedName>
    <definedName name="C84.00_R0010_C0020">'[1]Cells NSFR'!$N$945</definedName>
    <definedName name="C84.00_R0120_C0030">'[1]Cells NSFR'!$N$965</definedName>
    <definedName name="C84.00_R0220_C0040">'[1]Cells NSFR'!$N$984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2" l="1"/>
  <c r="D50" i="2"/>
  <c r="D49" i="2"/>
  <c r="D47" i="2"/>
  <c r="D46" i="2"/>
  <c r="D45" i="2"/>
  <c r="D44" i="2"/>
  <c r="D43" i="2"/>
  <c r="D41" i="2"/>
  <c r="D40" i="2"/>
  <c r="D38" i="2"/>
  <c r="D34" i="2"/>
  <c r="D33" i="2"/>
  <c r="D37" i="2" s="1"/>
  <c r="D31" i="2"/>
  <c r="D30" i="2"/>
  <c r="D29" i="2"/>
  <c r="D28" i="2"/>
  <c r="D27" i="2"/>
  <c r="D26" i="2"/>
  <c r="D25" i="2"/>
  <c r="D24" i="2"/>
  <c r="D23" i="2"/>
  <c r="D21" i="2"/>
  <c r="D20" i="2"/>
  <c r="D19" i="2"/>
  <c r="D18" i="2"/>
  <c r="D16" i="2"/>
  <c r="D15" i="2"/>
  <c r="D14" i="2"/>
  <c r="D12" i="2"/>
  <c r="D10" i="2"/>
  <c r="D9" i="2"/>
  <c r="D8" i="2"/>
  <c r="D39" i="1"/>
  <c r="D38" i="1"/>
  <c r="D37" i="1"/>
  <c r="E37" i="1" s="1"/>
  <c r="D36" i="1"/>
  <c r="E36" i="1" s="1"/>
  <c r="D35" i="1"/>
  <c r="E35" i="1" s="1"/>
  <c r="D34" i="1"/>
  <c r="D33" i="1"/>
  <c r="D32" i="1"/>
  <c r="D31" i="1"/>
  <c r="D26" i="1"/>
  <c r="D25" i="1"/>
  <c r="D18" i="1"/>
  <c r="E18" i="1" s="1"/>
  <c r="D14" i="1"/>
  <c r="D13" i="1"/>
  <c r="E13" i="1" s="1"/>
  <c r="D10" i="1"/>
  <c r="E10" i="1" s="1"/>
  <c r="D9" i="1"/>
  <c r="E9" i="1" s="1"/>
  <c r="E8" i="1"/>
  <c r="D8" i="1"/>
  <c r="D36" i="2" l="1"/>
  <c r="D44" i="1"/>
  <c r="E14" i="1"/>
</calcChain>
</file>

<file path=xl/sharedStrings.xml><?xml version="1.0" encoding="utf-8"?>
<sst xmlns="http://schemas.openxmlformats.org/spreadsheetml/2006/main" count="132" uniqueCount="101">
  <si>
    <t>Template EU OV1 – Overview of total risk exposure amounts</t>
  </si>
  <si>
    <t>Risk weighted exposure amounts (RWEAs)</t>
  </si>
  <si>
    <t>Total own funds requirements</t>
  </si>
  <si>
    <t>a</t>
  </si>
  <si>
    <t>c</t>
  </si>
  <si>
    <t>Credit risk (excluding CCR)</t>
  </si>
  <si>
    <t xml:space="preserve">Of which the standardised approach </t>
  </si>
  <si>
    <t xml:space="preserve">Of which the Foundation IRB (F-IRB) approach </t>
  </si>
  <si>
    <t>Of which:  slotting approach</t>
  </si>
  <si>
    <t>EU 4a</t>
  </si>
  <si>
    <t>Of which: equities under the simple riskweighted approach</t>
  </si>
  <si>
    <t xml:space="preserve">Of which the Advanced IRB (A-IRB) approach </t>
  </si>
  <si>
    <t xml:space="preserve">Counterparty credit risk - CCR </t>
  </si>
  <si>
    <t>Of which internal model method (IMM)</t>
  </si>
  <si>
    <t>EU 8a</t>
  </si>
  <si>
    <t>Of which exposures to a CCP</t>
  </si>
  <si>
    <t>EU 8b</t>
  </si>
  <si>
    <t>Of which credit valuation adjustment - CVA</t>
  </si>
  <si>
    <t>Of which other CCR</t>
  </si>
  <si>
    <t>Not applicable</t>
  </si>
  <si>
    <t xml:space="preserve">Settlement risk </t>
  </si>
  <si>
    <t>(column a)*8%</t>
  </si>
  <si>
    <t>Securitisation exposures in the non-trading book (after the cap)</t>
  </si>
  <si>
    <t xml:space="preserve">Of which SEC-IRBA approach </t>
  </si>
  <si>
    <t>Of which SEC-ERBA (including IAA)</t>
  </si>
  <si>
    <t xml:space="preserve">Of which SEC-SA approach </t>
  </si>
  <si>
    <t>EU 19a</t>
  </si>
  <si>
    <t>Of which 1250%</t>
  </si>
  <si>
    <t>Position, foreign exchange and commodities risks (Market risk)</t>
  </si>
  <si>
    <t xml:space="preserve">Of which IMA </t>
  </si>
  <si>
    <t>EU 22a</t>
  </si>
  <si>
    <t>Large exposures</t>
  </si>
  <si>
    <t>Operational risk</t>
  </si>
  <si>
    <t>EU 23a</t>
  </si>
  <si>
    <t xml:space="preserve">Of which basic indicator approach </t>
  </si>
  <si>
    <t>EU 23b</t>
  </si>
  <si>
    <t xml:space="preserve">Of which standardised approach </t>
  </si>
  <si>
    <t>EU 23c</t>
  </si>
  <si>
    <t xml:space="preserve">Of which advanced measurement approach </t>
  </si>
  <si>
    <t>Amounts below the thresholds for deduction (subject
to 250% risk weight) (For information)</t>
  </si>
  <si>
    <t>Total</t>
  </si>
  <si>
    <t>-</t>
  </si>
  <si>
    <t>Template EU KM1 - Key metrics template</t>
  </si>
  <si>
    <t>Available own funds (amounts)</t>
  </si>
  <si>
    <t xml:space="preserve">Common Equity Tier 1 (CET1) capital </t>
  </si>
  <si>
    <t xml:space="preserve">Tier 1 capital </t>
  </si>
  <si>
    <t xml:space="preserve">Total capital </t>
  </si>
  <si>
    <t>Risk-weighted exposure amounts</t>
  </si>
  <si>
    <t>Total risk-weighted exposure amount</t>
  </si>
  <si>
    <t>Capital ratios (as a percentage of risk-weighted exposure amount)</t>
  </si>
  <si>
    <t>Common Equity Tier 1 ratio (%)</t>
  </si>
  <si>
    <t>Tier 1 ratio (%)</t>
  </si>
  <si>
    <t>Total capital ratio (%)</t>
  </si>
  <si>
    <t>Additional own funds requirements to address risks other than the risk of excessive leverage (as a percentage of risk-weighted exposure amount)</t>
  </si>
  <si>
    <t>EU 7a</t>
  </si>
  <si>
    <t xml:space="preserve">Additional own funds requirements to address risks other than the risk of excessive leverage (%) </t>
  </si>
  <si>
    <t>EU 7b</t>
  </si>
  <si>
    <t xml:space="preserve">     of which: to be made up of CET1 capital (percentage points)</t>
  </si>
  <si>
    <t>EU 7c</t>
  </si>
  <si>
    <t xml:space="preserve">     of which: to be made up of Tier 1 capital (percentage points)</t>
  </si>
  <si>
    <t>EU 7d</t>
  </si>
  <si>
    <t>Total SREP own funds requirements (%)</t>
  </si>
  <si>
    <t>Combined buffer requirement (as a percentage of risk-weighted exposure amount)</t>
  </si>
  <si>
    <t>Capital conservation buffer (%)</t>
  </si>
  <si>
    <t>Conservation buffer due to macro-prudential or systemic risk identified at the level of a Member State (%)</t>
  </si>
  <si>
    <t>Institution specific countercyclical capital buffer (%)</t>
  </si>
  <si>
    <t>EU 9a</t>
  </si>
  <si>
    <t>Systemic risk buffer (%)</t>
  </si>
  <si>
    <t>Global Systemically Important Institution buffer (%)</t>
  </si>
  <si>
    <t>EU 10a</t>
  </si>
  <si>
    <t>Other Systemically Important Institution buffer</t>
  </si>
  <si>
    <t>Combined buffer requirement (%)</t>
  </si>
  <si>
    <t>EU 11a</t>
  </si>
  <si>
    <t>Overall capital requirements (%)</t>
  </si>
  <si>
    <t>CET1 available after meeting the total SREP own funds requirements (%)</t>
  </si>
  <si>
    <t>Leverage ratio</t>
  </si>
  <si>
    <t>Total exposure measure</t>
  </si>
  <si>
    <t>Leverage ratio (%)</t>
  </si>
  <si>
    <t>Additional own funds requirements to address the risk of excessive leverage (as a percentage of total exposure measure)</t>
  </si>
  <si>
    <t>EU 14a</t>
  </si>
  <si>
    <t xml:space="preserve">Additional own funds requirements to address the risk of excessive leverage (%) </t>
  </si>
  <si>
    <t>EU 14b</t>
  </si>
  <si>
    <t>EU 14c</t>
  </si>
  <si>
    <t>Total SREP leverage ratio requirements (%)</t>
  </si>
  <si>
    <t>Leverage ratio buffer and overall leverage ratio requirement (as a percentage of total exposure measure)</t>
  </si>
  <si>
    <t>EU 14d</t>
  </si>
  <si>
    <t>Leverage ratio buffer requirement (%)</t>
  </si>
  <si>
    <t>EU 14e</t>
  </si>
  <si>
    <t>Overall leverage ratio requirements (%)</t>
  </si>
  <si>
    <t>Liquidity Coverage Ratio</t>
  </si>
  <si>
    <t>Total high-quality liquid assets (HQLA) (Weighted value - average)</t>
  </si>
  <si>
    <t>EU 16a</t>
  </si>
  <si>
    <t xml:space="preserve">Cash outflows - Total weighted value </t>
  </si>
  <si>
    <t>EU 16b</t>
  </si>
  <si>
    <t xml:space="preserve">Cash inflows - Total weighted value </t>
  </si>
  <si>
    <t>Total net cash outflows (adjusted value)</t>
  </si>
  <si>
    <t>Liquidity coverage ratio (%)</t>
  </si>
  <si>
    <t>Net Stable Funding Ratio</t>
  </si>
  <si>
    <t>Total available stable funding</t>
  </si>
  <si>
    <t>Total required stable funding</t>
  </si>
  <si>
    <t>NSFR ratio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</si>
</sst>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* #,##0.0000_-;\-* #,##0.0000_-;_-* &quot;-&quot;??_-;_-@_-"/>
    <numFmt numFmtId="166" formatCode="_-* #,##0.000000_-;\-* #,##0.0000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Arial"/>
      <family val="2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164" fontId="3" fillId="0" borderId="2" xfId="1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14" fontId="3" fillId="0" borderId="2" xfId="0" applyNumberFormat="1" applyFont="1" applyBorder="1" applyAlignment="1">
      <alignment horizontal="center" vertical="center" wrapText="1"/>
    </xf>
    <xf numFmtId="164" fontId="3" fillId="3" borderId="2" xfId="1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4" fontId="3" fillId="0" borderId="0" xfId="1" applyNumberFormat="1" applyFont="1"/>
    <xf numFmtId="0" fontId="6" fillId="0" borderId="0" xfId="0" applyFont="1"/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center" vertical="center" wrapText="1"/>
    </xf>
    <xf numFmtId="165" fontId="3" fillId="0" borderId="2" xfId="1" applyNumberFormat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10" fontId="3" fillId="0" borderId="2" xfId="2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166" fontId="3" fillId="0" borderId="2" xfId="1" applyNumberFormat="1" applyFont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166" fontId="3" fillId="0" borderId="2" xfId="1" quotePrefix="1" applyNumberFormat="1" applyFont="1" applyBorder="1" applyAlignment="1">
      <alignment horizontal="center" vertical="center" wrapText="1"/>
    </xf>
    <xf numFmtId="164" fontId="2" fillId="0" borderId="0" xfId="1" applyNumberFormat="1" applyFont="1"/>
    <xf numFmtId="14" fontId="3" fillId="0" borderId="2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</cellXfs>
  <cellStyles count="3">
    <cellStyle name="Komma" xfId="1" builtinId="3"/>
    <cellStyle name="Normal" xfId="0" builtinId="0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Risikostyring\ICAAP\2022-12\PILAR%20III%20excelfiler\SBH-pilar3-per-31-12-2022-v1.xlsx" TargetMode="External"/><Relationship Id="rId1" Type="http://schemas.openxmlformats.org/officeDocument/2006/relationships/externalLinkPath" Target="SBH-pilar3-per-31-12-2022-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ells AE"/>
      <sheetName val="Cells NSFR"/>
      <sheetName val="Cells LCR"/>
      <sheetName val="Cells LR"/>
      <sheetName val="Cells C"/>
      <sheetName val="Cells C Avvikende"/>
      <sheetName val="Cells F"/>
      <sheetName val="Hjelpeark"/>
      <sheetName val="Index"/>
      <sheetName val="EU CC1"/>
      <sheetName val="EU OV1"/>
      <sheetName val="EU KM1"/>
      <sheetName val="EU INS1"/>
      <sheetName val="EU INS2"/>
      <sheetName val="EU CCyB1"/>
      <sheetName val="EU CCyB2"/>
      <sheetName val="EU CCR1"/>
      <sheetName val="EU CCR2"/>
      <sheetName val="EU CCR3"/>
      <sheetName val="EU CCR4"/>
      <sheetName val="EU CCR5"/>
      <sheetName val="EU CCR6"/>
      <sheetName val="EU CCR7"/>
      <sheetName val="EU CCR8"/>
      <sheetName val="EU CR1"/>
      <sheetName val="EU CR2"/>
      <sheetName val="EU CR2a"/>
      <sheetName val="EU CR3"/>
      <sheetName val="EU CR4"/>
      <sheetName val="EU CR5"/>
      <sheetName val="EU CR6"/>
      <sheetName val="EU CR6-A"/>
      <sheetName val="EU CR7"/>
      <sheetName val="EU CR7-A"/>
      <sheetName val="EU CR8"/>
      <sheetName val="EU CR9"/>
      <sheetName val="EU CR9.1"/>
      <sheetName val="EU CR10"/>
      <sheetName val="EU SEC1"/>
      <sheetName val="EU SEC2"/>
      <sheetName val="EU SEC3"/>
      <sheetName val="EU SEC4"/>
      <sheetName val="EU SEC5"/>
      <sheetName val="EU CQ1"/>
      <sheetName val="EU CQ3"/>
      <sheetName val="EU CQ2"/>
      <sheetName val="EU CQ4"/>
      <sheetName val="EU CQ5"/>
      <sheetName val="EU CQ6"/>
      <sheetName val="EU CQ7"/>
      <sheetName val="EU CQ8"/>
      <sheetName val="EU OR1"/>
      <sheetName val="EU MR1"/>
      <sheetName val="EU MR2-A"/>
      <sheetName val="EU MR2-B"/>
      <sheetName val="EU MR3"/>
      <sheetName val="EU PV1"/>
      <sheetName val="EU LR1"/>
      <sheetName val="EU LR2"/>
      <sheetName val="EU LR3"/>
      <sheetName val="EU LIQ1"/>
      <sheetName val="EU LIQ2"/>
      <sheetName val="EU AE1"/>
      <sheetName val="EU AE2"/>
      <sheetName val="EU AE3"/>
    </sheetNames>
    <sheetDataSet>
      <sheetData sheetId="0"/>
      <sheetData sheetId="1">
        <row r="945">
          <cell r="N945">
            <v>22131901879.720001</v>
          </cell>
        </row>
        <row r="965">
          <cell r="N965">
            <v>31860791851.650002</v>
          </cell>
        </row>
        <row r="984">
          <cell r="N984">
            <v>1.4396</v>
          </cell>
        </row>
      </sheetData>
      <sheetData sheetId="2">
        <row r="6">
          <cell r="N6">
            <v>4664966915.3299999</v>
          </cell>
        </row>
        <row r="148">
          <cell r="N148">
            <v>4495942024.3500004</v>
          </cell>
        </row>
        <row r="579">
          <cell r="N579">
            <v>1551883857</v>
          </cell>
        </row>
        <row r="2529">
          <cell r="N2529">
            <v>2944058167.3499999</v>
          </cell>
        </row>
        <row r="2530">
          <cell r="N2530">
            <v>1.5845</v>
          </cell>
        </row>
      </sheetData>
      <sheetData sheetId="3">
        <row r="240">
          <cell r="N240">
            <v>47919183320</v>
          </cell>
        </row>
        <row r="243">
          <cell r="N243">
            <v>9.1600000000000001E-2</v>
          </cell>
        </row>
      </sheetData>
      <sheetData sheetId="4">
        <row r="4">
          <cell r="N4">
            <v>4898854099</v>
          </cell>
        </row>
        <row r="5">
          <cell r="N5">
            <v>4389436599</v>
          </cell>
        </row>
        <row r="6">
          <cell r="N6">
            <v>3951196599</v>
          </cell>
        </row>
        <row r="112">
          <cell r="N112">
            <v>20809835190</v>
          </cell>
        </row>
        <row r="115">
          <cell r="N115">
            <v>19101414311</v>
          </cell>
        </row>
        <row r="118">
          <cell r="N118">
            <v>17805829848</v>
          </cell>
        </row>
        <row r="138">
          <cell r="N138">
            <v>1239991</v>
          </cell>
        </row>
        <row r="144">
          <cell r="N144">
            <v>1294344472</v>
          </cell>
        </row>
        <row r="172">
          <cell r="N172">
            <v>1620029241</v>
          </cell>
        </row>
        <row r="173">
          <cell r="N173">
            <v>1620029241</v>
          </cell>
        </row>
        <row r="177">
          <cell r="N177">
            <v>88391638</v>
          </cell>
        </row>
        <row r="189">
          <cell r="N189">
            <v>0.18990000000000001</v>
          </cell>
        </row>
        <row r="191">
          <cell r="N191">
            <v>0.2109</v>
          </cell>
        </row>
        <row r="193">
          <cell r="N193">
            <v>0.2354</v>
          </cell>
        </row>
        <row r="195">
          <cell r="N195">
            <v>0.10199999999999999</v>
          </cell>
        </row>
        <row r="196">
          <cell r="N196">
            <v>6.7000000000000004E-2</v>
          </cell>
        </row>
        <row r="197">
          <cell r="N197">
            <v>8.2000000000000003E-2</v>
          </cell>
        </row>
        <row r="198">
          <cell r="N198">
            <v>0.17699999999999999</v>
          </cell>
        </row>
        <row r="204">
          <cell r="N204">
            <v>3014754015</v>
          </cell>
        </row>
        <row r="306">
          <cell r="N306">
            <v>1560737639</v>
          </cell>
        </row>
        <row r="307">
          <cell r="N307">
            <v>520245880</v>
          </cell>
        </row>
        <row r="309">
          <cell r="N309">
            <v>416196704</v>
          </cell>
        </row>
        <row r="310">
          <cell r="N310">
            <v>624295056</v>
          </cell>
        </row>
        <row r="739">
          <cell r="N739">
            <v>171344183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A52C2-F399-401E-B6C5-072CBECDF784}">
  <dimension ref="A1:M46"/>
  <sheetViews>
    <sheetView tabSelected="1" workbookViewId="0">
      <selection activeCell="E20" sqref="E20"/>
    </sheetView>
  </sheetViews>
  <sheetFormatPr baseColWidth="10" defaultColWidth="9.140625" defaultRowHeight="15" x14ac:dyDescent="0.25"/>
  <cols>
    <col min="1" max="1" width="1" style="4" customWidth="1"/>
    <col min="2" max="2" width="7.7109375" style="4" customWidth="1"/>
    <col min="3" max="3" width="64.42578125" style="4" customWidth="1"/>
    <col min="4" max="4" width="50.5703125" style="6" customWidth="1"/>
    <col min="5" max="5" width="46.42578125" style="7" customWidth="1"/>
    <col min="6" max="16384" width="9.140625" style="4"/>
  </cols>
  <sheetData>
    <row r="1" spans="1:13" x14ac:dyDescent="0.25">
      <c r="A1" s="1"/>
      <c r="B1" s="1"/>
      <c r="C1" s="1"/>
      <c r="D1" s="2"/>
      <c r="E1" s="3"/>
    </row>
    <row r="2" spans="1:13" ht="20.25" x14ac:dyDescent="0.3">
      <c r="A2" s="1"/>
      <c r="B2" s="5" t="s">
        <v>0</v>
      </c>
    </row>
    <row r="3" spans="1:13" x14ac:dyDescent="0.25">
      <c r="A3" s="1"/>
    </row>
    <row r="4" spans="1:13" x14ac:dyDescent="0.25">
      <c r="A4" s="1"/>
    </row>
    <row r="5" spans="1:13" x14ac:dyDescent="0.25">
      <c r="A5" s="1"/>
      <c r="B5" s="39"/>
      <c r="C5" s="40"/>
      <c r="D5" s="9" t="s">
        <v>1</v>
      </c>
      <c r="E5" s="8" t="s">
        <v>2</v>
      </c>
    </row>
    <row r="6" spans="1:13" x14ac:dyDescent="0.25">
      <c r="A6" s="1"/>
      <c r="B6" s="39"/>
      <c r="C6" s="40"/>
      <c r="D6" s="9" t="s">
        <v>3</v>
      </c>
      <c r="E6" s="8" t="s">
        <v>4</v>
      </c>
    </row>
    <row r="7" spans="1:13" x14ac:dyDescent="0.25">
      <c r="A7" s="1"/>
      <c r="B7" s="41"/>
      <c r="C7" s="42"/>
      <c r="D7" s="18">
        <v>44926</v>
      </c>
      <c r="E7" s="18">
        <v>44926</v>
      </c>
    </row>
    <row r="8" spans="1:13" x14ac:dyDescent="0.25">
      <c r="A8" s="1"/>
      <c r="B8" s="9">
        <v>1</v>
      </c>
      <c r="C8" s="10" t="s">
        <v>5</v>
      </c>
      <c r="D8" s="8">
        <f>+C02.00_R0040_C0010 - (C07.00_R0090_C0220_S0001 + C07.00_R0110_C0220_S0001 + C07.00_R0130_C0220_S0001 + C08.01_R0040_C0260_S0001 + C08.01_R0050_C0260_S0001 + C08.01_R0060_C0260_S0001 + C08.01_R0040_C0260_S0002 + C08.01_R0050_C0260_S0002 + C08.01_R0060_C0260_S0002)
- C02.00_R0460_C0010 - C02.00_R0470_C0010 + C02.00_R0630_C0010 + C02.00_R0690_C0010</f>
        <v>18930070128</v>
      </c>
      <c r="E8" s="8">
        <f>+D8*8%</f>
        <v>1514405610.24</v>
      </c>
    </row>
    <row r="9" spans="1:13" x14ac:dyDescent="0.25">
      <c r="A9" s="1"/>
      <c r="B9" s="9">
        <v>2</v>
      </c>
      <c r="C9" s="11" t="s">
        <v>6</v>
      </c>
      <c r="D9" s="8">
        <f>+C02.00_R0060_C0010 - (C07.00_R0090_C0220_S0001 + C07.00_R0110_C0220_S0001 + C07.00_R0130_C0220_S0001)</f>
        <v>17634485665</v>
      </c>
      <c r="E9" s="8">
        <f t="shared" ref="E9:E18" si="0">+D9*8%</f>
        <v>1410758853.2</v>
      </c>
    </row>
    <row r="10" spans="1:13" x14ac:dyDescent="0.25">
      <c r="A10" s="1"/>
      <c r="B10" s="9">
        <v>3</v>
      </c>
      <c r="C10" s="11" t="s">
        <v>7</v>
      </c>
      <c r="D10" s="8">
        <f>+C02.00_R0250_C0010 - (C08.01_R0040_C0260_S0002 + C08.01_R0050_C0260_S0002 + C08.01_R0060_C0260_S0002 + C08.01_R0080_C0260_S0002) + C02.00_R0450_C0010</f>
        <v>1239991</v>
      </c>
      <c r="E10" s="8">
        <f t="shared" si="0"/>
        <v>99199.28</v>
      </c>
    </row>
    <row r="11" spans="1:13" x14ac:dyDescent="0.25">
      <c r="A11" s="1"/>
      <c r="B11" s="9">
        <v>4</v>
      </c>
      <c r="C11" s="11" t="s">
        <v>8</v>
      </c>
      <c r="D11" s="8" t="s">
        <v>41</v>
      </c>
      <c r="E11" s="8" t="s">
        <v>41</v>
      </c>
    </row>
    <row r="12" spans="1:13" x14ac:dyDescent="0.25">
      <c r="A12" s="1"/>
      <c r="B12" s="9" t="s">
        <v>9</v>
      </c>
      <c r="C12" s="11" t="s">
        <v>10</v>
      </c>
      <c r="D12" s="8" t="s">
        <v>41</v>
      </c>
      <c r="E12" s="8" t="s">
        <v>41</v>
      </c>
    </row>
    <row r="13" spans="1:13" x14ac:dyDescent="0.25">
      <c r="A13" s="1"/>
      <c r="B13" s="9">
        <v>5</v>
      </c>
      <c r="C13" s="11" t="s">
        <v>11</v>
      </c>
      <c r="D13" s="8">
        <f>+C02.00_R0310_C0010 - C08.01_R0040_C0260_S0001 + C08.01_R0050_C0260_S0001 + C08.01_R0060_C0260_S0001 + C08.01_R0080_C0260_S0001</f>
        <v>1294344472</v>
      </c>
      <c r="E13" s="8">
        <f t="shared" si="0"/>
        <v>103547557.76000001</v>
      </c>
    </row>
    <row r="14" spans="1:13" x14ac:dyDescent="0.25">
      <c r="A14" s="1"/>
      <c r="B14" s="9">
        <v>6</v>
      </c>
      <c r="C14" s="10" t="s">
        <v>12</v>
      </c>
      <c r="D14" s="8">
        <f>+C07.00_R0090_C0220_S0001 + C07.00_R0110_C0220_S0001 + C07.00_R0130_C0220_S0001 + C08.01_R0040_C0260_S0001 + C08.01_R0050_C0260_S0001 + C08.01_R0060_C0260_S0001 + C08.01_R0040_C0260_S0002 + C08.01_R0050_C0260_S0002 + C08.01_R0060_C0260_S0002 + C02.00_R0460_C0010 + C02.00_R0640_C0010</f>
        <v>259735821</v>
      </c>
      <c r="E14" s="8">
        <f t="shared" si="0"/>
        <v>20778865.68</v>
      </c>
      <c r="M14" s="18"/>
    </row>
    <row r="15" spans="1:13" x14ac:dyDescent="0.25">
      <c r="A15" s="1"/>
      <c r="B15" s="9">
        <v>7</v>
      </c>
      <c r="C15" s="11" t="s">
        <v>6</v>
      </c>
      <c r="D15" s="19" t="s">
        <v>41</v>
      </c>
      <c r="E15" s="8" t="s">
        <v>41</v>
      </c>
    </row>
    <row r="16" spans="1:13" x14ac:dyDescent="0.25">
      <c r="A16" s="1"/>
      <c r="B16" s="9">
        <v>8</v>
      </c>
      <c r="C16" s="11" t="s">
        <v>13</v>
      </c>
      <c r="D16" s="19" t="s">
        <v>41</v>
      </c>
      <c r="E16" s="8" t="s">
        <v>41</v>
      </c>
    </row>
    <row r="17" spans="1:5" x14ac:dyDescent="0.25">
      <c r="A17" s="1"/>
      <c r="B17" s="9" t="s">
        <v>14</v>
      </c>
      <c r="C17" s="11" t="s">
        <v>15</v>
      </c>
      <c r="D17" s="8" t="s">
        <v>41</v>
      </c>
      <c r="E17" s="8" t="s">
        <v>41</v>
      </c>
    </row>
    <row r="18" spans="1:5" x14ac:dyDescent="0.25">
      <c r="A18" s="1"/>
      <c r="B18" s="9" t="s">
        <v>16</v>
      </c>
      <c r="C18" s="11" t="s">
        <v>17</v>
      </c>
      <c r="D18" s="8">
        <f>+C02.00_R0640_C0010</f>
        <v>88391638</v>
      </c>
      <c r="E18" s="8">
        <f t="shared" si="0"/>
        <v>7071331.04</v>
      </c>
    </row>
    <row r="19" spans="1:5" x14ac:dyDescent="0.25">
      <c r="A19" s="1"/>
      <c r="B19" s="9">
        <v>9</v>
      </c>
      <c r="C19" s="11" t="s">
        <v>18</v>
      </c>
      <c r="D19" s="21" t="s">
        <v>41</v>
      </c>
      <c r="E19" s="8" t="s">
        <v>41</v>
      </c>
    </row>
    <row r="20" spans="1:5" x14ac:dyDescent="0.25">
      <c r="A20" s="1"/>
      <c r="B20" s="9">
        <v>10</v>
      </c>
      <c r="C20" s="11" t="s">
        <v>19</v>
      </c>
      <c r="D20" s="20"/>
      <c r="E20" s="13"/>
    </row>
    <row r="21" spans="1:5" x14ac:dyDescent="0.25">
      <c r="A21" s="1"/>
      <c r="B21" s="9">
        <v>11</v>
      </c>
      <c r="C21" s="11" t="s">
        <v>19</v>
      </c>
      <c r="D21" s="12"/>
      <c r="E21" s="13"/>
    </row>
    <row r="22" spans="1:5" x14ac:dyDescent="0.25">
      <c r="A22" s="1"/>
      <c r="B22" s="9">
        <v>12</v>
      </c>
      <c r="C22" s="11" t="s">
        <v>19</v>
      </c>
      <c r="D22" s="12"/>
      <c r="E22" s="13"/>
    </row>
    <row r="23" spans="1:5" x14ac:dyDescent="0.25">
      <c r="A23" s="1"/>
      <c r="B23" s="9">
        <v>13</v>
      </c>
      <c r="C23" s="11" t="s">
        <v>19</v>
      </c>
      <c r="D23" s="12"/>
      <c r="E23" s="13"/>
    </row>
    <row r="24" spans="1:5" x14ac:dyDescent="0.25">
      <c r="A24" s="1"/>
      <c r="B24" s="9">
        <v>14</v>
      </c>
      <c r="C24" s="11" t="s">
        <v>19</v>
      </c>
      <c r="D24" s="12"/>
      <c r="E24" s="13"/>
    </row>
    <row r="25" spans="1:5" x14ac:dyDescent="0.25">
      <c r="A25" s="1"/>
      <c r="B25" s="9">
        <v>15</v>
      </c>
      <c r="C25" s="10" t="s">
        <v>20</v>
      </c>
      <c r="D25" s="8">
        <f>+C02.00_R0490_C0010</f>
        <v>0</v>
      </c>
      <c r="E25" s="8" t="s">
        <v>21</v>
      </c>
    </row>
    <row r="26" spans="1:5" x14ac:dyDescent="0.25">
      <c r="A26" s="1"/>
      <c r="B26" s="9">
        <v>16</v>
      </c>
      <c r="C26" s="10" t="s">
        <v>22</v>
      </c>
      <c r="D26" s="8">
        <f>+C02.00_R0470_C0010 + (-1)*C13.01_R0010_C0190*1250%</f>
        <v>0</v>
      </c>
      <c r="E26" s="8" t="s">
        <v>21</v>
      </c>
    </row>
    <row r="27" spans="1:5" x14ac:dyDescent="0.25">
      <c r="A27" s="1"/>
      <c r="B27" s="9">
        <v>17</v>
      </c>
      <c r="C27" s="11" t="s">
        <v>23</v>
      </c>
      <c r="D27" s="9"/>
      <c r="E27" s="8"/>
    </row>
    <row r="28" spans="1:5" x14ac:dyDescent="0.25">
      <c r="A28" s="1"/>
      <c r="B28" s="9">
        <v>18</v>
      </c>
      <c r="C28" s="11" t="s">
        <v>24</v>
      </c>
      <c r="D28" s="9"/>
      <c r="E28" s="8"/>
    </row>
    <row r="29" spans="1:5" x14ac:dyDescent="0.25">
      <c r="A29" s="1"/>
      <c r="B29" s="9">
        <v>19</v>
      </c>
      <c r="C29" s="11" t="s">
        <v>25</v>
      </c>
      <c r="D29" s="9"/>
      <c r="E29" s="8"/>
    </row>
    <row r="30" spans="1:5" x14ac:dyDescent="0.25">
      <c r="A30" s="1"/>
      <c r="B30" s="9" t="s">
        <v>26</v>
      </c>
      <c r="C30" s="11" t="s">
        <v>27</v>
      </c>
      <c r="D30" s="9"/>
      <c r="E30" s="8"/>
    </row>
    <row r="31" spans="1:5" x14ac:dyDescent="0.25">
      <c r="A31" s="1"/>
      <c r="B31" s="9">
        <v>20</v>
      </c>
      <c r="C31" s="10" t="s">
        <v>28</v>
      </c>
      <c r="D31" s="8">
        <f>+C02.00_R0520_C0010</f>
        <v>0</v>
      </c>
      <c r="E31" s="8" t="s">
        <v>21</v>
      </c>
    </row>
    <row r="32" spans="1:5" x14ac:dyDescent="0.25">
      <c r="A32" s="1"/>
      <c r="B32" s="9">
        <v>21</v>
      </c>
      <c r="C32" s="11" t="s">
        <v>6</v>
      </c>
      <c r="D32" s="8">
        <f>+C02.00_R0530_C0010</f>
        <v>0</v>
      </c>
      <c r="E32" s="8" t="s">
        <v>21</v>
      </c>
    </row>
    <row r="33" spans="1:5" x14ac:dyDescent="0.25">
      <c r="A33" s="1"/>
      <c r="B33" s="9">
        <v>22</v>
      </c>
      <c r="C33" s="11" t="s">
        <v>29</v>
      </c>
      <c r="D33" s="8">
        <f>+C02.00_R0580_C0010</f>
        <v>0</v>
      </c>
      <c r="E33" s="8" t="s">
        <v>21</v>
      </c>
    </row>
    <row r="34" spans="1:5" x14ac:dyDescent="0.25">
      <c r="A34" s="1"/>
      <c r="B34" s="9" t="s">
        <v>30</v>
      </c>
      <c r="C34" s="10" t="s">
        <v>31</v>
      </c>
      <c r="D34" s="8">
        <f>+C02.00_R0680_C0010</f>
        <v>0</v>
      </c>
      <c r="E34" s="8" t="s">
        <v>21</v>
      </c>
    </row>
    <row r="35" spans="1:5" x14ac:dyDescent="0.25">
      <c r="A35" s="1"/>
      <c r="B35" s="9">
        <v>23</v>
      </c>
      <c r="C35" s="10" t="s">
        <v>32</v>
      </c>
      <c r="D35" s="8">
        <f>+C02.00_R0590_C0010</f>
        <v>1620029241</v>
      </c>
      <c r="E35" s="8">
        <f>+D35*8%</f>
        <v>129602339.28</v>
      </c>
    </row>
    <row r="36" spans="1:5" x14ac:dyDescent="0.25">
      <c r="A36" s="1"/>
      <c r="B36" s="9" t="s">
        <v>33</v>
      </c>
      <c r="C36" s="11" t="s">
        <v>34</v>
      </c>
      <c r="D36" s="8">
        <f>+C02.00_R0600_C0010</f>
        <v>1620029241</v>
      </c>
      <c r="E36" s="8">
        <f t="shared" ref="E36:E37" si="1">+D36*8%</f>
        <v>129602339.28</v>
      </c>
    </row>
    <row r="37" spans="1:5" x14ac:dyDescent="0.25">
      <c r="A37" s="1"/>
      <c r="B37" s="9" t="s">
        <v>35</v>
      </c>
      <c r="C37" s="11" t="s">
        <v>36</v>
      </c>
      <c r="D37" s="8">
        <f>+C02.00_R0610_C0010</f>
        <v>0</v>
      </c>
      <c r="E37" s="8">
        <f t="shared" si="1"/>
        <v>0</v>
      </c>
    </row>
    <row r="38" spans="1:5" x14ac:dyDescent="0.25">
      <c r="A38" s="1"/>
      <c r="B38" s="9" t="s">
        <v>37</v>
      </c>
      <c r="C38" s="11" t="s">
        <v>38</v>
      </c>
      <c r="D38" s="8">
        <f>+C02.00_R0620_C0010</f>
        <v>0</v>
      </c>
      <c r="E38" s="8" t="s">
        <v>21</v>
      </c>
    </row>
    <row r="39" spans="1:5" ht="30" x14ac:dyDescent="0.25">
      <c r="A39" s="1"/>
      <c r="B39" s="14">
        <v>24</v>
      </c>
      <c r="C39" s="15" t="s">
        <v>39</v>
      </c>
      <c r="D39" s="8">
        <f>+(C04.00_R0096_C0010 + C04.00_R0504_C0010)*250%</f>
        <v>0</v>
      </c>
      <c r="E39" s="8" t="s">
        <v>21</v>
      </c>
    </row>
    <row r="40" spans="1:5" x14ac:dyDescent="0.25">
      <c r="A40" s="1"/>
      <c r="B40" s="9">
        <v>25</v>
      </c>
      <c r="C40" s="11" t="s">
        <v>19</v>
      </c>
      <c r="D40" s="12"/>
      <c r="E40" s="13"/>
    </row>
    <row r="41" spans="1:5" x14ac:dyDescent="0.25">
      <c r="A41" s="1"/>
      <c r="B41" s="9">
        <v>26</v>
      </c>
      <c r="C41" s="11" t="s">
        <v>19</v>
      </c>
      <c r="D41" s="12"/>
      <c r="E41" s="13"/>
    </row>
    <row r="42" spans="1:5" x14ac:dyDescent="0.25">
      <c r="A42" s="1"/>
      <c r="B42" s="9">
        <v>27</v>
      </c>
      <c r="C42" s="11" t="s">
        <v>19</v>
      </c>
      <c r="D42" s="12"/>
      <c r="E42" s="13"/>
    </row>
    <row r="43" spans="1:5" x14ac:dyDescent="0.25">
      <c r="A43" s="1"/>
      <c r="B43" s="9">
        <v>28</v>
      </c>
      <c r="C43" s="11" t="s">
        <v>19</v>
      </c>
      <c r="D43" s="12"/>
      <c r="E43" s="13"/>
    </row>
    <row r="44" spans="1:5" x14ac:dyDescent="0.25">
      <c r="A44" s="1"/>
      <c r="B44" s="14">
        <v>29</v>
      </c>
      <c r="C44" s="15" t="s">
        <v>40</v>
      </c>
      <c r="D44" s="16">
        <f>+D8+D14+D25+D26+D31+D34+D35</f>
        <v>20809835190</v>
      </c>
      <c r="E44" s="8" t="s">
        <v>21</v>
      </c>
    </row>
    <row r="46" spans="1:5" x14ac:dyDescent="0.25">
      <c r="D46" s="17"/>
    </row>
  </sheetData>
  <mergeCells count="1">
    <mergeCell ref="B5:C7"/>
  </mergeCells>
  <pageMargins left="0.7" right="0.7" top="0.75" bottom="0.75" header="0.3" footer="0.3"/>
  <headerFooter>
    <oddHeader>&amp;R&amp;"Calibri"&amp;12&amp;K008000 Intern - Helgeland&amp;1#_x000D_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23BA9-0574-42AC-B15B-F874038A912F}">
  <dimension ref="A1:F134"/>
  <sheetViews>
    <sheetView topLeftCell="A31" workbookViewId="0">
      <selection activeCell="M14" sqref="M14"/>
    </sheetView>
  </sheetViews>
  <sheetFormatPr baseColWidth="10" defaultColWidth="9.140625" defaultRowHeight="15" x14ac:dyDescent="0.25"/>
  <cols>
    <col min="1" max="1" width="4.42578125" style="4" customWidth="1"/>
    <col min="2" max="2" width="8.42578125" style="4" customWidth="1"/>
    <col min="3" max="3" width="73.5703125" style="4" customWidth="1"/>
    <col min="4" max="4" width="27.140625" style="22" bestFit="1" customWidth="1"/>
    <col min="5" max="5" width="9.140625" style="4"/>
    <col min="6" max="6" width="22.42578125" style="4" bestFit="1" customWidth="1"/>
    <col min="7" max="16384" width="9.140625" style="4"/>
  </cols>
  <sheetData>
    <row r="1" spans="1:6" x14ac:dyDescent="0.25">
      <c r="A1" s="1"/>
    </row>
    <row r="2" spans="1:6" ht="20.25" x14ac:dyDescent="0.3">
      <c r="A2" s="1"/>
      <c r="B2" s="5" t="s">
        <v>42</v>
      </c>
    </row>
    <row r="3" spans="1:6" x14ac:dyDescent="0.25">
      <c r="A3" s="1"/>
      <c r="B3" s="23"/>
    </row>
    <row r="4" spans="1:6" x14ac:dyDescent="0.25">
      <c r="A4" s="1"/>
    </row>
    <row r="5" spans="1:6" x14ac:dyDescent="0.25">
      <c r="A5" s="1"/>
      <c r="B5" s="24"/>
      <c r="C5" s="25"/>
      <c r="D5" s="8"/>
    </row>
    <row r="6" spans="1:6" x14ac:dyDescent="0.25">
      <c r="A6" s="1"/>
      <c r="B6" s="26"/>
      <c r="C6" s="27"/>
      <c r="D6" s="38">
        <v>44926</v>
      </c>
    </row>
    <row r="7" spans="1:6" x14ac:dyDescent="0.25">
      <c r="A7" s="1"/>
      <c r="B7" s="28"/>
      <c r="C7" s="43" t="s">
        <v>43</v>
      </c>
      <c r="D7" s="44"/>
    </row>
    <row r="8" spans="1:6" x14ac:dyDescent="0.25">
      <c r="A8" s="1"/>
      <c r="B8" s="9">
        <v>1</v>
      </c>
      <c r="C8" s="10" t="s">
        <v>44</v>
      </c>
      <c r="D8" s="8">
        <f>+C01.00_R0020_C0010</f>
        <v>3951196599</v>
      </c>
    </row>
    <row r="9" spans="1:6" x14ac:dyDescent="0.25">
      <c r="A9" s="1"/>
      <c r="B9" s="9">
        <v>2</v>
      </c>
      <c r="C9" s="10" t="s">
        <v>45</v>
      </c>
      <c r="D9" s="8">
        <f>+C01.00_R0015_C0010</f>
        <v>4389436599</v>
      </c>
    </row>
    <row r="10" spans="1:6" x14ac:dyDescent="0.25">
      <c r="A10" s="1"/>
      <c r="B10" s="9">
        <v>3</v>
      </c>
      <c r="C10" s="10" t="s">
        <v>46</v>
      </c>
      <c r="D10" s="8">
        <f>+C01.00_R0010_C0010</f>
        <v>4898854099</v>
      </c>
    </row>
    <row r="11" spans="1:6" x14ac:dyDescent="0.25">
      <c r="A11" s="1"/>
      <c r="B11" s="29"/>
      <c r="C11" s="43" t="s">
        <v>47</v>
      </c>
      <c r="D11" s="44"/>
    </row>
    <row r="12" spans="1:6" x14ac:dyDescent="0.25">
      <c r="A12" s="1"/>
      <c r="B12" s="9">
        <v>4</v>
      </c>
      <c r="C12" s="10" t="s">
        <v>48</v>
      </c>
      <c r="D12" s="8">
        <f>+C02.00_R0010_C0010</f>
        <v>20809835190</v>
      </c>
      <c r="F12" s="22"/>
    </row>
    <row r="13" spans="1:6" ht="15" customHeight="1" x14ac:dyDescent="0.25">
      <c r="A13" s="1"/>
      <c r="B13" s="29"/>
      <c r="C13" s="43" t="s">
        <v>49</v>
      </c>
      <c r="D13" s="44"/>
    </row>
    <row r="14" spans="1:6" ht="58.5" customHeight="1" x14ac:dyDescent="0.25">
      <c r="A14" s="1"/>
      <c r="B14" s="9">
        <v>5</v>
      </c>
      <c r="C14" s="10" t="s">
        <v>50</v>
      </c>
      <c r="D14" s="30">
        <f>+C03.00_R0010_C0010</f>
        <v>0.18990000000000001</v>
      </c>
    </row>
    <row r="15" spans="1:6" x14ac:dyDescent="0.25">
      <c r="A15" s="1"/>
      <c r="B15" s="9">
        <v>6</v>
      </c>
      <c r="C15" s="10" t="s">
        <v>51</v>
      </c>
      <c r="D15" s="30">
        <f>+C03.00_R0030_C0010</f>
        <v>0.2109</v>
      </c>
    </row>
    <row r="16" spans="1:6" x14ac:dyDescent="0.25">
      <c r="A16" s="1"/>
      <c r="B16" s="9">
        <v>7</v>
      </c>
      <c r="C16" s="10" t="s">
        <v>52</v>
      </c>
      <c r="D16" s="30">
        <f>+C03.00_R0050_C0010</f>
        <v>0.2354</v>
      </c>
    </row>
    <row r="17" spans="1:4" ht="15.75" customHeight="1" x14ac:dyDescent="0.25">
      <c r="A17" s="1"/>
      <c r="B17" s="29"/>
      <c r="C17" s="43" t="s">
        <v>53</v>
      </c>
      <c r="D17" s="44"/>
    </row>
    <row r="18" spans="1:4" ht="30" x14ac:dyDescent="0.25">
      <c r="B18" s="20" t="s">
        <v>54</v>
      </c>
      <c r="C18" s="31" t="s">
        <v>55</v>
      </c>
      <c r="D18" s="32">
        <f>+C03.00_R0130_C0010-8%</f>
        <v>2.1999999999999992E-2</v>
      </c>
    </row>
    <row r="19" spans="1:4" x14ac:dyDescent="0.25">
      <c r="B19" s="20" t="s">
        <v>56</v>
      </c>
      <c r="C19" s="31" t="s">
        <v>57</v>
      </c>
      <c r="D19" s="32">
        <f>+C03.00_R0140_C0010-4.5%</f>
        <v>2.2000000000000006E-2</v>
      </c>
    </row>
    <row r="20" spans="1:4" x14ac:dyDescent="0.25">
      <c r="B20" s="20" t="s">
        <v>58</v>
      </c>
      <c r="C20" s="31" t="s">
        <v>59</v>
      </c>
      <c r="D20" s="32">
        <f>+C03.00_R0150_C0010-6%</f>
        <v>2.2000000000000006E-2</v>
      </c>
    </row>
    <row r="21" spans="1:4" x14ac:dyDescent="0.25">
      <c r="A21" s="1"/>
      <c r="B21" s="9" t="s">
        <v>60</v>
      </c>
      <c r="C21" s="10" t="s">
        <v>61</v>
      </c>
      <c r="D21" s="32">
        <f>+C03.00_R0130_C0010</f>
        <v>0.10199999999999999</v>
      </c>
    </row>
    <row r="22" spans="1:4" ht="15.75" customHeight="1" x14ac:dyDescent="0.25">
      <c r="A22" s="1"/>
      <c r="B22" s="29"/>
      <c r="C22" s="43" t="s">
        <v>62</v>
      </c>
      <c r="D22" s="44"/>
    </row>
    <row r="23" spans="1:4" x14ac:dyDescent="0.25">
      <c r="A23" s="1"/>
      <c r="B23" s="9">
        <v>8</v>
      </c>
      <c r="C23" s="10" t="s">
        <v>63</v>
      </c>
      <c r="D23" s="32">
        <f>+C04.00_R0750_C0010 / C02.00_R0010_C0010</f>
        <v>2.5000000012013551E-2</v>
      </c>
    </row>
    <row r="24" spans="1:4" ht="30" x14ac:dyDescent="0.25">
      <c r="A24" s="1"/>
      <c r="B24" s="9" t="s">
        <v>14</v>
      </c>
      <c r="C24" s="10" t="s">
        <v>64</v>
      </c>
      <c r="D24" s="32">
        <f>+C04.00_R0760_C0010 /C02.00_R0010_C0010</f>
        <v>0</v>
      </c>
    </row>
    <row r="25" spans="1:4" x14ac:dyDescent="0.25">
      <c r="A25" s="1"/>
      <c r="B25" s="9">
        <v>9</v>
      </c>
      <c r="C25" s="10" t="s">
        <v>65</v>
      </c>
      <c r="D25" s="32">
        <f>+C04.00_R0770_C0010/C02.00_R0010_C0010</f>
        <v>2.000000000961084E-2</v>
      </c>
    </row>
    <row r="26" spans="1:4" x14ac:dyDescent="0.25">
      <c r="A26" s="1"/>
      <c r="B26" s="9" t="s">
        <v>66</v>
      </c>
      <c r="C26" s="10" t="s">
        <v>67</v>
      </c>
      <c r="D26" s="32">
        <f>+C04.00_R0780_C0010/C02.00_R0010_C0010</f>
        <v>3.0000000014416259E-2</v>
      </c>
    </row>
    <row r="27" spans="1:4" x14ac:dyDescent="0.25">
      <c r="A27" s="1"/>
      <c r="B27" s="9">
        <v>10</v>
      </c>
      <c r="C27" s="10" t="s">
        <v>68</v>
      </c>
      <c r="D27" s="32">
        <f>+C04.00_R0800_C0010/C02.00_R0010_C0010</f>
        <v>0</v>
      </c>
    </row>
    <row r="28" spans="1:4" x14ac:dyDescent="0.25">
      <c r="A28" s="1"/>
      <c r="B28" s="9" t="s">
        <v>69</v>
      </c>
      <c r="C28" s="10" t="s">
        <v>70</v>
      </c>
      <c r="D28" s="32">
        <f>+C04.00_R0810_C0010/C02.00_R0010_C0010</f>
        <v>0</v>
      </c>
    </row>
    <row r="29" spans="1:4" x14ac:dyDescent="0.25">
      <c r="A29" s="1"/>
      <c r="B29" s="9">
        <v>11</v>
      </c>
      <c r="C29" s="10" t="s">
        <v>71</v>
      </c>
      <c r="D29" s="32">
        <f>+C04.00_R0740_C0010/C02.00_R0010_C0010</f>
        <v>7.4999999987986454E-2</v>
      </c>
    </row>
    <row r="30" spans="1:4" x14ac:dyDescent="0.25">
      <c r="A30" s="1"/>
      <c r="B30" s="9" t="s">
        <v>72</v>
      </c>
      <c r="C30" s="10" t="s">
        <v>73</v>
      </c>
      <c r="D30" s="32">
        <f>+C03.00_R0160_C0010</f>
        <v>0.17699999999999999</v>
      </c>
    </row>
    <row r="31" spans="1:4" ht="74.25" customHeight="1" x14ac:dyDescent="0.25">
      <c r="A31" s="1"/>
      <c r="B31" s="9">
        <v>12</v>
      </c>
      <c r="C31" s="10" t="s">
        <v>74</v>
      </c>
      <c r="D31" s="32">
        <f>+C03.00_R0220_C0010 / C02.00_R0010_C0010</f>
        <v>0.14487159496816754</v>
      </c>
    </row>
    <row r="32" spans="1:4" x14ac:dyDescent="0.25">
      <c r="A32" s="1"/>
      <c r="B32" s="29"/>
      <c r="C32" s="43" t="s">
        <v>75</v>
      </c>
      <c r="D32" s="44"/>
    </row>
    <row r="33" spans="1:4" x14ac:dyDescent="0.25">
      <c r="A33" s="1"/>
      <c r="B33" s="9">
        <v>13</v>
      </c>
      <c r="C33" s="33" t="s">
        <v>76</v>
      </c>
      <c r="D33" s="8">
        <f>+C47.00_R0300_C0010</f>
        <v>47919183320</v>
      </c>
    </row>
    <row r="34" spans="1:4" x14ac:dyDescent="0.25">
      <c r="A34" s="1"/>
      <c r="B34" s="9">
        <v>14</v>
      </c>
      <c r="C34" s="33" t="s">
        <v>77</v>
      </c>
      <c r="D34" s="32">
        <f>+C47.00_R0330_C0010</f>
        <v>9.1600000000000001E-2</v>
      </c>
    </row>
    <row r="35" spans="1:4" ht="32.25" customHeight="1" x14ac:dyDescent="0.25">
      <c r="B35" s="29"/>
      <c r="C35" s="43" t="s">
        <v>78</v>
      </c>
      <c r="D35" s="44"/>
    </row>
    <row r="36" spans="1:4" ht="30" x14ac:dyDescent="0.25">
      <c r="B36" s="20" t="s">
        <v>79</v>
      </c>
      <c r="C36" s="31" t="s">
        <v>80</v>
      </c>
      <c r="D36" s="34">
        <f>+C47.00_R0350_C0010/D33</f>
        <v>0</v>
      </c>
    </row>
    <row r="37" spans="1:4" x14ac:dyDescent="0.25">
      <c r="B37" s="20" t="s">
        <v>81</v>
      </c>
      <c r="C37" s="31" t="s">
        <v>57</v>
      </c>
      <c r="D37" s="34">
        <f>+C47.00_R0360_C0010/D33</f>
        <v>0</v>
      </c>
    </row>
    <row r="38" spans="1:4" ht="81.75" customHeight="1" x14ac:dyDescent="0.25">
      <c r="B38" s="20" t="s">
        <v>82</v>
      </c>
      <c r="C38" s="31" t="s">
        <v>83</v>
      </c>
      <c r="D38" s="34">
        <f>+C47.00_R0420_C0010</f>
        <v>0</v>
      </c>
    </row>
    <row r="39" spans="1:4" x14ac:dyDescent="0.25">
      <c r="B39" s="29"/>
      <c r="C39" s="45" t="s">
        <v>84</v>
      </c>
      <c r="D39" s="46"/>
    </row>
    <row r="40" spans="1:4" ht="87" customHeight="1" x14ac:dyDescent="0.25">
      <c r="B40" s="20" t="s">
        <v>85</v>
      </c>
      <c r="C40" s="35" t="s">
        <v>86</v>
      </c>
      <c r="D40" s="36">
        <f>+C47.00_R0440_C0010 - C47.00_R0420_C0010</f>
        <v>0</v>
      </c>
    </row>
    <row r="41" spans="1:4" ht="75.75" customHeight="1" x14ac:dyDescent="0.25">
      <c r="B41" s="20" t="s">
        <v>87</v>
      </c>
      <c r="C41" s="10" t="s">
        <v>88</v>
      </c>
      <c r="D41" s="34">
        <f>+C47.00_R0440_C0010</f>
        <v>0</v>
      </c>
    </row>
    <row r="42" spans="1:4" x14ac:dyDescent="0.25">
      <c r="A42" s="1"/>
      <c r="B42" s="29"/>
      <c r="C42" s="43" t="s">
        <v>89</v>
      </c>
      <c r="D42" s="44"/>
    </row>
    <row r="43" spans="1:4" x14ac:dyDescent="0.25">
      <c r="A43" s="1"/>
      <c r="B43" s="9">
        <v>15</v>
      </c>
      <c r="C43" s="33" t="s">
        <v>90</v>
      </c>
      <c r="D43" s="8">
        <f>+C72.00_R0010_C0040</f>
        <v>4664966915.3299999</v>
      </c>
    </row>
    <row r="44" spans="1:4" ht="180" customHeight="1" x14ac:dyDescent="0.25">
      <c r="A44" s="1"/>
      <c r="B44" s="9" t="s">
        <v>91</v>
      </c>
      <c r="C44" s="33" t="s">
        <v>92</v>
      </c>
      <c r="D44" s="8">
        <f>+C73.00_R0010_C0060</f>
        <v>4495942024.3500004</v>
      </c>
    </row>
    <row r="45" spans="1:4" ht="225" customHeight="1" x14ac:dyDescent="0.25">
      <c r="A45" s="1"/>
      <c r="B45" s="9" t="s">
        <v>93</v>
      </c>
      <c r="C45" s="33" t="s">
        <v>94</v>
      </c>
      <c r="D45" s="8">
        <f>+C74.00_R0010_C0140+C74.00_R0010_C0150 +C74.00_R0010_C0160</f>
        <v>1551883857</v>
      </c>
    </row>
    <row r="46" spans="1:4" ht="60" customHeight="1" x14ac:dyDescent="0.25">
      <c r="A46" s="1"/>
      <c r="B46" s="9">
        <v>16</v>
      </c>
      <c r="C46" s="33" t="s">
        <v>95</v>
      </c>
      <c r="D46" s="8">
        <f>+C76.00_R0020_C0010</f>
        <v>2944058167.3499999</v>
      </c>
    </row>
    <row r="47" spans="1:4" ht="45" customHeight="1" x14ac:dyDescent="0.25">
      <c r="A47" s="1"/>
      <c r="B47" s="9">
        <v>17</v>
      </c>
      <c r="C47" s="33" t="s">
        <v>96</v>
      </c>
      <c r="D47" s="32">
        <f>+C76.00_R0030_C0010</f>
        <v>1.5845</v>
      </c>
    </row>
    <row r="48" spans="1:4" x14ac:dyDescent="0.25">
      <c r="A48" s="1"/>
      <c r="B48" s="29"/>
      <c r="C48" s="43" t="s">
        <v>97</v>
      </c>
      <c r="D48" s="44"/>
    </row>
    <row r="49" spans="1:4" ht="45" customHeight="1" x14ac:dyDescent="0.25">
      <c r="A49" s="1"/>
      <c r="B49" s="9">
        <v>18</v>
      </c>
      <c r="C49" s="33" t="s">
        <v>98</v>
      </c>
      <c r="D49" s="8">
        <f>+C84.00_R0120_C0030</f>
        <v>31860791851.650002</v>
      </c>
    </row>
    <row r="50" spans="1:4" ht="45" customHeight="1" x14ac:dyDescent="0.25">
      <c r="A50" s="1"/>
      <c r="B50" s="9">
        <v>19</v>
      </c>
      <c r="C50" s="33" t="s">
        <v>99</v>
      </c>
      <c r="D50" s="8">
        <f>+C84.00_R0010_C0020</f>
        <v>22131901879.720001</v>
      </c>
    </row>
    <row r="51" spans="1:4" ht="45" customHeight="1" x14ac:dyDescent="0.25">
      <c r="A51" s="1"/>
      <c r="B51" s="9">
        <v>20</v>
      </c>
      <c r="C51" s="33" t="s">
        <v>100</v>
      </c>
      <c r="D51" s="32">
        <f>+C84.00_R0220_C0040</f>
        <v>1.4396</v>
      </c>
    </row>
    <row r="52" spans="1:4" x14ac:dyDescent="0.25">
      <c r="A52" s="1"/>
    </row>
    <row r="53" spans="1:4" x14ac:dyDescent="0.25">
      <c r="A53" s="1"/>
    </row>
    <row r="54" spans="1:4" x14ac:dyDescent="0.25">
      <c r="A54" s="1"/>
    </row>
    <row r="55" spans="1:4" x14ac:dyDescent="0.25">
      <c r="A55" s="1"/>
    </row>
    <row r="56" spans="1:4" x14ac:dyDescent="0.25">
      <c r="A56" s="1"/>
    </row>
    <row r="57" spans="1:4" x14ac:dyDescent="0.25">
      <c r="A57" s="1"/>
    </row>
    <row r="58" spans="1:4" x14ac:dyDescent="0.25">
      <c r="A58" s="1"/>
    </row>
    <row r="59" spans="1:4" x14ac:dyDescent="0.25">
      <c r="A59" s="1"/>
    </row>
    <row r="60" spans="1:4" x14ac:dyDescent="0.25">
      <c r="A60" s="1"/>
    </row>
    <row r="61" spans="1:4" x14ac:dyDescent="0.25">
      <c r="A61" s="1"/>
    </row>
    <row r="62" spans="1:4" x14ac:dyDescent="0.25">
      <c r="A62" s="1"/>
    </row>
    <row r="63" spans="1:4" x14ac:dyDescent="0.25">
      <c r="A63" s="1"/>
    </row>
    <row r="64" spans="1:4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5" x14ac:dyDescent="0.25">
      <c r="A97" s="1"/>
    </row>
    <row r="98" spans="1:5" x14ac:dyDescent="0.25">
      <c r="A98" s="1"/>
    </row>
    <row r="99" spans="1:5" x14ac:dyDescent="0.25">
      <c r="A99" s="1"/>
    </row>
    <row r="100" spans="1:5" x14ac:dyDescent="0.25">
      <c r="A100" s="1"/>
    </row>
    <row r="101" spans="1:5" x14ac:dyDescent="0.25">
      <c r="A101" s="1"/>
    </row>
    <row r="102" spans="1:5" x14ac:dyDescent="0.25">
      <c r="A102" s="1"/>
    </row>
    <row r="103" spans="1:5" x14ac:dyDescent="0.25">
      <c r="A103" s="1"/>
    </row>
    <row r="104" spans="1:5" x14ac:dyDescent="0.25">
      <c r="A104" s="1"/>
    </row>
    <row r="105" spans="1:5" x14ac:dyDescent="0.25">
      <c r="A105" s="1"/>
      <c r="B105" s="1"/>
      <c r="C105" s="1"/>
      <c r="D105" s="37"/>
      <c r="E105" s="1"/>
    </row>
    <row r="106" spans="1:5" x14ac:dyDescent="0.25">
      <c r="A106" s="1"/>
      <c r="B106" s="1"/>
      <c r="C106" s="1"/>
      <c r="D106" s="37"/>
      <c r="E106" s="1"/>
    </row>
    <row r="107" spans="1:5" x14ac:dyDescent="0.25">
      <c r="A107" s="1"/>
      <c r="B107" s="1"/>
      <c r="C107" s="1"/>
      <c r="D107" s="37"/>
      <c r="E107" s="1"/>
    </row>
    <row r="108" spans="1:5" x14ac:dyDescent="0.25">
      <c r="A108" s="1"/>
      <c r="B108" s="1"/>
      <c r="C108" s="1"/>
      <c r="D108" s="37"/>
      <c r="E108" s="1"/>
    </row>
    <row r="109" spans="1:5" x14ac:dyDescent="0.25">
      <c r="A109" s="1"/>
      <c r="B109" s="1"/>
      <c r="C109" s="1"/>
      <c r="D109" s="37"/>
      <c r="E109" s="1"/>
    </row>
    <row r="110" spans="1:5" x14ac:dyDescent="0.25">
      <c r="A110" s="1"/>
      <c r="B110" s="1"/>
      <c r="C110" s="1"/>
      <c r="D110" s="37"/>
      <c r="E110" s="1"/>
    </row>
    <row r="111" spans="1:5" x14ac:dyDescent="0.25">
      <c r="A111" s="1"/>
      <c r="B111" s="1"/>
      <c r="C111" s="1"/>
      <c r="D111" s="37"/>
      <c r="E111" s="1"/>
    </row>
    <row r="112" spans="1:5" x14ac:dyDescent="0.25">
      <c r="A112" s="1"/>
      <c r="B112" s="1"/>
      <c r="C112" s="1"/>
      <c r="D112" s="37"/>
      <c r="E112" s="1"/>
    </row>
    <row r="113" spans="1:5" x14ac:dyDescent="0.25">
      <c r="A113" s="1"/>
      <c r="B113" s="1"/>
      <c r="C113" s="1"/>
      <c r="D113" s="37"/>
      <c r="E113" s="1"/>
    </row>
    <row r="114" spans="1:5" x14ac:dyDescent="0.25">
      <c r="A114" s="1"/>
      <c r="B114" s="1"/>
      <c r="C114" s="1"/>
      <c r="D114" s="37"/>
      <c r="E114" s="1"/>
    </row>
    <row r="115" spans="1:5" x14ac:dyDescent="0.25">
      <c r="A115" s="1"/>
      <c r="B115" s="1"/>
      <c r="C115" s="1"/>
      <c r="D115" s="37"/>
      <c r="E115" s="1"/>
    </row>
    <row r="116" spans="1:5" x14ac:dyDescent="0.25">
      <c r="A116" s="1"/>
      <c r="B116" s="1"/>
      <c r="C116" s="1"/>
      <c r="D116" s="37"/>
      <c r="E116" s="1"/>
    </row>
    <row r="117" spans="1:5" x14ac:dyDescent="0.25">
      <c r="A117" s="1"/>
      <c r="B117" s="1"/>
      <c r="C117" s="1"/>
      <c r="D117" s="37"/>
      <c r="E117" s="1"/>
    </row>
    <row r="118" spans="1:5" x14ac:dyDescent="0.25">
      <c r="A118" s="1"/>
      <c r="B118" s="1"/>
      <c r="C118" s="1"/>
      <c r="D118" s="37"/>
      <c r="E118" s="1"/>
    </row>
    <row r="119" spans="1:5" x14ac:dyDescent="0.25">
      <c r="A119" s="1"/>
      <c r="B119" s="1"/>
      <c r="C119" s="1"/>
      <c r="D119" s="37"/>
      <c r="E119" s="1"/>
    </row>
    <row r="120" spans="1:5" x14ac:dyDescent="0.25">
      <c r="A120" s="1"/>
      <c r="B120" s="1"/>
      <c r="C120" s="1"/>
      <c r="D120" s="37"/>
      <c r="E120" s="1"/>
    </row>
    <row r="121" spans="1:5" x14ac:dyDescent="0.25">
      <c r="A121" s="1"/>
      <c r="B121" s="1"/>
      <c r="C121" s="1"/>
      <c r="D121" s="37"/>
      <c r="E121" s="1"/>
    </row>
    <row r="122" spans="1:5" x14ac:dyDescent="0.25">
      <c r="A122" s="1"/>
      <c r="B122" s="1"/>
      <c r="C122" s="1"/>
      <c r="D122" s="37"/>
      <c r="E122" s="1"/>
    </row>
    <row r="123" spans="1:5" x14ac:dyDescent="0.25">
      <c r="A123" s="1"/>
      <c r="B123" s="1"/>
      <c r="C123" s="1"/>
      <c r="D123" s="37"/>
      <c r="E123" s="1"/>
    </row>
    <row r="124" spans="1:5" x14ac:dyDescent="0.25">
      <c r="A124" s="1"/>
      <c r="B124" s="1"/>
      <c r="C124" s="1"/>
      <c r="D124" s="37"/>
      <c r="E124" s="1"/>
    </row>
    <row r="125" spans="1:5" x14ac:dyDescent="0.25">
      <c r="A125" s="1"/>
      <c r="B125" s="1"/>
      <c r="C125" s="1"/>
      <c r="D125" s="37"/>
      <c r="E125" s="1"/>
    </row>
    <row r="126" spans="1:5" x14ac:dyDescent="0.25">
      <c r="A126" s="1"/>
      <c r="B126" s="1"/>
      <c r="C126" s="1"/>
      <c r="D126" s="37"/>
      <c r="E126" s="1"/>
    </row>
    <row r="127" spans="1:5" x14ac:dyDescent="0.25">
      <c r="A127" s="1"/>
      <c r="B127" s="1"/>
      <c r="C127" s="1"/>
      <c r="D127" s="37"/>
      <c r="E127" s="1"/>
    </row>
    <row r="128" spans="1:5" x14ac:dyDescent="0.25">
      <c r="A128" s="1"/>
      <c r="B128" s="1"/>
      <c r="C128" s="1"/>
      <c r="D128" s="37"/>
      <c r="E128" s="1"/>
    </row>
    <row r="129" spans="1:5" x14ac:dyDescent="0.25">
      <c r="A129" s="1"/>
      <c r="B129" s="1"/>
      <c r="C129" s="1"/>
      <c r="D129" s="37"/>
      <c r="E129" s="1"/>
    </row>
    <row r="130" spans="1:5" x14ac:dyDescent="0.25">
      <c r="A130" s="1"/>
      <c r="B130" s="1"/>
      <c r="C130" s="1"/>
      <c r="D130" s="37"/>
      <c r="E130" s="1"/>
    </row>
    <row r="131" spans="1:5" x14ac:dyDescent="0.25">
      <c r="A131" s="1"/>
      <c r="B131" s="1"/>
      <c r="C131" s="1"/>
      <c r="D131" s="37"/>
      <c r="E131" s="1"/>
    </row>
    <row r="132" spans="1:5" x14ac:dyDescent="0.25">
      <c r="A132" s="1"/>
      <c r="B132" s="1"/>
      <c r="C132" s="1"/>
      <c r="D132" s="37"/>
      <c r="E132" s="1"/>
    </row>
    <row r="133" spans="1:5" x14ac:dyDescent="0.25">
      <c r="A133" s="1"/>
      <c r="B133" s="1"/>
      <c r="C133" s="1"/>
      <c r="D133" s="37"/>
      <c r="E133" s="1"/>
    </row>
    <row r="134" spans="1:5" x14ac:dyDescent="0.25">
      <c r="A134" s="1"/>
      <c r="B134" s="1"/>
      <c r="C134" s="1"/>
      <c r="D134" s="37"/>
      <c r="E134" s="1"/>
    </row>
  </sheetData>
  <mergeCells count="10">
    <mergeCell ref="C35:D35"/>
    <mergeCell ref="C39:D39"/>
    <mergeCell ref="C42:D42"/>
    <mergeCell ref="C48:D48"/>
    <mergeCell ref="C7:D7"/>
    <mergeCell ref="C11:D11"/>
    <mergeCell ref="C13:D13"/>
    <mergeCell ref="C17:D17"/>
    <mergeCell ref="C22:D22"/>
    <mergeCell ref="C32:D32"/>
  </mergeCells>
  <pageMargins left="0.7" right="0.7" top="0.75" bottom="0.75" header="0.3" footer="0.3"/>
  <headerFooter>
    <oddHeader>&amp;R&amp;"Calibri"&amp;12&amp;K008000 Intern - Helgeland&amp;1#_x000D_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EU OV1</vt:lpstr>
      <vt:lpstr>EUKM1</vt:lpstr>
    </vt:vector>
  </TitlesOfParts>
  <Company>SB1A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Ekroll</dc:creator>
  <cp:lastModifiedBy>Anne Ekroll</cp:lastModifiedBy>
  <dcterms:created xsi:type="dcterms:W3CDTF">2023-04-24T06:52:23Z</dcterms:created>
  <dcterms:modified xsi:type="dcterms:W3CDTF">2023-04-28T10:24:00Z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5a82697-3838-400b-8098-4bd38bbe3e7f_Enabled">
    <vt:lpwstr>true</vt:lpwstr>
  </property>
  <property fmtid="{D5CDD505-2E9C-101B-9397-08002B2CF9AE}" pid="3" name="MSIP_Label_25a82697-3838-400b-8098-4bd38bbe3e7f_SetDate">
    <vt:lpwstr>2023-04-24T07:20:40Z</vt:lpwstr>
  </property>
  <property fmtid="{D5CDD505-2E9C-101B-9397-08002B2CF9AE}" pid="4" name="MSIP_Label_25a82697-3838-400b-8098-4bd38bbe3e7f_Method">
    <vt:lpwstr>Standard</vt:lpwstr>
  </property>
  <property fmtid="{D5CDD505-2E9C-101B-9397-08002B2CF9AE}" pid="5" name="MSIP_Label_25a82697-3838-400b-8098-4bd38bbe3e7f_Name">
    <vt:lpwstr>Intern - Helgeland</vt:lpwstr>
  </property>
  <property fmtid="{D5CDD505-2E9C-101B-9397-08002B2CF9AE}" pid="6" name="MSIP_Label_25a82697-3838-400b-8098-4bd38bbe3e7f_SiteId">
    <vt:lpwstr>491e8cc4-2204-4312-8565-17f85046df01</vt:lpwstr>
  </property>
  <property fmtid="{D5CDD505-2E9C-101B-9397-08002B2CF9AE}" pid="7" name="MSIP_Label_25a82697-3838-400b-8098-4bd38bbe3e7f_ActionId">
    <vt:lpwstr>e8b4f5e2-33a7-4c46-ae08-92c28f78ce77</vt:lpwstr>
  </property>
  <property fmtid="{D5CDD505-2E9C-101B-9397-08002B2CF9AE}" pid="8" name="MSIP_Label_25a82697-3838-400b-8098-4bd38bbe3e7f_ContentBits">
    <vt:lpwstr>1</vt:lpwstr>
  </property>
</Properties>
</file>