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M:\INTERNKONTROLL\Compliance\Pilar 3\2021\"/>
    </mc:Choice>
  </mc:AlternateContent>
  <xr:revisionPtr revIDLastSave="0" documentId="13_ncr:1_{20A1A972-194D-4B29-9DD0-DC911A407F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1" sheetId="5" r:id="rId2"/>
    <sheet name="3" sheetId="7" r:id="rId3"/>
    <sheet name="4" sheetId="57" r:id="rId4"/>
    <sheet name="6" sheetId="3" r:id="rId5"/>
    <sheet name="9" sheetId="80" r:id="rId6"/>
    <sheet name="10" sheetId="83" r:id="rId7"/>
    <sheet name="11" sheetId="9" r:id="rId8"/>
    <sheet name="12" sheetId="94" r:id="rId9"/>
    <sheet name="13" sheetId="13" r:id="rId10"/>
    <sheet name="14" sheetId="11" r:id="rId11"/>
    <sheet name="15" sheetId="96" r:id="rId12"/>
    <sheet name="16" sheetId="95" r:id="rId13"/>
    <sheet name="17" sheetId="97" r:id="rId14"/>
    <sheet name="18" sheetId="98" r:id="rId15"/>
    <sheet name="22" sheetId="20" r:id="rId16"/>
    <sheet name="23" sheetId="21" r:id="rId17"/>
    <sheet name="24" sheetId="22" r:id="rId18"/>
    <sheet name="31" sheetId="30" r:id="rId19"/>
    <sheet name="48" sheetId="50" r:id="rId20"/>
    <sheet name="49" sheetId="91" r:id="rId21"/>
    <sheet name="53" sheetId="92" r:id="rId22"/>
  </sheets>
  <externalReferences>
    <externalReference r:id="rId23"/>
    <externalReference r:id="rId24"/>
    <externalReference r:id="rId25"/>
  </externalReferences>
  <definedNames>
    <definedName name="__123Graph_ABALADAGS" localSheetId="1" hidden="1">[1]Tabell!#REF!</definedName>
    <definedName name="__123Graph_ABALADAGS" localSheetId="6" hidden="1">[1]Tabell!#REF!</definedName>
    <definedName name="__123Graph_ABALADAGS" localSheetId="7" hidden="1">[1]Tabell!#REF!</definedName>
    <definedName name="__123Graph_ABALADAGS" localSheetId="8" hidden="1">[1]Tabell!#REF!</definedName>
    <definedName name="__123Graph_ABALADAGS" localSheetId="9" hidden="1">[1]Tabell!#REF!</definedName>
    <definedName name="__123Graph_ABALADAGS" localSheetId="10" hidden="1">[1]Tabell!#REF!</definedName>
    <definedName name="__123Graph_ABALADAGS" localSheetId="15" hidden="1">[1]Tabell!#REF!</definedName>
    <definedName name="__123Graph_ABALADAGS" localSheetId="16" hidden="1">[1]Tabell!#REF!</definedName>
    <definedName name="__123Graph_ABALADAGS" localSheetId="17" hidden="1">[1]Tabell!#REF!</definedName>
    <definedName name="__123Graph_ABALADAGS" localSheetId="2" hidden="1">[1]Tabell!#REF!</definedName>
    <definedName name="__123Graph_ABALADAGS" localSheetId="3" hidden="1">[1]Tabell!#REF!</definedName>
    <definedName name="__123Graph_ABALADAGS" localSheetId="19" hidden="1">[1]Tabell!#REF!</definedName>
    <definedName name="__123Graph_ABALADAGS" localSheetId="21" hidden="1">[1]Tabell!#REF!</definedName>
    <definedName name="__123Graph_ABALADAGS" localSheetId="4" hidden="1">[1]Tabell!#REF!</definedName>
    <definedName name="__123Graph_ABALADAGS" localSheetId="5" hidden="1">[1]Tabell!#REF!</definedName>
    <definedName name="__123Graph_ABALADAGS" hidden="1">[1]Tabell!#REF!</definedName>
    <definedName name="__123Graph_BBALADAGS" localSheetId="1" hidden="1">[1]Tabell!#REF!</definedName>
    <definedName name="__123Graph_BBALADAGS" localSheetId="6" hidden="1">[1]Tabell!#REF!</definedName>
    <definedName name="__123Graph_BBALADAGS" localSheetId="7" hidden="1">[1]Tabell!#REF!</definedName>
    <definedName name="__123Graph_BBALADAGS" localSheetId="8" hidden="1">[1]Tabell!#REF!</definedName>
    <definedName name="__123Graph_BBALADAGS" localSheetId="9" hidden="1">[1]Tabell!#REF!</definedName>
    <definedName name="__123Graph_BBALADAGS" localSheetId="10" hidden="1">[1]Tabell!#REF!</definedName>
    <definedName name="__123Graph_BBALADAGS" localSheetId="15" hidden="1">[1]Tabell!#REF!</definedName>
    <definedName name="__123Graph_BBALADAGS" localSheetId="16" hidden="1">[1]Tabell!#REF!</definedName>
    <definedName name="__123Graph_BBALADAGS" localSheetId="17" hidden="1">[1]Tabell!#REF!</definedName>
    <definedName name="__123Graph_BBALADAGS" localSheetId="2" hidden="1">[1]Tabell!#REF!</definedName>
    <definedName name="__123Graph_BBALADAGS" localSheetId="3" hidden="1">[1]Tabell!#REF!</definedName>
    <definedName name="__123Graph_BBALADAGS" localSheetId="19" hidden="1">[1]Tabell!#REF!</definedName>
    <definedName name="__123Graph_BBALADAGS" localSheetId="21" hidden="1">[1]Tabell!#REF!</definedName>
    <definedName name="__123Graph_BBALADAGS" localSheetId="4" hidden="1">[1]Tabell!#REF!</definedName>
    <definedName name="__123Graph_BBALADAGS" localSheetId="5" hidden="1">[1]Tabell!#REF!</definedName>
    <definedName name="__123Graph_BBALADAGS" hidden="1">[1]Tabell!#REF!</definedName>
    <definedName name="__123Graph_CBALADAGS" localSheetId="1" hidden="1">[1]Tabell!#REF!</definedName>
    <definedName name="__123Graph_CBALADAGS" localSheetId="6" hidden="1">[1]Tabell!#REF!</definedName>
    <definedName name="__123Graph_CBALADAGS" localSheetId="7" hidden="1">[1]Tabell!#REF!</definedName>
    <definedName name="__123Graph_CBALADAGS" localSheetId="8" hidden="1">[1]Tabell!#REF!</definedName>
    <definedName name="__123Graph_CBALADAGS" localSheetId="9" hidden="1">[1]Tabell!#REF!</definedName>
    <definedName name="__123Graph_CBALADAGS" localSheetId="10" hidden="1">[1]Tabell!#REF!</definedName>
    <definedName name="__123Graph_CBALADAGS" localSheetId="15" hidden="1">[1]Tabell!#REF!</definedName>
    <definedName name="__123Graph_CBALADAGS" localSheetId="16" hidden="1">[1]Tabell!#REF!</definedName>
    <definedName name="__123Graph_CBALADAGS" localSheetId="17" hidden="1">[1]Tabell!#REF!</definedName>
    <definedName name="__123Graph_CBALADAGS" localSheetId="2" hidden="1">[1]Tabell!#REF!</definedName>
    <definedName name="__123Graph_CBALADAGS" localSheetId="3" hidden="1">[1]Tabell!#REF!</definedName>
    <definedName name="__123Graph_CBALADAGS" localSheetId="19" hidden="1">[1]Tabell!#REF!</definedName>
    <definedName name="__123Graph_CBALADAGS" localSheetId="21" hidden="1">[1]Tabell!#REF!</definedName>
    <definedName name="__123Graph_CBALADAGS" localSheetId="4" hidden="1">[1]Tabell!#REF!</definedName>
    <definedName name="__123Graph_CBALADAGS" localSheetId="5" hidden="1">[1]Tabell!#REF!</definedName>
    <definedName name="__123Graph_CBALADAGS" hidden="1">[1]Tabell!#REF!</definedName>
    <definedName name="__123Graph_DBALADAGS" localSheetId="1" hidden="1">[1]Tabell!#REF!</definedName>
    <definedName name="__123Graph_DBALADAGS" localSheetId="6" hidden="1">[1]Tabell!#REF!</definedName>
    <definedName name="__123Graph_DBALADAGS" localSheetId="7" hidden="1">[1]Tabell!#REF!</definedName>
    <definedName name="__123Graph_DBALADAGS" localSheetId="8" hidden="1">[1]Tabell!#REF!</definedName>
    <definedName name="__123Graph_DBALADAGS" localSheetId="9" hidden="1">[1]Tabell!#REF!</definedName>
    <definedName name="__123Graph_DBALADAGS" localSheetId="10" hidden="1">[1]Tabell!#REF!</definedName>
    <definedName name="__123Graph_DBALADAGS" localSheetId="15" hidden="1">[1]Tabell!#REF!</definedName>
    <definedName name="__123Graph_DBALADAGS" localSheetId="16" hidden="1">[1]Tabell!#REF!</definedName>
    <definedName name="__123Graph_DBALADAGS" localSheetId="17" hidden="1">[1]Tabell!#REF!</definedName>
    <definedName name="__123Graph_DBALADAGS" localSheetId="2" hidden="1">[1]Tabell!#REF!</definedName>
    <definedName name="__123Graph_DBALADAGS" localSheetId="3" hidden="1">[1]Tabell!#REF!</definedName>
    <definedName name="__123Graph_DBALADAGS" localSheetId="19" hidden="1">[1]Tabell!#REF!</definedName>
    <definedName name="__123Graph_DBALADAGS" localSheetId="21" hidden="1">[1]Tabell!#REF!</definedName>
    <definedName name="__123Graph_DBALADAGS" localSheetId="4" hidden="1">[1]Tabell!#REF!</definedName>
    <definedName name="__123Graph_DBALADAGS" localSheetId="5" hidden="1">[1]Tabell!#REF!</definedName>
    <definedName name="__123Graph_DBALADAGS" hidden="1">[1]Tabell!#REF!</definedName>
    <definedName name="__123Graph_EBALADAGS" localSheetId="1" hidden="1">[1]Tabell!#REF!</definedName>
    <definedName name="__123Graph_EBALADAGS" localSheetId="6" hidden="1">[1]Tabell!#REF!</definedName>
    <definedName name="__123Graph_EBALADAGS" localSheetId="7" hidden="1">[1]Tabell!#REF!</definedName>
    <definedName name="__123Graph_EBALADAGS" localSheetId="8" hidden="1">[1]Tabell!#REF!</definedName>
    <definedName name="__123Graph_EBALADAGS" localSheetId="9" hidden="1">[1]Tabell!#REF!</definedName>
    <definedName name="__123Graph_EBALADAGS" localSheetId="10" hidden="1">[1]Tabell!#REF!</definedName>
    <definedName name="__123Graph_EBALADAGS" localSheetId="15" hidden="1">[1]Tabell!#REF!</definedName>
    <definedName name="__123Graph_EBALADAGS" localSheetId="16" hidden="1">[1]Tabell!#REF!</definedName>
    <definedName name="__123Graph_EBALADAGS" localSheetId="17" hidden="1">[1]Tabell!#REF!</definedName>
    <definedName name="__123Graph_EBALADAGS" localSheetId="2" hidden="1">[1]Tabell!#REF!</definedName>
    <definedName name="__123Graph_EBALADAGS" localSheetId="3" hidden="1">[1]Tabell!#REF!</definedName>
    <definedName name="__123Graph_EBALADAGS" localSheetId="19" hidden="1">[1]Tabell!#REF!</definedName>
    <definedName name="__123Graph_EBALADAGS" localSheetId="21" hidden="1">[1]Tabell!#REF!</definedName>
    <definedName name="__123Graph_EBALADAGS" localSheetId="4" hidden="1">[1]Tabell!#REF!</definedName>
    <definedName name="__123Graph_EBALADAGS" localSheetId="5" hidden="1">[1]Tabell!#REF!</definedName>
    <definedName name="__123Graph_EBALADAGS" hidden="1">[1]Tabell!#REF!</definedName>
    <definedName name="__123Graph_FBALADAGS" localSheetId="1" hidden="1">[1]Tabell!#REF!</definedName>
    <definedName name="__123Graph_FBALADAGS" localSheetId="6" hidden="1">[1]Tabell!#REF!</definedName>
    <definedName name="__123Graph_FBALADAGS" localSheetId="7" hidden="1">[1]Tabell!#REF!</definedName>
    <definedName name="__123Graph_FBALADAGS" localSheetId="8" hidden="1">[1]Tabell!#REF!</definedName>
    <definedName name="__123Graph_FBALADAGS" localSheetId="9" hidden="1">[1]Tabell!#REF!</definedName>
    <definedName name="__123Graph_FBALADAGS" localSheetId="10" hidden="1">[1]Tabell!#REF!</definedName>
    <definedName name="__123Graph_FBALADAGS" localSheetId="15" hidden="1">[1]Tabell!#REF!</definedName>
    <definedName name="__123Graph_FBALADAGS" localSheetId="16" hidden="1">[1]Tabell!#REF!</definedName>
    <definedName name="__123Graph_FBALADAGS" localSheetId="17" hidden="1">[1]Tabell!#REF!</definedName>
    <definedName name="__123Graph_FBALADAGS" localSheetId="2" hidden="1">[1]Tabell!#REF!</definedName>
    <definedName name="__123Graph_FBALADAGS" localSheetId="3" hidden="1">[1]Tabell!#REF!</definedName>
    <definedName name="__123Graph_FBALADAGS" localSheetId="19" hidden="1">[1]Tabell!#REF!</definedName>
    <definedName name="__123Graph_FBALADAGS" localSheetId="21" hidden="1">[1]Tabell!#REF!</definedName>
    <definedName name="__123Graph_FBALADAGS" localSheetId="4" hidden="1">[1]Tabell!#REF!</definedName>
    <definedName name="__123Graph_FBALADAGS" localSheetId="5" hidden="1">[1]Tabell!#REF!</definedName>
    <definedName name="__123Graph_FBALADAGS" hidden="1">[1]Tabell!#REF!</definedName>
    <definedName name="__123Graph_LBL_ABALADAGS" localSheetId="1" hidden="1">[1]Tabell!#REF!</definedName>
    <definedName name="__123Graph_LBL_ABALADAGS" localSheetId="6" hidden="1">[1]Tabell!#REF!</definedName>
    <definedName name="__123Graph_LBL_ABALADAGS" localSheetId="7" hidden="1">[1]Tabell!#REF!</definedName>
    <definedName name="__123Graph_LBL_ABALADAGS" localSheetId="8" hidden="1">[1]Tabell!#REF!</definedName>
    <definedName name="__123Graph_LBL_ABALADAGS" localSheetId="9" hidden="1">[1]Tabell!#REF!</definedName>
    <definedName name="__123Graph_LBL_ABALADAGS" localSheetId="10" hidden="1">[1]Tabell!#REF!</definedName>
    <definedName name="__123Graph_LBL_ABALADAGS" localSheetId="15" hidden="1">[1]Tabell!#REF!</definedName>
    <definedName name="__123Graph_LBL_ABALADAGS" localSheetId="16" hidden="1">[1]Tabell!#REF!</definedName>
    <definedName name="__123Graph_LBL_ABALADAGS" localSheetId="17" hidden="1">[1]Tabell!#REF!</definedName>
    <definedName name="__123Graph_LBL_ABALADAGS" localSheetId="2" hidden="1">[1]Tabell!#REF!</definedName>
    <definedName name="__123Graph_LBL_ABALADAGS" localSheetId="3" hidden="1">[1]Tabell!#REF!</definedName>
    <definedName name="__123Graph_LBL_ABALADAGS" localSheetId="19" hidden="1">[1]Tabell!#REF!</definedName>
    <definedName name="__123Graph_LBL_ABALADAGS" localSheetId="21" hidden="1">[1]Tabell!#REF!</definedName>
    <definedName name="__123Graph_LBL_ABALADAGS" localSheetId="4" hidden="1">[1]Tabell!#REF!</definedName>
    <definedName name="__123Graph_LBL_ABALADAGS" localSheetId="5" hidden="1">[1]Tabell!#REF!</definedName>
    <definedName name="__123Graph_LBL_ABALADAGS" hidden="1">[1]Tabell!#REF!</definedName>
    <definedName name="__123Graph_LBL_BBALADAGS" localSheetId="1" hidden="1">[1]Tabell!#REF!</definedName>
    <definedName name="__123Graph_LBL_BBALADAGS" localSheetId="6" hidden="1">[1]Tabell!#REF!</definedName>
    <definedName name="__123Graph_LBL_BBALADAGS" localSheetId="7" hidden="1">[1]Tabell!#REF!</definedName>
    <definedName name="__123Graph_LBL_BBALADAGS" localSheetId="8" hidden="1">[1]Tabell!#REF!</definedName>
    <definedName name="__123Graph_LBL_BBALADAGS" localSheetId="9" hidden="1">[1]Tabell!#REF!</definedName>
    <definedName name="__123Graph_LBL_BBALADAGS" localSheetId="10" hidden="1">[1]Tabell!#REF!</definedName>
    <definedName name="__123Graph_LBL_BBALADAGS" localSheetId="15" hidden="1">[1]Tabell!#REF!</definedName>
    <definedName name="__123Graph_LBL_BBALADAGS" localSheetId="16" hidden="1">[1]Tabell!#REF!</definedName>
    <definedName name="__123Graph_LBL_BBALADAGS" localSheetId="17" hidden="1">[1]Tabell!#REF!</definedName>
    <definedName name="__123Graph_LBL_BBALADAGS" localSheetId="2" hidden="1">[1]Tabell!#REF!</definedName>
    <definedName name="__123Graph_LBL_BBALADAGS" localSheetId="3" hidden="1">[1]Tabell!#REF!</definedName>
    <definedName name="__123Graph_LBL_BBALADAGS" localSheetId="19" hidden="1">[1]Tabell!#REF!</definedName>
    <definedName name="__123Graph_LBL_BBALADAGS" localSheetId="21" hidden="1">[1]Tabell!#REF!</definedName>
    <definedName name="__123Graph_LBL_BBALADAGS" localSheetId="4" hidden="1">[1]Tabell!#REF!</definedName>
    <definedName name="__123Graph_LBL_BBALADAGS" localSheetId="5" hidden="1">[1]Tabell!#REF!</definedName>
    <definedName name="__123Graph_LBL_BBALADAGS" hidden="1">[1]Tabell!#REF!</definedName>
    <definedName name="__123Graph_LBL_CBALADAGS" localSheetId="1" hidden="1">[1]Tabell!#REF!</definedName>
    <definedName name="__123Graph_LBL_CBALADAGS" localSheetId="6" hidden="1">[1]Tabell!#REF!</definedName>
    <definedName name="__123Graph_LBL_CBALADAGS" localSheetId="7" hidden="1">[1]Tabell!#REF!</definedName>
    <definedName name="__123Graph_LBL_CBALADAGS" localSheetId="8" hidden="1">[1]Tabell!#REF!</definedName>
    <definedName name="__123Graph_LBL_CBALADAGS" localSheetId="9" hidden="1">[1]Tabell!#REF!</definedName>
    <definedName name="__123Graph_LBL_CBALADAGS" localSheetId="10" hidden="1">[1]Tabell!#REF!</definedName>
    <definedName name="__123Graph_LBL_CBALADAGS" localSheetId="15" hidden="1">[1]Tabell!#REF!</definedName>
    <definedName name="__123Graph_LBL_CBALADAGS" localSheetId="16" hidden="1">[1]Tabell!#REF!</definedName>
    <definedName name="__123Graph_LBL_CBALADAGS" localSheetId="17" hidden="1">[1]Tabell!#REF!</definedName>
    <definedName name="__123Graph_LBL_CBALADAGS" localSheetId="2" hidden="1">[1]Tabell!#REF!</definedName>
    <definedName name="__123Graph_LBL_CBALADAGS" localSheetId="3" hidden="1">[1]Tabell!#REF!</definedName>
    <definedName name="__123Graph_LBL_CBALADAGS" localSheetId="19" hidden="1">[1]Tabell!#REF!</definedName>
    <definedName name="__123Graph_LBL_CBALADAGS" localSheetId="21" hidden="1">[1]Tabell!#REF!</definedName>
    <definedName name="__123Graph_LBL_CBALADAGS" localSheetId="4" hidden="1">[1]Tabell!#REF!</definedName>
    <definedName name="__123Graph_LBL_CBALADAGS" localSheetId="5" hidden="1">[1]Tabell!#REF!</definedName>
    <definedName name="__123Graph_LBL_CBALADAGS" hidden="1">[1]Tabell!#REF!</definedName>
    <definedName name="__123Graph_LBL_DBALADAGS" localSheetId="1" hidden="1">[1]Tabell!#REF!</definedName>
    <definedName name="__123Graph_LBL_DBALADAGS" localSheetId="6" hidden="1">[1]Tabell!#REF!</definedName>
    <definedName name="__123Graph_LBL_DBALADAGS" localSheetId="7" hidden="1">[1]Tabell!#REF!</definedName>
    <definedName name="__123Graph_LBL_DBALADAGS" localSheetId="8" hidden="1">[1]Tabell!#REF!</definedName>
    <definedName name="__123Graph_LBL_DBALADAGS" localSheetId="9" hidden="1">[1]Tabell!#REF!</definedName>
    <definedName name="__123Graph_LBL_DBALADAGS" localSheetId="10" hidden="1">[1]Tabell!#REF!</definedName>
    <definedName name="__123Graph_LBL_DBALADAGS" localSheetId="15" hidden="1">[1]Tabell!#REF!</definedName>
    <definedName name="__123Graph_LBL_DBALADAGS" localSheetId="16" hidden="1">[1]Tabell!#REF!</definedName>
    <definedName name="__123Graph_LBL_DBALADAGS" localSheetId="17" hidden="1">[1]Tabell!#REF!</definedName>
    <definedName name="__123Graph_LBL_DBALADAGS" localSheetId="2" hidden="1">[1]Tabell!#REF!</definedName>
    <definedName name="__123Graph_LBL_DBALADAGS" localSheetId="3" hidden="1">[1]Tabell!#REF!</definedName>
    <definedName name="__123Graph_LBL_DBALADAGS" localSheetId="19" hidden="1">[1]Tabell!#REF!</definedName>
    <definedName name="__123Graph_LBL_DBALADAGS" localSheetId="21" hidden="1">[1]Tabell!#REF!</definedName>
    <definedName name="__123Graph_LBL_DBALADAGS" localSheetId="4" hidden="1">[1]Tabell!#REF!</definedName>
    <definedName name="__123Graph_LBL_DBALADAGS" localSheetId="5" hidden="1">[1]Tabell!#REF!</definedName>
    <definedName name="__123Graph_LBL_DBALADAGS" hidden="1">[1]Tabell!#REF!</definedName>
    <definedName name="__123Graph_LBL_EBALADAGS" localSheetId="1" hidden="1">[1]Tabell!#REF!</definedName>
    <definedName name="__123Graph_LBL_EBALADAGS" localSheetId="6" hidden="1">[1]Tabell!#REF!</definedName>
    <definedName name="__123Graph_LBL_EBALADAGS" localSheetId="7" hidden="1">[1]Tabell!#REF!</definedName>
    <definedName name="__123Graph_LBL_EBALADAGS" localSheetId="8" hidden="1">[1]Tabell!#REF!</definedName>
    <definedName name="__123Graph_LBL_EBALADAGS" localSheetId="9" hidden="1">[1]Tabell!#REF!</definedName>
    <definedName name="__123Graph_LBL_EBALADAGS" localSheetId="10" hidden="1">[1]Tabell!#REF!</definedName>
    <definedName name="__123Graph_LBL_EBALADAGS" localSheetId="15" hidden="1">[1]Tabell!#REF!</definedName>
    <definedName name="__123Graph_LBL_EBALADAGS" localSheetId="16" hidden="1">[1]Tabell!#REF!</definedName>
    <definedName name="__123Graph_LBL_EBALADAGS" localSheetId="17" hidden="1">[1]Tabell!#REF!</definedName>
    <definedName name="__123Graph_LBL_EBALADAGS" localSheetId="2" hidden="1">[1]Tabell!#REF!</definedName>
    <definedName name="__123Graph_LBL_EBALADAGS" localSheetId="3" hidden="1">[1]Tabell!#REF!</definedName>
    <definedName name="__123Graph_LBL_EBALADAGS" localSheetId="19" hidden="1">[1]Tabell!#REF!</definedName>
    <definedName name="__123Graph_LBL_EBALADAGS" localSheetId="21" hidden="1">[1]Tabell!#REF!</definedName>
    <definedName name="__123Graph_LBL_EBALADAGS" localSheetId="4" hidden="1">[1]Tabell!#REF!</definedName>
    <definedName name="__123Graph_LBL_EBALADAGS" localSheetId="5" hidden="1">[1]Tabell!#REF!</definedName>
    <definedName name="__123Graph_LBL_EBALADAGS" hidden="1">[1]Tabell!#REF!</definedName>
    <definedName name="__123Graph_LBL_FBALADAGS" localSheetId="1" hidden="1">[1]Tabell!#REF!</definedName>
    <definedName name="__123Graph_LBL_FBALADAGS" localSheetId="6" hidden="1">[1]Tabell!#REF!</definedName>
    <definedName name="__123Graph_LBL_FBALADAGS" localSheetId="7" hidden="1">[1]Tabell!#REF!</definedName>
    <definedName name="__123Graph_LBL_FBALADAGS" localSheetId="8" hidden="1">[1]Tabell!#REF!</definedName>
    <definedName name="__123Graph_LBL_FBALADAGS" localSheetId="9" hidden="1">[1]Tabell!#REF!</definedName>
    <definedName name="__123Graph_LBL_FBALADAGS" localSheetId="10" hidden="1">[1]Tabell!#REF!</definedName>
    <definedName name="__123Graph_LBL_FBALADAGS" localSheetId="15" hidden="1">[1]Tabell!#REF!</definedName>
    <definedName name="__123Graph_LBL_FBALADAGS" localSheetId="16" hidden="1">[1]Tabell!#REF!</definedName>
    <definedName name="__123Graph_LBL_FBALADAGS" localSheetId="17" hidden="1">[1]Tabell!#REF!</definedName>
    <definedName name="__123Graph_LBL_FBALADAGS" localSheetId="2" hidden="1">[1]Tabell!#REF!</definedName>
    <definedName name="__123Graph_LBL_FBALADAGS" localSheetId="3" hidden="1">[1]Tabell!#REF!</definedName>
    <definedName name="__123Graph_LBL_FBALADAGS" localSheetId="19" hidden="1">[1]Tabell!#REF!</definedName>
    <definedName name="__123Graph_LBL_FBALADAGS" localSheetId="21" hidden="1">[1]Tabell!#REF!</definedName>
    <definedName name="__123Graph_LBL_FBALADAGS" localSheetId="4" hidden="1">[1]Tabell!#REF!</definedName>
    <definedName name="__123Graph_LBL_FBALADAGS" localSheetId="5" hidden="1">[1]Tabell!#REF!</definedName>
    <definedName name="__123Graph_LBL_FBALADAGS" hidden="1">[1]Tabell!#REF!</definedName>
    <definedName name="__123Graph_XBALADAGS" localSheetId="1" hidden="1">[1]Tabell!#REF!</definedName>
    <definedName name="__123Graph_XBALADAGS" localSheetId="6" hidden="1">[1]Tabell!#REF!</definedName>
    <definedName name="__123Graph_XBALADAGS" localSheetId="7" hidden="1">[1]Tabell!#REF!</definedName>
    <definedName name="__123Graph_XBALADAGS" localSheetId="8" hidden="1">[1]Tabell!#REF!</definedName>
    <definedName name="__123Graph_XBALADAGS" localSheetId="9" hidden="1">[1]Tabell!#REF!</definedName>
    <definedName name="__123Graph_XBALADAGS" localSheetId="10" hidden="1">[1]Tabell!#REF!</definedName>
    <definedName name="__123Graph_XBALADAGS" localSheetId="15" hidden="1">[1]Tabell!#REF!</definedName>
    <definedName name="__123Graph_XBALADAGS" localSheetId="16" hidden="1">[1]Tabell!#REF!</definedName>
    <definedName name="__123Graph_XBALADAGS" localSheetId="17" hidden="1">[1]Tabell!#REF!</definedName>
    <definedName name="__123Graph_XBALADAGS" localSheetId="2" hidden="1">[1]Tabell!#REF!</definedName>
    <definedName name="__123Graph_XBALADAGS" localSheetId="3" hidden="1">[1]Tabell!#REF!</definedName>
    <definedName name="__123Graph_XBALADAGS" localSheetId="19" hidden="1">[1]Tabell!#REF!</definedName>
    <definedName name="__123Graph_XBALADAGS" localSheetId="21" hidden="1">[1]Tabell!#REF!</definedName>
    <definedName name="__123Graph_XBALADAGS" localSheetId="4" hidden="1">[1]Tabell!#REF!</definedName>
    <definedName name="__123Graph_XBALADAGS" localSheetId="5" hidden="1">[1]Tabell!#REF!</definedName>
    <definedName name="__123Graph_XBALADAGS" hidden="1">[1]Tabell!#REF!</definedName>
    <definedName name="_a10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_FilterDatabase" localSheetId="0" hidden="1">Contents!$B$3:$G$57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localSheetId="1" hidden="1">'[2]Market Cap'!#REF!</definedName>
    <definedName name="_GSRATESR_2" localSheetId="6" hidden="1">'[2]Market Cap'!#REF!</definedName>
    <definedName name="_GSRATESR_2" localSheetId="7" hidden="1">'[2]Market Cap'!#REF!</definedName>
    <definedName name="_GSRATESR_2" localSheetId="8" hidden="1">'[2]Market Cap'!#REF!</definedName>
    <definedName name="_GSRATESR_2" localSheetId="9" hidden="1">'[2]Market Cap'!#REF!</definedName>
    <definedName name="_GSRATESR_2" localSheetId="10" hidden="1">'[2]Market Cap'!#REF!</definedName>
    <definedName name="_GSRATESR_2" localSheetId="15" hidden="1">'[2]Market Cap'!#REF!</definedName>
    <definedName name="_GSRATESR_2" localSheetId="16" hidden="1">'[2]Market Cap'!#REF!</definedName>
    <definedName name="_GSRATESR_2" localSheetId="17" hidden="1">'[2]Market Cap'!#REF!</definedName>
    <definedName name="_GSRATESR_2" localSheetId="2" hidden="1">'[2]Market Cap'!#REF!</definedName>
    <definedName name="_GSRATESR_2" localSheetId="3" hidden="1">'[2]Market Cap'!#REF!</definedName>
    <definedName name="_GSRATESR_2" localSheetId="19" hidden="1">'[2]Market Cap'!#REF!</definedName>
    <definedName name="_GSRATESR_2" localSheetId="21" hidden="1">'[2]Market Cap'!#REF!</definedName>
    <definedName name="_GSRATESR_2" localSheetId="4" hidden="1">'[2]Market Cap'!#REF!</definedName>
    <definedName name="_GSRATESR_2" localSheetId="5" hidden="1">'[2]Market Cap'!#REF!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localSheetId="1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localSheetId="2" hidden="1">#REF!</definedName>
    <definedName name="_Key1" localSheetId="3" hidden="1">#REF!</definedName>
    <definedName name="_Key1" localSheetId="19" hidden="1">#REF!</definedName>
    <definedName name="_Key1" localSheetId="21" hidden="1">#REF!</definedName>
    <definedName name="_Key1" localSheetId="4" hidden="1">#REF!</definedName>
    <definedName name="_Key1" localSheetId="5" hidden="1">#REF!</definedName>
    <definedName name="_Key1" hidden="1">#REF!</definedName>
    <definedName name="_Order1" hidden="1">255</definedName>
    <definedName name="_SA1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localSheetId="1" hidden="1">[1]Tabell!#REF!</definedName>
    <definedName name="ads" localSheetId="6" hidden="1">[1]Tabell!#REF!</definedName>
    <definedName name="ads" localSheetId="7" hidden="1">[1]Tabell!#REF!</definedName>
    <definedName name="ads" localSheetId="8" hidden="1">[1]Tabell!#REF!</definedName>
    <definedName name="ads" localSheetId="9" hidden="1">[1]Tabell!#REF!</definedName>
    <definedName name="ads" localSheetId="10" hidden="1">[1]Tabell!#REF!</definedName>
    <definedName name="ads" localSheetId="15" hidden="1">[1]Tabell!#REF!</definedName>
    <definedName name="ads" localSheetId="16" hidden="1">[1]Tabell!#REF!</definedName>
    <definedName name="ads" localSheetId="17" hidden="1">[1]Tabell!#REF!</definedName>
    <definedName name="ads" localSheetId="2" hidden="1">[1]Tabell!#REF!</definedName>
    <definedName name="ads" localSheetId="3" hidden="1">[1]Tabell!#REF!</definedName>
    <definedName name="ads" localSheetId="19" hidden="1">[1]Tabell!#REF!</definedName>
    <definedName name="ads" localSheetId="21" hidden="1">[1]Tabell!#REF!</definedName>
    <definedName name="ads" localSheetId="4" hidden="1">[1]Tabell!#REF!</definedName>
    <definedName name="ads" localSheetId="5" hidden="1">[1]Tabell!#REF!</definedName>
    <definedName name="ads" hidden="1">[1]Tabell!#REF!</definedName>
    <definedName name="AS2DocOpenMode" hidden="1">"AS2DocumentEdit"</definedName>
    <definedName name="BLPB1" localSheetId="1" hidden="1">#REF!</definedName>
    <definedName name="BLPB1" localSheetId="6" hidden="1">#REF!</definedName>
    <definedName name="BLPB1" localSheetId="7" hidden="1">#REF!</definedName>
    <definedName name="BLPB1" localSheetId="8" hidden="1">#REF!</definedName>
    <definedName name="BLPB1" localSheetId="9" hidden="1">#REF!</definedName>
    <definedName name="BLPB1" localSheetId="10" hidden="1">#REF!</definedName>
    <definedName name="BLPB1" localSheetId="15" hidden="1">#REF!</definedName>
    <definedName name="BLPB1" localSheetId="16" hidden="1">#REF!</definedName>
    <definedName name="BLPB1" localSheetId="17" hidden="1">#REF!</definedName>
    <definedName name="BLPB1" localSheetId="2" hidden="1">#REF!</definedName>
    <definedName name="BLPB1" localSheetId="3" hidden="1">#REF!</definedName>
    <definedName name="BLPB1" localSheetId="19" hidden="1">#REF!</definedName>
    <definedName name="BLPB1" localSheetId="21" hidden="1">#REF!</definedName>
    <definedName name="BLPB1" localSheetId="4" hidden="1">#REF!</definedName>
    <definedName name="BLPB1" localSheetId="5" hidden="1">#REF!</definedName>
    <definedName name="BLPB1" hidden="1">#REF!</definedName>
    <definedName name="BLPB2" localSheetId="1" hidden="1">#REF!</definedName>
    <definedName name="BLPB2" localSheetId="6" hidden="1">#REF!</definedName>
    <definedName name="BLPB2" localSheetId="7" hidden="1">#REF!</definedName>
    <definedName name="BLPB2" localSheetId="8" hidden="1">#REF!</definedName>
    <definedName name="BLPB2" localSheetId="9" hidden="1">#REF!</definedName>
    <definedName name="BLPB2" localSheetId="10" hidden="1">#REF!</definedName>
    <definedName name="BLPB2" localSheetId="15" hidden="1">#REF!</definedName>
    <definedName name="BLPB2" localSheetId="16" hidden="1">#REF!</definedName>
    <definedName name="BLPB2" localSheetId="17" hidden="1">#REF!</definedName>
    <definedName name="BLPB2" localSheetId="2" hidden="1">#REF!</definedName>
    <definedName name="BLPB2" localSheetId="3" hidden="1">#REF!</definedName>
    <definedName name="BLPB2" localSheetId="19" hidden="1">#REF!</definedName>
    <definedName name="BLPB2" localSheetId="21" hidden="1">#REF!</definedName>
    <definedName name="BLPB2" localSheetId="4" hidden="1">#REF!</definedName>
    <definedName name="BLPB2" localSheetId="5" hidden="1">#REF!</definedName>
    <definedName name="BLPB2" hidden="1">#REF!</definedName>
    <definedName name="BLPH1" localSheetId="1" hidden="1">#REF!</definedName>
    <definedName name="BLPH1" localSheetId="6" hidden="1">#REF!</definedName>
    <definedName name="BLPH1" localSheetId="7" hidden="1">#REF!</definedName>
    <definedName name="BLPH1" localSheetId="8" hidden="1">#REF!</definedName>
    <definedName name="BLPH1" localSheetId="9" hidden="1">#REF!</definedName>
    <definedName name="BLPH1" localSheetId="10" hidden="1">#REF!</definedName>
    <definedName name="BLPH1" localSheetId="15" hidden="1">#REF!</definedName>
    <definedName name="BLPH1" localSheetId="16" hidden="1">#REF!</definedName>
    <definedName name="BLPH1" localSheetId="17" hidden="1">#REF!</definedName>
    <definedName name="BLPH1" localSheetId="2" hidden="1">#REF!</definedName>
    <definedName name="BLPH1" localSheetId="3" hidden="1">#REF!</definedName>
    <definedName name="BLPH1" localSheetId="19" hidden="1">#REF!</definedName>
    <definedName name="BLPH1" localSheetId="21" hidden="1">#REF!</definedName>
    <definedName name="BLPH1" localSheetId="4" hidden="1">#REF!</definedName>
    <definedName name="BLPH1" localSheetId="5" hidden="1">#REF!</definedName>
    <definedName name="BLPH1" hidden="1">#REF!</definedName>
    <definedName name="BLPH2" localSheetId="1" hidden="1">#REF!</definedName>
    <definedName name="BLPH2" localSheetId="6" hidden="1">#REF!</definedName>
    <definedName name="BLPH2" localSheetId="7" hidden="1">#REF!</definedName>
    <definedName name="BLPH2" localSheetId="8" hidden="1">#REF!</definedName>
    <definedName name="BLPH2" localSheetId="9" hidden="1">#REF!</definedName>
    <definedName name="BLPH2" localSheetId="10" hidden="1">#REF!</definedName>
    <definedName name="BLPH2" localSheetId="15" hidden="1">#REF!</definedName>
    <definedName name="BLPH2" localSheetId="16" hidden="1">#REF!</definedName>
    <definedName name="BLPH2" localSheetId="17" hidden="1">#REF!</definedName>
    <definedName name="BLPH2" localSheetId="2" hidden="1">#REF!</definedName>
    <definedName name="BLPH2" localSheetId="3" hidden="1">#REF!</definedName>
    <definedName name="BLPH2" localSheetId="19" hidden="1">#REF!</definedName>
    <definedName name="BLPH2" localSheetId="21" hidden="1">#REF!</definedName>
    <definedName name="BLPH2" localSheetId="4" hidden="1">#REF!</definedName>
    <definedName name="BLPH2" localSheetId="5" hidden="1">#REF!</definedName>
    <definedName name="BLPH2" hidden="1">#REF!</definedName>
    <definedName name="BLPH3" localSheetId="1" hidden="1">#REF!</definedName>
    <definedName name="BLPH3" localSheetId="6" hidden="1">#REF!</definedName>
    <definedName name="BLPH3" localSheetId="7" hidden="1">#REF!</definedName>
    <definedName name="BLPH3" localSheetId="8" hidden="1">#REF!</definedName>
    <definedName name="BLPH3" localSheetId="9" hidden="1">#REF!</definedName>
    <definedName name="BLPH3" localSheetId="10" hidden="1">#REF!</definedName>
    <definedName name="BLPH3" localSheetId="15" hidden="1">#REF!</definedName>
    <definedName name="BLPH3" localSheetId="16" hidden="1">#REF!</definedName>
    <definedName name="BLPH3" localSheetId="17" hidden="1">#REF!</definedName>
    <definedName name="BLPH3" localSheetId="2" hidden="1">#REF!</definedName>
    <definedName name="BLPH3" localSheetId="3" hidden="1">#REF!</definedName>
    <definedName name="BLPH3" localSheetId="19" hidden="1">#REF!</definedName>
    <definedName name="BLPH3" localSheetId="21" hidden="1">#REF!</definedName>
    <definedName name="BLPH3" localSheetId="4" hidden="1">#REF!</definedName>
    <definedName name="BLPH3" localSheetId="5" hidden="1">#REF!</definedName>
    <definedName name="BLPH3" hidden="1">#REF!</definedName>
    <definedName name="BLPH4" localSheetId="1" hidden="1">#REF!</definedName>
    <definedName name="BLPH4" localSheetId="6" hidden="1">#REF!</definedName>
    <definedName name="BLPH4" localSheetId="7" hidden="1">#REF!</definedName>
    <definedName name="BLPH4" localSheetId="8" hidden="1">#REF!</definedName>
    <definedName name="BLPH4" localSheetId="9" hidden="1">#REF!</definedName>
    <definedName name="BLPH4" localSheetId="10" hidden="1">#REF!</definedName>
    <definedName name="BLPH4" localSheetId="15" hidden="1">#REF!</definedName>
    <definedName name="BLPH4" localSheetId="16" hidden="1">#REF!</definedName>
    <definedName name="BLPH4" localSheetId="17" hidden="1">#REF!</definedName>
    <definedName name="BLPH4" localSheetId="2" hidden="1">#REF!</definedName>
    <definedName name="BLPH4" localSheetId="3" hidden="1">#REF!</definedName>
    <definedName name="BLPH4" localSheetId="19" hidden="1">#REF!</definedName>
    <definedName name="BLPH4" localSheetId="21" hidden="1">#REF!</definedName>
    <definedName name="BLPH4" localSheetId="4" hidden="1">#REF!</definedName>
    <definedName name="BLPH4" localSheetId="5" hidden="1">#REF!</definedName>
    <definedName name="BLPH4" hidden="1">#REF!</definedName>
    <definedName name="BLPH5" localSheetId="1" hidden="1">#REF!</definedName>
    <definedName name="BLPH5" localSheetId="6" hidden="1">#REF!</definedName>
    <definedName name="BLPH5" localSheetId="7" hidden="1">#REF!</definedName>
    <definedName name="BLPH5" localSheetId="8" hidden="1">#REF!</definedName>
    <definedName name="BLPH5" localSheetId="9" hidden="1">#REF!</definedName>
    <definedName name="BLPH5" localSheetId="10" hidden="1">#REF!</definedName>
    <definedName name="BLPH5" localSheetId="15" hidden="1">#REF!</definedName>
    <definedName name="BLPH5" localSheetId="16" hidden="1">#REF!</definedName>
    <definedName name="BLPH5" localSheetId="17" hidden="1">#REF!</definedName>
    <definedName name="BLPH5" localSheetId="2" hidden="1">#REF!</definedName>
    <definedName name="BLPH5" localSheetId="3" hidden="1">#REF!</definedName>
    <definedName name="BLPH5" localSheetId="19" hidden="1">#REF!</definedName>
    <definedName name="BLPH5" localSheetId="21" hidden="1">#REF!</definedName>
    <definedName name="BLPH5" localSheetId="4" hidden="1">#REF!</definedName>
    <definedName name="BLPH5" localSheetId="5" hidden="1">#REF!</definedName>
    <definedName name="BLPH5" hidden="1">#REF!</definedName>
    <definedName name="BLPH6" localSheetId="1" hidden="1">#REF!</definedName>
    <definedName name="BLPH6" localSheetId="6" hidden="1">#REF!</definedName>
    <definedName name="BLPH6" localSheetId="7" hidden="1">#REF!</definedName>
    <definedName name="BLPH6" localSheetId="8" hidden="1">#REF!</definedName>
    <definedName name="BLPH6" localSheetId="9" hidden="1">#REF!</definedName>
    <definedName name="BLPH6" localSheetId="10" hidden="1">#REF!</definedName>
    <definedName name="BLPH6" localSheetId="15" hidden="1">#REF!</definedName>
    <definedName name="BLPH6" localSheetId="16" hidden="1">#REF!</definedName>
    <definedName name="BLPH6" localSheetId="17" hidden="1">#REF!</definedName>
    <definedName name="BLPH6" localSheetId="2" hidden="1">#REF!</definedName>
    <definedName name="BLPH6" localSheetId="3" hidden="1">#REF!</definedName>
    <definedName name="BLPH6" localSheetId="19" hidden="1">#REF!</definedName>
    <definedName name="BLPH6" localSheetId="21" hidden="1">#REF!</definedName>
    <definedName name="BLPH6" localSheetId="4" hidden="1">#REF!</definedName>
    <definedName name="BLPH6" localSheetId="5" hidden="1">#REF!</definedName>
    <definedName name="BLPH6" hidden="1">#REF!</definedName>
    <definedName name="BLPH7" localSheetId="1" hidden="1">#REF!</definedName>
    <definedName name="BLPH7" localSheetId="6" hidden="1">#REF!</definedName>
    <definedName name="BLPH7" localSheetId="7" hidden="1">#REF!</definedName>
    <definedName name="BLPH7" localSheetId="8" hidden="1">#REF!</definedName>
    <definedName name="BLPH7" localSheetId="9" hidden="1">#REF!</definedName>
    <definedName name="BLPH7" localSheetId="10" hidden="1">#REF!</definedName>
    <definedName name="BLPH7" localSheetId="15" hidden="1">#REF!</definedName>
    <definedName name="BLPH7" localSheetId="16" hidden="1">#REF!</definedName>
    <definedName name="BLPH7" localSheetId="17" hidden="1">#REF!</definedName>
    <definedName name="BLPH7" localSheetId="2" hidden="1">#REF!</definedName>
    <definedName name="BLPH7" localSheetId="3" hidden="1">#REF!</definedName>
    <definedName name="BLPH7" localSheetId="19" hidden="1">#REF!</definedName>
    <definedName name="BLPH7" localSheetId="21" hidden="1">#REF!</definedName>
    <definedName name="BLPH7" localSheetId="4" hidden="1">#REF!</definedName>
    <definedName name="BLPH7" localSheetId="5" hidden="1">#REF!</definedName>
    <definedName name="BLPH7" hidden="1">#REF!</definedName>
    <definedName name="BLPH8" localSheetId="1" hidden="1">#REF!</definedName>
    <definedName name="BLPH8" localSheetId="6" hidden="1">#REF!</definedName>
    <definedName name="BLPH8" localSheetId="7" hidden="1">#REF!</definedName>
    <definedName name="BLPH8" localSheetId="8" hidden="1">#REF!</definedName>
    <definedName name="BLPH8" localSheetId="9" hidden="1">#REF!</definedName>
    <definedName name="BLPH8" localSheetId="10" hidden="1">#REF!</definedName>
    <definedName name="BLPH8" localSheetId="15" hidden="1">#REF!</definedName>
    <definedName name="BLPH8" localSheetId="16" hidden="1">#REF!</definedName>
    <definedName name="BLPH8" localSheetId="17" hidden="1">#REF!</definedName>
    <definedName name="BLPH8" localSheetId="2" hidden="1">#REF!</definedName>
    <definedName name="BLPH8" localSheetId="3" hidden="1">#REF!</definedName>
    <definedName name="BLPH8" localSheetId="19" hidden="1">#REF!</definedName>
    <definedName name="BLPH8" localSheetId="21" hidden="1">#REF!</definedName>
    <definedName name="BLPH8" localSheetId="4" hidden="1">#REF!</definedName>
    <definedName name="BLPH8" localSheetId="5" hidden="1">#REF!</definedName>
    <definedName name="BLPH8" hidden="1">#REF!</definedName>
    <definedName name="business_model" localSheetId="8" hidden="1">{#N/A,#N/A,FALSE,"Annual Earnings Model";#N/A,#N/A,FALSE,"Quarterly Earnings Model";#N/A,#N/A,FALSE,"Header";#N/A,#N/A,FALSE,"Notes"}</definedName>
    <definedName name="business_model" hidden="1">{#N/A,#N/A,FALSE,"Annual Earnings Model";#N/A,#N/A,FALSE,"Quarterly Earnings Model";#N/A,#N/A,FALSE,"Header";#N/A,#N/A,FALSE,"Notes"}</definedName>
    <definedName name="D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localSheetId="6" hidden="1">[1]Tabell!#REF!</definedName>
    <definedName name="dfhgd" localSheetId="8" hidden="1">[1]Tabell!#REF!</definedName>
    <definedName name="dfhgd" localSheetId="9" hidden="1">[1]Tabell!#REF!</definedName>
    <definedName name="dfhgd" localSheetId="10" hidden="1">[1]Tabell!#REF!</definedName>
    <definedName name="dfhgd" localSheetId="3" hidden="1">[1]Tabell!#REF!</definedName>
    <definedName name="dfhgd" localSheetId="19" hidden="1">[1]Tabell!#REF!</definedName>
    <definedName name="dfhgd" localSheetId="21" hidden="1">[1]Tabell!#REF!</definedName>
    <definedName name="dfhgd" localSheetId="5" hidden="1">[1]Tabell!#REF!</definedName>
    <definedName name="dfhgd" hidden="1">[1]Tabell!#REF!</definedName>
    <definedName name="E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localSheetId="6" hidden="1">[1]Tabell!#REF!</definedName>
    <definedName name="LI" localSheetId="8" hidden="1">[1]Tabell!#REF!</definedName>
    <definedName name="LI" localSheetId="9" hidden="1">[1]Tabell!#REF!</definedName>
    <definedName name="LI" localSheetId="10" hidden="1">[1]Tabell!#REF!</definedName>
    <definedName name="LI" localSheetId="3" hidden="1">[1]Tabell!#REF!</definedName>
    <definedName name="LI" localSheetId="19" hidden="1">[1]Tabell!#REF!</definedName>
    <definedName name="LI" localSheetId="21" hidden="1">[1]Tabell!#REF!</definedName>
    <definedName name="LI" localSheetId="5" hidden="1">[1]Tabell!#REF!</definedName>
    <definedName name="LI" hidden="1">[1]Tabell!#REF!</definedName>
    <definedName name="M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localSheetId="8" hidden="1">{#N/A,#N/A,FALSE,"Annual Earnings Model";#N/A,#N/A,FALSE,"Quarterly Earnings Model";#N/A,#N/A,FALSE,"Header";#N/A,#N/A,FALSE,"Notes"}</definedName>
    <definedName name="Rente" hidden="1">{#N/A,#N/A,FALSE,"Annual Earnings Model";#N/A,#N/A,FALSE,"Quarterly Earnings Model";#N/A,#N/A,FALSE,"Header";#N/A,#N/A,FALSE,"Notes"}</definedName>
    <definedName name="SD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localSheetId="6" hidden="1">[1]Tabell!#REF!</definedName>
    <definedName name="TEST" localSheetId="8" hidden="1">[1]Tabell!#REF!</definedName>
    <definedName name="TEST" localSheetId="9" hidden="1">[1]Tabell!#REF!</definedName>
    <definedName name="TEST" localSheetId="10" hidden="1">[1]Tabell!#REF!</definedName>
    <definedName name="TEST" localSheetId="3" hidden="1">[1]Tabell!#REF!</definedName>
    <definedName name="TEST" localSheetId="19" hidden="1">[1]Tabell!#REF!</definedName>
    <definedName name="TEST" localSheetId="21" hidden="1">[1]Tabell!#REF!</definedName>
    <definedName name="TEST" localSheetId="5" hidden="1">[1]Tabell!#REF!</definedName>
    <definedName name="TEST" hidden="1">[1]Tabell!#REF!</definedName>
    <definedName name="u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>#N/A</definedName>
    <definedName name="v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localSheetId="8" hidden="1">{#N/A,#N/A,FALSE,"Annual Earnings Model";#N/A,#N/A,FALSE,"Quarterly Earnings Model";#N/A,#N/A,FALSE,"Header";#N/A,#N/A,FALSE,"Notes"}</definedName>
    <definedName name="wrn.All." hidden="1">{#N/A,#N/A,FALSE,"Annual Earnings Model";#N/A,#N/A,FALSE,"Quarterly Earnings Model";#N/A,#N/A,FALSE,"Header";#N/A,#N/A,FALSE,"Notes"}</definedName>
    <definedName name="wrn.Druck._.Monatsreporting.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localSheetId="1" hidden="1">[3]In99!#REF!</definedName>
    <definedName name="xxxxxxx" localSheetId="6" hidden="1">[3]In99!#REF!</definedName>
    <definedName name="xxxxxxx" localSheetId="7" hidden="1">[3]In99!#REF!</definedName>
    <definedName name="xxxxxxx" localSheetId="8" hidden="1">[3]In99!#REF!</definedName>
    <definedName name="xxxxxxx" localSheetId="9" hidden="1">[3]In99!#REF!</definedName>
    <definedName name="xxxxxxx" localSheetId="10" hidden="1">[3]In99!#REF!</definedName>
    <definedName name="xxxxxxx" localSheetId="15" hidden="1">[3]In99!#REF!</definedName>
    <definedName name="xxxxxxx" localSheetId="16" hidden="1">[3]In99!#REF!</definedName>
    <definedName name="xxxxxxx" localSheetId="17" hidden="1">[3]In99!#REF!</definedName>
    <definedName name="xxxxxxx" localSheetId="2" hidden="1">[3]In99!#REF!</definedName>
    <definedName name="xxxxxxx" localSheetId="3" hidden="1">[3]In99!#REF!</definedName>
    <definedName name="xxxxxxx" localSheetId="19" hidden="1">[3]In99!#REF!</definedName>
    <definedName name="xxxxxxx" localSheetId="21" hidden="1">[3]In99!#REF!</definedName>
    <definedName name="xxxxxxx" localSheetId="4" hidden="1">[3]In99!#REF!</definedName>
    <definedName name="xxxxxxx" localSheetId="5" hidden="1">[3]In99!#REF!</definedName>
    <definedName name="xxxxxxx" hidden="1">[3]In99!#REF!</definedName>
    <definedName name="Y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AAAA" localSheetId="8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80" l="1"/>
  <c r="E46" i="80"/>
  <c r="C42" i="5" l="1"/>
  <c r="C21" i="5"/>
  <c r="F39" i="50"/>
  <c r="F31" i="50"/>
  <c r="E31" i="50"/>
  <c r="F21" i="50"/>
  <c r="E21" i="50"/>
  <c r="F17" i="50"/>
  <c r="E17" i="50"/>
  <c r="F16" i="50"/>
  <c r="F27" i="50" s="1"/>
  <c r="F40" i="50" s="1"/>
  <c r="E16" i="50"/>
  <c r="F15" i="50"/>
  <c r="E15" i="50"/>
  <c r="E13" i="30"/>
  <c r="D13" i="30"/>
  <c r="F7" i="83"/>
  <c r="D35" i="80"/>
  <c r="D42" i="80" s="1"/>
  <c r="E101" i="57"/>
  <c r="E100" i="57"/>
  <c r="E99" i="57"/>
  <c r="E56" i="57"/>
  <c r="E48" i="57"/>
  <c r="E43" i="57"/>
  <c r="E50" i="57" s="1"/>
  <c r="E35" i="57"/>
  <c r="E36" i="57" s="1"/>
  <c r="E15" i="57"/>
  <c r="E16" i="3"/>
  <c r="C27" i="5"/>
  <c r="C11" i="5"/>
  <c r="F21" i="95"/>
  <c r="E21" i="95"/>
  <c r="D21" i="95"/>
  <c r="H16" i="96"/>
  <c r="G16" i="96"/>
  <c r="F16" i="96"/>
  <c r="E16" i="96"/>
  <c r="F41" i="50" l="1"/>
  <c r="D41" i="80"/>
  <c r="E37" i="57"/>
  <c r="E51" i="57" s="1"/>
  <c r="D31" i="11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X13" i="13"/>
  <c r="X12" i="13"/>
  <c r="X11" i="13"/>
  <c r="X10" i="13"/>
  <c r="X9" i="13"/>
  <c r="X8" i="13"/>
  <c r="X7" i="13"/>
  <c r="X14" i="13" s="1"/>
  <c r="E21" i="9"/>
  <c r="D21" i="9"/>
  <c r="E71" i="57" l="1"/>
  <c r="E70" i="57"/>
  <c r="E69" i="57"/>
  <c r="E76" i="57" s="1"/>
  <c r="D10" i="92" l="1"/>
  <c r="F17" i="3"/>
  <c r="E17" i="3"/>
  <c r="G17" i="3" s="1"/>
  <c r="G15" i="3"/>
  <c r="G14" i="3"/>
  <c r="G13" i="3"/>
  <c r="G12" i="3"/>
  <c r="G11" i="3"/>
  <c r="G16" i="3" l="1"/>
  <c r="C40" i="5" l="1"/>
  <c r="C29" i="5"/>
  <c r="D21" i="5" l="1"/>
  <c r="E16" i="22" l="1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D16" i="22"/>
  <c r="T9" i="22"/>
  <c r="T10" i="22"/>
  <c r="T11" i="22"/>
  <c r="T12" i="22"/>
  <c r="T13" i="22"/>
  <c r="T14" i="22"/>
  <c r="T15" i="22"/>
  <c r="T8" i="22"/>
  <c r="T16" i="22" l="1"/>
  <c r="D32" i="11"/>
</calcChain>
</file>

<file path=xl/sharedStrings.xml><?xml version="1.0" encoding="utf-8"?>
<sst xmlns="http://schemas.openxmlformats.org/spreadsheetml/2006/main" count="834" uniqueCount="537">
  <si>
    <t>Overview of RWAs</t>
  </si>
  <si>
    <t>Differences between accounting and regulatory scopes of consolidation and the mapping of financial statement categories with risk categories</t>
  </si>
  <si>
    <t>Main sources of differences between regulatory exposure amounts and carrying values in financial statements</t>
  </si>
  <si>
    <t>Total and average net amount of exposures</t>
  </si>
  <si>
    <t>Geographical breakdown of exposures</t>
  </si>
  <si>
    <t>Concentration of exposures by industry or counterparty types</t>
  </si>
  <si>
    <t>Maturity of exposures</t>
  </si>
  <si>
    <t>Credit quality of exposures by exposure class and instrument</t>
  </si>
  <si>
    <t>Credit quality of exposures by industry or counterparty types</t>
  </si>
  <si>
    <t>Credit quality of exposures by geography</t>
  </si>
  <si>
    <t>Ageing of past-due exposures</t>
  </si>
  <si>
    <t>Non-performing and forborne exposures</t>
  </si>
  <si>
    <t>Changes in the stock of general and specific credit risk adjustments</t>
  </si>
  <si>
    <t>Changes in the stock of defaulted and impaired loans and debt securities</t>
  </si>
  <si>
    <t>CRM techniques – Overview</t>
  </si>
  <si>
    <t>Standardised approach – Credit risk exposure and CRM effects</t>
  </si>
  <si>
    <t>Standardised approach</t>
  </si>
  <si>
    <t>Credit risk exposures by exposure class and PD range</t>
  </si>
  <si>
    <t>IRB approach – Effect on the RWAs of credit derivatives used as CRM techniques</t>
  </si>
  <si>
    <t>RWA flow statements of credit risk exposures under the IRB approach</t>
  </si>
  <si>
    <t>IRB approach – Backtesting of PD per exposure class</t>
  </si>
  <si>
    <t>IRB (specialised lending and equities)</t>
  </si>
  <si>
    <t>Analysis of CCR exposure by approach</t>
  </si>
  <si>
    <t>CVA capital charge</t>
  </si>
  <si>
    <t>Standardised approach – CCR exposures by regulatory portfolio and risk</t>
  </si>
  <si>
    <t>Impact of netting and collateral held on exposure values</t>
  </si>
  <si>
    <t>Composition of collateral for exposures to CCR</t>
  </si>
  <si>
    <t>Credit derivatives exposures</t>
  </si>
  <si>
    <t>RWA flow statements of CCR exposures under the IMM</t>
  </si>
  <si>
    <t>Exposures to CCPs</t>
  </si>
  <si>
    <t>Securitisation exposures in the banking book</t>
  </si>
  <si>
    <t>Securitisation exposures in the trading book</t>
  </si>
  <si>
    <t>Securitisation exposures in the banking book and associated regulatory capital requirements – bank acting as originator or as sponsor</t>
  </si>
  <si>
    <t>Securitisation exposures in the banking book and associated capital requirements – bank acting as investor</t>
  </si>
  <si>
    <t>Market risk under the standardised approach</t>
  </si>
  <si>
    <t>Market risk under the IMA</t>
  </si>
  <si>
    <t>RWA flow statements of market risk exposures under the IMA</t>
  </si>
  <si>
    <t>IMA values for trading portfolios</t>
  </si>
  <si>
    <t>Comparison of VaR estimates with gains/losses</t>
  </si>
  <si>
    <t>LCR</t>
  </si>
  <si>
    <t>Non-deducted participations in insurance undertakings</t>
  </si>
  <si>
    <t>Own funds</t>
  </si>
  <si>
    <t>a</t>
  </si>
  <si>
    <t>b</t>
  </si>
  <si>
    <t>c</t>
  </si>
  <si>
    <t>RWAs</t>
  </si>
  <si>
    <t>Total</t>
  </si>
  <si>
    <t>d</t>
  </si>
  <si>
    <t>e</t>
  </si>
  <si>
    <t>f</t>
  </si>
  <si>
    <t>g</t>
  </si>
  <si>
    <t>Other assets</t>
  </si>
  <si>
    <t>Central governments or central banks</t>
  </si>
  <si>
    <t>Institutions</t>
  </si>
  <si>
    <t>Corporates</t>
  </si>
  <si>
    <t>Retail</t>
  </si>
  <si>
    <t>Equity</t>
  </si>
  <si>
    <t>Total IRB approach</t>
  </si>
  <si>
    <t>Exposures in default</t>
  </si>
  <si>
    <t>Covered bonds</t>
  </si>
  <si>
    <t>Total standardised approach</t>
  </si>
  <si>
    <t>Net exposure value</t>
  </si>
  <si>
    <t>On demand</t>
  </si>
  <si>
    <t>&lt;= 1 year</t>
  </si>
  <si>
    <t>&gt; 1 year &lt;= 5 years</t>
  </si>
  <si>
    <t>&gt; 5 years</t>
  </si>
  <si>
    <t>No stated maturity</t>
  </si>
  <si>
    <t>Debt securities</t>
  </si>
  <si>
    <t>Exposure classes</t>
  </si>
  <si>
    <t xml:space="preserve"> </t>
  </si>
  <si>
    <t>Risk weight</t>
  </si>
  <si>
    <t>Others</t>
  </si>
  <si>
    <t>-</t>
  </si>
  <si>
    <t>Exposure value</t>
  </si>
  <si>
    <t>Total portfolios subject to the advanced method</t>
  </si>
  <si>
    <t>(i) VaR component (including the 3× multiplier)</t>
  </si>
  <si>
    <t>(ii) SVaR component (including the 3× multiplier)</t>
  </si>
  <si>
    <t>All portfolios subject to the standardised method</t>
  </si>
  <si>
    <t>EU4</t>
  </si>
  <si>
    <t>Based on the original exposure method</t>
  </si>
  <si>
    <t>Total subject to the CVA capital charge</t>
  </si>
  <si>
    <t>RWA</t>
  </si>
  <si>
    <t>Number of datapoints used in calculation of averages</t>
  </si>
  <si>
    <t>HIGH-QUALITY LIQUID ASSETS</t>
  </si>
  <si>
    <t>Total high-quality liquid assets (HQLA)</t>
  </si>
  <si>
    <t>CASH-OUTFLOWS</t>
  </si>
  <si>
    <t>Retail deposits and deposits from SMEs, of which:</t>
  </si>
  <si>
    <t>Stable deposits</t>
  </si>
  <si>
    <t>Less stable deposits</t>
  </si>
  <si>
    <t>Unsecured wholesale funding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</si>
  <si>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</si>
  <si>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</si>
  <si>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</si>
  <si>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</si>
  <si>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>Additional requirements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</si>
  <si>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</si>
  <si>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</si>
  <si>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</si>
  <si>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</si>
  <si>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</si>
  <si>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</si>
  <si>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CASH-INFLOWS</t>
  </si>
  <si>
    <t>Secured lending (eg reverse repos)</t>
  </si>
  <si>
    <t>Inflows from fully performing exposures</t>
  </si>
  <si>
    <t>Other cash inflows</t>
  </si>
  <si>
    <t>19a</t>
  </si>
  <si>
    <t>(Difference between total weighted inflows and total weighted outflows arising from transactions in third countries where there are transfer restrictions or which are denominated in non-convertible currencies)</t>
  </si>
  <si>
    <t>19b</t>
  </si>
  <si>
    <t>(Excess inflows from a related specialised credit institution)</t>
  </si>
  <si>
    <t>TOTAL CASH-INFLOWS</t>
  </si>
  <si>
    <t>20a</t>
  </si>
  <si>
    <t>Fully exempt inflows</t>
  </si>
  <si>
    <t>20b</t>
  </si>
  <si>
    <t>Inflows Subject to 90% Cap</t>
  </si>
  <si>
    <t>20c</t>
  </si>
  <si>
    <t>Inflows Subject to 75% Cap</t>
  </si>
  <si>
    <t>LIQUIDITY BUFFER</t>
  </si>
  <si>
    <t>TOTAL NET CASH OUTFLOWS</t>
  </si>
  <si>
    <t>LIQUIDITY COVERAGE RATIO (%)</t>
  </si>
  <si>
    <t>Name</t>
  </si>
  <si>
    <t>Comment</t>
  </si>
  <si>
    <t>Frequency</t>
  </si>
  <si>
    <t>Summary reconciliation of accounting assets and leverage ratio exposures</t>
  </si>
  <si>
    <t>Leverage ratio common disclosure</t>
  </si>
  <si>
    <t>Encumbered and unencumbered assets</t>
  </si>
  <si>
    <t>Collateral received</t>
  </si>
  <si>
    <t>Sources of encumberance</t>
  </si>
  <si>
    <t>CRR leverage ratio exposures</t>
  </si>
  <si>
    <t>Split-up of on balance sheet exposures</t>
  </si>
  <si>
    <t>Total on-balance sheet exposures (excluding derivatives, SFTs, and exempted exposures), of which:</t>
  </si>
  <si>
    <t>EU-1</t>
  </si>
  <si>
    <t>EU-2</t>
  </si>
  <si>
    <t>EU-3</t>
  </si>
  <si>
    <t>EU-4</t>
  </si>
  <si>
    <t>EU-5</t>
  </si>
  <si>
    <t>EU-6</t>
  </si>
  <si>
    <t>EU-7</t>
  </si>
  <si>
    <t>EU-8</t>
  </si>
  <si>
    <t>EU-9</t>
  </si>
  <si>
    <t>EU-10</t>
  </si>
  <si>
    <t>EU-11</t>
  </si>
  <si>
    <t>EU-12</t>
  </si>
  <si>
    <t>Trading book exposures</t>
  </si>
  <si>
    <t>Banking book exposures, of which:</t>
  </si>
  <si>
    <t>Exposures treated as sovereigns</t>
  </si>
  <si>
    <t>Exposures to regional governments, MDB, international organisations and PSE not treated as sovereigns</t>
  </si>
  <si>
    <t>Secured by mortgages of immovable properties</t>
  </si>
  <si>
    <t>Retail exposures</t>
  </si>
  <si>
    <t>Corporate</t>
  </si>
  <si>
    <t>Other exposures (eg equity, securitisations, and other non-credit obligation assets)</t>
  </si>
  <si>
    <t>5a</t>
  </si>
  <si>
    <t>25a</t>
  </si>
  <si>
    <t>25b</t>
  </si>
  <si>
    <t>Capital instruments’ main features template</t>
  </si>
  <si>
    <t>NOK</t>
  </si>
  <si>
    <t>No.</t>
  </si>
  <si>
    <t>Differences between accounting and regulatory scopes of consolidation and the mapping of financial statement categories with regulatory risk categories</t>
  </si>
  <si>
    <t>Own funds disclosure template</t>
  </si>
  <si>
    <t>IRB approach – CCR exposures by portfolio and PD scale</t>
  </si>
  <si>
    <t>Chpt. 4.5</t>
  </si>
  <si>
    <t>Chpt. 4.15</t>
  </si>
  <si>
    <t>Chpt. 2.2.12</t>
  </si>
  <si>
    <t>Chpt. 4.3</t>
  </si>
  <si>
    <t>Chpt. 4.12</t>
  </si>
  <si>
    <t>Scope of consolidation (consolidated)</t>
  </si>
  <si>
    <t>Total unweighted value</t>
  </si>
  <si>
    <t>Total weighted value</t>
  </si>
  <si>
    <t>Currency and units (NOK million)</t>
  </si>
  <si>
    <t>Contents (linked)</t>
  </si>
  <si>
    <t>Template 1 - EU LI1</t>
  </si>
  <si>
    <t>Template 2 - EU LI2</t>
  </si>
  <si>
    <t>Template 3 - EU LI3</t>
  </si>
  <si>
    <t>Template 4 - EU OV1</t>
  </si>
  <si>
    <t>Template 6 - EU INS1</t>
  </si>
  <si>
    <t>Template 7 - EU CRB-B</t>
  </si>
  <si>
    <t>Template 8 - EU CRB-C</t>
  </si>
  <si>
    <t>Template 9 - EU CRB-D</t>
  </si>
  <si>
    <t>Split-up of on balance sheet exposures (excluding derivatives, SFTs and exempted exposures)</t>
  </si>
  <si>
    <t>Template 10 - EU CRB-E</t>
  </si>
  <si>
    <t>Template 11 - EU CR1-A</t>
  </si>
  <si>
    <t>Template 13 - EU CR1-C</t>
  </si>
  <si>
    <t>Template 12 - EU CR1-B</t>
  </si>
  <si>
    <t>Template 14 - EU CR1-D</t>
  </si>
  <si>
    <t>Template 15 - EU CR1-E</t>
  </si>
  <si>
    <t>Template 16 - EU CR2-A</t>
  </si>
  <si>
    <t>Template 17 - EU CR2-B</t>
  </si>
  <si>
    <t>Template 18 - EU CR3</t>
  </si>
  <si>
    <t>Template 19 - EU CR4</t>
  </si>
  <si>
    <t>Template 20 - EU CR5</t>
  </si>
  <si>
    <t>Template 21 - EU CR6</t>
  </si>
  <si>
    <t>Template 22 - EU CR7</t>
  </si>
  <si>
    <t>Template 23 - EU CR8</t>
  </si>
  <si>
    <t>Template 24 - EU CR9</t>
  </si>
  <si>
    <t>Template 5 - EU CR10</t>
  </si>
  <si>
    <t>Template 25 - EU CRR1</t>
  </si>
  <si>
    <t>Template 26 - EU CRR2</t>
  </si>
  <si>
    <t>Template 28 - EU CRR8</t>
  </si>
  <si>
    <t>Template 29 - EU CRR4</t>
  </si>
  <si>
    <t>Template 31 - EU CRR5-A</t>
  </si>
  <si>
    <t>Template 32 - EU CRR5-B</t>
  </si>
  <si>
    <t>Template 33 - EU CRR6</t>
  </si>
  <si>
    <t>Template 30 - EU CRR7</t>
  </si>
  <si>
    <t>Template 27 - EU CRR8</t>
  </si>
  <si>
    <t>Template 34 - EU MR1</t>
  </si>
  <si>
    <t>Template 35 - EU MR2-A</t>
  </si>
  <si>
    <t>Template 36 - EU MR2-B</t>
  </si>
  <si>
    <t>Template 37 - EU MR3</t>
  </si>
  <si>
    <t>Template 38 - EU MR4</t>
  </si>
  <si>
    <t>* European Banking Authority - Final report on the guidelines on disclosure requirements under part eight of regulation 575 2013 (EBA-GL-2016-11)</t>
  </si>
  <si>
    <t>Data not available</t>
  </si>
  <si>
    <t>Not applicable</t>
  </si>
  <si>
    <t>Geographical distribution of credit exposures used in the countercyclical capital buffer</t>
  </si>
  <si>
    <t>Amount of institution-specific countercyclical capital buffer</t>
  </si>
  <si>
    <t>Reference EBA*</t>
  </si>
  <si>
    <t>Annually</t>
  </si>
  <si>
    <t>Outlines of the differences in the scopes of consolidation</t>
  </si>
  <si>
    <t>Outline of the differences in the scopes of consolidation</t>
  </si>
  <si>
    <t>54a</t>
  </si>
  <si>
    <t>54b</t>
  </si>
  <si>
    <t>Chpt. 2.1.1</t>
  </si>
  <si>
    <t>Equity instruments</t>
  </si>
  <si>
    <t>Assets of the reporting institution</t>
  </si>
  <si>
    <t>Of which EHQLA and HQLA</t>
  </si>
  <si>
    <t>Of which notionally elligble EHQLA and HQLA</t>
  </si>
  <si>
    <t>Fair value of unencumbered assets</t>
  </si>
  <si>
    <t>Carrying amount of unencumbered assets</t>
  </si>
  <si>
    <t>Fair value of encumbered assets</t>
  </si>
  <si>
    <t>Carrying amount of encumbered assets</t>
  </si>
  <si>
    <t>Frequency: Semi-annually</t>
  </si>
  <si>
    <t>With regards to the templates specified by EBA in GL-2016-11, some of the templates are not included. This is due to one of the following reasons:</t>
  </si>
  <si>
    <t>Last update</t>
  </si>
  <si>
    <t>a) template is not applicable to SpareBank 1 BV or b) data is not available at the time of the reporting.</t>
  </si>
  <si>
    <t>KATEGORI_OVERORDNET</t>
  </si>
  <si>
    <t>IRB_ASSET_CLASS_CODE</t>
  </si>
  <si>
    <t>EKSPONERING_U_MISL</t>
  </si>
  <si>
    <t>EKSPONERING_M_MISL</t>
  </si>
  <si>
    <t>INDIVIDUELLE_NEDSKRIVNINGER</t>
  </si>
  <si>
    <t>INDIVID_NEDSKR_ENDR</t>
  </si>
  <si>
    <t>Forfalte engasjementer</t>
  </si>
  <si>
    <t>Engasjementer med pantesikkerhet i eiendom</t>
  </si>
  <si>
    <t>Massemarked</t>
  </si>
  <si>
    <t>Foretak</t>
  </si>
  <si>
    <t>Stater og sentralbanker</t>
  </si>
  <si>
    <t>NACE_HOVEDGRUPPE</t>
  </si>
  <si>
    <t>NACE_HOVED_NAVN</t>
  </si>
  <si>
    <t>N</t>
  </si>
  <si>
    <t>forretning_tjenesteyting</t>
  </si>
  <si>
    <t>Q</t>
  </si>
  <si>
    <t>helse_sosialetjenester</t>
  </si>
  <si>
    <t>K</t>
  </si>
  <si>
    <t>finanseringsvirksomhet</t>
  </si>
  <si>
    <t>C</t>
  </si>
  <si>
    <t>industri</t>
  </si>
  <si>
    <t>A</t>
  </si>
  <si>
    <t>jordbruk</t>
  </si>
  <si>
    <t>Z</t>
  </si>
  <si>
    <t>udefinert</t>
  </si>
  <si>
    <t>P</t>
  </si>
  <si>
    <t>undervisning</t>
  </si>
  <si>
    <t>I</t>
  </si>
  <si>
    <t>overnattingsvirksomhet</t>
  </si>
  <si>
    <t>R</t>
  </si>
  <si>
    <t>kulturellvirksomhet</t>
  </si>
  <si>
    <t>M</t>
  </si>
  <si>
    <t>faglig_tjenesteyting</t>
  </si>
  <si>
    <t>H</t>
  </si>
  <si>
    <t>transport</t>
  </si>
  <si>
    <t>F</t>
  </si>
  <si>
    <t>bygge_anleggsvirksomhet</t>
  </si>
  <si>
    <t>L</t>
  </si>
  <si>
    <t>omsetning</t>
  </si>
  <si>
    <t>S</t>
  </si>
  <si>
    <t>annen_tjenesteyting</t>
  </si>
  <si>
    <t>J</t>
  </si>
  <si>
    <t>informasjon</t>
  </si>
  <si>
    <t>D</t>
  </si>
  <si>
    <t>elektrisitet</t>
  </si>
  <si>
    <t>G</t>
  </si>
  <si>
    <t>varehandel</t>
  </si>
  <si>
    <t>LANDKODE</t>
  </si>
  <si>
    <t>EKSPONERING_MISL</t>
  </si>
  <si>
    <t>NL</t>
  </si>
  <si>
    <t>SE</t>
  </si>
  <si>
    <t>NO</t>
  </si>
  <si>
    <t>DK</t>
  </si>
  <si>
    <t>Aannually</t>
  </si>
  <si>
    <t>KONTOTYPE</t>
  </si>
  <si>
    <t>CC_4_______30dager__</t>
  </si>
  <si>
    <t>CC_5_____30dager____60dager__</t>
  </si>
  <si>
    <t>CC_6_____60dager____90dager__</t>
  </si>
  <si>
    <t>CC_7_____90dager____180dager__</t>
  </si>
  <si>
    <t>CC_8_____180____365dager__</t>
  </si>
  <si>
    <t>CC_9_____365dager__</t>
  </si>
  <si>
    <t>CC_10___Ikkerestanse__</t>
  </si>
  <si>
    <t>Utlån og trukne rammer</t>
  </si>
  <si>
    <t>Herav mislighold</t>
  </si>
  <si>
    <t>Eksponering uten sikkerhet</t>
  </si>
  <si>
    <t>Eksponering med sikkerhet</t>
  </si>
  <si>
    <t>Eksponering med finansiell garanti</t>
  </si>
  <si>
    <t>Netto eksponering</t>
  </si>
  <si>
    <t>Fordelt verdi sikkerhet</t>
  </si>
  <si>
    <t>Netto engasjement balanse</t>
  </si>
  <si>
    <t>Netto engasjement u/balanse</t>
  </si>
  <si>
    <t>eksp m/konv.  balanse</t>
  </si>
  <si>
    <t>eksp m/konv. uten balanse</t>
  </si>
  <si>
    <t>RWA total</t>
  </si>
  <si>
    <t>Gjensnitt risikovekt</t>
  </si>
  <si>
    <t>Annen godkjent kjernekapital</t>
  </si>
  <si>
    <t>Tilleggskapital</t>
  </si>
  <si>
    <t>Egenkapital</t>
  </si>
  <si>
    <t>Ansvarlig lånekapital</t>
  </si>
  <si>
    <t>Selskapets navn</t>
  </si>
  <si>
    <t>Regnskapsmessig konsolidering</t>
  </si>
  <si>
    <t>Regulatorisk konsolidering</t>
  </si>
  <si>
    <t>Beskrivelse av enhet</t>
  </si>
  <si>
    <t>Frequency: Årlig</t>
  </si>
  <si>
    <t>Sammensetning av ansvarlig kapital morbank</t>
  </si>
  <si>
    <t>Ren kjernekapital: Instrumenter og opptjent kapital</t>
  </si>
  <si>
    <t>Kapitalinstrumenter og tilhørende overkursfond</t>
  </si>
  <si>
    <t>Herav: Innbetalt egenkapitalbeviskapital</t>
  </si>
  <si>
    <t>Herav: Overkursfond</t>
  </si>
  <si>
    <t>Opptjent egenkapital i form av tidligere års tilbakeholdte resultater</t>
  </si>
  <si>
    <t>Akkumulerte andre inntekter og kostnader og andre fond o.l.</t>
  </si>
  <si>
    <t>Minoritetsinteresser</t>
  </si>
  <si>
    <t>Revidert delårsoverskudd fratrukket påregnelig skatt mv. og utbytte</t>
  </si>
  <si>
    <t>Ren kjernekapital før regulatoriske justeringer</t>
  </si>
  <si>
    <t>Ren kjernekapital: Regulatoriske justeringer</t>
  </si>
  <si>
    <t>Vedijusteringer som følge av kravene om forsvarlig verdsettelse (negativt beløp)</t>
  </si>
  <si>
    <t>Immaterielle eiendeler redusert med utsatt skatt (negativt beløp)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</si>
  <si>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</si>
  <si>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</si>
  <si>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</si>
  <si>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</si>
  <si>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</si>
  <si>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</si>
  <si>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</si>
  <si>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</si>
  <si>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</si>
  <si>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</si>
  <si>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</si>
  <si>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Direkte, indirekte og syntetiske beholdninger av ren kjernekapital i andre selskaper i finansiell sektor der institusjonen har en vesentlig investering (negativt beløp)</t>
  </si>
  <si>
    <t>Tilleggsfradrag i ren kjernekapital som institusjonen anser som nødvendige</t>
  </si>
  <si>
    <t>Utsatt skattefordel som skyldes midlertidige forskjeller (negativt beløp)</t>
  </si>
  <si>
    <t>Akkumulert underskudd i inneværende regnskapsår (negativt beløp)</t>
  </si>
  <si>
    <t>Påregnelig skatt relatert til rene kjernekapitalposter (negativt beløp)</t>
  </si>
  <si>
    <t>Overskytende fradrag i annen godkjent kjernekapital (negativt beløp)</t>
  </si>
  <si>
    <t>Sum regulatoriske justeringer i ren kjernekapital</t>
  </si>
  <si>
    <t>Ren kjernekapital</t>
  </si>
  <si>
    <t>Annen godkjent kjernekapital: Instrumenter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</si>
  <si>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</si>
  <si>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</si>
  <si>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</si>
  <si>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</si>
  <si>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</si>
  <si>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</si>
  <si>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</si>
  <si>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</si>
  <si>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</si>
  <si>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</si>
  <si>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</si>
  <si>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</si>
  <si>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</si>
  <si>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</si>
  <si>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</si>
  <si>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</si>
  <si>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</si>
  <si>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</si>
  <si>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</si>
  <si>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herav: nye beholdninger som ikke omfattes av overgangsbestemmelser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</si>
  <si>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</si>
  <si>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</si>
  <si>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Sum regulatoriske justeringer i tilleggskapital</t>
  </si>
  <si>
    <t>Ansvarlig kapital</t>
  </si>
  <si>
    <t>Beregningsgrunnlag</t>
  </si>
  <si>
    <t>Kapitaldekning og buffere</t>
  </si>
  <si>
    <t>Ren kjernekapitaldekning</t>
  </si>
  <si>
    <t>Kjernekapitaldekning</t>
  </si>
  <si>
    <t>Kapitaldekning</t>
  </si>
  <si>
    <t>Kombindert bufferkrav som prosent av beregningsgrunnlaget</t>
  </si>
  <si>
    <t>herav: bevaringsbuffer</t>
  </si>
  <si>
    <t>herav: motsyklisk buffer</t>
  </si>
  <si>
    <t>herav: systemrisikobuffer</t>
  </si>
  <si>
    <t>Ren kjernekapital tilgjengelig for oppfyllelse av bufferkrav</t>
  </si>
  <si>
    <t>Beløp under tersklene for fradrag (før risikovekting)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</si>
  <si>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</si>
  <si>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Beholdninger av ren kapital i andre selskaper i finansiell sektor der institusjonen har en vesentlig investering, som samlet er under grensen på 10 %. Beløp regnet etter fradrag som er tillatt for korte posisjoner</t>
  </si>
  <si>
    <t>Utsatt skattefordel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</si>
  <si>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</si>
  <si>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</si>
  <si>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</si>
  <si>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</si>
  <si>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</si>
  <si>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</si>
  <si>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</si>
  <si>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</si>
  <si>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</si>
  <si>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</si>
  <si>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</si>
  <si>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Forholdsmessig konsolidering Eierforetak i samarbeidende gruppe</t>
  </si>
  <si>
    <t>Netto beregningsgrunnlag</t>
  </si>
  <si>
    <t>Minimum kapitalkrav (8 %)</t>
  </si>
  <si>
    <t>Kredittrisiko  (ekslusiv motpartsrisiko)</t>
  </si>
  <si>
    <t>Herav standardmetoden</t>
  </si>
  <si>
    <t>CVA-tillegg (motpartsrisiko derivater)</t>
  </si>
  <si>
    <t>Operasjonell risiko</t>
  </si>
  <si>
    <t>Herav basismetoden</t>
  </si>
  <si>
    <t>Andel risikovektede eiendeler samarbeidende gruppe</t>
  </si>
  <si>
    <t>Totalt</t>
  </si>
  <si>
    <t>Beregning av Leverage Ratio morbank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</si>
  <si>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</si>
  <si>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</si>
  <si>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</si>
  <si>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</si>
  <si>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</si>
  <si>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</si>
  <si>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</si>
  <si>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</si>
  <si>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</si>
  <si>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</si>
  <si>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</si>
  <si>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</si>
  <si>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</si>
  <si>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</si>
  <si>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</si>
  <si>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</si>
  <si>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</si>
  <si>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</si>
  <si>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</si>
  <si>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</si>
  <si>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</si>
  <si>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</si>
  <si>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</si>
  <si>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</si>
  <si>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</si>
  <si>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</si>
  <si>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</si>
  <si>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</si>
  <si>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</si>
  <si>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</si>
  <si>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</si>
  <si>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</si>
  <si>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</si>
  <si>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</si>
  <si>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</si>
  <si>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Uvektet kjernekapital etter konsolidering Eierforetak i samarbeidende gruppe</t>
  </si>
  <si>
    <t>Samlet beregningsgrunnlag</t>
  </si>
  <si>
    <t>Foretaksspesifikk motsyklisk kapitalbuffersats</t>
  </si>
  <si>
    <t>Krav til foretaksspesifikk motsyklisk kapitalbuffer</t>
  </si>
  <si>
    <t>Konsernbalanse fra årsregnskapet</t>
  </si>
  <si>
    <t>Kapitaldekning etter konsolidering av eierforetak i samarbeidende gruppe</t>
  </si>
  <si>
    <t>Balanseført verdi</t>
  </si>
  <si>
    <t>Justert i forhold til kredittrisiko</t>
  </si>
  <si>
    <t>Justert i forhold til motpartsrisiko</t>
  </si>
  <si>
    <t>Justert i forhold til verdipapirisering</t>
  </si>
  <si>
    <t>Justert i forhold til markedsrisiko</t>
  </si>
  <si>
    <t>Ikke omfattet av kapitalkrav eller kapitalfradrag</t>
  </si>
  <si>
    <t>Eiendeler (millioner kroner)</t>
  </si>
  <si>
    <t>Utlån til og fordringer på kunder</t>
  </si>
  <si>
    <t>Sertifikater, obligasjoner og andre verdipapirer til virkelig verdi</t>
  </si>
  <si>
    <t>Aksjer, andeler og andre egenkapitalinteresser</t>
  </si>
  <si>
    <t>Eierinteresser i konsernselskaper</t>
  </si>
  <si>
    <t>Eierinteresser i felleskontrollert virksomhet og tilknyttet selskap</t>
  </si>
  <si>
    <t>Varige driftsmidler</t>
  </si>
  <si>
    <t>Goodwill</t>
  </si>
  <si>
    <t>Utsatt skattefordel</t>
  </si>
  <si>
    <t>Andre eiendeler</t>
  </si>
  <si>
    <t>Sum eiendeler</t>
  </si>
  <si>
    <t>Gjeld</t>
  </si>
  <si>
    <t>Innskudd fra kredittinstitusjoner</t>
  </si>
  <si>
    <t>Innskudd fra  kunder</t>
  </si>
  <si>
    <t>Gjeld stiftet ved utstedelse av verdipapirer</t>
  </si>
  <si>
    <t>Betalbar skatt</t>
  </si>
  <si>
    <t>Annen gjeld og forpliktelser</t>
  </si>
  <si>
    <t>Sum gjeld</t>
  </si>
  <si>
    <t>Eierandelskapital</t>
  </si>
  <si>
    <t>Overkursfond</t>
  </si>
  <si>
    <t>Utjevningsfond</t>
  </si>
  <si>
    <t>Gavefond</t>
  </si>
  <si>
    <t>Sparebankens fond</t>
  </si>
  <si>
    <t>Fond for urealiserte gevinster</t>
  </si>
  <si>
    <t>Hybridkapital</t>
  </si>
  <si>
    <t>Annen egenkapital</t>
  </si>
  <si>
    <t>Minoritetsandel</t>
  </si>
  <si>
    <t>Sum egenkapital</t>
  </si>
  <si>
    <t>Gjeld og egenkapital</t>
  </si>
  <si>
    <t>Frequency: Halvårlig</t>
  </si>
  <si>
    <t>Frequency: Semi annualy</t>
  </si>
  <si>
    <t>Frequency: semi annualy</t>
  </si>
  <si>
    <t>Institusjoner</t>
  </si>
  <si>
    <t>Quarter ending on 31. December 2019</t>
  </si>
  <si>
    <t>SpareBank 1 Boligkreditt AS</t>
  </si>
  <si>
    <t>SpareBank 1 Kredittkort AS</t>
  </si>
  <si>
    <t>SpareBank 1 Finans Midt-Norge AS</t>
  </si>
  <si>
    <t>Ikke konsolidert</t>
  </si>
  <si>
    <t>Konsolidering Eierforetak i samarbeidende gruppe</t>
  </si>
  <si>
    <t>Utsteder av Obligasjoner med fortrinnsrett</t>
  </si>
  <si>
    <t>Finansforetak</t>
  </si>
  <si>
    <t>Tall i tusen</t>
  </si>
  <si>
    <t>Q4 2019</t>
  </si>
  <si>
    <t xml:space="preserve">Q4 </t>
  </si>
  <si>
    <t>Herav SMB</t>
  </si>
  <si>
    <t>US</t>
  </si>
  <si>
    <t>FR</t>
  </si>
  <si>
    <t>Utlån til og fordringer på kredittinstitusjoner og fin. foretak</t>
  </si>
  <si>
    <t>Kontanter og kontantekvivalenter</t>
  </si>
  <si>
    <t>Q4 2020</t>
  </si>
  <si>
    <t>KATEGORI</t>
  </si>
  <si>
    <t>KATEGORI_HERAV</t>
  </si>
  <si>
    <t>NETTO_EKSPONERING_SISTE</t>
  </si>
  <si>
    <t>NETTO_EKSPONERING_SNITT</t>
  </si>
  <si>
    <t>Høyrisikoengasjementer</t>
  </si>
  <si>
    <t>JORDBRUK</t>
  </si>
  <si>
    <t>BERGVERKSDRIFT</t>
  </si>
  <si>
    <t>INDUSTRI</t>
  </si>
  <si>
    <t>ELEKTRISITET</t>
  </si>
  <si>
    <t>VANNFORSYNINGSVIRKSOMHET</t>
  </si>
  <si>
    <t>BYGGE_ANLEGGSVIRKSOMHET</t>
  </si>
  <si>
    <t>VAREHANDEL</t>
  </si>
  <si>
    <t>TRANSPORT</t>
  </si>
  <si>
    <t>OVERNATTINGSVIRKSOMHET</t>
  </si>
  <si>
    <t>INFORMASJON</t>
  </si>
  <si>
    <t>FINANSERINGSVIRKSOMHET</t>
  </si>
  <si>
    <t>OMSETNING</t>
  </si>
  <si>
    <t>FAGLIG_TJENESTEYTING</t>
  </si>
  <si>
    <t>FORRETNING_TJENESTEYTING</t>
  </si>
  <si>
    <t>OFFENTLIG_ADMINISTRASJON</t>
  </si>
  <si>
    <t>UNDERVISNING</t>
  </si>
  <si>
    <t>HELSE_SOSIALETJENESTER</t>
  </si>
  <si>
    <t>KULTURELLVIRKSOMHET</t>
  </si>
  <si>
    <t>ANNEN_TJENESTEYTING</t>
  </si>
  <si>
    <t>LONNET_ARBEID</t>
  </si>
  <si>
    <t>INTERNASJONALE_ORG</t>
  </si>
  <si>
    <t>UDEFINERT</t>
  </si>
  <si>
    <t>NP</t>
  </si>
  <si>
    <t>AF</t>
  </si>
  <si>
    <t>LT</t>
  </si>
  <si>
    <t>Finansielle derivater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</si>
</sst>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0.0\ %"/>
    <numFmt numFmtId="167" formatCode="_-* #,##0_-;\-* #,##0_-;_-* &quot;-&quot;??_-;_-@_-"/>
    <numFmt numFmtId="168" formatCode="_-* #,##0.0_-;\-* #,##0.0_-;_-* &quot;-&quot;?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6"/>
      <color rgb="FF002060"/>
      <name val="Verdana"/>
      <family val="2"/>
    </font>
    <font>
      <b/>
      <sz val="11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6.5"/>
      <name val="Verdana"/>
      <family val="2"/>
    </font>
    <font>
      <sz val="11"/>
      <color theme="1"/>
      <name val="Verdana"/>
      <family val="2"/>
    </font>
    <font>
      <b/>
      <u/>
      <sz val="12"/>
      <color rgb="FF002060"/>
      <name val="Verdana"/>
      <family val="2"/>
    </font>
    <font>
      <sz val="11"/>
      <color rgb="FF002060"/>
      <name val="Verdana"/>
      <family val="2"/>
    </font>
    <font>
      <sz val="11"/>
      <name val="Verdana"/>
      <family val="2"/>
    </font>
    <font>
      <sz val="6.5"/>
      <color theme="1"/>
      <name val="Verdana"/>
      <family val="2"/>
    </font>
    <font>
      <sz val="10"/>
      <name val="Arial"/>
      <family val="2"/>
    </font>
    <font>
      <sz val="6.5"/>
      <color rgb="FFFF0000"/>
      <name val="Verdana"/>
      <family val="2"/>
    </font>
    <font>
      <b/>
      <sz val="6.5"/>
      <color theme="1"/>
      <name val="Verdana"/>
      <family val="2"/>
    </font>
    <font>
      <b/>
      <sz val="6.5"/>
      <name val="Verdana"/>
      <family val="2"/>
    </font>
    <font>
      <i/>
      <sz val="6.5"/>
      <name val="Verdana"/>
      <family val="2"/>
    </font>
    <font>
      <sz val="6.5"/>
      <color rgb="FF002060"/>
      <name val="Verdana"/>
      <family val="2"/>
    </font>
    <font>
      <sz val="11"/>
      <color rgb="FFFF0000"/>
      <name val="Verdana"/>
      <family val="2"/>
    </font>
    <font>
      <i/>
      <sz val="7"/>
      <name val="Verdana"/>
      <family val="2"/>
    </font>
    <font>
      <b/>
      <sz val="9"/>
      <color rgb="FFFF0000"/>
      <name val="Verdana"/>
      <family val="2"/>
    </font>
    <font>
      <sz val="12"/>
      <name val="Verdana"/>
      <family val="2"/>
    </font>
    <font>
      <sz val="7"/>
      <color theme="1"/>
      <name val="Verdana"/>
      <family val="2"/>
    </font>
    <font>
      <sz val="6.5"/>
      <name val="Arial"/>
      <family val="2"/>
    </font>
    <font>
      <b/>
      <u/>
      <sz val="12"/>
      <color rgb="FF7030A0"/>
      <name val="Verdana"/>
      <family val="2"/>
    </font>
    <font>
      <sz val="7"/>
      <color rgb="FFFF0000"/>
      <name val="Verdana"/>
      <family val="2"/>
    </font>
    <font>
      <sz val="9"/>
      <name val="Calibri"/>
      <family val="2"/>
      <scheme val="minor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b/>
      <sz val="8"/>
      <color theme="1"/>
      <name val="Verdana"/>
      <family val="2"/>
    </font>
    <font>
      <b/>
      <sz val="9"/>
      <name val="Calibri"/>
      <family val="2"/>
      <scheme val="minor"/>
    </font>
    <font>
      <sz val="9"/>
      <name val="Verdana"/>
      <family val="2"/>
    </font>
    <font>
      <sz val="8"/>
      <color rgb="FFFF0000"/>
      <name val="Verdana"/>
      <family val="2"/>
    </font>
    <font>
      <b/>
      <sz val="8"/>
      <color rgb="FFFF0000"/>
      <name val="Verdana"/>
      <family val="2"/>
    </font>
    <font>
      <b/>
      <i/>
      <sz val="8"/>
      <name val="Verdana"/>
      <family val="2"/>
    </font>
    <font>
      <b/>
      <i/>
      <sz val="8"/>
      <color theme="1"/>
      <name val="Verdana"/>
      <family val="2"/>
    </font>
    <font>
      <sz val="11"/>
      <color theme="9" tint="-0.249977111117893"/>
      <name val="Verdana"/>
      <family val="2"/>
    </font>
    <font>
      <b/>
      <sz val="11"/>
      <color indexed="8"/>
      <name val="Calibri"/>
      <family val="2"/>
      <scheme val="minor"/>
    </font>
    <font>
      <b/>
      <u/>
      <sz val="1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 style="thin">
        <color rgb="FF00206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8" fillId="0" borderId="0"/>
    <xf numFmtId="0" fontId="10" fillId="0" borderId="0"/>
    <xf numFmtId="0" fontId="18" fillId="0" borderId="0" applyProtection="0"/>
    <xf numFmtId="0" fontId="3" fillId="0" borderId="0"/>
    <xf numFmtId="164" fontId="2" fillId="0" borderId="0" applyFont="0" applyFill="0" applyBorder="0" applyAlignment="0" applyProtection="0"/>
    <xf numFmtId="0" fontId="1" fillId="0" borderId="0"/>
    <xf numFmtId="164" fontId="18" fillId="0" borderId="0" applyFont="0" applyFill="0" applyBorder="0" applyAlignment="0" applyProtection="0"/>
  </cellStyleXfs>
  <cellXfs count="565">
    <xf numFmtId="0" fontId="0" fillId="0" borderId="0" xfId="0"/>
    <xf numFmtId="0" fontId="5" fillId="0" borderId="1" xfId="0" applyFont="1" applyBorder="1"/>
    <xf numFmtId="0" fontId="6" fillId="0" borderId="2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/>
    <xf numFmtId="49" fontId="5" fillId="0" borderId="0" xfId="0" applyNumberFormat="1" applyFont="1"/>
    <xf numFmtId="0" fontId="11" fillId="0" borderId="0" xfId="0" applyFont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Fill="1" applyAlignment="1">
      <alignment horizontal="left" vertical="top"/>
    </xf>
    <xf numFmtId="0" fontId="12" fillId="2" borderId="1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13" fillId="2" borderId="0" xfId="3" applyFont="1" applyFill="1"/>
    <xf numFmtId="0" fontId="14" fillId="2" borderId="0" xfId="3" applyFont="1" applyFill="1"/>
    <xf numFmtId="0" fontId="15" fillId="2" borderId="0" xfId="3" applyFont="1" applyFill="1" applyAlignment="1">
      <alignment vertical="top" wrapText="1"/>
    </xf>
    <xf numFmtId="0" fontId="13" fillId="2" borderId="0" xfId="3" applyFont="1" applyFill="1" applyAlignment="1">
      <alignment vertical="top" wrapText="1"/>
    </xf>
    <xf numFmtId="0" fontId="10" fillId="2" borderId="0" xfId="3" applyFont="1" applyFill="1" applyAlignment="1">
      <alignment vertical="top"/>
    </xf>
    <xf numFmtId="0" fontId="16" fillId="2" borderId="0" xfId="3" applyFont="1" applyFill="1" applyAlignment="1">
      <alignment vertical="top" wrapText="1"/>
    </xf>
    <xf numFmtId="0" fontId="17" fillId="2" borderId="0" xfId="3" applyFont="1" applyFill="1"/>
    <xf numFmtId="0" fontId="12" fillId="2" borderId="0" xfId="3" applyFont="1" applyFill="1"/>
    <xf numFmtId="0" fontId="12" fillId="2" borderId="9" xfId="3" applyFont="1" applyFill="1" applyBorder="1" applyAlignment="1">
      <alignment horizontal="center" vertical="center" wrapText="1"/>
    </xf>
    <xf numFmtId="0" fontId="12" fillId="2" borderId="10" xfId="3" applyFont="1" applyFill="1" applyBorder="1" applyAlignment="1">
      <alignment horizontal="center" vertical="center" wrapText="1"/>
    </xf>
    <xf numFmtId="0" fontId="17" fillId="2" borderId="0" xfId="3" applyFont="1" applyFill="1" applyBorder="1"/>
    <xf numFmtId="0" fontId="13" fillId="2" borderId="24" xfId="3" applyFont="1" applyFill="1" applyBorder="1" applyAlignment="1">
      <alignment vertical="top" wrapText="1"/>
    </xf>
    <xf numFmtId="0" fontId="13" fillId="2" borderId="24" xfId="3" applyFont="1" applyFill="1" applyBorder="1"/>
    <xf numFmtId="0" fontId="17" fillId="2" borderId="9" xfId="3" applyFont="1" applyFill="1" applyBorder="1" applyAlignment="1">
      <alignment horizontal="center" vertical="center" wrapText="1"/>
    </xf>
    <xf numFmtId="0" fontId="17" fillId="2" borderId="10" xfId="3" applyFont="1" applyFill="1" applyBorder="1" applyAlignment="1">
      <alignment horizontal="center" vertical="center" wrapText="1"/>
    </xf>
    <xf numFmtId="0" fontId="12" fillId="2" borderId="17" xfId="3" applyFont="1" applyFill="1" applyBorder="1" applyAlignment="1">
      <alignment horizontal="center" vertical="center" wrapText="1"/>
    </xf>
    <xf numFmtId="165" fontId="12" fillId="2" borderId="22" xfId="1" applyNumberFormat="1" applyFont="1" applyFill="1" applyBorder="1"/>
    <xf numFmtId="165" fontId="12" fillId="2" borderId="23" xfId="1" applyNumberFormat="1" applyFont="1" applyFill="1" applyBorder="1"/>
    <xf numFmtId="165" fontId="21" fillId="2" borderId="22" xfId="1" applyNumberFormat="1" applyFont="1" applyFill="1" applyBorder="1"/>
    <xf numFmtId="165" fontId="21" fillId="2" borderId="23" xfId="1" applyNumberFormat="1" applyFont="1" applyFill="1" applyBorder="1"/>
    <xf numFmtId="0" fontId="17" fillId="2" borderId="35" xfId="3" applyFont="1" applyFill="1" applyBorder="1" applyAlignment="1">
      <alignment horizontal="center" vertical="center" wrapText="1"/>
    </xf>
    <xf numFmtId="0" fontId="17" fillId="2" borderId="11" xfId="3" applyFont="1" applyFill="1" applyBorder="1"/>
    <xf numFmtId="0" fontId="12" fillId="2" borderId="0" xfId="3" applyFont="1" applyFill="1" applyBorder="1"/>
    <xf numFmtId="165" fontId="21" fillId="2" borderId="16" xfId="1" applyNumberFormat="1" applyFont="1" applyFill="1" applyBorder="1"/>
    <xf numFmtId="0" fontId="17" fillId="2" borderId="20" xfId="3" applyFont="1" applyFill="1" applyBorder="1" applyAlignment="1">
      <alignment horizontal="center" vertical="center"/>
    </xf>
    <xf numFmtId="0" fontId="17" fillId="2" borderId="22" xfId="3" applyFont="1" applyFill="1" applyBorder="1" applyAlignment="1">
      <alignment horizontal="center" vertical="center"/>
    </xf>
    <xf numFmtId="0" fontId="17" fillId="2" borderId="56" xfId="3" applyFont="1" applyFill="1" applyBorder="1" applyAlignment="1">
      <alignment horizontal="center" vertical="center" wrapText="1"/>
    </xf>
    <xf numFmtId="165" fontId="12" fillId="2" borderId="53" xfId="1" applyNumberFormat="1" applyFont="1" applyFill="1" applyBorder="1"/>
    <xf numFmtId="165" fontId="21" fillId="2" borderId="25" xfId="1" applyNumberFormat="1" applyFont="1" applyFill="1" applyBorder="1"/>
    <xf numFmtId="0" fontId="12" fillId="2" borderId="59" xfId="3" applyFont="1" applyFill="1" applyBorder="1" applyAlignment="1">
      <alignment horizontal="left" vertical="center"/>
    </xf>
    <xf numFmtId="0" fontId="21" fillId="2" borderId="59" xfId="3" applyFont="1" applyFill="1" applyBorder="1" applyAlignment="1">
      <alignment horizontal="left" vertical="center"/>
    </xf>
    <xf numFmtId="165" fontId="21" fillId="2" borderId="53" xfId="1" applyNumberFormat="1" applyFont="1" applyFill="1" applyBorder="1"/>
    <xf numFmtId="0" fontId="21" fillId="2" borderId="61" xfId="3" applyFont="1" applyFill="1" applyBorder="1" applyAlignment="1">
      <alignment horizontal="left" vertical="center"/>
    </xf>
    <xf numFmtId="165" fontId="21" fillId="2" borderId="44" xfId="1" applyNumberFormat="1" applyFont="1" applyFill="1" applyBorder="1"/>
    <xf numFmtId="165" fontId="12" fillId="2" borderId="43" xfId="1" applyNumberFormat="1" applyFont="1" applyFill="1" applyBorder="1"/>
    <xf numFmtId="165" fontId="12" fillId="2" borderId="14" xfId="1" applyNumberFormat="1" applyFont="1" applyFill="1" applyBorder="1"/>
    <xf numFmtId="165" fontId="12" fillId="2" borderId="51" xfId="1" applyNumberFormat="1" applyFont="1" applyFill="1" applyBorder="1"/>
    <xf numFmtId="0" fontId="20" fillId="2" borderId="32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3" fillId="2" borderId="0" xfId="3" applyFont="1" applyFill="1" applyAlignment="1">
      <alignment vertical="center"/>
    </xf>
    <xf numFmtId="0" fontId="12" fillId="2" borderId="42" xfId="3" applyFont="1" applyFill="1" applyBorder="1" applyAlignment="1">
      <alignment horizontal="center" vertical="center" wrapText="1"/>
    </xf>
    <xf numFmtId="0" fontId="23" fillId="2" borderId="0" xfId="3" applyFont="1" applyFill="1" applyAlignment="1">
      <alignment vertical="center" wrapText="1"/>
    </xf>
    <xf numFmtId="0" fontId="17" fillId="2" borderId="24" xfId="3" applyFont="1" applyFill="1" applyBorder="1" applyAlignment="1">
      <alignment vertical="center"/>
    </xf>
    <xf numFmtId="0" fontId="12" fillId="2" borderId="24" xfId="3" applyFont="1" applyFill="1" applyBorder="1" applyAlignment="1">
      <alignment vertical="center"/>
    </xf>
    <xf numFmtId="0" fontId="17" fillId="2" borderId="44" xfId="3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0" fontId="17" fillId="2" borderId="43" xfId="3" applyFont="1" applyFill="1" applyBorder="1" applyAlignment="1">
      <alignment horizontal="center" vertical="center"/>
    </xf>
    <xf numFmtId="0" fontId="20" fillId="2" borderId="43" xfId="3" applyFont="1" applyFill="1" applyBorder="1" applyAlignment="1">
      <alignment horizontal="center" vertical="center"/>
    </xf>
    <xf numFmtId="165" fontId="21" fillId="2" borderId="14" xfId="1" applyNumberFormat="1" applyFont="1" applyFill="1" applyBorder="1"/>
    <xf numFmtId="0" fontId="12" fillId="2" borderId="59" xfId="3" applyFont="1" applyFill="1" applyBorder="1" applyAlignment="1">
      <alignment horizontal="left"/>
    </xf>
    <xf numFmtId="0" fontId="12" fillId="2" borderId="59" xfId="3" applyFont="1" applyFill="1" applyBorder="1"/>
    <xf numFmtId="0" fontId="12" fillId="2" borderId="62" xfId="3" applyFont="1" applyFill="1" applyBorder="1"/>
    <xf numFmtId="0" fontId="12" fillId="2" borderId="62" xfId="3" applyFont="1" applyFill="1" applyBorder="1" applyAlignment="1">
      <alignment horizontal="left" vertical="center"/>
    </xf>
    <xf numFmtId="0" fontId="12" fillId="2" borderId="56" xfId="0" applyFont="1" applyFill="1" applyBorder="1" applyAlignment="1">
      <alignment horizontal="center" vertical="center"/>
    </xf>
    <xf numFmtId="0" fontId="21" fillId="2" borderId="51" xfId="3" applyFont="1" applyFill="1" applyBorder="1"/>
    <xf numFmtId="165" fontId="21" fillId="2" borderId="33" xfId="1" applyNumberFormat="1" applyFont="1" applyFill="1" applyBorder="1"/>
    <xf numFmtId="0" fontId="17" fillId="2" borderId="24" xfId="3" applyFont="1" applyFill="1" applyBorder="1"/>
    <xf numFmtId="0" fontId="17" fillId="2" borderId="32" xfId="3" applyFont="1" applyFill="1" applyBorder="1" applyAlignment="1">
      <alignment horizontal="center" vertical="center" wrapText="1"/>
    </xf>
    <xf numFmtId="0" fontId="17" fillId="2" borderId="39" xfId="3" applyFont="1" applyFill="1" applyBorder="1" applyAlignment="1">
      <alignment horizontal="center" vertical="center" wrapText="1"/>
    </xf>
    <xf numFmtId="0" fontId="17" fillId="2" borderId="52" xfId="3" applyFont="1" applyFill="1" applyBorder="1"/>
    <xf numFmtId="0" fontId="17" fillId="2" borderId="65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vertical="center"/>
    </xf>
    <xf numFmtId="165" fontId="12" fillId="2" borderId="9" xfId="1" applyNumberFormat="1" applyFont="1" applyFill="1" applyBorder="1" applyAlignment="1">
      <alignment vertical="center"/>
    </xf>
    <xf numFmtId="165" fontId="17" fillId="2" borderId="56" xfId="1" applyNumberFormat="1" applyFont="1" applyFill="1" applyBorder="1" applyAlignment="1">
      <alignment horizontal="center" vertical="center" wrapText="1"/>
    </xf>
    <xf numFmtId="0" fontId="12" fillId="2" borderId="51" xfId="3" applyFont="1" applyFill="1" applyBorder="1" applyAlignment="1">
      <alignment vertical="center"/>
    </xf>
    <xf numFmtId="165" fontId="17" fillId="2" borderId="43" xfId="1" applyNumberFormat="1" applyFont="1" applyFill="1" applyBorder="1" applyAlignment="1">
      <alignment vertical="center"/>
    </xf>
    <xf numFmtId="165" fontId="12" fillId="2" borderId="51" xfId="1" applyNumberFormat="1" applyFont="1" applyFill="1" applyBorder="1" applyAlignment="1">
      <alignment vertical="center"/>
    </xf>
    <xf numFmtId="0" fontId="12" fillId="2" borderId="53" xfId="3" applyFont="1" applyFill="1" applyBorder="1" applyAlignment="1">
      <alignment vertical="center"/>
    </xf>
    <xf numFmtId="165" fontId="12" fillId="2" borderId="22" xfId="1" applyNumberFormat="1" applyFont="1" applyFill="1" applyBorder="1" applyAlignment="1">
      <alignment vertical="center"/>
    </xf>
    <xf numFmtId="165" fontId="12" fillId="2" borderId="53" xfId="1" applyNumberFormat="1" applyFont="1" applyFill="1" applyBorder="1" applyAlignment="1">
      <alignment vertical="center"/>
    </xf>
    <xf numFmtId="165" fontId="12" fillId="2" borderId="43" xfId="1" applyNumberFormat="1" applyFont="1" applyFill="1" applyBorder="1" applyAlignment="1">
      <alignment vertical="center"/>
    </xf>
    <xf numFmtId="165" fontId="21" fillId="2" borderId="32" xfId="1" applyNumberFormat="1" applyFont="1" applyFill="1" applyBorder="1"/>
    <xf numFmtId="0" fontId="12" fillId="2" borderId="12" xfId="3" applyFont="1" applyFill="1" applyBorder="1" applyAlignment="1">
      <alignment horizontal="center" vertical="center"/>
    </xf>
    <xf numFmtId="0" fontId="21" fillId="2" borderId="26" xfId="3" applyFont="1" applyFill="1" applyBorder="1"/>
    <xf numFmtId="0" fontId="17" fillId="2" borderId="26" xfId="3" applyFont="1" applyFill="1" applyBorder="1"/>
    <xf numFmtId="0" fontId="12" fillId="2" borderId="54" xfId="3" applyFont="1" applyFill="1" applyBorder="1" applyAlignment="1">
      <alignment horizontal="center" vertical="center"/>
    </xf>
    <xf numFmtId="165" fontId="12" fillId="2" borderId="59" xfId="1" applyNumberFormat="1" applyFont="1" applyFill="1" applyBorder="1"/>
    <xf numFmtId="165" fontId="12" fillId="2" borderId="23" xfId="1" applyNumberFormat="1" applyFont="1" applyFill="1" applyBorder="1" applyAlignment="1">
      <alignment vertical="center"/>
    </xf>
    <xf numFmtId="165" fontId="12" fillId="2" borderId="14" xfId="1" applyNumberFormat="1" applyFont="1" applyFill="1" applyBorder="1" applyAlignment="1">
      <alignment vertical="center"/>
    </xf>
    <xf numFmtId="165" fontId="12" fillId="2" borderId="44" xfId="1" applyNumberFormat="1" applyFont="1" applyFill="1" applyBorder="1" applyAlignment="1">
      <alignment vertical="center"/>
    </xf>
    <xf numFmtId="165" fontId="12" fillId="2" borderId="16" xfId="1" applyNumberFormat="1" applyFont="1" applyFill="1" applyBorder="1" applyAlignment="1">
      <alignment vertical="center"/>
    </xf>
    <xf numFmtId="165" fontId="12" fillId="2" borderId="30" xfId="1" applyNumberFormat="1" applyFont="1" applyFill="1" applyBorder="1" applyAlignment="1">
      <alignment vertical="center"/>
    </xf>
    <xf numFmtId="165" fontId="21" fillId="2" borderId="16" xfId="1" applyNumberFormat="1" applyFont="1" applyFill="1" applyBorder="1" applyAlignment="1">
      <alignment vertical="center"/>
    </xf>
    <xf numFmtId="165" fontId="21" fillId="2" borderId="25" xfId="1" applyNumberFormat="1" applyFont="1" applyFill="1" applyBorder="1" applyAlignment="1">
      <alignment vertical="center"/>
    </xf>
    <xf numFmtId="165" fontId="20" fillId="2" borderId="14" xfId="1" applyNumberFormat="1" applyFont="1" applyFill="1" applyBorder="1" applyAlignment="1">
      <alignment vertical="center"/>
    </xf>
    <xf numFmtId="165" fontId="20" fillId="2" borderId="51" xfId="1" applyNumberFormat="1" applyFont="1" applyFill="1" applyBorder="1" applyAlignment="1">
      <alignment vertical="center"/>
    </xf>
    <xf numFmtId="165" fontId="20" fillId="2" borderId="44" xfId="1" applyNumberFormat="1" applyFont="1" applyFill="1" applyBorder="1" applyAlignment="1">
      <alignment vertical="center"/>
    </xf>
    <xf numFmtId="0" fontId="8" fillId="0" borderId="0" xfId="5"/>
    <xf numFmtId="0" fontId="13" fillId="2" borderId="0" xfId="8" applyFont="1" applyFill="1"/>
    <xf numFmtId="0" fontId="14" fillId="2" borderId="0" xfId="8" applyFont="1" applyFill="1"/>
    <xf numFmtId="0" fontId="13" fillId="2" borderId="0" xfId="8" applyFont="1" applyFill="1" applyAlignment="1">
      <alignment vertical="top" wrapText="1"/>
    </xf>
    <xf numFmtId="0" fontId="15" fillId="2" borderId="0" xfId="8" applyFont="1" applyFill="1" applyAlignment="1">
      <alignment vertical="top" wrapText="1"/>
    </xf>
    <xf numFmtId="0" fontId="16" fillId="2" borderId="0" xfId="8" applyFont="1" applyFill="1" applyAlignment="1">
      <alignment vertical="top" wrapText="1"/>
    </xf>
    <xf numFmtId="0" fontId="12" fillId="2" borderId="40" xfId="3" applyFont="1" applyFill="1" applyBorder="1" applyAlignment="1">
      <alignment horizontal="center" vertical="center"/>
    </xf>
    <xf numFmtId="0" fontId="12" fillId="2" borderId="36" xfId="3" applyFont="1" applyFill="1" applyBorder="1" applyAlignment="1">
      <alignment horizontal="center" vertical="center"/>
    </xf>
    <xf numFmtId="0" fontId="0" fillId="2" borderId="0" xfId="0" applyFill="1"/>
    <xf numFmtId="0" fontId="26" fillId="2" borderId="0" xfId="3" applyFont="1" applyFill="1" applyAlignment="1">
      <alignment vertical="top"/>
    </xf>
    <xf numFmtId="165" fontId="12" fillId="2" borderId="61" xfId="1" applyNumberFormat="1" applyFont="1" applyFill="1" applyBorder="1"/>
    <xf numFmtId="0" fontId="12" fillId="2" borderId="3" xfId="3" applyFont="1" applyFill="1" applyBorder="1" applyAlignment="1">
      <alignment vertical="center"/>
    </xf>
    <xf numFmtId="0" fontId="12" fillId="2" borderId="47" xfId="3" applyFont="1" applyFill="1" applyBorder="1" applyAlignment="1">
      <alignment vertical="center"/>
    </xf>
    <xf numFmtId="0" fontId="24" fillId="2" borderId="0" xfId="8" applyFont="1" applyFill="1"/>
    <xf numFmtId="0" fontId="16" fillId="2" borderId="0" xfId="8" applyFont="1" applyFill="1"/>
    <xf numFmtId="0" fontId="27" fillId="2" borderId="0" xfId="8" applyFont="1" applyFill="1"/>
    <xf numFmtId="0" fontId="12" fillId="2" borderId="0" xfId="8" applyFont="1" applyFill="1" applyAlignment="1">
      <alignment vertical="top" wrapText="1"/>
    </xf>
    <xf numFmtId="0" fontId="17" fillId="2" borderId="0" xfId="8" applyFont="1" applyFill="1" applyAlignment="1">
      <alignment vertical="top" wrapText="1"/>
    </xf>
    <xf numFmtId="0" fontId="17" fillId="2" borderId="0" xfId="8" applyFont="1" applyFill="1"/>
    <xf numFmtId="0" fontId="12" fillId="2" borderId="0" xfId="8" applyFont="1" applyFill="1"/>
    <xf numFmtId="0" fontId="23" fillId="2" borderId="0" xfId="8" applyFont="1" applyFill="1"/>
    <xf numFmtId="0" fontId="19" fillId="2" borderId="0" xfId="8" applyFont="1" applyFill="1" applyAlignment="1">
      <alignment vertical="top"/>
    </xf>
    <xf numFmtId="0" fontId="10" fillId="2" borderId="0" xfId="8" applyFont="1" applyFill="1" applyAlignment="1">
      <alignment vertical="top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5" fillId="0" borderId="0" xfId="5" applyFont="1" applyAlignment="1">
      <alignment vertical="center"/>
    </xf>
    <xf numFmtId="0" fontId="8" fillId="0" borderId="0" xfId="5" applyAlignment="1">
      <alignment vertical="center"/>
    </xf>
    <xf numFmtId="0" fontId="5" fillId="0" borderId="0" xfId="0" applyFont="1" applyFill="1" applyAlignment="1">
      <alignment horizontal="left" vertical="center"/>
    </xf>
    <xf numFmtId="0" fontId="8" fillId="0" borderId="0" xfId="5" applyAlignment="1">
      <alignment horizontal="center"/>
    </xf>
    <xf numFmtId="0" fontId="14" fillId="2" borderId="0" xfId="3" quotePrefix="1" applyFont="1" applyFill="1"/>
    <xf numFmtId="0" fontId="21" fillId="2" borderId="39" xfId="3" applyFont="1" applyFill="1" applyBorder="1" applyAlignment="1">
      <alignment vertical="center"/>
    </xf>
    <xf numFmtId="165" fontId="20" fillId="2" borderId="32" xfId="1" applyNumberFormat="1" applyFont="1" applyFill="1" applyBorder="1" applyAlignment="1">
      <alignment vertical="center"/>
    </xf>
    <xf numFmtId="0" fontId="8" fillId="3" borderId="0" xfId="5" applyFill="1"/>
    <xf numFmtId="0" fontId="8" fillId="0" borderId="0" xfId="0" applyFont="1" applyAlignment="1"/>
    <xf numFmtId="0" fontId="8" fillId="3" borderId="0" xfId="5" applyFill="1" applyAlignment="1">
      <alignment horizontal="center"/>
    </xf>
    <xf numFmtId="165" fontId="12" fillId="3" borderId="53" xfId="1" applyNumberFormat="1" applyFont="1" applyFill="1" applyBorder="1"/>
    <xf numFmtId="165" fontId="12" fillId="3" borderId="23" xfId="1" applyNumberFormat="1" applyFont="1" applyFill="1" applyBorder="1"/>
    <xf numFmtId="165" fontId="12" fillId="3" borderId="22" xfId="1" applyNumberFormat="1" applyFont="1" applyFill="1" applyBorder="1"/>
    <xf numFmtId="165" fontId="17" fillId="3" borderId="43" xfId="1" applyNumberFormat="1" applyFont="1" applyFill="1" applyBorder="1" applyAlignment="1">
      <alignment vertical="center"/>
    </xf>
    <xf numFmtId="165" fontId="12" fillId="3" borderId="9" xfId="1" applyNumberFormat="1" applyFont="1" applyFill="1" applyBorder="1"/>
    <xf numFmtId="165" fontId="12" fillId="3" borderId="10" xfId="1" applyNumberFormat="1" applyFont="1" applyFill="1" applyBorder="1"/>
    <xf numFmtId="0" fontId="9" fillId="0" borderId="68" xfId="5" applyFont="1" applyBorder="1" applyAlignment="1">
      <alignment horizontal="center" vertical="center"/>
    </xf>
    <xf numFmtId="0" fontId="9" fillId="0" borderId="68" xfId="5" applyFont="1" applyBorder="1" applyAlignment="1">
      <alignment vertical="center"/>
    </xf>
    <xf numFmtId="0" fontId="8" fillId="0" borderId="7" xfId="5" applyBorder="1" applyAlignment="1">
      <alignment horizontal="center"/>
    </xf>
    <xf numFmtId="0" fontId="8" fillId="0" borderId="7" xfId="5" applyBorder="1"/>
    <xf numFmtId="0" fontId="8" fillId="2" borderId="0" xfId="5" applyFill="1"/>
    <xf numFmtId="0" fontId="8" fillId="2" borderId="0" xfId="5" applyFill="1" applyAlignment="1">
      <alignment horizontal="center"/>
    </xf>
    <xf numFmtId="0" fontId="28" fillId="0" borderId="0" xfId="0" applyFont="1" applyFill="1" applyAlignment="1">
      <alignment horizontal="left"/>
    </xf>
    <xf numFmtId="49" fontId="8" fillId="0" borderId="0" xfId="0" applyNumberFormat="1" applyFont="1"/>
    <xf numFmtId="0" fontId="12" fillId="3" borderId="59" xfId="3" applyFont="1" applyFill="1" applyBorder="1" applyAlignment="1">
      <alignment horizontal="left" vertical="center"/>
    </xf>
    <xf numFmtId="0" fontId="12" fillId="3" borderId="58" xfId="3" applyFont="1" applyFill="1" applyBorder="1" applyAlignment="1">
      <alignment horizontal="left" vertical="center"/>
    </xf>
    <xf numFmtId="165" fontId="12" fillId="3" borderId="56" xfId="1" applyNumberFormat="1" applyFont="1" applyFill="1" applyBorder="1"/>
    <xf numFmtId="0" fontId="12" fillId="2" borderId="7" xfId="3" applyFont="1" applyFill="1" applyBorder="1" applyAlignment="1">
      <alignment vertical="center"/>
    </xf>
    <xf numFmtId="0" fontId="21" fillId="2" borderId="24" xfId="3" applyFont="1" applyFill="1" applyBorder="1"/>
    <xf numFmtId="165" fontId="12" fillId="2" borderId="63" xfId="1" applyNumberFormat="1" applyFont="1" applyFill="1" applyBorder="1" applyAlignment="1">
      <alignment horizontal="center" vertical="center" wrapText="1"/>
    </xf>
    <xf numFmtId="165" fontId="13" fillId="2" borderId="0" xfId="3" applyNumberFormat="1" applyFont="1" applyFill="1"/>
    <xf numFmtId="0" fontId="21" fillId="2" borderId="62" xfId="3" applyFont="1" applyFill="1" applyBorder="1" applyAlignment="1">
      <alignment horizontal="left" vertical="center"/>
    </xf>
    <xf numFmtId="0" fontId="22" fillId="2" borderId="59" xfId="3" applyFont="1" applyFill="1" applyBorder="1" applyAlignment="1">
      <alignment horizontal="left" vertical="center"/>
    </xf>
    <xf numFmtId="165" fontId="22" fillId="2" borderId="22" xfId="1" applyNumberFormat="1" applyFont="1" applyFill="1" applyBorder="1"/>
    <xf numFmtId="165" fontId="22" fillId="2" borderId="14" xfId="1" applyNumberFormat="1" applyFont="1" applyFill="1" applyBorder="1"/>
    <xf numFmtId="165" fontId="22" fillId="2" borderId="23" xfId="1" applyNumberFormat="1" applyFont="1" applyFill="1" applyBorder="1"/>
    <xf numFmtId="165" fontId="22" fillId="2" borderId="53" xfId="1" applyNumberFormat="1" applyFont="1" applyFill="1" applyBorder="1"/>
    <xf numFmtId="165" fontId="12" fillId="2" borderId="51" xfId="1" applyNumberFormat="1" applyFont="1" applyFill="1" applyBorder="1" applyAlignment="1">
      <alignment horizontal="left" vertical="center"/>
    </xf>
    <xf numFmtId="165" fontId="12" fillId="2" borderId="10" xfId="1" applyNumberFormat="1" applyFont="1" applyFill="1" applyBorder="1" applyAlignment="1">
      <alignment horizontal="left" vertical="center"/>
    </xf>
    <xf numFmtId="165" fontId="12" fillId="2" borderId="14" xfId="1" applyNumberFormat="1" applyFont="1" applyFill="1" applyBorder="1" applyAlignment="1">
      <alignment horizontal="left" vertical="center"/>
    </xf>
    <xf numFmtId="0" fontId="22" fillId="2" borderId="30" xfId="3" applyFont="1" applyFill="1" applyBorder="1" applyAlignment="1">
      <alignment vertical="center"/>
    </xf>
    <xf numFmtId="165" fontId="12" fillId="3" borderId="30" xfId="1" applyNumberFormat="1" applyFont="1" applyFill="1" applyBorder="1" applyAlignment="1">
      <alignment vertical="center"/>
    </xf>
    <xf numFmtId="165" fontId="12" fillId="3" borderId="51" xfId="1" applyNumberFormat="1" applyFont="1" applyFill="1" applyBorder="1" applyAlignment="1">
      <alignment vertical="center"/>
    </xf>
    <xf numFmtId="0" fontId="22" fillId="2" borderId="4" xfId="3" applyFont="1" applyFill="1" applyBorder="1" applyAlignment="1">
      <alignment vertical="center"/>
    </xf>
    <xf numFmtId="0" fontId="22" fillId="2" borderId="50" xfId="3" applyFont="1" applyFill="1" applyBorder="1" applyAlignment="1">
      <alignment vertical="center"/>
    </xf>
    <xf numFmtId="0" fontId="22" fillId="2" borderId="3" xfId="3" applyFont="1" applyFill="1" applyBorder="1" applyAlignment="1">
      <alignment vertical="center"/>
    </xf>
    <xf numFmtId="0" fontId="13" fillId="2" borderId="0" xfId="10" applyFont="1" applyFill="1"/>
    <xf numFmtId="165" fontId="13" fillId="2" borderId="0" xfId="1" applyNumberFormat="1" applyFont="1" applyFill="1"/>
    <xf numFmtId="0" fontId="17" fillId="2" borderId="44" xfId="10" applyFont="1" applyFill="1" applyBorder="1" applyAlignment="1">
      <alignment horizontal="center" vertical="center"/>
    </xf>
    <xf numFmtId="0" fontId="17" fillId="2" borderId="50" xfId="10" applyFont="1" applyFill="1" applyBorder="1" applyAlignment="1">
      <alignment horizontal="left" vertical="center"/>
    </xf>
    <xf numFmtId="0" fontId="17" fillId="2" borderId="43" xfId="10" applyFont="1" applyFill="1" applyBorder="1" applyAlignment="1">
      <alignment horizontal="center" vertical="center"/>
    </xf>
    <xf numFmtId="0" fontId="20" fillId="3" borderId="9" xfId="10" applyFont="1" applyFill="1" applyBorder="1" applyAlignment="1">
      <alignment horizontal="center" vertical="center"/>
    </xf>
    <xf numFmtId="0" fontId="17" fillId="2" borderId="39" xfId="10" applyFont="1" applyFill="1" applyBorder="1" applyAlignment="1">
      <alignment horizontal="center" vertical="center" wrapText="1"/>
    </xf>
    <xf numFmtId="0" fontId="17" fillId="2" borderId="16" xfId="10" applyFont="1" applyFill="1" applyBorder="1" applyAlignment="1">
      <alignment horizontal="center" vertical="center" wrapText="1"/>
    </xf>
    <xf numFmtId="0" fontId="17" fillId="2" borderId="48" xfId="10" applyFont="1" applyFill="1" applyBorder="1" applyAlignment="1">
      <alignment horizontal="center" vertical="center" wrapText="1"/>
    </xf>
    <xf numFmtId="0" fontId="17" fillId="2" borderId="32" xfId="10" applyFont="1" applyFill="1" applyBorder="1" applyAlignment="1">
      <alignment horizontal="center" vertical="center" wrapText="1"/>
    </xf>
    <xf numFmtId="0" fontId="17" fillId="2" borderId="24" xfId="10" applyFont="1" applyFill="1" applyBorder="1"/>
    <xf numFmtId="0" fontId="17" fillId="2" borderId="0" xfId="10" applyFont="1" applyFill="1"/>
    <xf numFmtId="0" fontId="17" fillId="2" borderId="51" xfId="10" applyFont="1" applyFill="1" applyBorder="1" applyAlignment="1">
      <alignment horizontal="center" vertical="center" wrapText="1"/>
    </xf>
    <xf numFmtId="0" fontId="17" fillId="2" borderId="23" xfId="10" applyFont="1" applyFill="1" applyBorder="1" applyAlignment="1">
      <alignment horizontal="center" vertical="center" wrapText="1"/>
    </xf>
    <xf numFmtId="0" fontId="17" fillId="2" borderId="30" xfId="10" applyFont="1" applyFill="1" applyBorder="1" applyAlignment="1">
      <alignment horizontal="center" vertical="center" wrapText="1"/>
    </xf>
    <xf numFmtId="0" fontId="17" fillId="2" borderId="54" xfId="10" applyFont="1" applyFill="1" applyBorder="1" applyAlignment="1">
      <alignment horizontal="center" vertical="center" wrapText="1"/>
    </xf>
    <xf numFmtId="0" fontId="10" fillId="2" borderId="0" xfId="10" applyFont="1" applyFill="1" applyAlignment="1">
      <alignment vertical="top"/>
    </xf>
    <xf numFmtId="0" fontId="14" fillId="2" borderId="0" xfId="10" applyFont="1" applyFill="1"/>
    <xf numFmtId="0" fontId="21" fillId="3" borderId="41" xfId="10" applyFont="1" applyFill="1" applyBorder="1" applyAlignment="1">
      <alignment horizontal="left" vertical="center"/>
    </xf>
    <xf numFmtId="0" fontId="21" fillId="3" borderId="34" xfId="10" applyFont="1" applyFill="1" applyBorder="1" applyAlignment="1">
      <alignment horizontal="left" vertical="center"/>
    </xf>
    <xf numFmtId="0" fontId="21" fillId="3" borderId="45" xfId="10" applyFont="1" applyFill="1" applyBorder="1" applyAlignment="1">
      <alignment horizontal="left" vertical="center"/>
    </xf>
    <xf numFmtId="165" fontId="21" fillId="2" borderId="9" xfId="1" applyNumberFormat="1" applyFont="1" applyFill="1" applyBorder="1" applyAlignment="1">
      <alignment vertical="center"/>
    </xf>
    <xf numFmtId="165" fontId="21" fillId="2" borderId="41" xfId="1" applyNumberFormat="1" applyFont="1" applyFill="1" applyBorder="1" applyAlignment="1">
      <alignment vertical="center"/>
    </xf>
    <xf numFmtId="165" fontId="21" fillId="3" borderId="10" xfId="1" applyNumberFormat="1" applyFont="1" applyFill="1" applyBorder="1" applyAlignment="1">
      <alignment vertical="center"/>
    </xf>
    <xf numFmtId="165" fontId="21" fillId="3" borderId="41" xfId="1" applyNumberFormat="1" applyFont="1" applyFill="1" applyBorder="1" applyAlignment="1">
      <alignment vertical="center"/>
    </xf>
    <xf numFmtId="165" fontId="21" fillId="2" borderId="10" xfId="1" applyNumberFormat="1" applyFont="1" applyFill="1" applyBorder="1" applyAlignment="1">
      <alignment vertical="center"/>
    </xf>
    <xf numFmtId="165" fontId="21" fillId="3" borderId="56" xfId="1" applyNumberFormat="1" applyFont="1" applyFill="1" applyBorder="1" applyAlignment="1">
      <alignment vertical="center"/>
    </xf>
    <xf numFmtId="0" fontId="12" fillId="2" borderId="46" xfId="10" applyFont="1" applyFill="1" applyBorder="1" applyAlignment="1">
      <alignment horizontal="left" vertical="center"/>
    </xf>
    <xf numFmtId="165" fontId="12" fillId="3" borderId="14" xfId="1" applyNumberFormat="1" applyFont="1" applyFill="1" applyBorder="1" applyAlignment="1">
      <alignment vertical="center"/>
    </xf>
    <xf numFmtId="165" fontId="12" fillId="2" borderId="47" xfId="1" applyNumberFormat="1" applyFont="1" applyFill="1" applyBorder="1" applyAlignment="1">
      <alignment vertical="center"/>
    </xf>
    <xf numFmtId="165" fontId="12" fillId="3" borderId="16" xfId="1" applyNumberFormat="1" applyFont="1" applyFill="1" applyBorder="1" applyAlignment="1">
      <alignment vertical="center"/>
    </xf>
    <xf numFmtId="165" fontId="12" fillId="3" borderId="47" xfId="1" applyNumberFormat="1" applyFont="1" applyFill="1" applyBorder="1" applyAlignment="1">
      <alignment vertical="center"/>
    </xf>
    <xf numFmtId="165" fontId="12" fillId="3" borderId="25" xfId="1" applyNumberFormat="1" applyFont="1" applyFill="1" applyBorder="1" applyAlignment="1">
      <alignment vertical="center"/>
    </xf>
    <xf numFmtId="166" fontId="12" fillId="2" borderId="62" xfId="2" applyNumberFormat="1" applyFont="1" applyFill="1" applyBorder="1"/>
    <xf numFmtId="0" fontId="12" fillId="2" borderId="64" xfId="3" applyFont="1" applyFill="1" applyBorder="1" applyAlignment="1">
      <alignment horizontal="center" vertical="center" wrapText="1"/>
    </xf>
    <xf numFmtId="0" fontId="12" fillId="2" borderId="54" xfId="3" applyFont="1" applyFill="1" applyBorder="1" applyAlignment="1">
      <alignment horizontal="center"/>
    </xf>
    <xf numFmtId="0" fontId="12" fillId="2" borderId="40" xfId="3" applyFont="1" applyFill="1" applyBorder="1" applyAlignment="1">
      <alignment horizontal="center"/>
    </xf>
    <xf numFmtId="0" fontId="13" fillId="2" borderId="0" xfId="10" applyFont="1" applyFill="1" applyAlignment="1">
      <alignment vertical="center"/>
    </xf>
    <xf numFmtId="165" fontId="20" fillId="2" borderId="25" xfId="1" applyNumberFormat="1" applyFont="1" applyFill="1" applyBorder="1" applyAlignment="1">
      <alignment vertical="center"/>
    </xf>
    <xf numFmtId="0" fontId="13" fillId="2" borderId="0" xfId="10" applyFont="1" applyFill="1" applyAlignment="1">
      <alignment vertical="top" wrapText="1"/>
    </xf>
    <xf numFmtId="0" fontId="16" fillId="2" borderId="0" xfId="10" applyFont="1" applyFill="1" applyAlignment="1">
      <alignment vertical="top" wrapText="1"/>
    </xf>
    <xf numFmtId="0" fontId="15" fillId="2" borderId="0" xfId="10" applyFont="1" applyFill="1" applyAlignment="1">
      <alignment vertical="top" wrapText="1"/>
    </xf>
    <xf numFmtId="166" fontId="12" fillId="2" borderId="51" xfId="2" applyNumberFormat="1" applyFont="1" applyFill="1" applyBorder="1"/>
    <xf numFmtId="166" fontId="12" fillId="2" borderId="53" xfId="2" applyNumberFormat="1" applyFont="1" applyFill="1" applyBorder="1"/>
    <xf numFmtId="166" fontId="21" fillId="2" borderId="39" xfId="2" applyNumberFormat="1" applyFont="1" applyFill="1" applyBorder="1"/>
    <xf numFmtId="0" fontId="22" fillId="2" borderId="25" xfId="3" applyFont="1" applyFill="1" applyBorder="1"/>
    <xf numFmtId="165" fontId="22" fillId="2" borderId="40" xfId="1" applyNumberFormat="1" applyFont="1" applyFill="1" applyBorder="1"/>
    <xf numFmtId="165" fontId="22" fillId="2" borderId="16" xfId="1" applyNumberFormat="1" applyFont="1" applyFill="1" applyBorder="1"/>
    <xf numFmtId="165" fontId="22" fillId="2" borderId="25" xfId="1" applyNumberFormat="1" applyFont="1" applyFill="1" applyBorder="1"/>
    <xf numFmtId="0" fontId="12" fillId="2" borderId="58" xfId="3" applyFont="1" applyFill="1" applyBorder="1" applyAlignment="1">
      <alignment horizontal="center" vertical="center" wrapText="1"/>
    </xf>
    <xf numFmtId="164" fontId="13" fillId="2" borderId="0" xfId="3" applyNumberFormat="1" applyFont="1" applyFill="1"/>
    <xf numFmtId="0" fontId="21" fillId="2" borderId="30" xfId="0" applyFont="1" applyFill="1" applyBorder="1" applyAlignment="1">
      <alignment vertical="center"/>
    </xf>
    <xf numFmtId="0" fontId="25" fillId="2" borderId="31" xfId="3" applyFont="1" applyFill="1" applyBorder="1" applyAlignment="1">
      <alignment vertical="center"/>
    </xf>
    <xf numFmtId="0" fontId="25" fillId="2" borderId="4" xfId="3" applyFont="1" applyFill="1" applyBorder="1" applyAlignment="1">
      <alignment vertical="center"/>
    </xf>
    <xf numFmtId="0" fontId="8" fillId="2" borderId="6" xfId="3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30" fillId="0" borderId="0" xfId="0" applyFont="1"/>
    <xf numFmtId="0" fontId="29" fillId="0" borderId="9" xfId="0" applyFont="1" applyBorder="1"/>
    <xf numFmtId="0" fontId="29" fillId="0" borderId="10" xfId="0" applyFont="1" applyBorder="1"/>
    <xf numFmtId="0" fontId="29" fillId="0" borderId="56" xfId="0" applyFont="1" applyBorder="1"/>
    <xf numFmtId="0" fontId="29" fillId="0" borderId="43" xfId="0" applyFont="1" applyBorder="1"/>
    <xf numFmtId="0" fontId="29" fillId="0" borderId="44" xfId="0" applyFont="1" applyBorder="1"/>
    <xf numFmtId="165" fontId="29" fillId="0" borderId="14" xfId="1" applyNumberFormat="1" applyFont="1" applyBorder="1"/>
    <xf numFmtId="165" fontId="29" fillId="0" borderId="51" xfId="1" applyNumberFormat="1" applyFont="1" applyBorder="1"/>
    <xf numFmtId="165" fontId="29" fillId="0" borderId="16" xfId="1" applyNumberFormat="1" applyFont="1" applyBorder="1"/>
    <xf numFmtId="165" fontId="29" fillId="0" borderId="25" xfId="1" applyNumberFormat="1" applyFont="1" applyBorder="1"/>
    <xf numFmtId="165" fontId="0" fillId="0" borderId="0" xfId="1" applyNumberFormat="1" applyFont="1"/>
    <xf numFmtId="0" fontId="12" fillId="2" borderId="41" xfId="3" applyFont="1" applyFill="1" applyBorder="1"/>
    <xf numFmtId="0" fontId="12" fillId="2" borderId="71" xfId="3" applyFont="1" applyFill="1" applyBorder="1"/>
    <xf numFmtId="165" fontId="21" fillId="2" borderId="54" xfId="1" applyNumberFormat="1" applyFont="1" applyFill="1" applyBorder="1"/>
    <xf numFmtId="0" fontId="31" fillId="0" borderId="0" xfId="5" applyFont="1"/>
    <xf numFmtId="0" fontId="31" fillId="3" borderId="0" xfId="5" applyFont="1" applyFill="1"/>
    <xf numFmtId="0" fontId="31" fillId="2" borderId="0" xfId="5" applyFont="1" applyFill="1"/>
    <xf numFmtId="0" fontId="31" fillId="0" borderId="7" xfId="5" applyFont="1" applyBorder="1"/>
    <xf numFmtId="0" fontId="12" fillId="2" borderId="60" xfId="3" applyFont="1" applyFill="1" applyBorder="1" applyAlignment="1">
      <alignment horizontal="center" vertical="center" wrapText="1"/>
    </xf>
    <xf numFmtId="0" fontId="32" fillId="2" borderId="0" xfId="0" applyFont="1" applyFill="1" applyBorder="1"/>
    <xf numFmtId="165" fontId="12" fillId="2" borderId="0" xfId="1" applyNumberFormat="1" applyFont="1" applyFill="1" applyBorder="1" applyAlignment="1">
      <alignment vertical="center"/>
    </xf>
    <xf numFmtId="0" fontId="13" fillId="2" borderId="0" xfId="3" applyFont="1" applyFill="1" applyBorder="1"/>
    <xf numFmtId="0" fontId="17" fillId="2" borderId="0" xfId="3" applyFont="1" applyFill="1" applyBorder="1" applyAlignment="1">
      <alignment horizontal="center" vertical="center" wrapText="1"/>
    </xf>
    <xf numFmtId="165" fontId="12" fillId="2" borderId="0" xfId="1" applyNumberFormat="1" applyFont="1" applyFill="1" applyBorder="1" applyAlignment="1">
      <alignment horizontal="left" vertical="center"/>
    </xf>
    <xf numFmtId="165" fontId="12" fillId="2" borderId="0" xfId="4" applyNumberFormat="1" applyFont="1" applyFill="1" applyBorder="1" applyAlignment="1">
      <alignment vertical="center"/>
    </xf>
    <xf numFmtId="165" fontId="12" fillId="2" borderId="0" xfId="4" applyNumberFormat="1" applyFont="1" applyFill="1" applyBorder="1" applyAlignment="1">
      <alignment horizontal="left" vertical="center"/>
    </xf>
    <xf numFmtId="0" fontId="21" fillId="2" borderId="0" xfId="3" applyFont="1" applyFill="1" applyBorder="1" applyAlignment="1">
      <alignment vertical="center"/>
    </xf>
    <xf numFmtId="0" fontId="21" fillId="2" borderId="0" xfId="3" applyFont="1" applyFill="1" applyBorder="1" applyAlignment="1">
      <alignment horizontal="left" vertical="center"/>
    </xf>
    <xf numFmtId="0" fontId="33" fillId="2" borderId="0" xfId="8" applyFont="1" applyFill="1" applyAlignment="1">
      <alignment vertical="top" wrapText="1"/>
    </xf>
    <xf numFmtId="0" fontId="34" fillId="2" borderId="0" xfId="8" applyFont="1" applyFill="1" applyAlignment="1">
      <alignment vertical="top" wrapText="1"/>
    </xf>
    <xf numFmtId="0" fontId="35" fillId="3" borderId="42" xfId="3" applyFont="1" applyFill="1" applyBorder="1" applyAlignment="1">
      <alignment vertical="center"/>
    </xf>
    <xf numFmtId="0" fontId="35" fillId="3" borderId="34" xfId="3" applyFont="1" applyFill="1" applyBorder="1" applyAlignment="1">
      <alignment vertical="center"/>
    </xf>
    <xf numFmtId="0" fontId="35" fillId="3" borderId="45" xfId="3" applyFont="1" applyFill="1" applyBorder="1" applyAlignment="1">
      <alignment horizontal="center" vertical="center"/>
    </xf>
    <xf numFmtId="0" fontId="33" fillId="2" borderId="12" xfId="3" applyFont="1" applyFill="1" applyBorder="1" applyAlignment="1">
      <alignment horizontal="center" vertical="center"/>
    </xf>
    <xf numFmtId="0" fontId="33" fillId="2" borderId="30" xfId="3" applyFont="1" applyFill="1" applyBorder="1" applyAlignment="1">
      <alignment vertical="center"/>
    </xf>
    <xf numFmtId="0" fontId="33" fillId="2" borderId="31" xfId="3" applyFont="1" applyFill="1" applyBorder="1" applyAlignment="1">
      <alignment vertical="center"/>
    </xf>
    <xf numFmtId="165" fontId="33" fillId="2" borderId="62" xfId="1" applyNumberFormat="1" applyFont="1" applyFill="1" applyBorder="1" applyAlignment="1">
      <alignment vertical="center"/>
    </xf>
    <xf numFmtId="0" fontId="33" fillId="2" borderId="43" xfId="3" applyFont="1" applyFill="1" applyBorder="1" applyAlignment="1">
      <alignment horizontal="center" vertical="center"/>
    </xf>
    <xf numFmtId="0" fontId="36" fillId="2" borderId="31" xfId="3" applyFont="1" applyFill="1" applyBorder="1" applyAlignment="1">
      <alignment vertical="center"/>
    </xf>
    <xf numFmtId="0" fontId="34" fillId="2" borderId="46" xfId="8" applyFont="1" applyFill="1" applyBorder="1"/>
    <xf numFmtId="165" fontId="36" fillId="2" borderId="62" xfId="1" applyNumberFormat="1" applyFont="1" applyFill="1" applyBorder="1" applyAlignment="1">
      <alignment vertical="center"/>
    </xf>
    <xf numFmtId="0" fontId="34" fillId="2" borderId="0" xfId="8" applyFont="1" applyFill="1"/>
    <xf numFmtId="0" fontId="35" fillId="2" borderId="12" xfId="3" applyFont="1" applyFill="1" applyBorder="1" applyAlignment="1">
      <alignment horizontal="center" vertical="center"/>
    </xf>
    <xf numFmtId="0" fontId="35" fillId="2" borderId="30" xfId="3" applyFont="1" applyFill="1" applyBorder="1" applyAlignment="1">
      <alignment vertical="center"/>
    </xf>
    <xf numFmtId="0" fontId="35" fillId="2" borderId="31" xfId="3" applyFont="1" applyFill="1" applyBorder="1" applyAlignment="1">
      <alignment vertical="center"/>
    </xf>
    <xf numFmtId="165" fontId="35" fillId="2" borderId="62" xfId="1" applyNumberFormat="1" applyFont="1" applyFill="1" applyBorder="1" applyAlignment="1">
      <alignment vertical="center"/>
    </xf>
    <xf numFmtId="0" fontId="35" fillId="3" borderId="54" xfId="3" applyFont="1" applyFill="1" applyBorder="1" applyAlignment="1">
      <alignment vertical="center"/>
    </xf>
    <xf numFmtId="0" fontId="35" fillId="3" borderId="7" xfId="3" applyFont="1" applyFill="1" applyBorder="1" applyAlignment="1">
      <alignment vertical="center"/>
    </xf>
    <xf numFmtId="0" fontId="35" fillId="3" borderId="21" xfId="3" applyFont="1" applyFill="1" applyBorder="1" applyAlignment="1">
      <alignment vertical="center"/>
    </xf>
    <xf numFmtId="166" fontId="33" fillId="2" borderId="62" xfId="2" applyNumberFormat="1" applyFont="1" applyFill="1" applyBorder="1" applyAlignment="1">
      <alignment vertical="center"/>
    </xf>
    <xf numFmtId="0" fontId="33" fillId="2" borderId="40" xfId="3" applyFont="1" applyFill="1" applyBorder="1" applyAlignment="1">
      <alignment horizontal="center" vertical="center"/>
    </xf>
    <xf numFmtId="0" fontId="33" fillId="2" borderId="47" xfId="3" applyFont="1" applyFill="1" applyBorder="1" applyAlignment="1">
      <alignment vertical="center"/>
    </xf>
    <xf numFmtId="0" fontId="33" fillId="2" borderId="50" xfId="3" applyFont="1" applyFill="1" applyBorder="1" applyAlignment="1">
      <alignment vertical="center"/>
    </xf>
    <xf numFmtId="165" fontId="33" fillId="2" borderId="61" xfId="1" applyNumberFormat="1" applyFont="1" applyFill="1" applyBorder="1" applyAlignment="1">
      <alignment vertical="center"/>
    </xf>
    <xf numFmtId="0" fontId="10" fillId="3" borderId="29" xfId="3" applyFont="1" applyFill="1" applyBorder="1" applyAlignment="1">
      <alignment vertical="top"/>
    </xf>
    <xf numFmtId="0" fontId="16" fillId="3" borderId="29" xfId="8" applyFont="1" applyFill="1" applyBorder="1" applyAlignment="1">
      <alignment vertical="top" wrapText="1"/>
    </xf>
    <xf numFmtId="0" fontId="16" fillId="3" borderId="14" xfId="8" applyFont="1" applyFill="1" applyBorder="1" applyAlignment="1">
      <alignment vertical="top" wrapText="1"/>
    </xf>
    <xf numFmtId="0" fontId="13" fillId="3" borderId="14" xfId="8" applyFont="1" applyFill="1" applyBorder="1" applyAlignment="1">
      <alignment vertical="top" wrapText="1"/>
    </xf>
    <xf numFmtId="0" fontId="10" fillId="2" borderId="30" xfId="3" applyFont="1" applyFill="1" applyBorder="1" applyAlignment="1">
      <alignment vertical="top"/>
    </xf>
    <xf numFmtId="0" fontId="16" fillId="2" borderId="13" xfId="8" applyFont="1" applyFill="1" applyBorder="1" applyAlignment="1">
      <alignment vertical="top" wrapText="1"/>
    </xf>
    <xf numFmtId="0" fontId="33" fillId="2" borderId="13" xfId="8" applyFont="1" applyFill="1" applyBorder="1" applyAlignment="1">
      <alignment vertical="top" wrapText="1"/>
    </xf>
    <xf numFmtId="165" fontId="34" fillId="2" borderId="14" xfId="1" applyNumberFormat="1" applyFont="1" applyFill="1" applyBorder="1" applyAlignment="1">
      <alignment vertical="top" wrapText="1"/>
    </xf>
    <xf numFmtId="10" fontId="34" fillId="2" borderId="14" xfId="2" applyNumberFormat="1" applyFont="1" applyFill="1" applyBorder="1" applyAlignment="1">
      <alignment vertical="top" wrapText="1"/>
    </xf>
    <xf numFmtId="0" fontId="10" fillId="2" borderId="6" xfId="3" applyFont="1" applyFill="1" applyBorder="1" applyAlignment="1">
      <alignment vertical="top"/>
    </xf>
    <xf numFmtId="0" fontId="16" fillId="2" borderId="8" xfId="8" applyFont="1" applyFill="1" applyBorder="1" applyAlignment="1">
      <alignment vertical="top" wrapText="1"/>
    </xf>
    <xf numFmtId="0" fontId="15" fillId="2" borderId="0" xfId="3" applyFont="1" applyFill="1" applyBorder="1" applyAlignment="1">
      <alignment vertical="top" wrapText="1"/>
    </xf>
    <xf numFmtId="0" fontId="13" fillId="2" borderId="0" xfId="3" applyFont="1" applyFill="1" applyBorder="1" applyAlignment="1">
      <alignment vertical="top" wrapText="1"/>
    </xf>
    <xf numFmtId="0" fontId="20" fillId="2" borderId="0" xfId="3" applyFont="1" applyFill="1" applyBorder="1" applyAlignment="1">
      <alignment horizontal="center" vertical="center"/>
    </xf>
    <xf numFmtId="165" fontId="21" fillId="2" borderId="0" xfId="1" applyNumberFormat="1" applyFont="1" applyFill="1" applyBorder="1"/>
    <xf numFmtId="0" fontId="20" fillId="2" borderId="0" xfId="3" applyFont="1" applyFill="1" applyBorder="1" applyAlignment="1">
      <alignment vertical="center"/>
    </xf>
    <xf numFmtId="0" fontId="34" fillId="2" borderId="0" xfId="3" applyFont="1" applyFill="1"/>
    <xf numFmtId="0" fontId="34" fillId="2" borderId="9" xfId="3" applyFont="1" applyFill="1" applyBorder="1" applyAlignment="1">
      <alignment horizontal="center" vertical="center" wrapText="1"/>
    </xf>
    <xf numFmtId="0" fontId="34" fillId="2" borderId="10" xfId="3" applyFont="1" applyFill="1" applyBorder="1" applyAlignment="1">
      <alignment horizontal="center" vertical="center" wrapText="1"/>
    </xf>
    <xf numFmtId="0" fontId="34" fillId="2" borderId="56" xfId="3" applyFont="1" applyFill="1" applyBorder="1" applyAlignment="1">
      <alignment horizontal="center" vertical="center" wrapText="1"/>
    </xf>
    <xf numFmtId="0" fontId="34" fillId="2" borderId="0" xfId="3" applyFont="1" applyFill="1" applyBorder="1"/>
    <xf numFmtId="0" fontId="34" fillId="2" borderId="11" xfId="3" applyFont="1" applyFill="1" applyBorder="1"/>
    <xf numFmtId="0" fontId="33" fillId="2" borderId="51" xfId="3" applyFont="1" applyFill="1" applyBorder="1" applyAlignment="1">
      <alignment horizontal="center" vertical="center" wrapText="1"/>
    </xf>
    <xf numFmtId="0" fontId="34" fillId="2" borderId="9" xfId="3" applyFont="1" applyFill="1" applyBorder="1" applyAlignment="1">
      <alignment horizontal="center" vertical="center"/>
    </xf>
    <xf numFmtId="0" fontId="33" fillId="2" borderId="10" xfId="3" applyFont="1" applyFill="1" applyBorder="1" applyAlignment="1">
      <alignment horizontal="left" vertical="center"/>
    </xf>
    <xf numFmtId="0" fontId="33" fillId="2" borderId="10" xfId="3" applyFont="1" applyFill="1" applyBorder="1" applyAlignment="1">
      <alignment vertical="center"/>
    </xf>
    <xf numFmtId="0" fontId="34" fillId="2" borderId="22" xfId="3" applyFont="1" applyFill="1" applyBorder="1" applyAlignment="1">
      <alignment horizontal="center" vertical="center"/>
    </xf>
    <xf numFmtId="0" fontId="33" fillId="2" borderId="13" xfId="3" applyFont="1" applyFill="1" applyBorder="1" applyAlignment="1">
      <alignment vertical="center"/>
    </xf>
    <xf numFmtId="0" fontId="34" fillId="2" borderId="14" xfId="3" applyFont="1" applyFill="1" applyBorder="1"/>
    <xf numFmtId="165" fontId="33" fillId="2" borderId="51" xfId="1" applyNumberFormat="1" applyFont="1" applyFill="1" applyBorder="1"/>
    <xf numFmtId="0" fontId="34" fillId="2" borderId="43" xfId="3" applyFont="1" applyFill="1" applyBorder="1" applyAlignment="1">
      <alignment horizontal="center" vertical="center"/>
    </xf>
    <xf numFmtId="0" fontId="33" fillId="2" borderId="14" xfId="3" applyFont="1" applyFill="1" applyBorder="1" applyAlignment="1">
      <alignment horizontal="left" vertical="center"/>
    </xf>
    <xf numFmtId="0" fontId="33" fillId="2" borderId="23" xfId="3" applyFont="1" applyFill="1" applyBorder="1" applyAlignment="1">
      <alignment vertical="center"/>
    </xf>
    <xf numFmtId="0" fontId="33" fillId="2" borderId="14" xfId="3" applyFont="1" applyFill="1" applyBorder="1" applyAlignment="1">
      <alignment vertical="center"/>
    </xf>
    <xf numFmtId="0" fontId="34" fillId="2" borderId="28" xfId="3" applyFont="1" applyFill="1" applyBorder="1" applyAlignment="1">
      <alignment horizontal="center" vertical="center"/>
    </xf>
    <xf numFmtId="0" fontId="33" fillId="2" borderId="29" xfId="3" applyFont="1" applyFill="1" applyBorder="1" applyAlignment="1">
      <alignment horizontal="left" vertical="center"/>
    </xf>
    <xf numFmtId="0" fontId="33" fillId="2" borderId="29" xfId="3" applyFont="1" applyFill="1" applyBorder="1" applyAlignment="1">
      <alignment vertical="center"/>
    </xf>
    <xf numFmtId="0" fontId="34" fillId="2" borderId="44" xfId="3" applyFont="1" applyFill="1" applyBorder="1" applyAlignment="1">
      <alignment horizontal="center" vertical="center"/>
    </xf>
    <xf numFmtId="0" fontId="33" fillId="2" borderId="16" xfId="3" applyFont="1" applyFill="1" applyBorder="1" applyAlignment="1">
      <alignment horizontal="left" vertical="center"/>
    </xf>
    <xf numFmtId="0" fontId="33" fillId="2" borderId="16" xfId="3" applyFont="1" applyFill="1" applyBorder="1" applyAlignment="1">
      <alignment vertical="center"/>
    </xf>
    <xf numFmtId="0" fontId="10" fillId="2" borderId="0" xfId="3" applyFont="1" applyFill="1" applyBorder="1" applyAlignment="1">
      <alignment vertical="top"/>
    </xf>
    <xf numFmtId="0" fontId="35" fillId="3" borderId="30" xfId="3" applyFont="1" applyFill="1" applyBorder="1" applyAlignment="1">
      <alignment vertical="top"/>
    </xf>
    <xf numFmtId="0" fontId="33" fillId="3" borderId="31" xfId="0" applyFont="1" applyFill="1" applyBorder="1"/>
    <xf numFmtId="14" fontId="33" fillId="3" borderId="14" xfId="0" applyNumberFormat="1" applyFont="1" applyFill="1" applyBorder="1" applyAlignment="1">
      <alignment horizontal="right"/>
    </xf>
    <xf numFmtId="14" fontId="33" fillId="3" borderId="13" xfId="0" applyNumberFormat="1" applyFont="1" applyFill="1" applyBorder="1" applyAlignment="1">
      <alignment horizontal="right"/>
    </xf>
    <xf numFmtId="0" fontId="33" fillId="2" borderId="71" xfId="0" applyFont="1" applyFill="1" applyBorder="1"/>
    <xf numFmtId="3" fontId="33" fillId="2" borderId="29" xfId="0" applyNumberFormat="1" applyFont="1" applyFill="1" applyBorder="1"/>
    <xf numFmtId="3" fontId="33" fillId="2" borderId="5" xfId="0" applyNumberFormat="1" applyFont="1" applyFill="1" applyBorder="1"/>
    <xf numFmtId="3" fontId="33" fillId="2" borderId="17" xfId="0" applyNumberFormat="1" applyFont="1" applyFill="1" applyBorder="1"/>
    <xf numFmtId="0" fontId="37" fillId="3" borderId="30" xfId="0" applyFont="1" applyFill="1" applyBorder="1"/>
    <xf numFmtId="3" fontId="37" fillId="3" borderId="14" xfId="0" applyNumberFormat="1" applyFont="1" applyFill="1" applyBorder="1" applyAlignment="1">
      <alignment horizontal="right" wrapText="1"/>
    </xf>
    <xf numFmtId="3" fontId="37" fillId="3" borderId="13" xfId="0" applyNumberFormat="1" applyFont="1" applyFill="1" applyBorder="1" applyAlignment="1">
      <alignment horizontal="right" wrapText="1"/>
    </xf>
    <xf numFmtId="10" fontId="35" fillId="2" borderId="17" xfId="0" applyNumberFormat="1" applyFont="1" applyFill="1" applyBorder="1"/>
    <xf numFmtId="0" fontId="33" fillId="2" borderId="6" xfId="0" applyFont="1" applyFill="1" applyBorder="1"/>
    <xf numFmtId="0" fontId="33" fillId="2" borderId="7" xfId="0" applyFont="1" applyFill="1" applyBorder="1"/>
    <xf numFmtId="10" fontId="35" fillId="2" borderId="23" xfId="0" applyNumberFormat="1" applyFont="1" applyFill="1" applyBorder="1"/>
    <xf numFmtId="10" fontId="38" fillId="2" borderId="0" xfId="0" applyNumberFormat="1" applyFont="1" applyFill="1" applyBorder="1"/>
    <xf numFmtId="10" fontId="32" fillId="2" borderId="0" xfId="0" applyNumberFormat="1" applyFont="1" applyFill="1" applyBorder="1"/>
    <xf numFmtId="0" fontId="37" fillId="3" borderId="3" xfId="0" applyFont="1" applyFill="1" applyBorder="1"/>
    <xf numFmtId="0" fontId="33" fillId="3" borderId="4" xfId="0" applyFont="1" applyFill="1" applyBorder="1"/>
    <xf numFmtId="0" fontId="33" fillId="0" borderId="3" xfId="0" applyFont="1" applyFill="1" applyBorder="1"/>
    <xf numFmtId="0" fontId="33" fillId="0" borderId="72" xfId="0" applyFont="1" applyFill="1" applyBorder="1"/>
    <xf numFmtId="0" fontId="33" fillId="2" borderId="5" xfId="0" applyFont="1" applyFill="1" applyBorder="1"/>
    <xf numFmtId="0" fontId="33" fillId="2" borderId="8" xfId="0" applyFont="1" applyFill="1" applyBorder="1"/>
    <xf numFmtId="0" fontId="12" fillId="2" borderId="0" xfId="3" applyFont="1" applyFill="1" applyBorder="1" applyAlignment="1">
      <alignment horizontal="left"/>
    </xf>
    <xf numFmtId="3" fontId="29" fillId="0" borderId="14" xfId="0" applyNumberFormat="1" applyFont="1" applyBorder="1" applyAlignment="1">
      <alignment horizontal="center"/>
    </xf>
    <xf numFmtId="3" fontId="29" fillId="0" borderId="16" xfId="0" applyNumberFormat="1" applyFont="1" applyBorder="1" applyAlignment="1">
      <alignment horizontal="center"/>
    </xf>
    <xf numFmtId="3" fontId="29" fillId="0" borderId="25" xfId="0" applyNumberFormat="1" applyFont="1" applyBorder="1" applyAlignment="1">
      <alignment horizontal="center"/>
    </xf>
    <xf numFmtId="0" fontId="12" fillId="2" borderId="14" xfId="3" applyFont="1" applyFill="1" applyBorder="1" applyAlignment="1">
      <alignment horizontal="center" vertical="center" wrapText="1"/>
    </xf>
    <xf numFmtId="0" fontId="12" fillId="2" borderId="24" xfId="3" applyFont="1" applyFill="1" applyBorder="1"/>
    <xf numFmtId="0" fontId="12" fillId="2" borderId="30" xfId="3" applyFont="1" applyFill="1" applyBorder="1"/>
    <xf numFmtId="9" fontId="12" fillId="2" borderId="14" xfId="3" applyNumberFormat="1" applyFont="1" applyFill="1" applyBorder="1" applyAlignment="1">
      <alignment horizontal="center" vertical="center" wrapText="1"/>
    </xf>
    <xf numFmtId="0" fontId="35" fillId="3" borderId="21" xfId="8" applyFont="1" applyFill="1" applyBorder="1" applyAlignment="1">
      <alignment vertical="center"/>
    </xf>
    <xf numFmtId="10" fontId="33" fillId="2" borderId="62" xfId="2" applyNumberFormat="1" applyFont="1" applyFill="1" applyBorder="1" applyAlignment="1">
      <alignment vertical="center"/>
    </xf>
    <xf numFmtId="14" fontId="33" fillId="2" borderId="15" xfId="8" applyNumberFormat="1" applyFont="1" applyFill="1" applyBorder="1" applyAlignment="1">
      <alignment horizontal="center" vertical="center" wrapText="1"/>
    </xf>
    <xf numFmtId="14" fontId="33" fillId="2" borderId="29" xfId="8" applyNumberFormat="1" applyFont="1" applyFill="1" applyBorder="1" applyAlignment="1">
      <alignment horizontal="center" vertical="center" wrapText="1"/>
    </xf>
    <xf numFmtId="14" fontId="33" fillId="2" borderId="38" xfId="8" applyNumberFormat="1" applyFont="1" applyFill="1" applyBorder="1" applyAlignment="1">
      <alignment horizontal="center" vertical="center" wrapText="1"/>
    </xf>
    <xf numFmtId="168" fontId="13" fillId="2" borderId="0" xfId="3" applyNumberFormat="1" applyFont="1" applyFill="1"/>
    <xf numFmtId="0" fontId="39" fillId="2" borderId="0" xfId="3" applyFont="1" applyFill="1" applyAlignment="1">
      <alignment vertical="top"/>
    </xf>
    <xf numFmtId="14" fontId="33" fillId="2" borderId="43" xfId="1" applyNumberFormat="1" applyFont="1" applyFill="1" applyBorder="1" applyAlignment="1">
      <alignment horizontal="right" vertical="center" wrapText="1"/>
    </xf>
    <xf numFmtId="14" fontId="33" fillId="2" borderId="51" xfId="1" applyNumberFormat="1" applyFont="1" applyFill="1" applyBorder="1" applyAlignment="1">
      <alignment horizontal="right" vertical="center" wrapText="1"/>
    </xf>
    <xf numFmtId="165" fontId="33" fillId="2" borderId="44" xfId="1" applyNumberFormat="1" applyFont="1" applyFill="1" applyBorder="1" applyAlignment="1">
      <alignment horizontal="center" vertical="center" wrapText="1"/>
    </xf>
    <xf numFmtId="165" fontId="33" fillId="2" borderId="25" xfId="1" applyNumberFormat="1" applyFont="1" applyFill="1" applyBorder="1" applyAlignment="1">
      <alignment horizontal="center" vertical="center" wrapText="1"/>
    </xf>
    <xf numFmtId="0" fontId="34" fillId="2" borderId="30" xfId="3" applyFont="1" applyFill="1" applyBorder="1" applyAlignment="1">
      <alignment horizontal="left" vertical="center"/>
    </xf>
    <xf numFmtId="0" fontId="33" fillId="2" borderId="46" xfId="3" applyFont="1" applyFill="1" applyBorder="1" applyAlignment="1">
      <alignment horizontal="left"/>
    </xf>
    <xf numFmtId="165" fontId="35" fillId="3" borderId="12" xfId="1" applyNumberFormat="1" applyFont="1" applyFill="1" applyBorder="1" applyAlignment="1">
      <alignment horizontal="center"/>
    </xf>
    <xf numFmtId="0" fontId="40" fillId="2" borderId="46" xfId="3" applyFont="1" applyFill="1" applyBorder="1" applyAlignment="1">
      <alignment horizontal="left" vertical="center"/>
    </xf>
    <xf numFmtId="165" fontId="33" fillId="0" borderId="43" xfId="1" applyNumberFormat="1" applyFont="1" applyFill="1" applyBorder="1"/>
    <xf numFmtId="165" fontId="33" fillId="0" borderId="51" xfId="1" applyNumberFormat="1" applyFont="1" applyFill="1" applyBorder="1"/>
    <xf numFmtId="0" fontId="34" fillId="2" borderId="30" xfId="3" applyFont="1" applyFill="1" applyBorder="1" applyAlignment="1">
      <alignment horizontal="center" vertical="center"/>
    </xf>
    <xf numFmtId="0" fontId="36" fillId="2" borderId="46" xfId="3" applyFont="1" applyFill="1" applyBorder="1" applyAlignment="1">
      <alignment horizontal="left" vertical="center"/>
    </xf>
    <xf numFmtId="165" fontId="36" fillId="0" borderId="43" xfId="1" applyNumberFormat="1" applyFont="1" applyFill="1" applyBorder="1"/>
    <xf numFmtId="165" fontId="36" fillId="0" borderId="51" xfId="1" applyNumberFormat="1" applyFont="1" applyFill="1" applyBorder="1"/>
    <xf numFmtId="165" fontId="33" fillId="0" borderId="12" xfId="1" applyNumberFormat="1" applyFont="1" applyFill="1" applyBorder="1" applyAlignment="1">
      <alignment horizontal="center"/>
    </xf>
    <xf numFmtId="0" fontId="34" fillId="2" borderId="31" xfId="3" applyFont="1" applyFill="1" applyBorder="1" applyAlignment="1">
      <alignment horizontal="left" vertical="center"/>
    </xf>
    <xf numFmtId="0" fontId="40" fillId="2" borderId="31" xfId="3" applyFont="1" applyFill="1" applyBorder="1" applyAlignment="1">
      <alignment horizontal="left" vertical="center"/>
    </xf>
    <xf numFmtId="0" fontId="37" fillId="2" borderId="22" xfId="3" applyFont="1" applyFill="1" applyBorder="1" applyAlignment="1">
      <alignment horizontal="center" vertical="center"/>
    </xf>
    <xf numFmtId="0" fontId="37" fillId="2" borderId="7" xfId="3" applyFont="1" applyFill="1" applyBorder="1" applyAlignment="1">
      <alignment horizontal="left" vertical="center"/>
    </xf>
    <xf numFmtId="0" fontId="40" fillId="2" borderId="7" xfId="3" applyFont="1" applyFill="1" applyBorder="1" applyAlignment="1">
      <alignment horizontal="left" vertical="center"/>
    </xf>
    <xf numFmtId="165" fontId="33" fillId="3" borderId="54" xfId="1" applyNumberFormat="1" applyFont="1" applyFill="1" applyBorder="1" applyAlignment="1">
      <alignment horizontal="center"/>
    </xf>
    <xf numFmtId="165" fontId="35" fillId="2" borderId="53" xfId="1" applyNumberFormat="1" applyFont="1" applyFill="1" applyBorder="1"/>
    <xf numFmtId="0" fontId="34" fillId="2" borderId="7" xfId="3" applyFont="1" applyFill="1" applyBorder="1" applyAlignment="1">
      <alignment horizontal="left" vertical="center"/>
    </xf>
    <xf numFmtId="165" fontId="33" fillId="2" borderId="22" xfId="1" applyNumberFormat="1" applyFont="1" applyFill="1" applyBorder="1"/>
    <xf numFmtId="165" fontId="33" fillId="2" borderId="53" xfId="1" applyNumberFormat="1" applyFont="1" applyFill="1" applyBorder="1"/>
    <xf numFmtId="165" fontId="33" fillId="2" borderId="43" xfId="1" applyNumberFormat="1" applyFont="1" applyFill="1" applyBorder="1"/>
    <xf numFmtId="165" fontId="33" fillId="3" borderId="12" xfId="1" applyNumberFormat="1" applyFont="1" applyFill="1" applyBorder="1" applyAlignment="1">
      <alignment horizontal="center"/>
    </xf>
    <xf numFmtId="0" fontId="37" fillId="2" borderId="43" xfId="3" applyFont="1" applyFill="1" applyBorder="1" applyAlignment="1">
      <alignment horizontal="center" vertical="center"/>
    </xf>
    <xf numFmtId="0" fontId="37" fillId="2" borderId="31" xfId="3" applyFont="1" applyFill="1" applyBorder="1" applyAlignment="1">
      <alignment horizontal="left" vertical="center"/>
    </xf>
    <xf numFmtId="0" fontId="41" fillId="2" borderId="31" xfId="3" applyFont="1" applyFill="1" applyBorder="1" applyAlignment="1">
      <alignment horizontal="left" vertical="center"/>
    </xf>
    <xf numFmtId="165" fontId="42" fillId="2" borderId="44" xfId="1" applyNumberFormat="1" applyFont="1" applyFill="1" applyBorder="1"/>
    <xf numFmtId="165" fontId="35" fillId="2" borderId="51" xfId="1" applyNumberFormat="1" applyFont="1" applyFill="1" applyBorder="1"/>
    <xf numFmtId="0" fontId="43" fillId="2" borderId="31" xfId="3" applyFont="1" applyFill="1" applyBorder="1" applyAlignment="1">
      <alignment horizontal="left" vertical="center"/>
    </xf>
    <xf numFmtId="165" fontId="35" fillId="2" borderId="43" xfId="1" applyNumberFormat="1" applyFont="1" applyFill="1" applyBorder="1"/>
    <xf numFmtId="0" fontId="37" fillId="2" borderId="44" xfId="3" applyFont="1" applyFill="1" applyBorder="1" applyAlignment="1">
      <alignment horizontal="center" vertical="center"/>
    </xf>
    <xf numFmtId="0" fontId="43" fillId="2" borderId="50" xfId="3" applyFont="1" applyFill="1" applyBorder="1" applyAlignment="1">
      <alignment horizontal="left" vertical="center"/>
    </xf>
    <xf numFmtId="0" fontId="41" fillId="2" borderId="50" xfId="3" applyFont="1" applyFill="1" applyBorder="1" applyAlignment="1">
      <alignment horizontal="left" vertical="center"/>
    </xf>
    <xf numFmtId="165" fontId="42" fillId="2" borderId="25" xfId="1" applyNumberFormat="1" applyFont="1" applyFill="1" applyBorder="1"/>
    <xf numFmtId="0" fontId="34" fillId="2" borderId="49" xfId="3" applyFont="1" applyFill="1" applyBorder="1" applyAlignment="1">
      <alignment horizontal="center" vertical="center"/>
    </xf>
    <xf numFmtId="0" fontId="34" fillId="2" borderId="18" xfId="3" applyFont="1" applyFill="1" applyBorder="1"/>
    <xf numFmtId="165" fontId="34" fillId="3" borderId="42" xfId="1" applyNumberFormat="1" applyFont="1" applyFill="1" applyBorder="1" applyAlignment="1">
      <alignment horizontal="center"/>
    </xf>
    <xf numFmtId="165" fontId="37" fillId="2" borderId="37" xfId="1" applyNumberFormat="1" applyFont="1" applyFill="1" applyBorder="1"/>
    <xf numFmtId="0" fontId="34" fillId="2" borderId="40" xfId="3" applyFont="1" applyFill="1" applyBorder="1" applyAlignment="1">
      <alignment horizontal="center" vertical="center"/>
    </xf>
    <xf numFmtId="0" fontId="34" fillId="2" borderId="50" xfId="3" applyFont="1" applyFill="1" applyBorder="1"/>
    <xf numFmtId="165" fontId="34" fillId="3" borderId="40" xfId="1" applyNumberFormat="1" applyFont="1" applyFill="1" applyBorder="1" applyAlignment="1">
      <alignment horizontal="center"/>
    </xf>
    <xf numFmtId="165" fontId="37" fillId="2" borderId="25" xfId="1" applyNumberFormat="1" applyFont="1" applyFill="1" applyBorder="1"/>
    <xf numFmtId="0" fontId="34" fillId="2" borderId="27" xfId="3" applyFont="1" applyFill="1" applyBorder="1" applyAlignment="1">
      <alignment horizontal="center" vertical="center"/>
    </xf>
    <xf numFmtId="0" fontId="34" fillId="2" borderId="24" xfId="3" applyFont="1" applyFill="1" applyBorder="1"/>
    <xf numFmtId="165" fontId="34" fillId="3" borderId="57" xfId="1" applyNumberFormat="1" applyFont="1" applyFill="1" applyBorder="1" applyAlignment="1">
      <alignment horizontal="left"/>
    </xf>
    <xf numFmtId="166" fontId="37" fillId="2" borderId="39" xfId="2" applyNumberFormat="1" applyFont="1" applyFill="1" applyBorder="1"/>
    <xf numFmtId="0" fontId="12" fillId="2" borderId="28" xfId="3" applyFont="1" applyFill="1" applyBorder="1" applyAlignment="1">
      <alignment horizontal="center" vertical="center" wrapText="1"/>
    </xf>
    <xf numFmtId="0" fontId="12" fillId="2" borderId="29" xfId="3" applyFont="1" applyFill="1" applyBorder="1" applyAlignment="1">
      <alignment horizontal="center" vertical="center" wrapText="1"/>
    </xf>
    <xf numFmtId="0" fontId="12" fillId="2" borderId="42" xfId="3" applyFont="1" applyFill="1" applyBorder="1" applyAlignment="1">
      <alignment horizontal="center" vertical="center" wrapText="1"/>
    </xf>
    <xf numFmtId="0" fontId="44" fillId="2" borderId="0" xfId="10" applyFont="1" applyFill="1"/>
    <xf numFmtId="165" fontId="20" fillId="2" borderId="16" xfId="1" applyNumberFormat="1" applyFont="1" applyFill="1" applyBorder="1" applyAlignment="1">
      <alignment vertical="center"/>
    </xf>
    <xf numFmtId="0" fontId="0" fillId="0" borderId="14" xfId="0" applyBorder="1"/>
    <xf numFmtId="3" fontId="29" fillId="0" borderId="30" xfId="0" applyNumberFormat="1" applyFont="1" applyBorder="1"/>
    <xf numFmtId="0" fontId="12" fillId="2" borderId="6" xfId="3" applyFont="1" applyFill="1" applyBorder="1"/>
    <xf numFmtId="0" fontId="21" fillId="2" borderId="48" xfId="3" applyFont="1" applyFill="1" applyBorder="1"/>
    <xf numFmtId="0" fontId="12" fillId="2" borderId="41" xfId="3" applyFont="1" applyFill="1" applyBorder="1" applyAlignment="1">
      <alignment horizontal="center" vertical="center" wrapText="1"/>
    </xf>
    <xf numFmtId="0" fontId="29" fillId="2" borderId="36" xfId="3" applyFont="1" applyFill="1" applyBorder="1" applyAlignment="1">
      <alignment horizontal="center" vertical="center" wrapText="1"/>
    </xf>
    <xf numFmtId="0" fontId="29" fillId="2" borderId="29" xfId="3" applyFont="1" applyFill="1" applyBorder="1" applyAlignment="1">
      <alignment horizontal="center" vertical="center" wrapText="1"/>
    </xf>
    <xf numFmtId="0" fontId="29" fillId="2" borderId="60" xfId="3" applyFont="1" applyFill="1" applyBorder="1" applyAlignment="1">
      <alignment horizontal="center" vertical="center" wrapText="1"/>
    </xf>
    <xf numFmtId="165" fontId="29" fillId="2" borderId="9" xfId="1" applyNumberFormat="1" applyFont="1" applyFill="1" applyBorder="1" applyAlignment="1">
      <alignment vertical="center"/>
    </xf>
    <xf numFmtId="165" fontId="29" fillId="2" borderId="10" xfId="1" applyNumberFormat="1" applyFont="1" applyFill="1" applyBorder="1" applyAlignment="1">
      <alignment horizontal="left" vertical="center"/>
    </xf>
    <xf numFmtId="165" fontId="29" fillId="2" borderId="51" xfId="1" applyNumberFormat="1" applyFont="1" applyFill="1" applyBorder="1" applyAlignment="1">
      <alignment horizontal="left" vertical="center"/>
    </xf>
    <xf numFmtId="165" fontId="29" fillId="2" borderId="43" xfId="1" applyNumberFormat="1" applyFont="1" applyFill="1" applyBorder="1" applyAlignment="1">
      <alignment vertical="center"/>
    </xf>
    <xf numFmtId="165" fontId="12" fillId="2" borderId="59" xfId="11" applyNumberFormat="1" applyFont="1" applyFill="1" applyBorder="1"/>
    <xf numFmtId="165" fontId="12" fillId="2" borderId="62" xfId="11" applyNumberFormat="1" applyFont="1" applyFill="1" applyBorder="1"/>
    <xf numFmtId="165" fontId="12" fillId="2" borderId="67" xfId="11" applyNumberFormat="1" applyFont="1" applyFill="1" applyBorder="1"/>
    <xf numFmtId="165" fontId="12" fillId="2" borderId="61" xfId="11" applyNumberFormat="1" applyFont="1" applyFill="1" applyBorder="1"/>
    <xf numFmtId="0" fontId="45" fillId="4" borderId="14" xfId="0" applyFont="1" applyFill="1" applyBorder="1"/>
    <xf numFmtId="3" fontId="0" fillId="0" borderId="14" xfId="0" applyNumberFormat="1" applyBorder="1" applyAlignment="1">
      <alignment horizontal="center"/>
    </xf>
    <xf numFmtId="0" fontId="45" fillId="0" borderId="14" xfId="0" applyFont="1" applyBorder="1" applyAlignment="1">
      <alignment horizontal="left"/>
    </xf>
    <xf numFmtId="0" fontId="45" fillId="0" borderId="14" xfId="0" applyFont="1" applyBorder="1" applyAlignment="1">
      <alignment horizontal="center"/>
    </xf>
    <xf numFmtId="3" fontId="45" fillId="0" borderId="14" xfId="0" applyNumberFormat="1" applyFont="1" applyBorder="1" applyAlignment="1">
      <alignment horizontal="center"/>
    </xf>
    <xf numFmtId="0" fontId="12" fillId="2" borderId="0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3" fontId="12" fillId="2" borderId="0" xfId="1" applyNumberFormat="1" applyFont="1" applyFill="1" applyBorder="1"/>
    <xf numFmtId="3" fontId="21" fillId="2" borderId="0" xfId="1" applyNumberFormat="1" applyFont="1" applyFill="1" applyBorder="1"/>
    <xf numFmtId="3" fontId="12" fillId="0" borderId="0" xfId="0" applyNumberFormat="1" applyFont="1" applyBorder="1"/>
    <xf numFmtId="3" fontId="12" fillId="0" borderId="0" xfId="1" applyNumberFormat="1" applyFont="1" applyBorder="1"/>
    <xf numFmtId="0" fontId="13" fillId="2" borderId="0" xfId="10" applyFont="1" applyFill="1" applyBorder="1" applyAlignment="1">
      <alignment vertical="center"/>
    </xf>
    <xf numFmtId="0" fontId="12" fillId="2" borderId="0" xfId="10" applyFont="1" applyFill="1" applyBorder="1" applyAlignment="1">
      <alignment horizontal="center" vertical="center" wrapText="1"/>
    </xf>
    <xf numFmtId="0" fontId="23" fillId="2" borderId="0" xfId="10" applyFont="1" applyFill="1" applyBorder="1" applyAlignment="1">
      <alignment vertical="center" wrapText="1"/>
    </xf>
    <xf numFmtId="0" fontId="17" fillId="2" borderId="0" xfId="10" applyFont="1" applyFill="1" applyBorder="1" applyAlignment="1">
      <alignment vertical="center"/>
    </xf>
    <xf numFmtId="0" fontId="12" fillId="2" borderId="0" xfId="10" applyFont="1" applyFill="1" applyBorder="1" applyAlignment="1">
      <alignment vertical="center"/>
    </xf>
    <xf numFmtId="0" fontId="17" fillId="2" borderId="0" xfId="10" applyFont="1" applyFill="1" applyBorder="1" applyAlignment="1">
      <alignment horizontal="center" vertical="center"/>
    </xf>
    <xf numFmtId="0" fontId="12" fillId="2" borderId="0" xfId="7" applyFont="1" applyFill="1" applyBorder="1" applyAlignment="1">
      <alignment horizontal="center" vertical="center"/>
    </xf>
    <xf numFmtId="0" fontId="12" fillId="2" borderId="0" xfId="7" applyFont="1" applyFill="1" applyBorder="1" applyAlignment="1">
      <alignment vertical="center"/>
    </xf>
    <xf numFmtId="165" fontId="20" fillId="2" borderId="0" xfId="1" applyNumberFormat="1" applyFont="1" applyFill="1" applyBorder="1" applyAlignment="1">
      <alignment vertical="center"/>
    </xf>
    <xf numFmtId="0" fontId="20" fillId="2" borderId="0" xfId="7" applyFont="1" applyFill="1" applyBorder="1" applyAlignment="1">
      <alignment horizontal="center" vertical="center"/>
    </xf>
    <xf numFmtId="0" fontId="20" fillId="2" borderId="0" xfId="7" applyFont="1" applyFill="1" applyBorder="1" applyAlignment="1">
      <alignment vertical="center"/>
    </xf>
    <xf numFmtId="165" fontId="17" fillId="2" borderId="0" xfId="1" applyNumberFormat="1" applyFont="1" applyFill="1" applyBorder="1" applyAlignment="1">
      <alignment vertical="center"/>
    </xf>
    <xf numFmtId="165" fontId="21" fillId="2" borderId="0" xfId="1" applyNumberFormat="1" applyFont="1" applyFill="1" applyBorder="1" applyAlignment="1">
      <alignment vertical="center"/>
    </xf>
    <xf numFmtId="167" fontId="12" fillId="0" borderId="0" xfId="1" applyNumberFormat="1" applyFont="1" applyBorder="1"/>
    <xf numFmtId="3" fontId="29" fillId="0" borderId="0" xfId="0" applyNumberFormat="1" applyFont="1" applyBorder="1" applyAlignment="1">
      <alignment horizontal="right"/>
    </xf>
    <xf numFmtId="3" fontId="29" fillId="0" borderId="0" xfId="1" applyNumberFormat="1" applyFont="1" applyBorder="1" applyAlignment="1">
      <alignment horizontal="right"/>
    </xf>
    <xf numFmtId="3" fontId="20" fillId="2" borderId="0" xfId="1" applyNumberFormat="1" applyFont="1" applyFill="1" applyBorder="1" applyAlignment="1">
      <alignment vertical="center"/>
    </xf>
    <xf numFmtId="0" fontId="45" fillId="0" borderId="14" xfId="0" applyFont="1" applyBorder="1"/>
    <xf numFmtId="0" fontId="12" fillId="2" borderId="0" xfId="0" applyFont="1" applyFill="1" applyBorder="1" applyAlignment="1">
      <alignment horizontal="center" textRotation="90" wrapText="1"/>
    </xf>
    <xf numFmtId="0" fontId="13" fillId="2" borderId="0" xfId="3" applyFont="1" applyFill="1" applyBorder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165" fontId="20" fillId="2" borderId="0" xfId="1" quotePrefix="1" applyNumberFormat="1" applyFont="1" applyFill="1" applyBorder="1" applyAlignment="1">
      <alignment vertical="center"/>
    </xf>
    <xf numFmtId="0" fontId="29" fillId="0" borderId="0" xfId="0" applyFont="1" applyBorder="1"/>
    <xf numFmtId="3" fontId="29" fillId="0" borderId="0" xfId="0" applyNumberFormat="1" applyFont="1" applyBorder="1"/>
    <xf numFmtId="167" fontId="17" fillId="2" borderId="0" xfId="3" applyNumberFormat="1" applyFont="1" applyFill="1" applyBorder="1" applyAlignment="1">
      <alignment vertical="center"/>
    </xf>
    <xf numFmtId="0" fontId="0" fillId="0" borderId="14" xfId="0" applyBorder="1" applyAlignment="1">
      <alignment horizontal="center" textRotation="90" shrinkToFit="1"/>
    </xf>
    <xf numFmtId="0" fontId="0" fillId="0" borderId="14" xfId="0" applyBorder="1" applyAlignment="1">
      <alignment horizontal="center" textRotation="90"/>
    </xf>
    <xf numFmtId="3" fontId="0" fillId="0" borderId="14" xfId="0" applyNumberFormat="1" applyBorder="1" applyAlignment="1">
      <alignment horizontal="center" shrinkToFit="1"/>
    </xf>
    <xf numFmtId="3" fontId="0" fillId="0" borderId="14" xfId="0" applyNumberFormat="1" applyBorder="1"/>
    <xf numFmtId="0" fontId="33" fillId="0" borderId="0" xfId="0" applyFont="1"/>
    <xf numFmtId="3" fontId="29" fillId="0" borderId="43" xfId="0" applyNumberFormat="1" applyFont="1" applyBorder="1" applyAlignment="1">
      <alignment horizontal="right"/>
    </xf>
    <xf numFmtId="165" fontId="12" fillId="2" borderId="43" xfId="1" applyNumberFormat="1" applyFont="1" applyFill="1" applyBorder="1" applyAlignment="1">
      <alignment horizontal="right" vertical="center"/>
    </xf>
    <xf numFmtId="165" fontId="12" fillId="2" borderId="44" xfId="1" applyNumberFormat="1" applyFont="1" applyFill="1" applyBorder="1" applyAlignment="1">
      <alignment horizontal="right" vertical="center"/>
    </xf>
    <xf numFmtId="165" fontId="12" fillId="2" borderId="43" xfId="1" applyNumberFormat="1" applyFont="1" applyFill="1" applyBorder="1" applyAlignment="1">
      <alignment horizontal="right"/>
    </xf>
    <xf numFmtId="165" fontId="12" fillId="2" borderId="14" xfId="1" applyNumberFormat="1" applyFont="1" applyFill="1" applyBorder="1" applyAlignment="1">
      <alignment horizontal="right"/>
    </xf>
    <xf numFmtId="4" fontId="29" fillId="0" borderId="51" xfId="0" applyNumberFormat="1" applyFont="1" applyBorder="1" applyAlignment="1">
      <alignment horizontal="right"/>
    </xf>
    <xf numFmtId="3" fontId="29" fillId="0" borderId="14" xfId="0" applyNumberFormat="1" applyFont="1" applyBorder="1" applyAlignment="1">
      <alignment horizontal="right"/>
    </xf>
    <xf numFmtId="0" fontId="33" fillId="0" borderId="0" xfId="0" applyFont="1" applyAlignment="1">
      <alignment horizontal="left"/>
    </xf>
    <xf numFmtId="0" fontId="33" fillId="2" borderId="0" xfId="0" applyFont="1" applyFill="1"/>
    <xf numFmtId="0" fontId="8" fillId="2" borderId="21" xfId="3" applyFont="1" applyFill="1" applyBorder="1"/>
    <xf numFmtId="0" fontId="25" fillId="2" borderId="46" xfId="3" applyFont="1" applyFill="1" applyBorder="1"/>
    <xf numFmtId="0" fontId="25" fillId="2" borderId="66" xfId="3" applyFont="1" applyFill="1" applyBorder="1"/>
    <xf numFmtId="0" fontId="25" fillId="2" borderId="55" xfId="3" applyFont="1" applyFill="1" applyBorder="1"/>
    <xf numFmtId="165" fontId="33" fillId="2" borderId="10" xfId="1" applyNumberFormat="1" applyFont="1" applyFill="1" applyBorder="1" applyAlignment="1">
      <alignment horizontal="center"/>
    </xf>
    <xf numFmtId="165" fontId="33" fillId="2" borderId="56" xfId="1" applyNumberFormat="1" applyFont="1" applyFill="1" applyBorder="1" applyAlignment="1">
      <alignment horizontal="center"/>
    </xf>
    <xf numFmtId="165" fontId="33" fillId="2" borderId="8" xfId="1" applyNumberFormat="1" applyFont="1" applyFill="1" applyBorder="1" applyAlignment="1">
      <alignment horizontal="center"/>
    </xf>
    <xf numFmtId="165" fontId="33" fillId="2" borderId="51" xfId="1" applyNumberFormat="1" applyFont="1" applyFill="1" applyBorder="1" applyAlignment="1">
      <alignment horizontal="center"/>
    </xf>
    <xf numFmtId="165" fontId="33" fillId="2" borderId="14" xfId="1" applyNumberFormat="1" applyFont="1" applyFill="1" applyBorder="1" applyAlignment="1">
      <alignment horizontal="center"/>
    </xf>
    <xf numFmtId="165" fontId="33" fillId="2" borderId="29" xfId="1" applyNumberFormat="1" applyFont="1" applyFill="1" applyBorder="1" applyAlignment="1">
      <alignment horizontal="center"/>
    </xf>
    <xf numFmtId="165" fontId="33" fillId="2" borderId="16" xfId="1" applyNumberFormat="1" applyFont="1" applyFill="1" applyBorder="1" applyAlignment="1">
      <alignment horizontal="center"/>
    </xf>
    <xf numFmtId="165" fontId="33" fillId="2" borderId="25" xfId="1" applyNumberFormat="1" applyFont="1" applyFill="1" applyBorder="1" applyAlignment="1">
      <alignment horizontal="center"/>
    </xf>
    <xf numFmtId="0" fontId="12" fillId="2" borderId="28" xfId="3" applyFont="1" applyFill="1" applyBorder="1" applyAlignment="1">
      <alignment horizontal="center" vertical="center" wrapText="1"/>
    </xf>
    <xf numFmtId="0" fontId="12" fillId="2" borderId="32" xfId="3" applyFont="1" applyFill="1" applyBorder="1" applyAlignment="1">
      <alignment horizontal="center" vertical="center" wrapText="1"/>
    </xf>
    <xf numFmtId="0" fontId="12" fillId="2" borderId="29" xfId="3" applyFont="1" applyFill="1" applyBorder="1" applyAlignment="1">
      <alignment horizontal="center" vertical="center" wrapText="1"/>
    </xf>
    <xf numFmtId="0" fontId="12" fillId="2" borderId="33" xfId="3" applyFont="1" applyFill="1" applyBorder="1" applyAlignment="1">
      <alignment horizontal="center" vertical="center" wrapText="1"/>
    </xf>
    <xf numFmtId="0" fontId="12" fillId="2" borderId="30" xfId="3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/>
    </xf>
    <xf numFmtId="0" fontId="12" fillId="2" borderId="46" xfId="3" applyFont="1" applyFill="1" applyBorder="1" applyAlignment="1">
      <alignment horizontal="center" vertical="center" wrapText="1"/>
    </xf>
    <xf numFmtId="0" fontId="35" fillId="3" borderId="54" xfId="3" applyFont="1" applyFill="1" applyBorder="1" applyAlignment="1">
      <alignment horizontal="left" vertical="center"/>
    </xf>
    <xf numFmtId="0" fontId="35" fillId="3" borderId="7" xfId="3" applyFont="1" applyFill="1" applyBorder="1" applyAlignment="1">
      <alignment horizontal="left" vertical="center"/>
    </xf>
    <xf numFmtId="0" fontId="35" fillId="3" borderId="21" xfId="3" applyFont="1" applyFill="1" applyBorder="1" applyAlignment="1">
      <alignment horizontal="left" vertical="center"/>
    </xf>
    <xf numFmtId="0" fontId="33" fillId="2" borderId="30" xfId="3" applyFont="1" applyFill="1" applyBorder="1" applyAlignment="1">
      <alignment horizontal="left" vertical="center" wrapText="1"/>
    </xf>
    <xf numFmtId="0" fontId="33" fillId="2" borderId="46" xfId="3" applyFont="1" applyFill="1" applyBorder="1" applyAlignment="1">
      <alignment horizontal="left" vertical="center" wrapText="1"/>
    </xf>
    <xf numFmtId="0" fontId="33" fillId="2" borderId="12" xfId="3" applyFont="1" applyFill="1" applyBorder="1" applyAlignment="1">
      <alignment horizontal="center" vertical="center" wrapText="1"/>
    </xf>
    <xf numFmtId="0" fontId="33" fillId="2" borderId="13" xfId="3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43" xfId="3" applyFont="1" applyFill="1" applyBorder="1" applyAlignment="1">
      <alignment horizontal="center" vertical="center" wrapText="1"/>
    </xf>
    <xf numFmtId="0" fontId="12" fillId="2" borderId="14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/>
    </xf>
    <xf numFmtId="0" fontId="35" fillId="2" borderId="40" xfId="3" applyFont="1" applyFill="1" applyBorder="1" applyAlignment="1">
      <alignment horizontal="left"/>
    </xf>
    <xf numFmtId="0" fontId="35" fillId="2" borderId="50" xfId="3" applyFont="1" applyFill="1" applyBorder="1" applyAlignment="1">
      <alignment horizontal="left"/>
    </xf>
    <xf numFmtId="0" fontId="35" fillId="3" borderId="42" xfId="3" applyFont="1" applyFill="1" applyBorder="1" applyAlignment="1">
      <alignment horizontal="left"/>
    </xf>
    <xf numFmtId="0" fontId="35" fillId="3" borderId="34" xfId="3" applyFont="1" applyFill="1" applyBorder="1" applyAlignment="1">
      <alignment horizontal="left"/>
    </xf>
    <xf numFmtId="0" fontId="35" fillId="3" borderId="7" xfId="3" applyFont="1" applyFill="1" applyBorder="1" applyAlignment="1">
      <alignment horizontal="left"/>
    </xf>
    <xf numFmtId="0" fontId="35" fillId="3" borderId="21" xfId="3" applyFont="1" applyFill="1" applyBorder="1" applyAlignment="1">
      <alignment horizontal="left"/>
    </xf>
    <xf numFmtId="0" fontId="35" fillId="3" borderId="12" xfId="3" applyFont="1" applyFill="1" applyBorder="1" applyAlignment="1">
      <alignment horizontal="left"/>
    </xf>
    <xf numFmtId="0" fontId="35" fillId="3" borderId="31" xfId="3" applyFont="1" applyFill="1" applyBorder="1" applyAlignment="1">
      <alignment horizontal="left"/>
    </xf>
    <xf numFmtId="0" fontId="35" fillId="3" borderId="46" xfId="3" applyFont="1" applyFill="1" applyBorder="1" applyAlignment="1">
      <alignment horizontal="left"/>
    </xf>
    <xf numFmtId="0" fontId="34" fillId="2" borderId="30" xfId="3" applyFont="1" applyFill="1" applyBorder="1" applyAlignment="1">
      <alignment horizontal="left" vertical="center" wrapText="1"/>
    </xf>
    <xf numFmtId="0" fontId="34" fillId="2" borderId="46" xfId="3" applyFont="1" applyFill="1" applyBorder="1" applyAlignment="1">
      <alignment horizontal="left" vertical="center" wrapText="1"/>
    </xf>
    <xf numFmtId="0" fontId="21" fillId="2" borderId="12" xfId="3" applyFont="1" applyFill="1" applyBorder="1" applyAlignment="1">
      <alignment horizontal="left"/>
    </xf>
    <xf numFmtId="0" fontId="21" fillId="2" borderId="31" xfId="3" applyFont="1" applyFill="1" applyBorder="1" applyAlignment="1">
      <alignment horizontal="left"/>
    </xf>
    <xf numFmtId="0" fontId="21" fillId="2" borderId="42" xfId="3" applyFont="1" applyFill="1" applyBorder="1" applyAlignment="1">
      <alignment horizontal="left"/>
    </xf>
    <xf numFmtId="0" fontId="21" fillId="2" borderId="34" xfId="3" applyFont="1" applyFill="1" applyBorder="1" applyAlignment="1">
      <alignment horizontal="left"/>
    </xf>
    <xf numFmtId="0" fontId="20" fillId="2" borderId="9" xfId="3" applyFont="1" applyFill="1" applyBorder="1" applyAlignment="1">
      <alignment horizontal="center" vertical="center" wrapText="1"/>
    </xf>
    <xf numFmtId="0" fontId="20" fillId="2" borderId="43" xfId="3" applyFont="1" applyFill="1" applyBorder="1" applyAlignment="1">
      <alignment horizontal="center" vertical="center" wrapText="1"/>
    </xf>
    <xf numFmtId="0" fontId="20" fillId="2" borderId="56" xfId="3" applyFont="1" applyFill="1" applyBorder="1" applyAlignment="1">
      <alignment horizontal="center" vertical="center" wrapText="1"/>
    </xf>
    <xf numFmtId="0" fontId="20" fillId="2" borderId="51" xfId="3" applyFont="1" applyFill="1" applyBorder="1" applyAlignment="1">
      <alignment horizontal="center" vertical="center" wrapText="1"/>
    </xf>
    <xf numFmtId="0" fontId="35" fillId="2" borderId="12" xfId="3" applyFont="1" applyFill="1" applyBorder="1" applyAlignment="1">
      <alignment horizontal="left"/>
    </xf>
    <xf numFmtId="0" fontId="35" fillId="2" borderId="31" xfId="3" applyFont="1" applyFill="1" applyBorder="1" applyAlignment="1">
      <alignment horizontal="left"/>
    </xf>
    <xf numFmtId="0" fontId="17" fillId="2" borderId="49" xfId="10" applyFont="1" applyFill="1" applyBorder="1" applyAlignment="1">
      <alignment horizontal="center" vertical="center" wrapText="1"/>
    </xf>
    <xf numFmtId="0" fontId="17" fillId="2" borderId="18" xfId="10" applyFont="1" applyFill="1" applyBorder="1" applyAlignment="1">
      <alignment horizontal="center" vertical="center" wrapText="1"/>
    </xf>
    <xf numFmtId="0" fontId="17" fillId="2" borderId="69" xfId="10" applyFont="1" applyFill="1" applyBorder="1" applyAlignment="1">
      <alignment horizontal="center" vertical="center" wrapText="1"/>
    </xf>
    <xf numFmtId="0" fontId="17" fillId="2" borderId="70" xfId="10" applyFont="1" applyFill="1" applyBorder="1" applyAlignment="1">
      <alignment horizontal="center" vertical="center" wrapText="1"/>
    </xf>
    <xf numFmtId="0" fontId="17" fillId="2" borderId="19" xfId="10" applyFont="1" applyFill="1" applyBorder="1" applyAlignment="1">
      <alignment horizontal="center" vertical="center" wrapText="1"/>
    </xf>
    <xf numFmtId="0" fontId="46" fillId="0" borderId="0" xfId="0" applyFont="1"/>
    <xf numFmtId="0" fontId="12" fillId="2" borderId="18" xfId="3" applyFont="1" applyFill="1" applyBorder="1" applyAlignment="1">
      <alignment horizontal="center" vertical="center"/>
    </xf>
    <xf numFmtId="0" fontId="33" fillId="2" borderId="30" xfId="3" applyFont="1" applyFill="1" applyBorder="1" applyAlignment="1">
      <alignment horizontal="left"/>
    </xf>
    <xf numFmtId="0" fontId="35" fillId="2" borderId="48" xfId="3" applyFont="1" applyFill="1" applyBorder="1" applyAlignment="1">
      <alignment horizontal="left"/>
    </xf>
    <xf numFmtId="3" fontId="12" fillId="0" borderId="14" xfId="0" applyNumberFormat="1" applyFont="1" applyBorder="1" applyAlignment="1">
      <alignment horizontal="center"/>
    </xf>
    <xf numFmtId="165" fontId="17" fillId="2" borderId="14" xfId="1" applyNumberFormat="1" applyFont="1" applyFill="1" applyBorder="1" applyAlignment="1">
      <alignment horizontal="center"/>
    </xf>
    <xf numFmtId="165" fontId="20" fillId="2" borderId="14" xfId="1" applyNumberFormat="1" applyFont="1" applyFill="1" applyBorder="1" applyAlignment="1">
      <alignment horizontal="center"/>
    </xf>
    <xf numFmtId="3" fontId="0" fillId="2" borderId="14" xfId="0" applyNumberFormat="1" applyFill="1" applyBorder="1" applyAlignment="1">
      <alignment horizontal="center"/>
    </xf>
    <xf numFmtId="3" fontId="34" fillId="2" borderId="29" xfId="0" applyNumberFormat="1" applyFont="1" applyFill="1" applyBorder="1" applyAlignment="1">
      <alignment horizontal="right" wrapText="1"/>
    </xf>
    <xf numFmtId="10" fontId="33" fillId="2" borderId="23" xfId="0" applyNumberFormat="1" applyFont="1" applyFill="1" applyBorder="1"/>
  </cellXfs>
  <cellStyles count="12">
    <cellStyle name="Comma 2" xfId="9" xr:uid="{00000000-0005-0000-0000-000000000000}"/>
    <cellStyle name="Komma" xfId="1" builtinId="3"/>
    <cellStyle name="Komma 2" xfId="11" xr:uid="{BE7A6CF0-8744-4030-B4FE-40C33C770A03}"/>
    <cellStyle name="Komma 55" xfId="4" xr:uid="{00000000-0005-0000-0000-000002000000}"/>
    <cellStyle name="Normal" xfId="0" builtinId="0"/>
    <cellStyle name="Normal 2" xfId="7" xr:uid="{00000000-0005-0000-0000-000004000000}"/>
    <cellStyle name="Normal 35" xfId="3" xr:uid="{00000000-0005-0000-0000-000005000000}"/>
    <cellStyle name="Normal 35 2" xfId="8" xr:uid="{00000000-0005-0000-0000-000006000000}"/>
    <cellStyle name="Normal 35 3" xfId="10" xr:uid="{00000000-0005-0000-0000-000007000000}"/>
    <cellStyle name="Overskrift" xfId="6" xr:uid="{00000000-0005-0000-0000-000008000000}"/>
    <cellStyle name="Prosent" xfId="2" builtinId="5"/>
    <cellStyle name="Vanlig" xfId="5" xr:uid="{00000000-0005-0000-0000-00000A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ntent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50</xdr:row>
      <xdr:rowOff>44823</xdr:rowOff>
    </xdr:from>
    <xdr:to>
      <xdr:col>4</xdr:col>
      <xdr:colOff>392206</xdr:colOff>
      <xdr:row>76</xdr:row>
      <xdr:rowOff>78441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68942" y="7295029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840441</xdr:colOff>
      <xdr:row>48</xdr:row>
      <xdr:rowOff>56029</xdr:rowOff>
    </xdr:from>
    <xdr:to>
      <xdr:col>9</xdr:col>
      <xdr:colOff>2801</xdr:colOff>
      <xdr:row>49</xdr:row>
      <xdr:rowOff>105333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31206" y="6477000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119344</xdr:colOff>
      <xdr:row>35</xdr:row>
      <xdr:rowOff>24652</xdr:rowOff>
    </xdr:from>
    <xdr:to>
      <xdr:col>4</xdr:col>
      <xdr:colOff>578785</xdr:colOff>
      <xdr:row>61</xdr:row>
      <xdr:rowOff>59951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119344" y="6473077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i tusen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905435</xdr:colOff>
      <xdr:row>36</xdr:row>
      <xdr:rowOff>46505</xdr:rowOff>
    </xdr:from>
    <xdr:to>
      <xdr:col>9</xdr:col>
      <xdr:colOff>67795</xdr:colOff>
      <xdr:row>37</xdr:row>
      <xdr:rowOff>95808</xdr:rowOff>
    </xdr:to>
    <xdr:sp macro="" textlink="">
      <xdr:nvSpPr>
        <xdr:cNvPr id="9" name="Avrundet rektangel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7353860" y="667590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3</xdr:col>
      <xdr:colOff>888066</xdr:colOff>
      <xdr:row>45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62000" y="215265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19050</xdr:colOff>
      <xdr:row>18</xdr:row>
      <xdr:rowOff>9525</xdr:rowOff>
    </xdr:from>
    <xdr:to>
      <xdr:col>5</xdr:col>
      <xdr:colOff>543485</xdr:colOff>
      <xdr:row>19</xdr:row>
      <xdr:rowOff>106453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553200" y="3009900"/>
          <a:ext cx="2019860" cy="258853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24</xdr:row>
      <xdr:rowOff>0</xdr:rowOff>
    </xdr:from>
    <xdr:to>
      <xdr:col>4</xdr:col>
      <xdr:colOff>497541</xdr:colOff>
      <xdr:row>53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14375" y="441960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1409700</xdr:colOff>
      <xdr:row>26</xdr:row>
      <xdr:rowOff>0</xdr:rowOff>
    </xdr:from>
    <xdr:to>
      <xdr:col>5</xdr:col>
      <xdr:colOff>1915085</xdr:colOff>
      <xdr:row>27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6629400" y="4295775"/>
          <a:ext cx="2019860" cy="230278"/>
        </a:xfrm>
        <a:prstGeom prst="roundRect">
          <a:avLst>
            <a:gd name="adj" fmla="val 50000"/>
          </a:avLst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152400</xdr:rowOff>
    </xdr:from>
    <xdr:to>
      <xdr:col>4</xdr:col>
      <xdr:colOff>1430991</xdr:colOff>
      <xdr:row>64</xdr:row>
      <xdr:rowOff>35299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565785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35</xdr:row>
      <xdr:rowOff>0</xdr:rowOff>
    </xdr:from>
    <xdr:to>
      <xdr:col>6</xdr:col>
      <xdr:colOff>514910</xdr:colOff>
      <xdr:row>36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410325" y="57245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6</xdr:col>
      <xdr:colOff>192741</xdr:colOff>
      <xdr:row>39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2286000" y="1647825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181535</xdr:colOff>
      <xdr:row>7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1182350" y="101917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231322</xdr:colOff>
      <xdr:row>13</xdr:row>
      <xdr:rowOff>95250</xdr:rowOff>
    </xdr:from>
    <xdr:to>
      <xdr:col>6</xdr:col>
      <xdr:colOff>940494</xdr:colOff>
      <xdr:row>40</xdr:row>
      <xdr:rowOff>14408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231322" y="322489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  <a:endParaRPr lang="nb-NO" sz="110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Tall i 1000</a:t>
          </a:r>
        </a:p>
      </xdr:txBody>
    </xdr:sp>
    <xdr:clientData/>
  </xdr:twoCellAnchor>
  <xdr:twoCellAnchor>
    <xdr:from>
      <xdr:col>5</xdr:col>
      <xdr:colOff>840440</xdr:colOff>
      <xdr:row>11</xdr:row>
      <xdr:rowOff>44823</xdr:rowOff>
    </xdr:from>
    <xdr:to>
      <xdr:col>7</xdr:col>
      <xdr:colOff>952499</xdr:colOff>
      <xdr:row>12</xdr:row>
      <xdr:rowOff>94127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4190999" y="2521323"/>
          <a:ext cx="2017059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89646</xdr:rowOff>
    </xdr:from>
    <xdr:to>
      <xdr:col>5</xdr:col>
      <xdr:colOff>156882</xdr:colOff>
      <xdr:row>51</xdr:row>
      <xdr:rowOff>123264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291353" y="5356411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Alle tall i 1000</a:t>
          </a:r>
        </a:p>
      </xdr:txBody>
    </xdr:sp>
    <xdr:clientData/>
  </xdr:twoCellAnchor>
  <xdr:twoCellAnchor>
    <xdr:from>
      <xdr:col>6</xdr:col>
      <xdr:colOff>840441</xdr:colOff>
      <xdr:row>24</xdr:row>
      <xdr:rowOff>44824</xdr:rowOff>
    </xdr:from>
    <xdr:to>
      <xdr:col>9</xdr:col>
      <xdr:colOff>0</xdr:colOff>
      <xdr:row>25</xdr:row>
      <xdr:rowOff>94128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6936441" y="48969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280147</xdr:colOff>
      <xdr:row>17</xdr:row>
      <xdr:rowOff>156882</xdr:rowOff>
    </xdr:from>
    <xdr:to>
      <xdr:col>5</xdr:col>
      <xdr:colOff>112058</xdr:colOff>
      <xdr:row>44</xdr:row>
      <xdr:rowOff>11206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280147" y="524435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ysClr val="windowText" lastClr="000000"/>
              </a:solidFill>
            </a:rPr>
            <a:t>Alle tall i 1000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784412</xdr:colOff>
      <xdr:row>16</xdr:row>
      <xdr:rowOff>78440</xdr:rowOff>
    </xdr:from>
    <xdr:to>
      <xdr:col>20</xdr:col>
      <xdr:colOff>0</xdr:colOff>
      <xdr:row>17</xdr:row>
      <xdr:rowOff>127744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17716500" y="4695264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15</xdr:row>
      <xdr:rowOff>22412</xdr:rowOff>
    </xdr:from>
    <xdr:to>
      <xdr:col>5</xdr:col>
      <xdr:colOff>773205</xdr:colOff>
      <xdr:row>41</xdr:row>
      <xdr:rowOff>56030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257735" y="2835088"/>
          <a:ext cx="5199529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tall i tusen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2095500</xdr:colOff>
      <xdr:row>13</xdr:row>
      <xdr:rowOff>67235</xdr:rowOff>
    </xdr:from>
    <xdr:to>
      <xdr:col>5</xdr:col>
      <xdr:colOff>14007</xdr:colOff>
      <xdr:row>14</xdr:row>
      <xdr:rowOff>116539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2678206" y="25213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280146</xdr:colOff>
      <xdr:row>43</xdr:row>
      <xdr:rowOff>26893</xdr:rowOff>
    </xdr:from>
    <xdr:to>
      <xdr:col>5</xdr:col>
      <xdr:colOff>0</xdr:colOff>
      <xdr:row>69</xdr:row>
      <xdr:rowOff>60511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280146" y="84537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i millioner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874059</xdr:colOff>
      <xdr:row>41</xdr:row>
      <xdr:rowOff>56030</xdr:rowOff>
    </xdr:from>
    <xdr:to>
      <xdr:col>6</xdr:col>
      <xdr:colOff>2801</xdr:colOff>
      <xdr:row>42</xdr:row>
      <xdr:rowOff>105333</xdr:rowOff>
    </xdr:to>
    <xdr:sp macro="" textlink="">
      <xdr:nvSpPr>
        <xdr:cNvPr id="7" name="Avrundet rektangel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5311588" y="7922559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26</xdr:row>
      <xdr:rowOff>145677</xdr:rowOff>
    </xdr:from>
    <xdr:to>
      <xdr:col>4</xdr:col>
      <xdr:colOff>123267</xdr:colOff>
      <xdr:row>53</xdr:row>
      <xdr:rowOff>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91355" y="5020236"/>
          <a:ext cx="5132294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680943</xdr:colOff>
      <xdr:row>19</xdr:row>
      <xdr:rowOff>86286</xdr:rowOff>
    </xdr:from>
    <xdr:to>
      <xdr:col>4</xdr:col>
      <xdr:colOff>2701924</xdr:colOff>
      <xdr:row>20</xdr:row>
      <xdr:rowOff>135590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976843" y="3705786"/>
          <a:ext cx="2020981" cy="23345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833717</xdr:colOff>
      <xdr:row>12</xdr:row>
      <xdr:rowOff>72840</xdr:rowOff>
    </xdr:from>
    <xdr:to>
      <xdr:col>12</xdr:col>
      <xdr:colOff>948577</xdr:colOff>
      <xdr:row>13</xdr:row>
      <xdr:rowOff>122145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10549217" y="3606615"/>
          <a:ext cx="2019860" cy="230280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280147</xdr:colOff>
      <xdr:row>13</xdr:row>
      <xdr:rowOff>156883</xdr:rowOff>
    </xdr:from>
    <xdr:to>
      <xdr:col>5</xdr:col>
      <xdr:colOff>347382</xdr:colOff>
      <xdr:row>40</xdr:row>
      <xdr:rowOff>11207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280147" y="3871633"/>
          <a:ext cx="5010710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12</xdr:row>
      <xdr:rowOff>56029</xdr:rowOff>
    </xdr:from>
    <xdr:to>
      <xdr:col>5</xdr:col>
      <xdr:colOff>100853</xdr:colOff>
      <xdr:row>38</xdr:row>
      <xdr:rowOff>89646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268942" y="2678205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nb-N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Comments:</a:t>
          </a:r>
        </a:p>
        <a:p>
          <a:r>
            <a:rPr lang="nb-NO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Beregnet for morbank</a:t>
          </a:r>
          <a:endParaRPr lang="nb-NO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1636059</xdr:colOff>
      <xdr:row>10</xdr:row>
      <xdr:rowOff>56029</xdr:rowOff>
    </xdr:from>
    <xdr:to>
      <xdr:col>4</xdr:col>
      <xdr:colOff>14007</xdr:colOff>
      <xdr:row>11</xdr:row>
      <xdr:rowOff>105333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927412" y="89871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238685</xdr:colOff>
      <xdr:row>102</xdr:row>
      <xdr:rowOff>18490</xdr:rowOff>
    </xdr:from>
    <xdr:to>
      <xdr:col>3</xdr:col>
      <xdr:colOff>4519332</xdr:colOff>
      <xdr:row>128</xdr:row>
      <xdr:rowOff>21852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38685" y="18763690"/>
          <a:ext cx="4995022" cy="470871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Tall i 1000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9168093</xdr:colOff>
      <xdr:row>101</xdr:row>
      <xdr:rowOff>143436</xdr:rowOff>
    </xdr:from>
    <xdr:to>
      <xdr:col>5</xdr:col>
      <xdr:colOff>26894</xdr:colOff>
      <xdr:row>103</xdr:row>
      <xdr:rowOff>10083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882468" y="18707661"/>
          <a:ext cx="2022101" cy="22859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268941</xdr:colOff>
      <xdr:row>21</xdr:row>
      <xdr:rowOff>56029</xdr:rowOff>
    </xdr:from>
    <xdr:to>
      <xdr:col>5</xdr:col>
      <xdr:colOff>201705</xdr:colOff>
      <xdr:row>47</xdr:row>
      <xdr:rowOff>89647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68941" y="76536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Tall i</a:t>
          </a:r>
          <a:r>
            <a:rPr lang="nb-NO" sz="1100" baseline="0">
              <a:solidFill>
                <a:sysClr val="windowText" lastClr="000000"/>
              </a:solidFill>
            </a:rPr>
            <a:t> 1000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840441</xdr:colOff>
      <xdr:row>19</xdr:row>
      <xdr:rowOff>44824</xdr:rowOff>
    </xdr:from>
    <xdr:to>
      <xdr:col>7</xdr:col>
      <xdr:colOff>2801</xdr:colOff>
      <xdr:row>20</xdr:row>
      <xdr:rowOff>94128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964206" y="69924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253303</xdr:colOff>
      <xdr:row>49</xdr:row>
      <xdr:rowOff>88372</xdr:rowOff>
    </xdr:from>
    <xdr:to>
      <xdr:col>2</xdr:col>
      <xdr:colOff>5101528</xdr:colOff>
      <xdr:row>75</xdr:row>
      <xdr:rowOff>121991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53303" y="9119804"/>
          <a:ext cx="5437043" cy="47614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 b="0">
            <a:solidFill>
              <a:sysClr val="windowText" lastClr="000000"/>
            </a:solidFill>
          </a:endParaRP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 i 1000</a:t>
          </a:r>
        </a:p>
      </xdr:txBody>
    </xdr:sp>
    <xdr:clientData/>
  </xdr:twoCellAnchor>
  <xdr:twoCellAnchor>
    <xdr:from>
      <xdr:col>2</xdr:col>
      <xdr:colOff>6230470</xdr:colOff>
      <xdr:row>49</xdr:row>
      <xdr:rowOff>6622</xdr:rowOff>
    </xdr:from>
    <xdr:to>
      <xdr:col>5</xdr:col>
      <xdr:colOff>25213</xdr:colOff>
      <xdr:row>50</xdr:row>
      <xdr:rowOff>55925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819288" y="9038054"/>
          <a:ext cx="2012220" cy="23114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3194538</xdr:colOff>
      <xdr:row>18</xdr:row>
      <xdr:rowOff>37497</xdr:rowOff>
    </xdr:from>
    <xdr:to>
      <xdr:col>6</xdr:col>
      <xdr:colOff>6680</xdr:colOff>
      <xdr:row>19</xdr:row>
      <xdr:rowOff>86801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4095750" y="3510459"/>
          <a:ext cx="2014257" cy="23247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186299</xdr:colOff>
      <xdr:row>21</xdr:row>
      <xdr:rowOff>134471</xdr:rowOff>
    </xdr:from>
    <xdr:to>
      <xdr:col>6</xdr:col>
      <xdr:colOff>214313</xdr:colOff>
      <xdr:row>47</xdr:row>
      <xdr:rowOff>168089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472049" y="4190534"/>
          <a:ext cx="4973077" cy="478024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</a:t>
          </a:r>
          <a:r>
            <a:rPr lang="nb-NO" sz="1100" baseline="0">
              <a:solidFill>
                <a:sysClr val="windowText" lastClr="000000"/>
              </a:solidFill>
            </a:rPr>
            <a:t> 1000. </a:t>
          </a:r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22</xdr:row>
      <xdr:rowOff>127467</xdr:rowOff>
    </xdr:from>
    <xdr:to>
      <xdr:col>4</xdr:col>
      <xdr:colOff>484187</xdr:colOff>
      <xdr:row>23</xdr:row>
      <xdr:rowOff>176770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4013760" y="4366092"/>
          <a:ext cx="3423677" cy="231866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2913528</xdr:colOff>
      <xdr:row>23</xdr:row>
      <xdr:rowOff>56030</xdr:rowOff>
    </xdr:from>
    <xdr:to>
      <xdr:col>4</xdr:col>
      <xdr:colOff>941293</xdr:colOff>
      <xdr:row>24</xdr:row>
      <xdr:rowOff>89647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3496234" y="6084795"/>
          <a:ext cx="1994647" cy="212911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246530</xdr:colOff>
      <xdr:row>33</xdr:row>
      <xdr:rowOff>0</xdr:rowOff>
    </xdr:from>
    <xdr:to>
      <xdr:col>4</xdr:col>
      <xdr:colOff>705971</xdr:colOff>
      <xdr:row>59</xdr:row>
      <xdr:rowOff>33618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46530" y="5505450"/>
          <a:ext cx="3507441" cy="424366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 1000</a:t>
          </a:r>
        </a:p>
      </xdr:txBody>
    </xdr:sp>
    <xdr:clientData/>
  </xdr:twoCellAnchor>
  <xdr:twoCellAnchor editAs="oneCell">
    <xdr:from>
      <xdr:col>0</xdr:col>
      <xdr:colOff>285749</xdr:colOff>
      <xdr:row>5</xdr:row>
      <xdr:rowOff>0</xdr:rowOff>
    </xdr:from>
    <xdr:to>
      <xdr:col>5</xdr:col>
      <xdr:colOff>48879</xdr:colOff>
      <xdr:row>20</xdr:row>
      <xdr:rowOff>43296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4A275441-ABB0-442C-A01A-EE51EC5D4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49" y="1030432"/>
          <a:ext cx="5261653" cy="277090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184274</xdr:colOff>
      <xdr:row>33</xdr:row>
      <xdr:rowOff>73896</xdr:rowOff>
    </xdr:from>
    <xdr:to>
      <xdr:col>6</xdr:col>
      <xdr:colOff>150656</xdr:colOff>
      <xdr:row>59</xdr:row>
      <xdr:rowOff>107513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84274" y="8398746"/>
          <a:ext cx="5671857" cy="473896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i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321608</xdr:colOff>
      <xdr:row>21</xdr:row>
      <xdr:rowOff>119342</xdr:rowOff>
    </xdr:from>
    <xdr:to>
      <xdr:col>22</xdr:col>
      <xdr:colOff>21850</xdr:colOff>
      <xdr:row>22</xdr:row>
      <xdr:rowOff>168646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2970808" y="7901267"/>
          <a:ext cx="2014817" cy="230279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SREGNSKAPSRAPPORTER\Dagsbalansen\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37997\FINANPAK\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G61"/>
  <sheetViews>
    <sheetView showGridLines="0" tabSelected="1" zoomScale="110" zoomScaleNormal="110" zoomScaleSheetLayoutView="90" workbookViewId="0"/>
  </sheetViews>
  <sheetFormatPr baseColWidth="10" defaultColWidth="11.42578125" defaultRowHeight="12.75" x14ac:dyDescent="0.2"/>
  <cols>
    <col min="1" max="1" width="4.7109375" style="10" customWidth="1"/>
    <col min="2" max="2" width="4.7109375" style="5" customWidth="1"/>
    <col min="3" max="3" width="86.140625" style="6" bestFit="1" customWidth="1"/>
    <col min="4" max="4" width="17.42578125" style="5" bestFit="1" customWidth="1"/>
    <col min="5" max="5" width="9.28515625" style="6" bestFit="1" customWidth="1"/>
    <col min="6" max="6" width="10.42578125" style="6" bestFit="1" customWidth="1"/>
    <col min="7" max="7" width="11.85546875" style="4" customWidth="1"/>
    <col min="8" max="16384" width="11.42578125" style="5"/>
  </cols>
  <sheetData>
    <row r="1" spans="1:7" s="1" customFormat="1" ht="18.75" customHeight="1" x14ac:dyDescent="0.2">
      <c r="A1" s="130"/>
      <c r="B1" s="131"/>
      <c r="C1" s="132"/>
      <c r="D1" s="131"/>
      <c r="E1" s="132"/>
      <c r="F1" s="132"/>
      <c r="G1" s="133"/>
    </row>
    <row r="2" spans="1:7" ht="18.75" customHeight="1" x14ac:dyDescent="0.2">
      <c r="B2" s="2" t="s">
        <v>168</v>
      </c>
      <c r="C2" s="134"/>
      <c r="D2" s="3"/>
      <c r="E2" s="134"/>
      <c r="F2" s="134"/>
      <c r="G2" s="134"/>
    </row>
    <row r="3" spans="1:7" ht="14.25" customHeight="1" x14ac:dyDescent="0.2">
      <c r="A3" s="135"/>
      <c r="B3" s="151" t="s">
        <v>155</v>
      </c>
      <c r="C3" s="152" t="s">
        <v>119</v>
      </c>
      <c r="D3" s="152" t="s">
        <v>213</v>
      </c>
      <c r="E3" s="152" t="s">
        <v>121</v>
      </c>
      <c r="F3" s="152" t="s">
        <v>230</v>
      </c>
      <c r="G3" s="152" t="s">
        <v>120</v>
      </c>
    </row>
    <row r="4" spans="1:7" s="9" customFormat="1" ht="14.25" customHeight="1" x14ac:dyDescent="0.15">
      <c r="A4" s="8"/>
      <c r="B4" s="138">
        <v>1</v>
      </c>
      <c r="C4" s="107" t="s">
        <v>1</v>
      </c>
      <c r="D4" s="107" t="s">
        <v>169</v>
      </c>
      <c r="E4" s="107" t="s">
        <v>214</v>
      </c>
      <c r="F4" s="107" t="s">
        <v>505</v>
      </c>
      <c r="G4" s="252"/>
    </row>
    <row r="5" spans="1:7" s="9" customFormat="1" ht="14.25" customHeight="1" x14ac:dyDescent="0.15">
      <c r="A5" s="8"/>
      <c r="B5" s="144">
        <v>2</v>
      </c>
      <c r="C5" s="142" t="s">
        <v>2</v>
      </c>
      <c r="D5" s="142" t="s">
        <v>170</v>
      </c>
      <c r="E5" s="142" t="s">
        <v>214</v>
      </c>
      <c r="F5" s="142" t="s">
        <v>505</v>
      </c>
      <c r="G5" s="253" t="s">
        <v>210</v>
      </c>
    </row>
    <row r="6" spans="1:7" s="9" customFormat="1" ht="14.25" customHeight="1" x14ac:dyDescent="0.15">
      <c r="A6" s="8"/>
      <c r="B6" s="138">
        <v>3</v>
      </c>
      <c r="C6" s="107" t="s">
        <v>216</v>
      </c>
      <c r="D6" s="107" t="s">
        <v>171</v>
      </c>
      <c r="E6" s="107" t="s">
        <v>214</v>
      </c>
      <c r="F6" s="107" t="s">
        <v>505</v>
      </c>
      <c r="G6" s="252" t="s">
        <v>72</v>
      </c>
    </row>
    <row r="7" spans="1:7" s="9" customFormat="1" ht="14.25" customHeight="1" x14ac:dyDescent="0.15">
      <c r="A7" s="8"/>
      <c r="B7" s="144">
        <v>4</v>
      </c>
      <c r="C7" s="142" t="s">
        <v>41</v>
      </c>
      <c r="D7" s="142" t="s">
        <v>159</v>
      </c>
      <c r="E7" s="142" t="s">
        <v>214</v>
      </c>
      <c r="F7" s="107" t="s">
        <v>505</v>
      </c>
      <c r="G7" s="253" t="s">
        <v>72</v>
      </c>
    </row>
    <row r="8" spans="1:7" s="9" customFormat="1" ht="14.25" customHeight="1" x14ac:dyDescent="0.15">
      <c r="A8" s="8"/>
      <c r="B8" s="156">
        <v>5</v>
      </c>
      <c r="C8" s="155" t="s">
        <v>153</v>
      </c>
      <c r="D8" s="155" t="s">
        <v>159</v>
      </c>
      <c r="E8" s="155" t="s">
        <v>214</v>
      </c>
      <c r="F8" s="142" t="s">
        <v>505</v>
      </c>
      <c r="G8" s="253" t="s">
        <v>210</v>
      </c>
    </row>
    <row r="9" spans="1:7" s="9" customFormat="1" ht="14.25" customHeight="1" x14ac:dyDescent="0.15">
      <c r="A9" s="8"/>
      <c r="B9" s="144">
        <v>6</v>
      </c>
      <c r="C9" s="142" t="s">
        <v>0</v>
      </c>
      <c r="D9" s="142" t="s">
        <v>172</v>
      </c>
      <c r="E9" s="142" t="s">
        <v>214</v>
      </c>
      <c r="F9" s="107" t="s">
        <v>505</v>
      </c>
      <c r="G9" s="253"/>
    </row>
    <row r="10" spans="1:7" s="9" customFormat="1" ht="14.25" customHeight="1" x14ac:dyDescent="0.15">
      <c r="A10" s="8"/>
      <c r="B10" s="138">
        <v>7</v>
      </c>
      <c r="C10" s="107" t="s">
        <v>40</v>
      </c>
      <c r="D10" s="107" t="s">
        <v>173</v>
      </c>
      <c r="E10" s="155" t="s">
        <v>214</v>
      </c>
      <c r="F10" s="107" t="s">
        <v>505</v>
      </c>
      <c r="G10" s="252" t="s">
        <v>210</v>
      </c>
    </row>
    <row r="11" spans="1:7" ht="14.25" customHeight="1" x14ac:dyDescent="0.2">
      <c r="A11" s="137"/>
      <c r="B11" s="144">
        <v>8</v>
      </c>
      <c r="C11" s="142" t="s">
        <v>122</v>
      </c>
      <c r="D11" s="142" t="s">
        <v>160</v>
      </c>
      <c r="E11" s="142" t="s">
        <v>214</v>
      </c>
      <c r="F11" s="142" t="s">
        <v>505</v>
      </c>
      <c r="G11" s="253" t="s">
        <v>209</v>
      </c>
    </row>
    <row r="12" spans="1:7" ht="14.25" customHeight="1" x14ac:dyDescent="0.2">
      <c r="A12" s="137"/>
      <c r="B12" s="156">
        <v>9</v>
      </c>
      <c r="C12" s="155" t="s">
        <v>123</v>
      </c>
      <c r="D12" s="155" t="s">
        <v>160</v>
      </c>
      <c r="E12" s="155" t="s">
        <v>214</v>
      </c>
      <c r="F12" s="107" t="s">
        <v>505</v>
      </c>
      <c r="G12" s="254"/>
    </row>
    <row r="13" spans="1:7" ht="14.25" customHeight="1" x14ac:dyDescent="0.2">
      <c r="A13" s="137"/>
      <c r="B13" s="144">
        <v>10</v>
      </c>
      <c r="C13" s="142" t="s">
        <v>128</v>
      </c>
      <c r="D13" s="142" t="s">
        <v>160</v>
      </c>
      <c r="E13" s="142" t="s">
        <v>214</v>
      </c>
      <c r="F13" s="107" t="s">
        <v>505</v>
      </c>
      <c r="G13" s="253"/>
    </row>
    <row r="14" spans="1:7" s="7" customFormat="1" ht="14.25" customHeight="1" x14ac:dyDescent="0.2">
      <c r="A14" s="136"/>
      <c r="B14" s="138">
        <v>11</v>
      </c>
      <c r="C14" s="107" t="s">
        <v>3</v>
      </c>
      <c r="D14" s="107" t="s">
        <v>174</v>
      </c>
      <c r="E14" s="107" t="s">
        <v>214</v>
      </c>
      <c r="F14" s="142" t="s">
        <v>505</v>
      </c>
      <c r="G14" s="252"/>
    </row>
    <row r="15" spans="1:7" s="7" customFormat="1" ht="14.25" customHeight="1" x14ac:dyDescent="0.2">
      <c r="A15" s="136"/>
      <c r="B15" s="144">
        <v>12</v>
      </c>
      <c r="C15" s="142" t="s">
        <v>4</v>
      </c>
      <c r="D15" s="142" t="s">
        <v>175</v>
      </c>
      <c r="E15" s="142" t="s">
        <v>214</v>
      </c>
      <c r="F15" s="107" t="s">
        <v>505</v>
      </c>
      <c r="G15" s="253"/>
    </row>
    <row r="16" spans="1:7" s="7" customFormat="1" ht="14.25" customHeight="1" x14ac:dyDescent="0.2">
      <c r="A16" s="136"/>
      <c r="B16" s="138">
        <v>13</v>
      </c>
      <c r="C16" s="107" t="s">
        <v>5</v>
      </c>
      <c r="D16" s="107" t="s">
        <v>176</v>
      </c>
      <c r="E16" s="107" t="s">
        <v>214</v>
      </c>
      <c r="F16" s="107" t="s">
        <v>505</v>
      </c>
      <c r="G16" s="252"/>
    </row>
    <row r="17" spans="1:7" s="7" customFormat="1" ht="14.25" customHeight="1" x14ac:dyDescent="0.2">
      <c r="A17" s="136"/>
      <c r="B17" s="144">
        <v>14</v>
      </c>
      <c r="C17" s="142" t="s">
        <v>6</v>
      </c>
      <c r="D17" s="142" t="s">
        <v>178</v>
      </c>
      <c r="E17" s="142" t="s">
        <v>214</v>
      </c>
      <c r="F17" s="142" t="s">
        <v>505</v>
      </c>
      <c r="G17" s="253"/>
    </row>
    <row r="18" spans="1:7" s="7" customFormat="1" ht="14.25" customHeight="1" x14ac:dyDescent="0.2">
      <c r="A18" s="136"/>
      <c r="B18" s="138">
        <v>15</v>
      </c>
      <c r="C18" s="107" t="s">
        <v>7</v>
      </c>
      <c r="D18" s="107" t="s">
        <v>179</v>
      </c>
      <c r="E18" s="107" t="s">
        <v>285</v>
      </c>
      <c r="F18" s="107" t="s">
        <v>505</v>
      </c>
      <c r="G18" s="252"/>
    </row>
    <row r="19" spans="1:7" s="7" customFormat="1" ht="14.25" customHeight="1" x14ac:dyDescent="0.2">
      <c r="A19" s="136"/>
      <c r="B19" s="144">
        <v>16</v>
      </c>
      <c r="C19" s="142" t="s">
        <v>8</v>
      </c>
      <c r="D19" s="142" t="s">
        <v>181</v>
      </c>
      <c r="E19" s="142" t="s">
        <v>214</v>
      </c>
      <c r="F19" s="107" t="s">
        <v>505</v>
      </c>
      <c r="G19" s="253"/>
    </row>
    <row r="20" spans="1:7" s="7" customFormat="1" ht="14.25" customHeight="1" x14ac:dyDescent="0.2">
      <c r="A20" s="136"/>
      <c r="B20" s="138">
        <v>17</v>
      </c>
      <c r="C20" s="107" t="s">
        <v>9</v>
      </c>
      <c r="D20" s="107" t="s">
        <v>180</v>
      </c>
      <c r="E20" s="107" t="s">
        <v>214</v>
      </c>
      <c r="F20" s="142" t="s">
        <v>505</v>
      </c>
      <c r="G20" s="252"/>
    </row>
    <row r="21" spans="1:7" s="7" customFormat="1" ht="14.25" customHeight="1" x14ac:dyDescent="0.2">
      <c r="A21" s="136"/>
      <c r="B21" s="144">
        <v>18</v>
      </c>
      <c r="C21" s="142" t="s">
        <v>10</v>
      </c>
      <c r="D21" s="142" t="s">
        <v>182</v>
      </c>
      <c r="E21" s="142" t="s">
        <v>214</v>
      </c>
      <c r="F21" s="107" t="s">
        <v>505</v>
      </c>
      <c r="G21" s="253"/>
    </row>
    <row r="22" spans="1:7" s="7" customFormat="1" ht="14.25" customHeight="1" x14ac:dyDescent="0.2">
      <c r="A22" s="136"/>
      <c r="B22" s="138">
        <v>19</v>
      </c>
      <c r="C22" s="107" t="s">
        <v>11</v>
      </c>
      <c r="D22" s="107" t="s">
        <v>183</v>
      </c>
      <c r="E22" s="107" t="s">
        <v>214</v>
      </c>
      <c r="F22" s="107" t="s">
        <v>505</v>
      </c>
      <c r="G22" s="252" t="s">
        <v>209</v>
      </c>
    </row>
    <row r="23" spans="1:7" s="7" customFormat="1" ht="14.25" customHeight="1" x14ac:dyDescent="0.2">
      <c r="A23" s="136"/>
      <c r="B23" s="144">
        <v>20</v>
      </c>
      <c r="C23" s="142" t="s">
        <v>12</v>
      </c>
      <c r="D23" s="142" t="s">
        <v>184</v>
      </c>
      <c r="E23" s="142" t="s">
        <v>214</v>
      </c>
      <c r="F23" s="142" t="s">
        <v>505</v>
      </c>
      <c r="G23" s="253" t="s">
        <v>209</v>
      </c>
    </row>
    <row r="24" spans="1:7" s="7" customFormat="1" ht="14.25" customHeight="1" x14ac:dyDescent="0.2">
      <c r="A24" s="136"/>
      <c r="B24" s="138">
        <v>21</v>
      </c>
      <c r="C24" s="107" t="s">
        <v>13</v>
      </c>
      <c r="D24" s="107" t="s">
        <v>185</v>
      </c>
      <c r="E24" s="155" t="s">
        <v>214</v>
      </c>
      <c r="F24" s="107" t="s">
        <v>505</v>
      </c>
      <c r="G24" s="252" t="s">
        <v>209</v>
      </c>
    </row>
    <row r="25" spans="1:7" s="7" customFormat="1" ht="14.25" customHeight="1" x14ac:dyDescent="0.2">
      <c r="A25" s="136"/>
      <c r="B25" s="144">
        <v>22</v>
      </c>
      <c r="C25" s="142" t="s">
        <v>14</v>
      </c>
      <c r="D25" s="142" t="s">
        <v>186</v>
      </c>
      <c r="E25" s="142" t="s">
        <v>214</v>
      </c>
      <c r="F25" s="107" t="s">
        <v>505</v>
      </c>
      <c r="G25" s="253"/>
    </row>
    <row r="26" spans="1:7" s="7" customFormat="1" ht="14.25" customHeight="1" x14ac:dyDescent="0.2">
      <c r="A26" s="136"/>
      <c r="B26" s="138">
        <v>23</v>
      </c>
      <c r="C26" s="107" t="s">
        <v>15</v>
      </c>
      <c r="D26" s="107" t="s">
        <v>187</v>
      </c>
      <c r="E26" s="107" t="s">
        <v>214</v>
      </c>
      <c r="F26" s="142" t="s">
        <v>505</v>
      </c>
      <c r="G26" s="252"/>
    </row>
    <row r="27" spans="1:7" s="7" customFormat="1" ht="14.25" customHeight="1" x14ac:dyDescent="0.2">
      <c r="A27" s="136"/>
      <c r="B27" s="144">
        <v>24</v>
      </c>
      <c r="C27" s="142" t="s">
        <v>16</v>
      </c>
      <c r="D27" s="142" t="s">
        <v>188</v>
      </c>
      <c r="E27" s="142" t="s">
        <v>214</v>
      </c>
      <c r="F27" s="107" t="s">
        <v>505</v>
      </c>
      <c r="G27" s="253"/>
    </row>
    <row r="28" spans="1:7" s="7" customFormat="1" ht="14.25" customHeight="1" x14ac:dyDescent="0.2">
      <c r="A28" s="136"/>
      <c r="B28" s="138">
        <v>25</v>
      </c>
      <c r="C28" s="107" t="s">
        <v>17</v>
      </c>
      <c r="D28" s="107" t="s">
        <v>189</v>
      </c>
      <c r="E28" s="107" t="s">
        <v>214</v>
      </c>
      <c r="F28" s="107" t="s">
        <v>505</v>
      </c>
      <c r="G28" s="252" t="s">
        <v>210</v>
      </c>
    </row>
    <row r="29" spans="1:7" s="7" customFormat="1" ht="14.25" customHeight="1" x14ac:dyDescent="0.2">
      <c r="A29" s="136"/>
      <c r="B29" s="144">
        <v>26</v>
      </c>
      <c r="C29" s="142" t="s">
        <v>18</v>
      </c>
      <c r="D29" s="142" t="s">
        <v>190</v>
      </c>
      <c r="E29" s="142" t="s">
        <v>214</v>
      </c>
      <c r="F29" s="142" t="s">
        <v>505</v>
      </c>
      <c r="G29" s="253" t="s">
        <v>210</v>
      </c>
    </row>
    <row r="30" spans="1:7" s="7" customFormat="1" ht="14.25" customHeight="1" x14ac:dyDescent="0.2">
      <c r="A30" s="136"/>
      <c r="B30" s="138">
        <v>27</v>
      </c>
      <c r="C30" s="107" t="s">
        <v>19</v>
      </c>
      <c r="D30" s="107" t="s">
        <v>191</v>
      </c>
      <c r="E30" s="155" t="s">
        <v>214</v>
      </c>
      <c r="F30" s="107" t="s">
        <v>505</v>
      </c>
      <c r="G30" s="254" t="s">
        <v>210</v>
      </c>
    </row>
    <row r="31" spans="1:7" s="7" customFormat="1" ht="14.25" customHeight="1" x14ac:dyDescent="0.2">
      <c r="A31" s="136"/>
      <c r="B31" s="144">
        <v>28</v>
      </c>
      <c r="C31" s="142" t="s">
        <v>20</v>
      </c>
      <c r="D31" s="142" t="s">
        <v>192</v>
      </c>
      <c r="E31" s="142" t="s">
        <v>214</v>
      </c>
      <c r="F31" s="107" t="s">
        <v>505</v>
      </c>
      <c r="G31" s="253" t="s">
        <v>210</v>
      </c>
    </row>
    <row r="32" spans="1:7" s="7" customFormat="1" ht="14.25" customHeight="1" x14ac:dyDescent="0.2">
      <c r="A32" s="136"/>
      <c r="B32" s="138">
        <v>29</v>
      </c>
      <c r="C32" s="107" t="s">
        <v>21</v>
      </c>
      <c r="D32" s="107" t="s">
        <v>193</v>
      </c>
      <c r="E32" s="155" t="s">
        <v>214</v>
      </c>
      <c r="F32" s="142" t="s">
        <v>505</v>
      </c>
      <c r="G32" s="252" t="s">
        <v>210</v>
      </c>
    </row>
    <row r="33" spans="1:7" s="9" customFormat="1" ht="14.25" customHeight="1" x14ac:dyDescent="0.15">
      <c r="A33" s="136"/>
      <c r="B33" s="144">
        <v>30</v>
      </c>
      <c r="C33" s="142" t="s">
        <v>22</v>
      </c>
      <c r="D33" s="142" t="s">
        <v>194</v>
      </c>
      <c r="E33" s="142" t="s">
        <v>214</v>
      </c>
      <c r="F33" s="107" t="s">
        <v>505</v>
      </c>
      <c r="G33" s="253" t="s">
        <v>210</v>
      </c>
    </row>
    <row r="34" spans="1:7" s="9" customFormat="1" ht="14.25" customHeight="1" x14ac:dyDescent="0.15">
      <c r="A34" s="136"/>
      <c r="B34" s="156">
        <v>31</v>
      </c>
      <c r="C34" s="155" t="s">
        <v>23</v>
      </c>
      <c r="D34" s="155" t="s">
        <v>195</v>
      </c>
      <c r="E34" s="155" t="s">
        <v>214</v>
      </c>
      <c r="F34" s="107" t="s">
        <v>505</v>
      </c>
      <c r="G34" s="254"/>
    </row>
    <row r="35" spans="1:7" s="9" customFormat="1" ht="14.25" customHeight="1" x14ac:dyDescent="0.15">
      <c r="A35" s="136"/>
      <c r="B35" s="144">
        <v>32</v>
      </c>
      <c r="C35" s="142" t="s">
        <v>24</v>
      </c>
      <c r="D35" s="142" t="s">
        <v>196</v>
      </c>
      <c r="E35" s="142" t="s">
        <v>214</v>
      </c>
      <c r="F35" s="142" t="s">
        <v>505</v>
      </c>
      <c r="G35" s="253" t="s">
        <v>210</v>
      </c>
    </row>
    <row r="36" spans="1:7" s="9" customFormat="1" ht="14.25" customHeight="1" x14ac:dyDescent="0.15">
      <c r="A36" s="136"/>
      <c r="B36" s="138">
        <v>33</v>
      </c>
      <c r="C36" s="107" t="s">
        <v>158</v>
      </c>
      <c r="D36" s="107" t="s">
        <v>197</v>
      </c>
      <c r="E36" s="155" t="s">
        <v>214</v>
      </c>
      <c r="F36" s="107" t="s">
        <v>505</v>
      </c>
      <c r="G36" s="252" t="s">
        <v>210</v>
      </c>
    </row>
    <row r="37" spans="1:7" s="9" customFormat="1" ht="14.25" customHeight="1" x14ac:dyDescent="0.15">
      <c r="A37" s="136"/>
      <c r="B37" s="144">
        <v>34</v>
      </c>
      <c r="C37" s="142" t="s">
        <v>25</v>
      </c>
      <c r="D37" s="142" t="s">
        <v>198</v>
      </c>
      <c r="E37" s="142" t="s">
        <v>214</v>
      </c>
      <c r="F37" s="107" t="s">
        <v>505</v>
      </c>
      <c r="G37" s="253" t="s">
        <v>210</v>
      </c>
    </row>
    <row r="38" spans="1:7" s="9" customFormat="1" ht="14.25" customHeight="1" x14ac:dyDescent="0.15">
      <c r="A38" s="136"/>
      <c r="B38" s="138">
        <v>35</v>
      </c>
      <c r="C38" s="107" t="s">
        <v>26</v>
      </c>
      <c r="D38" s="107" t="s">
        <v>199</v>
      </c>
      <c r="E38" s="107" t="s">
        <v>214</v>
      </c>
      <c r="F38" s="142" t="s">
        <v>505</v>
      </c>
      <c r="G38" s="252" t="s">
        <v>210</v>
      </c>
    </row>
    <row r="39" spans="1:7" s="9" customFormat="1" ht="14.25" customHeight="1" x14ac:dyDescent="0.15">
      <c r="A39" s="136"/>
      <c r="B39" s="144">
        <v>36</v>
      </c>
      <c r="C39" s="142" t="s">
        <v>27</v>
      </c>
      <c r="D39" s="142" t="s">
        <v>200</v>
      </c>
      <c r="E39" s="142" t="s">
        <v>214</v>
      </c>
      <c r="F39" s="107" t="s">
        <v>505</v>
      </c>
      <c r="G39" s="253" t="s">
        <v>210</v>
      </c>
    </row>
    <row r="40" spans="1:7" s="9" customFormat="1" ht="14.25" customHeight="1" x14ac:dyDescent="0.15">
      <c r="A40" s="136"/>
      <c r="B40" s="138">
        <v>37</v>
      </c>
      <c r="C40" s="107" t="s">
        <v>28</v>
      </c>
      <c r="D40" s="107" t="s">
        <v>201</v>
      </c>
      <c r="E40" s="155" t="s">
        <v>214</v>
      </c>
      <c r="F40" s="107" t="s">
        <v>505</v>
      </c>
      <c r="G40" s="252" t="s">
        <v>210</v>
      </c>
    </row>
    <row r="41" spans="1:7" s="9" customFormat="1" ht="14.25" customHeight="1" x14ac:dyDescent="0.15">
      <c r="A41" s="136"/>
      <c r="B41" s="144">
        <v>38</v>
      </c>
      <c r="C41" s="142" t="s">
        <v>29</v>
      </c>
      <c r="D41" s="142" t="s">
        <v>202</v>
      </c>
      <c r="E41" s="142" t="s">
        <v>214</v>
      </c>
      <c r="F41" s="142" t="s">
        <v>505</v>
      </c>
      <c r="G41" s="253" t="s">
        <v>210</v>
      </c>
    </row>
    <row r="42" spans="1:7" s="9" customFormat="1" ht="14.25" customHeight="1" x14ac:dyDescent="0.15">
      <c r="A42" s="136"/>
      <c r="B42" s="138">
        <v>39</v>
      </c>
      <c r="C42" s="107" t="s">
        <v>30</v>
      </c>
      <c r="D42" s="107" t="s">
        <v>161</v>
      </c>
      <c r="E42" s="155" t="s">
        <v>214</v>
      </c>
      <c r="F42" s="107" t="s">
        <v>505</v>
      </c>
      <c r="G42" s="252" t="s">
        <v>210</v>
      </c>
    </row>
    <row r="43" spans="1:7" s="9" customFormat="1" ht="14.25" customHeight="1" x14ac:dyDescent="0.15">
      <c r="A43" s="136"/>
      <c r="B43" s="144">
        <v>40</v>
      </c>
      <c r="C43" s="142" t="s">
        <v>31</v>
      </c>
      <c r="D43" s="142" t="s">
        <v>161</v>
      </c>
      <c r="E43" s="142" t="s">
        <v>214</v>
      </c>
      <c r="F43" s="107" t="s">
        <v>505</v>
      </c>
      <c r="G43" s="253" t="s">
        <v>210</v>
      </c>
    </row>
    <row r="44" spans="1:7" s="9" customFormat="1" ht="14.25" customHeight="1" x14ac:dyDescent="0.15">
      <c r="A44" s="136"/>
      <c r="B44" s="138">
        <v>41</v>
      </c>
      <c r="C44" s="107" t="s">
        <v>32</v>
      </c>
      <c r="D44" s="107" t="s">
        <v>161</v>
      </c>
      <c r="E44" s="155" t="s">
        <v>214</v>
      </c>
      <c r="F44" s="142" t="s">
        <v>505</v>
      </c>
      <c r="G44" s="252" t="s">
        <v>210</v>
      </c>
    </row>
    <row r="45" spans="1:7" s="9" customFormat="1" ht="14.25" customHeight="1" x14ac:dyDescent="0.15">
      <c r="A45" s="136"/>
      <c r="B45" s="144">
        <v>42</v>
      </c>
      <c r="C45" s="142" t="s">
        <v>33</v>
      </c>
      <c r="D45" s="142" t="s">
        <v>161</v>
      </c>
      <c r="E45" s="142" t="s">
        <v>214</v>
      </c>
      <c r="F45" s="107" t="s">
        <v>505</v>
      </c>
      <c r="G45" s="253" t="s">
        <v>210</v>
      </c>
    </row>
    <row r="46" spans="1:7" s="9" customFormat="1" ht="14.25" customHeight="1" x14ac:dyDescent="0.15">
      <c r="A46" s="136"/>
      <c r="B46" s="138">
        <v>43</v>
      </c>
      <c r="C46" s="107" t="s">
        <v>34</v>
      </c>
      <c r="D46" s="107" t="s">
        <v>203</v>
      </c>
      <c r="E46" s="155" t="s">
        <v>214</v>
      </c>
      <c r="F46" s="107" t="s">
        <v>505</v>
      </c>
      <c r="G46" s="252" t="s">
        <v>210</v>
      </c>
    </row>
    <row r="47" spans="1:7" s="9" customFormat="1" ht="14.25" customHeight="1" x14ac:dyDescent="0.15">
      <c r="A47" s="136"/>
      <c r="B47" s="144">
        <v>44</v>
      </c>
      <c r="C47" s="142" t="s">
        <v>35</v>
      </c>
      <c r="D47" s="142" t="s">
        <v>204</v>
      </c>
      <c r="E47" s="142" t="s">
        <v>214</v>
      </c>
      <c r="F47" s="142" t="s">
        <v>505</v>
      </c>
      <c r="G47" s="253" t="s">
        <v>210</v>
      </c>
    </row>
    <row r="48" spans="1:7" s="9" customFormat="1" ht="14.25" customHeight="1" x14ac:dyDescent="0.15">
      <c r="A48" s="136"/>
      <c r="B48" s="138">
        <v>45</v>
      </c>
      <c r="C48" s="107" t="s">
        <v>36</v>
      </c>
      <c r="D48" s="107" t="s">
        <v>205</v>
      </c>
      <c r="E48" s="155" t="s">
        <v>214</v>
      </c>
      <c r="F48" s="107" t="s">
        <v>505</v>
      </c>
      <c r="G48" s="252" t="s">
        <v>210</v>
      </c>
    </row>
    <row r="49" spans="1:7" s="9" customFormat="1" ht="14.25" customHeight="1" x14ac:dyDescent="0.15">
      <c r="A49" s="136"/>
      <c r="B49" s="144">
        <v>46</v>
      </c>
      <c r="C49" s="142" t="s">
        <v>37</v>
      </c>
      <c r="D49" s="142" t="s">
        <v>206</v>
      </c>
      <c r="E49" s="142" t="s">
        <v>214</v>
      </c>
      <c r="F49" s="107" t="s">
        <v>505</v>
      </c>
      <c r="G49" s="253" t="s">
        <v>210</v>
      </c>
    </row>
    <row r="50" spans="1:7" s="9" customFormat="1" ht="14.25" customHeight="1" x14ac:dyDescent="0.15">
      <c r="A50" s="136"/>
      <c r="B50" s="138">
        <v>47</v>
      </c>
      <c r="C50" s="107" t="s">
        <v>38</v>
      </c>
      <c r="D50" s="107" t="s">
        <v>207</v>
      </c>
      <c r="E50" s="155" t="s">
        <v>214</v>
      </c>
      <c r="F50" s="142" t="s">
        <v>505</v>
      </c>
      <c r="G50" s="252" t="s">
        <v>210</v>
      </c>
    </row>
    <row r="51" spans="1:7" s="9" customFormat="1" ht="14.25" customHeight="1" x14ac:dyDescent="0.15">
      <c r="A51" s="8"/>
      <c r="B51" s="144">
        <v>48</v>
      </c>
      <c r="C51" s="142" t="s">
        <v>39</v>
      </c>
      <c r="D51" s="142" t="s">
        <v>162</v>
      </c>
      <c r="E51" s="142" t="s">
        <v>214</v>
      </c>
      <c r="F51" s="107" t="s">
        <v>505</v>
      </c>
      <c r="G51" s="253"/>
    </row>
    <row r="52" spans="1:7" s="9" customFormat="1" ht="14.25" customHeight="1" x14ac:dyDescent="0.15">
      <c r="A52" s="136"/>
      <c r="B52" s="138">
        <v>49</v>
      </c>
      <c r="C52" s="107" t="s">
        <v>124</v>
      </c>
      <c r="D52" s="107" t="s">
        <v>163</v>
      </c>
      <c r="E52" s="155" t="s">
        <v>214</v>
      </c>
      <c r="F52" s="107" t="s">
        <v>505</v>
      </c>
      <c r="G52" s="252"/>
    </row>
    <row r="53" spans="1:7" s="9" customFormat="1" ht="14.25" customHeight="1" x14ac:dyDescent="0.15">
      <c r="A53" s="136"/>
      <c r="B53" s="144">
        <v>50</v>
      </c>
      <c r="C53" s="142" t="s">
        <v>125</v>
      </c>
      <c r="D53" s="142" t="s">
        <v>163</v>
      </c>
      <c r="E53" s="142" t="s">
        <v>214</v>
      </c>
      <c r="F53" s="142" t="s">
        <v>505</v>
      </c>
      <c r="G53" s="253" t="s">
        <v>210</v>
      </c>
    </row>
    <row r="54" spans="1:7" s="9" customFormat="1" ht="14.25" customHeight="1" x14ac:dyDescent="0.15">
      <c r="A54" s="136"/>
      <c r="B54" s="138">
        <v>51</v>
      </c>
      <c r="C54" s="107" t="s">
        <v>126</v>
      </c>
      <c r="D54" s="107" t="s">
        <v>163</v>
      </c>
      <c r="E54" s="155" t="s">
        <v>214</v>
      </c>
      <c r="F54" s="107" t="s">
        <v>505</v>
      </c>
      <c r="G54" s="252" t="s">
        <v>210</v>
      </c>
    </row>
    <row r="55" spans="1:7" x14ac:dyDescent="0.2">
      <c r="B55" s="144">
        <v>52</v>
      </c>
      <c r="C55" s="142" t="s">
        <v>211</v>
      </c>
      <c r="D55" s="142" t="s">
        <v>219</v>
      </c>
      <c r="E55" s="142" t="s">
        <v>214</v>
      </c>
      <c r="F55" s="107" t="s">
        <v>505</v>
      </c>
      <c r="G55" s="252" t="s">
        <v>210</v>
      </c>
    </row>
    <row r="56" spans="1:7" x14ac:dyDescent="0.2">
      <c r="B56" s="153">
        <v>53</v>
      </c>
      <c r="C56" s="154" t="s">
        <v>212</v>
      </c>
      <c r="D56" s="154" t="s">
        <v>219</v>
      </c>
      <c r="E56" s="155" t="s">
        <v>214</v>
      </c>
      <c r="F56" s="142" t="s">
        <v>505</v>
      </c>
      <c r="G56" s="255"/>
    </row>
    <row r="57" spans="1:7" x14ac:dyDescent="0.2">
      <c r="B57" s="143" t="s">
        <v>208</v>
      </c>
    </row>
    <row r="59" spans="1:7" x14ac:dyDescent="0.2">
      <c r="B59" s="157" t="s">
        <v>229</v>
      </c>
      <c r="C59" s="158"/>
    </row>
    <row r="60" spans="1:7" x14ac:dyDescent="0.2">
      <c r="B60" s="157" t="s">
        <v>231</v>
      </c>
      <c r="C60" s="158"/>
    </row>
    <row r="61" spans="1:7" x14ac:dyDescent="0.2">
      <c r="B61" s="157"/>
      <c r="C61" s="158"/>
    </row>
  </sheetData>
  <autoFilter ref="B3:G57" xr:uid="{00000000-0009-0000-0000-000000000000}"/>
  <hyperlinks>
    <hyperlink ref="B5:G5" location="'2'!A1" display="'2'!A1" xr:uid="{00000000-0004-0000-0000-000000000000}"/>
    <hyperlink ref="G37" location="'34'!A1" display="'34'!A1" xr:uid="{00000000-0004-0000-0000-000001000000}"/>
    <hyperlink ref="G38" location="'35'!A1" display="'35'!A1" xr:uid="{00000000-0004-0000-0000-000002000000}"/>
    <hyperlink ref="F5" location="'2'!A1" display="'2'!A1" xr:uid="{00000000-0004-0000-0000-000003000000}"/>
    <hyperlink ref="F6" location="'1'!A1" display="'1'!A1" xr:uid="{00000000-0004-0000-0000-000004000000}"/>
    <hyperlink ref="G8" location="'2'!A1" display="'2'!A1" xr:uid="{00000000-0004-0000-0000-000005000000}"/>
    <hyperlink ref="E11" location="'2'!A1" display="'2'!A1" xr:uid="{00000000-0004-0000-0000-000006000000}"/>
    <hyperlink ref="E15" location="'2'!A1" display="'2'!A1" xr:uid="{00000000-0004-0000-0000-000007000000}"/>
    <hyperlink ref="E23" location="'2'!A1" display="'2'!A1" xr:uid="{00000000-0004-0000-0000-000008000000}"/>
    <hyperlink ref="E29" location="'2'!A1" display="'2'!A1" xr:uid="{00000000-0004-0000-0000-000009000000}"/>
    <hyperlink ref="E33" location="'2'!A1" display="'2'!A1" xr:uid="{00000000-0004-0000-0000-00000A000000}"/>
    <hyperlink ref="E35" location="'2'!A1" display="'2'!A1" xr:uid="{00000000-0004-0000-0000-00000B000000}"/>
    <hyperlink ref="E37" location="'2'!A1" display="'2'!A1" xr:uid="{00000000-0004-0000-0000-00000C000000}"/>
    <hyperlink ref="E39" location="'2'!A1" display="'2'!A1" xr:uid="{00000000-0004-0000-0000-00000D000000}"/>
    <hyperlink ref="E41" location="'2'!A1" display="'2'!A1" xr:uid="{00000000-0004-0000-0000-00000E000000}"/>
    <hyperlink ref="E43" location="'2'!A1" display="'2'!A1" xr:uid="{00000000-0004-0000-0000-00000F000000}"/>
    <hyperlink ref="E45" location="'2'!A1" display="'2'!A1" xr:uid="{00000000-0004-0000-0000-000010000000}"/>
    <hyperlink ref="E47" location="'2'!A1" display="'2'!A1" xr:uid="{00000000-0004-0000-0000-000011000000}"/>
    <hyperlink ref="E49" location="'2'!A1" display="'2'!A1" xr:uid="{00000000-0004-0000-0000-000012000000}"/>
    <hyperlink ref="E51" location="'2'!A1" display="'2'!A1" xr:uid="{00000000-0004-0000-0000-000013000000}"/>
    <hyperlink ref="E53" location="'2'!A1" display="'2'!A1" xr:uid="{00000000-0004-0000-0000-000014000000}"/>
    <hyperlink ref="F4" location="'1'!A1" display="'1'!A1" xr:uid="{00000000-0004-0000-0000-000015000000}"/>
    <hyperlink ref="F8" location="'2'!A1" display="'2'!A1" xr:uid="{00000000-0004-0000-0000-000016000000}"/>
    <hyperlink ref="F11" location="'2'!A1" display="'2'!A1" xr:uid="{00000000-0004-0000-0000-000017000000}"/>
    <hyperlink ref="F14" location="'2'!A1" display="'2'!A1" xr:uid="{00000000-0004-0000-0000-000018000000}"/>
    <hyperlink ref="F17" location="'2'!A1" display="'2'!A1" xr:uid="{00000000-0004-0000-0000-000019000000}"/>
    <hyperlink ref="F20" location="'2'!A1" display="'2'!A1" xr:uid="{00000000-0004-0000-0000-00001A000000}"/>
    <hyperlink ref="F23" location="'2'!A1" display="'2'!A1" xr:uid="{00000000-0004-0000-0000-00001B000000}"/>
    <hyperlink ref="F26" location="'2'!A1" display="'2'!A1" xr:uid="{00000000-0004-0000-0000-00001C000000}"/>
    <hyperlink ref="F29" location="'2'!A1" display="'2'!A1" xr:uid="{00000000-0004-0000-0000-00001D000000}"/>
    <hyperlink ref="F32" location="'2'!A1" display="'2'!A1" xr:uid="{00000000-0004-0000-0000-00001E000000}"/>
    <hyperlink ref="F35" location="'2'!A1" display="'2'!A1" xr:uid="{00000000-0004-0000-0000-00001F000000}"/>
    <hyperlink ref="F38" location="'2'!A1" display="'2'!A1" xr:uid="{00000000-0004-0000-0000-000020000000}"/>
    <hyperlink ref="F41" location="'2'!A1" display="'2'!A1" xr:uid="{00000000-0004-0000-0000-000021000000}"/>
    <hyperlink ref="F44" location="'2'!A1" display="'2'!A1" xr:uid="{00000000-0004-0000-0000-000022000000}"/>
    <hyperlink ref="F47" location="'2'!A1" display="'2'!A1" xr:uid="{00000000-0004-0000-0000-000023000000}"/>
    <hyperlink ref="F50" location="'2'!A1" display="'2'!A1" xr:uid="{00000000-0004-0000-0000-000024000000}"/>
    <hyperlink ref="F53" location="'2'!A1" display="'2'!A1" xr:uid="{00000000-0004-0000-0000-000025000000}"/>
    <hyperlink ref="F56" location="'1'!A1" display="'1'!A1" xr:uid="{00000000-0004-0000-0000-000026000000}"/>
    <hyperlink ref="F9" location="'1'!A1" display="'1'!A1" xr:uid="{00000000-0004-0000-0000-000027000000}"/>
    <hyperlink ref="F12" location="'1'!A1" display="'1'!A1" xr:uid="{00000000-0004-0000-0000-000028000000}"/>
    <hyperlink ref="F15" location="'1'!A1" display="'1'!A1" xr:uid="{00000000-0004-0000-0000-000029000000}"/>
    <hyperlink ref="F18" location="'1'!A1" display="'1'!A1" xr:uid="{00000000-0004-0000-0000-00002A000000}"/>
    <hyperlink ref="F21" location="'1'!A1" display="'1'!A1" xr:uid="{00000000-0004-0000-0000-00002B000000}"/>
    <hyperlink ref="F24" location="'1'!A1" display="'1'!A1" xr:uid="{00000000-0004-0000-0000-00002C000000}"/>
    <hyperlink ref="F27" location="'1'!A1" display="'1'!A1" xr:uid="{00000000-0004-0000-0000-00002D000000}"/>
    <hyperlink ref="F30" location="'1'!A1" display="'1'!A1" xr:uid="{00000000-0004-0000-0000-00002E000000}"/>
    <hyperlink ref="F33" location="'1'!A1" display="'1'!A1" xr:uid="{00000000-0004-0000-0000-00002F000000}"/>
    <hyperlink ref="F36" location="'1'!A1" display="'1'!A1" xr:uid="{00000000-0004-0000-0000-000030000000}"/>
    <hyperlink ref="F39" location="'1'!A1" display="'1'!A1" xr:uid="{00000000-0004-0000-0000-000031000000}"/>
    <hyperlink ref="F42" location="'1'!A1" display="'1'!A1" xr:uid="{00000000-0004-0000-0000-000032000000}"/>
    <hyperlink ref="F45" location="'1'!A1" display="'1'!A1" xr:uid="{00000000-0004-0000-0000-000033000000}"/>
    <hyperlink ref="F48" location="'1'!A1" display="'1'!A1" xr:uid="{00000000-0004-0000-0000-000034000000}"/>
    <hyperlink ref="F51" location="'1'!A1" display="'1'!A1" xr:uid="{00000000-0004-0000-0000-000035000000}"/>
    <hyperlink ref="F54" location="'1'!A1" display="'1'!A1" xr:uid="{00000000-0004-0000-0000-000036000000}"/>
    <hyperlink ref="F7" location="'1'!A1" display="'1'!A1" xr:uid="{00000000-0004-0000-0000-000037000000}"/>
    <hyperlink ref="F10" location="'1'!A1" display="'1'!A1" xr:uid="{00000000-0004-0000-0000-000038000000}"/>
    <hyperlink ref="F13" location="'1'!A1" display="'1'!A1" xr:uid="{00000000-0004-0000-0000-000039000000}"/>
    <hyperlink ref="F16" location="'1'!A1" display="'1'!A1" xr:uid="{00000000-0004-0000-0000-00003A000000}"/>
    <hyperlink ref="F19" location="'1'!A1" display="'1'!A1" xr:uid="{00000000-0004-0000-0000-00003B000000}"/>
    <hyperlink ref="F22" location="'1'!A1" display="'1'!A1" xr:uid="{00000000-0004-0000-0000-00003C000000}"/>
    <hyperlink ref="F25" location="'1'!A1" display="'1'!A1" xr:uid="{00000000-0004-0000-0000-00003D000000}"/>
    <hyperlink ref="F28" location="'1'!A1" display="'1'!A1" xr:uid="{00000000-0004-0000-0000-00003E000000}"/>
    <hyperlink ref="F31" location="'1'!A1" display="'1'!A1" xr:uid="{00000000-0004-0000-0000-00003F000000}"/>
    <hyperlink ref="F34" location="'1'!A1" display="'1'!A1" xr:uid="{00000000-0004-0000-0000-000040000000}"/>
    <hyperlink ref="F37" location="'1'!A1" display="'1'!A1" xr:uid="{00000000-0004-0000-0000-000041000000}"/>
    <hyperlink ref="F40" location="'1'!A1" display="'1'!A1" xr:uid="{00000000-0004-0000-0000-000042000000}"/>
    <hyperlink ref="F43" location="'1'!A1" display="'1'!A1" xr:uid="{00000000-0004-0000-0000-000043000000}"/>
    <hyperlink ref="F46" location="'1'!A1" display="'1'!A1" xr:uid="{00000000-0004-0000-0000-000044000000}"/>
    <hyperlink ref="F49" location="'1'!A1" display="'1'!A1" xr:uid="{00000000-0004-0000-0000-000045000000}"/>
    <hyperlink ref="F52" location="'1'!A1" display="'1'!A1" xr:uid="{00000000-0004-0000-0000-000046000000}"/>
    <hyperlink ref="F55" location="'1'!A1" display="'1'!A1" xr:uid="{00000000-0004-0000-0000-000047000000}"/>
  </hyperlinks>
  <pageMargins left="0.70866141732283472" right="0.70866141732283472" top="0.6692913385826772" bottom="0.39370078740157483" header="0.51181102362204722" footer="0.51181102362204722"/>
  <pageSetup paperSize="9" scale="61" fitToHeight="0" orientation="portrait" r:id="rId1"/>
  <headerFooter scaleWithDoc="0">
    <oddHeader>&amp;L&amp;8FACT BOOK DNB - 4Q15&amp;R&amp;"Calibri"&amp;12&amp;K008000Intern - Lom og Skjåk&amp;1#_x000D_&amp;"Calibri"&amp;11&amp;K000000&amp;8CONTENTS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3">
    <tabColor rgb="FF00B050"/>
  </sheetPr>
  <dimension ref="A1:AA30"/>
  <sheetViews>
    <sheetView zoomScaleNormal="100" workbookViewId="0">
      <selection activeCell="D24" sqref="D24"/>
    </sheetView>
  </sheetViews>
  <sheetFormatPr baseColWidth="10" defaultRowHeight="14.25" x14ac:dyDescent="0.2"/>
  <cols>
    <col min="1" max="1" width="42.28515625" style="14" customWidth="1"/>
    <col min="2" max="2" width="16.140625" style="14" customWidth="1"/>
    <col min="3" max="3" width="14" style="14" customWidth="1"/>
    <col min="4" max="4" width="11.28515625" style="14" bestFit="1" customWidth="1"/>
    <col min="5" max="5" width="9.5703125" style="14" bestFit="1" customWidth="1"/>
    <col min="6" max="6" width="10.85546875" style="14" bestFit="1" customWidth="1"/>
    <col min="7" max="7" width="9.7109375" style="14" bestFit="1" customWidth="1"/>
    <col min="8" max="8" width="7.7109375" style="14" bestFit="1" customWidth="1"/>
    <col min="9" max="9" width="9.5703125" style="14" bestFit="1" customWidth="1"/>
    <col min="10" max="10" width="9" style="14" bestFit="1" customWidth="1"/>
    <col min="11" max="11" width="8.5703125" style="14" bestFit="1" customWidth="1"/>
    <col min="12" max="12" width="8.42578125" style="14" bestFit="1" customWidth="1"/>
    <col min="13" max="13" width="7.7109375" style="14" bestFit="1" customWidth="1"/>
    <col min="14" max="14" width="11.85546875" style="14" bestFit="1" customWidth="1"/>
    <col min="15" max="15" width="10.28515625" style="14" bestFit="1" customWidth="1"/>
    <col min="16" max="16" width="8.140625" style="14" bestFit="1" customWidth="1"/>
    <col min="17" max="17" width="8.7109375" style="14" bestFit="1" customWidth="1"/>
    <col min="18" max="18" width="8.5703125" style="14" bestFit="1" customWidth="1"/>
    <col min="19" max="19" width="8.140625" style="14" bestFit="1" customWidth="1"/>
    <col min="20" max="20" width="11" style="14" customWidth="1"/>
    <col min="21" max="21" width="7.7109375" style="14" bestFit="1" customWidth="1"/>
    <col min="22" max="22" width="11.85546875" style="14" bestFit="1" customWidth="1"/>
    <col min="23" max="24" width="11.42578125" style="14"/>
    <col min="25" max="25" width="14.7109375" style="14" bestFit="1" customWidth="1"/>
    <col min="26" max="16384" width="11.42578125" style="14"/>
  </cols>
  <sheetData>
    <row r="1" spans="1:27" ht="18.75" customHeight="1" x14ac:dyDescent="0.2"/>
    <row r="2" spans="1:27" ht="18.75" customHeight="1" x14ac:dyDescent="0.2">
      <c r="A2" s="15" t="s">
        <v>5</v>
      </c>
      <c r="B2" s="16"/>
      <c r="C2" s="16"/>
      <c r="D2" s="17"/>
      <c r="E2" s="17"/>
      <c r="F2" s="17"/>
      <c r="G2" s="17"/>
      <c r="H2" s="17"/>
      <c r="L2" s="16"/>
    </row>
    <row r="3" spans="1:27" ht="15" customHeight="1" x14ac:dyDescent="0.2">
      <c r="A3" s="15"/>
      <c r="B3" s="16"/>
      <c r="C3" s="16"/>
      <c r="D3" s="17"/>
      <c r="E3" s="17"/>
      <c r="F3" s="17"/>
      <c r="G3" s="17"/>
      <c r="H3" s="17"/>
      <c r="L3" s="16"/>
    </row>
    <row r="4" spans="1:27" ht="14.25" customHeight="1" x14ac:dyDescent="0.2">
      <c r="A4" s="15"/>
      <c r="B4" s="18" t="s">
        <v>315</v>
      </c>
      <c r="C4" s="19"/>
      <c r="D4" s="17"/>
      <c r="E4" s="17"/>
      <c r="F4" s="17"/>
      <c r="G4" s="17"/>
      <c r="H4" s="17"/>
      <c r="L4" s="19"/>
    </row>
    <row r="5" spans="1:27" ht="14.25" customHeight="1" x14ac:dyDescent="0.2">
      <c r="A5" s="15"/>
      <c r="B5" s="17"/>
      <c r="C5" s="17"/>
      <c r="D5" s="17"/>
      <c r="E5" s="17"/>
      <c r="F5" s="17"/>
      <c r="G5" s="17"/>
      <c r="H5" s="17"/>
    </row>
    <row r="6" spans="1:27" ht="172.5" customHeight="1" x14ac:dyDescent="0.2">
      <c r="A6" s="426" t="s">
        <v>232</v>
      </c>
      <c r="B6" s="478" t="s">
        <v>511</v>
      </c>
      <c r="C6" s="478" t="s">
        <v>512</v>
      </c>
      <c r="D6" s="478" t="s">
        <v>513</v>
      </c>
      <c r="E6" s="478" t="s">
        <v>514</v>
      </c>
      <c r="F6" s="478" t="s">
        <v>515</v>
      </c>
      <c r="G6" s="478" t="s">
        <v>516</v>
      </c>
      <c r="H6" s="478" t="s">
        <v>517</v>
      </c>
      <c r="I6" s="478" t="s">
        <v>518</v>
      </c>
      <c r="J6" s="478" t="s">
        <v>519</v>
      </c>
      <c r="K6" s="478" t="s">
        <v>520</v>
      </c>
      <c r="L6" s="478" t="s">
        <v>521</v>
      </c>
      <c r="M6" s="478" t="s">
        <v>522</v>
      </c>
      <c r="N6" s="478" t="s">
        <v>523</v>
      </c>
      <c r="O6" s="478" t="s">
        <v>524</v>
      </c>
      <c r="P6" s="478" t="s">
        <v>525</v>
      </c>
      <c r="Q6" s="478" t="s">
        <v>526</v>
      </c>
      <c r="R6" s="478" t="s">
        <v>527</v>
      </c>
      <c r="S6" s="478" t="s">
        <v>528</v>
      </c>
      <c r="T6" s="478" t="s">
        <v>529</v>
      </c>
      <c r="U6" s="478" t="s">
        <v>530</v>
      </c>
      <c r="V6" s="478" t="s">
        <v>531</v>
      </c>
      <c r="W6" s="478" t="s">
        <v>532</v>
      </c>
      <c r="X6" s="479" t="s">
        <v>46</v>
      </c>
      <c r="Y6" s="448"/>
      <c r="Z6" s="259"/>
      <c r="AA6" s="259"/>
    </row>
    <row r="7" spans="1:27" s="58" customFormat="1" x14ac:dyDescent="0.2">
      <c r="A7" s="426" t="s">
        <v>241</v>
      </c>
      <c r="B7" s="480">
        <v>139024.69175999999</v>
      </c>
      <c r="C7" s="480"/>
      <c r="D7" s="480">
        <v>0.44768000000000002</v>
      </c>
      <c r="E7" s="480"/>
      <c r="F7" s="480"/>
      <c r="G7" s="480">
        <v>161832.61097000001</v>
      </c>
      <c r="H7" s="480">
        <v>62.597839999999998</v>
      </c>
      <c r="I7" s="480">
        <v>0.25134000000000001</v>
      </c>
      <c r="J7" s="480">
        <v>41389.690589999998</v>
      </c>
      <c r="K7" s="480"/>
      <c r="L7" s="480">
        <v>78373.05631</v>
      </c>
      <c r="M7" s="480">
        <v>503784.92119999998</v>
      </c>
      <c r="N7" s="480">
        <v>10921.58886</v>
      </c>
      <c r="O7" s="480">
        <v>63.989629999999998</v>
      </c>
      <c r="P7" s="480"/>
      <c r="Q7" s="480"/>
      <c r="R7" s="480"/>
      <c r="S7" s="480"/>
      <c r="T7" s="480"/>
      <c r="U7" s="480"/>
      <c r="V7" s="480"/>
      <c r="W7" s="480">
        <v>20718.194670000001</v>
      </c>
      <c r="X7" s="481">
        <f>SUM(B7:W7)</f>
        <v>956172.04084999999</v>
      </c>
      <c r="Y7" s="471"/>
      <c r="Z7" s="472"/>
      <c r="AA7" s="472"/>
    </row>
    <row r="8" spans="1:27" s="58" customFormat="1" ht="14.25" customHeight="1" x14ac:dyDescent="0.2">
      <c r="A8" s="426" t="s">
        <v>240</v>
      </c>
      <c r="B8" s="480">
        <v>504354.63127999997</v>
      </c>
      <c r="C8" s="480"/>
      <c r="D8" s="480">
        <v>48484.089540000001</v>
      </c>
      <c r="E8" s="480">
        <v>11911.42992</v>
      </c>
      <c r="F8" s="480"/>
      <c r="G8" s="480">
        <v>106133.48297</v>
      </c>
      <c r="H8" s="480">
        <v>58676.129690000002</v>
      </c>
      <c r="I8" s="480">
        <v>30184.137910000001</v>
      </c>
      <c r="J8" s="480">
        <v>93986.766189999995</v>
      </c>
      <c r="K8" s="480">
        <v>578.74658999999997</v>
      </c>
      <c r="L8" s="480">
        <v>10260.717130000001</v>
      </c>
      <c r="M8" s="480">
        <v>194672.72356000001</v>
      </c>
      <c r="N8" s="480">
        <v>4901.3129099999996</v>
      </c>
      <c r="O8" s="480">
        <v>24299.146629999999</v>
      </c>
      <c r="P8" s="480"/>
      <c r="Q8" s="480">
        <v>7399.2133599999997</v>
      </c>
      <c r="R8" s="480">
        <v>3801.5502799999999</v>
      </c>
      <c r="S8" s="480">
        <v>18849.052609999999</v>
      </c>
      <c r="T8" s="480">
        <v>10108.009050000001</v>
      </c>
      <c r="U8" s="480"/>
      <c r="V8" s="480"/>
      <c r="W8" s="480">
        <v>317452.69782</v>
      </c>
      <c r="X8" s="481">
        <f t="shared" ref="X8:X13" si="0">SUM(B8:W8)</f>
        <v>1446053.8374399999</v>
      </c>
      <c r="Y8" s="258"/>
      <c r="Z8" s="472"/>
      <c r="AA8" s="472"/>
    </row>
    <row r="9" spans="1:27" s="58" customFormat="1" ht="14.25" customHeight="1" x14ac:dyDescent="0.2">
      <c r="A9" s="426" t="s">
        <v>488</v>
      </c>
      <c r="B9" s="480"/>
      <c r="C9" s="480"/>
      <c r="D9" s="480"/>
      <c r="E9" s="480"/>
      <c r="F9" s="480"/>
      <c r="G9" s="480"/>
      <c r="H9" s="480"/>
      <c r="I9" s="480"/>
      <c r="J9" s="480"/>
      <c r="K9" s="480"/>
      <c r="L9" s="480">
        <v>30023.802739999999</v>
      </c>
      <c r="M9" s="480"/>
      <c r="N9" s="480"/>
      <c r="O9" s="480"/>
      <c r="P9" s="480"/>
      <c r="Q9" s="480"/>
      <c r="R9" s="480"/>
      <c r="S9" s="480"/>
      <c r="T9" s="480"/>
      <c r="U9" s="480"/>
      <c r="V9" s="480"/>
      <c r="W9" s="480"/>
      <c r="X9" s="481">
        <f t="shared" si="0"/>
        <v>30023.802739999999</v>
      </c>
      <c r="Y9" s="258"/>
      <c r="Z9" s="472"/>
      <c r="AA9" s="472"/>
    </row>
    <row r="10" spans="1:27" s="58" customFormat="1" ht="14.25" customHeight="1" x14ac:dyDescent="0.2">
      <c r="A10" s="426" t="s">
        <v>238</v>
      </c>
      <c r="B10" s="480">
        <v>25530.792000000001</v>
      </c>
      <c r="C10" s="480"/>
      <c r="D10" s="480"/>
      <c r="E10" s="480"/>
      <c r="F10" s="480"/>
      <c r="G10" s="480">
        <v>50670.175450000002</v>
      </c>
      <c r="H10" s="480">
        <v>405.50463999999999</v>
      </c>
      <c r="I10" s="480"/>
      <c r="J10" s="480">
        <v>8872.8207000000002</v>
      </c>
      <c r="K10" s="480"/>
      <c r="L10" s="480"/>
      <c r="M10" s="480">
        <v>46473.001960000001</v>
      </c>
      <c r="N10" s="480"/>
      <c r="O10" s="480"/>
      <c r="P10" s="480"/>
      <c r="Q10" s="480"/>
      <c r="R10" s="480"/>
      <c r="S10" s="480"/>
      <c r="T10" s="480"/>
      <c r="U10" s="480"/>
      <c r="V10" s="480"/>
      <c r="W10" s="480">
        <v>8629.1292300000005</v>
      </c>
      <c r="X10" s="481">
        <f t="shared" si="0"/>
        <v>140581.42397999999</v>
      </c>
      <c r="Y10" s="258"/>
      <c r="Z10" s="472"/>
      <c r="AA10" s="472"/>
    </row>
    <row r="11" spans="1:27" s="58" customFormat="1" ht="14.25" customHeight="1" x14ac:dyDescent="0.2">
      <c r="A11" s="426" t="s">
        <v>510</v>
      </c>
      <c r="B11" s="480"/>
      <c r="C11" s="480"/>
      <c r="D11" s="480"/>
      <c r="E11" s="480"/>
      <c r="F11" s="480"/>
      <c r="G11" s="480">
        <v>90017.19902</v>
      </c>
      <c r="H11" s="480"/>
      <c r="I11" s="480"/>
      <c r="J11" s="480"/>
      <c r="K11" s="480"/>
      <c r="L11" s="480"/>
      <c r="M11" s="480">
        <v>9599.6967999999997</v>
      </c>
      <c r="N11" s="480"/>
      <c r="O11" s="480"/>
      <c r="P11" s="480"/>
      <c r="Q11" s="480"/>
      <c r="R11" s="480"/>
      <c r="S11" s="480"/>
      <c r="T11" s="480"/>
      <c r="U11" s="480"/>
      <c r="V11" s="480"/>
      <c r="W11" s="480"/>
      <c r="X11" s="481">
        <f t="shared" si="0"/>
        <v>99616.895820000005</v>
      </c>
      <c r="Y11" s="258"/>
      <c r="Z11" s="472"/>
      <c r="AA11" s="472"/>
    </row>
    <row r="12" spans="1:27" s="58" customFormat="1" ht="14.25" customHeight="1" x14ac:dyDescent="0.2">
      <c r="A12" s="426" t="s">
        <v>242</v>
      </c>
      <c r="B12" s="480"/>
      <c r="C12" s="480"/>
      <c r="D12" s="480">
        <v>1468.1952000000001</v>
      </c>
      <c r="E12" s="480"/>
      <c r="F12" s="480"/>
      <c r="G12" s="480">
        <v>892.92690000000005</v>
      </c>
      <c r="H12" s="480">
        <v>192.73140000000001</v>
      </c>
      <c r="I12" s="480">
        <v>342.8064</v>
      </c>
      <c r="J12" s="480">
        <v>2877.6590999999999</v>
      </c>
      <c r="K12" s="480"/>
      <c r="L12" s="480"/>
      <c r="M12" s="480">
        <v>296.0523</v>
      </c>
      <c r="N12" s="480">
        <v>939.76469999999995</v>
      </c>
      <c r="O12" s="480">
        <v>568.02419999999995</v>
      </c>
      <c r="P12" s="480"/>
      <c r="Q12" s="480"/>
      <c r="R12" s="480"/>
      <c r="S12" s="480"/>
      <c r="T12" s="480"/>
      <c r="U12" s="480"/>
      <c r="V12" s="480"/>
      <c r="W12" s="480"/>
      <c r="X12" s="481">
        <f t="shared" si="0"/>
        <v>7578.1601999999993</v>
      </c>
      <c r="Y12" s="258"/>
      <c r="Z12" s="472"/>
      <c r="AA12" s="472"/>
    </row>
    <row r="13" spans="1:27" s="58" customFormat="1" ht="14.25" customHeight="1" x14ac:dyDescent="0.2">
      <c r="A13" s="426" t="s">
        <v>239</v>
      </c>
      <c r="B13" s="480">
        <v>528770.88763000001</v>
      </c>
      <c r="C13" s="480"/>
      <c r="D13" s="480">
        <v>14546.98264</v>
      </c>
      <c r="E13" s="480"/>
      <c r="F13" s="480"/>
      <c r="G13" s="480">
        <v>91558.494529999996</v>
      </c>
      <c r="H13" s="480">
        <v>34051.283759999998</v>
      </c>
      <c r="I13" s="480">
        <v>17031.810600000001</v>
      </c>
      <c r="J13" s="480">
        <v>12619.858700000001</v>
      </c>
      <c r="K13" s="480">
        <v>745.54300000000001</v>
      </c>
      <c r="L13" s="480"/>
      <c r="M13" s="480">
        <v>176076.95397999999</v>
      </c>
      <c r="N13" s="480">
        <v>3119.69</v>
      </c>
      <c r="O13" s="480">
        <v>10454.573</v>
      </c>
      <c r="P13" s="480"/>
      <c r="Q13" s="480">
        <v>10526.84</v>
      </c>
      <c r="R13" s="480">
        <v>6166.2150000000001</v>
      </c>
      <c r="S13" s="480">
        <v>5963.768</v>
      </c>
      <c r="T13" s="480">
        <v>2206.2568099999999</v>
      </c>
      <c r="U13" s="480"/>
      <c r="V13" s="480"/>
      <c r="W13" s="480">
        <v>3583516.2631000001</v>
      </c>
      <c r="X13" s="481">
        <f t="shared" si="0"/>
        <v>4497355.4207499996</v>
      </c>
      <c r="Y13" s="461"/>
      <c r="Z13" s="472"/>
      <c r="AA13" s="472"/>
    </row>
    <row r="14" spans="1:27" s="58" customFormat="1" ht="14.25" customHeight="1" x14ac:dyDescent="0.25">
      <c r="A14" s="444" t="s">
        <v>46</v>
      </c>
      <c r="B14" s="446">
        <f>SUM(B7:B13)</f>
        <v>1197681.0026699998</v>
      </c>
      <c r="C14" s="446">
        <f t="shared" ref="C14:X14" si="1">SUM(C7:C13)</f>
        <v>0</v>
      </c>
      <c r="D14" s="446">
        <f t="shared" si="1"/>
        <v>64499.715060000002</v>
      </c>
      <c r="E14" s="446">
        <f t="shared" si="1"/>
        <v>11911.42992</v>
      </c>
      <c r="F14" s="446">
        <f t="shared" si="1"/>
        <v>0</v>
      </c>
      <c r="G14" s="446">
        <f t="shared" si="1"/>
        <v>501104.88983999996</v>
      </c>
      <c r="H14" s="446">
        <f t="shared" si="1"/>
        <v>93388.247329999998</v>
      </c>
      <c r="I14" s="446">
        <f t="shared" si="1"/>
        <v>47559.006250000006</v>
      </c>
      <c r="J14" s="446">
        <f t="shared" si="1"/>
        <v>159746.79528000002</v>
      </c>
      <c r="K14" s="446">
        <f t="shared" si="1"/>
        <v>1324.2895899999999</v>
      </c>
      <c r="L14" s="446">
        <f t="shared" si="1"/>
        <v>118657.57618</v>
      </c>
      <c r="M14" s="446">
        <f t="shared" si="1"/>
        <v>930903.34980000008</v>
      </c>
      <c r="N14" s="446">
        <f t="shared" si="1"/>
        <v>19882.356469999999</v>
      </c>
      <c r="O14" s="446">
        <f t="shared" si="1"/>
        <v>35385.733460000003</v>
      </c>
      <c r="P14" s="446">
        <f t="shared" si="1"/>
        <v>0</v>
      </c>
      <c r="Q14" s="446">
        <f t="shared" si="1"/>
        <v>17926.053359999998</v>
      </c>
      <c r="R14" s="446">
        <f t="shared" si="1"/>
        <v>9967.7652799999996</v>
      </c>
      <c r="S14" s="446">
        <f t="shared" si="1"/>
        <v>24812.820609999999</v>
      </c>
      <c r="T14" s="446">
        <f t="shared" si="1"/>
        <v>12314.26586</v>
      </c>
      <c r="U14" s="446">
        <f t="shared" si="1"/>
        <v>0</v>
      </c>
      <c r="V14" s="446">
        <f t="shared" si="1"/>
        <v>0</v>
      </c>
      <c r="W14" s="446">
        <f t="shared" si="1"/>
        <v>3930316.2848200002</v>
      </c>
      <c r="X14" s="446">
        <f t="shared" si="1"/>
        <v>7177381.5817799997</v>
      </c>
      <c r="Y14" s="476"/>
      <c r="Z14" s="472"/>
      <c r="AA14" s="472"/>
    </row>
    <row r="15" spans="1:27" s="58" customFormat="1" ht="14.25" customHeight="1" x14ac:dyDescent="0.15">
      <c r="B15" s="473"/>
      <c r="C15" s="475"/>
      <c r="D15" s="476"/>
      <c r="E15" s="476"/>
      <c r="F15" s="476"/>
      <c r="G15" s="476"/>
      <c r="H15" s="476"/>
      <c r="I15" s="476"/>
      <c r="J15" s="476"/>
      <c r="K15" s="476"/>
      <c r="L15" s="476"/>
      <c r="M15" s="476"/>
      <c r="N15" s="476"/>
      <c r="O15" s="476"/>
      <c r="P15" s="476"/>
      <c r="Q15" s="476"/>
      <c r="R15" s="476"/>
      <c r="S15" s="476"/>
      <c r="T15" s="476"/>
      <c r="U15" s="476"/>
      <c r="V15" s="476"/>
      <c r="W15" s="476"/>
      <c r="X15" s="476"/>
      <c r="Y15" s="476"/>
      <c r="Z15" s="472"/>
      <c r="AA15" s="472"/>
    </row>
    <row r="16" spans="1:27" s="58" customFormat="1" ht="14.25" customHeight="1" x14ac:dyDescent="0.15">
      <c r="B16" s="473"/>
      <c r="C16" s="475"/>
      <c r="D16" s="476"/>
      <c r="E16" s="476"/>
      <c r="F16" s="476"/>
      <c r="G16" s="476"/>
      <c r="H16" s="476"/>
      <c r="I16" s="476"/>
      <c r="J16" s="476"/>
      <c r="K16" s="476"/>
      <c r="L16" s="476"/>
      <c r="M16" s="476"/>
      <c r="N16" s="476"/>
      <c r="O16" s="476"/>
      <c r="P16" s="476"/>
      <c r="Q16" s="476"/>
      <c r="R16" s="476"/>
      <c r="S16" s="476"/>
      <c r="T16" s="476"/>
      <c r="U16" s="476"/>
      <c r="V16" s="476"/>
      <c r="W16" s="476"/>
      <c r="X16" s="476"/>
      <c r="Y16" s="476"/>
      <c r="Z16" s="472"/>
      <c r="AA16" s="472"/>
    </row>
    <row r="17" spans="2:27" s="58" customFormat="1" ht="14.25" customHeight="1" x14ac:dyDescent="0.15">
      <c r="B17" s="473"/>
      <c r="C17" s="475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6"/>
      <c r="U17" s="476"/>
      <c r="V17" s="476"/>
      <c r="W17" s="476"/>
      <c r="X17" s="476"/>
      <c r="Y17" s="476"/>
      <c r="Z17" s="472"/>
      <c r="AA17" s="472"/>
    </row>
    <row r="18" spans="2:27" s="58" customFormat="1" ht="14.25" customHeight="1" x14ac:dyDescent="0.15">
      <c r="B18" s="473"/>
      <c r="C18" s="475"/>
      <c r="D18" s="476"/>
      <c r="E18" s="476"/>
      <c r="F18" s="476"/>
      <c r="G18" s="476"/>
      <c r="H18" s="476"/>
      <c r="I18" s="476"/>
      <c r="J18" s="476"/>
      <c r="K18" s="476"/>
      <c r="L18" s="476"/>
      <c r="M18" s="476"/>
      <c r="N18" s="476"/>
      <c r="O18" s="476"/>
      <c r="P18" s="476"/>
      <c r="Q18" s="476"/>
      <c r="R18" s="476"/>
      <c r="S18" s="476"/>
      <c r="T18" s="476"/>
      <c r="U18" s="476"/>
      <c r="V18" s="476"/>
      <c r="W18" s="476"/>
      <c r="X18" s="476"/>
      <c r="Y18" s="476"/>
      <c r="Z18" s="472"/>
      <c r="AA18" s="472"/>
    </row>
    <row r="19" spans="2:27" s="58" customFormat="1" ht="14.25" customHeight="1" x14ac:dyDescent="0.15">
      <c r="B19" s="473"/>
      <c r="C19" s="475"/>
      <c r="D19" s="476"/>
      <c r="E19" s="476"/>
      <c r="F19" s="476"/>
      <c r="G19" s="476"/>
      <c r="H19" s="476"/>
      <c r="I19" s="476"/>
      <c r="J19" s="476"/>
      <c r="K19" s="476"/>
      <c r="L19" s="476"/>
      <c r="M19" s="476"/>
      <c r="N19" s="476"/>
      <c r="O19" s="476"/>
      <c r="P19" s="476"/>
      <c r="Q19" s="476"/>
      <c r="R19" s="476"/>
      <c r="S19" s="476"/>
      <c r="T19" s="476"/>
      <c r="U19" s="476"/>
      <c r="V19" s="476"/>
      <c r="W19" s="476"/>
      <c r="X19" s="476"/>
      <c r="Y19" s="476"/>
      <c r="Z19" s="472"/>
      <c r="AA19" s="472"/>
    </row>
    <row r="20" spans="2:27" s="58" customFormat="1" ht="14.25" customHeight="1" x14ac:dyDescent="0.2">
      <c r="B20" s="473"/>
      <c r="C20" s="307"/>
      <c r="D20" s="474"/>
      <c r="E20" s="474"/>
      <c r="F20" s="474"/>
      <c r="G20" s="474"/>
      <c r="H20" s="474"/>
      <c r="I20" s="474"/>
      <c r="J20" s="474"/>
      <c r="K20" s="474"/>
      <c r="L20" s="474"/>
      <c r="M20" s="474"/>
      <c r="N20" s="474"/>
      <c r="O20" s="474"/>
      <c r="P20" s="474"/>
      <c r="Q20" s="474"/>
      <c r="R20" s="474"/>
      <c r="S20" s="474"/>
      <c r="T20" s="474"/>
      <c r="U20" s="474"/>
      <c r="V20" s="474"/>
      <c r="W20" s="474"/>
      <c r="X20" s="474"/>
      <c r="Y20" s="477"/>
      <c r="Z20" s="472"/>
      <c r="AA20" s="472"/>
    </row>
    <row r="21" spans="2:27" s="58" customFormat="1" ht="14.25" customHeight="1" x14ac:dyDescent="0.2">
      <c r="B21" s="473"/>
      <c r="C21" s="307"/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4"/>
      <c r="O21" s="474"/>
      <c r="P21" s="474"/>
      <c r="Q21" s="474"/>
      <c r="R21" s="474"/>
      <c r="S21" s="474"/>
      <c r="T21" s="474"/>
      <c r="U21" s="474"/>
      <c r="V21" s="474"/>
      <c r="W21" s="474"/>
      <c r="X21" s="474"/>
      <c r="Y21" s="474"/>
      <c r="Z21" s="472"/>
      <c r="AA21" s="472"/>
    </row>
    <row r="22" spans="2:27" s="58" customFormat="1" ht="14.25" customHeight="1" x14ac:dyDescent="0.2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2:27" s="58" customFormat="1" ht="14.25" customHeight="1" x14ac:dyDescent="0.2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2:27" s="58" customFormat="1" ht="14.25" customHeight="1" x14ac:dyDescent="0.2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2:27" s="58" customFormat="1" ht="14.25" customHeight="1" x14ac:dyDescent="0.2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2:27" s="58" customFormat="1" ht="14.2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2:27" s="58" customFormat="1" ht="14.25" customHeight="1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2:27" s="58" customFormat="1" ht="14.25" customHeight="1" x14ac:dyDescent="0.2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2:27" s="58" customFormat="1" ht="14.25" customHeight="1" x14ac:dyDescent="0.2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2:27" s="58" customFormat="1" ht="14.25" customHeight="1" x14ac:dyDescent="0.2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</sheetData>
  <pageMargins left="0.7" right="0.7" top="0.75" bottom="0.75" header="0.3" footer="0.3"/>
  <pageSetup paperSize="9" orientation="portrait" verticalDpi="0" r:id="rId1"/>
  <headerFooter>
    <oddHeader>&amp;R&amp;"Calibri"&amp;12&amp;K008000Intern - Lom og Skjåk&amp;1#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rgb="FF00B050"/>
  </sheetPr>
  <dimension ref="A1:J32"/>
  <sheetViews>
    <sheetView zoomScaleNormal="100" workbookViewId="0">
      <selection activeCell="J13" sqref="J13:J14"/>
    </sheetView>
  </sheetViews>
  <sheetFormatPr baseColWidth="10" defaultRowHeight="14.25" x14ac:dyDescent="0.2"/>
  <cols>
    <col min="1" max="2" width="4.28515625" style="14" customWidth="1"/>
    <col min="3" max="3" width="45.28515625" style="14" bestFit="1" customWidth="1"/>
    <col min="4" max="9" width="14.28515625" style="14" customWidth="1"/>
    <col min="10" max="16384" width="11.42578125" style="14"/>
  </cols>
  <sheetData>
    <row r="1" spans="1:9" ht="18.75" customHeight="1" x14ac:dyDescent="0.2"/>
    <row r="2" spans="1:9" ht="18.75" customHeight="1" x14ac:dyDescent="0.2">
      <c r="A2" s="15" t="s">
        <v>6</v>
      </c>
      <c r="B2" s="16"/>
      <c r="C2" s="16"/>
      <c r="D2" s="17"/>
      <c r="E2" s="17"/>
      <c r="I2" s="16"/>
    </row>
    <row r="3" spans="1:9" ht="14.25" customHeight="1" x14ac:dyDescent="0.2">
      <c r="A3" s="15"/>
      <c r="B3" s="16"/>
      <c r="C3" s="16"/>
      <c r="D3" s="17"/>
      <c r="E3" s="17"/>
      <c r="I3" s="16"/>
    </row>
    <row r="4" spans="1:9" ht="14.25" customHeight="1" x14ac:dyDescent="0.2">
      <c r="A4" s="15"/>
      <c r="B4" s="18" t="s">
        <v>315</v>
      </c>
      <c r="C4" s="19"/>
      <c r="D4" s="17"/>
      <c r="E4" s="17"/>
      <c r="I4" s="19"/>
    </row>
    <row r="5" spans="1:9" ht="14.25" customHeight="1" thickBot="1" x14ac:dyDescent="0.25">
      <c r="A5" s="15"/>
      <c r="B5" s="16"/>
      <c r="C5" s="16"/>
      <c r="D5" s="17"/>
      <c r="E5" s="17"/>
    </row>
    <row r="6" spans="1:9" ht="14.25" customHeight="1" x14ac:dyDescent="0.2">
      <c r="B6" s="58"/>
      <c r="C6" s="58"/>
      <c r="D6" s="423" t="s">
        <v>42</v>
      </c>
      <c r="E6" s="23" t="s">
        <v>43</v>
      </c>
      <c r="F6" s="23" t="s">
        <v>44</v>
      </c>
      <c r="G6" s="23" t="s">
        <v>47</v>
      </c>
      <c r="H6" s="23" t="s">
        <v>48</v>
      </c>
      <c r="I6" s="52" t="s">
        <v>49</v>
      </c>
    </row>
    <row r="7" spans="1:9" ht="14.25" customHeight="1" x14ac:dyDescent="0.2">
      <c r="B7" s="60"/>
      <c r="C7" s="60"/>
      <c r="D7" s="519" t="s">
        <v>61</v>
      </c>
      <c r="E7" s="520"/>
      <c r="F7" s="520"/>
      <c r="G7" s="520"/>
      <c r="H7" s="520"/>
      <c r="I7" s="521"/>
    </row>
    <row r="8" spans="1:9" ht="14.25" customHeight="1" thickBot="1" x14ac:dyDescent="0.25">
      <c r="B8" s="61"/>
      <c r="C8" s="62"/>
      <c r="D8" s="63" t="s">
        <v>62</v>
      </c>
      <c r="E8" s="11" t="s">
        <v>63</v>
      </c>
      <c r="F8" s="11" t="s">
        <v>64</v>
      </c>
      <c r="G8" s="11" t="s">
        <v>65</v>
      </c>
      <c r="H8" s="11" t="s">
        <v>66</v>
      </c>
      <c r="I8" s="64" t="s">
        <v>46</v>
      </c>
    </row>
    <row r="9" spans="1:9" ht="14.25" customHeight="1" x14ac:dyDescent="0.2">
      <c r="B9" s="53">
        <v>1</v>
      </c>
      <c r="C9" s="12" t="s">
        <v>52</v>
      </c>
      <c r="D9" s="88"/>
      <c r="E9" s="97"/>
      <c r="F9" s="97"/>
      <c r="G9" s="97"/>
      <c r="H9" s="97"/>
      <c r="I9" s="89"/>
    </row>
    <row r="10" spans="1:9" ht="14.25" customHeight="1" x14ac:dyDescent="0.2">
      <c r="B10" s="54">
        <v>2</v>
      </c>
      <c r="C10" s="13" t="s">
        <v>53</v>
      </c>
      <c r="D10" s="90"/>
      <c r="E10" s="98"/>
      <c r="F10" s="98"/>
      <c r="G10" s="98"/>
      <c r="H10" s="98"/>
      <c r="I10" s="86"/>
    </row>
    <row r="11" spans="1:9" ht="14.25" customHeight="1" x14ac:dyDescent="0.2">
      <c r="B11" s="54">
        <v>3</v>
      </c>
      <c r="C11" s="13" t="s">
        <v>54</v>
      </c>
      <c r="D11" s="90"/>
      <c r="E11" s="98"/>
      <c r="F11" s="98"/>
      <c r="G11" s="98"/>
      <c r="H11" s="98"/>
      <c r="I11" s="86"/>
    </row>
    <row r="12" spans="1:9" ht="14.25" customHeight="1" x14ac:dyDescent="0.2">
      <c r="B12" s="54">
        <v>4</v>
      </c>
      <c r="C12" s="13" t="s">
        <v>55</v>
      </c>
      <c r="D12" s="90"/>
      <c r="E12" s="98"/>
      <c r="F12" s="98"/>
      <c r="G12" s="98"/>
      <c r="H12" s="98"/>
      <c r="I12" s="86"/>
    </row>
    <row r="13" spans="1:9" ht="14.25" customHeight="1" x14ac:dyDescent="0.2">
      <c r="B13" s="54">
        <v>5</v>
      </c>
      <c r="C13" s="13" t="s">
        <v>56</v>
      </c>
      <c r="D13" s="90"/>
      <c r="E13" s="104"/>
      <c r="F13" s="104"/>
      <c r="G13" s="104"/>
      <c r="H13" s="104"/>
      <c r="I13" s="105"/>
    </row>
    <row r="14" spans="1:9" ht="14.25" customHeight="1" thickBot="1" x14ac:dyDescent="0.25">
      <c r="B14" s="55">
        <v>6</v>
      </c>
      <c r="C14" s="56" t="s">
        <v>57</v>
      </c>
      <c r="D14" s="106"/>
      <c r="E14" s="102"/>
      <c r="F14" s="102"/>
      <c r="G14" s="102"/>
      <c r="H14" s="102"/>
      <c r="I14" s="103"/>
    </row>
    <row r="15" spans="1:9" ht="14.25" customHeight="1" x14ac:dyDescent="0.2">
      <c r="B15" s="54">
        <v>7</v>
      </c>
      <c r="C15" s="237"/>
      <c r="D15" s="90"/>
      <c r="E15" s="104"/>
      <c r="F15" s="104"/>
      <c r="G15" s="104"/>
      <c r="H15" s="104"/>
      <c r="I15" s="105"/>
    </row>
    <row r="16" spans="1:9" ht="14.25" customHeight="1" x14ac:dyDescent="0.2">
      <c r="B16" s="236">
        <v>8</v>
      </c>
      <c r="C16" s="482" t="s">
        <v>239</v>
      </c>
      <c r="D16" s="483">
        <v>4269194.7449000003</v>
      </c>
      <c r="E16" s="104"/>
      <c r="F16" s="104"/>
      <c r="G16" s="104"/>
      <c r="H16" s="104"/>
      <c r="I16" s="105"/>
    </row>
    <row r="17" spans="2:10" ht="14.25" customHeight="1" x14ac:dyDescent="0.2">
      <c r="B17" s="236">
        <v>9</v>
      </c>
      <c r="C17" s="482" t="s">
        <v>510</v>
      </c>
      <c r="D17" s="483">
        <v>95938.918170000004</v>
      </c>
      <c r="E17" s="104"/>
      <c r="F17" s="104"/>
      <c r="G17" s="104"/>
      <c r="H17" s="104"/>
      <c r="I17" s="105"/>
    </row>
    <row r="18" spans="2:10" ht="14.25" customHeight="1" x14ac:dyDescent="0.2">
      <c r="B18" s="236">
        <v>10</v>
      </c>
      <c r="C18" s="482" t="s">
        <v>241</v>
      </c>
      <c r="D18" s="483">
        <v>772373.77934999997</v>
      </c>
      <c r="E18" s="104"/>
      <c r="F18" s="104"/>
      <c r="G18" s="104"/>
      <c r="H18" s="104"/>
      <c r="I18" s="105"/>
    </row>
    <row r="19" spans="2:10" ht="14.25" customHeight="1" x14ac:dyDescent="0.2">
      <c r="B19" s="236">
        <v>11</v>
      </c>
      <c r="C19" s="482" t="s">
        <v>240</v>
      </c>
      <c r="D19" s="483">
        <v>1282996.247</v>
      </c>
      <c r="E19" s="104"/>
      <c r="F19" s="104"/>
      <c r="G19" s="104"/>
      <c r="H19" s="104"/>
      <c r="I19" s="105"/>
    </row>
    <row r="20" spans="2:10" ht="14.25" customHeight="1" x14ac:dyDescent="0.2">
      <c r="B20" s="236">
        <v>12</v>
      </c>
      <c r="C20" s="482" t="s">
        <v>238</v>
      </c>
      <c r="D20" s="483">
        <v>138134.49918000001</v>
      </c>
      <c r="E20" s="104"/>
      <c r="F20" s="104"/>
      <c r="G20" s="104"/>
      <c r="H20" s="104"/>
      <c r="I20" s="105"/>
    </row>
    <row r="21" spans="2:10" ht="14.25" customHeight="1" x14ac:dyDescent="0.2">
      <c r="B21" s="236">
        <v>13</v>
      </c>
      <c r="C21" s="482" t="s">
        <v>488</v>
      </c>
      <c r="D21" s="483">
        <v>30023.802739999999</v>
      </c>
      <c r="E21" s="104"/>
      <c r="F21" s="104"/>
      <c r="G21" s="104"/>
      <c r="H21" s="104"/>
      <c r="I21" s="105"/>
    </row>
    <row r="22" spans="2:10" ht="14.25" customHeight="1" x14ac:dyDescent="0.2">
      <c r="B22" s="54">
        <v>14</v>
      </c>
      <c r="C22" s="482" t="s">
        <v>242</v>
      </c>
      <c r="D22" s="484">
        <v>7578.1602000000003</v>
      </c>
      <c r="E22" s="104"/>
      <c r="F22" s="104"/>
      <c r="G22" s="104"/>
      <c r="H22" s="104"/>
      <c r="I22" s="105"/>
    </row>
    <row r="23" spans="2:10" ht="14.25" customHeight="1" x14ac:dyDescent="0.2">
      <c r="B23" s="54">
        <v>15</v>
      </c>
      <c r="C23" s="13"/>
      <c r="D23" s="484"/>
      <c r="E23" s="104"/>
      <c r="F23" s="104"/>
      <c r="G23" s="104"/>
      <c r="H23" s="104"/>
      <c r="I23" s="105"/>
    </row>
    <row r="24" spans="2:10" ht="14.25" customHeight="1" x14ac:dyDescent="0.2">
      <c r="B24" s="54">
        <v>16</v>
      </c>
      <c r="C24" s="13"/>
      <c r="D24" s="484"/>
      <c r="E24" s="104"/>
      <c r="F24" s="104"/>
      <c r="G24" s="104"/>
      <c r="H24" s="104"/>
      <c r="I24" s="105"/>
      <c r="J24" s="20"/>
    </row>
    <row r="25" spans="2:10" ht="14.25" customHeight="1" x14ac:dyDescent="0.2">
      <c r="B25" s="54">
        <v>17</v>
      </c>
      <c r="C25" s="13"/>
      <c r="D25" s="484"/>
      <c r="E25" s="104"/>
      <c r="F25" s="104"/>
      <c r="G25" s="104"/>
      <c r="H25" s="104"/>
      <c r="I25" s="105"/>
    </row>
    <row r="26" spans="2:10" ht="14.25" customHeight="1" x14ac:dyDescent="0.2">
      <c r="B26" s="54">
        <v>18</v>
      </c>
      <c r="C26" s="13"/>
      <c r="D26" s="484"/>
      <c r="E26" s="104"/>
      <c r="F26" s="104"/>
      <c r="G26" s="104"/>
      <c r="H26" s="104"/>
      <c r="I26" s="105"/>
    </row>
    <row r="27" spans="2:10" ht="14.25" customHeight="1" x14ac:dyDescent="0.2">
      <c r="B27" s="54">
        <v>19</v>
      </c>
      <c r="C27" s="13"/>
      <c r="D27" s="484"/>
      <c r="E27" s="104"/>
      <c r="F27" s="104"/>
      <c r="G27" s="104"/>
      <c r="H27" s="104"/>
      <c r="I27" s="105"/>
    </row>
    <row r="28" spans="2:10" ht="14.25" customHeight="1" x14ac:dyDescent="0.2">
      <c r="B28" s="54">
        <v>20</v>
      </c>
      <c r="C28" s="13"/>
      <c r="D28" s="484"/>
      <c r="E28" s="104"/>
      <c r="F28" s="104"/>
      <c r="G28" s="104"/>
      <c r="H28" s="104"/>
      <c r="I28" s="105"/>
    </row>
    <row r="29" spans="2:10" ht="14.25" customHeight="1" x14ac:dyDescent="0.2">
      <c r="B29" s="54">
        <v>21</v>
      </c>
      <c r="C29" s="13"/>
      <c r="D29" s="484"/>
      <c r="E29" s="104"/>
      <c r="F29" s="104"/>
      <c r="G29" s="104"/>
      <c r="H29" s="104"/>
      <c r="I29" s="105"/>
    </row>
    <row r="30" spans="2:10" ht="14.25" customHeight="1" x14ac:dyDescent="0.2">
      <c r="B30" s="54">
        <v>22</v>
      </c>
      <c r="C30" s="13"/>
      <c r="D30" s="484"/>
      <c r="E30" s="104"/>
      <c r="F30" s="104"/>
      <c r="G30" s="104"/>
      <c r="H30" s="104"/>
      <c r="I30" s="105"/>
    </row>
    <row r="31" spans="2:10" ht="14.25" customHeight="1" x14ac:dyDescent="0.2">
      <c r="B31" s="54">
        <v>23</v>
      </c>
      <c r="C31" s="232" t="s">
        <v>60</v>
      </c>
      <c r="D31" s="484">
        <f>SUM(D16:D22)</f>
        <v>6596240.15154</v>
      </c>
      <c r="E31" s="104"/>
      <c r="F31" s="104"/>
      <c r="G31" s="104"/>
      <c r="H31" s="104"/>
      <c r="I31" s="105"/>
    </row>
    <row r="32" spans="2:10" ht="14.25" customHeight="1" thickBot="1" x14ac:dyDescent="0.25">
      <c r="B32" s="54">
        <v>24</v>
      </c>
      <c r="C32" s="232" t="s">
        <v>46</v>
      </c>
      <c r="D32" s="485">
        <f>D31</f>
        <v>6596240.15154</v>
      </c>
      <c r="E32" s="425"/>
      <c r="F32" s="425"/>
      <c r="G32" s="425"/>
      <c r="H32" s="425"/>
      <c r="I32" s="219"/>
    </row>
  </sheetData>
  <mergeCells count="1">
    <mergeCell ref="D7:I7"/>
  </mergeCells>
  <pageMargins left="0.7" right="0.7" top="0.75" bottom="0.75" header="0.3" footer="0.3"/>
  <pageSetup paperSize="9" orientation="portrait" verticalDpi="0" r:id="rId1"/>
  <headerFooter>
    <oddHeader>&amp;R&amp;"Calibri"&amp;12&amp;K008000Intern - Lom og Skjåk&amp;1#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1:H16"/>
  <sheetViews>
    <sheetView workbookViewId="0">
      <selection activeCell="F27" sqref="F27"/>
    </sheetView>
  </sheetViews>
  <sheetFormatPr baseColWidth="10" defaultRowHeight="12.75" x14ac:dyDescent="0.2"/>
  <cols>
    <col min="2" max="2" width="39.5703125" bestFit="1" customWidth="1"/>
    <col min="3" max="3" width="22.140625" bestFit="1" customWidth="1"/>
    <col min="4" max="4" width="24.85546875" bestFit="1" customWidth="1"/>
    <col min="5" max="5" width="22.42578125" bestFit="1" customWidth="1"/>
    <col min="6" max="6" width="26.42578125" customWidth="1"/>
    <col min="7" max="7" width="31.140625" bestFit="1" customWidth="1"/>
    <col min="8" max="8" width="22.5703125" bestFit="1" customWidth="1"/>
  </cols>
  <sheetData>
    <row r="1" spans="2:8" ht="15" x14ac:dyDescent="0.2">
      <c r="B1" s="555" t="s">
        <v>7</v>
      </c>
    </row>
    <row r="3" spans="2:8" ht="15" x14ac:dyDescent="0.25">
      <c r="B3" s="442" t="s">
        <v>232</v>
      </c>
      <c r="C3" s="442" t="s">
        <v>507</v>
      </c>
      <c r="D3" s="442" t="s">
        <v>233</v>
      </c>
      <c r="E3" s="442" t="s">
        <v>234</v>
      </c>
      <c r="F3" s="442" t="s">
        <v>235</v>
      </c>
      <c r="G3" s="442" t="s">
        <v>236</v>
      </c>
      <c r="H3" s="442" t="s">
        <v>237</v>
      </c>
    </row>
    <row r="4" spans="2:8" x14ac:dyDescent="0.2">
      <c r="B4" s="426" t="s">
        <v>240</v>
      </c>
      <c r="C4" s="426"/>
      <c r="D4" s="426"/>
      <c r="E4" s="443">
        <v>905667.19730999996</v>
      </c>
      <c r="F4" s="443">
        <v>0</v>
      </c>
      <c r="G4" s="443">
        <v>0</v>
      </c>
      <c r="H4" s="443">
        <v>0</v>
      </c>
    </row>
    <row r="5" spans="2:8" x14ac:dyDescent="0.2">
      <c r="B5" s="426" t="s">
        <v>240</v>
      </c>
      <c r="C5" s="426" t="s">
        <v>500</v>
      </c>
      <c r="D5" s="426"/>
      <c r="E5" s="443">
        <v>540386.64012999996</v>
      </c>
      <c r="F5" s="443">
        <v>0</v>
      </c>
      <c r="G5" s="443">
        <v>0</v>
      </c>
      <c r="H5" s="443">
        <v>0</v>
      </c>
    </row>
    <row r="6" spans="2:8" x14ac:dyDescent="0.2">
      <c r="B6" s="426" t="s">
        <v>242</v>
      </c>
      <c r="C6" s="426" t="s">
        <v>500</v>
      </c>
      <c r="D6" s="426"/>
      <c r="E6" s="443">
        <v>7517.1734999999999</v>
      </c>
      <c r="F6" s="443">
        <v>0</v>
      </c>
      <c r="G6" s="443">
        <v>0</v>
      </c>
      <c r="H6" s="443">
        <v>0</v>
      </c>
    </row>
    <row r="7" spans="2:8" x14ac:dyDescent="0.2">
      <c r="B7" s="426" t="s">
        <v>242</v>
      </c>
      <c r="C7" s="426"/>
      <c r="D7" s="426"/>
      <c r="E7" s="443">
        <v>60.986699999999999</v>
      </c>
      <c r="F7" s="443">
        <v>0</v>
      </c>
      <c r="G7" s="443">
        <v>0</v>
      </c>
      <c r="H7" s="443">
        <v>0</v>
      </c>
    </row>
    <row r="8" spans="2:8" x14ac:dyDescent="0.2">
      <c r="B8" s="426" t="s">
        <v>488</v>
      </c>
      <c r="C8" s="426" t="s">
        <v>500</v>
      </c>
      <c r="D8" s="426"/>
      <c r="E8" s="443">
        <v>30023.802739999999</v>
      </c>
      <c r="F8" s="443">
        <v>0</v>
      </c>
      <c r="G8" s="443">
        <v>0</v>
      </c>
      <c r="H8" s="443">
        <v>0</v>
      </c>
    </row>
    <row r="9" spans="2:8" x14ac:dyDescent="0.2">
      <c r="B9" s="426" t="s">
        <v>241</v>
      </c>
      <c r="C9" s="426"/>
      <c r="D9" s="426"/>
      <c r="E9" s="443">
        <v>407432.28584000003</v>
      </c>
      <c r="F9" s="443">
        <v>0</v>
      </c>
      <c r="G9" s="443">
        <v>0</v>
      </c>
      <c r="H9" s="443">
        <v>0</v>
      </c>
    </row>
    <row r="10" spans="2:8" x14ac:dyDescent="0.2">
      <c r="B10" s="426" t="s">
        <v>241</v>
      </c>
      <c r="C10" s="426" t="s">
        <v>500</v>
      </c>
      <c r="D10" s="426"/>
      <c r="E10" s="443">
        <v>548739.75500999996</v>
      </c>
      <c r="F10" s="443">
        <v>0</v>
      </c>
      <c r="G10" s="443">
        <v>0</v>
      </c>
      <c r="H10" s="443">
        <v>0</v>
      </c>
    </row>
    <row r="11" spans="2:8" x14ac:dyDescent="0.2">
      <c r="B11" s="426" t="s">
        <v>510</v>
      </c>
      <c r="C11" s="426" t="s">
        <v>500</v>
      </c>
      <c r="D11" s="426"/>
      <c r="E11" s="443">
        <v>99616.895820000005</v>
      </c>
      <c r="F11" s="443">
        <v>0</v>
      </c>
      <c r="G11" s="443">
        <v>0</v>
      </c>
      <c r="H11" s="443">
        <v>0</v>
      </c>
    </row>
    <row r="12" spans="2:8" x14ac:dyDescent="0.2">
      <c r="B12" s="426" t="s">
        <v>239</v>
      </c>
      <c r="C12" s="426"/>
      <c r="D12" s="426"/>
      <c r="E12" s="443">
        <v>4301812.2989699999</v>
      </c>
      <c r="F12" s="443">
        <v>0</v>
      </c>
      <c r="G12" s="443">
        <v>0</v>
      </c>
      <c r="H12" s="443">
        <v>0</v>
      </c>
    </row>
    <row r="13" spans="2:8" x14ac:dyDescent="0.2">
      <c r="B13" s="426" t="s">
        <v>239</v>
      </c>
      <c r="C13" s="426" t="s">
        <v>500</v>
      </c>
      <c r="D13" s="426"/>
      <c r="E13" s="443">
        <v>195543.12177999999</v>
      </c>
      <c r="F13" s="443">
        <v>0</v>
      </c>
      <c r="G13" s="443">
        <v>0</v>
      </c>
      <c r="H13" s="443">
        <v>0</v>
      </c>
    </row>
    <row r="14" spans="2:8" x14ac:dyDescent="0.2">
      <c r="B14" s="426" t="s">
        <v>238</v>
      </c>
      <c r="C14" s="426"/>
      <c r="D14" s="426"/>
      <c r="E14" s="443">
        <v>0</v>
      </c>
      <c r="F14" s="443">
        <v>29500.376189999999</v>
      </c>
      <c r="G14" s="443">
        <v>3195.99487</v>
      </c>
      <c r="H14" s="443">
        <v>0</v>
      </c>
    </row>
    <row r="15" spans="2:8" x14ac:dyDescent="0.2">
      <c r="B15" s="426" t="s">
        <v>238</v>
      </c>
      <c r="C15" s="426" t="s">
        <v>500</v>
      </c>
      <c r="D15" s="426"/>
      <c r="E15" s="443">
        <v>0</v>
      </c>
      <c r="F15" s="443">
        <v>151982.75287</v>
      </c>
      <c r="G15" s="443">
        <v>37705.710209999997</v>
      </c>
      <c r="H15" s="443">
        <v>0</v>
      </c>
    </row>
    <row r="16" spans="2:8" ht="15" x14ac:dyDescent="0.25">
      <c r="B16" s="470" t="s">
        <v>46</v>
      </c>
      <c r="C16" s="470"/>
      <c r="D16" s="470"/>
      <c r="E16" s="446">
        <f>SUM(E4:E15)</f>
        <v>7036800.1577999992</v>
      </c>
      <c r="F16" s="446">
        <f t="shared" ref="F16:H16" si="0">SUM(F4:F15)</f>
        <v>181483.12906000001</v>
      </c>
      <c r="G16" s="446">
        <f t="shared" si="0"/>
        <v>40901.70508</v>
      </c>
      <c r="H16" s="446">
        <f t="shared" si="0"/>
        <v>0</v>
      </c>
    </row>
  </sheetData>
  <pageMargins left="0.7" right="0.7" top="0.75" bottom="0.75" header="0.3" footer="0.3"/>
  <pageSetup paperSize="9" orientation="portrait" verticalDpi="0" r:id="rId1"/>
  <headerFooter>
    <oddHeader>&amp;R&amp;"Calibri"&amp;12&amp;K008000Intern - Lom og Skjåk&amp;1#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F21"/>
  <sheetViews>
    <sheetView workbookViewId="0">
      <selection activeCell="F25" sqref="F25"/>
    </sheetView>
  </sheetViews>
  <sheetFormatPr baseColWidth="10" defaultRowHeight="12.75" x14ac:dyDescent="0.2"/>
  <cols>
    <col min="2" max="2" width="21.85546875" bestFit="1" customWidth="1"/>
    <col min="3" max="3" width="22.5703125" bestFit="1" customWidth="1"/>
    <col min="4" max="4" width="22.42578125" bestFit="1" customWidth="1"/>
    <col min="5" max="5" width="22.7109375" bestFit="1" customWidth="1"/>
    <col min="6" max="6" width="31.140625" bestFit="1" customWidth="1"/>
  </cols>
  <sheetData>
    <row r="1" spans="1:6" ht="15" x14ac:dyDescent="0.2">
      <c r="A1" s="555" t="s">
        <v>8</v>
      </c>
    </row>
    <row r="3" spans="1:6" ht="15" x14ac:dyDescent="0.25">
      <c r="B3" s="442" t="s">
        <v>243</v>
      </c>
      <c r="C3" s="442" t="s">
        <v>244</v>
      </c>
      <c r="D3" s="442" t="s">
        <v>234</v>
      </c>
      <c r="E3" s="442" t="s">
        <v>235</v>
      </c>
      <c r="F3" s="442" t="s">
        <v>236</v>
      </c>
    </row>
    <row r="4" spans="1:6" x14ac:dyDescent="0.2">
      <c r="B4" s="426" t="s">
        <v>275</v>
      </c>
      <c r="C4" s="426" t="s">
        <v>276</v>
      </c>
      <c r="D4" s="443">
        <v>11911.42992</v>
      </c>
      <c r="E4" s="443">
        <v>0</v>
      </c>
      <c r="F4" s="443">
        <v>0</v>
      </c>
    </row>
    <row r="5" spans="1:6" x14ac:dyDescent="0.2">
      <c r="B5" s="426" t="s">
        <v>269</v>
      </c>
      <c r="C5" s="426" t="s">
        <v>270</v>
      </c>
      <c r="D5" s="443">
        <v>884430.34783999994</v>
      </c>
      <c r="E5" s="443">
        <v>57296.001960000001</v>
      </c>
      <c r="F5" s="443">
        <v>10823</v>
      </c>
    </row>
    <row r="6" spans="1:6" x14ac:dyDescent="0.2">
      <c r="B6" s="426" t="s">
        <v>245</v>
      </c>
      <c r="C6" s="426" t="s">
        <v>246</v>
      </c>
      <c r="D6" s="443">
        <v>35385.733460000003</v>
      </c>
      <c r="E6" s="443">
        <v>0</v>
      </c>
      <c r="F6" s="443">
        <v>0</v>
      </c>
    </row>
    <row r="7" spans="1:6" x14ac:dyDescent="0.2">
      <c r="B7" s="426" t="s">
        <v>265</v>
      </c>
      <c r="C7" s="426" t="s">
        <v>266</v>
      </c>
      <c r="D7" s="443">
        <v>47559.006249999999</v>
      </c>
      <c r="E7" s="443">
        <v>0</v>
      </c>
      <c r="F7" s="443">
        <v>0</v>
      </c>
    </row>
    <row r="8" spans="1:6" x14ac:dyDescent="0.2">
      <c r="B8" s="426" t="s">
        <v>259</v>
      </c>
      <c r="C8" s="426" t="s">
        <v>260</v>
      </c>
      <c r="D8" s="443">
        <v>150873.97458000001</v>
      </c>
      <c r="E8" s="443">
        <v>10515.530909999999</v>
      </c>
      <c r="F8" s="443">
        <v>1642.71021</v>
      </c>
    </row>
    <row r="9" spans="1:6" x14ac:dyDescent="0.2">
      <c r="B9" s="426" t="s">
        <v>263</v>
      </c>
      <c r="C9" s="426" t="s">
        <v>264</v>
      </c>
      <c r="D9" s="443">
        <v>19882.356469999999</v>
      </c>
      <c r="E9" s="443">
        <v>0</v>
      </c>
      <c r="F9" s="443">
        <v>0</v>
      </c>
    </row>
    <row r="10" spans="1:6" x14ac:dyDescent="0.2">
      <c r="B10" s="426" t="s">
        <v>277</v>
      </c>
      <c r="C10" s="426" t="s">
        <v>278</v>
      </c>
      <c r="D10" s="443">
        <v>92982.742689999999</v>
      </c>
      <c r="E10" s="443">
        <v>1754.5046400000001</v>
      </c>
      <c r="F10" s="443">
        <v>1349</v>
      </c>
    </row>
    <row r="11" spans="1:6" x14ac:dyDescent="0.2">
      <c r="B11" s="426" t="s">
        <v>257</v>
      </c>
      <c r="C11" s="426" t="s">
        <v>258</v>
      </c>
      <c r="D11" s="443">
        <v>17926.053360000002</v>
      </c>
      <c r="E11" s="443">
        <v>0</v>
      </c>
      <c r="F11" s="443">
        <v>0</v>
      </c>
    </row>
    <row r="12" spans="1:6" x14ac:dyDescent="0.2">
      <c r="B12" s="426" t="s">
        <v>261</v>
      </c>
      <c r="C12" s="426" t="s">
        <v>262</v>
      </c>
      <c r="D12" s="443">
        <v>24812.820609999999</v>
      </c>
      <c r="E12" s="443">
        <v>0</v>
      </c>
      <c r="F12" s="443">
        <v>0</v>
      </c>
    </row>
    <row r="13" spans="1:6" x14ac:dyDescent="0.2">
      <c r="B13" s="426" t="s">
        <v>253</v>
      </c>
      <c r="C13" s="426" t="s">
        <v>254</v>
      </c>
      <c r="D13" s="443">
        <v>1172150.2106699999</v>
      </c>
      <c r="E13" s="443">
        <v>30191.792000000001</v>
      </c>
      <c r="F13" s="443">
        <v>4661</v>
      </c>
    </row>
    <row r="14" spans="1:6" x14ac:dyDescent="0.2">
      <c r="B14" s="426" t="s">
        <v>251</v>
      </c>
      <c r="C14" s="426" t="s">
        <v>252</v>
      </c>
      <c r="D14" s="443">
        <v>64499.715060000002</v>
      </c>
      <c r="E14" s="443">
        <v>0</v>
      </c>
      <c r="F14" s="443">
        <v>0</v>
      </c>
    </row>
    <row r="15" spans="1:6" x14ac:dyDescent="0.2">
      <c r="B15" s="426" t="s">
        <v>267</v>
      </c>
      <c r="C15" s="426" t="s">
        <v>268</v>
      </c>
      <c r="D15" s="443">
        <v>450434.71438999998</v>
      </c>
      <c r="E15" s="443">
        <v>71637.175449999995</v>
      </c>
      <c r="F15" s="443">
        <v>20967</v>
      </c>
    </row>
    <row r="16" spans="1:6" x14ac:dyDescent="0.2">
      <c r="B16" s="426" t="s">
        <v>247</v>
      </c>
      <c r="C16" s="426" t="s">
        <v>248</v>
      </c>
      <c r="D16" s="443">
        <v>9967.7652799999996</v>
      </c>
      <c r="E16" s="443">
        <v>0</v>
      </c>
      <c r="F16" s="443">
        <v>0</v>
      </c>
    </row>
    <row r="17" spans="2:6" x14ac:dyDescent="0.2">
      <c r="B17" s="426" t="s">
        <v>273</v>
      </c>
      <c r="C17" s="426" t="s">
        <v>274</v>
      </c>
      <c r="D17" s="443">
        <v>1324.2895900000001</v>
      </c>
      <c r="E17" s="443">
        <v>0</v>
      </c>
      <c r="F17" s="443">
        <v>0</v>
      </c>
    </row>
    <row r="18" spans="2:6" x14ac:dyDescent="0.2">
      <c r="B18" s="426" t="s">
        <v>249</v>
      </c>
      <c r="C18" s="426" t="s">
        <v>250</v>
      </c>
      <c r="D18" s="443">
        <v>118657.57618</v>
      </c>
      <c r="E18" s="443">
        <v>0</v>
      </c>
      <c r="F18" s="443">
        <v>0</v>
      </c>
    </row>
    <row r="19" spans="2:6" x14ac:dyDescent="0.2">
      <c r="B19" s="426" t="s">
        <v>271</v>
      </c>
      <c r="C19" s="426" t="s">
        <v>272</v>
      </c>
      <c r="D19" s="443">
        <v>12314.26586</v>
      </c>
      <c r="E19" s="443">
        <v>0</v>
      </c>
      <c r="F19" s="443">
        <v>0</v>
      </c>
    </row>
    <row r="20" spans="2:6" x14ac:dyDescent="0.2">
      <c r="B20" s="426" t="s">
        <v>255</v>
      </c>
      <c r="C20" s="426" t="s">
        <v>256</v>
      </c>
      <c r="D20" s="443">
        <v>3921687.1555900001</v>
      </c>
      <c r="E20" s="443">
        <v>10088.124100000001</v>
      </c>
      <c r="F20" s="443">
        <v>1458.99487</v>
      </c>
    </row>
    <row r="21" spans="2:6" ht="15" x14ac:dyDescent="0.25">
      <c r="B21" s="470"/>
      <c r="C21" s="470" t="s">
        <v>46</v>
      </c>
      <c r="D21" s="446">
        <f>SUM(D4:D20)</f>
        <v>7036800.1578000002</v>
      </c>
      <c r="E21" s="446">
        <f t="shared" ref="E21:F21" si="0">SUM(E4:E20)</f>
        <v>181483.12906000001</v>
      </c>
      <c r="F21" s="446">
        <f t="shared" si="0"/>
        <v>40901.70508</v>
      </c>
    </row>
  </sheetData>
  <pageMargins left="0.7" right="0.7" top="0.75" bottom="0.75" header="0.3" footer="0.3"/>
  <pageSetup paperSize="9" orientation="portrait" verticalDpi="0" r:id="rId1"/>
  <headerFooter>
    <oddHeader>&amp;R&amp;"Calibri"&amp;12&amp;K008000Intern - Lom og Skjåk&amp;1#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2:F40"/>
  <sheetViews>
    <sheetView workbookViewId="0">
      <selection activeCell="H39" sqref="H39"/>
    </sheetView>
  </sheetViews>
  <sheetFormatPr baseColWidth="10" defaultRowHeight="12.75" x14ac:dyDescent="0.2"/>
  <cols>
    <col min="2" max="2" width="11.140625" bestFit="1" customWidth="1"/>
    <col min="3" max="3" width="22.42578125" bestFit="1" customWidth="1"/>
    <col min="4" max="4" width="20" bestFit="1" customWidth="1"/>
    <col min="5" max="5" width="31.140625" bestFit="1" customWidth="1"/>
    <col min="6" max="6" width="22.5703125" bestFit="1" customWidth="1"/>
  </cols>
  <sheetData>
    <row r="2" spans="2:6" ht="15" x14ac:dyDescent="0.2">
      <c r="B2" s="238" t="s">
        <v>9</v>
      </c>
    </row>
    <row r="4" spans="2:6" ht="15" x14ac:dyDescent="0.25">
      <c r="B4" s="442" t="s">
        <v>279</v>
      </c>
      <c r="C4" s="442" t="s">
        <v>234</v>
      </c>
      <c r="D4" s="442" t="s">
        <v>280</v>
      </c>
      <c r="E4" s="442" t="s">
        <v>236</v>
      </c>
      <c r="F4" s="442" t="s">
        <v>237</v>
      </c>
    </row>
    <row r="5" spans="2:6" x14ac:dyDescent="0.2">
      <c r="B5" s="426" t="s">
        <v>283</v>
      </c>
      <c r="C5" s="443">
        <v>7027585.2301599998</v>
      </c>
      <c r="D5" s="443">
        <v>181483.12906000001</v>
      </c>
      <c r="E5" s="443">
        <v>40901.70508</v>
      </c>
      <c r="F5" s="562">
        <v>-1784</v>
      </c>
    </row>
    <row r="6" spans="2:6" x14ac:dyDescent="0.2">
      <c r="B6" s="426" t="s">
        <v>284</v>
      </c>
      <c r="C6" s="443">
        <v>15.000959999999999</v>
      </c>
      <c r="D6" s="443">
        <v>0</v>
      </c>
      <c r="E6" s="443">
        <v>0</v>
      </c>
      <c r="F6" s="562">
        <v>0</v>
      </c>
    </row>
    <row r="7" spans="2:6" x14ac:dyDescent="0.2">
      <c r="B7" s="426" t="s">
        <v>501</v>
      </c>
      <c r="C7" s="443">
        <v>3440.3081900000002</v>
      </c>
      <c r="D7" s="443">
        <v>0</v>
      </c>
      <c r="E7" s="443">
        <v>0</v>
      </c>
      <c r="F7" s="443">
        <v>0</v>
      </c>
    </row>
    <row r="8" spans="2:6" x14ac:dyDescent="0.2">
      <c r="B8" s="426" t="s">
        <v>282</v>
      </c>
      <c r="C8" s="443">
        <v>5061.52808</v>
      </c>
      <c r="D8" s="443">
        <v>0</v>
      </c>
      <c r="E8" s="443">
        <v>0</v>
      </c>
      <c r="F8" s="443">
        <v>0</v>
      </c>
    </row>
    <row r="9" spans="2:6" x14ac:dyDescent="0.2">
      <c r="B9" s="426" t="s">
        <v>281</v>
      </c>
      <c r="C9" s="443">
        <v>2.3400000000000001E-3</v>
      </c>
      <c r="D9" s="443">
        <v>0</v>
      </c>
      <c r="E9" s="443">
        <v>0</v>
      </c>
      <c r="F9" s="443">
        <v>0</v>
      </c>
    </row>
    <row r="10" spans="2:6" x14ac:dyDescent="0.2">
      <c r="B10" s="426" t="s">
        <v>502</v>
      </c>
      <c r="C10" s="443">
        <v>697.77241000000004</v>
      </c>
      <c r="D10" s="443">
        <v>0</v>
      </c>
      <c r="E10" s="443">
        <v>0</v>
      </c>
      <c r="F10" s="443">
        <v>0</v>
      </c>
    </row>
    <row r="11" spans="2:6" x14ac:dyDescent="0.2">
      <c r="B11" s="426" t="s">
        <v>533</v>
      </c>
      <c r="C11" s="443">
        <v>0.28548000000000001</v>
      </c>
      <c r="D11" s="443">
        <v>0</v>
      </c>
      <c r="E11" s="443">
        <v>0</v>
      </c>
      <c r="F11" s="443">
        <v>0</v>
      </c>
    </row>
    <row r="12" spans="2:6" x14ac:dyDescent="0.2">
      <c r="B12" s="426" t="s">
        <v>534</v>
      </c>
      <c r="C12" s="443">
        <v>1.8870000000000001E-2</v>
      </c>
      <c r="D12" s="443">
        <v>0</v>
      </c>
      <c r="E12" s="443">
        <v>0</v>
      </c>
      <c r="F12" s="443">
        <v>0</v>
      </c>
    </row>
    <row r="13" spans="2:6" x14ac:dyDescent="0.2">
      <c r="B13" s="426" t="s">
        <v>535</v>
      </c>
      <c r="C13" s="443">
        <v>1.1310000000000001E-2</v>
      </c>
      <c r="D13" s="443">
        <v>0</v>
      </c>
      <c r="E13" s="443">
        <v>0</v>
      </c>
      <c r="F13" s="443">
        <v>0</v>
      </c>
    </row>
    <row r="14" spans="2:6" x14ac:dyDescent="0.2">
      <c r="B14" s="242"/>
      <c r="C14" s="244"/>
      <c r="D14" s="244"/>
      <c r="E14" s="244"/>
      <c r="F14" s="245"/>
    </row>
    <row r="15" spans="2:6" x14ac:dyDescent="0.2">
      <c r="B15" s="242"/>
      <c r="C15" s="244"/>
      <c r="D15" s="244"/>
      <c r="E15" s="244"/>
      <c r="F15" s="245"/>
    </row>
    <row r="16" spans="2:6" x14ac:dyDescent="0.2">
      <c r="B16" s="242"/>
      <c r="C16" s="244"/>
      <c r="D16" s="244"/>
      <c r="E16" s="244"/>
      <c r="F16" s="245"/>
    </row>
    <row r="17" spans="2:6" x14ac:dyDescent="0.2">
      <c r="B17" s="242"/>
      <c r="C17" s="244"/>
      <c r="D17" s="244"/>
      <c r="E17" s="244"/>
      <c r="F17" s="245"/>
    </row>
    <row r="18" spans="2:6" x14ac:dyDescent="0.2">
      <c r="B18" s="242"/>
      <c r="C18" s="244"/>
      <c r="D18" s="244"/>
      <c r="E18" s="244"/>
      <c r="F18" s="245"/>
    </row>
    <row r="19" spans="2:6" x14ac:dyDescent="0.2">
      <c r="B19" s="242"/>
      <c r="C19" s="244"/>
      <c r="D19" s="244"/>
      <c r="E19" s="244"/>
      <c r="F19" s="245"/>
    </row>
    <row r="20" spans="2:6" x14ac:dyDescent="0.2">
      <c r="B20" s="242"/>
      <c r="C20" s="244"/>
      <c r="D20" s="244"/>
      <c r="E20" s="244"/>
      <c r="F20" s="245"/>
    </row>
    <row r="21" spans="2:6" x14ac:dyDescent="0.2">
      <c r="B21" s="242"/>
      <c r="C21" s="244"/>
      <c r="D21" s="244"/>
      <c r="E21" s="244"/>
      <c r="F21" s="245"/>
    </row>
    <row r="22" spans="2:6" x14ac:dyDescent="0.2">
      <c r="B22" s="242"/>
      <c r="C22" s="244"/>
      <c r="D22" s="244"/>
      <c r="E22" s="244"/>
      <c r="F22" s="245"/>
    </row>
    <row r="23" spans="2:6" x14ac:dyDescent="0.2">
      <c r="B23" s="242"/>
      <c r="C23" s="244"/>
      <c r="D23" s="244"/>
      <c r="E23" s="244"/>
      <c r="F23" s="245"/>
    </row>
    <row r="24" spans="2:6" x14ac:dyDescent="0.2">
      <c r="B24" s="242"/>
      <c r="C24" s="244"/>
      <c r="D24" s="244"/>
      <c r="E24" s="244"/>
      <c r="F24" s="245"/>
    </row>
    <row r="25" spans="2:6" x14ac:dyDescent="0.2">
      <c r="B25" s="242"/>
      <c r="C25" s="244"/>
      <c r="D25" s="244"/>
      <c r="E25" s="244"/>
      <c r="F25" s="245"/>
    </row>
    <row r="26" spans="2:6" x14ac:dyDescent="0.2">
      <c r="B26" s="242"/>
      <c r="C26" s="244"/>
      <c r="D26" s="244"/>
      <c r="E26" s="244"/>
      <c r="F26" s="245"/>
    </row>
    <row r="27" spans="2:6" x14ac:dyDescent="0.2">
      <c r="B27" s="242"/>
      <c r="C27" s="244"/>
      <c r="D27" s="244"/>
      <c r="E27" s="244"/>
      <c r="F27" s="245"/>
    </row>
    <row r="28" spans="2:6" x14ac:dyDescent="0.2">
      <c r="B28" s="242"/>
      <c r="C28" s="244"/>
      <c r="D28" s="244"/>
      <c r="E28" s="244"/>
      <c r="F28" s="245"/>
    </row>
    <row r="29" spans="2:6" x14ac:dyDescent="0.2">
      <c r="B29" s="242"/>
      <c r="C29" s="244"/>
      <c r="D29" s="244"/>
      <c r="E29" s="244"/>
      <c r="F29" s="245"/>
    </row>
    <row r="30" spans="2:6" x14ac:dyDescent="0.2">
      <c r="B30" s="242"/>
      <c r="C30" s="244"/>
      <c r="D30" s="244"/>
      <c r="E30" s="244"/>
      <c r="F30" s="245"/>
    </row>
    <row r="31" spans="2:6" x14ac:dyDescent="0.2">
      <c r="B31" s="242"/>
      <c r="C31" s="244"/>
      <c r="D31" s="244"/>
      <c r="E31" s="244"/>
      <c r="F31" s="245"/>
    </row>
    <row r="32" spans="2:6" x14ac:dyDescent="0.2">
      <c r="B32" s="242"/>
      <c r="C32" s="244"/>
      <c r="D32" s="244"/>
      <c r="E32" s="244"/>
      <c r="F32" s="245"/>
    </row>
    <row r="33" spans="2:6" ht="13.5" thickBot="1" x14ac:dyDescent="0.25">
      <c r="B33" s="243"/>
      <c r="C33" s="246"/>
      <c r="D33" s="246"/>
      <c r="E33" s="246"/>
      <c r="F33" s="247"/>
    </row>
    <row r="34" spans="2:6" x14ac:dyDescent="0.2">
      <c r="C34" s="248"/>
      <c r="D34" s="248"/>
      <c r="E34" s="248"/>
      <c r="F34" s="248"/>
    </row>
    <row r="35" spans="2:6" x14ac:dyDescent="0.2">
      <c r="C35" s="248"/>
      <c r="D35" s="248"/>
      <c r="E35" s="248"/>
      <c r="F35" s="248"/>
    </row>
    <row r="36" spans="2:6" x14ac:dyDescent="0.2">
      <c r="C36" s="248"/>
      <c r="D36" s="248"/>
      <c r="E36" s="248"/>
      <c r="F36" s="248"/>
    </row>
    <row r="37" spans="2:6" x14ac:dyDescent="0.2">
      <c r="C37" s="248"/>
      <c r="D37" s="248"/>
      <c r="E37" s="248"/>
      <c r="F37" s="248"/>
    </row>
    <row r="38" spans="2:6" x14ac:dyDescent="0.2">
      <c r="C38" s="248"/>
      <c r="D38" s="248"/>
      <c r="E38" s="248"/>
      <c r="F38" s="248"/>
    </row>
    <row r="39" spans="2:6" x14ac:dyDescent="0.2">
      <c r="C39" s="248"/>
      <c r="D39" s="248"/>
      <c r="E39" s="248"/>
      <c r="F39" s="248"/>
    </row>
    <row r="40" spans="2:6" x14ac:dyDescent="0.2">
      <c r="C40" s="248"/>
      <c r="D40" s="248"/>
      <c r="E40" s="248"/>
      <c r="F40" s="248"/>
    </row>
  </sheetData>
  <pageMargins left="0.7" right="0.7" top="0.75" bottom="0.75" header="0.3" footer="0.3"/>
  <pageSetup paperSize="9" orientation="portrait" verticalDpi="0" r:id="rId1"/>
  <headerFooter>
    <oddHeader>&amp;R&amp;"Calibri"&amp;12&amp;K008000Intern - Lom og Skjåk&amp;1#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J5"/>
  <sheetViews>
    <sheetView zoomScale="200" zoomScaleNormal="200" workbookViewId="0">
      <selection activeCell="D5" sqref="D5:I5"/>
    </sheetView>
  </sheetViews>
  <sheetFormatPr baseColWidth="10" defaultRowHeight="12.75" x14ac:dyDescent="0.2"/>
  <cols>
    <col min="3" max="3" width="17.42578125" customWidth="1"/>
    <col min="4" max="4" width="20.5703125" bestFit="1" customWidth="1"/>
    <col min="5" max="5" width="21.42578125" bestFit="1" customWidth="1"/>
    <col min="6" max="7" width="30.140625" bestFit="1" customWidth="1"/>
    <col min="8" max="8" width="31.140625" bestFit="1" customWidth="1"/>
    <col min="9" max="9" width="27.5703125" bestFit="1" customWidth="1"/>
    <col min="10" max="10" width="20.28515625" bestFit="1" customWidth="1"/>
    <col min="11" max="11" width="22.42578125" bestFit="1" customWidth="1"/>
  </cols>
  <sheetData>
    <row r="1" spans="1:10" ht="15" x14ac:dyDescent="0.2">
      <c r="A1" s="555" t="s">
        <v>10</v>
      </c>
    </row>
    <row r="3" spans="1:10" ht="13.5" thickBot="1" x14ac:dyDescent="0.25"/>
    <row r="4" spans="1:10" x14ac:dyDescent="0.2">
      <c r="C4" s="239" t="s">
        <v>286</v>
      </c>
      <c r="D4" s="240" t="s">
        <v>287</v>
      </c>
      <c r="E4" s="240" t="s">
        <v>288</v>
      </c>
      <c r="F4" s="240" t="s">
        <v>289</v>
      </c>
      <c r="G4" s="240" t="s">
        <v>290</v>
      </c>
      <c r="H4" s="240" t="s">
        <v>291</v>
      </c>
      <c r="I4" s="240" t="s">
        <v>292</v>
      </c>
      <c r="J4" s="241" t="s">
        <v>293</v>
      </c>
    </row>
    <row r="5" spans="1:10" ht="13.5" thickBot="1" x14ac:dyDescent="0.25">
      <c r="C5" s="243" t="s">
        <v>294</v>
      </c>
      <c r="D5" s="358">
        <v>106911.42761</v>
      </c>
      <c r="E5" s="358">
        <v>9298.6279400000003</v>
      </c>
      <c r="F5" s="358">
        <v>0.80081999999999998</v>
      </c>
      <c r="G5" s="358">
        <v>2347.7948299999998</v>
      </c>
      <c r="H5" s="358">
        <v>2253.7323900000001</v>
      </c>
      <c r="I5" s="358">
        <v>1048.08447</v>
      </c>
      <c r="J5" s="359">
        <v>6515281.3885599999</v>
      </c>
    </row>
  </sheetData>
  <pageMargins left="0.7" right="0.7" top="0.75" bottom="0.75" header="0.3" footer="0.3"/>
  <pageSetup paperSize="9" orientation="portrait" verticalDpi="0" r:id="rId1"/>
  <headerFooter>
    <oddHeader>&amp;R&amp;"Calibri"&amp;12&amp;K008000Intern - Lom og Skjåk&amp;1#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20">
    <tabColor rgb="FF00B050"/>
  </sheetPr>
  <dimension ref="A1:H11"/>
  <sheetViews>
    <sheetView zoomScale="110" zoomScaleNormal="110" workbookViewId="0">
      <selection activeCell="D9" sqref="D9:F9"/>
    </sheetView>
  </sheetViews>
  <sheetFormatPr baseColWidth="10" defaultRowHeight="14.25" x14ac:dyDescent="0.2"/>
  <cols>
    <col min="1" max="2" width="4.28515625" style="14" customWidth="1"/>
    <col min="3" max="3" width="13" style="14" bestFit="1" customWidth="1"/>
    <col min="4" max="8" width="14.28515625" style="14" customWidth="1"/>
    <col min="9" max="16384" width="11.42578125" style="14"/>
  </cols>
  <sheetData>
    <row r="1" spans="1:8" ht="18.75" customHeight="1" x14ac:dyDescent="0.2"/>
    <row r="2" spans="1:8" ht="18.75" customHeight="1" x14ac:dyDescent="0.2">
      <c r="A2" s="15" t="s">
        <v>14</v>
      </c>
      <c r="B2" s="16"/>
      <c r="C2" s="16"/>
      <c r="D2" s="17"/>
      <c r="E2" s="17"/>
      <c r="F2" s="17"/>
      <c r="G2" s="17"/>
      <c r="H2" s="17"/>
    </row>
    <row r="3" spans="1:8" ht="14.25" customHeight="1" x14ac:dyDescent="0.2">
      <c r="A3" s="15"/>
      <c r="B3" s="16"/>
      <c r="C3" s="16"/>
      <c r="D3" s="17"/>
      <c r="E3" s="17"/>
      <c r="F3" s="17"/>
      <c r="G3" s="17"/>
      <c r="H3" s="17"/>
    </row>
    <row r="4" spans="1:8" ht="14.25" customHeight="1" x14ac:dyDescent="0.2">
      <c r="A4" s="15"/>
      <c r="B4" s="18" t="s">
        <v>315</v>
      </c>
      <c r="C4" s="19"/>
      <c r="D4" s="17"/>
      <c r="E4" s="17"/>
      <c r="F4" s="17"/>
      <c r="G4" s="17"/>
      <c r="H4" s="17"/>
    </row>
    <row r="5" spans="1:8" ht="14.25" customHeight="1" thickBot="1" x14ac:dyDescent="0.25">
      <c r="A5" s="15"/>
      <c r="B5" s="16"/>
      <c r="C5" s="16"/>
      <c r="D5" s="17"/>
      <c r="E5" s="17"/>
      <c r="F5" s="17"/>
      <c r="G5" s="17"/>
      <c r="H5" s="17"/>
    </row>
    <row r="6" spans="1:8" ht="14.25" customHeight="1" x14ac:dyDescent="0.2">
      <c r="B6" s="20"/>
      <c r="C6" s="21"/>
      <c r="D6" s="59" t="s">
        <v>42</v>
      </c>
      <c r="E6" s="23" t="s">
        <v>43</v>
      </c>
      <c r="F6" s="23" t="s">
        <v>44</v>
      </c>
      <c r="G6" s="23" t="s">
        <v>47</v>
      </c>
      <c r="H6" s="52" t="s">
        <v>48</v>
      </c>
    </row>
    <row r="7" spans="1:8" ht="18.75" thickBot="1" x14ac:dyDescent="0.25">
      <c r="B7" s="24"/>
      <c r="C7" s="36"/>
      <c r="D7" s="360" t="s">
        <v>296</v>
      </c>
      <c r="E7" s="360" t="s">
        <v>297</v>
      </c>
      <c r="F7" s="360" t="s">
        <v>298</v>
      </c>
      <c r="G7" s="360" t="s">
        <v>299</v>
      </c>
      <c r="H7" s="360" t="s">
        <v>300</v>
      </c>
    </row>
    <row r="8" spans="1:8" ht="14.25" customHeight="1" x14ac:dyDescent="0.2">
      <c r="B8" s="65">
        <v>1</v>
      </c>
      <c r="C8" s="249" t="s">
        <v>294</v>
      </c>
      <c r="D8" s="357">
        <v>1083169.5109999999</v>
      </c>
      <c r="E8" s="357">
        <v>6067030.4268300002</v>
      </c>
      <c r="F8" s="357">
        <v>27181.643950000001</v>
      </c>
      <c r="G8" s="357">
        <v>7177381.5817799997</v>
      </c>
      <c r="H8" s="357">
        <v>16149147.516000001</v>
      </c>
    </row>
    <row r="9" spans="1:8" ht="14.25" customHeight="1" x14ac:dyDescent="0.2">
      <c r="B9" s="38">
        <v>2</v>
      </c>
      <c r="C9" s="250" t="s">
        <v>295</v>
      </c>
      <c r="D9" s="357">
        <v>33890.469340000003</v>
      </c>
      <c r="E9" s="357">
        <v>99820.960560000007</v>
      </c>
      <c r="F9" s="357">
        <v>6869.9940800000004</v>
      </c>
      <c r="G9" s="357">
        <v>140581.42397999999</v>
      </c>
      <c r="H9" s="357">
        <v>315717.56800000003</v>
      </c>
    </row>
    <row r="10" spans="1:8" ht="14.25" customHeight="1" x14ac:dyDescent="0.2">
      <c r="B10" s="67">
        <v>3</v>
      </c>
      <c r="C10" s="74"/>
      <c r="D10" s="251"/>
      <c r="E10" s="251"/>
      <c r="F10" s="33"/>
      <c r="G10" s="33"/>
      <c r="H10" s="45"/>
    </row>
    <row r="11" spans="1:8" ht="14.25" customHeight="1" thickBot="1" x14ac:dyDescent="0.25">
      <c r="B11" s="63">
        <v>4</v>
      </c>
      <c r="C11" s="226"/>
      <c r="D11" s="227"/>
      <c r="E11" s="227"/>
      <c r="F11" s="228"/>
      <c r="G11" s="228"/>
      <c r="H11" s="229"/>
    </row>
  </sheetData>
  <pageMargins left="0.7" right="0.7" top="0.75" bottom="0.75" header="0.3" footer="0.3"/>
  <pageSetup paperSize="9" orientation="portrait" verticalDpi="0" r:id="rId1"/>
  <headerFooter>
    <oddHeader>&amp;R&amp;"Calibri"&amp;12&amp;K008000Intern - Lom og Skjåk&amp;1#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21">
    <tabColor rgb="FF00B050"/>
  </sheetPr>
  <dimension ref="A1:I24"/>
  <sheetViews>
    <sheetView zoomScaleNormal="100" workbookViewId="0">
      <selection activeCell="J34" sqref="J34"/>
    </sheetView>
  </sheetViews>
  <sheetFormatPr baseColWidth="10" defaultRowHeight="14.25" x14ac:dyDescent="0.2"/>
  <cols>
    <col min="1" max="2" width="4.28515625" style="14" customWidth="1"/>
    <col min="3" max="3" width="39.85546875" style="14" bestFit="1" customWidth="1"/>
    <col min="4" max="9" width="14.28515625" style="14" customWidth="1"/>
    <col min="10" max="16384" width="11.42578125" style="14"/>
  </cols>
  <sheetData>
    <row r="1" spans="1:9" ht="18.75" customHeight="1" x14ac:dyDescent="0.2"/>
    <row r="2" spans="1:9" ht="18.75" customHeight="1" x14ac:dyDescent="0.2">
      <c r="A2" s="15" t="s">
        <v>15</v>
      </c>
      <c r="B2" s="16"/>
      <c r="C2" s="16"/>
      <c r="D2" s="17"/>
      <c r="E2" s="17"/>
      <c r="F2" s="17"/>
      <c r="G2" s="17"/>
      <c r="H2" s="17"/>
      <c r="I2" s="17"/>
    </row>
    <row r="3" spans="1:9" ht="14.25" customHeight="1" x14ac:dyDescent="0.2">
      <c r="A3" s="15"/>
      <c r="B3" s="16"/>
      <c r="C3" s="16"/>
      <c r="D3" s="17"/>
      <c r="E3" s="17"/>
      <c r="F3" s="17"/>
      <c r="G3" s="17"/>
      <c r="H3" s="17"/>
      <c r="I3" s="17"/>
    </row>
    <row r="4" spans="1:9" ht="14.25" customHeight="1" x14ac:dyDescent="0.2">
      <c r="A4" s="15"/>
      <c r="B4" s="18" t="s">
        <v>315</v>
      </c>
      <c r="C4" s="19"/>
      <c r="D4" s="17"/>
      <c r="E4" s="17"/>
      <c r="F4" s="17"/>
      <c r="G4" s="17"/>
      <c r="H4" s="17"/>
      <c r="I4" s="17"/>
    </row>
    <row r="5" spans="1:9" ht="14.25" customHeight="1" thickBot="1" x14ac:dyDescent="0.25">
      <c r="A5" s="15"/>
      <c r="B5" s="16"/>
      <c r="C5" s="16"/>
      <c r="D5" s="25"/>
      <c r="E5" s="25"/>
      <c r="F5" s="25"/>
      <c r="G5" s="25"/>
      <c r="H5" s="25"/>
      <c r="I5" s="25"/>
    </row>
    <row r="6" spans="1:9" ht="14.25" customHeight="1" x14ac:dyDescent="0.2">
      <c r="B6" s="20"/>
      <c r="C6" s="21"/>
      <c r="D6" s="22" t="s">
        <v>42</v>
      </c>
      <c r="E6" s="23" t="s">
        <v>43</v>
      </c>
      <c r="F6" s="23" t="s">
        <v>44</v>
      </c>
      <c r="G6" s="430" t="s">
        <v>47</v>
      </c>
      <c r="H6" s="57" t="s">
        <v>48</v>
      </c>
      <c r="I6" s="73" t="s">
        <v>49</v>
      </c>
    </row>
    <row r="7" spans="1:9" ht="15" thickBot="1" x14ac:dyDescent="0.25">
      <c r="B7" s="24"/>
      <c r="C7" s="361"/>
      <c r="D7" s="526"/>
      <c r="E7" s="527"/>
      <c r="F7" s="527"/>
      <c r="G7" s="527"/>
      <c r="H7" s="522" t="s">
        <v>305</v>
      </c>
      <c r="I7" s="524" t="s">
        <v>306</v>
      </c>
    </row>
    <row r="8" spans="1:9" ht="18.75" thickBot="1" x14ac:dyDescent="0.25">
      <c r="B8" s="94"/>
      <c r="C8" s="36" t="s">
        <v>68</v>
      </c>
      <c r="D8" s="421" t="s">
        <v>301</v>
      </c>
      <c r="E8" s="422" t="s">
        <v>302</v>
      </c>
      <c r="F8" s="422" t="s">
        <v>303</v>
      </c>
      <c r="G8" s="422" t="s">
        <v>304</v>
      </c>
      <c r="H8" s="523"/>
      <c r="I8" s="525"/>
    </row>
    <row r="9" spans="1:9" ht="14.25" customHeight="1" x14ac:dyDescent="0.2">
      <c r="B9" s="65">
        <v>1</v>
      </c>
      <c r="C9" s="427" t="s">
        <v>240</v>
      </c>
      <c r="D9" s="483">
        <v>1282996.247</v>
      </c>
      <c r="E9" s="489">
        <v>163057.59044</v>
      </c>
      <c r="F9" s="489">
        <v>1282996.247</v>
      </c>
      <c r="G9" s="489">
        <v>51804.270918000002</v>
      </c>
      <c r="H9" s="489">
        <v>913706.29815000005</v>
      </c>
      <c r="I9" s="488">
        <v>0.68452647858961291</v>
      </c>
    </row>
    <row r="10" spans="1:9" ht="14.25" customHeight="1" x14ac:dyDescent="0.2">
      <c r="B10" s="66">
        <v>2</v>
      </c>
      <c r="C10" s="427" t="s">
        <v>238</v>
      </c>
      <c r="D10" s="483">
        <v>138134.49918000001</v>
      </c>
      <c r="E10" s="489">
        <v>2446.9247999999998</v>
      </c>
      <c r="F10" s="489">
        <v>138134.49918000001</v>
      </c>
      <c r="G10" s="489">
        <v>810.68496000000005</v>
      </c>
      <c r="H10" s="489">
        <v>170244.3486</v>
      </c>
      <c r="I10" s="488">
        <v>1.2252626793344865</v>
      </c>
    </row>
    <row r="11" spans="1:9" ht="14.25" customHeight="1" x14ac:dyDescent="0.2">
      <c r="B11" s="66">
        <v>3</v>
      </c>
      <c r="C11" s="427" t="s">
        <v>241</v>
      </c>
      <c r="D11" s="483">
        <v>772373.77934999997</v>
      </c>
      <c r="E11" s="489">
        <v>183798.26149999999</v>
      </c>
      <c r="F11" s="489">
        <v>772373.77934999997</v>
      </c>
      <c r="G11" s="489">
        <v>44631.124400000001</v>
      </c>
      <c r="H11" s="489">
        <v>783802.28212999995</v>
      </c>
      <c r="I11" s="488">
        <v>0.95936056017827787</v>
      </c>
    </row>
    <row r="12" spans="1:9" ht="14.25" customHeight="1" x14ac:dyDescent="0.2">
      <c r="B12" s="66">
        <v>4</v>
      </c>
      <c r="C12" s="427" t="s">
        <v>510</v>
      </c>
      <c r="D12" s="483">
        <v>95938.918170000004</v>
      </c>
      <c r="E12" s="489">
        <v>3677.9776499999998</v>
      </c>
      <c r="F12" s="489">
        <v>95938.918170000004</v>
      </c>
      <c r="G12" s="489">
        <v>735.59553000000005</v>
      </c>
      <c r="H12" s="489">
        <v>145011.77058000001</v>
      </c>
      <c r="I12" s="488">
        <v>1.5000000003103195</v>
      </c>
    </row>
    <row r="13" spans="1:9" ht="14.25" customHeight="1" x14ac:dyDescent="0.2">
      <c r="B13" s="66">
        <v>6</v>
      </c>
      <c r="C13" s="427" t="s">
        <v>242</v>
      </c>
      <c r="D13" s="483">
        <v>7578.1602000000003</v>
      </c>
      <c r="E13" s="489">
        <v>0</v>
      </c>
      <c r="F13" s="489">
        <v>7578.1602000000003</v>
      </c>
      <c r="G13" s="489">
        <v>0</v>
      </c>
      <c r="H13" s="489">
        <v>0</v>
      </c>
      <c r="I13" s="488">
        <v>0</v>
      </c>
    </row>
    <row r="14" spans="1:9" ht="14.25" customHeight="1" x14ac:dyDescent="0.2">
      <c r="B14" s="66">
        <v>7</v>
      </c>
      <c r="C14" s="427" t="s">
        <v>239</v>
      </c>
      <c r="D14" s="483">
        <v>4269194.7449000003</v>
      </c>
      <c r="E14" s="489">
        <v>228160.67585</v>
      </c>
      <c r="F14" s="489">
        <v>4269194.7449000003</v>
      </c>
      <c r="G14" s="489">
        <v>98408.912083999996</v>
      </c>
      <c r="H14" s="489">
        <v>1609086.96211</v>
      </c>
      <c r="I14" s="488">
        <v>0.36841414388345328</v>
      </c>
    </row>
    <row r="15" spans="1:9" ht="14.25" customHeight="1" x14ac:dyDescent="0.2">
      <c r="B15" s="66">
        <v>8</v>
      </c>
      <c r="C15" s="362" t="s">
        <v>488</v>
      </c>
      <c r="D15" s="486">
        <v>30023.802739999999</v>
      </c>
      <c r="E15" s="487">
        <v>0</v>
      </c>
      <c r="F15" s="487">
        <v>30023.802739999999</v>
      </c>
      <c r="G15" s="487">
        <v>0</v>
      </c>
      <c r="H15" s="487">
        <v>6004.76055</v>
      </c>
      <c r="I15" s="488">
        <v>0.20000000006661381</v>
      </c>
    </row>
    <row r="16" spans="1:9" ht="14.25" customHeight="1" x14ac:dyDescent="0.2">
      <c r="B16" s="66">
        <v>9</v>
      </c>
      <c r="C16" s="362"/>
      <c r="D16" s="48"/>
      <c r="E16" s="49"/>
      <c r="F16" s="49"/>
      <c r="G16" s="49"/>
      <c r="H16" s="49"/>
      <c r="I16" s="223"/>
    </row>
    <row r="17" spans="2:9" ht="14.25" customHeight="1" x14ac:dyDescent="0.2">
      <c r="B17" s="66">
        <v>10</v>
      </c>
      <c r="C17" s="362"/>
      <c r="D17" s="48"/>
      <c r="E17" s="49"/>
      <c r="F17" s="49"/>
      <c r="G17" s="49"/>
      <c r="H17" s="49"/>
      <c r="I17" s="223"/>
    </row>
    <row r="18" spans="2:9" ht="14.25" customHeight="1" x14ac:dyDescent="0.2">
      <c r="B18" s="66">
        <v>11</v>
      </c>
      <c r="C18" s="362"/>
      <c r="D18" s="48"/>
      <c r="E18" s="49"/>
      <c r="F18" s="49"/>
      <c r="G18" s="49"/>
      <c r="H18" s="49"/>
      <c r="I18" s="223"/>
    </row>
    <row r="19" spans="2:9" ht="14.25" customHeight="1" x14ac:dyDescent="0.2">
      <c r="B19" s="39">
        <v>12</v>
      </c>
      <c r="C19" s="428"/>
      <c r="D19" s="30"/>
      <c r="E19" s="31"/>
      <c r="F19" s="31"/>
      <c r="G19" s="31"/>
      <c r="H19" s="31"/>
      <c r="I19" s="224"/>
    </row>
    <row r="20" spans="2:9" ht="14.25" customHeight="1" x14ac:dyDescent="0.2">
      <c r="B20" s="66">
        <v>13</v>
      </c>
      <c r="C20" s="362"/>
      <c r="D20" s="48"/>
      <c r="E20" s="49"/>
      <c r="F20" s="49"/>
      <c r="G20" s="49"/>
      <c r="H20" s="49"/>
      <c r="I20" s="223"/>
    </row>
    <row r="21" spans="2:9" ht="14.25" customHeight="1" x14ac:dyDescent="0.2">
      <c r="B21" s="66">
        <v>14</v>
      </c>
      <c r="C21" s="362"/>
      <c r="D21" s="48"/>
      <c r="E21" s="49"/>
      <c r="F21" s="49"/>
      <c r="G21" s="49"/>
      <c r="H21" s="49"/>
      <c r="I21" s="223"/>
    </row>
    <row r="22" spans="2:9" ht="14.25" customHeight="1" x14ac:dyDescent="0.2">
      <c r="B22" s="39">
        <v>15</v>
      </c>
      <c r="C22" s="428"/>
      <c r="D22" s="30"/>
      <c r="E22" s="31"/>
      <c r="F22" s="31"/>
      <c r="G22" s="31"/>
      <c r="H22" s="31"/>
      <c r="I22" s="224"/>
    </row>
    <row r="23" spans="2:9" ht="14.25" customHeight="1" x14ac:dyDescent="0.2">
      <c r="B23" s="39">
        <v>16</v>
      </c>
      <c r="C23" s="428"/>
      <c r="D23" s="30"/>
      <c r="E23" s="31"/>
      <c r="F23" s="31"/>
      <c r="G23" s="31"/>
      <c r="H23" s="31"/>
      <c r="I23" s="224"/>
    </row>
    <row r="24" spans="2:9" ht="14.25" customHeight="1" thickBot="1" x14ac:dyDescent="0.25">
      <c r="B24" s="51">
        <v>17</v>
      </c>
      <c r="C24" s="429"/>
      <c r="D24" s="91"/>
      <c r="E24" s="75"/>
      <c r="F24" s="75"/>
      <c r="G24" s="75"/>
      <c r="H24" s="75"/>
      <c r="I24" s="225"/>
    </row>
  </sheetData>
  <mergeCells count="4">
    <mergeCell ref="H7:H8"/>
    <mergeCell ref="I7:I8"/>
    <mergeCell ref="D7:E7"/>
    <mergeCell ref="F7:G7"/>
  </mergeCells>
  <pageMargins left="0.7" right="0.7" top="0.75" bottom="0.75" header="0.3" footer="0.3"/>
  <pageSetup paperSize="9" orientation="portrait" verticalDpi="144" r:id="rId1"/>
  <headerFooter>
    <oddHeader>&amp;R&amp;"Calibri"&amp;12&amp;K008000Intern - Lom og Skjåk&amp;1#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22">
    <tabColor rgb="FF00B050"/>
  </sheetPr>
  <dimension ref="A1:T20"/>
  <sheetViews>
    <sheetView zoomScale="110" zoomScaleNormal="110" workbookViewId="0">
      <selection activeCell="L20" sqref="L20"/>
    </sheetView>
  </sheetViews>
  <sheetFormatPr baseColWidth="10" defaultRowHeight="14.25" x14ac:dyDescent="0.2"/>
  <cols>
    <col min="1" max="2" width="4.28515625" style="14" customWidth="1"/>
    <col min="3" max="3" width="39.85546875" style="14" bestFit="1" customWidth="1"/>
    <col min="4" max="4" width="14.28515625" style="14" customWidth="1"/>
    <col min="5" max="5" width="14.85546875" style="14" customWidth="1"/>
    <col min="6" max="6" width="14.140625" style="14" bestFit="1" customWidth="1"/>
    <col min="7" max="11" width="12.42578125" style="14" customWidth="1"/>
    <col min="12" max="20" width="14.28515625" style="14" customWidth="1"/>
    <col min="21" max="16384" width="11.42578125" style="14"/>
  </cols>
  <sheetData>
    <row r="1" spans="1:20" ht="18.75" customHeight="1" x14ac:dyDescent="0.2"/>
    <row r="2" spans="1:20" ht="18.75" customHeight="1" x14ac:dyDescent="0.2">
      <c r="A2" s="15" t="s">
        <v>16</v>
      </c>
      <c r="B2" s="16"/>
      <c r="C2" s="16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0" ht="14.25" customHeight="1" x14ac:dyDescent="0.2">
      <c r="A3" s="15"/>
      <c r="B3" s="16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14.25" customHeight="1" x14ac:dyDescent="0.2">
      <c r="A4" s="15"/>
      <c r="B4" s="18" t="s">
        <v>315</v>
      </c>
      <c r="C4" s="19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14.25" customHeight="1" thickBot="1" x14ac:dyDescent="0.25">
      <c r="A5" s="15"/>
      <c r="B5" s="16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x14ac:dyDescent="0.2">
      <c r="B6" s="35" t="s">
        <v>69</v>
      </c>
      <c r="C6" s="556" t="s">
        <v>68</v>
      </c>
      <c r="D6" s="527" t="s">
        <v>70</v>
      </c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527"/>
      <c r="P6" s="527"/>
      <c r="Q6" s="527"/>
      <c r="R6" s="527"/>
      <c r="S6" s="527"/>
      <c r="T6" s="527"/>
    </row>
    <row r="7" spans="1:20" ht="14.25" customHeight="1" thickBot="1" x14ac:dyDescent="0.25">
      <c r="B7" s="94"/>
      <c r="C7" s="528"/>
      <c r="D7" s="363">
        <v>0</v>
      </c>
      <c r="E7" s="363">
        <v>0.02</v>
      </c>
      <c r="F7" s="363">
        <v>0.04</v>
      </c>
      <c r="G7" s="363">
        <v>0.1</v>
      </c>
      <c r="H7" s="363">
        <v>0.2</v>
      </c>
      <c r="I7" s="363">
        <v>0.35</v>
      </c>
      <c r="J7" s="363">
        <v>0.5</v>
      </c>
      <c r="K7" s="363">
        <v>0.7</v>
      </c>
      <c r="L7" s="363">
        <v>0.75</v>
      </c>
      <c r="M7" s="363">
        <v>1</v>
      </c>
      <c r="N7" s="363">
        <v>1.5</v>
      </c>
      <c r="O7" s="363">
        <v>2.5</v>
      </c>
      <c r="P7" s="363">
        <v>3.7</v>
      </c>
      <c r="Q7" s="363">
        <v>12.5</v>
      </c>
      <c r="R7" s="363" t="s">
        <v>71</v>
      </c>
      <c r="S7" s="363"/>
      <c r="T7" s="363" t="s">
        <v>46</v>
      </c>
    </row>
    <row r="8" spans="1:20" ht="14.25" customHeight="1" x14ac:dyDescent="0.2">
      <c r="B8" s="65">
        <v>1</v>
      </c>
      <c r="C8" s="490" t="s">
        <v>239</v>
      </c>
      <c r="D8" s="559"/>
      <c r="E8" s="559"/>
      <c r="F8" s="559"/>
      <c r="G8" s="559"/>
      <c r="H8" s="559"/>
      <c r="I8" s="559">
        <v>4229001.264304</v>
      </c>
      <c r="J8" s="559"/>
      <c r="K8" s="559"/>
      <c r="L8" s="559"/>
      <c r="M8" s="559">
        <v>138602.39267999999</v>
      </c>
      <c r="N8" s="559"/>
      <c r="O8" s="559"/>
      <c r="P8" s="559"/>
      <c r="Q8" s="559"/>
      <c r="R8" s="559"/>
      <c r="S8" s="560"/>
      <c r="T8" s="560">
        <f>SUM(D8:S8)</f>
        <v>4367603.6569839995</v>
      </c>
    </row>
    <row r="9" spans="1:20" ht="14.25" customHeight="1" x14ac:dyDescent="0.2">
      <c r="B9" s="39">
        <v>2</v>
      </c>
      <c r="C9" s="490" t="s">
        <v>241</v>
      </c>
      <c r="D9" s="559"/>
      <c r="E9" s="559"/>
      <c r="F9" s="559"/>
      <c r="G9" s="559"/>
      <c r="H9" s="559"/>
      <c r="I9" s="559"/>
      <c r="J9" s="559"/>
      <c r="K9" s="559"/>
      <c r="L9" s="559"/>
      <c r="M9" s="559">
        <v>817004.90375000006</v>
      </c>
      <c r="N9" s="559"/>
      <c r="O9" s="559"/>
      <c r="P9" s="559"/>
      <c r="Q9" s="559"/>
      <c r="R9" s="559"/>
      <c r="S9" s="560"/>
      <c r="T9" s="560">
        <f t="shared" ref="T9:T15" si="0">SUM(D9:S9)</f>
        <v>817004.90375000006</v>
      </c>
    </row>
    <row r="10" spans="1:20" ht="14.25" customHeight="1" x14ac:dyDescent="0.2">
      <c r="B10" s="39">
        <v>3</v>
      </c>
      <c r="C10" s="490" t="s">
        <v>238</v>
      </c>
      <c r="D10" s="559">
        <v>131.6729</v>
      </c>
      <c r="E10" s="559"/>
      <c r="F10" s="559"/>
      <c r="G10" s="559"/>
      <c r="H10" s="559"/>
      <c r="I10" s="559"/>
      <c r="J10" s="559"/>
      <c r="K10" s="559"/>
      <c r="L10" s="559"/>
      <c r="M10" s="559">
        <v>75951.836790000001</v>
      </c>
      <c r="N10" s="559">
        <v>62861.674449999999</v>
      </c>
      <c r="O10" s="559"/>
      <c r="P10" s="559"/>
      <c r="Q10" s="559"/>
      <c r="R10" s="559"/>
      <c r="S10" s="560"/>
      <c r="T10" s="560">
        <f t="shared" si="0"/>
        <v>138945.18414</v>
      </c>
    </row>
    <row r="11" spans="1:20" ht="14.25" customHeight="1" x14ac:dyDescent="0.2">
      <c r="B11" s="66">
        <v>4</v>
      </c>
      <c r="C11" s="490" t="s">
        <v>510</v>
      </c>
      <c r="D11" s="559"/>
      <c r="E11" s="559"/>
      <c r="F11" s="559"/>
      <c r="G11" s="559"/>
      <c r="H11" s="559"/>
      <c r="I11" s="559"/>
      <c r="J11" s="559"/>
      <c r="K11" s="559"/>
      <c r="L11" s="559"/>
      <c r="M11" s="559"/>
      <c r="N11" s="559">
        <v>96674.513699999996</v>
      </c>
      <c r="O11" s="559"/>
      <c r="P11" s="559"/>
      <c r="Q11" s="559"/>
      <c r="R11" s="559"/>
      <c r="S11" s="560"/>
      <c r="T11" s="560">
        <f t="shared" si="0"/>
        <v>96674.513699999996</v>
      </c>
    </row>
    <row r="12" spans="1:20" ht="14.25" customHeight="1" x14ac:dyDescent="0.2">
      <c r="B12" s="39">
        <v>5</v>
      </c>
      <c r="C12" s="490" t="s">
        <v>488</v>
      </c>
      <c r="D12" s="559"/>
      <c r="E12" s="559"/>
      <c r="F12" s="559"/>
      <c r="G12" s="559"/>
      <c r="H12" s="559">
        <v>30023.802739999999</v>
      </c>
      <c r="I12" s="559"/>
      <c r="J12" s="559"/>
      <c r="K12" s="559"/>
      <c r="L12" s="559"/>
      <c r="M12" s="559"/>
      <c r="N12" s="559"/>
      <c r="O12" s="559"/>
      <c r="P12" s="559"/>
      <c r="Q12" s="559"/>
      <c r="R12" s="559"/>
      <c r="S12" s="560"/>
      <c r="T12" s="560">
        <f t="shared" si="0"/>
        <v>30023.802739999999</v>
      </c>
    </row>
    <row r="13" spans="1:20" ht="14.25" customHeight="1" x14ac:dyDescent="0.2">
      <c r="B13" s="39">
        <v>6</v>
      </c>
      <c r="C13" s="490" t="s">
        <v>240</v>
      </c>
      <c r="D13" s="559"/>
      <c r="E13" s="559"/>
      <c r="F13" s="559"/>
      <c r="G13" s="559"/>
      <c r="H13" s="559"/>
      <c r="I13" s="559"/>
      <c r="J13" s="559"/>
      <c r="K13" s="559"/>
      <c r="L13" s="559">
        <v>1334800.517918</v>
      </c>
      <c r="M13" s="559"/>
      <c r="N13" s="559"/>
      <c r="O13" s="559"/>
      <c r="P13" s="559"/>
      <c r="Q13" s="559"/>
      <c r="R13" s="559"/>
      <c r="S13" s="560"/>
      <c r="T13" s="560">
        <f t="shared" si="0"/>
        <v>1334800.517918</v>
      </c>
    </row>
    <row r="14" spans="1:20" ht="14.25" customHeight="1" x14ac:dyDescent="0.2">
      <c r="B14" s="39">
        <v>7</v>
      </c>
      <c r="C14" s="490" t="s">
        <v>242</v>
      </c>
      <c r="D14" s="559">
        <v>7578.1602000000003</v>
      </c>
      <c r="E14" s="559"/>
      <c r="F14" s="559"/>
      <c r="G14" s="559"/>
      <c r="H14" s="559"/>
      <c r="I14" s="559"/>
      <c r="J14" s="559"/>
      <c r="K14" s="559"/>
      <c r="L14" s="559"/>
      <c r="M14" s="559"/>
      <c r="N14" s="559"/>
      <c r="O14" s="559"/>
      <c r="P14" s="559"/>
      <c r="Q14" s="559"/>
      <c r="R14" s="559"/>
      <c r="S14" s="560"/>
      <c r="T14" s="560">
        <f t="shared" si="0"/>
        <v>7578.1602000000003</v>
      </c>
    </row>
    <row r="15" spans="1:20" ht="14.25" customHeight="1" x14ac:dyDescent="0.2">
      <c r="B15" s="39">
        <v>8</v>
      </c>
      <c r="C15" s="557"/>
      <c r="D15" s="560"/>
      <c r="E15" s="560"/>
      <c r="F15" s="560"/>
      <c r="G15" s="560"/>
      <c r="H15" s="560"/>
      <c r="I15" s="560"/>
      <c r="J15" s="560"/>
      <c r="K15" s="560"/>
      <c r="L15" s="560"/>
      <c r="M15" s="560"/>
      <c r="N15" s="560"/>
      <c r="O15" s="560"/>
      <c r="P15" s="560"/>
      <c r="Q15" s="560"/>
      <c r="R15" s="560"/>
      <c r="S15" s="560"/>
      <c r="T15" s="560">
        <f t="shared" si="0"/>
        <v>0</v>
      </c>
    </row>
    <row r="16" spans="1:20" ht="14.25" customHeight="1" thickBot="1" x14ac:dyDescent="0.25">
      <c r="B16" s="51">
        <v>9</v>
      </c>
      <c r="C16" s="558" t="s">
        <v>46</v>
      </c>
      <c r="D16" s="561">
        <f t="shared" ref="D16:R16" si="1">SUM(D8:D15)</f>
        <v>7709.8330999999998</v>
      </c>
      <c r="E16" s="561">
        <f t="shared" si="1"/>
        <v>0</v>
      </c>
      <c r="F16" s="561">
        <f t="shared" si="1"/>
        <v>0</v>
      </c>
      <c r="G16" s="561">
        <f t="shared" si="1"/>
        <v>0</v>
      </c>
      <c r="H16" s="561">
        <f t="shared" si="1"/>
        <v>30023.802739999999</v>
      </c>
      <c r="I16" s="561">
        <f t="shared" si="1"/>
        <v>4229001.264304</v>
      </c>
      <c r="J16" s="561">
        <f t="shared" si="1"/>
        <v>0</v>
      </c>
      <c r="K16" s="561">
        <f t="shared" si="1"/>
        <v>0</v>
      </c>
      <c r="L16" s="561">
        <f t="shared" si="1"/>
        <v>1334800.517918</v>
      </c>
      <c r="M16" s="561">
        <f t="shared" si="1"/>
        <v>1031559.1332200001</v>
      </c>
      <c r="N16" s="561">
        <f t="shared" si="1"/>
        <v>159536.18815</v>
      </c>
      <c r="O16" s="561">
        <f t="shared" si="1"/>
        <v>0</v>
      </c>
      <c r="P16" s="561">
        <f t="shared" si="1"/>
        <v>0</v>
      </c>
      <c r="Q16" s="561">
        <f t="shared" si="1"/>
        <v>0</v>
      </c>
      <c r="R16" s="561">
        <f t="shared" si="1"/>
        <v>0</v>
      </c>
      <c r="S16" s="561"/>
      <c r="T16" s="560">
        <f>SUM(T8:T15)</f>
        <v>6792630.7394319996</v>
      </c>
    </row>
    <row r="17" spans="10:13" x14ac:dyDescent="0.2">
      <c r="J17" s="165"/>
      <c r="M17" s="165"/>
    </row>
    <row r="20" spans="10:13" x14ac:dyDescent="0.2">
      <c r="J20" s="231"/>
      <c r="L20" s="231"/>
    </row>
  </sheetData>
  <mergeCells count="2">
    <mergeCell ref="C6:C7"/>
    <mergeCell ref="D6:T6"/>
  </mergeCells>
  <pageMargins left="0.7" right="0.7" top="0.75" bottom="0.75" header="0.3" footer="0.3"/>
  <pageSetup paperSize="9" orientation="portrait" verticalDpi="0" r:id="rId1"/>
  <headerFooter>
    <oddHeader>&amp;R&amp;"Calibri"&amp;12&amp;K008000Intern - Lom og Skjåk&amp;1#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30">
    <tabColor rgb="FF00B050"/>
  </sheetPr>
  <dimension ref="A1:F13"/>
  <sheetViews>
    <sheetView zoomScale="110" zoomScaleNormal="110" workbookViewId="0">
      <selection activeCell="J32" sqref="J32"/>
    </sheetView>
  </sheetViews>
  <sheetFormatPr baseColWidth="10" defaultRowHeight="14.25" x14ac:dyDescent="0.2"/>
  <cols>
    <col min="1" max="2" width="4.28515625" style="14" customWidth="1"/>
    <col min="3" max="3" width="32.85546875" style="14" customWidth="1"/>
    <col min="4" max="5" width="14.28515625" style="14" customWidth="1"/>
    <col min="6" max="6" width="12.42578125" style="14" customWidth="1"/>
    <col min="7" max="16384" width="11.42578125" style="14"/>
  </cols>
  <sheetData>
    <row r="1" spans="1:6" ht="18.75" customHeight="1" x14ac:dyDescent="0.2"/>
    <row r="2" spans="1:6" ht="18.75" customHeight="1" x14ac:dyDescent="0.2">
      <c r="A2" s="15" t="s">
        <v>23</v>
      </c>
    </row>
    <row r="3" spans="1:6" ht="14.25" customHeight="1" x14ac:dyDescent="0.2">
      <c r="B3" s="17"/>
      <c r="C3" s="17"/>
      <c r="D3" s="17"/>
      <c r="E3" s="17"/>
      <c r="F3" s="17"/>
    </row>
    <row r="4" spans="1:6" ht="14.25" customHeight="1" x14ac:dyDescent="0.2">
      <c r="B4" s="18" t="s">
        <v>228</v>
      </c>
      <c r="C4" s="17"/>
      <c r="D4" s="17"/>
      <c r="E4" s="17"/>
      <c r="F4" s="17"/>
    </row>
    <row r="5" spans="1:6" ht="14.25" customHeight="1" thickBot="1" x14ac:dyDescent="0.25">
      <c r="B5" s="17"/>
      <c r="C5" s="17"/>
      <c r="D5" s="17"/>
      <c r="E5" s="17"/>
      <c r="F5" s="17"/>
    </row>
    <row r="6" spans="1:6" x14ac:dyDescent="0.2">
      <c r="B6" s="20"/>
      <c r="C6" s="20"/>
      <c r="D6" s="27" t="s">
        <v>42</v>
      </c>
      <c r="E6" s="40" t="s">
        <v>43</v>
      </c>
    </row>
    <row r="7" spans="1:6" ht="14.25" customHeight="1" thickBot="1" x14ac:dyDescent="0.25">
      <c r="B7" s="79"/>
      <c r="C7" s="76"/>
      <c r="D7" s="77" t="s">
        <v>73</v>
      </c>
      <c r="E7" s="78" t="s">
        <v>45</v>
      </c>
    </row>
    <row r="8" spans="1:6" x14ac:dyDescent="0.2">
      <c r="B8" s="80">
        <v>1</v>
      </c>
      <c r="C8" s="81" t="s">
        <v>74</v>
      </c>
      <c r="D8" s="82"/>
      <c r="E8" s="83"/>
    </row>
    <row r="9" spans="1:6" x14ac:dyDescent="0.2">
      <c r="B9" s="66">
        <v>2</v>
      </c>
      <c r="C9" s="84" t="s">
        <v>75</v>
      </c>
      <c r="D9" s="148"/>
      <c r="E9" s="86"/>
    </row>
    <row r="10" spans="1:6" x14ac:dyDescent="0.2">
      <c r="B10" s="66">
        <v>3</v>
      </c>
      <c r="C10" s="84" t="s">
        <v>76</v>
      </c>
      <c r="D10" s="148"/>
      <c r="E10" s="86"/>
    </row>
    <row r="11" spans="1:6" x14ac:dyDescent="0.2">
      <c r="B11" s="66">
        <v>4</v>
      </c>
      <c r="C11" s="84" t="s">
        <v>77</v>
      </c>
      <c r="D11" s="85">
        <v>3559.2860000000001</v>
      </c>
      <c r="E11" s="86">
        <v>5173.05</v>
      </c>
    </row>
    <row r="12" spans="1:6" x14ac:dyDescent="0.2">
      <c r="B12" s="39" t="s">
        <v>78</v>
      </c>
      <c r="C12" s="87" t="s">
        <v>79</v>
      </c>
      <c r="D12" s="88"/>
      <c r="E12" s="89"/>
    </row>
    <row r="13" spans="1:6" ht="15" thickBot="1" x14ac:dyDescent="0.25">
      <c r="B13" s="51">
        <v>5</v>
      </c>
      <c r="C13" s="140" t="s">
        <v>80</v>
      </c>
      <c r="D13" s="141">
        <f>SUM(D11:D12)</f>
        <v>3559.2860000000001</v>
      </c>
      <c r="E13" s="141">
        <f>SUM(E11:E12)</f>
        <v>5173.05</v>
      </c>
    </row>
  </sheetData>
  <pageMargins left="0.7" right="0.7" top="0.75" bottom="0.75" header="0.3" footer="0.3"/>
  <pageSetup paperSize="9" orientation="portrait" verticalDpi="0" r:id="rId1"/>
  <headerFooter>
    <oddHeader>&amp;R&amp;"Calibri"&amp;12&amp;K008000Intern - Lom og Skjåk&amp;1#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5">
    <tabColor rgb="FF00B050"/>
  </sheetPr>
  <dimension ref="A1:I48"/>
  <sheetViews>
    <sheetView topLeftCell="A16" zoomScale="110" zoomScaleNormal="110" workbookViewId="0">
      <selection activeCell="C43" sqref="C43"/>
    </sheetView>
  </sheetViews>
  <sheetFormatPr baseColWidth="10" defaultRowHeight="14.25" x14ac:dyDescent="0.2"/>
  <cols>
    <col min="1" max="1" width="4.28515625" style="14" customWidth="1"/>
    <col min="2" max="2" width="40.28515625" style="14" customWidth="1"/>
    <col min="3" max="9" width="14.28515625" style="14" customWidth="1"/>
    <col min="10" max="16384" width="11.42578125" style="14"/>
  </cols>
  <sheetData>
    <row r="1" spans="1:9" ht="18.75" customHeight="1" x14ac:dyDescent="0.2">
      <c r="A1" s="14" t="s">
        <v>499</v>
      </c>
    </row>
    <row r="2" spans="1:9" ht="18.75" customHeight="1" x14ac:dyDescent="0.2">
      <c r="A2" s="15" t="s">
        <v>156</v>
      </c>
      <c r="B2" s="16"/>
      <c r="C2" s="17"/>
      <c r="D2" s="17"/>
      <c r="E2" s="17"/>
    </row>
    <row r="3" spans="1:9" ht="14.25" customHeight="1" x14ac:dyDescent="0.2">
      <c r="A3" s="15"/>
      <c r="B3" s="16"/>
      <c r="C3" s="17"/>
      <c r="D3" s="17"/>
      <c r="E3" s="17"/>
    </row>
    <row r="4" spans="1:9" ht="14.25" customHeight="1" thickBot="1" x14ac:dyDescent="0.25">
      <c r="A4" s="15"/>
      <c r="B4" s="18" t="s">
        <v>315</v>
      </c>
      <c r="C4" s="17"/>
      <c r="D4" s="17"/>
      <c r="E4" s="17"/>
    </row>
    <row r="5" spans="1:9" ht="14.25" customHeight="1" x14ac:dyDescent="0.2">
      <c r="A5" s="15"/>
      <c r="B5" s="20"/>
      <c r="C5" s="27" t="s">
        <v>42</v>
      </c>
      <c r="D5" s="28" t="s">
        <v>43</v>
      </c>
      <c r="E5" s="28" t="s">
        <v>44</v>
      </c>
      <c r="F5" s="28" t="s">
        <v>47</v>
      </c>
      <c r="G5" s="28" t="s">
        <v>48</v>
      </c>
      <c r="H5" s="28" t="s">
        <v>49</v>
      </c>
      <c r="I5" s="40" t="s">
        <v>50</v>
      </c>
    </row>
    <row r="6" spans="1:9" ht="14.25" customHeight="1" x14ac:dyDescent="0.2">
      <c r="B6" s="24"/>
      <c r="C6" s="504" t="s">
        <v>448</v>
      </c>
      <c r="D6" s="506" t="s">
        <v>449</v>
      </c>
      <c r="E6" s="508" t="s">
        <v>450</v>
      </c>
      <c r="F6" s="509"/>
      <c r="G6" s="509"/>
      <c r="H6" s="509"/>
      <c r="I6" s="510"/>
    </row>
    <row r="7" spans="1:9" ht="27.75" customHeight="1" thickBot="1" x14ac:dyDescent="0.25">
      <c r="B7" s="24"/>
      <c r="C7" s="505"/>
      <c r="D7" s="507"/>
      <c r="E7" s="29" t="s">
        <v>451</v>
      </c>
      <c r="F7" s="29" t="s">
        <v>452</v>
      </c>
      <c r="G7" s="29" t="s">
        <v>453</v>
      </c>
      <c r="H7" s="29" t="s">
        <v>454</v>
      </c>
      <c r="I7" s="256" t="s">
        <v>455</v>
      </c>
    </row>
    <row r="8" spans="1:9" x14ac:dyDescent="0.2">
      <c r="B8" s="160" t="s">
        <v>456</v>
      </c>
      <c r="C8" s="149"/>
      <c r="D8" s="150"/>
      <c r="E8" s="150"/>
      <c r="F8" s="150"/>
      <c r="G8" s="150"/>
      <c r="H8" s="150"/>
      <c r="I8" s="161"/>
    </row>
    <row r="9" spans="1:9" ht="14.25" customHeight="1" x14ac:dyDescent="0.2">
      <c r="B9" s="71" t="s">
        <v>504</v>
      </c>
      <c r="C9" s="48">
        <v>10790</v>
      </c>
      <c r="D9" s="49"/>
      <c r="E9" s="49"/>
      <c r="F9" s="49"/>
      <c r="G9" s="49"/>
      <c r="H9" s="49"/>
      <c r="I9" s="50"/>
    </row>
    <row r="10" spans="1:9" ht="14.25" customHeight="1" x14ac:dyDescent="0.2">
      <c r="B10" s="70" t="s">
        <v>503</v>
      </c>
      <c r="C10" s="48">
        <v>605990</v>
      </c>
      <c r="D10" s="49"/>
      <c r="E10" s="31"/>
      <c r="F10" s="49"/>
      <c r="G10" s="49"/>
      <c r="H10" s="49"/>
      <c r="I10" s="50"/>
    </row>
    <row r="11" spans="1:9" ht="14.25" customHeight="1" x14ac:dyDescent="0.2">
      <c r="B11" s="70" t="s">
        <v>457</v>
      </c>
      <c r="C11" s="48">
        <f>5039403+1489441</f>
        <v>6528844</v>
      </c>
      <c r="D11" s="49"/>
      <c r="E11" s="49"/>
      <c r="F11" s="49"/>
      <c r="G11" s="49"/>
      <c r="H11" s="31"/>
      <c r="I11" s="50"/>
    </row>
    <row r="12" spans="1:9" ht="14.25" customHeight="1" x14ac:dyDescent="0.2">
      <c r="B12" s="70" t="s">
        <v>458</v>
      </c>
      <c r="C12" s="48">
        <v>477194</v>
      </c>
      <c r="D12" s="49"/>
      <c r="E12" s="31"/>
      <c r="F12" s="49"/>
      <c r="G12" s="49"/>
      <c r="H12" s="31"/>
      <c r="I12" s="50"/>
    </row>
    <row r="13" spans="1:9" ht="14.25" customHeight="1" x14ac:dyDescent="0.2">
      <c r="B13" s="70" t="s">
        <v>536</v>
      </c>
      <c r="C13" s="48">
        <v>934</v>
      </c>
      <c r="D13" s="49"/>
      <c r="E13" s="31"/>
      <c r="F13" s="31"/>
      <c r="G13" s="49"/>
      <c r="H13" s="31"/>
      <c r="I13" s="41"/>
    </row>
    <row r="14" spans="1:9" ht="14.25" customHeight="1" x14ac:dyDescent="0.2">
      <c r="B14" s="69" t="s">
        <v>459</v>
      </c>
      <c r="C14" s="48">
        <v>202240</v>
      </c>
      <c r="D14" s="49"/>
      <c r="E14" s="31"/>
      <c r="F14" s="31"/>
      <c r="G14" s="49"/>
      <c r="H14" s="49"/>
      <c r="I14" s="41"/>
    </row>
    <row r="15" spans="1:9" ht="14.25" customHeight="1" x14ac:dyDescent="0.2">
      <c r="B15" s="43" t="s">
        <v>460</v>
      </c>
      <c r="C15" s="30">
        <v>20</v>
      </c>
      <c r="D15" s="49"/>
      <c r="E15" s="31"/>
      <c r="F15" s="49"/>
      <c r="G15" s="49"/>
      <c r="H15" s="31"/>
      <c r="I15" s="50"/>
    </row>
    <row r="16" spans="1:9" ht="14.25" customHeight="1" x14ac:dyDescent="0.2">
      <c r="B16" s="43" t="s">
        <v>461</v>
      </c>
      <c r="C16" s="48">
        <v>169807</v>
      </c>
      <c r="D16" s="31"/>
      <c r="E16" s="49"/>
      <c r="F16" s="31"/>
      <c r="G16" s="49"/>
      <c r="H16" s="31"/>
      <c r="I16" s="50"/>
    </row>
    <row r="17" spans="2:9" ht="14.25" customHeight="1" x14ac:dyDescent="0.2">
      <c r="B17" s="43" t="s">
        <v>462</v>
      </c>
      <c r="C17" s="48">
        <v>49651</v>
      </c>
      <c r="D17" s="49"/>
      <c r="E17" s="49"/>
      <c r="F17" s="31"/>
      <c r="G17" s="49"/>
      <c r="H17" s="31"/>
      <c r="I17" s="50"/>
    </row>
    <row r="18" spans="2:9" ht="14.25" customHeight="1" x14ac:dyDescent="0.2">
      <c r="B18" s="43" t="s">
        <v>463</v>
      </c>
      <c r="C18" s="48">
        <v>0</v>
      </c>
      <c r="D18" s="49"/>
      <c r="E18" s="49"/>
      <c r="F18" s="31"/>
      <c r="G18" s="49"/>
      <c r="H18" s="31"/>
      <c r="I18" s="50"/>
    </row>
    <row r="19" spans="2:9" ht="14.25" customHeight="1" x14ac:dyDescent="0.2">
      <c r="B19" s="43" t="s">
        <v>464</v>
      </c>
      <c r="C19" s="48">
        <v>5607</v>
      </c>
      <c r="D19" s="49"/>
      <c r="E19" s="49"/>
      <c r="F19" s="31"/>
      <c r="G19" s="49"/>
      <c r="H19" s="31"/>
      <c r="I19" s="50"/>
    </row>
    <row r="20" spans="2:9" ht="14.25" customHeight="1" x14ac:dyDescent="0.2">
      <c r="B20" s="43" t="s">
        <v>465</v>
      </c>
      <c r="C20" s="48">
        <v>6123</v>
      </c>
      <c r="D20" s="49"/>
      <c r="E20" s="49"/>
      <c r="F20" s="31"/>
      <c r="G20" s="49"/>
      <c r="H20" s="49"/>
      <c r="I20" s="50"/>
    </row>
    <row r="21" spans="2:9" ht="14.25" customHeight="1" x14ac:dyDescent="0.2">
      <c r="B21" s="44" t="s">
        <v>466</v>
      </c>
      <c r="C21" s="32">
        <f>SUM(C9:C20)</f>
        <v>8057200</v>
      </c>
      <c r="D21" s="33">
        <f>SUM(D9:D20)</f>
        <v>0</v>
      </c>
      <c r="E21" s="68"/>
      <c r="F21" s="33"/>
      <c r="G21" s="33"/>
      <c r="H21" s="33"/>
      <c r="I21" s="45"/>
    </row>
    <row r="22" spans="2:9" ht="14.25" customHeight="1" x14ac:dyDescent="0.2">
      <c r="B22" s="159" t="s">
        <v>467</v>
      </c>
      <c r="C22" s="147"/>
      <c r="D22" s="146"/>
      <c r="E22" s="146"/>
      <c r="F22" s="146"/>
      <c r="G22" s="146"/>
      <c r="H22" s="146"/>
      <c r="I22" s="145"/>
    </row>
    <row r="23" spans="2:9" ht="14.25" customHeight="1" x14ac:dyDescent="0.2">
      <c r="B23" s="72" t="s">
        <v>468</v>
      </c>
      <c r="C23" s="48">
        <v>0</v>
      </c>
      <c r="D23" s="49"/>
      <c r="E23" s="49"/>
      <c r="F23" s="49"/>
      <c r="G23" s="49"/>
      <c r="H23" s="49"/>
      <c r="I23" s="50"/>
    </row>
    <row r="24" spans="2:9" ht="14.25" customHeight="1" x14ac:dyDescent="0.2">
      <c r="B24" s="72" t="s">
        <v>469</v>
      </c>
      <c r="C24" s="30">
        <v>6048761</v>
      </c>
      <c r="D24" s="49"/>
      <c r="E24" s="31"/>
      <c r="F24" s="49"/>
      <c r="G24" s="49"/>
      <c r="H24" s="49"/>
      <c r="I24" s="41"/>
    </row>
    <row r="25" spans="2:9" ht="14.25" customHeight="1" x14ac:dyDescent="0.2">
      <c r="B25" s="72" t="s">
        <v>470</v>
      </c>
      <c r="C25" s="30">
        <v>771246</v>
      </c>
      <c r="D25" s="49"/>
      <c r="E25" s="31"/>
      <c r="F25" s="49"/>
      <c r="G25" s="49"/>
      <c r="H25" s="49"/>
      <c r="I25" s="41"/>
    </row>
    <row r="26" spans="2:9" ht="14.25" customHeight="1" x14ac:dyDescent="0.2">
      <c r="B26" s="43" t="s">
        <v>471</v>
      </c>
      <c r="C26" s="30">
        <v>11381</v>
      </c>
      <c r="D26" s="49"/>
      <c r="E26" s="31"/>
      <c r="F26" s="49"/>
      <c r="G26" s="49"/>
      <c r="H26" s="49"/>
      <c r="I26" s="41"/>
    </row>
    <row r="27" spans="2:9" ht="14.25" customHeight="1" x14ac:dyDescent="0.2">
      <c r="B27" s="43" t="s">
        <v>472</v>
      </c>
      <c r="C27" s="30">
        <f>4479+37348+13141-C26</f>
        <v>43587</v>
      </c>
      <c r="D27" s="49"/>
      <c r="E27" s="31"/>
      <c r="F27" s="49"/>
      <c r="G27" s="49"/>
      <c r="H27" s="49"/>
      <c r="I27" s="41"/>
    </row>
    <row r="28" spans="2:9" ht="14.25" customHeight="1" x14ac:dyDescent="0.2">
      <c r="B28" s="43" t="s">
        <v>310</v>
      </c>
      <c r="C28" s="30"/>
      <c r="D28" s="49"/>
      <c r="E28" s="31"/>
      <c r="F28" s="49"/>
      <c r="G28" s="49"/>
      <c r="H28" s="49"/>
      <c r="I28" s="41"/>
    </row>
    <row r="29" spans="2:9" ht="14.25" customHeight="1" x14ac:dyDescent="0.2">
      <c r="B29" s="166" t="s">
        <v>473</v>
      </c>
      <c r="C29" s="32">
        <f>SUM(C23:C28)</f>
        <v>6874975</v>
      </c>
      <c r="D29" s="68"/>
      <c r="E29" s="33"/>
      <c r="F29" s="68"/>
      <c r="G29" s="33"/>
      <c r="H29" s="33"/>
      <c r="I29" s="45"/>
    </row>
    <row r="30" spans="2:9" ht="14.25" customHeight="1" x14ac:dyDescent="0.2">
      <c r="B30" s="159" t="s">
        <v>309</v>
      </c>
      <c r="C30" s="147"/>
      <c r="D30" s="146"/>
      <c r="E30" s="146"/>
      <c r="F30" s="146"/>
      <c r="G30" s="146"/>
      <c r="H30" s="146"/>
      <c r="I30" s="145"/>
    </row>
    <row r="31" spans="2:9" ht="14.25" customHeight="1" x14ac:dyDescent="0.2">
      <c r="B31" s="43" t="s">
        <v>474</v>
      </c>
      <c r="C31" s="30"/>
      <c r="D31" s="49"/>
      <c r="E31" s="31"/>
      <c r="F31" s="31"/>
      <c r="G31" s="31"/>
      <c r="H31" s="31"/>
      <c r="I31" s="41"/>
    </row>
    <row r="32" spans="2:9" ht="14.25" customHeight="1" x14ac:dyDescent="0.2">
      <c r="B32" s="43" t="s">
        <v>475</v>
      </c>
      <c r="C32" s="30"/>
      <c r="D32" s="49"/>
      <c r="E32" s="31"/>
      <c r="F32" s="31"/>
      <c r="G32" s="31"/>
      <c r="H32" s="31"/>
      <c r="I32" s="41"/>
    </row>
    <row r="33" spans="2:9" ht="14.25" customHeight="1" x14ac:dyDescent="0.2">
      <c r="B33" s="43" t="s">
        <v>476</v>
      </c>
      <c r="C33" s="30"/>
      <c r="D33" s="49"/>
      <c r="E33" s="31"/>
      <c r="F33" s="31"/>
      <c r="G33" s="31"/>
      <c r="H33" s="31"/>
      <c r="I33" s="41"/>
    </row>
    <row r="34" spans="2:9" ht="14.25" customHeight="1" x14ac:dyDescent="0.2">
      <c r="B34" s="43" t="s">
        <v>477</v>
      </c>
      <c r="C34" s="30">
        <v>11856</v>
      </c>
      <c r="D34" s="49"/>
      <c r="E34" s="31"/>
      <c r="F34" s="31"/>
      <c r="G34" s="31"/>
      <c r="H34" s="31"/>
      <c r="I34" s="41"/>
    </row>
    <row r="35" spans="2:9" ht="14.25" customHeight="1" x14ac:dyDescent="0.2">
      <c r="B35" s="43" t="s">
        <v>478</v>
      </c>
      <c r="C35" s="30">
        <v>1170368</v>
      </c>
      <c r="D35" s="49"/>
      <c r="E35" s="31"/>
      <c r="F35" s="31"/>
      <c r="G35" s="31"/>
      <c r="H35" s="31"/>
      <c r="I35" s="41"/>
    </row>
    <row r="36" spans="2:9" ht="14.25" customHeight="1" x14ac:dyDescent="0.2">
      <c r="B36" s="43" t="s">
        <v>479</v>
      </c>
      <c r="C36" s="30"/>
      <c r="D36" s="49"/>
      <c r="E36" s="31"/>
      <c r="F36" s="31"/>
      <c r="G36" s="31"/>
      <c r="H36" s="31"/>
      <c r="I36" s="41"/>
    </row>
    <row r="37" spans="2:9" ht="14.25" customHeight="1" x14ac:dyDescent="0.2">
      <c r="B37" s="43" t="s">
        <v>480</v>
      </c>
      <c r="C37" s="30"/>
      <c r="D37" s="49"/>
      <c r="E37" s="31"/>
      <c r="F37" s="31"/>
      <c r="G37" s="31"/>
      <c r="H37" s="31"/>
      <c r="I37" s="41"/>
    </row>
    <row r="38" spans="2:9" ht="14.25" customHeight="1" x14ac:dyDescent="0.2">
      <c r="B38" s="43" t="s">
        <v>481</v>
      </c>
      <c r="C38" s="30"/>
      <c r="D38" s="49"/>
      <c r="E38" s="31"/>
      <c r="F38" s="31"/>
      <c r="G38" s="31"/>
      <c r="H38" s="31"/>
      <c r="I38" s="41"/>
    </row>
    <row r="39" spans="2:9" ht="14.25" customHeight="1" x14ac:dyDescent="0.2">
      <c r="B39" s="43" t="s">
        <v>482</v>
      </c>
      <c r="C39" s="30"/>
      <c r="D39" s="49"/>
      <c r="E39" s="31"/>
      <c r="F39" s="31"/>
      <c r="G39" s="49"/>
      <c r="H39" s="31"/>
      <c r="I39" s="41"/>
    </row>
    <row r="40" spans="2:9" ht="14.25" customHeight="1" x14ac:dyDescent="0.2">
      <c r="B40" s="44" t="s">
        <v>483</v>
      </c>
      <c r="C40" s="32">
        <f>SUM(C31:C39)</f>
        <v>1182224</v>
      </c>
      <c r="D40" s="33"/>
      <c r="E40" s="33"/>
      <c r="F40" s="33"/>
      <c r="G40" s="33"/>
      <c r="H40" s="33"/>
      <c r="I40" s="45"/>
    </row>
    <row r="41" spans="2:9" ht="14.25" customHeight="1" x14ac:dyDescent="0.2">
      <c r="B41" s="159"/>
      <c r="C41" s="147"/>
      <c r="D41" s="146"/>
      <c r="E41" s="146"/>
      <c r="F41" s="146"/>
      <c r="G41" s="146"/>
      <c r="H41" s="146"/>
      <c r="I41" s="145"/>
    </row>
    <row r="42" spans="2:9" ht="14.25" customHeight="1" thickBot="1" x14ac:dyDescent="0.25">
      <c r="B42" s="46" t="s">
        <v>484</v>
      </c>
      <c r="C42" s="47">
        <f>C29+C40+1</f>
        <v>8057200</v>
      </c>
      <c r="D42" s="37"/>
      <c r="E42" s="37"/>
      <c r="F42" s="37"/>
      <c r="G42" s="37"/>
      <c r="H42" s="37"/>
      <c r="I42" s="42"/>
    </row>
    <row r="43" spans="2:9" ht="14.25" customHeight="1" x14ac:dyDescent="0.2">
      <c r="B43" s="167"/>
      <c r="C43" s="168"/>
      <c r="D43" s="169"/>
      <c r="E43" s="170"/>
      <c r="F43" s="170"/>
      <c r="G43" s="170"/>
      <c r="H43" s="170"/>
      <c r="I43" s="171"/>
    </row>
    <row r="44" spans="2:9" ht="14.25" customHeight="1" x14ac:dyDescent="0.2">
      <c r="B44" s="43"/>
      <c r="C44" s="30"/>
      <c r="D44" s="49"/>
      <c r="E44" s="31"/>
      <c r="F44" s="31"/>
      <c r="G44" s="31"/>
      <c r="H44" s="31"/>
      <c r="I44" s="41"/>
    </row>
    <row r="45" spans="2:9" ht="14.25" customHeight="1" x14ac:dyDescent="0.2">
      <c r="B45" s="43"/>
      <c r="C45" s="30"/>
      <c r="D45" s="49"/>
      <c r="E45" s="31"/>
      <c r="F45" s="31"/>
      <c r="G45" s="49"/>
      <c r="H45" s="31"/>
      <c r="I45" s="41"/>
    </row>
    <row r="46" spans="2:9" ht="14.25" customHeight="1" x14ac:dyDescent="0.2">
      <c r="B46" s="44"/>
      <c r="C46" s="32"/>
      <c r="D46" s="33"/>
      <c r="E46" s="33"/>
      <c r="F46" s="33"/>
      <c r="G46" s="33"/>
      <c r="H46" s="33"/>
      <c r="I46" s="45"/>
    </row>
    <row r="47" spans="2:9" ht="14.25" customHeight="1" x14ac:dyDescent="0.2">
      <c r="B47" s="159"/>
      <c r="C47" s="147"/>
      <c r="D47" s="146"/>
      <c r="E47" s="146"/>
      <c r="F47" s="146"/>
      <c r="G47" s="146"/>
      <c r="H47" s="146"/>
      <c r="I47" s="145"/>
    </row>
    <row r="48" spans="2:9" ht="14.25" customHeight="1" thickBot="1" x14ac:dyDescent="0.25">
      <c r="B48" s="46"/>
      <c r="C48" s="47"/>
      <c r="D48" s="37"/>
      <c r="E48" s="37"/>
      <c r="F48" s="37"/>
      <c r="G48" s="37"/>
      <c r="H48" s="37"/>
      <c r="I48" s="42"/>
    </row>
  </sheetData>
  <mergeCells count="3">
    <mergeCell ref="C6:C7"/>
    <mergeCell ref="D6:D7"/>
    <mergeCell ref="E6:I6"/>
  </mergeCells>
  <pageMargins left="0.7" right="0.7" top="0.75" bottom="0.75" header="0.3" footer="0.3"/>
  <pageSetup paperSize="9" orientation="portrait" verticalDpi="144" r:id="rId1"/>
  <headerFooter>
    <oddHeader>&amp;R&amp;"Calibri"&amp;12&amp;K008000Intern - Lom og Skjåk&amp;1#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50">
    <tabColor rgb="FF00B050"/>
  </sheetPr>
  <dimension ref="A1:F41"/>
  <sheetViews>
    <sheetView topLeftCell="A19" zoomScaleNormal="100" workbookViewId="0">
      <selection activeCell="H42" sqref="H42"/>
    </sheetView>
  </sheetViews>
  <sheetFormatPr baseColWidth="10" defaultRowHeight="14.25" x14ac:dyDescent="0.2"/>
  <cols>
    <col min="1" max="3" width="4.28515625" style="14" customWidth="1"/>
    <col min="4" max="4" width="53.42578125" style="14" bestFit="1" customWidth="1"/>
    <col min="5" max="5" width="18.42578125" style="14" customWidth="1"/>
    <col min="6" max="6" width="24.85546875" style="14" customWidth="1"/>
    <col min="7" max="16384" width="11.42578125" style="14"/>
  </cols>
  <sheetData>
    <row r="1" spans="1:6" ht="18.75" customHeight="1" x14ac:dyDescent="0.2">
      <c r="A1" s="142" t="s">
        <v>498</v>
      </c>
    </row>
    <row r="2" spans="1:6" ht="18.75" customHeight="1" x14ac:dyDescent="0.2">
      <c r="A2" s="139" t="s">
        <v>39</v>
      </c>
      <c r="B2" s="15"/>
      <c r="C2" s="15"/>
    </row>
    <row r="3" spans="1:6" ht="14.25" customHeight="1" x14ac:dyDescent="0.2"/>
    <row r="4" spans="1:6" ht="14.25" customHeight="1" x14ac:dyDescent="0.2">
      <c r="B4" s="18" t="s">
        <v>486</v>
      </c>
      <c r="C4" s="18"/>
    </row>
    <row r="5" spans="1:6" ht="14.25" customHeight="1" thickBot="1" x14ac:dyDescent="0.25">
      <c r="B5" s="16"/>
      <c r="C5" s="16"/>
      <c r="D5" s="16"/>
      <c r="E5" s="17"/>
    </row>
    <row r="6" spans="1:6" ht="14.25" customHeight="1" x14ac:dyDescent="0.2">
      <c r="B6" s="542" t="s">
        <v>164</v>
      </c>
      <c r="C6" s="543"/>
      <c r="D6" s="543"/>
      <c r="E6" s="544" t="s">
        <v>165</v>
      </c>
      <c r="F6" s="546" t="s">
        <v>166</v>
      </c>
    </row>
    <row r="7" spans="1:6" ht="14.25" customHeight="1" x14ac:dyDescent="0.2">
      <c r="B7" s="540" t="s">
        <v>167</v>
      </c>
      <c r="C7" s="541"/>
      <c r="D7" s="541"/>
      <c r="E7" s="545"/>
      <c r="F7" s="547"/>
    </row>
    <row r="8" spans="1:6" ht="14.25" customHeight="1" x14ac:dyDescent="0.2">
      <c r="B8" s="548" t="s">
        <v>489</v>
      </c>
      <c r="C8" s="549"/>
      <c r="D8" s="549"/>
      <c r="E8" s="371">
        <v>44561</v>
      </c>
      <c r="F8" s="372">
        <v>44561</v>
      </c>
    </row>
    <row r="9" spans="1:6" ht="14.25" customHeight="1" thickBot="1" x14ac:dyDescent="0.25">
      <c r="B9" s="529" t="s">
        <v>82</v>
      </c>
      <c r="C9" s="530"/>
      <c r="D9" s="530"/>
      <c r="E9" s="373">
        <v>1</v>
      </c>
      <c r="F9" s="374">
        <v>1</v>
      </c>
    </row>
    <row r="10" spans="1:6" ht="14.25" customHeight="1" x14ac:dyDescent="0.2">
      <c r="B10" s="531" t="s">
        <v>83</v>
      </c>
      <c r="C10" s="532"/>
      <c r="D10" s="532"/>
      <c r="E10" s="533"/>
      <c r="F10" s="534"/>
    </row>
    <row r="11" spans="1:6" ht="14.25" customHeight="1" x14ac:dyDescent="0.2">
      <c r="B11" s="322">
        <v>1</v>
      </c>
      <c r="C11" s="375" t="s">
        <v>84</v>
      </c>
      <c r="D11" s="376"/>
      <c r="E11" s="377"/>
      <c r="F11" s="402">
        <v>256.85700000000003</v>
      </c>
    </row>
    <row r="12" spans="1:6" ht="14.25" customHeight="1" x14ac:dyDescent="0.2">
      <c r="B12" s="535" t="s">
        <v>85</v>
      </c>
      <c r="C12" s="536"/>
      <c r="D12" s="536"/>
      <c r="E12" s="536"/>
      <c r="F12" s="537"/>
    </row>
    <row r="13" spans="1:6" ht="14.25" customHeight="1" x14ac:dyDescent="0.2">
      <c r="B13" s="322">
        <v>2</v>
      </c>
      <c r="C13" s="375" t="s">
        <v>86</v>
      </c>
      <c r="D13" s="378"/>
      <c r="E13" s="379">
        <v>4456.1016799999998</v>
      </c>
      <c r="F13" s="380">
        <v>190.50031100000001</v>
      </c>
    </row>
    <row r="14" spans="1:6" ht="14.25" customHeight="1" x14ac:dyDescent="0.2">
      <c r="B14" s="322">
        <v>3</v>
      </c>
      <c r="C14" s="381"/>
      <c r="D14" s="382" t="s">
        <v>87</v>
      </c>
      <c r="E14" s="383">
        <v>3157.9311090000001</v>
      </c>
      <c r="F14" s="384">
        <v>157.89655500000001</v>
      </c>
    </row>
    <row r="15" spans="1:6" ht="14.25" customHeight="1" x14ac:dyDescent="0.2">
      <c r="B15" s="322">
        <v>4</v>
      </c>
      <c r="C15" s="381"/>
      <c r="D15" s="382" t="s">
        <v>88</v>
      </c>
      <c r="E15" s="383">
        <f>E13-E14</f>
        <v>1298.1705709999997</v>
      </c>
      <c r="F15" s="384">
        <f>F13-F14</f>
        <v>32.603756000000004</v>
      </c>
    </row>
    <row r="16" spans="1:6" ht="14.25" customHeight="1" x14ac:dyDescent="0.2">
      <c r="B16" s="322">
        <v>5</v>
      </c>
      <c r="C16" s="375" t="s">
        <v>89</v>
      </c>
      <c r="D16" s="378"/>
      <c r="E16" s="379">
        <f>E17+E18</f>
        <v>1394.8209999999999</v>
      </c>
      <c r="F16" s="379">
        <f>F17+F18</f>
        <v>281.39</v>
      </c>
    </row>
    <row r="17" spans="2:6" ht="14.25" customHeight="1" x14ac:dyDescent="0.2">
      <c r="B17" s="322">
        <v>6</v>
      </c>
      <c r="C17" s="375"/>
      <c r="D17" s="382" t="s">
        <v>90</v>
      </c>
      <c r="E17" s="383">
        <f>1109.069+89.309</f>
        <v>1198.3779999999999</v>
      </c>
      <c r="F17" s="384">
        <f>141.514+35.488</f>
        <v>177.00200000000001</v>
      </c>
    </row>
    <row r="18" spans="2:6" ht="14.25" customHeight="1" x14ac:dyDescent="0.2">
      <c r="B18" s="322">
        <v>7</v>
      </c>
      <c r="C18" s="375"/>
      <c r="D18" s="382" t="s">
        <v>91</v>
      </c>
      <c r="E18" s="383">
        <v>196.44300000000001</v>
      </c>
      <c r="F18" s="384">
        <v>104.38800000000001</v>
      </c>
    </row>
    <row r="19" spans="2:6" ht="14.25" customHeight="1" x14ac:dyDescent="0.2">
      <c r="B19" s="322">
        <v>8</v>
      </c>
      <c r="C19" s="375"/>
      <c r="D19" s="376" t="s">
        <v>92</v>
      </c>
      <c r="E19" s="379"/>
      <c r="F19" s="380"/>
    </row>
    <row r="20" spans="2:6" ht="14.25" customHeight="1" x14ac:dyDescent="0.2">
      <c r="B20" s="322">
        <v>9</v>
      </c>
      <c r="C20" s="375" t="s">
        <v>93</v>
      </c>
      <c r="D20" s="378"/>
      <c r="E20" s="385"/>
      <c r="F20" s="380"/>
    </row>
    <row r="21" spans="2:6" ht="14.25" customHeight="1" x14ac:dyDescent="0.2">
      <c r="B21" s="322">
        <v>10</v>
      </c>
      <c r="C21" s="375" t="s">
        <v>94</v>
      </c>
      <c r="D21" s="378"/>
      <c r="E21" s="379">
        <f>E22+E24+E23</f>
        <v>470.56900000000002</v>
      </c>
      <c r="F21" s="379">
        <f>SUM(F22:F24)</f>
        <v>32.128</v>
      </c>
    </row>
    <row r="22" spans="2:6" ht="14.25" customHeight="1" x14ac:dyDescent="0.2">
      <c r="B22" s="322">
        <v>11</v>
      </c>
      <c r="C22" s="375"/>
      <c r="D22" s="382" t="s">
        <v>95</v>
      </c>
      <c r="E22" s="383">
        <v>0</v>
      </c>
      <c r="F22" s="384"/>
    </row>
    <row r="23" spans="2:6" ht="14.25" customHeight="1" x14ac:dyDescent="0.2">
      <c r="B23" s="322">
        <v>12</v>
      </c>
      <c r="C23" s="375"/>
      <c r="D23" s="382" t="s">
        <v>96</v>
      </c>
      <c r="E23" s="383"/>
      <c r="F23" s="384"/>
    </row>
    <row r="24" spans="2:6" ht="14.25" customHeight="1" x14ac:dyDescent="0.2">
      <c r="B24" s="322">
        <v>13</v>
      </c>
      <c r="C24" s="375"/>
      <c r="D24" s="382" t="s">
        <v>97</v>
      </c>
      <c r="E24" s="383">
        <v>470.56900000000002</v>
      </c>
      <c r="F24" s="384">
        <v>32.128</v>
      </c>
    </row>
    <row r="25" spans="2:6" ht="14.25" customHeight="1" x14ac:dyDescent="0.2">
      <c r="B25" s="322">
        <v>14</v>
      </c>
      <c r="C25" s="386" t="s">
        <v>98</v>
      </c>
      <c r="D25" s="387"/>
      <c r="E25" s="379">
        <v>246.67400000000001</v>
      </c>
      <c r="F25" s="380">
        <v>50.802999999999997</v>
      </c>
    </row>
    <row r="26" spans="2:6" ht="14.25" customHeight="1" x14ac:dyDescent="0.2">
      <c r="B26" s="322">
        <v>15</v>
      </c>
      <c r="C26" s="386" t="s">
        <v>99</v>
      </c>
      <c r="D26" s="387"/>
      <c r="E26" s="379">
        <v>21.664000000000001</v>
      </c>
      <c r="F26" s="380">
        <v>13.17</v>
      </c>
    </row>
    <row r="27" spans="2:6" ht="14.25" customHeight="1" x14ac:dyDescent="0.2">
      <c r="B27" s="388">
        <v>16</v>
      </c>
      <c r="C27" s="389" t="s">
        <v>100</v>
      </c>
      <c r="D27" s="390"/>
      <c r="E27" s="391"/>
      <c r="F27" s="392">
        <f>F13+F16+F21+F25+F26</f>
        <v>567.99131099999988</v>
      </c>
    </row>
    <row r="28" spans="2:6" ht="14.25" customHeight="1" x14ac:dyDescent="0.2">
      <c r="B28" s="535" t="s">
        <v>101</v>
      </c>
      <c r="C28" s="536"/>
      <c r="D28" s="536"/>
      <c r="E28" s="536"/>
      <c r="F28" s="537"/>
    </row>
    <row r="29" spans="2:6" ht="14.25" customHeight="1" x14ac:dyDescent="0.2">
      <c r="B29" s="318">
        <v>17</v>
      </c>
      <c r="C29" s="393" t="s">
        <v>102</v>
      </c>
      <c r="D29" s="390"/>
      <c r="E29" s="394"/>
      <c r="F29" s="395"/>
    </row>
    <row r="30" spans="2:6" ht="14.25" customHeight="1" x14ac:dyDescent="0.2">
      <c r="B30" s="322">
        <v>18</v>
      </c>
      <c r="C30" s="386" t="s">
        <v>103</v>
      </c>
      <c r="D30" s="387"/>
      <c r="E30" s="396">
        <v>30.663</v>
      </c>
      <c r="F30" s="321">
        <v>20.594999999999999</v>
      </c>
    </row>
    <row r="31" spans="2:6" ht="14.25" customHeight="1" x14ac:dyDescent="0.2">
      <c r="B31" s="322">
        <v>19</v>
      </c>
      <c r="C31" s="386" t="s">
        <v>104</v>
      </c>
      <c r="D31" s="387"/>
      <c r="E31" s="396">
        <f>E34-E30</f>
        <v>677.23400000000004</v>
      </c>
      <c r="F31" s="396">
        <f>F34-F30</f>
        <v>677.23460899999998</v>
      </c>
    </row>
    <row r="32" spans="2:6" ht="42.75" customHeight="1" x14ac:dyDescent="0.2">
      <c r="B32" s="322" t="s">
        <v>105</v>
      </c>
      <c r="C32" s="538" t="s">
        <v>106</v>
      </c>
      <c r="D32" s="539"/>
      <c r="E32" s="397"/>
      <c r="F32" s="321"/>
    </row>
    <row r="33" spans="2:6" x14ac:dyDescent="0.2">
      <c r="B33" s="322" t="s">
        <v>107</v>
      </c>
      <c r="C33" s="386" t="s">
        <v>108</v>
      </c>
      <c r="D33" s="387"/>
      <c r="E33" s="397"/>
      <c r="F33" s="321"/>
    </row>
    <row r="34" spans="2:6" ht="15" thickBot="1" x14ac:dyDescent="0.25">
      <c r="B34" s="398">
        <v>20</v>
      </c>
      <c r="C34" s="399" t="s">
        <v>109</v>
      </c>
      <c r="D34" s="400"/>
      <c r="E34" s="401">
        <v>707.89700000000005</v>
      </c>
      <c r="F34" s="402">
        <v>697.829609</v>
      </c>
    </row>
    <row r="35" spans="2:6" x14ac:dyDescent="0.2">
      <c r="B35" s="398" t="s">
        <v>110</v>
      </c>
      <c r="C35" s="403" t="s">
        <v>111</v>
      </c>
      <c r="D35" s="400"/>
      <c r="E35" s="404"/>
      <c r="F35" s="402"/>
    </row>
    <row r="36" spans="2:6" x14ac:dyDescent="0.2">
      <c r="B36" s="398" t="s">
        <v>112</v>
      </c>
      <c r="C36" s="403" t="s">
        <v>113</v>
      </c>
      <c r="D36" s="400"/>
      <c r="E36" s="404"/>
      <c r="F36" s="402"/>
    </row>
    <row r="37" spans="2:6" ht="15" thickBot="1" x14ac:dyDescent="0.25">
      <c r="B37" s="405" t="s">
        <v>114</v>
      </c>
      <c r="C37" s="406" t="s">
        <v>115</v>
      </c>
      <c r="D37" s="407"/>
      <c r="E37" s="401">
        <v>697.83</v>
      </c>
      <c r="F37" s="408">
        <v>425.99599999999998</v>
      </c>
    </row>
    <row r="38" spans="2:6" ht="15" thickBot="1" x14ac:dyDescent="0.25">
      <c r="B38" s="308"/>
      <c r="C38" s="308"/>
      <c r="D38" s="308"/>
      <c r="E38" s="308"/>
      <c r="F38" s="308"/>
    </row>
    <row r="39" spans="2:6" x14ac:dyDescent="0.2">
      <c r="B39" s="409">
        <v>21</v>
      </c>
      <c r="C39" s="410" t="s">
        <v>116</v>
      </c>
      <c r="D39" s="410"/>
      <c r="E39" s="411"/>
      <c r="F39" s="412">
        <f>F11</f>
        <v>256.85700000000003</v>
      </c>
    </row>
    <row r="40" spans="2:6" ht="15" thickBot="1" x14ac:dyDescent="0.25">
      <c r="B40" s="413">
        <v>22</v>
      </c>
      <c r="C40" s="414" t="s">
        <v>117</v>
      </c>
      <c r="D40" s="414"/>
      <c r="E40" s="415"/>
      <c r="F40" s="416">
        <f>F27-F37</f>
        <v>141.9953109999999</v>
      </c>
    </row>
    <row r="41" spans="2:6" ht="15" thickBot="1" x14ac:dyDescent="0.25">
      <c r="B41" s="417">
        <v>23</v>
      </c>
      <c r="C41" s="418" t="s">
        <v>118</v>
      </c>
      <c r="D41" s="418"/>
      <c r="E41" s="419"/>
      <c r="F41" s="420">
        <f>F39/F40</f>
        <v>1.8089118449833896</v>
      </c>
    </row>
  </sheetData>
  <mergeCells count="10">
    <mergeCell ref="B7:D7"/>
    <mergeCell ref="B6:D6"/>
    <mergeCell ref="E6:E7"/>
    <mergeCell ref="F6:F7"/>
    <mergeCell ref="B8:D8"/>
    <mergeCell ref="B9:D9"/>
    <mergeCell ref="B10:F10"/>
    <mergeCell ref="B28:F28"/>
    <mergeCell ref="C32:D32"/>
    <mergeCell ref="B12:F12"/>
  </mergeCells>
  <hyperlinks>
    <hyperlink ref="A1" location="'2'!A1" display="'2'!A1" xr:uid="{00000000-0004-0000-1300-000000000000}"/>
  </hyperlinks>
  <pageMargins left="0.7" right="0.7" top="0.75" bottom="0.75" header="0.3" footer="0.3"/>
  <pageSetup paperSize="9" orientation="portrait" verticalDpi="0" r:id="rId1"/>
  <headerFooter>
    <oddHeader>&amp;R&amp;"Calibri"&amp;12&amp;K008000Intern - Lom og Skjåk&amp;1#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M69"/>
  <sheetViews>
    <sheetView zoomScaleNormal="100" workbookViewId="0">
      <selection activeCell="J35" sqref="J35"/>
    </sheetView>
  </sheetViews>
  <sheetFormatPr baseColWidth="10" defaultRowHeight="12.75" x14ac:dyDescent="0.2"/>
  <cols>
    <col min="1" max="2" width="4.42578125" style="115" customWidth="1"/>
    <col min="3" max="4" width="2.140625" style="115" customWidth="1"/>
    <col min="5" max="5" width="61" style="115" customWidth="1"/>
    <col min="6" max="6" width="14.42578125" style="115" customWidth="1"/>
    <col min="7" max="13" width="14.28515625" style="115" customWidth="1"/>
    <col min="14" max="16384" width="11.42578125" style="115"/>
  </cols>
  <sheetData>
    <row r="1" spans="1:13" ht="18.75" customHeight="1" x14ac:dyDescent="0.2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8.75" customHeight="1" x14ac:dyDescent="0.2">
      <c r="A2" s="198" t="s">
        <v>124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3" ht="14.25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14.25" customHeight="1" x14ac:dyDescent="0.2">
      <c r="A4" s="181"/>
      <c r="B4" s="197" t="s">
        <v>487</v>
      </c>
      <c r="C4" s="197"/>
      <c r="D4" s="197"/>
      <c r="E4" s="181"/>
      <c r="F4" s="181"/>
      <c r="G4" s="181"/>
      <c r="H4" s="181"/>
      <c r="I4" s="181"/>
      <c r="J4" s="181"/>
      <c r="K4" s="181"/>
      <c r="L4" s="181"/>
      <c r="M4" s="181"/>
    </row>
    <row r="5" spans="1:13" ht="14.25" customHeight="1" thickBot="1" x14ac:dyDescent="0.25">
      <c r="A5" s="181"/>
      <c r="B5" s="197"/>
      <c r="C5" s="197"/>
      <c r="D5" s="197"/>
      <c r="E5" s="181"/>
      <c r="F5" s="181"/>
      <c r="G5" s="181"/>
      <c r="H5" s="181"/>
      <c r="I5" s="181"/>
      <c r="J5" s="181"/>
      <c r="K5" s="181"/>
      <c r="L5" s="181"/>
      <c r="M5" s="181"/>
    </row>
    <row r="6" spans="1:13" ht="14.25" customHeight="1" x14ac:dyDescent="0.2">
      <c r="A6" s="181"/>
      <c r="B6" s="181"/>
      <c r="C6" s="181"/>
      <c r="D6" s="181"/>
      <c r="E6" s="181"/>
      <c r="F6" s="550" t="s">
        <v>227</v>
      </c>
      <c r="G6" s="551"/>
      <c r="H6" s="552" t="s">
        <v>226</v>
      </c>
      <c r="I6" s="553"/>
      <c r="J6" s="551" t="s">
        <v>225</v>
      </c>
      <c r="K6" s="551"/>
      <c r="L6" s="552" t="s">
        <v>224</v>
      </c>
      <c r="M6" s="554"/>
    </row>
    <row r="7" spans="1:13" ht="27" x14ac:dyDescent="0.2">
      <c r="A7" s="181"/>
      <c r="B7" s="192"/>
      <c r="C7" s="192"/>
      <c r="D7" s="192"/>
      <c r="E7" s="192"/>
      <c r="F7" s="196"/>
      <c r="G7" s="195" t="s">
        <v>223</v>
      </c>
      <c r="H7" s="194"/>
      <c r="I7" s="195" t="s">
        <v>223</v>
      </c>
      <c r="J7" s="194"/>
      <c r="K7" s="195" t="s">
        <v>222</v>
      </c>
      <c r="L7" s="194"/>
      <c r="M7" s="193" t="s">
        <v>222</v>
      </c>
    </row>
    <row r="8" spans="1:13" ht="14.25" customHeight="1" thickBot="1" x14ac:dyDescent="0.25">
      <c r="A8" s="181"/>
      <c r="B8" s="191"/>
      <c r="C8" s="191"/>
      <c r="D8" s="191"/>
      <c r="E8" s="191"/>
      <c r="F8" s="190">
        <v>10</v>
      </c>
      <c r="G8" s="189">
        <v>30</v>
      </c>
      <c r="H8" s="188">
        <v>40</v>
      </c>
      <c r="I8" s="189">
        <v>50</v>
      </c>
      <c r="J8" s="188">
        <v>60</v>
      </c>
      <c r="K8" s="189">
        <v>80</v>
      </c>
      <c r="L8" s="188">
        <v>90</v>
      </c>
      <c r="M8" s="187">
        <v>100</v>
      </c>
    </row>
    <row r="9" spans="1:13" ht="14.25" customHeight="1" x14ac:dyDescent="0.2">
      <c r="A9" s="181"/>
      <c r="B9" s="186">
        <v>10</v>
      </c>
      <c r="C9" s="199" t="s">
        <v>221</v>
      </c>
      <c r="D9" s="200"/>
      <c r="E9" s="201"/>
      <c r="F9" s="202"/>
      <c r="G9" s="203"/>
      <c r="H9" s="204"/>
      <c r="I9" s="205"/>
      <c r="J9" s="206">
        <v>8057200.0290000001</v>
      </c>
      <c r="K9" s="203"/>
      <c r="L9" s="204"/>
      <c r="M9" s="207"/>
    </row>
    <row r="10" spans="1:13" ht="14.25" customHeight="1" x14ac:dyDescent="0.2">
      <c r="A10" s="181"/>
      <c r="B10" s="185">
        <v>30</v>
      </c>
      <c r="C10" s="208" t="s">
        <v>220</v>
      </c>
      <c r="D10" s="208"/>
      <c r="E10" s="208"/>
      <c r="F10" s="90"/>
      <c r="G10" s="101"/>
      <c r="H10" s="209"/>
      <c r="I10" s="176"/>
      <c r="J10" s="98">
        <v>372067.859</v>
      </c>
      <c r="K10" s="101"/>
      <c r="L10" s="209"/>
      <c r="M10" s="177"/>
    </row>
    <row r="11" spans="1:13" ht="14.25" customHeight="1" x14ac:dyDescent="0.2">
      <c r="A11" s="181"/>
      <c r="B11" s="185">
        <v>40</v>
      </c>
      <c r="C11" s="208" t="s">
        <v>67</v>
      </c>
      <c r="D11" s="208"/>
      <c r="E11" s="208"/>
      <c r="F11" s="90"/>
      <c r="G11" s="101"/>
      <c r="H11" s="98"/>
      <c r="I11" s="101"/>
      <c r="J11" s="98">
        <v>477193.59100000001</v>
      </c>
      <c r="K11" s="98">
        <v>321730.53200000001</v>
      </c>
      <c r="L11" s="98">
        <v>321730.53200000001</v>
      </c>
      <c r="M11" s="86">
        <v>321730.53200000001</v>
      </c>
    </row>
    <row r="12" spans="1:13" ht="14.25" customHeight="1" thickBot="1" x14ac:dyDescent="0.25">
      <c r="A12" s="181"/>
      <c r="B12" s="183">
        <v>120</v>
      </c>
      <c r="C12" s="184" t="s">
        <v>51</v>
      </c>
      <c r="D12" s="184"/>
      <c r="E12" s="184"/>
      <c r="F12" s="99"/>
      <c r="G12" s="210"/>
      <c r="H12" s="211"/>
      <c r="I12" s="212"/>
      <c r="J12" s="100">
        <v>73104.960999999996</v>
      </c>
      <c r="K12" s="210"/>
      <c r="L12" s="211"/>
      <c r="M12" s="213"/>
    </row>
    <row r="13" spans="1:13" ht="14.25" x14ac:dyDescent="0.2">
      <c r="A13" s="181"/>
      <c r="B13" s="181"/>
      <c r="C13" s="181"/>
      <c r="D13" s="181"/>
      <c r="E13" s="181"/>
      <c r="F13" s="182"/>
      <c r="G13" s="182"/>
      <c r="H13" s="182"/>
      <c r="I13" s="182"/>
      <c r="J13" s="182"/>
      <c r="K13" s="182"/>
      <c r="L13" s="182"/>
      <c r="M13" s="182"/>
    </row>
    <row r="14" spans="1:13" ht="14.25" x14ac:dyDescent="0.2">
      <c r="A14" s="181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ht="14.25" x14ac:dyDescent="0.2">
      <c r="A15" s="181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3" ht="14.25" x14ac:dyDescent="0.2">
      <c r="A16" s="181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3" ht="14.25" x14ac:dyDescent="0.2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3" ht="14.25" x14ac:dyDescent="0.2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3" ht="14.25" x14ac:dyDescent="0.2">
      <c r="A19" s="181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3" ht="14.25" x14ac:dyDescent="0.2">
      <c r="A20" s="181"/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3" ht="14.25" x14ac:dyDescent="0.2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3" ht="14.25" x14ac:dyDescent="0.2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3" ht="14.25" x14ac:dyDescent="0.2">
      <c r="A23" s="181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3" ht="14.25" x14ac:dyDescent="0.2">
      <c r="A24" s="181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</row>
    <row r="25" spans="1:13" ht="14.25" x14ac:dyDescent="0.2">
      <c r="A25" s="181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</row>
    <row r="26" spans="1:13" ht="14.25" x14ac:dyDescent="0.2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3" ht="14.25" x14ac:dyDescent="0.2">
      <c r="A27" s="181"/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3" ht="14.25" x14ac:dyDescent="0.2">
      <c r="A28" s="181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3" ht="14.25" x14ac:dyDescent="0.2">
      <c r="A29" s="181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3" ht="14.25" x14ac:dyDescent="0.2">
      <c r="A30" s="181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3" ht="14.25" x14ac:dyDescent="0.2">
      <c r="A31" s="181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3" ht="14.25" x14ac:dyDescent="0.2">
      <c r="A32" s="181"/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</row>
    <row r="33" spans="1:13" ht="14.25" x14ac:dyDescent="0.2">
      <c r="A33" s="181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3" ht="14.25" x14ac:dyDescent="0.2">
      <c r="A34" s="181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3" ht="14.25" x14ac:dyDescent="0.2">
      <c r="A35" s="181"/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3" ht="14.25" x14ac:dyDescent="0.2">
      <c r="A36" s="181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3" ht="14.25" x14ac:dyDescent="0.2">
      <c r="A37" s="181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</row>
    <row r="38" spans="1:13" ht="14.25" x14ac:dyDescent="0.2">
      <c r="A38" s="181"/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3" ht="14.25" x14ac:dyDescent="0.2">
      <c r="A39" s="181"/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3" ht="14.25" x14ac:dyDescent="0.2">
      <c r="A40" s="181"/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3" ht="14.25" x14ac:dyDescent="0.2">
      <c r="A41" s="181"/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3" ht="14.25" x14ac:dyDescent="0.2">
      <c r="A42" s="181"/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3" ht="14.25" x14ac:dyDescent="0.2">
      <c r="A43" s="181"/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3" ht="14.25" x14ac:dyDescent="0.2">
      <c r="A44" s="181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3" ht="14.25" x14ac:dyDescent="0.2">
      <c r="A45" s="181"/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3" ht="14.25" x14ac:dyDescent="0.2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3" ht="14.25" x14ac:dyDescent="0.2">
      <c r="A47" s="181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3" ht="14.25" x14ac:dyDescent="0.2">
      <c r="A48" s="181"/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ht="14.25" x14ac:dyDescent="0.2">
      <c r="A49" s="181"/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ht="14.25" x14ac:dyDescent="0.2">
      <c r="A50" s="181"/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ht="14.25" x14ac:dyDescent="0.2">
      <c r="A51" s="181"/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4.25" x14ac:dyDescent="0.2">
      <c r="A52" s="181"/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</row>
    <row r="53" spans="1:13" ht="14.25" x14ac:dyDescent="0.2">
      <c r="A53" s="181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</row>
    <row r="54" spans="1:13" ht="14.25" x14ac:dyDescent="0.2">
      <c r="A54" s="181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</row>
    <row r="55" spans="1:13" ht="14.25" x14ac:dyDescent="0.2">
      <c r="A55" s="181"/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</row>
    <row r="56" spans="1:13" ht="14.25" x14ac:dyDescent="0.2">
      <c r="A56" s="181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</row>
    <row r="57" spans="1:13" ht="14.25" x14ac:dyDescent="0.2">
      <c r="A57" s="181"/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</row>
    <row r="58" spans="1:13" ht="14.25" x14ac:dyDescent="0.2">
      <c r="A58" s="181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</row>
    <row r="59" spans="1:13" ht="14.25" x14ac:dyDescent="0.2">
      <c r="A59" s="181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</row>
    <row r="60" spans="1:13" ht="14.25" x14ac:dyDescent="0.2">
      <c r="A60" s="181"/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</row>
    <row r="61" spans="1:13" ht="14.25" x14ac:dyDescent="0.2">
      <c r="A61" s="181"/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</row>
    <row r="62" spans="1:13" ht="14.25" x14ac:dyDescent="0.2">
      <c r="A62" s="181"/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</row>
    <row r="63" spans="1:13" ht="14.25" x14ac:dyDescent="0.2">
      <c r="A63" s="181"/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</row>
    <row r="64" spans="1:13" ht="14.25" x14ac:dyDescent="0.2">
      <c r="A64" s="181"/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</row>
    <row r="65" spans="1:13" ht="14.25" x14ac:dyDescent="0.2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</row>
    <row r="66" spans="1:13" ht="14.25" x14ac:dyDescent="0.2">
      <c r="A66" s="181"/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</row>
    <row r="67" spans="1:13" ht="14.25" x14ac:dyDescent="0.2">
      <c r="A67" s="181"/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</row>
    <row r="68" spans="1:13" ht="14.25" x14ac:dyDescent="0.2">
      <c r="A68" s="181"/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</row>
    <row r="69" spans="1:13" ht="14.25" x14ac:dyDescent="0.2">
      <c r="A69" s="181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</row>
  </sheetData>
  <mergeCells count="4">
    <mergeCell ref="F6:G6"/>
    <mergeCell ref="H6:I6"/>
    <mergeCell ref="J6:K6"/>
    <mergeCell ref="L6:M6"/>
  </mergeCells>
  <pageMargins left="0.7" right="0.7" top="0.75" bottom="0.75" header="0.3" footer="0.3"/>
  <pageSetup paperSize="9" orientation="portrait" verticalDpi="0" r:id="rId1"/>
  <headerFooter>
    <oddHeader>&amp;R&amp;"Calibri"&amp;12&amp;K008000Intern - Lom og Skjåk&amp;1#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F10"/>
  <sheetViews>
    <sheetView topLeftCell="A4" zoomScale="110" zoomScaleNormal="110" workbookViewId="0">
      <selection activeCell="J27" sqref="J27"/>
    </sheetView>
  </sheetViews>
  <sheetFormatPr baseColWidth="10" defaultRowHeight="14.25" x14ac:dyDescent="0.2"/>
  <cols>
    <col min="1" max="2" width="4.28515625" style="14" customWidth="1"/>
    <col min="3" max="3" width="40.28515625" style="14" customWidth="1"/>
    <col min="4" max="10" width="14.28515625" style="14" customWidth="1"/>
    <col min="11" max="16384" width="11.42578125" style="14"/>
  </cols>
  <sheetData>
    <row r="1" spans="1:6" ht="18.75" customHeight="1" x14ac:dyDescent="0.2"/>
    <row r="2" spans="1:6" ht="18.75" customHeight="1" x14ac:dyDescent="0.2">
      <c r="A2" s="15" t="s">
        <v>212</v>
      </c>
      <c r="B2" s="15"/>
      <c r="C2" s="16"/>
      <c r="D2" s="17"/>
      <c r="E2" s="17"/>
      <c r="F2" s="17"/>
    </row>
    <row r="3" spans="1:6" ht="14.25" customHeight="1" x14ac:dyDescent="0.2">
      <c r="A3" s="15"/>
      <c r="B3" s="15"/>
      <c r="C3" s="16"/>
      <c r="D3" s="17"/>
      <c r="E3" s="17"/>
      <c r="F3" s="17"/>
    </row>
    <row r="4" spans="1:6" ht="14.25" customHeight="1" x14ac:dyDescent="0.2">
      <c r="A4" s="15"/>
      <c r="B4" s="18" t="s">
        <v>228</v>
      </c>
      <c r="D4" s="17"/>
      <c r="E4" s="17"/>
      <c r="F4" s="17"/>
    </row>
    <row r="5" spans="1:6" ht="14.25" customHeight="1" thickBot="1" x14ac:dyDescent="0.25">
      <c r="A5" s="15"/>
      <c r="B5" s="15"/>
      <c r="C5" s="16"/>
      <c r="D5" s="25"/>
      <c r="E5" s="17"/>
      <c r="F5" s="17"/>
    </row>
    <row r="6" spans="1:6" ht="14.25" customHeight="1" x14ac:dyDescent="0.2">
      <c r="C6" s="24"/>
      <c r="D6" s="230"/>
    </row>
    <row r="7" spans="1:6" ht="14.25" customHeight="1" thickBot="1" x14ac:dyDescent="0.25">
      <c r="B7" s="26"/>
      <c r="C7" s="94"/>
      <c r="D7" s="215"/>
    </row>
    <row r="8" spans="1:6" ht="14.25" customHeight="1" x14ac:dyDescent="0.2">
      <c r="B8" s="216"/>
      <c r="C8" s="356" t="s">
        <v>445</v>
      </c>
      <c r="D8" s="96">
        <v>4426385</v>
      </c>
    </row>
    <row r="9" spans="1:6" ht="14.25" customHeight="1" x14ac:dyDescent="0.2">
      <c r="B9" s="216"/>
      <c r="C9" s="356" t="s">
        <v>446</v>
      </c>
      <c r="D9" s="214">
        <v>0.01</v>
      </c>
      <c r="E9" s="369"/>
    </row>
    <row r="10" spans="1:6" ht="14.25" customHeight="1" thickBot="1" x14ac:dyDescent="0.25">
      <c r="B10" s="217"/>
      <c r="C10" s="356" t="s">
        <v>447</v>
      </c>
      <c r="D10" s="117">
        <f>D8*D9</f>
        <v>44263.85</v>
      </c>
    </row>
  </sheetData>
  <pageMargins left="0.7" right="0.7" top="0.75" bottom="0.75" header="0.3" footer="0.3"/>
  <pageSetup paperSize="9" orientation="portrait" verticalDpi="144" r:id="rId1"/>
  <headerFooter>
    <oddHeader>&amp;R&amp;"Calibri"&amp;12&amp;K008000Intern - Lom og Skjåk&amp;1#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7">
    <tabColor rgb="FF00B050"/>
  </sheetPr>
  <dimension ref="A1:F24"/>
  <sheetViews>
    <sheetView zoomScale="150" zoomScaleNormal="150" workbookViewId="0">
      <selection activeCell="C23" sqref="C23"/>
    </sheetView>
  </sheetViews>
  <sheetFormatPr baseColWidth="10" defaultRowHeight="14.25" x14ac:dyDescent="0.2"/>
  <cols>
    <col min="1" max="1" width="4.28515625" style="14" customWidth="1"/>
    <col min="2" max="2" width="27.7109375" style="14" bestFit="1" customWidth="1"/>
    <col min="3" max="3" width="23.7109375" style="14" customWidth="1"/>
    <col min="4" max="4" width="32.5703125" style="14" customWidth="1"/>
    <col min="5" max="5" width="42" style="14" bestFit="1" customWidth="1"/>
    <col min="6" max="16384" width="11.42578125" style="14"/>
  </cols>
  <sheetData>
    <row r="1" spans="1:6" ht="18.75" customHeight="1" x14ac:dyDescent="0.2"/>
    <row r="2" spans="1:6" ht="18.75" customHeight="1" x14ac:dyDescent="0.2">
      <c r="A2" s="15" t="s">
        <v>215</v>
      </c>
      <c r="B2" s="16"/>
      <c r="C2" s="16"/>
      <c r="D2" s="17"/>
    </row>
    <row r="3" spans="1:6" ht="14.25" customHeight="1" x14ac:dyDescent="0.2">
      <c r="A3" s="15"/>
      <c r="B3" s="16"/>
      <c r="C3" s="16"/>
      <c r="D3" s="17"/>
    </row>
    <row r="4" spans="1:6" ht="14.25" customHeight="1" thickBot="1" x14ac:dyDescent="0.25">
      <c r="A4" s="15"/>
      <c r="B4" s="18" t="s">
        <v>315</v>
      </c>
      <c r="C4" s="19"/>
      <c r="D4" s="17"/>
    </row>
    <row r="5" spans="1:6" ht="14.25" customHeight="1" x14ac:dyDescent="0.2">
      <c r="B5" s="27" t="s">
        <v>42</v>
      </c>
      <c r="C5" s="34" t="s">
        <v>44</v>
      </c>
      <c r="D5" s="28" t="s">
        <v>44</v>
      </c>
      <c r="E5" s="40" t="s">
        <v>50</v>
      </c>
      <c r="F5" s="259"/>
    </row>
    <row r="6" spans="1:6" ht="14.25" customHeight="1" thickBot="1" x14ac:dyDescent="0.25">
      <c r="B6" s="431" t="s">
        <v>311</v>
      </c>
      <c r="C6" s="432" t="s">
        <v>312</v>
      </c>
      <c r="D6" s="432" t="s">
        <v>313</v>
      </c>
      <c r="E6" s="433" t="s">
        <v>314</v>
      </c>
      <c r="F6" s="259"/>
    </row>
    <row r="7" spans="1:6" ht="15" thickBot="1" x14ac:dyDescent="0.25">
      <c r="B7" s="434" t="s">
        <v>490</v>
      </c>
      <c r="C7" s="435" t="s">
        <v>493</v>
      </c>
      <c r="D7" s="435" t="s">
        <v>494</v>
      </c>
      <c r="E7" s="436" t="s">
        <v>495</v>
      </c>
      <c r="F7" s="259"/>
    </row>
    <row r="8" spans="1:6" ht="14.25" customHeight="1" thickBot="1" x14ac:dyDescent="0.25">
      <c r="B8" s="437" t="s">
        <v>491</v>
      </c>
      <c r="C8" s="435" t="s">
        <v>493</v>
      </c>
      <c r="D8" s="435" t="s">
        <v>494</v>
      </c>
      <c r="E8" s="436" t="s">
        <v>496</v>
      </c>
      <c r="F8" s="259"/>
    </row>
    <row r="9" spans="1:6" ht="14.25" customHeight="1" thickBot="1" x14ac:dyDescent="0.25">
      <c r="B9" s="437" t="s">
        <v>492</v>
      </c>
      <c r="C9" s="435" t="s">
        <v>493</v>
      </c>
      <c r="D9" s="435" t="s">
        <v>494</v>
      </c>
      <c r="E9" s="436" t="s">
        <v>496</v>
      </c>
      <c r="F9" s="259"/>
    </row>
    <row r="10" spans="1:6" ht="14.25" customHeight="1" thickBot="1" x14ac:dyDescent="0.25">
      <c r="B10" s="90"/>
      <c r="C10" s="173"/>
      <c r="D10" s="173"/>
      <c r="E10" s="172"/>
      <c r="F10" s="259"/>
    </row>
    <row r="11" spans="1:6" ht="14.25" customHeight="1" thickBot="1" x14ac:dyDescent="0.25">
      <c r="B11" s="90"/>
      <c r="C11" s="173"/>
      <c r="D11" s="173"/>
      <c r="E11" s="172"/>
      <c r="F11" s="259"/>
    </row>
    <row r="12" spans="1:6" ht="14.25" customHeight="1" thickBot="1" x14ac:dyDescent="0.25">
      <c r="B12" s="90"/>
      <c r="C12" s="173"/>
      <c r="D12" s="173"/>
      <c r="E12" s="172"/>
      <c r="F12" s="259"/>
    </row>
    <row r="13" spans="1:6" ht="14.25" customHeight="1" thickBot="1" x14ac:dyDescent="0.25">
      <c r="B13" s="90"/>
      <c r="C13" s="174"/>
      <c r="D13" s="173"/>
      <c r="E13" s="172"/>
      <c r="F13" s="259"/>
    </row>
    <row r="14" spans="1:6" ht="14.25" customHeight="1" thickBot="1" x14ac:dyDescent="0.25">
      <c r="B14" s="90"/>
      <c r="C14" s="174"/>
      <c r="D14" s="173"/>
      <c r="E14" s="172"/>
      <c r="F14" s="259"/>
    </row>
    <row r="15" spans="1:6" ht="14.25" customHeight="1" thickBot="1" x14ac:dyDescent="0.25">
      <c r="B15" s="90"/>
      <c r="C15" s="174"/>
      <c r="D15" s="173"/>
      <c r="E15" s="172"/>
      <c r="F15" s="259"/>
    </row>
    <row r="16" spans="1:6" ht="14.25" customHeight="1" thickBot="1" x14ac:dyDescent="0.25">
      <c r="B16" s="90"/>
      <c r="C16" s="174"/>
      <c r="D16" s="173"/>
      <c r="E16" s="172"/>
      <c r="F16" s="259"/>
    </row>
    <row r="17" spans="2:6" ht="14.25" customHeight="1" thickBot="1" x14ac:dyDescent="0.25">
      <c r="B17" s="90"/>
      <c r="C17" s="174"/>
      <c r="D17" s="173"/>
      <c r="E17" s="172"/>
      <c r="F17" s="259"/>
    </row>
    <row r="18" spans="2:6" ht="14.25" customHeight="1" x14ac:dyDescent="0.2">
      <c r="B18" s="90"/>
      <c r="C18" s="174"/>
      <c r="D18" s="173"/>
      <c r="E18" s="172"/>
      <c r="F18" s="259"/>
    </row>
    <row r="19" spans="2:6" ht="14.25" customHeight="1" x14ac:dyDescent="0.2">
      <c r="B19" s="258"/>
      <c r="C19" s="261"/>
      <c r="D19" s="261"/>
      <c r="E19" s="261"/>
      <c r="F19" s="259"/>
    </row>
    <row r="20" spans="2:6" ht="14.25" customHeight="1" x14ac:dyDescent="0.2">
      <c r="B20" s="258"/>
      <c r="C20" s="261"/>
      <c r="D20" s="261"/>
      <c r="E20" s="261"/>
      <c r="F20" s="259"/>
    </row>
    <row r="21" spans="2:6" ht="14.25" customHeight="1" x14ac:dyDescent="0.2">
      <c r="B21" s="258"/>
      <c r="C21" s="261"/>
      <c r="D21" s="261"/>
      <c r="E21" s="261"/>
      <c r="F21" s="259"/>
    </row>
    <row r="22" spans="2:6" ht="14.25" customHeight="1" x14ac:dyDescent="0.2">
      <c r="B22" s="258"/>
      <c r="C22" s="261"/>
      <c r="D22" s="261"/>
      <c r="E22" s="261"/>
      <c r="F22" s="259"/>
    </row>
    <row r="23" spans="2:6" ht="14.25" customHeight="1" x14ac:dyDescent="0.2">
      <c r="B23" s="258"/>
      <c r="C23" s="261"/>
      <c r="D23" s="261"/>
      <c r="E23" s="261"/>
      <c r="F23" s="259"/>
    </row>
    <row r="24" spans="2:6" ht="14.25" customHeight="1" x14ac:dyDescent="0.2">
      <c r="B24" s="262"/>
      <c r="C24" s="263"/>
      <c r="D24" s="263"/>
      <c r="E24" s="263"/>
      <c r="F24" s="259"/>
    </row>
  </sheetData>
  <pageMargins left="0.7" right="0.7" top="0.75" bottom="0.75" header="0.3" footer="0.3"/>
  <pageSetup paperSize="9" orientation="portrait" verticalDpi="0" r:id="rId1"/>
  <headerFooter>
    <oddHeader>&amp;R&amp;"Calibri"&amp;12&amp;K008000Intern - Lom og Skjåk&amp;1#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53">
    <tabColor rgb="FF00B050"/>
  </sheetPr>
  <dimension ref="A1:I105"/>
  <sheetViews>
    <sheetView topLeftCell="A70" zoomScale="80" zoomScaleNormal="80" workbookViewId="0">
      <selection activeCell="I89" sqref="I89"/>
    </sheetView>
  </sheetViews>
  <sheetFormatPr baseColWidth="10" defaultRowHeight="14.25" x14ac:dyDescent="0.2"/>
  <cols>
    <col min="1" max="2" width="4.28515625" style="108" customWidth="1"/>
    <col min="3" max="3" width="2.140625" style="108" customWidth="1"/>
    <col min="4" max="4" width="153.140625" style="108" customWidth="1"/>
    <col min="5" max="5" width="19.28515625" style="108" customWidth="1"/>
    <col min="6" max="6" width="14.28515625" style="108" customWidth="1"/>
    <col min="7" max="16384" width="11.42578125" style="108"/>
  </cols>
  <sheetData>
    <row r="1" spans="1:5" ht="18.75" customHeight="1" x14ac:dyDescent="0.2"/>
    <row r="2" spans="1:5" ht="18.75" customHeight="1" x14ac:dyDescent="0.2">
      <c r="A2" s="109" t="s">
        <v>157</v>
      </c>
      <c r="B2" s="111"/>
      <c r="C2" s="111"/>
      <c r="D2" s="111"/>
      <c r="E2" s="110"/>
    </row>
    <row r="3" spans="1:5" ht="14.25" customHeight="1" x14ac:dyDescent="0.2">
      <c r="A3" s="109"/>
      <c r="B3" s="111"/>
      <c r="C3" s="111"/>
      <c r="D3" s="111"/>
      <c r="E3" s="110"/>
    </row>
    <row r="4" spans="1:5" ht="14.25" customHeight="1" x14ac:dyDescent="0.2">
      <c r="A4" s="109"/>
      <c r="B4" s="129" t="s">
        <v>315</v>
      </c>
      <c r="C4" s="112"/>
      <c r="D4" s="112"/>
      <c r="E4" s="110"/>
    </row>
    <row r="5" spans="1:5" s="125" customFormat="1" ht="14.25" customHeight="1" x14ac:dyDescent="0.15">
      <c r="A5" s="127"/>
      <c r="B5" s="128"/>
      <c r="C5" s="123"/>
      <c r="D5" s="123"/>
      <c r="E5" s="124"/>
    </row>
    <row r="6" spans="1:5" s="125" customFormat="1" ht="14.25" customHeight="1" thickBot="1" x14ac:dyDescent="0.2">
      <c r="A6" s="127"/>
      <c r="B6" s="129" t="s">
        <v>316</v>
      </c>
      <c r="C6" s="123"/>
      <c r="D6" s="266"/>
      <c r="E6" s="267"/>
    </row>
    <row r="7" spans="1:5" s="125" customFormat="1" ht="14.25" customHeight="1" x14ac:dyDescent="0.15">
      <c r="A7" s="127"/>
      <c r="B7" s="268" t="s">
        <v>317</v>
      </c>
      <c r="C7" s="269"/>
      <c r="D7" s="269"/>
      <c r="E7" s="270" t="s">
        <v>154</v>
      </c>
    </row>
    <row r="8" spans="1:5" s="125" customFormat="1" ht="14.25" customHeight="1" x14ac:dyDescent="0.15">
      <c r="A8" s="127"/>
      <c r="B8" s="271">
        <v>1</v>
      </c>
      <c r="C8" s="272" t="s">
        <v>318</v>
      </c>
      <c r="D8" s="273"/>
      <c r="E8" s="274"/>
    </row>
    <row r="9" spans="1:5" s="125" customFormat="1" ht="14.25" customHeight="1" x14ac:dyDescent="0.15">
      <c r="A9" s="127"/>
      <c r="B9" s="275"/>
      <c r="C9" s="276" t="s">
        <v>319</v>
      </c>
      <c r="D9" s="277"/>
      <c r="E9" s="278"/>
    </row>
    <row r="10" spans="1:5" s="125" customFormat="1" ht="14.25" customHeight="1" x14ac:dyDescent="0.15">
      <c r="A10" s="127"/>
      <c r="B10" s="275"/>
      <c r="C10" s="276" t="s">
        <v>320</v>
      </c>
      <c r="D10" s="279"/>
      <c r="E10" s="278"/>
    </row>
    <row r="11" spans="1:5" s="125" customFormat="1" ht="14.25" customHeight="1" x14ac:dyDescent="0.15">
      <c r="A11" s="127"/>
      <c r="B11" s="271">
        <v>2</v>
      </c>
      <c r="C11" s="272" t="s">
        <v>321</v>
      </c>
      <c r="D11" s="273"/>
      <c r="E11" s="274">
        <v>1182223.9129999999</v>
      </c>
    </row>
    <row r="12" spans="1:5" s="125" customFormat="1" ht="14.25" customHeight="1" x14ac:dyDescent="0.15">
      <c r="A12" s="127"/>
      <c r="B12" s="271">
        <v>3</v>
      </c>
      <c r="C12" s="272" t="s">
        <v>322</v>
      </c>
      <c r="D12" s="273"/>
      <c r="E12" s="274"/>
    </row>
    <row r="13" spans="1:5" s="125" customFormat="1" ht="14.25" customHeight="1" x14ac:dyDescent="0.15">
      <c r="A13" s="127"/>
      <c r="B13" s="271">
        <v>5</v>
      </c>
      <c r="C13" s="272" t="s">
        <v>323</v>
      </c>
      <c r="D13" s="273"/>
      <c r="E13" s="274"/>
    </row>
    <row r="14" spans="1:5" s="125" customFormat="1" ht="14.25" customHeight="1" x14ac:dyDescent="0.15">
      <c r="A14" s="127"/>
      <c r="B14" s="271" t="s">
        <v>150</v>
      </c>
      <c r="C14" s="272" t="s">
        <v>324</v>
      </c>
      <c r="D14" s="273"/>
      <c r="E14" s="274"/>
    </row>
    <row r="15" spans="1:5" s="125" customFormat="1" ht="14.25" customHeight="1" x14ac:dyDescent="0.15">
      <c r="A15" s="127"/>
      <c r="B15" s="280">
        <v>6</v>
      </c>
      <c r="C15" s="281" t="s">
        <v>325</v>
      </c>
      <c r="D15" s="282"/>
      <c r="E15" s="283">
        <f>E14+E13+E12+E11+E8</f>
        <v>1182223.9129999999</v>
      </c>
    </row>
    <row r="16" spans="1:5" s="125" customFormat="1" ht="14.25" customHeight="1" x14ac:dyDescent="0.15">
      <c r="A16" s="127"/>
      <c r="B16" s="284" t="s">
        <v>326</v>
      </c>
      <c r="C16" s="285"/>
      <c r="D16" s="285"/>
      <c r="E16" s="364"/>
    </row>
    <row r="17" spans="1:5" s="125" customFormat="1" ht="14.25" customHeight="1" x14ac:dyDescent="0.15">
      <c r="A17" s="127"/>
      <c r="B17" s="271">
        <v>7</v>
      </c>
      <c r="C17" s="272" t="s">
        <v>327</v>
      </c>
      <c r="D17" s="273"/>
      <c r="E17" s="274">
        <v>-5874.0550000000003</v>
      </c>
    </row>
    <row r="18" spans="1:5" s="125" customFormat="1" ht="14.25" customHeight="1" x14ac:dyDescent="0.15">
      <c r="A18" s="127"/>
      <c r="B18" s="271">
        <v>8</v>
      </c>
      <c r="C18" s="272" t="s">
        <v>328</v>
      </c>
      <c r="D18" s="273"/>
      <c r="E18" s="274"/>
    </row>
    <row r="19" spans="1:5" s="125" customFormat="1" ht="14.25" customHeight="1" x14ac:dyDescent="0.15">
      <c r="A19" s="127"/>
      <c r="B19" s="271">
        <v>10</v>
      </c>
      <c r="C19" s="272" t="s">
        <v>329</v>
      </c>
      <c r="D19" s="273"/>
      <c r="E19" s="274"/>
    </row>
    <row r="20" spans="1:5" s="125" customFormat="1" ht="14.25" customHeight="1" x14ac:dyDescent="0.15">
      <c r="A20" s="127"/>
      <c r="B20" s="271">
        <v>11</v>
      </c>
      <c r="C20" s="272" t="s">
        <v>330</v>
      </c>
      <c r="D20" s="273"/>
      <c r="E20" s="274"/>
    </row>
    <row r="21" spans="1:5" s="125" customFormat="1" ht="14.25" customHeight="1" x14ac:dyDescent="0.15">
      <c r="A21" s="127"/>
      <c r="B21" s="271">
        <v>12</v>
      </c>
      <c r="C21" s="272" t="s">
        <v>331</v>
      </c>
      <c r="D21" s="273"/>
      <c r="E21" s="274"/>
    </row>
    <row r="22" spans="1:5" s="125" customFormat="1" ht="14.25" customHeight="1" x14ac:dyDescent="0.15">
      <c r="A22" s="127"/>
      <c r="B22" s="271">
        <v>14</v>
      </c>
      <c r="C22" s="272" t="s">
        <v>332</v>
      </c>
      <c r="D22" s="273"/>
      <c r="E22" s="274"/>
    </row>
    <row r="23" spans="1:5" s="125" customFormat="1" ht="14.25" customHeight="1" x14ac:dyDescent="0.15">
      <c r="A23" s="127"/>
      <c r="B23" s="271">
        <v>15</v>
      </c>
      <c r="C23" s="272" t="s">
        <v>333</v>
      </c>
      <c r="D23" s="273"/>
      <c r="E23" s="274"/>
    </row>
    <row r="24" spans="1:5" s="125" customFormat="1" ht="14.25" customHeight="1" x14ac:dyDescent="0.15">
      <c r="A24" s="127"/>
      <c r="B24" s="271">
        <v>16</v>
      </c>
      <c r="C24" s="272" t="s">
        <v>334</v>
      </c>
      <c r="D24" s="273"/>
      <c r="E24" s="274"/>
    </row>
    <row r="25" spans="1:5" s="125" customFormat="1" ht="14.25" customHeight="1" x14ac:dyDescent="0.15">
      <c r="A25" s="127"/>
      <c r="B25" s="271">
        <v>17</v>
      </c>
      <c r="C25" s="272" t="s">
        <v>335</v>
      </c>
      <c r="D25" s="273"/>
      <c r="E25" s="274"/>
    </row>
    <row r="26" spans="1:5" s="125" customFormat="1" ht="27.75" customHeight="1" x14ac:dyDescent="0.15">
      <c r="A26" s="127"/>
      <c r="B26" s="271">
        <v>18</v>
      </c>
      <c r="C26" s="514" t="s">
        <v>336</v>
      </c>
      <c r="D26" s="515"/>
      <c r="E26" s="274">
        <v>-199171.13699999999</v>
      </c>
    </row>
    <row r="27" spans="1:5" s="125" customFormat="1" ht="34.5" customHeight="1" x14ac:dyDescent="0.15">
      <c r="A27" s="127"/>
      <c r="B27" s="271">
        <v>19</v>
      </c>
      <c r="C27" s="514" t="s">
        <v>337</v>
      </c>
      <c r="D27" s="515"/>
      <c r="E27" s="274"/>
    </row>
    <row r="28" spans="1:5" s="125" customFormat="1" ht="14.25" customHeight="1" x14ac:dyDescent="0.15">
      <c r="A28" s="127"/>
      <c r="B28" s="271">
        <v>21</v>
      </c>
      <c r="C28" s="514" t="s">
        <v>338</v>
      </c>
      <c r="D28" s="515"/>
      <c r="E28" s="274"/>
    </row>
    <row r="29" spans="1:5" s="125" customFormat="1" ht="14.25" customHeight="1" x14ac:dyDescent="0.15">
      <c r="A29" s="127"/>
      <c r="B29" s="271">
        <v>22</v>
      </c>
      <c r="C29" s="272" t="s">
        <v>339</v>
      </c>
      <c r="D29" s="273"/>
      <c r="E29" s="274"/>
    </row>
    <row r="30" spans="1:5" s="125" customFormat="1" ht="14.25" customHeight="1" x14ac:dyDescent="0.15">
      <c r="A30" s="127"/>
      <c r="B30" s="271">
        <v>23</v>
      </c>
      <c r="C30" s="514" t="s">
        <v>340</v>
      </c>
      <c r="D30" s="515"/>
      <c r="E30" s="278"/>
    </row>
    <row r="31" spans="1:5" s="125" customFormat="1" ht="14.25" customHeight="1" x14ac:dyDescent="0.15">
      <c r="A31" s="127"/>
      <c r="B31" s="271">
        <v>24</v>
      </c>
      <c r="C31" s="272" t="s">
        <v>341</v>
      </c>
      <c r="D31" s="276"/>
      <c r="E31" s="274">
        <v>-7944.3580000000002</v>
      </c>
    </row>
    <row r="32" spans="1:5" s="125" customFormat="1" ht="14.25" customHeight="1" x14ac:dyDescent="0.15">
      <c r="A32" s="127"/>
      <c r="B32" s="271">
        <v>25</v>
      </c>
      <c r="C32" s="272" t="s">
        <v>342</v>
      </c>
      <c r="D32" s="276"/>
      <c r="E32" s="278"/>
    </row>
    <row r="33" spans="1:5" s="125" customFormat="1" ht="14.25" customHeight="1" x14ac:dyDescent="0.15">
      <c r="A33" s="127"/>
      <c r="B33" s="271" t="s">
        <v>151</v>
      </c>
      <c r="C33" s="272" t="s">
        <v>343</v>
      </c>
      <c r="D33" s="273"/>
      <c r="E33" s="274"/>
    </row>
    <row r="34" spans="1:5" s="125" customFormat="1" ht="14.25" customHeight="1" x14ac:dyDescent="0.15">
      <c r="A34" s="127"/>
      <c r="B34" s="271" t="s">
        <v>152</v>
      </c>
      <c r="C34" s="272" t="s">
        <v>344</v>
      </c>
      <c r="D34" s="273"/>
      <c r="E34" s="274"/>
    </row>
    <row r="35" spans="1:5" s="125" customFormat="1" ht="14.25" customHeight="1" x14ac:dyDescent="0.15">
      <c r="A35" s="127"/>
      <c r="B35" s="271">
        <v>27</v>
      </c>
      <c r="C35" s="272" t="s">
        <v>345</v>
      </c>
      <c r="D35" s="273"/>
      <c r="E35" s="274">
        <f>-2292.918-724.513</f>
        <v>-3017.431</v>
      </c>
    </row>
    <row r="36" spans="1:5" s="125" customFormat="1" ht="14.25" customHeight="1" x14ac:dyDescent="0.15">
      <c r="A36" s="127"/>
      <c r="B36" s="271">
        <v>28</v>
      </c>
      <c r="C36" s="272" t="s">
        <v>346</v>
      </c>
      <c r="D36" s="273"/>
      <c r="E36" s="274">
        <f>SUM(E17:E35)</f>
        <v>-216006.981</v>
      </c>
    </row>
    <row r="37" spans="1:5" s="125" customFormat="1" ht="14.25" customHeight="1" x14ac:dyDescent="0.15">
      <c r="A37" s="127"/>
      <c r="B37" s="280">
        <v>29</v>
      </c>
      <c r="C37" s="281" t="s">
        <v>347</v>
      </c>
      <c r="D37" s="282"/>
      <c r="E37" s="283">
        <f>E15+E36</f>
        <v>966216.93199999991</v>
      </c>
    </row>
    <row r="38" spans="1:5" s="125" customFormat="1" ht="14.25" customHeight="1" x14ac:dyDescent="0.15">
      <c r="A38" s="127"/>
      <c r="B38" s="284" t="s">
        <v>348</v>
      </c>
      <c r="C38" s="285"/>
      <c r="D38" s="285"/>
      <c r="E38" s="364"/>
    </row>
    <row r="39" spans="1:5" s="125" customFormat="1" ht="14.25" customHeight="1" x14ac:dyDescent="0.15">
      <c r="A39" s="127"/>
      <c r="B39" s="271">
        <v>30</v>
      </c>
      <c r="C39" s="272" t="s">
        <v>318</v>
      </c>
      <c r="D39" s="273"/>
      <c r="E39" s="274"/>
    </row>
    <row r="40" spans="1:5" s="125" customFormat="1" ht="14.25" customHeight="1" x14ac:dyDescent="0.15">
      <c r="A40" s="127"/>
      <c r="B40" s="271">
        <v>31</v>
      </c>
      <c r="C40" s="272" t="s">
        <v>349</v>
      </c>
      <c r="D40" s="276"/>
      <c r="E40" s="278"/>
    </row>
    <row r="41" spans="1:5" s="125" customFormat="1" ht="14.25" customHeight="1" x14ac:dyDescent="0.15">
      <c r="A41" s="127"/>
      <c r="B41" s="271">
        <v>32</v>
      </c>
      <c r="C41" s="272" t="s">
        <v>350</v>
      </c>
      <c r="D41" s="276"/>
      <c r="E41" s="278"/>
    </row>
    <row r="42" spans="1:5" s="125" customFormat="1" ht="14.25" customHeight="1" x14ac:dyDescent="0.15">
      <c r="A42" s="127"/>
      <c r="B42" s="271">
        <v>33</v>
      </c>
      <c r="C42" s="272" t="s">
        <v>351</v>
      </c>
      <c r="D42" s="273"/>
      <c r="E42" s="274"/>
    </row>
    <row r="43" spans="1:5" s="125" customFormat="1" ht="14.25" customHeight="1" x14ac:dyDescent="0.15">
      <c r="A43" s="127"/>
      <c r="B43" s="280">
        <v>36</v>
      </c>
      <c r="C43" s="281" t="s">
        <v>352</v>
      </c>
      <c r="D43" s="282"/>
      <c r="E43" s="283">
        <f>E39+E42</f>
        <v>0</v>
      </c>
    </row>
    <row r="44" spans="1:5" s="125" customFormat="1" ht="14.25" customHeight="1" x14ac:dyDescent="0.15">
      <c r="A44" s="127"/>
      <c r="B44" s="284" t="s">
        <v>353</v>
      </c>
      <c r="C44" s="285"/>
      <c r="D44" s="285"/>
      <c r="E44" s="364"/>
    </row>
    <row r="45" spans="1:5" s="125" customFormat="1" ht="14.25" customHeight="1" x14ac:dyDescent="0.15">
      <c r="A45" s="127"/>
      <c r="B45" s="271">
        <v>37</v>
      </c>
      <c r="C45" s="272" t="s">
        <v>354</v>
      </c>
      <c r="D45" s="273"/>
      <c r="E45" s="274"/>
    </row>
    <row r="46" spans="1:5" s="125" customFormat="1" ht="21" customHeight="1" x14ac:dyDescent="0.15">
      <c r="A46" s="127"/>
      <c r="B46" s="271">
        <v>38</v>
      </c>
      <c r="C46" s="272" t="s">
        <v>355</v>
      </c>
      <c r="D46" s="273"/>
      <c r="E46" s="274"/>
    </row>
    <row r="47" spans="1:5" s="125" customFormat="1" ht="30" customHeight="1" x14ac:dyDescent="0.15">
      <c r="A47" s="127"/>
      <c r="B47" s="271">
        <v>39</v>
      </c>
      <c r="C47" s="514" t="s">
        <v>356</v>
      </c>
      <c r="D47" s="515"/>
      <c r="E47" s="274">
        <v>-724.51300000000003</v>
      </c>
    </row>
    <row r="48" spans="1:5" s="125" customFormat="1" ht="14.25" customHeight="1" x14ac:dyDescent="0.15">
      <c r="A48" s="127"/>
      <c r="B48" s="271">
        <v>42</v>
      </c>
      <c r="C48" s="272" t="s">
        <v>357</v>
      </c>
      <c r="D48" s="273"/>
      <c r="E48" s="274">
        <f>-E60</f>
        <v>-2292.9180000000001</v>
      </c>
    </row>
    <row r="49" spans="1:5" s="125" customFormat="1" ht="14.25" customHeight="1" x14ac:dyDescent="0.15">
      <c r="A49" s="127"/>
      <c r="B49" s="271">
        <v>43</v>
      </c>
      <c r="C49" s="272" t="s">
        <v>358</v>
      </c>
      <c r="D49" s="273"/>
      <c r="E49" s="274"/>
    </row>
    <row r="50" spans="1:5" s="125" customFormat="1" ht="14.25" customHeight="1" x14ac:dyDescent="0.15">
      <c r="A50" s="127"/>
      <c r="B50" s="280">
        <v>44</v>
      </c>
      <c r="C50" s="281" t="s">
        <v>307</v>
      </c>
      <c r="D50" s="282"/>
      <c r="E50" s="283">
        <f>E49+E43</f>
        <v>0</v>
      </c>
    </row>
    <row r="51" spans="1:5" s="125" customFormat="1" ht="14.25" customHeight="1" x14ac:dyDescent="0.15">
      <c r="A51" s="127"/>
      <c r="B51" s="280">
        <v>45</v>
      </c>
      <c r="C51" s="281" t="s">
        <v>359</v>
      </c>
      <c r="D51" s="282"/>
      <c r="E51" s="283">
        <f>E37</f>
        <v>966216.93199999991</v>
      </c>
    </row>
    <row r="52" spans="1:5" s="125" customFormat="1" ht="14.25" customHeight="1" x14ac:dyDescent="0.15">
      <c r="A52" s="127"/>
      <c r="B52" s="284" t="s">
        <v>360</v>
      </c>
      <c r="C52" s="285"/>
      <c r="D52" s="285"/>
      <c r="E52" s="364"/>
    </row>
    <row r="53" spans="1:5" s="125" customFormat="1" ht="14.25" customHeight="1" x14ac:dyDescent="0.15">
      <c r="A53" s="127"/>
      <c r="B53" s="271">
        <v>46</v>
      </c>
      <c r="C53" s="272" t="s">
        <v>318</v>
      </c>
      <c r="D53" s="273"/>
      <c r="E53" s="274"/>
    </row>
    <row r="54" spans="1:5" s="125" customFormat="1" ht="14.25" customHeight="1" x14ac:dyDescent="0.15">
      <c r="A54" s="127"/>
      <c r="B54" s="271">
        <v>47</v>
      </c>
      <c r="C54" s="272" t="s">
        <v>361</v>
      </c>
      <c r="D54" s="273"/>
      <c r="E54" s="274"/>
    </row>
    <row r="55" spans="1:5" s="125" customFormat="1" ht="14.25" customHeight="1" x14ac:dyDescent="0.15">
      <c r="A55" s="127"/>
      <c r="B55" s="271">
        <v>50</v>
      </c>
      <c r="C55" s="272" t="s">
        <v>362</v>
      </c>
      <c r="D55" s="273"/>
      <c r="E55" s="274"/>
    </row>
    <row r="56" spans="1:5" s="125" customFormat="1" ht="14.25" customHeight="1" x14ac:dyDescent="0.15">
      <c r="A56" s="127"/>
      <c r="B56" s="280">
        <v>51</v>
      </c>
      <c r="C56" s="281" t="s">
        <v>363</v>
      </c>
      <c r="D56" s="282"/>
      <c r="E56" s="283">
        <f>SUM(E53:E55)</f>
        <v>0</v>
      </c>
    </row>
    <row r="57" spans="1:5" s="125" customFormat="1" ht="14.25" customHeight="1" x14ac:dyDescent="0.15">
      <c r="A57" s="127"/>
      <c r="B57" s="284" t="s">
        <v>364</v>
      </c>
      <c r="C57" s="285"/>
      <c r="D57" s="285"/>
      <c r="E57" s="364"/>
    </row>
    <row r="58" spans="1:5" s="125" customFormat="1" ht="14.25" customHeight="1" x14ac:dyDescent="0.15">
      <c r="A58" s="127"/>
      <c r="B58" s="271">
        <v>52</v>
      </c>
      <c r="C58" s="272" t="s">
        <v>365</v>
      </c>
      <c r="D58" s="273"/>
      <c r="E58" s="274"/>
    </row>
    <row r="59" spans="1:5" s="125" customFormat="1" ht="14.25" customHeight="1" x14ac:dyDescent="0.15">
      <c r="A59" s="127"/>
      <c r="B59" s="271">
        <v>53</v>
      </c>
      <c r="C59" s="272" t="s">
        <v>366</v>
      </c>
      <c r="D59" s="273"/>
      <c r="E59" s="274"/>
    </row>
    <row r="60" spans="1:5" s="125" customFormat="1" ht="25.5" customHeight="1" x14ac:dyDescent="0.15">
      <c r="A60" s="127"/>
      <c r="B60" s="271">
        <v>54</v>
      </c>
      <c r="C60" s="514" t="s">
        <v>367</v>
      </c>
      <c r="D60" s="515"/>
      <c r="E60" s="274">
        <v>2292.9180000000001</v>
      </c>
    </row>
    <row r="61" spans="1:5" s="125" customFormat="1" ht="14.25" customHeight="1" x14ac:dyDescent="0.15">
      <c r="A61" s="127"/>
      <c r="B61" s="271" t="s">
        <v>217</v>
      </c>
      <c r="C61" s="272" t="s">
        <v>368</v>
      </c>
      <c r="D61" s="276"/>
      <c r="E61" s="278"/>
    </row>
    <row r="62" spans="1:5" s="125" customFormat="1" ht="21" customHeight="1" x14ac:dyDescent="0.15">
      <c r="A62" s="127"/>
      <c r="B62" s="271" t="s">
        <v>218</v>
      </c>
      <c r="C62" s="272" t="s">
        <v>369</v>
      </c>
      <c r="D62" s="276"/>
      <c r="E62" s="278"/>
    </row>
    <row r="63" spans="1:5" s="125" customFormat="1" ht="27" customHeight="1" x14ac:dyDescent="0.15">
      <c r="A63" s="127"/>
      <c r="B63" s="271">
        <v>55</v>
      </c>
      <c r="C63" s="514" t="s">
        <v>370</v>
      </c>
      <c r="D63" s="515"/>
      <c r="E63" s="274"/>
    </row>
    <row r="64" spans="1:5" s="125" customFormat="1" ht="14.25" customHeight="1" x14ac:dyDescent="0.15">
      <c r="A64" s="127"/>
      <c r="B64" s="271">
        <v>57</v>
      </c>
      <c r="C64" s="272" t="s">
        <v>371</v>
      </c>
      <c r="D64" s="273"/>
      <c r="E64" s="274"/>
    </row>
    <row r="65" spans="1:5" s="125" customFormat="1" ht="14.25" customHeight="1" x14ac:dyDescent="0.15">
      <c r="A65" s="127"/>
      <c r="B65" s="280">
        <v>58</v>
      </c>
      <c r="C65" s="281" t="s">
        <v>308</v>
      </c>
      <c r="D65" s="282"/>
      <c r="E65" s="283"/>
    </row>
    <row r="66" spans="1:5" s="125" customFormat="1" ht="14.25" customHeight="1" x14ac:dyDescent="0.15">
      <c r="A66" s="127"/>
      <c r="B66" s="280">
        <v>59</v>
      </c>
      <c r="C66" s="281" t="s">
        <v>372</v>
      </c>
      <c r="D66" s="282"/>
      <c r="E66" s="283">
        <v>966217</v>
      </c>
    </row>
    <row r="67" spans="1:5" s="125" customFormat="1" ht="14.25" customHeight="1" x14ac:dyDescent="0.15">
      <c r="A67" s="127"/>
      <c r="B67" s="280">
        <v>60</v>
      </c>
      <c r="C67" s="281" t="s">
        <v>373</v>
      </c>
      <c r="D67" s="282"/>
      <c r="E67" s="283">
        <v>4426384.7609999999</v>
      </c>
    </row>
    <row r="68" spans="1:5" s="125" customFormat="1" ht="14.25" customHeight="1" x14ac:dyDescent="0.15">
      <c r="A68" s="127"/>
      <c r="B68" s="284" t="s">
        <v>374</v>
      </c>
      <c r="C68" s="285"/>
      <c r="D68" s="285"/>
      <c r="E68" s="286"/>
    </row>
    <row r="69" spans="1:5" s="125" customFormat="1" ht="14.25" customHeight="1" x14ac:dyDescent="0.15">
      <c r="A69" s="127"/>
      <c r="B69" s="271">
        <v>61</v>
      </c>
      <c r="C69" s="272" t="s">
        <v>375</v>
      </c>
      <c r="D69" s="273"/>
      <c r="E69" s="365">
        <f>E51/E67</f>
        <v>0.21828579849477753</v>
      </c>
    </row>
    <row r="70" spans="1:5" s="125" customFormat="1" ht="14.25" customHeight="1" x14ac:dyDescent="0.15">
      <c r="A70" s="127"/>
      <c r="B70" s="271">
        <v>62</v>
      </c>
      <c r="C70" s="272" t="s">
        <v>376</v>
      </c>
      <c r="D70" s="273"/>
      <c r="E70" s="365">
        <f>E51/E67</f>
        <v>0.21828579849477753</v>
      </c>
    </row>
    <row r="71" spans="1:5" s="125" customFormat="1" ht="14.25" customHeight="1" x14ac:dyDescent="0.15">
      <c r="A71" s="127"/>
      <c r="B71" s="271">
        <v>63</v>
      </c>
      <c r="C71" s="272" t="s">
        <v>377</v>
      </c>
      <c r="D71" s="273"/>
      <c r="E71" s="365">
        <f>E51/E67</f>
        <v>0.21828579849477753</v>
      </c>
    </row>
    <row r="72" spans="1:5" s="125" customFormat="1" ht="14.25" customHeight="1" x14ac:dyDescent="0.15">
      <c r="A72" s="127"/>
      <c r="B72" s="271">
        <v>64</v>
      </c>
      <c r="C72" s="272" t="s">
        <v>378</v>
      </c>
      <c r="D72" s="273"/>
      <c r="E72" s="287">
        <v>7.4999999999999997E-2</v>
      </c>
    </row>
    <row r="73" spans="1:5" s="125" customFormat="1" ht="14.25" customHeight="1" x14ac:dyDescent="0.15">
      <c r="A73" s="127"/>
      <c r="B73" s="271">
        <v>65</v>
      </c>
      <c r="C73" s="272" t="s">
        <v>379</v>
      </c>
      <c r="D73" s="273"/>
      <c r="E73" s="287">
        <v>2.5000000000000001E-2</v>
      </c>
    </row>
    <row r="74" spans="1:5" s="125" customFormat="1" ht="14.25" customHeight="1" x14ac:dyDescent="0.15">
      <c r="A74" s="127"/>
      <c r="B74" s="271">
        <v>66</v>
      </c>
      <c r="C74" s="272" t="s">
        <v>380</v>
      </c>
      <c r="D74" s="273"/>
      <c r="E74" s="287">
        <v>0.02</v>
      </c>
    </row>
    <row r="75" spans="1:5" s="125" customFormat="1" ht="14.25" customHeight="1" x14ac:dyDescent="0.15">
      <c r="A75" s="127"/>
      <c r="B75" s="271">
        <v>67</v>
      </c>
      <c r="C75" s="272" t="s">
        <v>381</v>
      </c>
      <c r="D75" s="273"/>
      <c r="E75" s="287">
        <v>0.03</v>
      </c>
    </row>
    <row r="76" spans="1:5" s="125" customFormat="1" ht="14.25" customHeight="1" x14ac:dyDescent="0.15">
      <c r="A76" s="127"/>
      <c r="B76" s="271">
        <v>68</v>
      </c>
      <c r="C76" s="272" t="s">
        <v>382</v>
      </c>
      <c r="D76" s="273"/>
      <c r="E76" s="287">
        <f>E69-E72</f>
        <v>0.14328579849477752</v>
      </c>
    </row>
    <row r="77" spans="1:5" s="125" customFormat="1" ht="14.25" customHeight="1" x14ac:dyDescent="0.15">
      <c r="A77" s="127"/>
      <c r="B77" s="511" t="s">
        <v>383</v>
      </c>
      <c r="C77" s="512"/>
      <c r="D77" s="512"/>
      <c r="E77" s="513"/>
    </row>
    <row r="78" spans="1:5" s="125" customFormat="1" ht="10.5" customHeight="1" x14ac:dyDescent="0.15">
      <c r="A78" s="127"/>
      <c r="B78" s="271">
        <v>72</v>
      </c>
      <c r="C78" s="514" t="s">
        <v>384</v>
      </c>
      <c r="D78" s="515"/>
      <c r="E78" s="274"/>
    </row>
    <row r="79" spans="1:5" s="125" customFormat="1" ht="10.5" customHeight="1" x14ac:dyDescent="0.15">
      <c r="A79" s="127"/>
      <c r="B79" s="271">
        <v>73</v>
      </c>
      <c r="C79" s="514" t="s">
        <v>385</v>
      </c>
      <c r="D79" s="515"/>
      <c r="E79" s="274"/>
    </row>
    <row r="80" spans="1:5" s="125" customFormat="1" ht="14.25" customHeight="1" x14ac:dyDescent="0.15">
      <c r="A80" s="127"/>
      <c r="B80" s="271">
        <v>75</v>
      </c>
      <c r="C80" s="272" t="s">
        <v>386</v>
      </c>
      <c r="D80" s="273"/>
      <c r="E80" s="274"/>
    </row>
    <row r="81" spans="1:5" s="125" customFormat="1" ht="14.25" customHeight="1" x14ac:dyDescent="0.15">
      <c r="A81" s="127"/>
      <c r="B81" s="284" t="s">
        <v>387</v>
      </c>
      <c r="C81" s="285"/>
      <c r="D81" s="285"/>
      <c r="E81" s="286"/>
    </row>
    <row r="82" spans="1:5" s="125" customFormat="1" ht="14.25" customHeight="1" x14ac:dyDescent="0.15">
      <c r="A82" s="127"/>
      <c r="B82" s="271">
        <v>76</v>
      </c>
      <c r="C82" s="272" t="s">
        <v>388</v>
      </c>
      <c r="D82" s="273"/>
      <c r="E82" s="274"/>
    </row>
    <row r="83" spans="1:5" s="125" customFormat="1" ht="14.25" customHeight="1" x14ac:dyDescent="0.15">
      <c r="A83" s="127"/>
      <c r="B83" s="271">
        <v>77</v>
      </c>
      <c r="C83" s="272" t="s">
        <v>389</v>
      </c>
      <c r="D83" s="273"/>
      <c r="E83" s="274"/>
    </row>
    <row r="84" spans="1:5" s="125" customFormat="1" ht="15" customHeight="1" x14ac:dyDescent="0.15">
      <c r="A84" s="127"/>
      <c r="B84" s="271">
        <v>78</v>
      </c>
      <c r="C84" s="272" t="s">
        <v>362</v>
      </c>
      <c r="D84" s="273"/>
      <c r="E84" s="274"/>
    </row>
    <row r="85" spans="1:5" s="125" customFormat="1" ht="15" customHeight="1" thickBot="1" x14ac:dyDescent="0.2">
      <c r="A85" s="127"/>
      <c r="B85" s="288">
        <v>79</v>
      </c>
      <c r="C85" s="289" t="s">
        <v>390</v>
      </c>
      <c r="D85" s="290"/>
      <c r="E85" s="291"/>
    </row>
    <row r="86" spans="1:5" s="125" customFormat="1" ht="15" customHeight="1" x14ac:dyDescent="0.15">
      <c r="A86" s="127"/>
      <c r="B86" s="284" t="s">
        <v>391</v>
      </c>
      <c r="C86" s="285"/>
      <c r="D86" s="285"/>
      <c r="E86" s="286"/>
    </row>
    <row r="87" spans="1:5" s="125" customFormat="1" ht="15" customHeight="1" x14ac:dyDescent="0.15">
      <c r="A87" s="127"/>
      <c r="B87" s="271">
        <v>80</v>
      </c>
      <c r="C87" s="272" t="s">
        <v>392</v>
      </c>
      <c r="D87" s="273"/>
      <c r="E87" s="274"/>
    </row>
    <row r="88" spans="1:5" s="125" customFormat="1" ht="15" customHeight="1" x14ac:dyDescent="0.15">
      <c r="A88" s="127"/>
      <c r="B88" s="271">
        <v>81</v>
      </c>
      <c r="C88" s="272" t="s">
        <v>393</v>
      </c>
      <c r="D88" s="273"/>
      <c r="E88" s="274"/>
    </row>
    <row r="89" spans="1:5" s="125" customFormat="1" ht="15" customHeight="1" x14ac:dyDescent="0.15">
      <c r="A89" s="127"/>
      <c r="B89" s="271">
        <v>82</v>
      </c>
      <c r="C89" s="272" t="s">
        <v>394</v>
      </c>
      <c r="D89" s="273"/>
      <c r="E89" s="274"/>
    </row>
    <row r="90" spans="1:5" s="125" customFormat="1" ht="15" customHeight="1" x14ac:dyDescent="0.15">
      <c r="A90" s="127"/>
      <c r="B90" s="271">
        <v>83</v>
      </c>
      <c r="C90" s="272" t="s">
        <v>395</v>
      </c>
      <c r="D90" s="273"/>
      <c r="E90" s="274"/>
    </row>
    <row r="91" spans="1:5" s="126" customFormat="1" ht="15" customHeight="1" x14ac:dyDescent="0.15">
      <c r="B91" s="271">
        <v>84</v>
      </c>
      <c r="C91" s="272" t="s">
        <v>396</v>
      </c>
      <c r="D91" s="273"/>
      <c r="E91" s="274"/>
    </row>
    <row r="92" spans="1:5" s="126" customFormat="1" ht="15" customHeight="1" x14ac:dyDescent="0.15">
      <c r="B92" s="271">
        <v>85</v>
      </c>
      <c r="C92" s="272" t="s">
        <v>397</v>
      </c>
      <c r="D92" s="273"/>
      <c r="E92" s="274"/>
    </row>
    <row r="93" spans="1:5" s="126" customFormat="1" ht="15" customHeight="1" x14ac:dyDescent="0.15">
      <c r="B93" s="18"/>
      <c r="C93" s="112"/>
      <c r="D93" s="112"/>
      <c r="E93" s="110"/>
    </row>
    <row r="94" spans="1:5" s="126" customFormat="1" ht="15" customHeight="1" x14ac:dyDescent="0.15">
      <c r="B94" s="292" t="s">
        <v>398</v>
      </c>
      <c r="C94" s="293"/>
      <c r="D94" s="294"/>
      <c r="E94" s="295"/>
    </row>
    <row r="95" spans="1:5" s="126" customFormat="1" ht="15" customHeight="1" x14ac:dyDescent="0.15">
      <c r="B95" s="296"/>
      <c r="C95" s="297"/>
      <c r="D95" s="298" t="s">
        <v>347</v>
      </c>
      <c r="E95" s="299">
        <v>1085137.32</v>
      </c>
    </row>
    <row r="96" spans="1:5" s="126" customFormat="1" ht="15" customHeight="1" x14ac:dyDescent="0.15">
      <c r="B96" s="296"/>
      <c r="C96" s="297"/>
      <c r="D96" s="298" t="s">
        <v>359</v>
      </c>
      <c r="E96" s="299">
        <v>1094797.32</v>
      </c>
    </row>
    <row r="97" spans="1:9" s="126" customFormat="1" ht="15" customHeight="1" x14ac:dyDescent="0.15">
      <c r="B97" s="296"/>
      <c r="C97" s="297"/>
      <c r="D97" s="298" t="s">
        <v>372</v>
      </c>
      <c r="E97" s="299">
        <v>1106400.9339999999</v>
      </c>
    </row>
    <row r="98" spans="1:9" s="126" customFormat="1" ht="15" customHeight="1" x14ac:dyDescent="0.15">
      <c r="B98" s="296"/>
      <c r="C98" s="297"/>
      <c r="D98" s="298" t="s">
        <v>399</v>
      </c>
      <c r="E98" s="299">
        <v>5036669.483</v>
      </c>
    </row>
    <row r="99" spans="1:9" s="126" customFormat="1" ht="15" customHeight="1" x14ac:dyDescent="0.15">
      <c r="B99" s="296"/>
      <c r="C99" s="297"/>
      <c r="D99" s="298" t="s">
        <v>375</v>
      </c>
      <c r="E99" s="300">
        <f>E95/E98</f>
        <v>0.21544739508173125</v>
      </c>
    </row>
    <row r="100" spans="1:9" s="121" customFormat="1" ht="15" customHeight="1" x14ac:dyDescent="0.2">
      <c r="A100" s="122"/>
      <c r="B100" s="296"/>
      <c r="C100" s="297"/>
      <c r="D100" s="298" t="s">
        <v>376</v>
      </c>
      <c r="E100" s="300">
        <f>E96/E98</f>
        <v>0.21736532915157739</v>
      </c>
      <c r="F100" s="126"/>
      <c r="G100" s="126"/>
    </row>
    <row r="101" spans="1:9" ht="15" customHeight="1" x14ac:dyDescent="0.2">
      <c r="A101" s="109"/>
      <c r="B101" s="301"/>
      <c r="C101" s="302"/>
      <c r="D101" s="298" t="s">
        <v>377</v>
      </c>
      <c r="E101" s="300">
        <f>E97/E98</f>
        <v>0.2196691559242423</v>
      </c>
      <c r="F101" s="126"/>
    </row>
    <row r="105" spans="1:9" x14ac:dyDescent="0.2">
      <c r="I105" s="120"/>
    </row>
  </sheetData>
  <mergeCells count="10">
    <mergeCell ref="B77:E77"/>
    <mergeCell ref="C78:D78"/>
    <mergeCell ref="C79:D79"/>
    <mergeCell ref="C26:D26"/>
    <mergeCell ref="C27:D27"/>
    <mergeCell ref="C28:D28"/>
    <mergeCell ref="C30:D30"/>
    <mergeCell ref="C47:D47"/>
    <mergeCell ref="C60:D60"/>
    <mergeCell ref="C63:D63"/>
  </mergeCells>
  <pageMargins left="0.7" right="0.7" top="0.75" bottom="0.75" header="0.3" footer="0.3"/>
  <pageSetup paperSize="9" orientation="portrait" verticalDpi="144" r:id="rId1"/>
  <headerFooter>
    <oddHeader>&amp;R&amp;"Calibri"&amp;12&amp;K008000Intern - Lom og Skjåk&amp;1#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3">
    <tabColor rgb="FF00B050"/>
  </sheetPr>
  <dimension ref="A1:G19"/>
  <sheetViews>
    <sheetView zoomScaleNormal="100" workbookViewId="0">
      <selection activeCell="J16" sqref="J16"/>
    </sheetView>
  </sheetViews>
  <sheetFormatPr baseColWidth="10" defaultRowHeight="14.25" x14ac:dyDescent="0.2"/>
  <cols>
    <col min="1" max="2" width="4.28515625" style="14" customWidth="1"/>
    <col min="3" max="3" width="2.140625" style="14" customWidth="1"/>
    <col min="4" max="4" width="50.85546875" style="14" customWidth="1"/>
    <col min="5" max="6" width="14.28515625" style="14" customWidth="1"/>
    <col min="7" max="7" width="24.7109375" style="14" customWidth="1"/>
    <col min="8" max="16384" width="11.42578125" style="14"/>
  </cols>
  <sheetData>
    <row r="1" spans="1:7" ht="18.75" customHeight="1" x14ac:dyDescent="0.2"/>
    <row r="2" spans="1:7" ht="18.75" customHeight="1" x14ac:dyDescent="0.2">
      <c r="A2" s="15" t="s">
        <v>0</v>
      </c>
      <c r="B2" s="16"/>
      <c r="C2" s="16"/>
      <c r="D2" s="16"/>
      <c r="E2" s="17"/>
      <c r="F2" s="17"/>
      <c r="G2" s="17"/>
    </row>
    <row r="3" spans="1:7" ht="14.25" customHeight="1" x14ac:dyDescent="0.2">
      <c r="A3" s="15"/>
      <c r="B3" s="16"/>
      <c r="C3" s="16"/>
      <c r="D3" s="16"/>
      <c r="E3" s="17"/>
      <c r="F3" s="17"/>
      <c r="G3" s="17"/>
    </row>
    <row r="4" spans="1:7" ht="14.25" customHeight="1" x14ac:dyDescent="0.2">
      <c r="A4" s="15"/>
      <c r="B4" s="18" t="s">
        <v>315</v>
      </c>
      <c r="C4" s="18"/>
      <c r="D4" s="19"/>
      <c r="E4" s="17"/>
      <c r="F4" s="17"/>
      <c r="G4" s="17"/>
    </row>
    <row r="5" spans="1:7" ht="14.25" customHeight="1" x14ac:dyDescent="0.2">
      <c r="A5" s="15"/>
      <c r="B5" s="303"/>
      <c r="C5" s="303"/>
      <c r="D5" s="303"/>
      <c r="E5" s="304"/>
      <c r="F5" s="304"/>
      <c r="G5" s="304"/>
    </row>
    <row r="6" spans="1:7" ht="14.25" customHeight="1" x14ac:dyDescent="0.2">
      <c r="B6" s="24"/>
      <c r="C6" s="24"/>
      <c r="D6" s="24"/>
      <c r="E6" s="260"/>
      <c r="F6" s="260"/>
      <c r="G6" s="260"/>
    </row>
    <row r="7" spans="1:7" ht="15" thickBot="1" x14ac:dyDescent="0.25">
      <c r="B7" s="16"/>
      <c r="C7" s="16"/>
      <c r="D7" s="16"/>
      <c r="E7" s="17"/>
      <c r="F7" s="17"/>
      <c r="G7" s="17"/>
    </row>
    <row r="8" spans="1:7" ht="19.5" customHeight="1" x14ac:dyDescent="0.2">
      <c r="B8" s="308"/>
      <c r="C8" s="308"/>
      <c r="D8" s="308"/>
      <c r="E8" s="309" t="s">
        <v>42</v>
      </c>
      <c r="F8" s="310" t="s">
        <v>43</v>
      </c>
      <c r="G8" s="311" t="s">
        <v>44</v>
      </c>
    </row>
    <row r="9" spans="1:7" ht="35.25" customHeight="1" x14ac:dyDescent="0.2">
      <c r="B9" s="312"/>
      <c r="C9" s="312"/>
      <c r="D9" s="313"/>
      <c r="E9" s="516" t="s">
        <v>81</v>
      </c>
      <c r="F9" s="517"/>
      <c r="G9" s="314" t="s">
        <v>400</v>
      </c>
    </row>
    <row r="10" spans="1:7" ht="14.25" customHeight="1" thickBot="1" x14ac:dyDescent="0.25">
      <c r="B10" s="312"/>
      <c r="C10" s="312"/>
      <c r="D10" s="312"/>
      <c r="E10" s="366">
        <v>44561</v>
      </c>
      <c r="F10" s="367">
        <v>44196</v>
      </c>
      <c r="G10" s="368">
        <v>44561</v>
      </c>
    </row>
    <row r="11" spans="1:7" ht="14.25" customHeight="1" thickBot="1" x14ac:dyDescent="0.25">
      <c r="B11" s="315">
        <v>1</v>
      </c>
      <c r="C11" s="316" t="s">
        <v>401</v>
      </c>
      <c r="D11" s="317"/>
      <c r="E11" s="496">
        <v>4088413</v>
      </c>
      <c r="F11" s="496">
        <v>3604082.5720000002</v>
      </c>
      <c r="G11" s="497">
        <f>E11*8%</f>
        <v>327073.03999999998</v>
      </c>
    </row>
    <row r="12" spans="1:7" ht="14.25" customHeight="1" x14ac:dyDescent="0.2">
      <c r="B12" s="318">
        <v>2</v>
      </c>
      <c r="C12" s="319" t="s">
        <v>402</v>
      </c>
      <c r="D12" s="320"/>
      <c r="E12" s="496">
        <v>4088413</v>
      </c>
      <c r="F12" s="498">
        <v>3604082.5720000002</v>
      </c>
      <c r="G12" s="499">
        <f t="shared" ref="G12:G17" si="0">E12*8%</f>
        <v>327073.03999999998</v>
      </c>
    </row>
    <row r="13" spans="1:7" ht="14.25" customHeight="1" x14ac:dyDescent="0.2">
      <c r="B13" s="322">
        <v>6</v>
      </c>
      <c r="C13" s="323" t="s">
        <v>403</v>
      </c>
      <c r="D13" s="324"/>
      <c r="E13" s="500">
        <v>5173</v>
      </c>
      <c r="F13" s="500">
        <v>4225.6750000000002</v>
      </c>
      <c r="G13" s="499">
        <f t="shared" si="0"/>
        <v>413.84000000000003</v>
      </c>
    </row>
    <row r="14" spans="1:7" ht="14.25" customHeight="1" x14ac:dyDescent="0.2">
      <c r="B14" s="322">
        <v>23</v>
      </c>
      <c r="C14" s="323" t="s">
        <v>404</v>
      </c>
      <c r="D14" s="325"/>
      <c r="E14" s="500">
        <v>332799</v>
      </c>
      <c r="F14" s="500">
        <v>322131.25</v>
      </c>
      <c r="G14" s="499">
        <f t="shared" si="0"/>
        <v>26623.920000000002</v>
      </c>
    </row>
    <row r="15" spans="1:7" ht="14.25" customHeight="1" x14ac:dyDescent="0.2">
      <c r="B15" s="326">
        <v>24</v>
      </c>
      <c r="C15" s="323" t="s">
        <v>405</v>
      </c>
      <c r="D15" s="325"/>
      <c r="E15" s="500">
        <v>332799</v>
      </c>
      <c r="F15" s="500">
        <v>322131.25</v>
      </c>
      <c r="G15" s="499">
        <f t="shared" si="0"/>
        <v>26623.920000000002</v>
      </c>
    </row>
    <row r="16" spans="1:7" ht="14.25" customHeight="1" x14ac:dyDescent="0.2">
      <c r="B16" s="326"/>
      <c r="C16" s="327" t="s">
        <v>406</v>
      </c>
      <c r="D16" s="328"/>
      <c r="E16" s="501">
        <f>5036669-E12-E13-E14</f>
        <v>610284</v>
      </c>
      <c r="F16" s="501">
        <v>621460</v>
      </c>
      <c r="G16" s="499">
        <f t="shared" si="0"/>
        <v>48822.720000000001</v>
      </c>
    </row>
    <row r="17" spans="2:7" ht="14.25" customHeight="1" thickBot="1" x14ac:dyDescent="0.25">
      <c r="B17" s="329">
        <v>29</v>
      </c>
      <c r="C17" s="330" t="s">
        <v>407</v>
      </c>
      <c r="D17" s="331"/>
      <c r="E17" s="502">
        <f>E11+E14+E16+E13</f>
        <v>5036669</v>
      </c>
      <c r="F17" s="502">
        <f>F11+F14+F16+F13</f>
        <v>4551899.4970000004</v>
      </c>
      <c r="G17" s="503">
        <f t="shared" si="0"/>
        <v>402933.52</v>
      </c>
    </row>
    <row r="18" spans="2:7" ht="14.25" customHeight="1" x14ac:dyDescent="0.2">
      <c r="B18" s="305"/>
      <c r="C18" s="265"/>
      <c r="D18" s="264"/>
      <c r="E18" s="306"/>
      <c r="F18" s="306"/>
      <c r="G18" s="306"/>
    </row>
    <row r="19" spans="2:7" ht="14.25" customHeight="1" x14ac:dyDescent="0.2">
      <c r="B19" s="305"/>
      <c r="C19" s="307"/>
      <c r="D19" s="307"/>
      <c r="E19" s="306"/>
      <c r="F19" s="306"/>
      <c r="G19" s="306"/>
    </row>
  </sheetData>
  <mergeCells count="1">
    <mergeCell ref="E9:F9"/>
  </mergeCells>
  <pageMargins left="0.7" right="0.7" top="0.75" bottom="0.75" header="0.3" footer="0.3"/>
  <pageSetup paperSize="9" orientation="portrait" verticalDpi="0" r:id="rId1"/>
  <headerFooter>
    <oddHeader>&amp;R&amp;"Calibri"&amp;12&amp;K008000Intern - Lom og Skjåk&amp;1#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H62"/>
  <sheetViews>
    <sheetView topLeftCell="A34" zoomScale="110" zoomScaleNormal="110" workbookViewId="0">
      <selection activeCell="C63" sqref="C63"/>
    </sheetView>
  </sheetViews>
  <sheetFormatPr baseColWidth="10" defaultRowHeight="14.25" x14ac:dyDescent="0.2"/>
  <cols>
    <col min="1" max="1" width="4.28515625" style="14" customWidth="1"/>
    <col min="2" max="2" width="4.5703125" style="14" customWidth="1"/>
    <col min="3" max="3" width="100.42578125" style="14" customWidth="1"/>
    <col min="4" max="11" width="11.42578125" style="14" customWidth="1"/>
    <col min="12" max="16384" width="11.42578125" style="14"/>
  </cols>
  <sheetData>
    <row r="1" spans="1:5" ht="18.75" customHeight="1" x14ac:dyDescent="0.2"/>
    <row r="2" spans="1:5" ht="18.75" customHeight="1" x14ac:dyDescent="0.2">
      <c r="A2" s="15" t="s">
        <v>123</v>
      </c>
      <c r="B2" s="15"/>
      <c r="C2" s="15"/>
    </row>
    <row r="3" spans="1:5" ht="14.25" customHeight="1" x14ac:dyDescent="0.2"/>
    <row r="4" spans="1:5" ht="14.25" customHeight="1" x14ac:dyDescent="0.2">
      <c r="B4" s="18" t="s">
        <v>485</v>
      </c>
      <c r="C4" s="18"/>
    </row>
    <row r="5" spans="1:5" ht="14.25" customHeight="1" x14ac:dyDescent="0.2">
      <c r="B5" s="332"/>
      <c r="C5" s="332"/>
      <c r="D5" s="259"/>
    </row>
    <row r="6" spans="1:5" x14ac:dyDescent="0.2">
      <c r="B6" s="333" t="s">
        <v>408</v>
      </c>
      <c r="C6" s="334"/>
      <c r="D6" s="335">
        <v>44561</v>
      </c>
      <c r="E6" s="336">
        <v>44196</v>
      </c>
    </row>
    <row r="7" spans="1:5" ht="14.25" customHeight="1" x14ac:dyDescent="0.2">
      <c r="B7" s="337" t="s">
        <v>409</v>
      </c>
      <c r="C7" s="491"/>
      <c r="D7" s="338"/>
      <c r="E7" s="339"/>
    </row>
    <row r="8" spans="1:5" ht="14.25" customHeight="1" x14ac:dyDescent="0.2">
      <c r="B8" s="337" t="s">
        <v>410</v>
      </c>
      <c r="C8" s="491"/>
      <c r="D8" s="340"/>
      <c r="E8" s="339"/>
    </row>
    <row r="9" spans="1:5" ht="14.25" customHeight="1" x14ac:dyDescent="0.2">
      <c r="B9" s="337" t="s">
        <v>411</v>
      </c>
      <c r="C9" s="491"/>
      <c r="D9" s="340"/>
      <c r="E9" s="339"/>
    </row>
    <row r="10" spans="1:5" ht="14.25" customHeight="1" x14ac:dyDescent="0.2">
      <c r="B10" s="337" t="s">
        <v>412</v>
      </c>
      <c r="C10" s="491"/>
      <c r="D10" s="340"/>
      <c r="E10" s="339"/>
    </row>
    <row r="11" spans="1:5" ht="14.25" customHeight="1" x14ac:dyDescent="0.2">
      <c r="B11" s="337" t="s">
        <v>413</v>
      </c>
      <c r="C11" s="491"/>
      <c r="D11" s="340"/>
      <c r="E11" s="339"/>
    </row>
    <row r="12" spans="1:5" ht="14.25" customHeight="1" x14ac:dyDescent="0.2">
      <c r="B12" s="337" t="s">
        <v>414</v>
      </c>
      <c r="C12" s="491"/>
      <c r="D12" s="340">
        <v>3559.2860000000001</v>
      </c>
      <c r="E12" s="339">
        <v>2625</v>
      </c>
    </row>
    <row r="13" spans="1:5" ht="14.25" customHeight="1" x14ac:dyDescent="0.2">
      <c r="B13" s="337" t="s">
        <v>415</v>
      </c>
      <c r="C13" s="491"/>
      <c r="D13" s="340"/>
      <c r="E13" s="339"/>
    </row>
    <row r="14" spans="1:5" ht="14.25" customHeight="1" x14ac:dyDescent="0.2">
      <c r="B14" s="337" t="s">
        <v>416</v>
      </c>
      <c r="C14" s="491"/>
      <c r="D14" s="340"/>
      <c r="E14" s="339"/>
    </row>
    <row r="15" spans="1:5" ht="14.25" customHeight="1" x14ac:dyDescent="0.2">
      <c r="B15" s="337" t="s">
        <v>417</v>
      </c>
      <c r="C15" s="491"/>
      <c r="D15" s="340"/>
      <c r="E15" s="339"/>
    </row>
    <row r="16" spans="1:5" ht="14.25" customHeight="1" x14ac:dyDescent="0.2">
      <c r="B16" s="337" t="s">
        <v>418</v>
      </c>
      <c r="C16" s="491"/>
      <c r="D16" s="340"/>
      <c r="E16" s="339"/>
    </row>
    <row r="17" spans="2:5" ht="14.25" customHeight="1" x14ac:dyDescent="0.2">
      <c r="B17" s="337" t="s">
        <v>419</v>
      </c>
      <c r="C17" s="491"/>
      <c r="D17" s="340"/>
      <c r="E17" s="339"/>
    </row>
    <row r="18" spans="2:5" ht="14.25" customHeight="1" x14ac:dyDescent="0.2">
      <c r="B18" s="337" t="s">
        <v>420</v>
      </c>
      <c r="C18" s="491"/>
      <c r="D18" s="340"/>
      <c r="E18" s="339"/>
    </row>
    <row r="19" spans="2:5" ht="14.25" customHeight="1" x14ac:dyDescent="0.2">
      <c r="B19" s="337" t="s">
        <v>421</v>
      </c>
      <c r="C19" s="491"/>
      <c r="D19" s="340"/>
      <c r="E19" s="339"/>
    </row>
    <row r="20" spans="2:5" ht="14.25" customHeight="1" x14ac:dyDescent="0.2">
      <c r="B20" s="337" t="s">
        <v>422</v>
      </c>
      <c r="C20" s="491"/>
      <c r="D20" s="340"/>
      <c r="E20" s="339"/>
    </row>
    <row r="21" spans="2:5" ht="14.25" customHeight="1" x14ac:dyDescent="0.2">
      <c r="B21" s="337" t="s">
        <v>423</v>
      </c>
      <c r="C21" s="491"/>
      <c r="D21" s="340">
        <v>407.512</v>
      </c>
      <c r="E21" s="339">
        <v>434.07299999999998</v>
      </c>
    </row>
    <row r="22" spans="2:5" ht="14.25" customHeight="1" x14ac:dyDescent="0.2">
      <c r="B22" s="337" t="s">
        <v>424</v>
      </c>
      <c r="C22" s="491"/>
      <c r="D22" s="340">
        <v>79937.971000000005</v>
      </c>
      <c r="E22" s="339">
        <v>62900.756000000001</v>
      </c>
    </row>
    <row r="23" spans="2:5" ht="14.25" customHeight="1" x14ac:dyDescent="0.2">
      <c r="B23" s="337" t="s">
        <v>425</v>
      </c>
      <c r="C23" s="491"/>
      <c r="D23" s="340">
        <v>134962.21</v>
      </c>
      <c r="E23" s="339">
        <v>128338.912</v>
      </c>
    </row>
    <row r="24" spans="2:5" ht="14.25" customHeight="1" x14ac:dyDescent="0.2">
      <c r="B24" s="337" t="s">
        <v>426</v>
      </c>
      <c r="C24" s="491"/>
      <c r="D24" s="340"/>
      <c r="E24" s="339"/>
    </row>
    <row r="25" spans="2:5" ht="14.25" customHeight="1" x14ac:dyDescent="0.2">
      <c r="B25" s="337" t="s">
        <v>427</v>
      </c>
      <c r="C25" s="491"/>
      <c r="D25" s="340">
        <v>7845653.2079999996</v>
      </c>
      <c r="E25" s="339">
        <v>6953126.4610000001</v>
      </c>
    </row>
    <row r="26" spans="2:5" ht="14.25" customHeight="1" x14ac:dyDescent="0.2">
      <c r="B26" s="337" t="s">
        <v>428</v>
      </c>
      <c r="C26" s="491"/>
      <c r="D26" s="340"/>
      <c r="E26" s="339"/>
    </row>
    <row r="27" spans="2:5" ht="14.25" customHeight="1" x14ac:dyDescent="0.2">
      <c r="B27" s="337" t="s">
        <v>429</v>
      </c>
      <c r="C27" s="491"/>
      <c r="D27" s="340"/>
      <c r="E27" s="339"/>
    </row>
    <row r="28" spans="2:5" ht="14.25" customHeight="1" x14ac:dyDescent="0.2">
      <c r="B28" s="337" t="s">
        <v>430</v>
      </c>
      <c r="C28" s="491"/>
      <c r="D28" s="340"/>
      <c r="E28" s="339"/>
    </row>
    <row r="29" spans="2:5" ht="14.25" customHeight="1" x14ac:dyDescent="0.2">
      <c r="B29" s="337" t="s">
        <v>431</v>
      </c>
      <c r="C29" s="491"/>
      <c r="D29" s="340"/>
      <c r="E29" s="339"/>
    </row>
    <row r="30" spans="2:5" ht="14.25" customHeight="1" x14ac:dyDescent="0.2">
      <c r="B30" s="337" t="s">
        <v>432</v>
      </c>
      <c r="C30" s="491"/>
      <c r="D30" s="340"/>
      <c r="E30" s="339"/>
    </row>
    <row r="31" spans="2:5" x14ac:dyDescent="0.2">
      <c r="B31" s="337" t="s">
        <v>433</v>
      </c>
      <c r="C31" s="491"/>
      <c r="D31" s="340"/>
      <c r="E31" s="339"/>
    </row>
    <row r="32" spans="2:5" x14ac:dyDescent="0.2">
      <c r="B32" s="337" t="s">
        <v>434</v>
      </c>
      <c r="C32" s="491"/>
      <c r="D32" s="340"/>
      <c r="E32" s="339"/>
    </row>
    <row r="33" spans="2:5" x14ac:dyDescent="0.2">
      <c r="B33" s="337" t="s">
        <v>435</v>
      </c>
      <c r="C33" s="491"/>
      <c r="D33" s="340">
        <v>-5874.0550000000003</v>
      </c>
      <c r="E33" s="339">
        <v>-4506.5659999999998</v>
      </c>
    </row>
    <row r="34" spans="2:5" x14ac:dyDescent="0.2">
      <c r="B34" s="337" t="s">
        <v>436</v>
      </c>
      <c r="C34" s="491"/>
      <c r="D34" s="340"/>
      <c r="E34" s="339"/>
    </row>
    <row r="35" spans="2:5" x14ac:dyDescent="0.2">
      <c r="B35" s="337" t="s">
        <v>437</v>
      </c>
      <c r="C35" s="491"/>
      <c r="D35" s="340">
        <f>SUM(D11:D34)</f>
        <v>8058646.1320000002</v>
      </c>
      <c r="E35" s="340">
        <v>7142918.6360000009</v>
      </c>
    </row>
    <row r="36" spans="2:5" x14ac:dyDescent="0.2">
      <c r="B36" s="337" t="s">
        <v>438</v>
      </c>
      <c r="C36" s="491"/>
      <c r="D36" s="340"/>
      <c r="E36" s="339"/>
    </row>
    <row r="37" spans="2:5" x14ac:dyDescent="0.2">
      <c r="B37" s="341" t="s">
        <v>439</v>
      </c>
      <c r="C37" s="334"/>
      <c r="D37" s="342"/>
      <c r="E37" s="343"/>
    </row>
    <row r="38" spans="2:5" x14ac:dyDescent="0.2">
      <c r="B38" s="337" t="s">
        <v>440</v>
      </c>
      <c r="C38" s="491"/>
      <c r="D38" s="340">
        <v>966216.93200000003</v>
      </c>
      <c r="E38" s="339">
        <v>873478.24399999995</v>
      </c>
    </row>
    <row r="39" spans="2:5" x14ac:dyDescent="0.2">
      <c r="B39" s="337" t="s">
        <v>441</v>
      </c>
      <c r="C39" s="491"/>
      <c r="D39" s="340">
        <v>966216.93200000003</v>
      </c>
      <c r="E39" s="339">
        <v>873478</v>
      </c>
    </row>
    <row r="40" spans="2:5" x14ac:dyDescent="0.2">
      <c r="B40" s="341" t="s">
        <v>442</v>
      </c>
      <c r="C40" s="334"/>
      <c r="D40" s="342"/>
      <c r="E40" s="343"/>
    </row>
    <row r="41" spans="2:5" x14ac:dyDescent="0.2">
      <c r="B41" s="337" t="s">
        <v>442</v>
      </c>
      <c r="C41" s="491"/>
      <c r="D41" s="344">
        <f>D39/D35</f>
        <v>0.1198981710045883</v>
      </c>
      <c r="E41" s="344">
        <v>0.12228586723607751</v>
      </c>
    </row>
    <row r="42" spans="2:5" x14ac:dyDescent="0.2">
      <c r="B42" s="345" t="s">
        <v>443</v>
      </c>
      <c r="C42" s="346"/>
      <c r="D42" s="347">
        <f>D39/D35</f>
        <v>0.1198981710045883</v>
      </c>
      <c r="E42" s="347">
        <v>0.12228586723607751</v>
      </c>
    </row>
    <row r="43" spans="2:5" x14ac:dyDescent="0.2">
      <c r="B43" s="257"/>
      <c r="C43" s="257"/>
      <c r="D43" s="348"/>
      <c r="E43" s="349"/>
    </row>
    <row r="44" spans="2:5" x14ac:dyDescent="0.2">
      <c r="B44" s="257"/>
      <c r="C44" s="257"/>
      <c r="D44" s="348"/>
      <c r="E44" s="349"/>
    </row>
    <row r="45" spans="2:5" x14ac:dyDescent="0.2">
      <c r="B45" s="350" t="s">
        <v>444</v>
      </c>
      <c r="C45" s="351"/>
      <c r="D45" s="335">
        <v>44561</v>
      </c>
      <c r="E45" s="335">
        <v>44196</v>
      </c>
    </row>
    <row r="46" spans="2:5" x14ac:dyDescent="0.2">
      <c r="B46" s="352" t="s">
        <v>437</v>
      </c>
      <c r="C46" s="353"/>
      <c r="D46" s="563">
        <f>D47/D48</f>
        <v>10396932.57359924</v>
      </c>
      <c r="E46" s="563">
        <f>E47/E48</f>
        <v>9515645.1612903234</v>
      </c>
    </row>
    <row r="47" spans="2:5" x14ac:dyDescent="0.2">
      <c r="B47" s="337" t="s">
        <v>440</v>
      </c>
      <c r="C47" s="354"/>
      <c r="D47" s="340">
        <v>1094797</v>
      </c>
      <c r="E47" s="340">
        <v>1002949</v>
      </c>
    </row>
    <row r="48" spans="2:5" x14ac:dyDescent="0.2">
      <c r="B48" s="345" t="s">
        <v>442</v>
      </c>
      <c r="C48" s="355"/>
      <c r="D48" s="564">
        <v>0.1053</v>
      </c>
      <c r="E48" s="564">
        <v>0.10539999999999999</v>
      </c>
    </row>
    <row r="49" spans="2:8" x14ac:dyDescent="0.2">
      <c r="B49" s="18"/>
      <c r="C49" s="18"/>
    </row>
    <row r="50" spans="2:8" x14ac:dyDescent="0.2">
      <c r="B50" s="18"/>
      <c r="C50" s="18"/>
    </row>
    <row r="51" spans="2:8" x14ac:dyDescent="0.2">
      <c r="B51" s="18"/>
      <c r="C51" s="18"/>
    </row>
    <row r="52" spans="2:8" x14ac:dyDescent="0.2">
      <c r="B52" s="18"/>
      <c r="C52" s="18"/>
    </row>
    <row r="53" spans="2:8" x14ac:dyDescent="0.2">
      <c r="B53" s="18"/>
      <c r="C53" s="18"/>
    </row>
    <row r="54" spans="2:8" x14ac:dyDescent="0.2">
      <c r="B54" s="18"/>
      <c r="C54" s="18"/>
    </row>
    <row r="55" spans="2:8" x14ac:dyDescent="0.2">
      <c r="B55" s="18"/>
      <c r="C55" s="18"/>
    </row>
    <row r="56" spans="2:8" x14ac:dyDescent="0.2">
      <c r="B56" s="18"/>
      <c r="C56" s="18"/>
    </row>
    <row r="57" spans="2:8" x14ac:dyDescent="0.2">
      <c r="B57" s="18"/>
      <c r="C57" s="18"/>
    </row>
    <row r="58" spans="2:8" x14ac:dyDescent="0.2">
      <c r="B58" s="18"/>
      <c r="C58" s="18"/>
    </row>
    <row r="59" spans="2:8" x14ac:dyDescent="0.2">
      <c r="B59" s="18"/>
      <c r="C59" s="18"/>
    </row>
    <row r="60" spans="2:8" x14ac:dyDescent="0.2">
      <c r="B60" s="18"/>
      <c r="C60" s="18"/>
    </row>
    <row r="61" spans="2:8" x14ac:dyDescent="0.2">
      <c r="B61" s="18"/>
      <c r="C61" s="18"/>
    </row>
    <row r="62" spans="2:8" x14ac:dyDescent="0.2">
      <c r="B62" s="16"/>
      <c r="C62" s="16"/>
      <c r="D62" s="17"/>
      <c r="E62" s="17"/>
      <c r="F62" s="17"/>
      <c r="G62" s="17"/>
      <c r="H62" s="17"/>
    </row>
  </sheetData>
  <conditionalFormatting sqref="D10:D11 D21 D15 D32">
    <cfRule type="cellIs" dxfId="3" priority="4" operator="lessThan">
      <formula>0</formula>
    </cfRule>
  </conditionalFormatting>
  <conditionalFormatting sqref="D30">
    <cfRule type="cellIs" dxfId="2" priority="3" operator="lessThan">
      <formula>D28</formula>
    </cfRule>
  </conditionalFormatting>
  <conditionalFormatting sqref="E10:E11 E21 E15 E32">
    <cfRule type="cellIs" dxfId="1" priority="2" operator="lessThan">
      <formula>0</formula>
    </cfRule>
  </conditionalFormatting>
  <conditionalFormatting sqref="E30">
    <cfRule type="cellIs" dxfId="0" priority="1" operator="lessThan">
      <formula>E28</formula>
    </cfRule>
  </conditionalFormatting>
  <pageMargins left="0.7" right="0.7" top="0.75" bottom="0.75" header="0.3" footer="0.3"/>
  <pageSetup paperSize="9" orientation="portrait" horizontalDpi="144" verticalDpi="144" r:id="rId1"/>
  <headerFooter>
    <oddHeader>&amp;R&amp;"Calibri"&amp;12&amp;K008000Intern - Lom og Skjåk&amp;1#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I50"/>
  <sheetViews>
    <sheetView zoomScale="120" zoomScaleNormal="120" workbookViewId="0">
      <selection activeCell="E29" sqref="E29"/>
    </sheetView>
  </sheetViews>
  <sheetFormatPr baseColWidth="10" defaultRowHeight="14.25" x14ac:dyDescent="0.2"/>
  <cols>
    <col min="1" max="1" width="4.28515625" style="14" customWidth="1"/>
    <col min="2" max="2" width="4.5703125" style="14" customWidth="1"/>
    <col min="3" max="4" width="2.28515625" style="14" customWidth="1"/>
    <col min="5" max="5" width="74.7109375" style="14" customWidth="1"/>
    <col min="6" max="12" width="11.42578125" style="14" customWidth="1"/>
    <col min="13" max="16384" width="11.42578125" style="14"/>
  </cols>
  <sheetData>
    <row r="1" spans="1:6" ht="18.75" customHeight="1" x14ac:dyDescent="0.2"/>
    <row r="2" spans="1:6" ht="18.75" customHeight="1" x14ac:dyDescent="0.2">
      <c r="A2" s="15" t="s">
        <v>177</v>
      </c>
      <c r="B2" s="15"/>
      <c r="C2" s="15"/>
      <c r="D2" s="15"/>
      <c r="E2" s="15"/>
    </row>
    <row r="3" spans="1:6" ht="14.25" customHeight="1" x14ac:dyDescent="0.2"/>
    <row r="4" spans="1:6" ht="14.25" customHeight="1" x14ac:dyDescent="0.2">
      <c r="B4" s="18" t="s">
        <v>315</v>
      </c>
      <c r="C4" s="116"/>
      <c r="D4" s="116"/>
      <c r="E4" s="18"/>
    </row>
    <row r="5" spans="1:6" ht="14.25" customHeight="1" thickBot="1" x14ac:dyDescent="0.25">
      <c r="B5" s="18"/>
      <c r="C5" s="18"/>
      <c r="D5" s="18"/>
      <c r="E5" s="18"/>
    </row>
    <row r="6" spans="1:6" ht="18.75" thickBot="1" x14ac:dyDescent="0.25">
      <c r="B6" s="163"/>
      <c r="C6" s="163"/>
      <c r="D6" s="163"/>
      <c r="E6" s="93"/>
      <c r="F6" s="164" t="s">
        <v>127</v>
      </c>
    </row>
    <row r="7" spans="1:6" ht="14.25" customHeight="1" x14ac:dyDescent="0.2">
      <c r="B7" s="95" t="s">
        <v>130</v>
      </c>
      <c r="C7" s="235" t="s">
        <v>129</v>
      </c>
      <c r="D7" s="162"/>
      <c r="E7" s="492"/>
      <c r="F7" s="438">
        <f>SUM(F8:F18)</f>
        <v>7782597.54</v>
      </c>
    </row>
    <row r="8" spans="1:6" ht="14.25" customHeight="1" x14ac:dyDescent="0.2">
      <c r="B8" s="92" t="s">
        <v>131</v>
      </c>
      <c r="C8" s="175"/>
      <c r="D8" s="233" t="s">
        <v>142</v>
      </c>
      <c r="E8" s="493"/>
      <c r="F8" s="439"/>
    </row>
    <row r="9" spans="1:6" ht="14.25" customHeight="1" x14ac:dyDescent="0.2">
      <c r="B9" s="114" t="s">
        <v>132</v>
      </c>
      <c r="C9" s="180"/>
      <c r="D9" s="234" t="s">
        <v>143</v>
      </c>
      <c r="E9" s="494"/>
      <c r="F9" s="440"/>
    </row>
    <row r="10" spans="1:6" ht="14.25" customHeight="1" x14ac:dyDescent="0.2">
      <c r="B10" s="114" t="s">
        <v>133</v>
      </c>
      <c r="C10" s="118"/>
      <c r="D10" s="178"/>
      <c r="E10" s="494" t="s">
        <v>59</v>
      </c>
      <c r="F10" s="440">
        <v>157961.856</v>
      </c>
    </row>
    <row r="11" spans="1:6" ht="14.25" customHeight="1" x14ac:dyDescent="0.2">
      <c r="B11" s="114" t="s">
        <v>134</v>
      </c>
      <c r="C11" s="118"/>
      <c r="D11" s="178"/>
      <c r="E11" s="494" t="s">
        <v>144</v>
      </c>
      <c r="F11" s="440">
        <v>10081.895</v>
      </c>
    </row>
    <row r="12" spans="1:6" ht="14.25" customHeight="1" x14ac:dyDescent="0.2">
      <c r="B12" s="114" t="s">
        <v>135</v>
      </c>
      <c r="C12" s="118"/>
      <c r="D12" s="178"/>
      <c r="E12" s="494" t="s">
        <v>145</v>
      </c>
      <c r="F12" s="440">
        <v>63828.052000000003</v>
      </c>
    </row>
    <row r="13" spans="1:6" ht="14.25" customHeight="1" x14ac:dyDescent="0.2">
      <c r="B13" s="114" t="s">
        <v>136</v>
      </c>
      <c r="C13" s="118"/>
      <c r="D13" s="178"/>
      <c r="E13" s="494" t="s">
        <v>53</v>
      </c>
      <c r="F13" s="440">
        <v>557327.46400000004</v>
      </c>
    </row>
    <row r="14" spans="1:6" ht="14.25" customHeight="1" x14ac:dyDescent="0.2">
      <c r="B14" s="114" t="s">
        <v>137</v>
      </c>
      <c r="C14" s="118"/>
      <c r="D14" s="178"/>
      <c r="E14" s="494" t="s">
        <v>146</v>
      </c>
      <c r="F14" s="440">
        <v>4161550.1830000002</v>
      </c>
    </row>
    <row r="15" spans="1:6" ht="14.25" customHeight="1" x14ac:dyDescent="0.2">
      <c r="B15" s="114" t="s">
        <v>138</v>
      </c>
      <c r="C15" s="118"/>
      <c r="D15" s="178"/>
      <c r="E15" s="494" t="s">
        <v>147</v>
      </c>
      <c r="F15" s="440">
        <v>1282996.2439999999</v>
      </c>
    </row>
    <row r="16" spans="1:6" ht="14.25" customHeight="1" x14ac:dyDescent="0.2">
      <c r="B16" s="114" t="s">
        <v>139</v>
      </c>
      <c r="C16" s="118"/>
      <c r="D16" s="178"/>
      <c r="E16" s="494" t="s">
        <v>148</v>
      </c>
      <c r="F16" s="440">
        <v>818607.57499999995</v>
      </c>
    </row>
    <row r="17" spans="2:6" ht="14.25" customHeight="1" x14ac:dyDescent="0.2">
      <c r="B17" s="114" t="s">
        <v>140</v>
      </c>
      <c r="C17" s="118"/>
      <c r="D17" s="178"/>
      <c r="E17" s="494" t="s">
        <v>58</v>
      </c>
      <c r="F17" s="440">
        <v>138134.495</v>
      </c>
    </row>
    <row r="18" spans="2:6" ht="14.25" customHeight="1" thickBot="1" x14ac:dyDescent="0.25">
      <c r="B18" s="113" t="s">
        <v>141</v>
      </c>
      <c r="C18" s="119"/>
      <c r="D18" s="179"/>
      <c r="E18" s="495" t="s">
        <v>149</v>
      </c>
      <c r="F18" s="441">
        <v>592109.77599999995</v>
      </c>
    </row>
    <row r="19" spans="2:6" x14ac:dyDescent="0.2">
      <c r="B19" s="18"/>
      <c r="C19" s="18"/>
      <c r="D19" s="18"/>
      <c r="E19" s="18"/>
    </row>
    <row r="20" spans="2:6" x14ac:dyDescent="0.2">
      <c r="B20" s="18"/>
      <c r="C20" s="18"/>
      <c r="D20" s="18"/>
      <c r="E20" s="18"/>
    </row>
    <row r="21" spans="2:6" x14ac:dyDescent="0.2">
      <c r="B21" s="370" t="s">
        <v>497</v>
      </c>
      <c r="C21" s="18"/>
      <c r="D21" s="18"/>
      <c r="E21" s="18"/>
    </row>
    <row r="22" spans="2:6" x14ac:dyDescent="0.2">
      <c r="B22" s="18"/>
      <c r="C22" s="18"/>
      <c r="D22" s="18"/>
      <c r="E22" s="18"/>
    </row>
    <row r="23" spans="2:6" x14ac:dyDescent="0.2">
      <c r="B23" s="18"/>
      <c r="C23" s="18"/>
      <c r="D23" s="18"/>
      <c r="E23" s="18"/>
    </row>
    <row r="24" spans="2:6" x14ac:dyDescent="0.2">
      <c r="B24" s="18"/>
      <c r="C24" s="18"/>
      <c r="D24" s="18"/>
      <c r="E24" s="18"/>
    </row>
    <row r="25" spans="2:6" x14ac:dyDescent="0.2">
      <c r="B25" s="18"/>
      <c r="C25" s="18"/>
      <c r="D25" s="18"/>
      <c r="E25" s="18"/>
    </row>
    <row r="26" spans="2:6" x14ac:dyDescent="0.2">
      <c r="B26" s="18"/>
      <c r="C26" s="18"/>
      <c r="D26" s="18"/>
      <c r="E26" s="18"/>
    </row>
    <row r="27" spans="2:6" x14ac:dyDescent="0.2">
      <c r="B27" s="18"/>
      <c r="C27" s="18"/>
      <c r="D27" s="18"/>
      <c r="E27" s="18"/>
    </row>
    <row r="28" spans="2:6" x14ac:dyDescent="0.2">
      <c r="B28" s="18"/>
      <c r="C28" s="18"/>
      <c r="D28" s="18"/>
      <c r="E28" s="18"/>
    </row>
    <row r="29" spans="2:6" x14ac:dyDescent="0.2">
      <c r="B29" s="18"/>
      <c r="C29" s="18"/>
      <c r="D29" s="18"/>
      <c r="E29" s="18"/>
    </row>
    <row r="30" spans="2:6" x14ac:dyDescent="0.2">
      <c r="B30" s="18"/>
      <c r="C30" s="18"/>
      <c r="D30" s="18"/>
      <c r="E30" s="18"/>
    </row>
    <row r="31" spans="2:6" x14ac:dyDescent="0.2">
      <c r="B31" s="18"/>
      <c r="C31" s="18"/>
      <c r="D31" s="18"/>
      <c r="E31" s="18"/>
    </row>
    <row r="32" spans="2:6" x14ac:dyDescent="0.2">
      <c r="B32" s="18"/>
      <c r="C32" s="18"/>
      <c r="D32" s="18"/>
      <c r="E32" s="18"/>
    </row>
    <row r="33" spans="2:5" x14ac:dyDescent="0.2">
      <c r="B33" s="18"/>
      <c r="C33" s="18"/>
      <c r="D33" s="18"/>
      <c r="E33" s="18"/>
    </row>
    <row r="34" spans="2:5" x14ac:dyDescent="0.2">
      <c r="B34" s="18"/>
      <c r="C34" s="18"/>
      <c r="D34" s="18"/>
      <c r="E34" s="18"/>
    </row>
    <row r="35" spans="2:5" x14ac:dyDescent="0.2">
      <c r="B35" s="18"/>
      <c r="C35" s="18"/>
      <c r="D35" s="18"/>
      <c r="E35" s="18"/>
    </row>
    <row r="36" spans="2:5" x14ac:dyDescent="0.2">
      <c r="B36" s="18"/>
      <c r="C36" s="18"/>
      <c r="D36" s="18"/>
      <c r="E36" s="18"/>
    </row>
    <row r="37" spans="2:5" x14ac:dyDescent="0.2">
      <c r="B37" s="18"/>
      <c r="C37" s="18"/>
      <c r="D37" s="18"/>
      <c r="E37" s="18"/>
    </row>
    <row r="38" spans="2:5" x14ac:dyDescent="0.2">
      <c r="B38" s="18"/>
      <c r="C38" s="18"/>
      <c r="D38" s="18"/>
      <c r="E38" s="18"/>
    </row>
    <row r="39" spans="2:5" x14ac:dyDescent="0.2">
      <c r="B39" s="18"/>
      <c r="C39" s="18"/>
      <c r="D39" s="18"/>
      <c r="E39" s="18"/>
    </row>
    <row r="40" spans="2:5" x14ac:dyDescent="0.2">
      <c r="B40" s="18"/>
      <c r="C40" s="18"/>
      <c r="D40" s="18"/>
      <c r="E40" s="18"/>
    </row>
    <row r="41" spans="2:5" x14ac:dyDescent="0.2">
      <c r="B41" s="18"/>
      <c r="C41" s="18"/>
      <c r="D41" s="18"/>
      <c r="E41" s="18"/>
    </row>
    <row r="42" spans="2:5" x14ac:dyDescent="0.2">
      <c r="B42" s="18"/>
      <c r="C42" s="18"/>
      <c r="D42" s="18"/>
      <c r="E42" s="18"/>
    </row>
    <row r="43" spans="2:5" x14ac:dyDescent="0.2">
      <c r="B43" s="18"/>
      <c r="C43" s="18"/>
      <c r="D43" s="18"/>
      <c r="E43" s="18"/>
    </row>
    <row r="44" spans="2:5" x14ac:dyDescent="0.2">
      <c r="B44" s="18"/>
      <c r="C44" s="18"/>
      <c r="D44" s="18"/>
      <c r="E44" s="18"/>
    </row>
    <row r="45" spans="2:5" x14ac:dyDescent="0.2">
      <c r="B45" s="18"/>
      <c r="C45" s="18"/>
      <c r="D45" s="18"/>
      <c r="E45" s="18"/>
    </row>
    <row r="46" spans="2:5" x14ac:dyDescent="0.2">
      <c r="B46" s="18"/>
      <c r="C46" s="18"/>
      <c r="D46" s="18"/>
      <c r="E46" s="18"/>
    </row>
    <row r="47" spans="2:5" x14ac:dyDescent="0.2">
      <c r="B47" s="18"/>
      <c r="C47" s="18"/>
      <c r="D47" s="18"/>
      <c r="E47" s="18"/>
    </row>
    <row r="48" spans="2:5" x14ac:dyDescent="0.2">
      <c r="B48" s="18"/>
      <c r="C48" s="18"/>
      <c r="D48" s="18"/>
      <c r="E48" s="18"/>
    </row>
    <row r="49" spans="2:9" x14ac:dyDescent="0.2">
      <c r="B49" s="18"/>
      <c r="C49" s="18"/>
      <c r="D49" s="18"/>
      <c r="E49" s="18"/>
    </row>
    <row r="50" spans="2:9" x14ac:dyDescent="0.2">
      <c r="B50" s="16"/>
      <c r="C50" s="16"/>
      <c r="D50" s="16"/>
      <c r="E50" s="16"/>
      <c r="F50" s="17"/>
      <c r="G50" s="17"/>
      <c r="H50" s="17"/>
      <c r="I50" s="17"/>
    </row>
  </sheetData>
  <pageMargins left="0.7" right="0.7" top="0.75" bottom="0.75" header="0.3" footer="0.3"/>
  <pageSetup paperSize="9" orientation="portrait" verticalDpi="0" r:id="rId1"/>
  <headerFooter>
    <oddHeader>&amp;R&amp;"Calibri"&amp;12&amp;K008000Intern - Lom og Skjåk&amp;1#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9">
    <tabColor rgb="FF00B050"/>
  </sheetPr>
  <dimension ref="A1:F43"/>
  <sheetViews>
    <sheetView zoomScale="120" zoomScaleNormal="120" workbookViewId="0">
      <selection activeCell="D18" sqref="D18:D19"/>
    </sheetView>
  </sheetViews>
  <sheetFormatPr baseColWidth="10" defaultRowHeight="14.25" x14ac:dyDescent="0.2"/>
  <cols>
    <col min="1" max="1" width="4.28515625" style="14" customWidth="1"/>
    <col min="2" max="2" width="39" style="14" customWidth="1"/>
    <col min="3" max="3" width="15.42578125" style="14" customWidth="1"/>
    <col min="4" max="4" width="37" style="14" customWidth="1"/>
    <col min="5" max="5" width="27.5703125" style="14" customWidth="1"/>
    <col min="6" max="6" width="14.28515625" style="14" customWidth="1"/>
    <col min="7" max="16384" width="11.42578125" style="14"/>
  </cols>
  <sheetData>
    <row r="1" spans="1:6" ht="18.75" customHeight="1" x14ac:dyDescent="0.2"/>
    <row r="2" spans="1:6" ht="18.75" customHeight="1" x14ac:dyDescent="0.2">
      <c r="A2" s="15" t="s">
        <v>3</v>
      </c>
      <c r="B2" s="16"/>
      <c r="C2" s="16"/>
      <c r="D2" s="17"/>
      <c r="E2" s="17"/>
    </row>
    <row r="3" spans="1:6" ht="14.25" customHeight="1" x14ac:dyDescent="0.2">
      <c r="A3" s="15"/>
      <c r="B3" s="16"/>
      <c r="C3" s="16"/>
      <c r="D3" s="17"/>
      <c r="E3" s="17"/>
    </row>
    <row r="4" spans="1:6" ht="14.25" customHeight="1" x14ac:dyDescent="0.2">
      <c r="A4" s="15"/>
      <c r="B4" s="18" t="s">
        <v>315</v>
      </c>
      <c r="C4" s="19"/>
      <c r="D4" s="17"/>
      <c r="E4" s="17"/>
    </row>
    <row r="5" spans="1:6" ht="14.25" customHeight="1" x14ac:dyDescent="0.25">
      <c r="A5" s="15"/>
      <c r="B5" s="442" t="s">
        <v>232</v>
      </c>
      <c r="C5" s="442" t="s">
        <v>506</v>
      </c>
      <c r="D5" s="442" t="s">
        <v>508</v>
      </c>
      <c r="E5" s="442" t="s">
        <v>509</v>
      </c>
    </row>
    <row r="6" spans="1:6" ht="14.25" customHeight="1" x14ac:dyDescent="0.2">
      <c r="B6" s="426" t="s">
        <v>239</v>
      </c>
      <c r="C6" s="426"/>
      <c r="D6" s="443">
        <v>4301812.3</v>
      </c>
      <c r="E6" s="443">
        <v>4037656.3</v>
      </c>
      <c r="F6" s="447"/>
    </row>
    <row r="7" spans="1:6" ht="23.25" customHeight="1" x14ac:dyDescent="0.2">
      <c r="B7" s="426" t="s">
        <v>239</v>
      </c>
      <c r="C7" s="426" t="s">
        <v>500</v>
      </c>
      <c r="D7" s="443">
        <v>195543.1</v>
      </c>
      <c r="E7" s="443">
        <v>190996.3</v>
      </c>
      <c r="F7" s="447"/>
    </row>
    <row r="8" spans="1:6" ht="14.25" customHeight="1" x14ac:dyDescent="0.2">
      <c r="B8" s="426" t="s">
        <v>510</v>
      </c>
      <c r="C8" s="426"/>
      <c r="D8" s="443">
        <v>0</v>
      </c>
      <c r="E8" s="443">
        <v>1072.0999999999999</v>
      </c>
      <c r="F8" s="449"/>
    </row>
    <row r="9" spans="1:6" ht="14.25" customHeight="1" x14ac:dyDescent="0.2">
      <c r="B9" s="426" t="s">
        <v>510</v>
      </c>
      <c r="C9" s="426" t="s">
        <v>500</v>
      </c>
      <c r="D9" s="443">
        <v>99616.9</v>
      </c>
      <c r="E9" s="443">
        <v>102201.2</v>
      </c>
      <c r="F9" s="450"/>
    </row>
    <row r="10" spans="1:6" ht="14.25" customHeight="1" x14ac:dyDescent="0.2">
      <c r="B10" s="426" t="s">
        <v>240</v>
      </c>
      <c r="C10" s="426"/>
      <c r="D10" s="443">
        <v>905667.2</v>
      </c>
      <c r="E10" s="443">
        <v>910967.4</v>
      </c>
      <c r="F10" s="449"/>
    </row>
    <row r="11" spans="1:6" ht="14.25" customHeight="1" x14ac:dyDescent="0.2">
      <c r="B11" s="426" t="s">
        <v>240</v>
      </c>
      <c r="C11" s="426" t="s">
        <v>500</v>
      </c>
      <c r="D11" s="443">
        <v>540386.6</v>
      </c>
      <c r="E11" s="443">
        <v>533444.69999999995</v>
      </c>
      <c r="F11" s="451"/>
    </row>
    <row r="12" spans="1:6" ht="14.25" customHeight="1" x14ac:dyDescent="0.2">
      <c r="B12" s="426" t="s">
        <v>242</v>
      </c>
      <c r="C12" s="426"/>
      <c r="D12" s="443">
        <v>61</v>
      </c>
      <c r="E12" s="443">
        <v>88.1</v>
      </c>
      <c r="F12" s="452"/>
    </row>
    <row r="13" spans="1:6" ht="14.25" customHeight="1" x14ac:dyDescent="0.2">
      <c r="B13" s="426" t="s">
        <v>242</v>
      </c>
      <c r="C13" s="426" t="s">
        <v>500</v>
      </c>
      <c r="D13" s="443">
        <v>7517.2</v>
      </c>
      <c r="E13" s="443">
        <v>8735.9</v>
      </c>
      <c r="F13" s="451"/>
    </row>
    <row r="14" spans="1:6" ht="14.25" customHeight="1" x14ac:dyDescent="0.2">
      <c r="B14" s="426" t="s">
        <v>241</v>
      </c>
      <c r="C14" s="426"/>
      <c r="D14" s="443">
        <v>407432.3</v>
      </c>
      <c r="E14" s="443">
        <v>391637.1</v>
      </c>
      <c r="F14" s="452"/>
    </row>
    <row r="15" spans="1:6" ht="14.25" customHeight="1" x14ac:dyDescent="0.2">
      <c r="B15" s="426" t="s">
        <v>241</v>
      </c>
      <c r="C15" s="426" t="s">
        <v>500</v>
      </c>
      <c r="D15" s="443">
        <v>548739.80000000005</v>
      </c>
      <c r="E15" s="443">
        <v>452002.7</v>
      </c>
      <c r="F15" s="451"/>
    </row>
    <row r="16" spans="1:6" ht="14.25" customHeight="1" x14ac:dyDescent="0.2">
      <c r="B16" s="426" t="s">
        <v>488</v>
      </c>
      <c r="C16" s="426"/>
      <c r="D16" s="443">
        <v>0</v>
      </c>
      <c r="E16" s="443">
        <v>53159.6</v>
      </c>
      <c r="F16" s="451"/>
    </row>
    <row r="17" spans="2:6" ht="14.25" customHeight="1" x14ac:dyDescent="0.2">
      <c r="B17" s="426" t="s">
        <v>488</v>
      </c>
      <c r="C17" s="426" t="s">
        <v>500</v>
      </c>
      <c r="D17" s="443">
        <v>30023.8</v>
      </c>
      <c r="E17" s="443">
        <v>15015.4</v>
      </c>
      <c r="F17" s="449"/>
    </row>
    <row r="18" spans="2:6" ht="14.25" customHeight="1" x14ac:dyDescent="0.2">
      <c r="B18" s="426" t="s">
        <v>238</v>
      </c>
      <c r="C18" s="426"/>
      <c r="D18" s="443">
        <v>26304.400000000001</v>
      </c>
      <c r="E18" s="443">
        <v>19123.5</v>
      </c>
      <c r="F18" s="450"/>
    </row>
    <row r="19" spans="2:6" ht="14.25" customHeight="1" x14ac:dyDescent="0.2">
      <c r="B19" s="426" t="s">
        <v>238</v>
      </c>
      <c r="C19" s="426" t="s">
        <v>500</v>
      </c>
      <c r="D19" s="443">
        <v>114277</v>
      </c>
      <c r="E19" s="443">
        <v>101422.7</v>
      </c>
      <c r="F19" s="450"/>
    </row>
    <row r="20" spans="2:6" ht="14.25" customHeight="1" x14ac:dyDescent="0.2">
      <c r="B20" s="426"/>
      <c r="C20" s="426"/>
      <c r="D20" s="426"/>
      <c r="E20" s="426"/>
    </row>
    <row r="21" spans="2:6" ht="14.25" customHeight="1" x14ac:dyDescent="0.25">
      <c r="B21" s="444" t="s">
        <v>46</v>
      </c>
      <c r="C21" s="445"/>
      <c r="D21" s="446">
        <f>SUM(D6:D19)</f>
        <v>7177381.5999999996</v>
      </c>
      <c r="E21" s="446">
        <f>SUM(E6:E19)</f>
        <v>6817523</v>
      </c>
    </row>
    <row r="22" spans="2:6" ht="14.25" customHeight="1" x14ac:dyDescent="0.2"/>
    <row r="23" spans="2:6" ht="14.25" customHeight="1" x14ac:dyDescent="0.2"/>
    <row r="24" spans="2:6" ht="14.25" customHeight="1" x14ac:dyDescent="0.2"/>
    <row r="25" spans="2:6" ht="14.25" customHeight="1" x14ac:dyDescent="0.2"/>
    <row r="26" spans="2:6" ht="14.25" customHeight="1" x14ac:dyDescent="0.2"/>
    <row r="27" spans="2:6" ht="14.25" customHeight="1" x14ac:dyDescent="0.2"/>
    <row r="28" spans="2:6" ht="14.25" customHeight="1" x14ac:dyDescent="0.2"/>
    <row r="29" spans="2:6" ht="14.25" customHeight="1" x14ac:dyDescent="0.2"/>
    <row r="30" spans="2:6" ht="14.25" customHeight="1" x14ac:dyDescent="0.2"/>
    <row r="31" spans="2:6" ht="14.25" customHeight="1" x14ac:dyDescent="0.2"/>
    <row r="32" spans="2:6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</sheetData>
  <pageMargins left="0.7" right="0.7" top="0.75" bottom="0.75" header="0.3" footer="0.3"/>
  <pageSetup paperSize="9" orientation="portrait" verticalDpi="144" r:id="rId1"/>
  <headerFooter>
    <oddHeader>&amp;R&amp;"Calibri"&amp;12&amp;K008000Intern - Lom og Skjåk&amp;1#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N35"/>
  <sheetViews>
    <sheetView zoomScale="110" zoomScaleNormal="110" workbookViewId="0">
      <selection activeCell="D33" sqref="D33"/>
    </sheetView>
  </sheetViews>
  <sheetFormatPr baseColWidth="10" defaultRowHeight="14.25" x14ac:dyDescent="0.2"/>
  <cols>
    <col min="1" max="2" width="4.28515625" style="181" customWidth="1"/>
    <col min="3" max="3" width="45.28515625" style="181" customWidth="1"/>
    <col min="4" max="14" width="14.28515625" style="181" customWidth="1"/>
    <col min="15" max="16384" width="11.42578125" style="181"/>
  </cols>
  <sheetData>
    <row r="1" spans="1:14" ht="18.75" customHeight="1" x14ac:dyDescent="0.2"/>
    <row r="2" spans="1:14" ht="18.75" customHeight="1" x14ac:dyDescent="0.2">
      <c r="A2" s="198" t="s">
        <v>4</v>
      </c>
      <c r="B2" s="222"/>
      <c r="C2" s="222"/>
      <c r="D2" s="220"/>
      <c r="E2" s="220"/>
    </row>
    <row r="3" spans="1:14" ht="14.25" customHeight="1" x14ac:dyDescent="0.2">
      <c r="A3" s="198"/>
      <c r="B3" s="222"/>
      <c r="C3" s="222"/>
      <c r="D3" s="220"/>
      <c r="E3" s="220"/>
    </row>
    <row r="4" spans="1:14" ht="14.25" customHeight="1" x14ac:dyDescent="0.2">
      <c r="A4" s="198"/>
      <c r="B4" s="197" t="s">
        <v>315</v>
      </c>
      <c r="C4" s="221"/>
      <c r="D4" s="220"/>
      <c r="E4" s="220"/>
    </row>
    <row r="5" spans="1:14" ht="14.25" customHeight="1" x14ac:dyDescent="0.2">
      <c r="A5" s="198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</row>
    <row r="6" spans="1:14" ht="14.25" customHeight="1" x14ac:dyDescent="0.2">
      <c r="B6" s="453"/>
      <c r="C6" s="453"/>
      <c r="D6" s="454"/>
      <c r="E6" s="454"/>
    </row>
    <row r="7" spans="1:14" ht="14.25" customHeight="1" x14ac:dyDescent="0.2">
      <c r="B7" s="455"/>
      <c r="C7" s="455"/>
      <c r="D7" s="518"/>
      <c r="E7" s="518"/>
    </row>
    <row r="8" spans="1:14" x14ac:dyDescent="0.2">
      <c r="B8" s="456"/>
      <c r="C8" s="457"/>
      <c r="D8" s="458"/>
      <c r="E8" s="458"/>
    </row>
    <row r="9" spans="1:14" ht="14.25" customHeight="1" x14ac:dyDescent="0.2">
      <c r="B9" s="459"/>
      <c r="C9" s="460"/>
      <c r="D9" s="258"/>
      <c r="E9" s="258"/>
    </row>
    <row r="10" spans="1:14" ht="14.25" customHeight="1" x14ac:dyDescent="0.2">
      <c r="B10" s="459"/>
      <c r="C10" s="460"/>
      <c r="D10" s="258"/>
      <c r="E10" s="258"/>
    </row>
    <row r="11" spans="1:14" ht="14.25" customHeight="1" x14ac:dyDescent="0.2">
      <c r="B11" s="459"/>
      <c r="C11" s="460"/>
      <c r="D11" s="258"/>
      <c r="E11" s="258"/>
    </row>
    <row r="12" spans="1:14" ht="14.25" customHeight="1" x14ac:dyDescent="0.2">
      <c r="B12" s="459"/>
      <c r="C12" s="460"/>
      <c r="D12" s="258"/>
      <c r="E12" s="258"/>
    </row>
    <row r="13" spans="1:14" ht="14.25" customHeight="1" x14ac:dyDescent="0.2">
      <c r="B13" s="459"/>
      <c r="C13" s="460"/>
      <c r="D13" s="258"/>
      <c r="E13" s="461"/>
    </row>
    <row r="14" spans="1:14" ht="14.25" customHeight="1" x14ac:dyDescent="0.2">
      <c r="B14" s="462"/>
      <c r="C14" s="463"/>
      <c r="D14" s="464"/>
      <c r="E14" s="465"/>
    </row>
    <row r="15" spans="1:14" ht="14.25" customHeight="1" x14ac:dyDescent="0.2">
      <c r="B15" s="459"/>
      <c r="C15" s="466"/>
      <c r="D15" s="467"/>
      <c r="E15" s="468"/>
    </row>
    <row r="16" spans="1:14" ht="14.25" customHeight="1" x14ac:dyDescent="0.2">
      <c r="B16" s="459"/>
      <c r="C16" s="466"/>
      <c r="D16" s="467"/>
      <c r="E16" s="468"/>
    </row>
    <row r="17" spans="2:14" ht="14.25" customHeight="1" x14ac:dyDescent="0.2">
      <c r="B17" s="459"/>
      <c r="C17" s="466"/>
      <c r="D17" s="467"/>
      <c r="E17" s="468"/>
    </row>
    <row r="18" spans="2:14" ht="14.25" customHeight="1" x14ac:dyDescent="0.2">
      <c r="B18" s="459"/>
      <c r="C18" s="466"/>
      <c r="D18" s="467"/>
      <c r="E18" s="468"/>
    </row>
    <row r="19" spans="2:14" ht="14.25" customHeight="1" x14ac:dyDescent="0.2">
      <c r="B19" s="459"/>
      <c r="C19" s="466"/>
      <c r="D19" s="468"/>
      <c r="E19" s="468"/>
      <c r="G19" s="424"/>
    </row>
    <row r="20" spans="2:14" ht="14.25" customHeight="1" x14ac:dyDescent="0.2">
      <c r="B20" s="459"/>
      <c r="C20" s="466"/>
      <c r="D20" s="468"/>
      <c r="E20" s="468"/>
    </row>
    <row r="21" spans="2:14" ht="14.25" customHeight="1" x14ac:dyDescent="0.2">
      <c r="B21" s="459"/>
      <c r="C21" s="466"/>
      <c r="D21" s="468"/>
      <c r="E21" s="468"/>
      <c r="F21" s="424"/>
    </row>
    <row r="22" spans="2:14" ht="14.25" customHeight="1" x14ac:dyDescent="0.2">
      <c r="B22" s="462"/>
      <c r="C22" s="463"/>
      <c r="D22" s="469"/>
      <c r="E22" s="469"/>
    </row>
    <row r="23" spans="2:14" ht="14.25" customHeight="1" x14ac:dyDescent="0.2">
      <c r="B23" s="462"/>
      <c r="C23" s="463"/>
      <c r="D23" s="469"/>
      <c r="E23" s="469"/>
    </row>
    <row r="24" spans="2:14" ht="14.25" customHeight="1" x14ac:dyDescent="0.2">
      <c r="B24" s="218"/>
      <c r="C24" s="218"/>
      <c r="D24" s="218"/>
      <c r="E24" s="218"/>
    </row>
    <row r="25" spans="2:14" ht="14.25" customHeight="1" x14ac:dyDescent="0.2">
      <c r="B25" s="218"/>
      <c r="C25" s="218"/>
      <c r="D25" s="218"/>
      <c r="E25" s="218"/>
    </row>
    <row r="26" spans="2:14" ht="14.25" customHeight="1" x14ac:dyDescent="0.2">
      <c r="B26" s="218"/>
      <c r="C26" s="218"/>
      <c r="D26" s="218"/>
      <c r="E26" s="218"/>
    </row>
    <row r="27" spans="2:14" ht="14.25" customHeight="1" x14ac:dyDescent="0.2">
      <c r="B27" s="218"/>
      <c r="C27" s="218"/>
      <c r="D27" s="218"/>
      <c r="E27" s="218"/>
    </row>
    <row r="28" spans="2:14" ht="14.25" customHeight="1" x14ac:dyDescent="0.2"/>
    <row r="29" spans="2:14" ht="14.25" customHeight="1" x14ac:dyDescent="0.2"/>
    <row r="30" spans="2:14" ht="14.25" customHeight="1" x14ac:dyDescent="0.2"/>
    <row r="31" spans="2:14" ht="14.25" customHeight="1" x14ac:dyDescent="0.2"/>
    <row r="32" spans="2:14" x14ac:dyDescent="0.2">
      <c r="F32" s="218"/>
      <c r="G32" s="218"/>
      <c r="H32" s="218"/>
      <c r="I32" s="218"/>
      <c r="J32" s="218"/>
      <c r="K32" s="218"/>
      <c r="L32" s="218"/>
      <c r="M32" s="218"/>
      <c r="N32" s="218"/>
    </row>
    <row r="33" spans="6:14" x14ac:dyDescent="0.2">
      <c r="F33" s="218"/>
      <c r="G33" s="218"/>
      <c r="H33" s="218"/>
      <c r="I33" s="218"/>
      <c r="J33" s="218"/>
      <c r="K33" s="218"/>
      <c r="L33" s="218"/>
      <c r="M33" s="218"/>
      <c r="N33" s="218"/>
    </row>
    <row r="34" spans="6:14" x14ac:dyDescent="0.2">
      <c r="F34" s="218"/>
      <c r="G34" s="218"/>
      <c r="H34" s="218"/>
      <c r="I34" s="218"/>
      <c r="J34" s="218"/>
      <c r="K34" s="218"/>
      <c r="L34" s="218"/>
      <c r="M34" s="218"/>
      <c r="N34" s="218"/>
    </row>
    <row r="35" spans="6:14" x14ac:dyDescent="0.2">
      <c r="F35" s="218"/>
      <c r="G35" s="218"/>
      <c r="H35" s="218"/>
      <c r="I35" s="218"/>
      <c r="J35" s="218"/>
      <c r="K35" s="218"/>
      <c r="L35" s="218"/>
      <c r="M35" s="218"/>
      <c r="N35" s="218"/>
    </row>
  </sheetData>
  <mergeCells count="1">
    <mergeCell ref="D7:E7"/>
  </mergeCells>
  <pageMargins left="0.7" right="0.7" top="0.75" bottom="0.75" header="0.3" footer="0.3"/>
  <pageSetup paperSize="9" orientation="portrait" verticalDpi="0" r:id="rId1"/>
  <headerFooter>
    <oddHeader>&amp;R&amp;"Calibri"&amp;12&amp;K008000Intern - Lom og Skjåk&amp;1#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22</vt:i4>
      </vt:variant>
    </vt:vector>
  </HeadingPairs>
  <TitlesOfParts>
    <vt:vector size="22" baseType="lpstr">
      <vt:lpstr>Contents</vt:lpstr>
      <vt:lpstr>1</vt:lpstr>
      <vt:lpstr>3</vt:lpstr>
      <vt:lpstr>4</vt:lpstr>
      <vt:lpstr>6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22</vt:lpstr>
      <vt:lpstr>23</vt:lpstr>
      <vt:lpstr>24</vt:lpstr>
      <vt:lpstr>31</vt:lpstr>
      <vt:lpstr>48</vt:lpstr>
      <vt:lpstr>49</vt:lpstr>
      <vt:lpstr>53</vt:lpstr>
    </vt:vector>
  </TitlesOfParts>
  <Company>SpareBank1 Østlandet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christian.hoistad@sb1ostlandet.no</dc:creator>
  <cp:lastModifiedBy>Sindre Vangen</cp:lastModifiedBy>
  <dcterms:created xsi:type="dcterms:W3CDTF">2017-12-01T09:54:14Z</dcterms:created>
  <dcterms:modified xsi:type="dcterms:W3CDTF">2022-03-09T07:34:12Z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06c591-8225-40c4-a330-c627b66c136b_Enabled">
    <vt:lpwstr>true</vt:lpwstr>
  </property>
  <property fmtid="{D5CDD505-2E9C-101B-9397-08002B2CF9AE}" pid="3" name="MSIP_Label_7d06c591-8225-40c4-a330-c627b66c136b_SetDate">
    <vt:lpwstr>2022-03-09T07:34:12Z</vt:lpwstr>
  </property>
  <property fmtid="{D5CDD505-2E9C-101B-9397-08002B2CF9AE}" pid="4" name="MSIP_Label_7d06c591-8225-40c4-a330-c627b66c136b_Method">
    <vt:lpwstr>Standard</vt:lpwstr>
  </property>
  <property fmtid="{D5CDD505-2E9C-101B-9397-08002B2CF9AE}" pid="5" name="MSIP_Label_7d06c591-8225-40c4-a330-c627b66c136b_Name">
    <vt:lpwstr>Intern - Lom og Skjåk</vt:lpwstr>
  </property>
  <property fmtid="{D5CDD505-2E9C-101B-9397-08002B2CF9AE}" pid="6" name="MSIP_Label_7d06c591-8225-40c4-a330-c627b66c136b_SiteId">
    <vt:lpwstr>491e8cc4-2204-4312-8565-17f85046df01</vt:lpwstr>
  </property>
  <property fmtid="{D5CDD505-2E9C-101B-9397-08002B2CF9AE}" pid="7" name="MSIP_Label_7d06c591-8225-40c4-a330-c627b66c136b_ActionId">
    <vt:lpwstr>3bc3d08e-d81b-4ff7-ba63-c99d6c81048a</vt:lpwstr>
  </property>
  <property fmtid="{D5CDD505-2E9C-101B-9397-08002B2CF9AE}" pid="8" name="MSIP_Label_7d06c591-8225-40c4-a330-c627b66c136b_ContentBits">
    <vt:lpwstr>1</vt:lpwstr>
  </property>
</Properties>
</file>