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://innsikt-snn.sb1a.sparebank1.no/Avd/Risk/Delte dokumenter/01_Rapportering/9_Pilar 3/2016/"/>
    </mc:Choice>
  </mc:AlternateContent>
  <bookViews>
    <workbookView xWindow="0" yWindow="0" windowWidth="28800" windowHeight="13485"/>
  </bookViews>
  <sheets>
    <sheet name="Forside" sheetId="27" r:id="rId1"/>
    <sheet name="Innhold" sheetId="1" r:id="rId2"/>
    <sheet name="1" sheetId="12" r:id="rId3"/>
    <sheet name="2" sheetId="24" r:id="rId4"/>
    <sheet name="3" sheetId="2" r:id="rId5"/>
    <sheet name="4" sheetId="3" r:id="rId6"/>
    <sheet name="5" sheetId="4" r:id="rId7"/>
    <sheet name="6" sheetId="13" r:id="rId8"/>
    <sheet name="7" sheetId="26" r:id="rId9"/>
    <sheet name="8" sheetId="5" r:id="rId10"/>
    <sheet name="9" sheetId="15" r:id="rId11"/>
    <sheet name="10" sheetId="8" r:id="rId12"/>
    <sheet name="11" sheetId="23" r:id="rId13"/>
    <sheet name="12" sheetId="7" r:id="rId14"/>
    <sheet name="13" sheetId="6" r:id="rId15"/>
    <sheet name="14" sheetId="19" r:id="rId16"/>
    <sheet name="15" sheetId="18" r:id="rId17"/>
    <sheet name="16" sheetId="22" r:id="rId18"/>
    <sheet name="17" sheetId="20" r:id="rId19"/>
    <sheet name="18" sheetId="21" r:id="rId20"/>
  </sheets>
  <definedNames>
    <definedName name="Tabl_1">'1'!$A$1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15" l="1"/>
  <c r="G13" i="15"/>
  <c r="G14" i="15" s="1"/>
  <c r="G16" i="15" s="1"/>
  <c r="G17" i="15" s="1"/>
  <c r="E13" i="15"/>
  <c r="D13" i="15"/>
  <c r="C13" i="15"/>
  <c r="F13" i="15"/>
  <c r="C7" i="5" l="1"/>
  <c r="C19" i="5"/>
  <c r="C18" i="5"/>
  <c r="C17" i="5"/>
  <c r="C16" i="5"/>
  <c r="C15" i="5"/>
  <c r="C14" i="5"/>
  <c r="C13" i="5"/>
  <c r="C12" i="5"/>
  <c r="C11" i="5"/>
  <c r="C10" i="5"/>
  <c r="C9" i="5"/>
  <c r="C20" i="5" l="1"/>
  <c r="C21" i="5"/>
</calcChain>
</file>

<file path=xl/sharedStrings.xml><?xml version="1.0" encoding="utf-8"?>
<sst xmlns="http://schemas.openxmlformats.org/spreadsheetml/2006/main" count="866" uniqueCount="463">
  <si>
    <t>Kapitaldekning, konsern</t>
  </si>
  <si>
    <t>Risikovektet beregningsgrunnlag</t>
  </si>
  <si>
    <t>Ansvarlig kapital</t>
  </si>
  <si>
    <t>Kapitaldekning, SpareBank 1 Finans Nord-Norge AS</t>
  </si>
  <si>
    <t>Aksjekapital</t>
  </si>
  <si>
    <t>Overkursfond</t>
  </si>
  <si>
    <t>Annen egenkapital</t>
  </si>
  <si>
    <t>Sum kjernekapital</t>
  </si>
  <si>
    <t>Tilleggskapital</t>
  </si>
  <si>
    <t>Kapitaldekning, SpareBank 1 Nord-Norge Forvaltning ASA</t>
  </si>
  <si>
    <t>Kapitaldekning, SpareBank 1 Næringskreditt AS</t>
  </si>
  <si>
    <t>Kapitaldekning, SpareBank 1 Boligkreditt AS</t>
  </si>
  <si>
    <t>Kapitaldekning, BN Bank ASA</t>
  </si>
  <si>
    <t>Beløp i million kroner</t>
  </si>
  <si>
    <t>Selskapskapital</t>
  </si>
  <si>
    <t>Overkurs</t>
  </si>
  <si>
    <t>Annen innskutt egenkapital</t>
  </si>
  <si>
    <t>Tilleggsberegningsgrunnlag relatert til faste kostnader</t>
  </si>
  <si>
    <t>Beløp i hele tusen</t>
  </si>
  <si>
    <t>Fradrag for immaterielle eiendeler</t>
  </si>
  <si>
    <t xml:space="preserve">Tilleggskapital </t>
  </si>
  <si>
    <t>Fradrag</t>
  </si>
  <si>
    <t>Immaterielle eiendeler</t>
  </si>
  <si>
    <t>Engasjement institusjoner</t>
  </si>
  <si>
    <t>Øvrige engasjement</t>
  </si>
  <si>
    <t>Lokale og regionale myndigheter</t>
  </si>
  <si>
    <t>Kapitaldekning</t>
  </si>
  <si>
    <t>Kjernekapitaldekning</t>
  </si>
  <si>
    <t>Sum egenkapital</t>
  </si>
  <si>
    <t>Avsatt utbytte</t>
  </si>
  <si>
    <t>Overfinansiering av pensjonsforpliktelser</t>
  </si>
  <si>
    <t>Stater og sentralbanker</t>
  </si>
  <si>
    <t>Lokale og regionale myndigheter (herunder kommuner)</t>
  </si>
  <si>
    <t>Offentlige foretak</t>
  </si>
  <si>
    <t>Institusjoner</t>
  </si>
  <si>
    <t>Foretak</t>
  </si>
  <si>
    <t>Massemarkedsengasjementer</t>
  </si>
  <si>
    <t>Forfalte engasjementer</t>
  </si>
  <si>
    <t>Obligasjoner med fortrinnsrett</t>
  </si>
  <si>
    <t>Øvrige engasjementer</t>
  </si>
  <si>
    <t>Operasjonell risiko</t>
  </si>
  <si>
    <t>Sum kredittrisiko, standardmetode</t>
  </si>
  <si>
    <t>Kredittrisiko, standardmetode</t>
  </si>
  <si>
    <t>Sum kredittrisiko</t>
  </si>
  <si>
    <t>Annen godkjent kjernekapital</t>
  </si>
  <si>
    <t>Annen fradrag</t>
  </si>
  <si>
    <t>Verdijustering som følge av krav om forsvarlig verdsettelse</t>
  </si>
  <si>
    <t>Ren kjernekapitaldekning</t>
  </si>
  <si>
    <t>Engasjement med pantesikkerhet i eiendom</t>
  </si>
  <si>
    <t>Svekket kredittverdighet hos motpart (CVA-risiko)</t>
  </si>
  <si>
    <t>Sum ren kjernekapital</t>
  </si>
  <si>
    <t>Eierandel 16,64 %</t>
  </si>
  <si>
    <t>Positive verdier av justert EL etter kapitalkravsforskriften § 15-7</t>
  </si>
  <si>
    <t>Eierandel 16,03%</t>
  </si>
  <si>
    <t>Foretak - SMB</t>
  </si>
  <si>
    <t>Massemarked med pantesikkerhet i eiendom  - SMB</t>
  </si>
  <si>
    <t>Massemarked med pantesikkerhet i eiendom  - ikke SMB</t>
  </si>
  <si>
    <t>Massemarked - Øvrige SMB</t>
  </si>
  <si>
    <t xml:space="preserve">Massemarked - Øvrige ikke SMB </t>
  </si>
  <si>
    <t>Sum kredittrisiko, IRB</t>
  </si>
  <si>
    <t>Tillegg for Basel 1-gulv</t>
  </si>
  <si>
    <t>Kredittrisiko, IRB</t>
  </si>
  <si>
    <t>Beløp i millioner kroner</t>
  </si>
  <si>
    <t>Datterselskap</t>
  </si>
  <si>
    <t>Kapitaldekning, SpareBank 1 konsern</t>
  </si>
  <si>
    <t>Overgangsbestemmelser knyttet til fradrag i ren kjerne</t>
  </si>
  <si>
    <t>Foretak - Spesialiserte</t>
  </si>
  <si>
    <t>Foretak - Øvrige</t>
  </si>
  <si>
    <t>Egenkapitalposisjoner IRB</t>
  </si>
  <si>
    <t>Minimumskrav til ansvarlig kapital</t>
  </si>
  <si>
    <t>Kredittrisiko</t>
  </si>
  <si>
    <t>Kapitalkrav knyttet til Basel 1-gulv</t>
  </si>
  <si>
    <t>Sum minimumskrav til ansvarlig kapital</t>
  </si>
  <si>
    <t>Kapitalkrav knyttet til faste kostnader</t>
  </si>
  <si>
    <t xml:space="preserve">Minimumskrav til ansvarlig kapital </t>
  </si>
  <si>
    <t>Uvektet kjernekapitalandel - Leverage ratio</t>
  </si>
  <si>
    <t xml:space="preserve">Obligasjoner med fortrinnsrett </t>
  </si>
  <si>
    <t>Engasjementer med samme risikovekt som stater og sentralbanker</t>
  </si>
  <si>
    <t>Engasjementer med institusjoner</t>
  </si>
  <si>
    <t xml:space="preserve">Massemarkedsengasjementer </t>
  </si>
  <si>
    <t xml:space="preserve">Engasjementer med foretak </t>
  </si>
  <si>
    <t>Engasjementer med pantesikkerhet i fast eiendom</t>
  </si>
  <si>
    <t>Sum eksponeringsmål</t>
  </si>
  <si>
    <t>Eierandel 23,50 %</t>
  </si>
  <si>
    <t>Eierkapital</t>
  </si>
  <si>
    <t>Sparebankens Fond</t>
  </si>
  <si>
    <t>Utjevningsfond</t>
  </si>
  <si>
    <t>Gavefond</t>
  </si>
  <si>
    <t>Fond for urealiserte gevinster</t>
  </si>
  <si>
    <t>Justert kjernekapital fra konsolidert finansinstitusjon</t>
  </si>
  <si>
    <t>Fondsobligasjon *</t>
  </si>
  <si>
    <t>Tidsbegrenset ansvarlig kapital</t>
  </si>
  <si>
    <t>Gjeldsrisiko</t>
  </si>
  <si>
    <t>Valutarisiko</t>
  </si>
  <si>
    <t>*) Fondsobligasjoner kan utgjøre inntil 15 prosent av kjernekapitalen, mens overskytende del teller som evigvarende tilleggskapital.</t>
  </si>
  <si>
    <t>Utsatt skatt, goodwill og andre immaterielle eiendeler</t>
  </si>
  <si>
    <t>Avsatt utbytte til eiere og samfunn</t>
  </si>
  <si>
    <t>Justeringer knyttet til regulatoriske filtre</t>
  </si>
  <si>
    <t>Sum tilleggskapital</t>
  </si>
  <si>
    <t>Engasjementer med pantesikkerhet i eiendom</t>
  </si>
  <si>
    <t>Andeler i verdipapirfond</t>
  </si>
  <si>
    <t xml:space="preserve">Egenkapitalposisjoner  </t>
  </si>
  <si>
    <t>Markedsrisiko</t>
  </si>
  <si>
    <t>Egenkapitalrisiko</t>
  </si>
  <si>
    <t>Sum markedsrisiko</t>
  </si>
  <si>
    <t>Kapitaldekning, datterselskaper</t>
  </si>
  <si>
    <t>Kapitaldekning, tilknyttede selskaper</t>
  </si>
  <si>
    <t>Gjennomsn. risikovekt</t>
  </si>
  <si>
    <t xml:space="preserve"> Ubenyttet ramme* </t>
  </si>
  <si>
    <t>Gjennomsn. KF*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</si>
  <si>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</si>
  <si>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</si>
  <si>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</si>
  <si>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</si>
  <si>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</si>
  <si>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</si>
  <si>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</si>
  <si>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</si>
  <si>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</si>
  <si>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</si>
  <si>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</si>
  <si>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Sum foretak</t>
  </si>
  <si>
    <t>-</t>
  </si>
  <si>
    <t xml:space="preserve"> -   </t>
  </si>
  <si>
    <t>Sum massemarked eiendom</t>
  </si>
  <si>
    <t>Sum massemarked</t>
  </si>
  <si>
    <t>*) Tall for morbank </t>
  </si>
  <si>
    <t>Massemarked-eiendom</t>
  </si>
  <si>
    <t>Massemarked-øvrige</t>
  </si>
  <si>
    <t>Gjennomsn.     LGD</t>
  </si>
  <si>
    <t>Samlet       EAD</t>
  </si>
  <si>
    <t>Risiko-
klasse</t>
  </si>
  <si>
    <t>Sum massemarked-øvrige</t>
  </si>
  <si>
    <t>Kreditteksponeringer IRB</t>
  </si>
  <si>
    <t>Fordelt pr. hovedkategori av engasjementer og risikoklasse</t>
  </si>
  <si>
    <t>Kapitalkrav operasjonell risiko</t>
  </si>
  <si>
    <t>Foretaksfinansiering</t>
  </si>
  <si>
    <t>Egenhandel og formidling</t>
  </si>
  <si>
    <t>Megling for massemarkedskunder</t>
  </si>
  <si>
    <t>Banktjenester for bedriftskunder</t>
  </si>
  <si>
    <t>Banktjenester for massemarkedskunder</t>
  </si>
  <si>
    <t>Betalings- og oppgjørstjenester</t>
  </si>
  <si>
    <t>Tilknyttede tjenester</t>
  </si>
  <si>
    <t>Kapitalforvaltning</t>
  </si>
  <si>
    <t>Sum sjablongmetoden</t>
  </si>
  <si>
    <t>Sum basismetoden</t>
  </si>
  <si>
    <t>Sjablongmetoden</t>
  </si>
  <si>
    <t>Sum operasjonell risiko</t>
  </si>
  <si>
    <t>Kreditteksponeringer IRB pr. engasjementskategori og risikoklasse</t>
  </si>
  <si>
    <t>Kapitalkrav pr. risikotype</t>
  </si>
  <si>
    <t>EAD</t>
  </si>
  <si>
    <t>Beregnings-grunnlag</t>
  </si>
  <si>
    <t>Risikovekt</t>
  </si>
  <si>
    <t>SMB</t>
  </si>
  <si>
    <t>Spesialiserte foretak</t>
  </si>
  <si>
    <t>Øvrige</t>
  </si>
  <si>
    <t>Eiendomsengasjementer- SMB</t>
  </si>
  <si>
    <t>Eiendomsengasjementer-ikke-SMB</t>
  </si>
  <si>
    <t>Øvrige SMB</t>
  </si>
  <si>
    <t>Øvrige ikke-SMB</t>
  </si>
  <si>
    <t>Sum IRB</t>
  </si>
  <si>
    <t>Standardmetoden</t>
  </si>
  <si>
    <t>33,1 % </t>
  </si>
  <si>
    <t>Foretak-IRB</t>
  </si>
  <si>
    <t>Massemarked-IRB</t>
  </si>
  <si>
    <t>Sum massemarked-IRB</t>
  </si>
  <si>
    <t xml:space="preserve">Kapitalkrav pr. risikotype, konsern </t>
  </si>
  <si>
    <t>Engasjements-
størrelse</t>
  </si>
  <si>
    <t>Beløp i tusen kroner</t>
  </si>
  <si>
    <t>Kapitalkrav</t>
  </si>
  <si>
    <t>Utvikling kapitaldekning, konsern</t>
  </si>
  <si>
    <t>Konsolidering</t>
  </si>
  <si>
    <t xml:space="preserve">Konsolidering </t>
  </si>
  <si>
    <t>Bufferkrav</t>
  </si>
  <si>
    <t>Kapitalkrav kredittrisiko</t>
  </si>
  <si>
    <t xml:space="preserve">Minimumskrav ren kjernekapital </t>
  </si>
  <si>
    <t xml:space="preserve">Systemrisikobuffer </t>
  </si>
  <si>
    <t>Motsyklisk buffer</t>
  </si>
  <si>
    <t xml:space="preserve">Bevaringsbuffer </t>
  </si>
  <si>
    <t>Pilar 2-krav</t>
  </si>
  <si>
    <t>Tilgjengelig ren kjernekapital</t>
  </si>
  <si>
    <t>Antall aksjer</t>
  </si>
  <si>
    <t>Kost-pris</t>
  </si>
  <si>
    <t>Bokført verdi</t>
  </si>
  <si>
    <t>Regnskapsmessig konsolidering</t>
  </si>
  <si>
    <t>Ansv.-kapital</t>
  </si>
  <si>
    <t>Kap.-dekning</t>
  </si>
  <si>
    <t>Oppkjøpsmetoden 100 %</t>
  </si>
  <si>
    <t>SpareBank 1 Nord-Norge Finans AS</t>
  </si>
  <si>
    <t>SpareBank 1 Nord-Norge Portefølje AS</t>
  </si>
  <si>
    <t>Nord-Norge Eiendom IV AS</t>
  </si>
  <si>
    <t>Alsgården AS</t>
  </si>
  <si>
    <t>Fredrik Langesgt. 20 AS</t>
  </si>
  <si>
    <t>SpareBank 1 Nord-Norge Forvaltning ASA</t>
  </si>
  <si>
    <t>BN Bank ASA</t>
  </si>
  <si>
    <t>Egenkapitalmetoden 23,50 %</t>
  </si>
  <si>
    <t>Egenkapitalmetoden 14,61%</t>
  </si>
  <si>
    <t>SpareBank1 Næringskreditt AS</t>
  </si>
  <si>
    <t>Egenkapitalmetoden 16,64%</t>
  </si>
  <si>
    <t>Selskaper som ikke er konsolidert inn i SNNs konsernregnskap, men hvor det foreligger innskudd av ansvarlig kapital som er fratrukket i ansvarlig kapital i konsernets kapitaldekning</t>
  </si>
  <si>
    <t>Stemmerett</t>
  </si>
  <si>
    <t>SpareBank 1 Gruppen AS</t>
  </si>
  <si>
    <t>Egenkapitalmetoden 19,50 %</t>
  </si>
  <si>
    <t>SpareBank 1 Kredittkort AS</t>
  </si>
  <si>
    <t>Egenkapitalmetoden 17,8 %</t>
  </si>
  <si>
    <t>Selskaper som er fullt- og proporsjonalt konsolidert for kapitaldekningsformål</t>
  </si>
  <si>
    <t>Selskaper som ikke er konsolidert inn i SNNs konsernregnskap, og hvor det ikke foreligger innskudd av ansvarlig kapital som er fratrukket i ansvarlig kapital i konsernets kapitaldekning</t>
  </si>
  <si>
    <t>SpareBank Banksamarbeidet 1 DA</t>
  </si>
  <si>
    <t>Egenkapitalmetoden 17,74 %</t>
  </si>
  <si>
    <t>SpareBank 1 Mobilbetaling AS</t>
  </si>
  <si>
    <t>Egenkapitalmetoden 19,69 % </t>
  </si>
  <si>
    <t>SpareBank1 Markets AS</t>
  </si>
  <si>
    <t>Oppkjøpsmetoden 9,99 %</t>
  </si>
  <si>
    <t>Bank Tavrichesky, Russland</t>
  </si>
  <si>
    <t>Oppkjøpsmetoden 9,35 %</t>
  </si>
  <si>
    <t>Kostpris</t>
  </si>
  <si>
    <t>Forventet tap utover regnskapsmessige avsetninger</t>
  </si>
  <si>
    <t>Ansvarlig kapital i finansinstitusjoner</t>
  </si>
  <si>
    <t>Fradrag for ansvarlig kapital i andre finansinstitusjoner</t>
  </si>
  <si>
    <t>Øvrige utenom balanseposter</t>
  </si>
  <si>
    <t>Derivater: Markedsverdi</t>
  </si>
  <si>
    <t>Derivater: Fremtidig eksponering</t>
  </si>
  <si>
    <t>Kjernekapital</t>
  </si>
  <si>
    <t>Eksponeringsmål</t>
  </si>
  <si>
    <t>Uvektet kapitalandel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</si>
  <si>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</si>
  <si>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</si>
  <si>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</si>
  <si>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</si>
  <si>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</si>
  <si>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</si>
  <si>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</si>
  <si>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</si>
  <si>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</si>
  <si>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Sum bufferkrav til ren kjernekapital</t>
  </si>
  <si>
    <t>Sum regulatorisk krav til ren kjernekapital</t>
  </si>
  <si>
    <t>Sum krav til ren kjernekapital</t>
  </si>
  <si>
    <t>Minoritetsinteresser</t>
  </si>
  <si>
    <t>Fradrag for fond for urealiserte gevinster</t>
  </si>
  <si>
    <t>Evigvarende ansvarlig kapital</t>
  </si>
  <si>
    <t>Kredittrisiko IRB</t>
  </si>
  <si>
    <t>Kredittrisiko unntak- og innføringsportefølje IRB (Standardmetoden)</t>
  </si>
  <si>
    <t>Fradrag for forventet tap utover regnskapsmessige avsetninger (100 %)</t>
  </si>
  <si>
    <t>Kapitaldekningsreserve</t>
  </si>
  <si>
    <t>BB-</t>
  </si>
  <si>
    <t>BB</t>
  </si>
  <si>
    <t>Corporate</t>
  </si>
  <si>
    <t>Retail - other</t>
  </si>
  <si>
    <t>Retail - mortgages</t>
  </si>
  <si>
    <t>Gjennomsnittlig engasjementsbeløp i 2015</t>
  </si>
  <si>
    <t>Gjennomsnittlig engasjementsbeløp i 2014</t>
  </si>
  <si>
    <t>Brutto engasjement kunder</t>
  </si>
  <si>
    <t>Individuelle nedskrivinger</t>
  </si>
  <si>
    <t>Nedskrivinger på grupper av utlån</t>
  </si>
  <si>
    <t>Nedskrivinger garantier</t>
  </si>
  <si>
    <t>Netto engasjement kunder</t>
  </si>
  <si>
    <t>Kontanter og fordringer på sentralbanker</t>
  </si>
  <si>
    <t>Utlån og fordringer på kredittinstitusjoner</t>
  </si>
  <si>
    <t>Individuelle nedskrivninger - kredittinstitusjoner</t>
  </si>
  <si>
    <t>Sum engasjementsbeløp</t>
  </si>
  <si>
    <t>Gjennomsnittlig engasjementsbeløp i 2016</t>
  </si>
  <si>
    <t>Konsernets samlede engasjementer fordelt på engasjementstype</t>
  </si>
  <si>
    <t>Engasjement</t>
  </si>
  <si>
    <r>
      <t>Herav sikret med pant i fast eiendom</t>
    </r>
    <r>
      <rPr>
        <vertAlign val="superscript"/>
        <sz val="10"/>
        <color theme="1"/>
        <rFont val="Calibri"/>
        <family val="2"/>
        <scheme val="minor"/>
      </rPr>
      <t xml:space="preserve"> </t>
    </r>
    <r>
      <rPr>
        <vertAlign val="superscript"/>
        <sz val="10"/>
        <rFont val="Calibri"/>
        <family val="2"/>
        <scheme val="minor"/>
      </rPr>
      <t>1) 2)</t>
    </r>
  </si>
  <si>
    <r>
      <t xml:space="preserve">Herav sikret med annen pant/sikkerhet </t>
    </r>
    <r>
      <rPr>
        <vertAlign val="superscript"/>
        <sz val="10"/>
        <rFont val="Calibri"/>
        <family val="2"/>
        <scheme val="minor"/>
      </rPr>
      <t>1)</t>
    </r>
  </si>
  <si>
    <r>
      <t xml:space="preserve">Herav usikret </t>
    </r>
    <r>
      <rPr>
        <vertAlign val="superscript"/>
        <sz val="10"/>
        <rFont val="Calibri"/>
        <family val="2"/>
        <scheme val="minor"/>
      </rPr>
      <t>1)</t>
    </r>
  </si>
  <si>
    <r>
      <t>1)</t>
    </r>
    <r>
      <rPr>
        <sz val="10"/>
        <rFont val="Calibri"/>
        <family val="2"/>
        <scheme val="minor"/>
      </rPr>
      <t xml:space="preserve">  Andel er totalt engasjement med slik sikkerhetsstillelse i forhold til totalt engasjement for gjeldende engasjementskategori</t>
    </r>
  </si>
  <si>
    <r>
      <t>2)</t>
    </r>
    <r>
      <rPr>
        <sz val="10"/>
        <rFont val="Calibri"/>
        <family val="2"/>
        <scheme val="minor"/>
      </rPr>
      <t xml:space="preserve"> Et engasjement der realisasjonsverdi av fast eiendom, vurderes lavere enn 30% av kundens 
    engasjement, kategoriseres ikke som engasjement med fast eiendom.</t>
    </r>
  </si>
  <si>
    <t>Engasjementsbeløp pr. 31.12.2015</t>
  </si>
  <si>
    <t>Engasjementsbeløp pr. 31.12.2016</t>
  </si>
  <si>
    <t>Engasjementsbeløp pr. 31.12.2014</t>
  </si>
  <si>
    <t>Offentlig (stat og kommuner)</t>
  </si>
  <si>
    <t>Massemarked (personkunder)</t>
  </si>
  <si>
    <t>Nedskrivninger</t>
  </si>
  <si>
    <t>Foretak (næringskunder)</t>
  </si>
  <si>
    <t>&lt; 0,20 %-40 % ]</t>
  </si>
  <si>
    <t>&lt; 0,0 %-30 % ]</t>
  </si>
  <si>
    <t>Sikkerhetsstillelser pr. IRB-kategori</t>
  </si>
  <si>
    <t>Samlet engasjementsbeløp og andelen som er sikret med pant i fast eiendom, fordelt på IRB-engasjementskategorier</t>
  </si>
  <si>
    <t>EiendomsMegler 1 Nord-Norge AS</t>
  </si>
  <si>
    <t>SpareBank 1 Boligkreditt AS</t>
  </si>
  <si>
    <t>SpareBank 1 Regnskapshuset Nord-Norge AS</t>
  </si>
  <si>
    <t>Datter- og tilknyttet selskap</t>
  </si>
  <si>
    <t>Sum foretak og massemarked-IRB</t>
  </si>
  <si>
    <t>Kapitalkrav for motpartsrisiko for derivater</t>
  </si>
  <si>
    <t>Nominell verdi</t>
  </si>
  <si>
    <t>Vektet beløp</t>
  </si>
  <si>
    <t>Rente- og valutainstrumenter i handelsporteføljen</t>
  </si>
  <si>
    <t>Rente- og valutainstrumenter, sikring</t>
  </si>
  <si>
    <t>Råvarer</t>
  </si>
  <si>
    <t>Sum</t>
  </si>
  <si>
    <t>Kredittekvivalent</t>
  </si>
  <si>
    <r>
      <t>Fondsobligasjon</t>
    </r>
    <r>
      <rPr>
        <vertAlign val="superscript"/>
        <sz val="10"/>
        <color theme="1"/>
        <rFont val="Calibri"/>
        <family val="2"/>
        <scheme val="minor"/>
      </rPr>
      <t xml:space="preserve">   1)</t>
    </r>
  </si>
  <si>
    <t>1) Fondsobligasjoner kan utgjøre inntil 15 prosent av kjernekapitalen, mens overskytende del teller som evigvarende tilleggskapital</t>
  </si>
  <si>
    <t>Egenkapitalrisiko (markedsrisiko)</t>
  </si>
  <si>
    <t>Netto pensjonsmidler</t>
  </si>
  <si>
    <t>Forventet tap utover regnskapsmessige avsetninger (50 %)</t>
  </si>
  <si>
    <t>Ansvarlig kapital i finansinstitusjoner (50 %)</t>
  </si>
  <si>
    <t>Kapitaldekningsreserve (50 %)</t>
  </si>
  <si>
    <t>Sum  egenkapital</t>
  </si>
  <si>
    <t>Fradrag for forventet tap utover regnskapsmessige avsetninger (50 %)</t>
  </si>
  <si>
    <t>Fradrag for ansvarlig kapital i andre finansinstitusjoner (50 %)</t>
  </si>
  <si>
    <t>Konsernets engasjementer,  mislighold og tap fordelt på bransjer</t>
  </si>
  <si>
    <t>Brutto utlån</t>
  </si>
  <si>
    <t>Brutto misligholdte og tapsutsatte engasjementer</t>
  </si>
  <si>
    <t>Individuelle nedskrivinger/ avsetninger</t>
  </si>
  <si>
    <t>Bergverksdrift og utvinning</t>
  </si>
  <si>
    <t>Bygge- og anleggsvirksomhet</t>
  </si>
  <si>
    <t>Bygging av skip og båter</t>
  </si>
  <si>
    <t>El, gass, damp og varmtvannsforsyning</t>
  </si>
  <si>
    <t>Faglig og finansiell tjenesteyting</t>
  </si>
  <si>
    <t>Fiske og fangst</t>
  </si>
  <si>
    <t>Fiskeoppdrett og klekkerier</t>
  </si>
  <si>
    <t>Forretningsmessig tjenesteyting</t>
  </si>
  <si>
    <t>Forsikring, verdipapirfond og andre finansielle foretak</t>
  </si>
  <si>
    <t>Industri</t>
  </si>
  <si>
    <t>Informasjon og kommunikasjon</t>
  </si>
  <si>
    <t>Jordbruk og tilknyttede tjenester</t>
  </si>
  <si>
    <t>Omsetning og drift av fast eiendom</t>
  </si>
  <si>
    <t>Overnattings- og serveringsvirksomhet</t>
  </si>
  <si>
    <t>Skogbruk og tilknyttede tjenester</t>
  </si>
  <si>
    <t>Tjenester tilknyttet utvinning av råolje og naturgass</t>
  </si>
  <si>
    <t>Tjenesteytende næringer ellers</t>
  </si>
  <si>
    <t>Transport ellers og lagring</t>
  </si>
  <si>
    <t>Utenriks sjøfart og rørtransport</t>
  </si>
  <si>
    <t>Utvikling av byggeprosjekter</t>
  </si>
  <si>
    <t>Utvinning av råolje og naturgass</t>
  </si>
  <si>
    <t>Vannforsyning, avløps- og renovasjonsvirksomhet</t>
  </si>
  <si>
    <t>Varehandel, reparasjon av motorvogner</t>
  </si>
  <si>
    <t>Statsforvaltningen og trygdeforvaltningen</t>
  </si>
  <si>
    <t>Fylkeskommuner og kommuner</t>
  </si>
  <si>
    <t>Personmarked</t>
  </si>
  <si>
    <t>Personmarked utlandet</t>
  </si>
  <si>
    <t>Totalt</t>
  </si>
  <si>
    <r>
      <t>Bokførte tap</t>
    </r>
    <r>
      <rPr>
        <vertAlign val="superscript"/>
        <sz val="10"/>
        <color theme="1"/>
        <rFont val="Calibri"/>
        <family val="2"/>
        <scheme val="minor"/>
      </rPr>
      <t>1)</t>
    </r>
  </si>
  <si>
    <t>Sum foretak (næringskunder)</t>
  </si>
  <si>
    <r>
      <rPr>
        <vertAlign val="superscript"/>
        <sz val="10"/>
        <color theme="1"/>
        <rFont val="Calibri"/>
        <family val="2"/>
        <scheme val="minor"/>
      </rPr>
      <t>1)</t>
    </r>
    <r>
      <rPr>
        <sz val="10"/>
        <color theme="1"/>
        <rFont val="Calibri"/>
        <family val="2"/>
        <scheme val="minor"/>
      </rPr>
      <t xml:space="preserve"> Sum individuelle og gruppevise tap, før inngang tidligere konstaterte 11 MNOK og øvrige tap 21 MNOK</t>
    </r>
  </si>
  <si>
    <t>Regnskapsmessig konsern</t>
  </si>
  <si>
    <t>Sum risikovektet beregningsgrunnlag</t>
  </si>
  <si>
    <t>Mislighold, tap og tapsavsetninger</t>
  </si>
  <si>
    <t>Misligholdte engasjement</t>
  </si>
  <si>
    <t>Øvrig tapsutsatte engasjement</t>
  </si>
  <si>
    <t>Sum misligholdte og tapsutsatte engasjement</t>
  </si>
  <si>
    <t>Individuelle nedskrivninger misligholdte</t>
  </si>
  <si>
    <t>Individuelle nedskrivninger øvrige</t>
  </si>
  <si>
    <t>Sum individuelle nedskrivninger</t>
  </si>
  <si>
    <t>Netto misligholdte og tapsutsatte engasjement</t>
  </si>
  <si>
    <t>Tap</t>
  </si>
  <si>
    <t>Periodens endring i individuelle nedskrivninger</t>
  </si>
  <si>
    <t>Periodens endring i gruppenedskr. og langtidsovervåkning</t>
  </si>
  <si>
    <t>Konstaterte tap som det tidligere er avsatt</t>
  </si>
  <si>
    <t xml:space="preserve">individuelle nedskrivninger for </t>
  </si>
  <si>
    <t>Konstaterte tap som det tidligere ikke er avsatt</t>
  </si>
  <si>
    <t>Inngang på tidligere nedskrevet utlån og garantier</t>
  </si>
  <si>
    <t>Periodens tapskostnader</t>
  </si>
  <si>
    <t>Øvrige tap</t>
  </si>
  <si>
    <t>Sum tap</t>
  </si>
  <si>
    <t xml:space="preserve">Utvikling tapsavsetninger </t>
  </si>
  <si>
    <t>Individuell nedskrivning til dekning av tap på utlån og garantier per 01.01</t>
  </si>
  <si>
    <t>Individuell nedskrivning til dekning av tap på utlån og garantier per 31.12</t>
  </si>
  <si>
    <t>Individuelle nedskrivninger</t>
  </si>
  <si>
    <t>Gruppevise nedskrivninger</t>
  </si>
  <si>
    <t>Gruppenedskrivning til dekning av tap på utlån og garantier per 01.01</t>
  </si>
  <si>
    <t>Gruppenedskrivning til dekning av tap på utlån og garantier per 31.12</t>
  </si>
  <si>
    <t>Utvikling i mislighold, tap og tapsavsetninger</t>
  </si>
  <si>
    <t>Finnmark</t>
  </si>
  <si>
    <t>Nordland</t>
  </si>
  <si>
    <t xml:space="preserve">Øvrige fylker </t>
  </si>
  <si>
    <t>Utlandet</t>
  </si>
  <si>
    <t xml:space="preserve">Sum brutto utlån </t>
  </si>
  <si>
    <t>Andel</t>
  </si>
  <si>
    <t>Utlån fordelt på geografisk område og gjenstående løpetid</t>
  </si>
  <si>
    <t>På forespørsel</t>
  </si>
  <si>
    <t>3-12 måneder</t>
  </si>
  <si>
    <t>1 - 5 år</t>
  </si>
  <si>
    <t>over 5 år</t>
  </si>
  <si>
    <t>Brutto utlån til kunder 31.12.2016</t>
  </si>
  <si>
    <t>Brutto utlån til kunder 31.12.2015</t>
  </si>
  <si>
    <t>Brutto utlån til kunder 31.12.2014</t>
  </si>
  <si>
    <t>Tilbakeføring av tidligere års nedskrivninger</t>
  </si>
  <si>
    <t>Nedskrivninger på engasjementer hvor det tidligere år ikke er gjort individuelle nedskrivninger</t>
  </si>
  <si>
    <t>Periodens gruppenedskrivning for dekning av tap på utlån og garantier</t>
  </si>
  <si>
    <t>Troms inkludert Svalbard</t>
  </si>
  <si>
    <t>Under 
3 måneder</t>
  </si>
  <si>
    <t>Netto misligholdte
 og tapsutsatte engasjementer</t>
  </si>
  <si>
    <t>Utlån fordelt på  gjenstående løpetid</t>
  </si>
  <si>
    <t>Arkfane</t>
  </si>
  <si>
    <t>Innhold</t>
  </si>
  <si>
    <t xml:space="preserve">Grunnlagsdata er IRB-portefølje i morbank, samt kunder overført til SpareBank 1 Boligkreditt AS. </t>
  </si>
  <si>
    <t>Økning i nedskrivninger på engasjementer hvor det tidligere er gjort 
  individuelle nedskrivninger</t>
  </si>
  <si>
    <t>Konstaterte tap i perioden på utlån og garantier hvor det tidligere er foretatt 
   individuelle nedskrivninger</t>
  </si>
  <si>
    <t>Tilbake til innholdsfortegnelsen</t>
  </si>
  <si>
    <t>Modeller godkjent for IRB-rapportering</t>
  </si>
  <si>
    <t>PD-modeller</t>
  </si>
  <si>
    <t>Modellbeskrivelse og metode</t>
  </si>
  <si>
    <t>Antall år med datagrunnlag</t>
  </si>
  <si>
    <t>&gt; 10 år</t>
  </si>
  <si>
    <t>Kalibreringsnivå</t>
  </si>
  <si>
    <t>LGD-modeller</t>
  </si>
  <si>
    <t>Downturnestimat med sikkerhetsmarginer for verdifall sikkerheter og på totalnivå</t>
  </si>
  <si>
    <t>EAD-modeller</t>
  </si>
  <si>
    <t>Downturnestimat, som søkes sikret via sikkerhetsmarginer</t>
  </si>
  <si>
    <t>Metoder for beregning av kapitalkravet</t>
  </si>
  <si>
    <t>Risikotype</t>
  </si>
  <si>
    <t>Portefølje</t>
  </si>
  <si>
    <t>Metode</t>
  </si>
  <si>
    <t>Morbank</t>
  </si>
  <si>
    <t>Massemarked</t>
  </si>
  <si>
    <t>A-IRB</t>
  </si>
  <si>
    <t>Borettslag</t>
  </si>
  <si>
    <t>BN-Bank AS</t>
  </si>
  <si>
    <t xml:space="preserve">Massemarked </t>
  </si>
  <si>
    <t>Sparebank 1 Næringskreditt AS</t>
  </si>
  <si>
    <t>SpareBank 1 Finans Nord-Norge AS</t>
  </si>
  <si>
    <t>SpareBank 1 Nord-Norge Forvaltning AS</t>
  </si>
  <si>
    <t>Egenkapitalposisjoner</t>
  </si>
  <si>
    <t>Obligasjoner og sertifikater</t>
  </si>
  <si>
    <t>Valutaposisjoner</t>
  </si>
  <si>
    <t>CVA-risiko</t>
  </si>
  <si>
    <t>Døtre og tilknyttede selskap</t>
  </si>
  <si>
    <t>Basismetoden</t>
  </si>
  <si>
    <t>Metoder for beregning av kapitalkravet i SpareBank 1 Nord-Norge</t>
  </si>
  <si>
    <t xml:space="preserve"> </t>
  </si>
  <si>
    <t>Konsernets engasjementer, mislighold og tap pr. bransje</t>
  </si>
  <si>
    <t>PD - bedriftsmarkedet</t>
  </si>
  <si>
    <t>PD - personmarkedet, boliglånskunder</t>
  </si>
  <si>
    <t>PD - personmarkedet, øvrige kunder</t>
  </si>
  <si>
    <t>LGD - bedriftsmarkedet</t>
  </si>
  <si>
    <t>LGD - personmarkedet</t>
  </si>
  <si>
    <t>EAD - bedriftsmarkedet</t>
  </si>
  <si>
    <t>EAD - personmarkedet</t>
  </si>
  <si>
    <t>Nivå satt til beregnet langsiktig utfall, basert på metodikk gitt av Finanstilsynet</t>
  </si>
  <si>
    <t>Modellen er basert på informasjon om kundens økonomi, demografi og betalings-/anmerkningshistorikk.  Modellen er utviklet ved hjelp av ekspertkunnskap og  statistisk analyse. Gulv for PD  satt av Finanstilsynet.</t>
  </si>
  <si>
    <t xml:space="preserve">Modellen består av ulike nøkkeltall fra tradisjonell regnskapsanalyse, kjennetegn ved selskapene og anmerkningshistorikk. Består av flere scorekort der kundene grupperes etter bransjer/felles risikodrivere.  Modellen er utviklet ved hjelp av ekspertkunnskap og  statistisk analyse. </t>
  </si>
  <si>
    <t>Modellen er basert på informasjon om kundens økonomi, demografi og betalings-/anmerkningshistorikk. Modellen er utviklet ved hjelp av ekspertkunnskap og  statistisk analyse.  Gulv for PD  satt av Finanstilsynet.</t>
  </si>
  <si>
    <t xml:space="preserve">Modellen hensyntar kundens sannsynlighet for realisasjon, og et anslag på tap der sikkerhetsdekning er den vesentligste variabel.  Modellen er utviklet ved hjelp av ekspertkunnskap og  statistisk analyse. </t>
  </si>
  <si>
    <t xml:space="preserve">Modellen fastsetter konverteringsfaktor for ubenyttede kredittrammer og gir et estimat for kreditteksponering ved framtidig mislighold.  Modellen er utviklet ved hjelp av ekspertkunnskap og  statistisk analyse.  </t>
  </si>
  <si>
    <t xml:space="preserve">Modellen fastsetter konverteringsfaktor for ubenyttede kredittrammer og gir et estimat for kreditteksponering ved framtidig mislighold.  Modellen er utviklet ved hjelp av ekspertkunnskap og  statistisk analyse. </t>
  </si>
  <si>
    <t>Langsiktig utfall gitt av metodikk fra Finanstilsynets referansemodell for boliglån</t>
  </si>
  <si>
    <t>Downturnestimat der kalibreringsnivå er fastsatt av Finanstilsynets minimumsnivå for norske boliglånsporteføljer</t>
  </si>
  <si>
    <t>PD-bånd</t>
  </si>
  <si>
    <t>Vektet gjennomsnittlig PD</t>
  </si>
  <si>
    <t>Aritmetisk gjennomsnitt
PD</t>
  </si>
  <si>
    <t>Antall kunder</t>
  </si>
  <si>
    <t>Ved utgangen av forrige år</t>
  </si>
  <si>
    <t>Ved utgangen av året</t>
  </si>
  <si>
    <t>Antall misligholdte i løpet av året</t>
  </si>
  <si>
    <t>av disse; nye kunder med mislighold</t>
  </si>
  <si>
    <t>Historisk gjennomsnittlig misligholdsrate</t>
  </si>
  <si>
    <t>Tilsvarende ekstern rating</t>
  </si>
  <si>
    <t>CR 9 - IRB-Backtesting av PD per engasjementskategori</t>
  </si>
  <si>
    <t>CR9 - IRB-Backtesting av PD per engasjementskategori</t>
  </si>
  <si>
    <t>Ansvarlig lånekapital</t>
  </si>
  <si>
    <t>Beløp i millioner kroner            Forfallsstruktur</t>
  </si>
  <si>
    <t>Tidsbegrenset ansvarlig lånekapital</t>
  </si>
  <si>
    <t>2022 3 mnd Nibor + 2,75 (Call opsjon 2017)</t>
  </si>
  <si>
    <t>Sum tidsbegrenset ansvarlig lånekapital</t>
  </si>
  <si>
    <t>Evigvarende fondsobligasjon</t>
  </si>
  <si>
    <t>2099 3 mnd Nibor + 4,75 (Call opsjon 2017)</t>
  </si>
  <si>
    <t>2025 3 mnd Nibor + 1,5 (Call opsjon 2019)</t>
  </si>
  <si>
    <t>Sum evigvarende fondsobligasjon</t>
  </si>
  <si>
    <t>Sum tidsbegrenset ansvarlig lånekapital og evigvarende fondsobligasjon</t>
  </si>
  <si>
    <t>Gjennomsnittlig rente NOK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</si>
</sst>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 * #,##0.00_ ;_ * \-#,##0.00_ ;_ * &quot;-&quot;??_ ;_ @_ "/>
    <numFmt numFmtId="165" formatCode="_ * #,##0_ ;_ * \-#,##0_ ;_ * &quot;-&quot;??_ ;_ @_ "/>
    <numFmt numFmtId="166" formatCode="_(* #,##0_);_(* \(#,##0\);_(* &quot;-&quot;??_);_(@_)"/>
    <numFmt numFmtId="167" formatCode="0.0\ %"/>
    <numFmt numFmtId="168" formatCode="dd/mm/yy;@"/>
    <numFmt numFmtId="169" formatCode="#,##0;[Red]\(#,##0\);0"/>
    <numFmt numFmtId="170" formatCode="#\ ##0"/>
    <numFmt numFmtId="171" formatCode="_(* #,##0_);_(* \(#,##0\);_(* &quot; - &quot;_);_(@_)"/>
    <numFmt numFmtId="172" formatCode="_(* #,##0.00_);_(* \(#,##0.00\);_(* &quot;-&quot;??_);_(@_)"/>
    <numFmt numFmtId="173" formatCode="#,##0;\(#,##0\);&quot;-&quot;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5AA4"/>
      <name val="Calibri"/>
      <family val="2"/>
      <scheme val="minor"/>
    </font>
    <font>
      <b/>
      <sz val="10"/>
      <color rgb="FF005AA4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5AA4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imes New Roman"/>
      <family val="1"/>
    </font>
    <font>
      <b/>
      <sz val="11"/>
      <color rgb="FF005AA4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 val="singleAccounting"/>
      <sz val="9"/>
      <name val="Times New Roman"/>
      <family val="1"/>
    </font>
    <font>
      <sz val="10"/>
      <name val="Arial"/>
      <family val="2"/>
    </font>
    <font>
      <vertAlign val="superscript"/>
      <sz val="10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5AA4"/>
      <name val="Calibri"/>
      <family val="2"/>
      <scheme val="minor"/>
    </font>
    <font>
      <b/>
      <sz val="12"/>
      <color rgb="FF008ED2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5AA4"/>
      <name val="Calibri"/>
      <family val="2"/>
      <scheme val="minor"/>
    </font>
    <font>
      <u/>
      <sz val="9"/>
      <color rgb="FF005AA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ED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2" fillId="0" borderId="0" applyFill="0" applyBorder="0">
      <alignment horizontal="left" vertical="top"/>
    </xf>
    <xf numFmtId="164" fontId="1" fillId="0" borderId="0" applyFont="0" applyFill="0" applyBorder="0" applyAlignment="0" applyProtection="0"/>
    <xf numFmtId="0" fontId="18" fillId="0" borderId="0">
      <alignment horizontal="center" wrapText="1"/>
    </xf>
    <xf numFmtId="0" fontId="19" fillId="0" borderId="0"/>
    <xf numFmtId="171" fontId="12" fillId="0" borderId="0" applyFill="0" applyBorder="0">
      <alignment horizontal="right" vertical="top"/>
    </xf>
    <xf numFmtId="9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</cellStyleXfs>
  <cellXfs count="347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4" fillId="0" borderId="0" xfId="0" applyFont="1"/>
    <xf numFmtId="165" fontId="2" fillId="0" borderId="0" xfId="1" applyNumberFormat="1" applyFont="1"/>
    <xf numFmtId="0" fontId="5" fillId="0" borderId="0" xfId="0" applyFont="1" applyBorder="1" applyAlignment="1"/>
    <xf numFmtId="10" fontId="2" fillId="0" borderId="0" xfId="0" applyNumberFormat="1" applyFont="1"/>
    <xf numFmtId="0" fontId="2" fillId="0" borderId="1" xfId="0" applyFont="1" applyBorder="1"/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7" fillId="0" borderId="2" xfId="0" applyFont="1" applyFill="1" applyBorder="1"/>
    <xf numFmtId="0" fontId="3" fillId="0" borderId="0" xfId="0" applyFont="1" applyFill="1" applyAlignment="1">
      <alignment horizontal="left"/>
    </xf>
    <xf numFmtId="3" fontId="3" fillId="0" borderId="0" xfId="0" applyNumberFormat="1" applyFont="1"/>
    <xf numFmtId="165" fontId="3" fillId="0" borderId="0" xfId="1" applyNumberFormat="1" applyFont="1" applyFill="1"/>
    <xf numFmtId="165" fontId="3" fillId="0" borderId="0" xfId="1" applyNumberFormat="1" applyFont="1" applyFill="1" applyBorder="1"/>
    <xf numFmtId="165" fontId="7" fillId="0" borderId="2" xfId="1" applyNumberFormat="1" applyFont="1" applyFill="1" applyBorder="1"/>
    <xf numFmtId="165" fontId="7" fillId="0" borderId="0" xfId="1" applyNumberFormat="1" applyFont="1" applyFill="1" applyAlignment="1">
      <alignment horizontal="right"/>
    </xf>
    <xf numFmtId="165" fontId="3" fillId="0" borderId="1" xfId="1" applyNumberFormat="1" applyFont="1" applyFill="1" applyBorder="1"/>
    <xf numFmtId="165" fontId="3" fillId="0" borderId="0" xfId="1" applyNumberFormat="1" applyFont="1"/>
    <xf numFmtId="0" fontId="8" fillId="0" borderId="1" xfId="0" applyFont="1" applyBorder="1"/>
    <xf numFmtId="0" fontId="3" fillId="0" borderId="2" xfId="0" applyFont="1" applyFill="1" applyBorder="1"/>
    <xf numFmtId="165" fontId="3" fillId="0" borderId="2" xfId="1" applyNumberFormat="1" applyFont="1" applyFill="1" applyBorder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 indent="2"/>
    </xf>
    <xf numFmtId="0" fontId="3" fillId="0" borderId="2" xfId="0" applyFont="1" applyFill="1" applyBorder="1" applyAlignment="1">
      <alignment horizontal="left"/>
    </xf>
    <xf numFmtId="0" fontId="2" fillId="0" borderId="0" xfId="0" applyFont="1" applyAlignment="1">
      <alignment horizontal="left" indent="2"/>
    </xf>
    <xf numFmtId="165" fontId="2" fillId="0" borderId="1" xfId="1" applyNumberFormat="1" applyFont="1" applyBorder="1"/>
    <xf numFmtId="0" fontId="2" fillId="0" borderId="2" xfId="0" applyFont="1" applyBorder="1"/>
    <xf numFmtId="165" fontId="2" fillId="0" borderId="2" xfId="1" applyNumberFormat="1" applyFont="1" applyBorder="1"/>
    <xf numFmtId="0" fontId="8" fillId="0" borderId="0" xfId="0" applyFont="1"/>
    <xf numFmtId="0" fontId="8" fillId="0" borderId="2" xfId="0" applyFont="1" applyBorder="1"/>
    <xf numFmtId="165" fontId="8" fillId="0" borderId="2" xfId="1" applyNumberFormat="1" applyFont="1" applyBorder="1"/>
    <xf numFmtId="0" fontId="5" fillId="0" borderId="0" xfId="0" applyFont="1" applyBorder="1" applyAlignment="1">
      <alignment vertical="top"/>
    </xf>
    <xf numFmtId="0" fontId="2" fillId="0" borderId="0" xfId="0" applyFont="1" applyAlignment="1">
      <alignment vertical="top"/>
    </xf>
    <xf numFmtId="165" fontId="2" fillId="0" borderId="2" xfId="0" applyNumberFormat="1" applyFont="1" applyBorder="1"/>
    <xf numFmtId="165" fontId="8" fillId="0" borderId="2" xfId="0" applyNumberFormat="1" applyFont="1" applyBorder="1"/>
    <xf numFmtId="0" fontId="2" fillId="0" borderId="2" xfId="0" applyFont="1" applyBorder="1" applyAlignment="1">
      <alignment horizontal="left"/>
    </xf>
    <xf numFmtId="165" fontId="2" fillId="0" borderId="0" xfId="1" applyNumberFormat="1" applyFont="1" applyAlignment="1">
      <alignment horizontal="left"/>
    </xf>
    <xf numFmtId="0" fontId="2" fillId="0" borderId="0" xfId="0" applyFont="1" applyBorder="1"/>
    <xf numFmtId="165" fontId="2" fillId="0" borderId="0" xfId="0" applyNumberFormat="1" applyFont="1"/>
    <xf numFmtId="0" fontId="2" fillId="0" borderId="0" xfId="0" applyFont="1" applyAlignment="1">
      <alignment vertical="top" wrapText="1"/>
    </xf>
    <xf numFmtId="10" fontId="2" fillId="0" borderId="0" xfId="2" applyNumberFormat="1" applyFont="1"/>
    <xf numFmtId="3" fontId="2" fillId="0" borderId="0" xfId="0" applyNumberFormat="1" applyFont="1"/>
    <xf numFmtId="3" fontId="2" fillId="0" borderId="2" xfId="0" applyNumberFormat="1" applyFont="1" applyBorder="1"/>
    <xf numFmtId="3" fontId="8" fillId="0" borderId="2" xfId="0" applyNumberFormat="1" applyFont="1" applyBorder="1"/>
    <xf numFmtId="3" fontId="2" fillId="0" borderId="1" xfId="0" applyNumberFormat="1" applyFont="1" applyBorder="1"/>
    <xf numFmtId="3" fontId="2" fillId="0" borderId="0" xfId="0" applyNumberFormat="1" applyFont="1" applyBorder="1"/>
    <xf numFmtId="165" fontId="2" fillId="0" borderId="0" xfId="1" applyNumberFormat="1" applyFont="1" applyBorder="1"/>
    <xf numFmtId="0" fontId="2" fillId="0" borderId="0" xfId="0" applyFont="1" applyBorder="1" applyAlignment="1">
      <alignment horizontal="left" indent="2"/>
    </xf>
    <xf numFmtId="0" fontId="2" fillId="0" borderId="0" xfId="0" applyFont="1" applyBorder="1" applyAlignment="1">
      <alignment horizontal="left"/>
    </xf>
    <xf numFmtId="165" fontId="8" fillId="0" borderId="1" xfId="1" applyNumberFormat="1" applyFont="1" applyBorder="1"/>
    <xf numFmtId="0" fontId="8" fillId="0" borderId="0" xfId="0" applyFont="1" applyBorder="1"/>
    <xf numFmtId="165" fontId="2" fillId="0" borderId="0" xfId="0" applyNumberFormat="1" applyFont="1" applyBorder="1"/>
    <xf numFmtId="165" fontId="8" fillId="0" borderId="0" xfId="1" applyNumberFormat="1" applyFont="1" applyBorder="1"/>
    <xf numFmtId="165" fontId="7" fillId="0" borderId="0" xfId="1" applyNumberFormat="1" applyFont="1" applyFill="1" applyBorder="1" applyAlignment="1">
      <alignment horizontal="right"/>
    </xf>
    <xf numFmtId="165" fontId="2" fillId="0" borderId="0" xfId="1" applyNumberFormat="1" applyFont="1" applyBorder="1" applyAlignment="1">
      <alignment horizontal="left"/>
    </xf>
    <xf numFmtId="3" fontId="8" fillId="0" borderId="0" xfId="0" applyNumberFormat="1" applyFont="1" applyBorder="1"/>
    <xf numFmtId="10" fontId="2" fillId="0" borderId="0" xfId="0" applyNumberFormat="1" applyFont="1" applyAlignment="1">
      <alignment vertical="top"/>
    </xf>
    <xf numFmtId="0" fontId="9" fillId="0" borderId="0" xfId="0" applyFont="1" applyBorder="1" applyAlignment="1"/>
    <xf numFmtId="0" fontId="10" fillId="0" borderId="0" xfId="0" applyFont="1"/>
    <xf numFmtId="0" fontId="2" fillId="0" borderId="0" xfId="0" applyFont="1" applyAlignment="1">
      <alignment horizontal="right"/>
    </xf>
    <xf numFmtId="165" fontId="2" fillId="0" borderId="0" xfId="1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3" fontId="8" fillId="0" borderId="2" xfId="0" applyNumberFormat="1" applyFont="1" applyBorder="1" applyAlignment="1">
      <alignment horizontal="right"/>
    </xf>
    <xf numFmtId="0" fontId="2" fillId="0" borderId="0" xfId="0" applyFont="1" applyBorder="1" applyAlignment="1">
      <alignment vertical="top"/>
    </xf>
    <xf numFmtId="0" fontId="10" fillId="0" borderId="0" xfId="0" applyFont="1" applyBorder="1"/>
    <xf numFmtId="10" fontId="2" fillId="0" borderId="0" xfId="2" applyNumberFormat="1" applyFont="1" applyBorder="1"/>
    <xf numFmtId="0" fontId="2" fillId="0" borderId="0" xfId="0" applyFont="1" applyBorder="1" applyAlignment="1">
      <alignment horizontal="right"/>
    </xf>
    <xf numFmtId="3" fontId="8" fillId="0" borderId="0" xfId="0" applyNumberFormat="1" applyFont="1" applyBorder="1" applyAlignment="1">
      <alignment horizontal="right"/>
    </xf>
    <xf numFmtId="10" fontId="8" fillId="0" borderId="2" xfId="2" applyNumberFormat="1" applyFont="1" applyBorder="1"/>
    <xf numFmtId="0" fontId="9" fillId="0" borderId="0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3" fontId="2" fillId="0" borderId="0" xfId="0" applyNumberFormat="1" applyFont="1" applyAlignment="1">
      <alignment vertical="top"/>
    </xf>
    <xf numFmtId="0" fontId="1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9" fillId="0" borderId="0" xfId="0" applyFont="1" applyBorder="1" applyAlignment="1">
      <alignment horizontal="right"/>
    </xf>
    <xf numFmtId="10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/>
    </xf>
    <xf numFmtId="165" fontId="2" fillId="0" borderId="2" xfId="1" applyNumberFormat="1" applyFont="1" applyBorder="1" applyAlignment="1">
      <alignment horizontal="right"/>
    </xf>
    <xf numFmtId="165" fontId="8" fillId="0" borderId="2" xfId="1" applyNumberFormat="1" applyFont="1" applyBorder="1" applyAlignment="1">
      <alignment horizontal="right"/>
    </xf>
    <xf numFmtId="0" fontId="8" fillId="0" borderId="0" xfId="0" applyFont="1" applyAlignment="1">
      <alignment vertical="top"/>
    </xf>
    <xf numFmtId="0" fontId="2" fillId="0" borderId="0" xfId="0" applyFont="1" applyAlignment="1">
      <alignment horizontal="right" vertical="top"/>
    </xf>
    <xf numFmtId="1" fontId="8" fillId="0" borderId="1" xfId="0" applyNumberFormat="1" applyFont="1" applyBorder="1" applyAlignment="1">
      <alignment horizontal="right"/>
    </xf>
    <xf numFmtId="0" fontId="11" fillId="0" borderId="0" xfId="0" applyFont="1" applyAlignment="1">
      <alignment vertical="center" wrapText="1"/>
    </xf>
    <xf numFmtId="9" fontId="2" fillId="0" borderId="0" xfId="0" applyNumberFormat="1" applyFont="1"/>
    <xf numFmtId="0" fontId="9" fillId="0" borderId="0" xfId="0" applyFont="1" applyBorder="1" applyAlignment="1">
      <alignment vertical="top"/>
    </xf>
    <xf numFmtId="9" fontId="2" fillId="0" borderId="2" xfId="0" applyNumberFormat="1" applyFont="1" applyBorder="1"/>
    <xf numFmtId="0" fontId="2" fillId="0" borderId="1" xfId="0" applyFont="1" applyBorder="1" applyAlignment="1">
      <alignment wrapText="1"/>
    </xf>
    <xf numFmtId="9" fontId="2" fillId="0" borderId="0" xfId="0" applyNumberFormat="1" applyFont="1" applyBorder="1"/>
    <xf numFmtId="0" fontId="2" fillId="0" borderId="0" xfId="0" applyFont="1" applyBorder="1" applyAlignment="1">
      <alignment wrapText="1"/>
    </xf>
    <xf numFmtId="0" fontId="0" fillId="0" borderId="0" xfId="0" applyFont="1"/>
    <xf numFmtId="166" fontId="2" fillId="0" borderId="0" xfId="0" applyNumberFormat="1" applyFont="1"/>
    <xf numFmtId="166" fontId="2" fillId="0" borderId="2" xfId="0" applyNumberFormat="1" applyFont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left" indent="3"/>
    </xf>
    <xf numFmtId="167" fontId="2" fillId="0" borderId="3" xfId="0" applyNumberFormat="1" applyFont="1" applyBorder="1" applyAlignment="1">
      <alignment horizontal="left" indent="3"/>
    </xf>
    <xf numFmtId="167" fontId="2" fillId="0" borderId="5" xfId="0" applyNumberFormat="1" applyFont="1" applyBorder="1" applyAlignment="1">
      <alignment horizontal="left" indent="3"/>
    </xf>
    <xf numFmtId="167" fontId="2" fillId="0" borderId="0" xfId="0" applyNumberFormat="1" applyFont="1"/>
    <xf numFmtId="167" fontId="2" fillId="0" borderId="2" xfId="0" applyNumberFormat="1" applyFont="1" applyBorder="1"/>
    <xf numFmtId="167" fontId="2" fillId="0" borderId="0" xfId="0" applyNumberFormat="1" applyFont="1" applyBorder="1"/>
    <xf numFmtId="0" fontId="13" fillId="0" borderId="0" xfId="0" applyFont="1" applyBorder="1" applyAlignment="1"/>
    <xf numFmtId="0" fontId="13" fillId="0" borderId="0" xfId="0" applyFont="1"/>
    <xf numFmtId="0" fontId="2" fillId="0" borderId="0" xfId="0" applyFont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0" fillId="0" borderId="0" xfId="0" applyFill="1"/>
    <xf numFmtId="0" fontId="2" fillId="0" borderId="0" xfId="0" applyFont="1" applyFill="1"/>
    <xf numFmtId="0" fontId="2" fillId="0" borderId="0" xfId="0" applyFont="1" applyFill="1" applyAlignment="1">
      <alignment horizontal="left" wrapText="1" indent="1"/>
    </xf>
    <xf numFmtId="0" fontId="2" fillId="0" borderId="0" xfId="0" applyFont="1" applyFill="1" applyAlignment="1">
      <alignment horizontal="left" vertical="top" wrapText="1" indent="1"/>
    </xf>
    <xf numFmtId="0" fontId="2" fillId="0" borderId="0" xfId="0" applyFont="1" applyAlignment="1">
      <alignment horizontal="left" vertical="top" wrapText="1" inden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0" xfId="0" applyFill="1" applyAlignment="1">
      <alignment horizontal="center"/>
    </xf>
    <xf numFmtId="10" fontId="2" fillId="0" borderId="7" xfId="2" applyNumberFormat="1" applyFont="1" applyFill="1" applyBorder="1"/>
    <xf numFmtId="0" fontId="2" fillId="0" borderId="7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wrapText="1"/>
    </xf>
    <xf numFmtId="0" fontId="8" fillId="0" borderId="2" xfId="0" applyFont="1" applyBorder="1" applyAlignment="1">
      <alignment vertical="top" wrapText="1"/>
    </xf>
    <xf numFmtId="0" fontId="15" fillId="0" borderId="0" xfId="0" applyFont="1"/>
    <xf numFmtId="0" fontId="15" fillId="0" borderId="1" xfId="0" applyFont="1" applyBorder="1"/>
    <xf numFmtId="165" fontId="15" fillId="0" borderId="0" xfId="1" applyNumberFormat="1" applyFont="1"/>
    <xf numFmtId="164" fontId="15" fillId="0" borderId="0" xfId="1" applyFont="1"/>
    <xf numFmtId="165" fontId="15" fillId="0" borderId="1" xfId="1" applyNumberFormat="1" applyFont="1" applyBorder="1"/>
    <xf numFmtId="0" fontId="15" fillId="0" borderId="0" xfId="0" applyFont="1" applyAlignment="1">
      <alignment horizontal="left" indent="1"/>
    </xf>
    <xf numFmtId="165" fontId="15" fillId="0" borderId="6" xfId="1" applyNumberFormat="1" applyFont="1" applyBorder="1"/>
    <xf numFmtId="0" fontId="15" fillId="0" borderId="2" xfId="0" applyFont="1" applyBorder="1" applyAlignment="1">
      <alignment horizontal="left"/>
    </xf>
    <xf numFmtId="165" fontId="15" fillId="0" borderId="2" xfId="1" applyNumberFormat="1" applyFont="1" applyBorder="1"/>
    <xf numFmtId="0" fontId="15" fillId="0" borderId="2" xfId="0" applyFont="1" applyBorder="1"/>
    <xf numFmtId="0" fontId="16" fillId="0" borderId="1" xfId="0" applyFont="1" applyBorder="1"/>
    <xf numFmtId="0" fontId="17" fillId="0" borderId="1" xfId="0" applyFont="1" applyBorder="1"/>
    <xf numFmtId="167" fontId="17" fillId="0" borderId="1" xfId="2" applyNumberFormat="1" applyFont="1" applyBorder="1"/>
    <xf numFmtId="167" fontId="17" fillId="0" borderId="0" xfId="2" applyNumberFormat="1" applyFont="1"/>
    <xf numFmtId="167" fontId="17" fillId="0" borderId="2" xfId="2" applyNumberFormat="1" applyFont="1" applyBorder="1"/>
    <xf numFmtId="165" fontId="15" fillId="0" borderId="2" xfId="1" applyNumberFormat="1" applyFont="1" applyBorder="1" applyAlignment="1">
      <alignment horizontal="right"/>
    </xf>
    <xf numFmtId="0" fontId="15" fillId="0" borderId="6" xfId="0" applyFont="1" applyBorder="1"/>
    <xf numFmtId="0" fontId="11" fillId="0" borderId="6" xfId="0" applyFont="1" applyBorder="1"/>
    <xf numFmtId="164" fontId="17" fillId="0" borderId="0" xfId="1" applyFont="1"/>
    <xf numFmtId="165" fontId="15" fillId="0" borderId="0" xfId="0" applyNumberFormat="1" applyFont="1"/>
    <xf numFmtId="165" fontId="15" fillId="0" borderId="6" xfId="0" applyNumberFormat="1" applyFont="1" applyBorder="1"/>
    <xf numFmtId="168" fontId="0" fillId="0" borderId="0" xfId="0" applyNumberFormat="1"/>
    <xf numFmtId="172" fontId="0" fillId="0" borderId="0" xfId="0" applyNumberFormat="1"/>
    <xf numFmtId="170" fontId="2" fillId="0" borderId="0" xfId="0" applyNumberFormat="1" applyFont="1"/>
    <xf numFmtId="169" fontId="2" fillId="0" borderId="0" xfId="0" applyNumberFormat="1" applyFont="1"/>
    <xf numFmtId="49" fontId="2" fillId="0" borderId="0" xfId="0" applyNumberFormat="1" applyFont="1"/>
    <xf numFmtId="173" fontId="2" fillId="0" borderId="0" xfId="0" applyNumberFormat="1" applyFont="1"/>
    <xf numFmtId="0" fontId="5" fillId="0" borderId="0" xfId="0" applyFont="1"/>
    <xf numFmtId="0" fontId="2" fillId="0" borderId="0" xfId="0" applyFont="1" applyBorder="1" applyAlignment="1">
      <alignment horizontal="left" indent="1"/>
    </xf>
    <xf numFmtId="10" fontId="2" fillId="0" borderId="0" xfId="0" applyNumberFormat="1" applyFont="1" applyBorder="1"/>
    <xf numFmtId="10" fontId="2" fillId="0" borderId="1" xfId="0" applyNumberFormat="1" applyFont="1" applyBorder="1"/>
    <xf numFmtId="0" fontId="2" fillId="0" borderId="1" xfId="0" applyFont="1" applyFill="1" applyBorder="1" applyAlignment="1">
      <alignment horizontal="right" vertical="top" wrapText="1"/>
    </xf>
    <xf numFmtId="0" fontId="2" fillId="0" borderId="4" xfId="0" applyFont="1" applyFill="1" applyBorder="1" applyAlignment="1">
      <alignment horizontal="right" vertical="top" indent="1"/>
    </xf>
    <xf numFmtId="0" fontId="2" fillId="0" borderId="1" xfId="0" applyFont="1" applyFill="1" applyBorder="1" applyAlignment="1">
      <alignment horizontal="right" vertical="top"/>
    </xf>
    <xf numFmtId="166" fontId="8" fillId="0" borderId="2" xfId="0" applyNumberFormat="1" applyFont="1" applyBorder="1"/>
    <xf numFmtId="167" fontId="8" fillId="0" borderId="5" xfId="0" applyNumberFormat="1" applyFont="1" applyBorder="1" applyAlignment="1">
      <alignment horizontal="left" indent="3"/>
    </xf>
    <xf numFmtId="167" fontId="8" fillId="0" borderId="2" xfId="0" applyNumberFormat="1" applyFont="1" applyBorder="1" applyAlignment="1">
      <alignment horizontal="right"/>
    </xf>
    <xf numFmtId="167" fontId="8" fillId="0" borderId="2" xfId="0" applyNumberFormat="1" applyFont="1" applyBorder="1"/>
    <xf numFmtId="0" fontId="2" fillId="0" borderId="1" xfId="0" applyFont="1" applyBorder="1" applyAlignment="1">
      <alignment horizontal="left"/>
    </xf>
    <xf numFmtId="0" fontId="9" fillId="0" borderId="0" xfId="0" applyFont="1" applyFill="1"/>
    <xf numFmtId="0" fontId="2" fillId="0" borderId="1" xfId="11" applyFont="1" applyFill="1" applyBorder="1" applyAlignment="1">
      <alignment wrapText="1"/>
    </xf>
    <xf numFmtId="0" fontId="2" fillId="0" borderId="0" xfId="11" applyFont="1" applyFill="1"/>
    <xf numFmtId="0" fontId="2" fillId="0" borderId="2" xfId="11" applyFont="1" applyFill="1" applyBorder="1"/>
    <xf numFmtId="0" fontId="2" fillId="0" borderId="0" xfId="11" applyFont="1" applyFill="1" applyBorder="1"/>
    <xf numFmtId="0" fontId="2" fillId="0" borderId="0" xfId="11" applyFont="1" applyFill="1" applyAlignment="1">
      <alignment horizontal="left" indent="2"/>
    </xf>
    <xf numFmtId="0" fontId="8" fillId="0" borderId="2" xfId="11" applyFont="1" applyFill="1" applyBorder="1"/>
    <xf numFmtId="0" fontId="0" fillId="0" borderId="0" xfId="0" applyFont="1" applyFill="1"/>
    <xf numFmtId="0" fontId="2" fillId="0" borderId="1" xfId="11" applyFont="1" applyFill="1" applyBorder="1" applyAlignment="1">
      <alignment horizontal="right" vertical="top" wrapText="1"/>
    </xf>
    <xf numFmtId="0" fontId="2" fillId="0" borderId="4" xfId="11" applyFont="1" applyFill="1" applyBorder="1" applyAlignment="1">
      <alignment horizontal="right" vertical="top" wrapText="1"/>
    </xf>
    <xf numFmtId="165" fontId="2" fillId="0" borderId="0" xfId="5" applyNumberFormat="1" applyFont="1" applyFill="1"/>
    <xf numFmtId="165" fontId="2" fillId="0" borderId="3" xfId="5" applyNumberFormat="1" applyFont="1" applyFill="1" applyBorder="1"/>
    <xf numFmtId="165" fontId="2" fillId="0" borderId="2" xfId="5" applyNumberFormat="1" applyFont="1" applyFill="1" applyBorder="1"/>
    <xf numFmtId="165" fontId="2" fillId="0" borderId="5" xfId="5" applyNumberFormat="1" applyFont="1" applyFill="1" applyBorder="1"/>
    <xf numFmtId="165" fontId="2" fillId="0" borderId="0" xfId="5" applyNumberFormat="1" applyFont="1" applyFill="1" applyBorder="1"/>
    <xf numFmtId="165" fontId="8" fillId="0" borderId="2" xfId="5" applyNumberFormat="1" applyFont="1" applyFill="1" applyBorder="1"/>
    <xf numFmtId="165" fontId="8" fillId="0" borderId="5" xfId="5" applyNumberFormat="1" applyFont="1" applyFill="1" applyBorder="1"/>
    <xf numFmtId="165" fontId="0" fillId="0" borderId="0" xfId="0" applyNumberFormat="1" applyFont="1" applyFill="1"/>
    <xf numFmtId="0" fontId="4" fillId="0" borderId="0" xfId="0" applyFont="1" applyFill="1" applyAlignment="1">
      <alignment wrapText="1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right" wrapText="1"/>
    </xf>
    <xf numFmtId="0" fontId="2" fillId="0" borderId="0" xfId="0" applyFont="1" applyFill="1" applyAlignment="1">
      <alignment horizontal="left" indent="2"/>
    </xf>
    <xf numFmtId="3" fontId="2" fillId="0" borderId="0" xfId="0" applyNumberFormat="1" applyFont="1" applyFill="1"/>
    <xf numFmtId="9" fontId="2" fillId="0" borderId="0" xfId="2" applyFont="1" applyFill="1"/>
    <xf numFmtId="0" fontId="2" fillId="0" borderId="2" xfId="0" applyFont="1" applyFill="1" applyBorder="1"/>
    <xf numFmtId="3" fontId="2" fillId="0" borderId="2" xfId="0" applyNumberFormat="1" applyFont="1" applyFill="1" applyBorder="1"/>
    <xf numFmtId="9" fontId="2" fillId="0" borderId="2" xfId="2" applyFont="1" applyFill="1" applyBorder="1"/>
    <xf numFmtId="3" fontId="2" fillId="0" borderId="0" xfId="0" applyNumberFormat="1" applyFont="1" applyFill="1" applyBorder="1"/>
    <xf numFmtId="10" fontId="2" fillId="0" borderId="7" xfId="2" applyNumberFormat="1" applyFont="1" applyFill="1" applyBorder="1" applyAlignment="1">
      <alignment wrapText="1"/>
    </xf>
    <xf numFmtId="165" fontId="2" fillId="0" borderId="7" xfId="1" applyNumberFormat="1" applyFont="1" applyFill="1" applyBorder="1"/>
    <xf numFmtId="165" fontId="2" fillId="0" borderId="7" xfId="1" applyNumberFormat="1" applyFont="1" applyFill="1" applyBorder="1" applyAlignment="1">
      <alignment wrapText="1"/>
    </xf>
    <xf numFmtId="0" fontId="4" fillId="0" borderId="0" xfId="0" applyFont="1" applyBorder="1" applyAlignment="1">
      <alignment vertical="top"/>
    </xf>
    <xf numFmtId="169" fontId="11" fillId="0" borderId="0" xfId="0" applyNumberFormat="1" applyFont="1" applyAlignment="1">
      <alignment wrapText="1"/>
    </xf>
    <xf numFmtId="169" fontId="2" fillId="0" borderId="2" xfId="0" applyNumberFormat="1" applyFont="1" applyBorder="1"/>
    <xf numFmtId="168" fontId="8" fillId="0" borderId="1" xfId="0" applyNumberFormat="1" applyFont="1" applyBorder="1"/>
    <xf numFmtId="168" fontId="8" fillId="0" borderId="0" xfId="0" applyNumberFormat="1" applyFont="1" applyAlignment="1">
      <alignment vertical="top"/>
    </xf>
    <xf numFmtId="168" fontId="8" fillId="0" borderId="0" xfId="0" applyNumberFormat="1" applyFont="1" applyBorder="1"/>
    <xf numFmtId="165" fontId="2" fillId="0" borderId="0" xfId="1" applyNumberFormat="1" applyFont="1" applyAlignment="1">
      <alignment vertical="top"/>
    </xf>
    <xf numFmtId="0" fontId="0" fillId="0" borderId="0" xfId="0" applyAlignment="1">
      <alignment vertical="top"/>
    </xf>
    <xf numFmtId="165" fontId="2" fillId="0" borderId="0" xfId="1" applyNumberFormat="1" applyFont="1" applyBorder="1" applyAlignment="1">
      <alignment vertical="top"/>
    </xf>
    <xf numFmtId="167" fontId="8" fillId="0" borderId="0" xfId="0" applyNumberFormat="1" applyFont="1" applyBorder="1"/>
    <xf numFmtId="169" fontId="2" fillId="0" borderId="0" xfId="0" applyNumberFormat="1" applyFont="1" applyAlignment="1">
      <alignment horizontal="left" indent="2"/>
    </xf>
    <xf numFmtId="0" fontId="14" fillId="0" borderId="0" xfId="0" applyFont="1" applyFill="1" applyBorder="1"/>
    <xf numFmtId="0" fontId="22" fillId="0" borderId="0" xfId="0" applyFont="1" applyFill="1"/>
    <xf numFmtId="0" fontId="0" fillId="0" borderId="0" xfId="0" applyBorder="1"/>
    <xf numFmtId="169" fontId="2" fillId="0" borderId="0" xfId="0" applyNumberFormat="1" applyFont="1" applyBorder="1"/>
    <xf numFmtId="0" fontId="0" fillId="2" borderId="0" xfId="0" applyFont="1" applyFill="1" applyBorder="1"/>
    <xf numFmtId="0" fontId="0" fillId="2" borderId="0" xfId="0" applyFont="1" applyFill="1"/>
    <xf numFmtId="0" fontId="9" fillId="2" borderId="0" xfId="0" applyFont="1" applyFill="1"/>
    <xf numFmtId="0" fontId="9" fillId="2" borderId="0" xfId="0" applyFont="1" applyFill="1" applyBorder="1" applyAlignment="1">
      <alignment vertical="top"/>
    </xf>
    <xf numFmtId="0" fontId="2" fillId="2" borderId="0" xfId="11" applyFont="1" applyFill="1"/>
    <xf numFmtId="165" fontId="2" fillId="2" borderId="0" xfId="5" applyNumberFormat="1" applyFont="1" applyFill="1"/>
    <xf numFmtId="0" fontId="2" fillId="2" borderId="2" xfId="11" applyFont="1" applyFill="1" applyBorder="1"/>
    <xf numFmtId="165" fontId="2" fillId="2" borderId="2" xfId="5" applyNumberFormat="1" applyFont="1" applyFill="1" applyBorder="1"/>
    <xf numFmtId="0" fontId="1" fillId="2" borderId="0" xfId="0" applyFont="1" applyFill="1"/>
    <xf numFmtId="0" fontId="2" fillId="2" borderId="1" xfId="11" applyFont="1" applyFill="1" applyBorder="1"/>
    <xf numFmtId="165" fontId="2" fillId="2" borderId="1" xfId="5" applyNumberFormat="1" applyFont="1" applyFill="1" applyBorder="1"/>
    <xf numFmtId="164" fontId="2" fillId="2" borderId="2" xfId="5" applyFont="1" applyFill="1" applyBorder="1"/>
    <xf numFmtId="0" fontId="2" fillId="2" borderId="1" xfId="11" applyFont="1" applyFill="1" applyBorder="1" applyAlignment="1">
      <alignment horizontal="right"/>
    </xf>
    <xf numFmtId="0" fontId="2" fillId="2" borderId="1" xfId="11" applyFont="1" applyFill="1" applyBorder="1" applyAlignment="1">
      <alignment horizontal="right" wrapText="1"/>
    </xf>
    <xf numFmtId="0" fontId="22" fillId="2" borderId="0" xfId="0" applyFont="1" applyFill="1"/>
    <xf numFmtId="0" fontId="2" fillId="2" borderId="1" xfId="11" applyFont="1" applyFill="1" applyBorder="1" applyAlignment="1">
      <alignment wrapText="1"/>
    </xf>
    <xf numFmtId="165" fontId="0" fillId="2" borderId="0" xfId="0" applyNumberFormat="1" applyFont="1" applyFill="1"/>
    <xf numFmtId="0" fontId="5" fillId="2" borderId="0" xfId="0" applyFont="1" applyFill="1" applyBorder="1" applyAlignment="1">
      <alignment vertical="top"/>
    </xf>
    <xf numFmtId="170" fontId="2" fillId="0" borderId="0" xfId="0" applyNumberFormat="1" applyFont="1" applyBorder="1" applyAlignment="1">
      <alignment vertical="top"/>
    </xf>
    <xf numFmtId="170" fontId="2" fillId="0" borderId="0" xfId="0" applyNumberFormat="1" applyFont="1" applyBorder="1"/>
    <xf numFmtId="49" fontId="2" fillId="0" borderId="0" xfId="0" applyNumberFormat="1" applyFont="1" applyBorder="1"/>
    <xf numFmtId="0" fontId="2" fillId="2" borderId="0" xfId="0" applyFont="1" applyFill="1"/>
    <xf numFmtId="14" fontId="2" fillId="2" borderId="1" xfId="11" applyNumberFormat="1" applyFont="1" applyFill="1" applyBorder="1" applyAlignment="1">
      <alignment horizontal="right"/>
    </xf>
    <xf numFmtId="14" fontId="2" fillId="2" borderId="1" xfId="11" applyNumberFormat="1" applyFont="1" applyFill="1" applyBorder="1" applyAlignment="1">
      <alignment horizontal="right" wrapText="1"/>
    </xf>
    <xf numFmtId="0" fontId="23" fillId="2" borderId="0" xfId="0" applyFont="1" applyFill="1"/>
    <xf numFmtId="0" fontId="2" fillId="2" borderId="1" xfId="11" applyNumberFormat="1" applyFont="1" applyFill="1" applyBorder="1" applyAlignment="1">
      <alignment horizontal="right" wrapText="1"/>
    </xf>
    <xf numFmtId="0" fontId="2" fillId="2" borderId="0" xfId="11" applyFont="1" applyFill="1" applyAlignment="1">
      <alignment wrapText="1"/>
    </xf>
    <xf numFmtId="0" fontId="2" fillId="2" borderId="2" xfId="11" applyFont="1" applyFill="1" applyBorder="1" applyAlignment="1">
      <alignment wrapText="1"/>
    </xf>
    <xf numFmtId="165" fontId="2" fillId="2" borderId="0" xfId="1" applyNumberFormat="1" applyFont="1" applyFill="1"/>
    <xf numFmtId="165" fontId="2" fillId="2" borderId="2" xfId="1" applyNumberFormat="1" applyFont="1" applyFill="1" applyBorder="1"/>
    <xf numFmtId="0" fontId="2" fillId="2" borderId="0" xfId="11" applyFont="1" applyFill="1" applyBorder="1"/>
    <xf numFmtId="165" fontId="2" fillId="2" borderId="0" xfId="5" applyNumberFormat="1" applyFont="1" applyFill="1" applyBorder="1"/>
    <xf numFmtId="0" fontId="23" fillId="2" borderId="0" xfId="0" applyFont="1" applyFill="1" applyBorder="1" applyAlignment="1">
      <alignment vertical="top"/>
    </xf>
    <xf numFmtId="14" fontId="2" fillId="2" borderId="0" xfId="11" applyNumberFormat="1" applyFont="1" applyFill="1" applyBorder="1" applyAlignment="1"/>
    <xf numFmtId="14" fontId="2" fillId="2" borderId="0" xfId="0" applyNumberFormat="1" applyFont="1" applyFill="1" applyAlignment="1"/>
    <xf numFmtId="165" fontId="0" fillId="2" borderId="0" xfId="1" applyNumberFormat="1" applyFont="1" applyFill="1"/>
    <xf numFmtId="0" fontId="2" fillId="2" borderId="0" xfId="11" quotePrefix="1" applyFont="1" applyFill="1" applyAlignment="1">
      <alignment wrapText="1"/>
    </xf>
    <xf numFmtId="165" fontId="2" fillId="2" borderId="0" xfId="0" applyNumberFormat="1" applyFont="1" applyFill="1"/>
    <xf numFmtId="9" fontId="2" fillId="2" borderId="3" xfId="2" applyFont="1" applyFill="1" applyBorder="1"/>
    <xf numFmtId="9" fontId="2" fillId="2" borderId="5" xfId="2" applyFont="1" applyFill="1" applyBorder="1"/>
    <xf numFmtId="14" fontId="2" fillId="2" borderId="9" xfId="11" applyNumberFormat="1" applyFont="1" applyFill="1" applyBorder="1" applyAlignment="1">
      <alignment horizontal="right"/>
    </xf>
    <xf numFmtId="165" fontId="2" fillId="2" borderId="8" xfId="5" applyNumberFormat="1" applyFont="1" applyFill="1" applyBorder="1"/>
    <xf numFmtId="165" fontId="2" fillId="2" borderId="10" xfId="5" applyNumberFormat="1" applyFont="1" applyFill="1" applyBorder="1"/>
    <xf numFmtId="14" fontId="2" fillId="2" borderId="4" xfId="11" applyNumberFormat="1" applyFont="1" applyFill="1" applyBorder="1" applyAlignment="1">
      <alignment horizontal="right" indent="1"/>
    </xf>
    <xf numFmtId="165" fontId="2" fillId="2" borderId="1" xfId="1" applyNumberFormat="1" applyFont="1" applyFill="1" applyBorder="1"/>
    <xf numFmtId="0" fontId="5" fillId="0" borderId="0" xfId="0" applyFont="1" applyFill="1" applyBorder="1" applyAlignment="1">
      <alignment vertical="top"/>
    </xf>
    <xf numFmtId="0" fontId="3" fillId="0" borderId="0" xfId="0" applyFont="1" applyAlignment="1">
      <alignment horizontal="left" indent="2"/>
    </xf>
    <xf numFmtId="165" fontId="3" fillId="0" borderId="2" xfId="0" applyNumberFormat="1" applyFont="1" applyBorder="1"/>
    <xf numFmtId="165" fontId="3" fillId="0" borderId="0" xfId="1" applyNumberFormat="1" applyFont="1" applyAlignment="1">
      <alignment horizontal="right"/>
    </xf>
    <xf numFmtId="0" fontId="24" fillId="2" borderId="0" xfId="0" applyFont="1" applyFill="1"/>
    <xf numFmtId="0" fontId="2" fillId="0" borderId="0" xfId="0" applyFont="1" applyFill="1" applyBorder="1"/>
    <xf numFmtId="165" fontId="2" fillId="2" borderId="0" xfId="1" applyNumberFormat="1" applyFont="1" applyFill="1" applyAlignment="1"/>
    <xf numFmtId="0" fontId="0" fillId="0" borderId="0" xfId="0" applyAlignment="1"/>
    <xf numFmtId="165" fontId="0" fillId="2" borderId="0" xfId="0" applyNumberFormat="1" applyFont="1" applyFill="1" applyAlignment="1"/>
    <xf numFmtId="0" fontId="0" fillId="2" borderId="0" xfId="0" applyFont="1" applyFill="1" applyAlignment="1"/>
    <xf numFmtId="0" fontId="26" fillId="2" borderId="0" xfId="12" applyFill="1"/>
    <xf numFmtId="0" fontId="27" fillId="0" borderId="0" xfId="12" applyFont="1"/>
    <xf numFmtId="0" fontId="25" fillId="3" borderId="0" xfId="0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" fillId="2" borderId="0" xfId="0" applyFont="1" applyFill="1" applyBorder="1" applyAlignment="1">
      <alignment vertical="top"/>
    </xf>
    <xf numFmtId="0" fontId="15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0" xfId="0" applyFont="1" applyFill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top" wrapText="1"/>
    </xf>
    <xf numFmtId="0" fontId="2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left" wrapText="1" indent="1"/>
    </xf>
    <xf numFmtId="0" fontId="2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2" fillId="2" borderId="2" xfId="0" applyFont="1" applyFill="1" applyBorder="1" applyAlignment="1">
      <alignment horizontal="left" vertical="center" wrapText="1" indent="1"/>
    </xf>
    <xf numFmtId="9" fontId="2" fillId="2" borderId="0" xfId="0" applyNumberFormat="1" applyFont="1" applyFill="1" applyAlignment="1">
      <alignment horizontal="left" vertical="center" indent="1"/>
    </xf>
    <xf numFmtId="0" fontId="14" fillId="0" borderId="0" xfId="0" applyFont="1"/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Alignment="1"/>
    <xf numFmtId="165" fontId="2" fillId="0" borderId="0" xfId="1" applyNumberFormat="1" applyFont="1" applyBorder="1" applyAlignment="1"/>
    <xf numFmtId="0" fontId="2" fillId="0" borderId="0" xfId="0" applyFont="1" applyBorder="1" applyAlignment="1"/>
    <xf numFmtId="3" fontId="2" fillId="0" borderId="0" xfId="0" applyNumberFormat="1" applyFont="1" applyBorder="1" applyAlignment="1"/>
    <xf numFmtId="0" fontId="8" fillId="0" borderId="2" xfId="0" applyFont="1" applyFill="1" applyBorder="1" applyAlignment="1">
      <alignment horizontal="left" wrapText="1"/>
    </xf>
    <xf numFmtId="3" fontId="2" fillId="0" borderId="2" xfId="0" applyNumberFormat="1" applyFont="1" applyBorder="1" applyAlignment="1"/>
    <xf numFmtId="3" fontId="2" fillId="0" borderId="0" xfId="0" applyNumberFormat="1" applyFont="1" applyAlignment="1"/>
    <xf numFmtId="0" fontId="2" fillId="0" borderId="2" xfId="0" applyFont="1" applyBorder="1" applyAlignment="1"/>
    <xf numFmtId="3" fontId="8" fillId="0" borderId="2" xfId="0" applyNumberFormat="1" applyFont="1" applyBorder="1" applyAlignment="1"/>
    <xf numFmtId="0" fontId="8" fillId="0" borderId="2" xfId="0" applyFont="1" applyBorder="1" applyAlignment="1"/>
    <xf numFmtId="0" fontId="2" fillId="0" borderId="2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wrapText="1" indent="2"/>
    </xf>
    <xf numFmtId="0" fontId="2" fillId="0" borderId="0" xfId="0" applyFont="1" applyBorder="1" applyAlignment="1">
      <alignment horizontal="left" wrapText="1" indent="2"/>
    </xf>
    <xf numFmtId="0" fontId="2" fillId="0" borderId="0" xfId="0" applyFont="1" applyFill="1" applyBorder="1" applyAlignment="1">
      <alignment horizontal="left" wrapText="1" indent="2"/>
    </xf>
    <xf numFmtId="165" fontId="8" fillId="0" borderId="0" xfId="1" applyNumberFormat="1" applyFont="1" applyBorder="1" applyAlignment="1"/>
    <xf numFmtId="0" fontId="29" fillId="0" borderId="0" xfId="12" applyFont="1" applyAlignment="1">
      <alignment horizontal="left"/>
    </xf>
    <xf numFmtId="0" fontId="29" fillId="0" borderId="0" xfId="12" applyFont="1"/>
    <xf numFmtId="0" fontId="4" fillId="0" borderId="0" xfId="0" applyFont="1" applyAlignment="1">
      <alignment horizontal="center"/>
    </xf>
    <xf numFmtId="0" fontId="30" fillId="0" borderId="0" xfId="12" applyFont="1"/>
    <xf numFmtId="0" fontId="30" fillId="2" borderId="0" xfId="12" applyFont="1" applyFill="1"/>
    <xf numFmtId="0" fontId="32" fillId="3" borderId="0" xfId="0" applyFont="1" applyFill="1"/>
    <xf numFmtId="0" fontId="28" fillId="3" borderId="0" xfId="0" applyFont="1" applyFill="1"/>
    <xf numFmtId="165" fontId="33" fillId="3" borderId="0" xfId="5" applyNumberFormat="1" applyFont="1" applyFill="1"/>
    <xf numFmtId="0" fontId="32" fillId="3" borderId="0" xfId="0" applyFont="1" applyFill="1" applyAlignment="1"/>
    <xf numFmtId="0" fontId="32" fillId="3" borderId="0" xfId="0" applyFont="1" applyFill="1" applyAlignment="1">
      <alignment horizontal="left"/>
    </xf>
    <xf numFmtId="0" fontId="32" fillId="3" borderId="0" xfId="0" applyFont="1" applyFill="1" applyBorder="1" applyAlignment="1">
      <alignment vertical="top"/>
    </xf>
    <xf numFmtId="0" fontId="28" fillId="3" borderId="0" xfId="0" applyFont="1" applyFill="1" applyAlignment="1">
      <alignment horizontal="center"/>
    </xf>
    <xf numFmtId="0" fontId="33" fillId="3" borderId="0" xfId="0" applyFont="1" applyFill="1"/>
    <xf numFmtId="0" fontId="33" fillId="3" borderId="0" xfId="0" applyFont="1" applyFill="1" applyAlignment="1">
      <alignment horizontal="left"/>
    </xf>
    <xf numFmtId="0" fontId="33" fillId="3" borderId="0" xfId="0" applyFont="1" applyFill="1" applyAlignment="1">
      <alignment horizontal="left" indent="1"/>
    </xf>
    <xf numFmtId="0" fontId="32" fillId="3" borderId="0" xfId="0" applyFont="1" applyFill="1" applyBorder="1" applyAlignment="1"/>
    <xf numFmtId="0" fontId="34" fillId="3" borderId="0" xfId="0" applyFont="1" applyFill="1"/>
    <xf numFmtId="0" fontId="35" fillId="3" borderId="0" xfId="0" applyFont="1" applyFill="1"/>
    <xf numFmtId="0" fontId="32" fillId="3" borderId="0" xfId="0" applyFont="1" applyFill="1" applyBorder="1" applyAlignment="1">
      <alignment vertical="top" wrapText="1"/>
    </xf>
    <xf numFmtId="0" fontId="36" fillId="3" borderId="0" xfId="0" applyFont="1" applyFill="1"/>
    <xf numFmtId="0" fontId="32" fillId="3" borderId="0" xfId="0" applyFont="1" applyFill="1" applyBorder="1" applyAlignment="1">
      <alignment horizontal="right"/>
    </xf>
    <xf numFmtId="0" fontId="33" fillId="3" borderId="0" xfId="0" applyFont="1" applyFill="1" applyAlignment="1">
      <alignment horizontal="right"/>
    </xf>
    <xf numFmtId="0" fontId="31" fillId="0" borderId="0" xfId="0" applyFont="1"/>
    <xf numFmtId="0" fontId="8" fillId="0" borderId="1" xfId="0" applyFont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21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wrapText="1"/>
    </xf>
    <xf numFmtId="14" fontId="2" fillId="2" borderId="8" xfId="0" applyNumberFormat="1" applyFont="1" applyFill="1" applyBorder="1" applyAlignment="1">
      <alignment horizontal="center"/>
    </xf>
    <xf numFmtId="14" fontId="2" fillId="2" borderId="3" xfId="0" applyNumberFormat="1" applyFont="1" applyFill="1" applyBorder="1" applyAlignment="1">
      <alignment horizontal="center"/>
    </xf>
    <xf numFmtId="14" fontId="2" fillId="2" borderId="0" xfId="11" applyNumberFormat="1" applyFont="1" applyFill="1" applyBorder="1" applyAlignment="1">
      <alignment horizontal="center"/>
    </xf>
    <xf numFmtId="14" fontId="2" fillId="2" borderId="3" xfId="11" applyNumberFormat="1" applyFont="1" applyFill="1" applyBorder="1" applyAlignment="1">
      <alignment horizontal="center"/>
    </xf>
    <xf numFmtId="14" fontId="2" fillId="2" borderId="0" xfId="0" applyNumberFormat="1" applyFont="1" applyFill="1" applyAlignment="1">
      <alignment horizontal="center"/>
    </xf>
    <xf numFmtId="14" fontId="2" fillId="2" borderId="0" xfId="0" applyNumberFormat="1" applyFont="1" applyFill="1" applyBorder="1" applyAlignment="1">
      <alignment horizontal="center"/>
    </xf>
  </cellXfs>
  <cellStyles count="13">
    <cellStyle name="EY0dp" xfId="8"/>
    <cellStyle name="EYColumnHeading" xfId="6"/>
    <cellStyle name="EYtext" xfId="4"/>
    <cellStyle name="Hyperkobling" xfId="12" builtinId="8"/>
    <cellStyle name="Komma" xfId="1" builtinId="3"/>
    <cellStyle name="Komma 2" xfId="5"/>
    <cellStyle name="Komma 4" xfId="10"/>
    <cellStyle name="Normal" xfId="0" builtinId="0"/>
    <cellStyle name="Normal 2" xfId="11"/>
    <cellStyle name="Normal 3" xfId="7"/>
    <cellStyle name="Prosent" xfId="2" builtinId="5"/>
    <cellStyle name="Prosent 3" xfId="9"/>
    <cellStyle name="Standard 3" xfId="3"/>
  </cellStyles>
  <dxfs count="0"/>
  <tableStyles count="0" defaultTableStyle="TableStyleMedium2" defaultPivotStyle="PivotStyleLight16"/>
  <colors>
    <mruColors>
      <color rgb="FF005AA4"/>
      <color rgb="FF008E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762000</xdr:colOff>
          <xdr:row>1</xdr:row>
          <xdr:rowOff>0</xdr:rowOff>
        </xdr:from>
        <xdr:to>
          <xdr:col>7</xdr:col>
          <xdr:colOff>685800</xdr:colOff>
          <xdr:row>42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K20" sqref="K20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shapeId="20481" r:id="rId4">
          <objectPr defaultSize="0" autoPict="0" r:id="rId5">
            <anchor moveWithCells="1">
              <from>
                <xdr:col>0</xdr:col>
                <xdr:colOff>762000</xdr:colOff>
                <xdr:row>1</xdr:row>
                <xdr:rowOff>0</xdr:rowOff>
              </from>
              <to>
                <xdr:col>7</xdr:col>
                <xdr:colOff>685800</xdr:colOff>
                <xdr:row>42</xdr:row>
                <xdr:rowOff>0</xdr:rowOff>
              </to>
            </anchor>
          </objectPr>
        </oleObject>
      </mc:Choice>
      <mc:Fallback>
        <oleObject progId="AcroExch.Document.11" shapeId="2048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3"/>
  <sheetViews>
    <sheetView showGridLines="0" workbookViewId="0">
      <selection activeCell="B11" sqref="B11"/>
    </sheetView>
  </sheetViews>
  <sheetFormatPr baseColWidth="10" defaultRowHeight="12.75" x14ac:dyDescent="0.2"/>
  <cols>
    <col min="1" max="1" width="7.28515625" style="2" customWidth="1"/>
    <col min="2" max="2" width="55.85546875" style="42" customWidth="1"/>
    <col min="3" max="16384" width="11.42578125" style="2"/>
  </cols>
  <sheetData>
    <row r="1" spans="2:4" ht="12.75" customHeight="1" x14ac:dyDescent="0.2"/>
    <row r="2" spans="2:4" ht="12.75" customHeight="1" x14ac:dyDescent="0.2">
      <c r="B2" s="315" t="s">
        <v>391</v>
      </c>
    </row>
    <row r="3" spans="2:4" ht="12.75" customHeight="1" x14ac:dyDescent="0.2">
      <c r="B3" s="2"/>
    </row>
    <row r="4" spans="2:4" ht="18.75" x14ac:dyDescent="0.2">
      <c r="B4" s="330" t="s">
        <v>75</v>
      </c>
      <c r="C4" s="324"/>
    </row>
    <row r="5" spans="2:4" ht="18.75" x14ac:dyDescent="0.2">
      <c r="B5" s="75"/>
    </row>
    <row r="6" spans="2:4" x14ac:dyDescent="0.2">
      <c r="B6" s="77" t="s">
        <v>62</v>
      </c>
      <c r="C6" s="8"/>
    </row>
    <row r="7" spans="2:4" x14ac:dyDescent="0.2">
      <c r="B7" s="127" t="s">
        <v>222</v>
      </c>
      <c r="C7" s="33">
        <f>9950899/1000</f>
        <v>9950.8989999999994</v>
      </c>
    </row>
    <row r="8" spans="2:4" ht="17.25" customHeight="1" x14ac:dyDescent="0.2">
      <c r="B8" s="96" t="s">
        <v>223</v>
      </c>
      <c r="C8" s="49"/>
    </row>
    <row r="9" spans="2:4" ht="15" customHeight="1" x14ac:dyDescent="0.2">
      <c r="B9" s="117" t="s">
        <v>76</v>
      </c>
      <c r="C9" s="44">
        <f>11539986/1000</f>
        <v>11539.986000000001</v>
      </c>
    </row>
    <row r="10" spans="2:4" s="35" customFormat="1" ht="15" customHeight="1" x14ac:dyDescent="0.2">
      <c r="B10" s="118" t="s">
        <v>77</v>
      </c>
      <c r="C10" s="78">
        <f>6363199/1000</f>
        <v>6363.1989999999996</v>
      </c>
      <c r="D10" s="2"/>
    </row>
    <row r="11" spans="2:4" ht="15" customHeight="1" x14ac:dyDescent="0.2">
      <c r="B11" s="118" t="s">
        <v>78</v>
      </c>
      <c r="C11" s="44">
        <f>4996046/1000</f>
        <v>4996.0460000000003</v>
      </c>
    </row>
    <row r="12" spans="2:4" ht="15" customHeight="1" x14ac:dyDescent="0.2">
      <c r="B12" s="118" t="s">
        <v>81</v>
      </c>
      <c r="C12" s="44">
        <f>+(2025353+72240487)/1000</f>
        <v>74265.84</v>
      </c>
    </row>
    <row r="13" spans="2:4" ht="15" customHeight="1" x14ac:dyDescent="0.2">
      <c r="B13" s="118" t="s">
        <v>79</v>
      </c>
      <c r="C13" s="44">
        <f>+(2168739+1918815)/1000</f>
        <v>4087.5540000000001</v>
      </c>
    </row>
    <row r="14" spans="2:4" ht="15" customHeight="1" x14ac:dyDescent="0.2">
      <c r="B14" s="118" t="s">
        <v>80</v>
      </c>
      <c r="C14" s="44">
        <f>+(3102912+22854311)/1000</f>
        <v>25957.223000000002</v>
      </c>
    </row>
    <row r="15" spans="2:4" ht="15" customHeight="1" x14ac:dyDescent="0.2">
      <c r="B15" s="118" t="s">
        <v>39</v>
      </c>
      <c r="C15" s="44">
        <f>+(112368+2582617)/1000</f>
        <v>2694.9850000000001</v>
      </c>
    </row>
    <row r="16" spans="2:4" ht="15" customHeight="1" x14ac:dyDescent="0.2">
      <c r="B16" s="119" t="s">
        <v>220</v>
      </c>
      <c r="C16" s="44">
        <f>7512340/1000</f>
        <v>7512.34</v>
      </c>
    </row>
    <row r="17" spans="2:4" ht="15" customHeight="1" x14ac:dyDescent="0.2">
      <c r="B17" s="119" t="s">
        <v>221</v>
      </c>
      <c r="C17" s="44">
        <f>1569451/1000</f>
        <v>1569.451</v>
      </c>
    </row>
    <row r="18" spans="2:4" ht="15" customHeight="1" x14ac:dyDescent="0.2">
      <c r="B18" s="119" t="s">
        <v>219</v>
      </c>
      <c r="C18" s="44">
        <f>3569716/1000</f>
        <v>3569.7159999999999</v>
      </c>
    </row>
    <row r="19" spans="2:4" ht="15" customHeight="1" x14ac:dyDescent="0.2">
      <c r="B19" s="119" t="s">
        <v>21</v>
      </c>
      <c r="C19" s="44">
        <f>-990658/1000</f>
        <v>-990.65800000000002</v>
      </c>
    </row>
    <row r="20" spans="2:4" ht="15" customHeight="1" x14ac:dyDescent="0.2">
      <c r="B20" s="76" t="s">
        <v>82</v>
      </c>
      <c r="C20" s="45">
        <f>+SUM(C9:C19)</f>
        <v>141565.682</v>
      </c>
    </row>
    <row r="21" spans="2:4" ht="15" customHeight="1" x14ac:dyDescent="0.2">
      <c r="B21" s="127" t="s">
        <v>224</v>
      </c>
      <c r="C21" s="74">
        <f>+C7/C20</f>
        <v>7.0291746272235667E-2</v>
      </c>
    </row>
    <row r="22" spans="2:4" x14ac:dyDescent="0.2">
      <c r="C22" s="44"/>
      <c r="D22" s="44"/>
    </row>
    <row r="23" spans="2:4" x14ac:dyDescent="0.2">
      <c r="C23" s="44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"/>
  <sheetViews>
    <sheetView showGridLines="0" workbookViewId="0">
      <selection activeCell="B53" sqref="B53"/>
    </sheetView>
  </sheetViews>
  <sheetFormatPr baseColWidth="10" defaultRowHeight="12" x14ac:dyDescent="0.2"/>
  <cols>
    <col min="1" max="1" width="7.28515625" style="128" customWidth="1"/>
    <col min="2" max="2" width="39" style="128" customWidth="1"/>
    <col min="3" max="5" width="8.7109375" style="79" customWidth="1"/>
    <col min="6" max="16384" width="11.42578125" style="128"/>
  </cols>
  <sheetData>
    <row r="1" spans="2:7" ht="12.75" customHeight="1" x14ac:dyDescent="0.2"/>
    <row r="2" spans="2:7" ht="12.75" customHeight="1" x14ac:dyDescent="0.2">
      <c r="B2" s="315" t="s">
        <v>391</v>
      </c>
    </row>
    <row r="3" spans="2:7" ht="12.75" customHeight="1" x14ac:dyDescent="0.2"/>
    <row r="4" spans="2:7" ht="18.75" x14ac:dyDescent="0.2">
      <c r="B4" s="322" t="s">
        <v>173</v>
      </c>
      <c r="C4" s="328"/>
      <c r="D4" s="328"/>
      <c r="E4" s="328"/>
      <c r="F4" s="329"/>
      <c r="G4" s="329"/>
    </row>
    <row r="7" spans="2:7" x14ac:dyDescent="0.2">
      <c r="B7" s="129" t="s">
        <v>62</v>
      </c>
      <c r="C7" s="139">
        <v>2014</v>
      </c>
      <c r="D7" s="139">
        <v>2015</v>
      </c>
      <c r="E7" s="139">
        <v>2016</v>
      </c>
      <c r="F7" s="138">
        <v>2016</v>
      </c>
      <c r="G7" s="138">
        <v>2015</v>
      </c>
    </row>
    <row r="8" spans="2:7" ht="17.25" customHeight="1" x14ac:dyDescent="0.2">
      <c r="B8" s="129" t="s">
        <v>175</v>
      </c>
      <c r="C8" s="140">
        <v>4.4999999999999998E-2</v>
      </c>
      <c r="D8" s="140">
        <v>4.4999999999999998E-2</v>
      </c>
      <c r="E8" s="140">
        <v>4.4999999999999998E-2</v>
      </c>
      <c r="F8" s="132">
        <v>2750.3775000000001</v>
      </c>
      <c r="G8" s="132">
        <v>2715</v>
      </c>
    </row>
    <row r="9" spans="2:7" ht="15" customHeight="1" x14ac:dyDescent="0.2">
      <c r="B9" s="128" t="s">
        <v>173</v>
      </c>
      <c r="C9" s="141"/>
      <c r="D9" s="141"/>
      <c r="E9" s="141"/>
      <c r="F9" s="130"/>
    </row>
    <row r="10" spans="2:7" ht="15" customHeight="1" x14ac:dyDescent="0.2">
      <c r="B10" s="133" t="s">
        <v>178</v>
      </c>
      <c r="C10" s="141">
        <v>2.5000000000000001E-2</v>
      </c>
      <c r="D10" s="141">
        <v>2.5000000000000001E-2</v>
      </c>
      <c r="E10" s="141">
        <v>2.5000000000000001E-2</v>
      </c>
      <c r="F10" s="130">
        <v>1527.9875000000002</v>
      </c>
      <c r="G10" s="130">
        <v>1508</v>
      </c>
    </row>
    <row r="11" spans="2:7" ht="15" customHeight="1" x14ac:dyDescent="0.2">
      <c r="B11" s="133" t="s">
        <v>177</v>
      </c>
      <c r="C11" s="141"/>
      <c r="D11" s="141">
        <v>0.01</v>
      </c>
      <c r="E11" s="141">
        <v>1.4999999999999999E-2</v>
      </c>
      <c r="F11" s="130">
        <v>916.79250000000002</v>
      </c>
      <c r="G11" s="130">
        <v>603</v>
      </c>
    </row>
    <row r="12" spans="2:7" ht="15" customHeight="1" x14ac:dyDescent="0.2">
      <c r="B12" s="133" t="s">
        <v>176</v>
      </c>
      <c r="C12" s="141">
        <v>0.03</v>
      </c>
      <c r="D12" s="141">
        <v>0.03</v>
      </c>
      <c r="E12" s="141">
        <v>0.03</v>
      </c>
      <c r="F12" s="130">
        <v>1833.585</v>
      </c>
      <c r="G12" s="130">
        <v>1810</v>
      </c>
    </row>
    <row r="13" spans="2:7" ht="15" customHeight="1" x14ac:dyDescent="0.2">
      <c r="B13" s="135" t="s">
        <v>234</v>
      </c>
      <c r="C13" s="142">
        <f>SUM(C10:C12)</f>
        <v>5.5E-2</v>
      </c>
      <c r="D13" s="142">
        <f>SUM(D10:D12)</f>
        <v>6.5000000000000002E-2</v>
      </c>
      <c r="E13" s="142">
        <f>SUM(E10:E12)</f>
        <v>7.0000000000000007E-2</v>
      </c>
      <c r="F13" s="136">
        <f>SUM(F10:F12)</f>
        <v>4278.3649999999998</v>
      </c>
      <c r="G13" s="136">
        <f>SUM(G10:G12)</f>
        <v>3921</v>
      </c>
    </row>
    <row r="14" spans="2:7" ht="15" customHeight="1" x14ac:dyDescent="0.2">
      <c r="B14" s="137" t="s">
        <v>235</v>
      </c>
      <c r="C14" s="142">
        <v>0.1</v>
      </c>
      <c r="D14" s="142">
        <v>0.10999999999999999</v>
      </c>
      <c r="E14" s="142">
        <v>0.115</v>
      </c>
      <c r="F14" s="136">
        <v>7028.7424999999994</v>
      </c>
      <c r="G14" s="143">
        <f>G13+G8</f>
        <v>6636</v>
      </c>
    </row>
    <row r="15" spans="2:7" ht="15" customHeight="1" x14ac:dyDescent="0.2">
      <c r="B15" s="128" t="s">
        <v>179</v>
      </c>
      <c r="C15" s="146">
        <v>0</v>
      </c>
      <c r="D15" s="146">
        <v>0</v>
      </c>
      <c r="E15" s="141">
        <v>1.4999999999999999E-2</v>
      </c>
      <c r="F15" s="130">
        <v>917</v>
      </c>
      <c r="G15" s="131">
        <v>0</v>
      </c>
    </row>
    <row r="16" spans="2:7" ht="15" customHeight="1" x14ac:dyDescent="0.2">
      <c r="B16" s="128" t="s">
        <v>236</v>
      </c>
      <c r="C16" s="141">
        <v>0.1</v>
      </c>
      <c r="D16" s="141">
        <v>0.10999999999999999</v>
      </c>
      <c r="E16" s="141">
        <v>0.13</v>
      </c>
      <c r="F16" s="130">
        <f>F14+F15</f>
        <v>7945.7424999999994</v>
      </c>
      <c r="G16" s="130">
        <f>G14+G15</f>
        <v>6636</v>
      </c>
    </row>
    <row r="17" spans="2:7" ht="15" customHeight="1" x14ac:dyDescent="0.2">
      <c r="B17" s="144" t="s">
        <v>180</v>
      </c>
      <c r="C17" s="145"/>
      <c r="D17" s="145"/>
      <c r="E17" s="145"/>
      <c r="F17" s="134">
        <v>1209</v>
      </c>
      <c r="G17" s="148">
        <f>8367-G16</f>
        <v>1731</v>
      </c>
    </row>
    <row r="18" spans="2:7" x14ac:dyDescent="0.2">
      <c r="F18" s="147"/>
    </row>
    <row r="26" spans="2:7" x14ac:dyDescent="0.2">
      <c r="F26" s="147"/>
    </row>
  </sheetData>
  <hyperlinks>
    <hyperlink ref="B2" location="Innhold!A1" display="Tilbake til innholdsfortegnelse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"/>
  <sheetViews>
    <sheetView showGridLines="0" workbookViewId="0">
      <selection activeCell="G33" sqref="G33"/>
    </sheetView>
  </sheetViews>
  <sheetFormatPr baseColWidth="10" defaultRowHeight="15" x14ac:dyDescent="0.25"/>
  <cols>
    <col min="1" max="1" width="7.28515625" customWidth="1"/>
    <col min="2" max="2" width="41.28515625" customWidth="1"/>
    <col min="3" max="3" width="13.7109375" customWidth="1"/>
    <col min="4" max="4" width="15.5703125" customWidth="1"/>
    <col min="5" max="5" width="14.42578125" customWidth="1"/>
    <col min="6" max="6" width="14" customWidth="1"/>
    <col min="7" max="7" width="13.42578125" customWidth="1"/>
    <col min="8" max="8" width="13.85546875" customWidth="1"/>
    <col min="9" max="9" width="13.140625" customWidth="1"/>
    <col min="10" max="10" width="13.28515625" customWidth="1"/>
    <col min="11" max="11" width="12.42578125" customWidth="1"/>
  </cols>
  <sheetData>
    <row r="1" spans="2:12" ht="12.75" customHeight="1" x14ac:dyDescent="0.25"/>
    <row r="2" spans="2:12" ht="12.75" customHeight="1" x14ac:dyDescent="0.25">
      <c r="B2" s="315" t="s">
        <v>391</v>
      </c>
    </row>
    <row r="3" spans="2:12" ht="12.75" customHeight="1" x14ac:dyDescent="0.25"/>
    <row r="4" spans="2:12" ht="18.75" x14ac:dyDescent="0.3">
      <c r="B4" s="327" t="s">
        <v>166</v>
      </c>
      <c r="C4" s="318"/>
      <c r="D4" s="318"/>
      <c r="E4" s="318"/>
      <c r="F4" s="318"/>
      <c r="G4" s="318"/>
      <c r="H4" s="318"/>
      <c r="I4" s="318"/>
      <c r="J4" s="318"/>
      <c r="K4" s="318"/>
      <c r="L4" s="318"/>
    </row>
    <row r="5" spans="2:12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10" t="s">
        <v>174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2:12" ht="17.25" customHeight="1" x14ac:dyDescent="0.25">
      <c r="B8" s="100"/>
      <c r="C8" s="335">
        <v>2016</v>
      </c>
      <c r="D8" s="335"/>
      <c r="E8" s="335"/>
      <c r="F8" s="335"/>
      <c r="G8" s="335"/>
      <c r="H8" s="335">
        <v>2015</v>
      </c>
      <c r="I8" s="335"/>
      <c r="J8" s="335"/>
      <c r="K8" s="335"/>
      <c r="L8" s="335"/>
    </row>
    <row r="9" spans="2:12" ht="25.5" x14ac:dyDescent="0.25">
      <c r="B9" s="166" t="s">
        <v>62</v>
      </c>
      <c r="C9" s="102" t="s">
        <v>167</v>
      </c>
      <c r="D9" s="101" t="s">
        <v>150</v>
      </c>
      <c r="E9" s="102" t="s">
        <v>151</v>
      </c>
      <c r="F9" s="159" t="s">
        <v>169</v>
      </c>
      <c r="G9" s="160" t="s">
        <v>152</v>
      </c>
      <c r="H9" s="159" t="s">
        <v>167</v>
      </c>
      <c r="I9" s="161" t="s">
        <v>150</v>
      </c>
      <c r="J9" s="159" t="s">
        <v>151</v>
      </c>
      <c r="K9" s="159" t="s">
        <v>169</v>
      </c>
      <c r="L9" s="101" t="s">
        <v>152</v>
      </c>
    </row>
    <row r="10" spans="2:12" ht="17.25" customHeight="1" x14ac:dyDescent="0.25">
      <c r="B10" s="2" t="s">
        <v>163</v>
      </c>
      <c r="C10" s="2"/>
      <c r="D10" s="2"/>
      <c r="E10" s="2"/>
      <c r="F10" s="2"/>
      <c r="G10" s="103"/>
      <c r="H10" s="2"/>
      <c r="I10" s="2"/>
      <c r="J10" s="2"/>
      <c r="K10" s="2"/>
      <c r="L10" s="2"/>
    </row>
    <row r="11" spans="2:12" x14ac:dyDescent="0.25">
      <c r="B11" s="27" t="s">
        <v>153</v>
      </c>
      <c r="C11" s="44">
        <v>6462</v>
      </c>
      <c r="D11" s="44">
        <v>5898</v>
      </c>
      <c r="E11" s="44">
        <v>4006</v>
      </c>
      <c r="F11" s="44">
        <v>320.48</v>
      </c>
      <c r="G11" s="104">
        <v>0.67900000000000005</v>
      </c>
      <c r="H11" s="44">
        <v>6811</v>
      </c>
      <c r="I11" s="44">
        <v>6237</v>
      </c>
      <c r="J11" s="44">
        <v>4587</v>
      </c>
      <c r="K11" s="44">
        <v>366.96</v>
      </c>
      <c r="L11" s="106">
        <v>0.73599999999999999</v>
      </c>
    </row>
    <row r="12" spans="2:12" x14ac:dyDescent="0.25">
      <c r="B12" s="27" t="s">
        <v>154</v>
      </c>
      <c r="C12" s="44">
        <v>18304</v>
      </c>
      <c r="D12" s="44">
        <v>17894</v>
      </c>
      <c r="E12" s="44">
        <v>10971</v>
      </c>
      <c r="F12" s="44">
        <v>877.68000000000006</v>
      </c>
      <c r="G12" s="104">
        <v>0.61299999999999999</v>
      </c>
      <c r="H12" s="44">
        <v>17184</v>
      </c>
      <c r="I12" s="44">
        <v>16807</v>
      </c>
      <c r="J12" s="44">
        <v>10620</v>
      </c>
      <c r="K12" s="44">
        <v>849.6</v>
      </c>
      <c r="L12" s="106">
        <v>0.63200000000000001</v>
      </c>
    </row>
    <row r="13" spans="2:12" x14ac:dyDescent="0.25">
      <c r="B13" s="27" t="s">
        <v>155</v>
      </c>
      <c r="C13" s="44">
        <v>1397</v>
      </c>
      <c r="D13" s="44">
        <v>1367</v>
      </c>
      <c r="E13" s="44">
        <v>1536</v>
      </c>
      <c r="F13" s="44">
        <v>122.88</v>
      </c>
      <c r="G13" s="104">
        <v>1.123</v>
      </c>
      <c r="H13" s="44">
        <v>2392</v>
      </c>
      <c r="I13" s="44">
        <v>2846</v>
      </c>
      <c r="J13" s="44">
        <v>2061</v>
      </c>
      <c r="K13" s="44">
        <v>164.88</v>
      </c>
      <c r="L13" s="106">
        <v>0.72399999999999998</v>
      </c>
    </row>
    <row r="14" spans="2:12" x14ac:dyDescent="0.25">
      <c r="B14" s="29" t="s">
        <v>121</v>
      </c>
      <c r="C14" s="45">
        <v>26164</v>
      </c>
      <c r="D14" s="45">
        <v>25159</v>
      </c>
      <c r="E14" s="45">
        <v>16513</v>
      </c>
      <c r="F14" s="45">
        <v>1321.04</v>
      </c>
      <c r="G14" s="105">
        <v>0.65600000000000003</v>
      </c>
      <c r="H14" s="45">
        <v>26387</v>
      </c>
      <c r="I14" s="45">
        <v>25889</v>
      </c>
      <c r="J14" s="45">
        <v>17268</v>
      </c>
      <c r="K14" s="45">
        <v>1381.44</v>
      </c>
      <c r="L14" s="107">
        <v>0.66700000000000004</v>
      </c>
    </row>
    <row r="15" spans="2:12" x14ac:dyDescent="0.25">
      <c r="B15" s="2" t="s">
        <v>164</v>
      </c>
      <c r="C15" s="48"/>
      <c r="D15" s="48"/>
      <c r="E15" s="48"/>
      <c r="F15" s="48">
        <v>0</v>
      </c>
      <c r="G15" s="104"/>
      <c r="H15" s="48"/>
      <c r="I15" s="48"/>
      <c r="J15" s="48"/>
      <c r="K15" s="48">
        <v>0</v>
      </c>
      <c r="L15" s="108"/>
    </row>
    <row r="16" spans="2:12" x14ac:dyDescent="0.25">
      <c r="B16" s="27" t="s">
        <v>156</v>
      </c>
      <c r="C16" s="44">
        <v>1880</v>
      </c>
      <c r="D16" s="44">
        <v>1875</v>
      </c>
      <c r="E16" s="2">
        <v>525</v>
      </c>
      <c r="F16" s="2">
        <v>42</v>
      </c>
      <c r="G16" s="104">
        <v>0.28000000000000003</v>
      </c>
      <c r="H16" s="44">
        <v>1677</v>
      </c>
      <c r="I16" s="44">
        <v>1672</v>
      </c>
      <c r="J16" s="2">
        <v>522</v>
      </c>
      <c r="K16" s="2">
        <v>41.76</v>
      </c>
      <c r="L16" s="106">
        <v>0.312</v>
      </c>
    </row>
    <row r="17" spans="2:12" x14ac:dyDescent="0.25">
      <c r="B17" s="27" t="s">
        <v>157</v>
      </c>
      <c r="C17" s="44">
        <v>74671</v>
      </c>
      <c r="D17" s="44">
        <v>74668</v>
      </c>
      <c r="E17" s="44">
        <v>15676</v>
      </c>
      <c r="F17" s="44">
        <v>1254.08</v>
      </c>
      <c r="G17" s="104">
        <v>0.21</v>
      </c>
      <c r="H17" s="44">
        <v>67722</v>
      </c>
      <c r="I17" s="44">
        <v>67719</v>
      </c>
      <c r="J17" s="44">
        <v>15185</v>
      </c>
      <c r="K17" s="44">
        <v>1214.8</v>
      </c>
      <c r="L17" s="106">
        <v>0.224</v>
      </c>
    </row>
    <row r="18" spans="2:12" x14ac:dyDescent="0.25">
      <c r="B18" s="27" t="s">
        <v>158</v>
      </c>
      <c r="C18" s="2">
        <v>186</v>
      </c>
      <c r="D18" s="2">
        <v>183</v>
      </c>
      <c r="E18" s="2">
        <v>54</v>
      </c>
      <c r="F18" s="2">
        <v>4.32</v>
      </c>
      <c r="G18" s="104">
        <v>0.29699999999999999</v>
      </c>
      <c r="H18" s="2">
        <v>166</v>
      </c>
      <c r="I18" s="2">
        <v>162</v>
      </c>
      <c r="J18" s="2">
        <v>50</v>
      </c>
      <c r="K18" s="2">
        <v>4</v>
      </c>
      <c r="L18" s="106">
        <v>0.31</v>
      </c>
    </row>
    <row r="19" spans="2:12" x14ac:dyDescent="0.25">
      <c r="B19" s="27" t="s">
        <v>159</v>
      </c>
      <c r="C19" s="44">
        <v>2014</v>
      </c>
      <c r="D19" s="44">
        <v>2012</v>
      </c>
      <c r="E19" s="2">
        <v>889</v>
      </c>
      <c r="F19" s="2">
        <v>71.12</v>
      </c>
      <c r="G19" s="104">
        <v>0.442</v>
      </c>
      <c r="H19" s="44">
        <v>1061</v>
      </c>
      <c r="I19" s="44">
        <v>1059</v>
      </c>
      <c r="J19" s="2">
        <v>500</v>
      </c>
      <c r="K19" s="2">
        <v>40</v>
      </c>
      <c r="L19" s="106">
        <v>0.47199999999999998</v>
      </c>
    </row>
    <row r="20" spans="2:12" x14ac:dyDescent="0.25">
      <c r="B20" s="29" t="s">
        <v>165</v>
      </c>
      <c r="C20" s="45">
        <v>78750</v>
      </c>
      <c r="D20" s="45">
        <v>78738</v>
      </c>
      <c r="E20" s="45">
        <v>17145</v>
      </c>
      <c r="F20" s="45">
        <v>1371.6000000000001</v>
      </c>
      <c r="G20" s="105">
        <v>0.218</v>
      </c>
      <c r="H20" s="45">
        <v>70625</v>
      </c>
      <c r="I20" s="45">
        <v>70612</v>
      </c>
      <c r="J20" s="45">
        <v>16258</v>
      </c>
      <c r="K20" s="45">
        <v>1300.6400000000001</v>
      </c>
      <c r="L20" s="107">
        <v>0.23</v>
      </c>
    </row>
    <row r="21" spans="2:12" x14ac:dyDescent="0.25">
      <c r="B21" s="32" t="s">
        <v>283</v>
      </c>
      <c r="C21" s="46">
        <v>104914</v>
      </c>
      <c r="D21" s="46">
        <v>103897</v>
      </c>
      <c r="E21" s="46">
        <v>33658</v>
      </c>
      <c r="F21" s="46">
        <v>2692.64</v>
      </c>
      <c r="G21" s="163">
        <v>0.32400000000000001</v>
      </c>
      <c r="H21" s="46">
        <v>97012</v>
      </c>
      <c r="I21" s="46">
        <v>96502</v>
      </c>
      <c r="J21" s="46">
        <v>33526</v>
      </c>
      <c r="K21" s="46">
        <v>2682.08</v>
      </c>
      <c r="L21" s="165">
        <v>0.34699999999999998</v>
      </c>
    </row>
    <row r="22" spans="2:12" x14ac:dyDescent="0.25">
      <c r="B22" s="32" t="s">
        <v>161</v>
      </c>
      <c r="C22" s="46">
        <v>44085</v>
      </c>
      <c r="D22" s="46">
        <v>44007</v>
      </c>
      <c r="E22" s="46">
        <v>14565</v>
      </c>
      <c r="F22" s="46">
        <v>1165.2</v>
      </c>
      <c r="G22" s="163" t="s">
        <v>162</v>
      </c>
      <c r="H22" s="46">
        <v>54223</v>
      </c>
      <c r="I22" s="46">
        <v>54171</v>
      </c>
      <c r="J22" s="46">
        <v>17931</v>
      </c>
      <c r="K22" s="46">
        <v>1434.48</v>
      </c>
      <c r="L22" s="164">
        <v>0.33100000000000002</v>
      </c>
    </row>
    <row r="23" spans="2:12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2:12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2:12" x14ac:dyDescent="0.25">
      <c r="B25" s="109" t="s">
        <v>135</v>
      </c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2:12" x14ac:dyDescent="0.25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2:12" x14ac:dyDescent="0.25">
      <c r="B27" s="8" t="s">
        <v>168</v>
      </c>
      <c r="C27" s="21">
        <v>2016</v>
      </c>
      <c r="D27" s="21">
        <v>2015</v>
      </c>
      <c r="E27" s="21">
        <v>2014</v>
      </c>
      <c r="F27" s="53"/>
      <c r="G27" s="2"/>
      <c r="H27" s="2"/>
      <c r="I27" s="2"/>
      <c r="J27" s="2"/>
      <c r="K27" s="2"/>
      <c r="L27" s="2"/>
    </row>
    <row r="28" spans="2:12" ht="17.25" customHeight="1" x14ac:dyDescent="0.25">
      <c r="B28" s="40" t="s">
        <v>146</v>
      </c>
      <c r="C28" s="40"/>
      <c r="D28" s="40"/>
      <c r="E28" s="40"/>
      <c r="F28" s="40"/>
      <c r="G28" s="2"/>
      <c r="H28" s="2"/>
      <c r="I28" s="2"/>
      <c r="J28" s="2"/>
      <c r="K28" s="2"/>
      <c r="L28" s="2"/>
    </row>
    <row r="29" spans="2:12" x14ac:dyDescent="0.25">
      <c r="B29" s="27" t="s">
        <v>136</v>
      </c>
      <c r="C29" s="44">
        <v>0</v>
      </c>
      <c r="D29" s="44">
        <v>-1.9799999999999998</v>
      </c>
      <c r="E29" s="44">
        <v>-1.9799999999999998</v>
      </c>
      <c r="F29" s="44"/>
      <c r="G29" s="2"/>
      <c r="H29" s="2"/>
      <c r="I29" s="2"/>
      <c r="J29" s="2"/>
      <c r="K29" s="2"/>
      <c r="L29" s="2"/>
    </row>
    <row r="30" spans="2:12" x14ac:dyDescent="0.25">
      <c r="B30" s="27" t="s">
        <v>137</v>
      </c>
      <c r="C30" s="44">
        <v>-6416.7599999999993</v>
      </c>
      <c r="D30" s="44">
        <v>-8592</v>
      </c>
      <c r="E30" s="44">
        <v>-11377.56</v>
      </c>
      <c r="F30" s="44"/>
      <c r="G30" s="2"/>
      <c r="H30" s="2"/>
      <c r="I30" s="2"/>
      <c r="J30" s="2"/>
      <c r="K30" s="2"/>
      <c r="L30" s="2"/>
    </row>
    <row r="31" spans="2:12" x14ac:dyDescent="0.25">
      <c r="B31" s="27" t="s">
        <v>138</v>
      </c>
      <c r="C31" s="44">
        <v>3428.32</v>
      </c>
      <c r="D31" s="44">
        <v>3608.64</v>
      </c>
      <c r="E31" s="44">
        <v>3944.3599999999997</v>
      </c>
      <c r="F31" s="44"/>
      <c r="G31" s="2"/>
      <c r="H31" s="2"/>
      <c r="I31" s="2"/>
      <c r="J31" s="2"/>
      <c r="K31" s="2"/>
      <c r="L31" s="2"/>
    </row>
    <row r="32" spans="2:12" x14ac:dyDescent="0.25">
      <c r="B32" s="27" t="s">
        <v>139</v>
      </c>
      <c r="C32" s="44">
        <v>78893.849999999991</v>
      </c>
      <c r="D32" s="44">
        <v>68228.549999999988</v>
      </c>
      <c r="E32" s="44">
        <v>88544.95</v>
      </c>
      <c r="F32" s="44"/>
      <c r="G32" s="2"/>
      <c r="H32" s="2"/>
      <c r="I32" s="2"/>
      <c r="J32" s="2"/>
      <c r="K32" s="2"/>
      <c r="L32" s="2"/>
    </row>
    <row r="33" spans="2:12" x14ac:dyDescent="0.25">
      <c r="B33" s="27" t="s">
        <v>140</v>
      </c>
      <c r="C33" s="44">
        <v>182546.52</v>
      </c>
      <c r="D33" s="44">
        <v>177689.52</v>
      </c>
      <c r="E33" s="44">
        <v>136834.16</v>
      </c>
      <c r="F33" s="44"/>
      <c r="G33" s="2"/>
      <c r="H33" s="2"/>
      <c r="I33" s="2"/>
      <c r="J33" s="2"/>
      <c r="K33" s="2"/>
      <c r="L33" s="2"/>
    </row>
    <row r="34" spans="2:12" x14ac:dyDescent="0.25">
      <c r="B34" s="27" t="s">
        <v>141</v>
      </c>
      <c r="C34" s="44">
        <v>34413</v>
      </c>
      <c r="D34" s="44">
        <v>32280</v>
      </c>
      <c r="E34" s="44">
        <v>31305.78</v>
      </c>
      <c r="F34" s="44"/>
      <c r="G34" s="2"/>
      <c r="H34" s="2"/>
      <c r="I34" s="2"/>
      <c r="J34" s="2"/>
      <c r="K34" s="2"/>
      <c r="L34" s="2"/>
    </row>
    <row r="35" spans="2:12" x14ac:dyDescent="0.25">
      <c r="B35" s="27" t="s">
        <v>142</v>
      </c>
      <c r="C35" s="44">
        <v>339.24999999999994</v>
      </c>
      <c r="D35" s="44">
        <v>386.89999999999992</v>
      </c>
      <c r="E35" s="44">
        <v>403.85</v>
      </c>
      <c r="F35" s="44"/>
      <c r="G35" s="2"/>
      <c r="H35" s="2"/>
      <c r="I35" s="2"/>
      <c r="J35" s="2"/>
      <c r="K35" s="2"/>
      <c r="L35" s="2"/>
    </row>
    <row r="36" spans="2:12" x14ac:dyDescent="0.25">
      <c r="B36" s="27" t="s">
        <v>143</v>
      </c>
      <c r="C36" s="44">
        <v>399.55999999999995</v>
      </c>
      <c r="D36" s="44">
        <v>291.83999999999997</v>
      </c>
      <c r="E36" s="44">
        <v>53.79999999999999</v>
      </c>
      <c r="F36" s="44"/>
      <c r="G36" s="2"/>
      <c r="H36" s="2"/>
      <c r="I36" s="2"/>
      <c r="J36" s="2"/>
      <c r="K36" s="2"/>
      <c r="L36" s="2"/>
    </row>
    <row r="37" spans="2:12" x14ac:dyDescent="0.25">
      <c r="B37" s="99" t="s">
        <v>144</v>
      </c>
      <c r="C37" s="45">
        <v>293603.74</v>
      </c>
      <c r="D37" s="45">
        <v>273891.47000000003</v>
      </c>
      <c r="E37" s="45">
        <v>249707.36</v>
      </c>
      <c r="F37" s="48"/>
      <c r="G37" s="2"/>
      <c r="H37" s="2"/>
      <c r="I37" s="2"/>
      <c r="J37" s="2"/>
      <c r="K37" s="2"/>
      <c r="L37" s="2"/>
    </row>
    <row r="38" spans="2:12" x14ac:dyDescent="0.25">
      <c r="B38" s="99" t="s">
        <v>145</v>
      </c>
      <c r="C38" s="45">
        <v>2887.65</v>
      </c>
      <c r="D38" s="45">
        <v>9102.9</v>
      </c>
      <c r="E38" s="45">
        <v>4415.25</v>
      </c>
      <c r="F38" s="48"/>
      <c r="G38" s="2"/>
      <c r="H38" s="2"/>
      <c r="I38" s="2"/>
      <c r="J38" s="2"/>
      <c r="K38" s="2"/>
      <c r="L38" s="2"/>
    </row>
    <row r="39" spans="2:12" x14ac:dyDescent="0.25">
      <c r="B39" s="162" t="s">
        <v>147</v>
      </c>
      <c r="C39" s="46">
        <v>296491.39</v>
      </c>
      <c r="D39" s="46">
        <v>282994.37000000005</v>
      </c>
      <c r="E39" s="46">
        <v>254122.61</v>
      </c>
      <c r="F39" s="48"/>
      <c r="G39" s="2"/>
      <c r="H39" s="2"/>
      <c r="I39" s="2"/>
      <c r="J39" s="2"/>
      <c r="K39" s="2"/>
      <c r="L39" s="2"/>
    </row>
    <row r="40" spans="2:12" x14ac:dyDescent="0.25">
      <c r="B40" s="98"/>
      <c r="C40" s="44"/>
      <c r="D40" s="44"/>
      <c r="E40" s="44"/>
      <c r="F40" s="44"/>
      <c r="G40" s="2"/>
      <c r="H40" s="2"/>
      <c r="I40" s="2"/>
      <c r="J40" s="2"/>
      <c r="K40" s="2"/>
      <c r="L40" s="2"/>
    </row>
    <row r="41" spans="2:12" x14ac:dyDescent="0.25">
      <c r="G41" s="2"/>
      <c r="H41" s="2"/>
      <c r="I41" s="2"/>
      <c r="J41" s="2"/>
      <c r="K41" s="2"/>
      <c r="L41" s="2"/>
    </row>
    <row r="42" spans="2:12" x14ac:dyDescent="0.25">
      <c r="B42" s="109" t="s">
        <v>284</v>
      </c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2:12" x14ac:dyDescent="0.25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2:12" x14ac:dyDescent="0.25">
      <c r="B44" s="8" t="s">
        <v>168</v>
      </c>
      <c r="C44" s="113" t="s">
        <v>285</v>
      </c>
      <c r="D44" s="113" t="s">
        <v>291</v>
      </c>
      <c r="E44" s="113" t="s">
        <v>286</v>
      </c>
      <c r="F44" s="113" t="s">
        <v>169</v>
      </c>
      <c r="G44" s="2"/>
      <c r="H44" s="2"/>
      <c r="I44" s="2"/>
      <c r="J44" s="2"/>
      <c r="K44" s="2"/>
      <c r="L44" s="2"/>
    </row>
    <row r="45" spans="2:12" x14ac:dyDescent="0.25">
      <c r="B45" s="2" t="s">
        <v>287</v>
      </c>
      <c r="C45" s="44">
        <v>12288020</v>
      </c>
      <c r="D45" s="44">
        <v>156014</v>
      </c>
      <c r="E45" s="44">
        <v>31203</v>
      </c>
      <c r="F45" s="44">
        <v>2496</v>
      </c>
      <c r="G45" s="2"/>
      <c r="H45" s="2"/>
      <c r="I45" s="2"/>
      <c r="J45" s="2"/>
      <c r="K45" s="2"/>
      <c r="L45" s="2"/>
    </row>
    <row r="46" spans="2:12" x14ac:dyDescent="0.25">
      <c r="B46" s="2" t="s">
        <v>288</v>
      </c>
      <c r="C46" s="44">
        <v>41986380</v>
      </c>
      <c r="D46" s="44">
        <v>1581941</v>
      </c>
      <c r="E46" s="44">
        <v>535061</v>
      </c>
      <c r="F46" s="44">
        <v>42805</v>
      </c>
      <c r="G46" s="2"/>
      <c r="H46" s="2"/>
      <c r="I46" s="2"/>
      <c r="J46" s="2"/>
      <c r="K46" s="2"/>
      <c r="L46" s="2"/>
    </row>
    <row r="47" spans="2:12" x14ac:dyDescent="0.25">
      <c r="B47" s="2" t="s">
        <v>289</v>
      </c>
      <c r="C47" s="44">
        <v>480014</v>
      </c>
      <c r="D47" s="44">
        <v>71526</v>
      </c>
      <c r="E47" s="44">
        <v>22985</v>
      </c>
      <c r="F47" s="44">
        <v>1839</v>
      </c>
      <c r="G47" s="2"/>
      <c r="H47" s="2"/>
      <c r="I47" s="2"/>
      <c r="J47" s="2"/>
      <c r="K47" s="2"/>
      <c r="L47" s="2"/>
    </row>
    <row r="48" spans="2:12" x14ac:dyDescent="0.25">
      <c r="B48" s="32" t="s">
        <v>290</v>
      </c>
      <c r="C48" s="46">
        <v>54754414</v>
      </c>
      <c r="D48" s="46">
        <v>1809481</v>
      </c>
      <c r="E48" s="46">
        <v>589249</v>
      </c>
      <c r="F48" s="46">
        <v>47140</v>
      </c>
      <c r="G48" s="2"/>
      <c r="H48" s="2"/>
      <c r="I48" s="2"/>
      <c r="J48" s="2"/>
      <c r="K48" s="2"/>
      <c r="L48" s="2"/>
    </row>
    <row r="49" spans="2:12" x14ac:dyDescent="0.2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2:12" x14ac:dyDescent="0.2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2:12" x14ac:dyDescent="0.2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2:12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2:12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2:12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2:12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2:12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2:12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2:12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2:12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2:12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2:12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2:12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2:12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2:12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2:12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2:12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</sheetData>
  <mergeCells count="2">
    <mergeCell ref="C8:G8"/>
    <mergeCell ref="H8:L8"/>
  </mergeCells>
  <hyperlinks>
    <hyperlink ref="B2" location="Innhold!A1" display="Tilbake til innholdsfortegnelse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2"/>
  <sheetViews>
    <sheetView workbookViewId="0">
      <selection activeCell="G14" sqref="G14"/>
    </sheetView>
  </sheetViews>
  <sheetFormatPr baseColWidth="10" defaultRowHeight="12.75" x14ac:dyDescent="0.2"/>
  <cols>
    <col min="1" max="1" width="7.28515625" style="235" customWidth="1"/>
    <col min="2" max="2" width="34.7109375" style="235" customWidth="1"/>
    <col min="3" max="3" width="55.5703125" style="235" customWidth="1"/>
    <col min="4" max="4" width="18.85546875" style="286" customWidth="1"/>
    <col min="5" max="5" width="24.5703125" style="290" customWidth="1"/>
    <col min="6" max="16384" width="11.42578125" style="235"/>
  </cols>
  <sheetData>
    <row r="2" spans="1:5" x14ac:dyDescent="0.2">
      <c r="B2" s="316" t="s">
        <v>391</v>
      </c>
    </row>
    <row r="4" spans="1:5" ht="18.75" x14ac:dyDescent="0.2">
      <c r="B4" s="322" t="s">
        <v>392</v>
      </c>
      <c r="C4" s="324"/>
      <c r="D4" s="325"/>
      <c r="E4" s="326"/>
    </row>
    <row r="5" spans="1:5" s="215" customFormat="1" ht="15" x14ac:dyDescent="0.25">
      <c r="B5" s="275"/>
      <c r="D5" s="287"/>
      <c r="E5" s="291"/>
    </row>
    <row r="6" spans="1:5" ht="18.75" x14ac:dyDescent="0.2">
      <c r="A6" s="217"/>
      <c r="B6" s="217" t="s">
        <v>393</v>
      </c>
    </row>
    <row r="7" spans="1:5" ht="25.5" customHeight="1" x14ac:dyDescent="0.2">
      <c r="B7" s="285"/>
      <c r="C7" s="277" t="s">
        <v>394</v>
      </c>
      <c r="D7" s="289" t="s">
        <v>395</v>
      </c>
      <c r="E7" s="289" t="s">
        <v>397</v>
      </c>
    </row>
    <row r="8" spans="1:5" s="278" customFormat="1" ht="72.75" customHeight="1" x14ac:dyDescent="0.25">
      <c r="B8" s="279" t="s">
        <v>424</v>
      </c>
      <c r="C8" s="283" t="s">
        <v>433</v>
      </c>
      <c r="D8" s="284" t="s">
        <v>396</v>
      </c>
      <c r="E8" s="292" t="s">
        <v>431</v>
      </c>
    </row>
    <row r="9" spans="1:5" s="278" customFormat="1" ht="63" customHeight="1" x14ac:dyDescent="0.25">
      <c r="B9" s="279" t="s">
        <v>425</v>
      </c>
      <c r="C9" s="283" t="s">
        <v>432</v>
      </c>
      <c r="D9" s="284" t="s">
        <v>396</v>
      </c>
      <c r="E9" s="292" t="s">
        <v>438</v>
      </c>
    </row>
    <row r="10" spans="1:5" s="278" customFormat="1" ht="60" customHeight="1" x14ac:dyDescent="0.25">
      <c r="B10" s="280" t="s">
        <v>426</v>
      </c>
      <c r="C10" s="281" t="s">
        <v>434</v>
      </c>
      <c r="D10" s="282" t="s">
        <v>396</v>
      </c>
      <c r="E10" s="292" t="s">
        <v>431</v>
      </c>
    </row>
    <row r="11" spans="1:5" s="278" customFormat="1" x14ac:dyDescent="0.25">
      <c r="D11" s="288"/>
      <c r="E11" s="293"/>
    </row>
    <row r="12" spans="1:5" s="278" customFormat="1" x14ac:dyDescent="0.25">
      <c r="D12" s="288"/>
      <c r="E12" s="293"/>
    </row>
    <row r="13" spans="1:5" ht="18.75" x14ac:dyDescent="0.2">
      <c r="B13" s="217" t="s">
        <v>398</v>
      </c>
    </row>
    <row r="14" spans="1:5" ht="25.5" customHeight="1" x14ac:dyDescent="0.2">
      <c r="B14" s="285"/>
      <c r="C14" s="277" t="s">
        <v>394</v>
      </c>
      <c r="D14" s="289" t="s">
        <v>395</v>
      </c>
      <c r="E14" s="289" t="s">
        <v>397</v>
      </c>
    </row>
    <row r="15" spans="1:5" ht="59.25" customHeight="1" x14ac:dyDescent="0.2">
      <c r="B15" s="279" t="s">
        <v>427</v>
      </c>
      <c r="C15" s="283" t="s">
        <v>435</v>
      </c>
      <c r="D15" s="282" t="s">
        <v>396</v>
      </c>
      <c r="E15" s="292" t="s">
        <v>399</v>
      </c>
    </row>
    <row r="16" spans="1:5" ht="75" customHeight="1" x14ac:dyDescent="0.2">
      <c r="B16" s="279" t="s">
        <v>428</v>
      </c>
      <c r="C16" s="283" t="s">
        <v>435</v>
      </c>
      <c r="D16" s="282" t="s">
        <v>396</v>
      </c>
      <c r="E16" s="292" t="s">
        <v>439</v>
      </c>
    </row>
    <row r="19" spans="2:5" ht="18.75" x14ac:dyDescent="0.2">
      <c r="B19" s="217" t="s">
        <v>400</v>
      </c>
    </row>
    <row r="20" spans="2:5" ht="33" customHeight="1" x14ac:dyDescent="0.2">
      <c r="B20" s="276"/>
      <c r="C20" s="277" t="s">
        <v>394</v>
      </c>
      <c r="D20" s="289" t="s">
        <v>395</v>
      </c>
      <c r="E20" s="289" t="s">
        <v>397</v>
      </c>
    </row>
    <row r="21" spans="2:5" ht="61.5" customHeight="1" x14ac:dyDescent="0.2">
      <c r="B21" s="279" t="s">
        <v>429</v>
      </c>
      <c r="C21" s="283" t="s">
        <v>436</v>
      </c>
      <c r="D21" s="282" t="s">
        <v>396</v>
      </c>
      <c r="E21" s="292" t="s">
        <v>401</v>
      </c>
    </row>
    <row r="22" spans="2:5" ht="60.75" customHeight="1" x14ac:dyDescent="0.2">
      <c r="B22" s="279" t="s">
        <v>430</v>
      </c>
      <c r="C22" s="283" t="s">
        <v>437</v>
      </c>
      <c r="D22" s="282" t="s">
        <v>396</v>
      </c>
      <c r="E22" s="292" t="s">
        <v>401</v>
      </c>
    </row>
  </sheetData>
  <hyperlinks>
    <hyperlink ref="B2" location="Innhold!A1" display="Tilbake til innholdsfortegnelse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showGridLines="0" workbookViewId="0">
      <selection activeCell="N33" sqref="N33"/>
    </sheetView>
  </sheetViews>
  <sheetFormatPr baseColWidth="10" defaultRowHeight="12.75" x14ac:dyDescent="0.2"/>
  <cols>
    <col min="1" max="1" width="7.28515625" style="2" customWidth="1"/>
    <col min="2" max="2" width="24.7109375" style="2" customWidth="1"/>
    <col min="3" max="3" width="6.85546875" style="2" customWidth="1"/>
    <col min="4" max="5" width="11.42578125" style="2"/>
    <col min="6" max="6" width="13.7109375" style="2" bestFit="1" customWidth="1"/>
    <col min="7" max="16384" width="11.42578125" style="2"/>
  </cols>
  <sheetData>
    <row r="2" spans="1:8" x14ac:dyDescent="0.2">
      <c r="B2" s="315" t="s">
        <v>391</v>
      </c>
    </row>
    <row r="4" spans="1:8" ht="18.75" x14ac:dyDescent="0.2">
      <c r="B4" s="322" t="s">
        <v>133</v>
      </c>
      <c r="C4" s="324"/>
      <c r="D4" s="324"/>
      <c r="E4" s="324"/>
      <c r="F4" s="324"/>
      <c r="G4" s="324"/>
      <c r="H4" s="324"/>
    </row>
    <row r="5" spans="1:8" s="97" customFormat="1" ht="15" x14ac:dyDescent="0.25">
      <c r="B5" s="199" t="s">
        <v>134</v>
      </c>
    </row>
    <row r="6" spans="1:8" ht="18.75" x14ac:dyDescent="0.2">
      <c r="A6" s="92"/>
    </row>
    <row r="7" spans="1:8" ht="25.5" customHeight="1" x14ac:dyDescent="0.2">
      <c r="B7" s="126" t="s">
        <v>62</v>
      </c>
      <c r="C7" s="94" t="s">
        <v>131</v>
      </c>
      <c r="D7" s="114" t="s">
        <v>130</v>
      </c>
      <c r="E7" s="114" t="s">
        <v>107</v>
      </c>
      <c r="F7" s="114" t="s">
        <v>129</v>
      </c>
      <c r="G7" s="114" t="s">
        <v>108</v>
      </c>
      <c r="H7" s="114" t="s">
        <v>109</v>
      </c>
    </row>
    <row r="8" spans="1:8" ht="17.25" customHeight="1" x14ac:dyDescent="0.2">
      <c r="B8" s="2" t="s">
        <v>35</v>
      </c>
      <c r="C8" s="96"/>
      <c r="D8" s="96"/>
      <c r="E8" s="96"/>
      <c r="F8" s="96"/>
      <c r="G8" s="96"/>
      <c r="H8" s="96"/>
    </row>
    <row r="9" spans="1:8" ht="12.2" customHeight="1" x14ac:dyDescent="0.2">
      <c r="C9" s="2" t="s">
        <v>110</v>
      </c>
      <c r="D9" s="2">
        <v>179</v>
      </c>
      <c r="E9" s="91">
        <v>0.3</v>
      </c>
      <c r="F9" s="91">
        <v>0.4</v>
      </c>
      <c r="G9" s="2">
        <v>25</v>
      </c>
      <c r="H9" s="91">
        <v>0.6</v>
      </c>
    </row>
    <row r="10" spans="1:8" x14ac:dyDescent="0.2">
      <c r="C10" s="2" t="s">
        <v>111</v>
      </c>
      <c r="D10" s="2">
        <v>890</v>
      </c>
      <c r="E10" s="91">
        <v>0.21</v>
      </c>
      <c r="F10" s="91">
        <v>0.23</v>
      </c>
      <c r="G10" s="2">
        <v>135</v>
      </c>
      <c r="H10" s="91">
        <v>0.65</v>
      </c>
    </row>
    <row r="11" spans="1:8" x14ac:dyDescent="0.2">
      <c r="C11" s="2" t="s">
        <v>112</v>
      </c>
      <c r="D11" s="44">
        <v>3816</v>
      </c>
      <c r="E11" s="91">
        <v>0.42</v>
      </c>
      <c r="F11" s="91">
        <v>0.28999999999999998</v>
      </c>
      <c r="G11" s="2">
        <v>376</v>
      </c>
      <c r="H11" s="91">
        <v>0.75</v>
      </c>
    </row>
    <row r="12" spans="1:8" x14ac:dyDescent="0.2">
      <c r="C12" s="2" t="s">
        <v>113</v>
      </c>
      <c r="D12" s="44">
        <v>4092</v>
      </c>
      <c r="E12" s="91">
        <v>0.44</v>
      </c>
      <c r="F12" s="91">
        <v>0.25</v>
      </c>
      <c r="G12" s="2">
        <v>432</v>
      </c>
      <c r="H12" s="91">
        <v>0.66</v>
      </c>
    </row>
    <row r="13" spans="1:8" x14ac:dyDescent="0.2">
      <c r="C13" s="2" t="s">
        <v>114</v>
      </c>
      <c r="D13" s="44">
        <v>4411</v>
      </c>
      <c r="E13" s="91">
        <v>0.51</v>
      </c>
      <c r="F13" s="91">
        <v>0.24</v>
      </c>
      <c r="G13" s="2">
        <v>456</v>
      </c>
      <c r="H13" s="91">
        <v>0.67</v>
      </c>
    </row>
    <row r="14" spans="1:8" x14ac:dyDescent="0.2">
      <c r="C14" s="2" t="s">
        <v>115</v>
      </c>
      <c r="D14" s="44">
        <v>5330</v>
      </c>
      <c r="E14" s="91">
        <v>0.65</v>
      </c>
      <c r="F14" s="91">
        <v>0.28999999999999998</v>
      </c>
      <c r="G14" s="2">
        <v>372</v>
      </c>
      <c r="H14" s="91">
        <v>0.86</v>
      </c>
    </row>
    <row r="15" spans="1:8" x14ac:dyDescent="0.2">
      <c r="C15" s="2" t="s">
        <v>116</v>
      </c>
      <c r="D15" s="44">
        <v>3750</v>
      </c>
      <c r="E15" s="91">
        <v>0.86</v>
      </c>
      <c r="F15" s="91">
        <v>0.32</v>
      </c>
      <c r="G15" s="2">
        <v>333</v>
      </c>
      <c r="H15" s="91">
        <v>0.92</v>
      </c>
    </row>
    <row r="16" spans="1:8" x14ac:dyDescent="0.2">
      <c r="C16" s="2" t="s">
        <v>117</v>
      </c>
      <c r="D16" s="44">
        <v>1501</v>
      </c>
      <c r="E16" s="91">
        <v>1.1100000000000001</v>
      </c>
      <c r="F16" s="91">
        <v>0.34</v>
      </c>
      <c r="G16" s="2">
        <v>68</v>
      </c>
      <c r="H16" s="91">
        <v>0.97</v>
      </c>
    </row>
    <row r="17" spans="2:8" x14ac:dyDescent="0.2">
      <c r="C17" s="2" t="s">
        <v>118</v>
      </c>
      <c r="D17" s="2">
        <v>885</v>
      </c>
      <c r="E17" s="91">
        <v>1.68</v>
      </c>
      <c r="F17" s="91">
        <v>0.37</v>
      </c>
      <c r="G17" s="2">
        <v>12</v>
      </c>
      <c r="H17" s="91">
        <v>0.93</v>
      </c>
    </row>
    <row r="18" spans="2:8" x14ac:dyDescent="0.2">
      <c r="C18" s="2" t="s">
        <v>119</v>
      </c>
      <c r="D18" s="2">
        <v>21</v>
      </c>
      <c r="E18" s="91">
        <v>0.12</v>
      </c>
      <c r="F18" s="91">
        <v>0.52</v>
      </c>
      <c r="G18" s="2">
        <v>0</v>
      </c>
      <c r="H18" s="91">
        <v>1</v>
      </c>
    </row>
    <row r="19" spans="2:8" x14ac:dyDescent="0.2">
      <c r="C19" s="2" t="s">
        <v>120</v>
      </c>
      <c r="D19" s="2">
        <v>284</v>
      </c>
      <c r="E19" s="91">
        <v>2.89</v>
      </c>
      <c r="F19" s="91">
        <v>0.16</v>
      </c>
      <c r="G19" s="2">
        <v>7</v>
      </c>
      <c r="H19" s="91">
        <v>1</v>
      </c>
    </row>
    <row r="20" spans="2:8" x14ac:dyDescent="0.2">
      <c r="B20" s="29" t="s">
        <v>121</v>
      </c>
      <c r="C20" s="29"/>
      <c r="D20" s="45">
        <v>25157</v>
      </c>
      <c r="E20" s="93">
        <v>0.66</v>
      </c>
      <c r="F20" s="93">
        <v>0.28000000000000003</v>
      </c>
      <c r="G20" s="45">
        <v>2215</v>
      </c>
      <c r="H20" s="93">
        <v>0.76</v>
      </c>
    </row>
    <row r="21" spans="2:8" x14ac:dyDescent="0.2">
      <c r="B21" s="2" t="s">
        <v>127</v>
      </c>
      <c r="C21" s="40"/>
      <c r="D21" s="48"/>
      <c r="E21" s="95"/>
      <c r="F21" s="95"/>
      <c r="G21" s="48"/>
      <c r="H21" s="95"/>
    </row>
    <row r="22" spans="2:8" x14ac:dyDescent="0.2">
      <c r="C22" s="2" t="s">
        <v>110</v>
      </c>
      <c r="D22" s="2" t="s">
        <v>122</v>
      </c>
      <c r="E22" s="2" t="s">
        <v>122</v>
      </c>
      <c r="F22" s="2" t="s">
        <v>122</v>
      </c>
      <c r="G22" s="2" t="s">
        <v>123</v>
      </c>
      <c r="H22" s="2" t="s">
        <v>122</v>
      </c>
    </row>
    <row r="23" spans="2:8" x14ac:dyDescent="0.2">
      <c r="C23" s="2" t="s">
        <v>111</v>
      </c>
      <c r="D23" s="44">
        <v>21685</v>
      </c>
      <c r="E23" s="91">
        <v>7.0000000000000007E-2</v>
      </c>
      <c r="F23" s="91">
        <v>0.16</v>
      </c>
      <c r="G23" s="44">
        <v>1466</v>
      </c>
      <c r="H23" s="91">
        <v>1</v>
      </c>
    </row>
    <row r="24" spans="2:8" x14ac:dyDescent="0.2">
      <c r="C24" s="2" t="s">
        <v>112</v>
      </c>
      <c r="D24" s="44">
        <v>21200</v>
      </c>
      <c r="E24" s="91">
        <v>0.14000000000000001</v>
      </c>
      <c r="F24" s="91">
        <v>0.2</v>
      </c>
      <c r="G24" s="2">
        <v>361</v>
      </c>
      <c r="H24" s="91">
        <v>1</v>
      </c>
    </row>
    <row r="25" spans="2:8" x14ac:dyDescent="0.2">
      <c r="C25" s="2" t="s">
        <v>113</v>
      </c>
      <c r="D25" s="44">
        <v>14086</v>
      </c>
      <c r="E25" s="91">
        <v>0.22</v>
      </c>
      <c r="F25" s="91">
        <v>0.23</v>
      </c>
      <c r="G25" s="2">
        <v>39</v>
      </c>
      <c r="H25" s="91">
        <v>1</v>
      </c>
    </row>
    <row r="26" spans="2:8" x14ac:dyDescent="0.2">
      <c r="C26" s="2" t="s">
        <v>114</v>
      </c>
      <c r="D26" s="44">
        <v>11693</v>
      </c>
      <c r="E26" s="91">
        <v>0.31</v>
      </c>
      <c r="F26" s="91">
        <v>0.25</v>
      </c>
      <c r="G26" s="2">
        <v>18</v>
      </c>
      <c r="H26" s="91">
        <v>1</v>
      </c>
    </row>
    <row r="27" spans="2:8" x14ac:dyDescent="0.2">
      <c r="C27" s="2" t="s">
        <v>115</v>
      </c>
      <c r="D27" s="44">
        <v>4690</v>
      </c>
      <c r="E27" s="91">
        <v>0.45</v>
      </c>
      <c r="F27" s="91">
        <v>0.25</v>
      </c>
      <c r="G27" s="2">
        <v>12</v>
      </c>
      <c r="H27" s="91">
        <v>1</v>
      </c>
    </row>
    <row r="28" spans="2:8" x14ac:dyDescent="0.2">
      <c r="C28" s="2" t="s">
        <v>116</v>
      </c>
      <c r="D28" s="44">
        <v>1187</v>
      </c>
      <c r="E28" s="91">
        <v>0.67</v>
      </c>
      <c r="F28" s="91">
        <v>0.23</v>
      </c>
      <c r="G28" s="2">
        <v>3</v>
      </c>
      <c r="H28" s="91">
        <v>1</v>
      </c>
    </row>
    <row r="29" spans="2:8" x14ac:dyDescent="0.2">
      <c r="C29" s="2" t="s">
        <v>117</v>
      </c>
      <c r="D29" s="2">
        <v>836</v>
      </c>
      <c r="E29" s="91">
        <v>0.94</v>
      </c>
      <c r="F29" s="91">
        <v>0.23</v>
      </c>
      <c r="G29" s="2">
        <v>0</v>
      </c>
      <c r="H29" s="91">
        <v>1</v>
      </c>
    </row>
    <row r="30" spans="2:8" x14ac:dyDescent="0.2">
      <c r="C30" s="2" t="s">
        <v>118</v>
      </c>
      <c r="D30" s="44">
        <v>1019</v>
      </c>
      <c r="E30" s="91">
        <v>1.32</v>
      </c>
      <c r="F30" s="91">
        <v>0.23</v>
      </c>
      <c r="G30" s="2">
        <v>0</v>
      </c>
      <c r="H30" s="91">
        <v>1</v>
      </c>
    </row>
    <row r="31" spans="2:8" x14ac:dyDescent="0.2">
      <c r="C31" s="2" t="s">
        <v>119</v>
      </c>
      <c r="D31" s="2">
        <v>106</v>
      </c>
      <c r="E31" s="91">
        <v>0.28000000000000003</v>
      </c>
      <c r="F31" s="91">
        <v>0.24</v>
      </c>
      <c r="G31" s="2" t="s">
        <v>123</v>
      </c>
      <c r="H31" s="2" t="s">
        <v>122</v>
      </c>
    </row>
    <row r="32" spans="2:8" x14ac:dyDescent="0.2">
      <c r="C32" s="2" t="s">
        <v>120</v>
      </c>
      <c r="D32" s="2">
        <v>41</v>
      </c>
      <c r="E32" s="91">
        <v>0.69</v>
      </c>
      <c r="F32" s="91">
        <v>0.28999999999999998</v>
      </c>
      <c r="G32" s="2">
        <v>0</v>
      </c>
      <c r="H32" s="91">
        <v>1</v>
      </c>
    </row>
    <row r="33" spans="2:8" x14ac:dyDescent="0.2">
      <c r="B33" s="29" t="s">
        <v>124</v>
      </c>
      <c r="C33" s="29"/>
      <c r="D33" s="45">
        <v>76543</v>
      </c>
      <c r="E33" s="93">
        <v>0.21</v>
      </c>
      <c r="F33" s="93">
        <v>0.21</v>
      </c>
      <c r="G33" s="45">
        <v>1899</v>
      </c>
      <c r="H33" s="93">
        <v>1</v>
      </c>
    </row>
    <row r="34" spans="2:8" x14ac:dyDescent="0.2">
      <c r="B34" s="2" t="s">
        <v>128</v>
      </c>
      <c r="C34" s="40"/>
      <c r="D34" s="48"/>
      <c r="E34" s="95"/>
      <c r="F34" s="95"/>
      <c r="G34" s="48"/>
      <c r="H34" s="95"/>
    </row>
    <row r="35" spans="2:8" x14ac:dyDescent="0.2">
      <c r="C35" s="2" t="s">
        <v>110</v>
      </c>
      <c r="D35" s="2" t="s">
        <v>122</v>
      </c>
      <c r="E35" s="2" t="s">
        <v>122</v>
      </c>
      <c r="F35" s="2" t="s">
        <v>122</v>
      </c>
      <c r="G35" s="2" t="s">
        <v>123</v>
      </c>
      <c r="H35" s="2" t="s">
        <v>122</v>
      </c>
    </row>
    <row r="36" spans="2:8" x14ac:dyDescent="0.2">
      <c r="C36" s="2" t="s">
        <v>111</v>
      </c>
      <c r="D36" s="2">
        <v>399</v>
      </c>
      <c r="E36" s="91">
        <v>0.21</v>
      </c>
      <c r="F36" s="91">
        <v>0.48</v>
      </c>
      <c r="G36" s="2">
        <v>131</v>
      </c>
      <c r="H36" s="91">
        <v>1</v>
      </c>
    </row>
    <row r="37" spans="2:8" x14ac:dyDescent="0.2">
      <c r="C37" s="2" t="s">
        <v>112</v>
      </c>
      <c r="D37" s="2">
        <v>543</v>
      </c>
      <c r="E37" s="91">
        <v>0.31</v>
      </c>
      <c r="F37" s="91">
        <v>0.49</v>
      </c>
      <c r="G37" s="2">
        <v>60</v>
      </c>
      <c r="H37" s="91">
        <v>1</v>
      </c>
    </row>
    <row r="38" spans="2:8" x14ac:dyDescent="0.2">
      <c r="C38" s="2" t="s">
        <v>113</v>
      </c>
      <c r="D38" s="2">
        <v>449</v>
      </c>
      <c r="E38" s="91">
        <v>0.42</v>
      </c>
      <c r="F38" s="91">
        <v>0.49</v>
      </c>
      <c r="G38" s="2">
        <v>24</v>
      </c>
      <c r="H38" s="91">
        <v>1</v>
      </c>
    </row>
    <row r="39" spans="2:8" x14ac:dyDescent="0.2">
      <c r="C39" s="2" t="s">
        <v>114</v>
      </c>
      <c r="D39" s="2">
        <v>400</v>
      </c>
      <c r="E39" s="91">
        <v>0.52</v>
      </c>
      <c r="F39" s="91">
        <v>0.5</v>
      </c>
      <c r="G39" s="2">
        <v>17</v>
      </c>
      <c r="H39" s="91">
        <v>1</v>
      </c>
    </row>
    <row r="40" spans="2:8" x14ac:dyDescent="0.2">
      <c r="C40" s="2" t="s">
        <v>115</v>
      </c>
      <c r="D40" s="2">
        <v>182</v>
      </c>
      <c r="E40" s="91">
        <v>0.63</v>
      </c>
      <c r="F40" s="91">
        <v>0.49</v>
      </c>
      <c r="G40" s="2">
        <v>7</v>
      </c>
      <c r="H40" s="91">
        <v>1</v>
      </c>
    </row>
    <row r="41" spans="2:8" x14ac:dyDescent="0.2">
      <c r="C41" s="2" t="s">
        <v>116</v>
      </c>
      <c r="D41" s="2">
        <v>88</v>
      </c>
      <c r="E41" s="91">
        <v>0.74</v>
      </c>
      <c r="F41" s="91">
        <v>0.49</v>
      </c>
      <c r="G41" s="2">
        <v>2</v>
      </c>
      <c r="H41" s="91">
        <v>1</v>
      </c>
    </row>
    <row r="42" spans="2:8" x14ac:dyDescent="0.2">
      <c r="C42" s="2" t="s">
        <v>117</v>
      </c>
      <c r="D42" s="2">
        <v>63</v>
      </c>
      <c r="E42" s="91">
        <v>0.75</v>
      </c>
      <c r="F42" s="91">
        <v>0.46</v>
      </c>
      <c r="G42" s="2">
        <v>1</v>
      </c>
      <c r="H42" s="91">
        <v>1</v>
      </c>
    </row>
    <row r="43" spans="2:8" x14ac:dyDescent="0.2">
      <c r="C43" s="2" t="s">
        <v>118</v>
      </c>
      <c r="D43" s="2">
        <v>57</v>
      </c>
      <c r="E43" s="91">
        <v>1.1200000000000001</v>
      </c>
      <c r="F43" s="91">
        <v>0.47</v>
      </c>
      <c r="G43" s="2">
        <v>1</v>
      </c>
      <c r="H43" s="91">
        <v>1</v>
      </c>
    </row>
    <row r="44" spans="2:8" x14ac:dyDescent="0.2">
      <c r="C44" s="2" t="s">
        <v>119</v>
      </c>
      <c r="D44" s="2">
        <v>4</v>
      </c>
      <c r="E44" s="91">
        <v>0.03</v>
      </c>
      <c r="F44" s="91">
        <v>0.51</v>
      </c>
      <c r="G44" s="2">
        <v>0</v>
      </c>
      <c r="H44" s="91">
        <v>1</v>
      </c>
    </row>
    <row r="45" spans="2:8" x14ac:dyDescent="0.2">
      <c r="C45" s="2" t="s">
        <v>120</v>
      </c>
      <c r="D45" s="2">
        <v>9</v>
      </c>
      <c r="E45" s="91">
        <v>7.0000000000000007E-2</v>
      </c>
      <c r="F45" s="91">
        <v>0.76</v>
      </c>
      <c r="G45" s="2">
        <v>0</v>
      </c>
      <c r="H45" s="91">
        <v>1</v>
      </c>
    </row>
    <row r="46" spans="2:8" x14ac:dyDescent="0.2">
      <c r="B46" s="29" t="s">
        <v>132</v>
      </c>
      <c r="C46" s="29"/>
      <c r="D46" s="45">
        <v>2195</v>
      </c>
      <c r="E46" s="93">
        <v>0.43</v>
      </c>
      <c r="F46" s="93">
        <v>0.49</v>
      </c>
      <c r="G46" s="29">
        <v>243</v>
      </c>
      <c r="H46" s="93">
        <v>1</v>
      </c>
    </row>
    <row r="47" spans="2:8" x14ac:dyDescent="0.2">
      <c r="B47" s="29" t="s">
        <v>125</v>
      </c>
      <c r="C47" s="29"/>
      <c r="D47" s="45">
        <v>78738</v>
      </c>
      <c r="E47" s="93">
        <v>0.22</v>
      </c>
      <c r="F47" s="93">
        <v>0.21</v>
      </c>
      <c r="G47" s="45">
        <v>2142</v>
      </c>
      <c r="H47" s="93">
        <v>1</v>
      </c>
    </row>
    <row r="48" spans="2:8" x14ac:dyDescent="0.2">
      <c r="B48" s="79" t="s">
        <v>126</v>
      </c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showGridLines="0" workbookViewId="0">
      <selection activeCell="F20" sqref="F20"/>
    </sheetView>
  </sheetViews>
  <sheetFormatPr baseColWidth="10" defaultRowHeight="15" x14ac:dyDescent="0.25"/>
  <cols>
    <col min="1" max="1" width="7.28515625" style="115" customWidth="1"/>
    <col min="2" max="2" width="15.85546875" style="115" customWidth="1"/>
    <col min="3" max="3" width="15" style="123" customWidth="1"/>
    <col min="4" max="4" width="13.5703125" style="123" customWidth="1"/>
    <col min="5" max="11" width="13.5703125" style="115" customWidth="1"/>
    <col min="12" max="16384" width="11.42578125" style="115"/>
  </cols>
  <sheetData>
    <row r="2" spans="2:11" x14ac:dyDescent="0.25">
      <c r="B2" s="315" t="s">
        <v>391</v>
      </c>
    </row>
    <row r="3" spans="2:11" x14ac:dyDescent="0.25">
      <c r="B3" s="270"/>
    </row>
    <row r="4" spans="2:11" ht="18.75" x14ac:dyDescent="0.25">
      <c r="B4" s="322" t="s">
        <v>450</v>
      </c>
      <c r="C4" s="323"/>
      <c r="D4" s="323"/>
      <c r="E4" s="318"/>
      <c r="F4" s="318"/>
      <c r="G4" s="318"/>
      <c r="H4" s="318"/>
      <c r="I4" s="318"/>
      <c r="J4" s="318"/>
      <c r="K4" s="318"/>
    </row>
    <row r="6" spans="2:11" ht="12.2" customHeight="1" x14ac:dyDescent="0.25"/>
    <row r="7" spans="2:11" x14ac:dyDescent="0.25">
      <c r="B7" s="122" t="s">
        <v>225</v>
      </c>
      <c r="C7" s="122" t="s">
        <v>226</v>
      </c>
      <c r="D7" s="122" t="s">
        <v>227</v>
      </c>
      <c r="E7" s="122" t="s">
        <v>228</v>
      </c>
      <c r="F7" s="122" t="s">
        <v>229</v>
      </c>
      <c r="G7" s="338" t="s">
        <v>230</v>
      </c>
      <c r="H7" s="338"/>
      <c r="I7" s="122" t="s">
        <v>231</v>
      </c>
      <c r="J7" s="122" t="s">
        <v>232</v>
      </c>
      <c r="K7" s="122" t="s">
        <v>233</v>
      </c>
    </row>
    <row r="8" spans="2:11" x14ac:dyDescent="0.25">
      <c r="B8" s="336" t="s">
        <v>404</v>
      </c>
      <c r="C8" s="336" t="s">
        <v>440</v>
      </c>
      <c r="D8" s="336" t="s">
        <v>449</v>
      </c>
      <c r="E8" s="336" t="s">
        <v>441</v>
      </c>
      <c r="F8" s="336" t="s">
        <v>442</v>
      </c>
      <c r="G8" s="337" t="s">
        <v>443</v>
      </c>
      <c r="H8" s="337"/>
      <c r="I8" s="336" t="s">
        <v>446</v>
      </c>
      <c r="J8" s="336" t="s">
        <v>447</v>
      </c>
      <c r="K8" s="336" t="s">
        <v>448</v>
      </c>
    </row>
    <row r="9" spans="2:11" ht="43.5" customHeight="1" x14ac:dyDescent="0.25">
      <c r="B9" s="336"/>
      <c r="C9" s="336"/>
      <c r="D9" s="336"/>
      <c r="E9" s="336"/>
      <c r="F9" s="336"/>
      <c r="G9" s="125" t="s">
        <v>444</v>
      </c>
      <c r="H9" s="125" t="s">
        <v>445</v>
      </c>
      <c r="I9" s="336"/>
      <c r="J9" s="336"/>
      <c r="K9" s="336"/>
    </row>
    <row r="10" spans="2:11" x14ac:dyDescent="0.25">
      <c r="B10" s="121" t="s">
        <v>246</v>
      </c>
      <c r="C10" s="120" t="s">
        <v>276</v>
      </c>
      <c r="D10" s="120" t="s">
        <v>244</v>
      </c>
      <c r="E10" s="196">
        <v>2.4500000000000001E-2</v>
      </c>
      <c r="F10" s="196">
        <v>2.8000000000000001E-2</v>
      </c>
      <c r="G10" s="197">
        <v>3527</v>
      </c>
      <c r="H10" s="197">
        <v>3643</v>
      </c>
      <c r="I10" s="198">
        <v>65</v>
      </c>
      <c r="J10" s="198">
        <v>1</v>
      </c>
      <c r="K10" s="196">
        <v>2.2200000000000001E-2</v>
      </c>
    </row>
    <row r="11" spans="2:11" x14ac:dyDescent="0.25">
      <c r="B11" s="121" t="s">
        <v>248</v>
      </c>
      <c r="C11" s="120" t="s">
        <v>275</v>
      </c>
      <c r="D11" s="120" t="s">
        <v>245</v>
      </c>
      <c r="E11" s="124">
        <v>9.7000000000000003E-3</v>
      </c>
      <c r="F11" s="124">
        <v>8.9999999999999993E-3</v>
      </c>
      <c r="G11" s="197">
        <v>46414</v>
      </c>
      <c r="H11" s="197">
        <v>47820</v>
      </c>
      <c r="I11" s="197">
        <v>124</v>
      </c>
      <c r="J11" s="197">
        <v>1</v>
      </c>
      <c r="K11" s="124">
        <v>3.8E-3</v>
      </c>
    </row>
    <row r="12" spans="2:11" x14ac:dyDescent="0.25">
      <c r="B12" s="121" t="s">
        <v>247</v>
      </c>
      <c r="C12" s="120" t="s">
        <v>275</v>
      </c>
      <c r="D12" s="120" t="s">
        <v>244</v>
      </c>
      <c r="E12" s="124">
        <v>1.55E-2</v>
      </c>
      <c r="F12" s="124">
        <v>1.8200000000000001E-2</v>
      </c>
      <c r="G12" s="197">
        <v>8495</v>
      </c>
      <c r="H12" s="197">
        <v>11415</v>
      </c>
      <c r="I12" s="197">
        <v>75</v>
      </c>
      <c r="J12" s="197">
        <v>0</v>
      </c>
      <c r="K12" s="124">
        <v>1.37E-2</v>
      </c>
    </row>
    <row r="14" spans="2:11" x14ac:dyDescent="0.25">
      <c r="B14" s="264" t="s">
        <v>388</v>
      </c>
    </row>
    <row r="15" spans="2:11" x14ac:dyDescent="0.25">
      <c r="B15" s="210"/>
    </row>
  </sheetData>
  <mergeCells count="10">
    <mergeCell ref="G7:H7"/>
    <mergeCell ref="E8:E9"/>
    <mergeCell ref="F8:F9"/>
    <mergeCell ref="I8:I9"/>
    <mergeCell ref="J8:J9"/>
    <mergeCell ref="K8:K9"/>
    <mergeCell ref="B8:B9"/>
    <mergeCell ref="C8:C9"/>
    <mergeCell ref="D8:D9"/>
    <mergeCell ref="G8:H8"/>
  </mergeCells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4"/>
  <sheetViews>
    <sheetView showGridLines="0" workbookViewId="0">
      <selection activeCell="F34" sqref="F34"/>
    </sheetView>
  </sheetViews>
  <sheetFormatPr baseColWidth="10" defaultRowHeight="15" x14ac:dyDescent="0.25"/>
  <cols>
    <col min="1" max="1" width="7.28515625" style="115" customWidth="1"/>
    <col min="2" max="2" width="42.85546875" style="115" customWidth="1"/>
    <col min="3" max="3" width="13.85546875" style="115" customWidth="1"/>
    <col min="4" max="4" width="15.42578125" style="115" customWidth="1"/>
    <col min="5" max="5" width="16.140625" style="115" customWidth="1"/>
    <col min="6" max="6" width="15.42578125" style="115" customWidth="1"/>
    <col min="7" max="16384" width="11.42578125" style="115"/>
  </cols>
  <sheetData>
    <row r="2" spans="2:6" x14ac:dyDescent="0.25">
      <c r="B2" s="315" t="s">
        <v>391</v>
      </c>
    </row>
    <row r="3" spans="2:6" x14ac:dyDescent="0.25">
      <c r="B3" s="270"/>
    </row>
    <row r="4" spans="2:6" s="167" customFormat="1" ht="17.25" customHeight="1" x14ac:dyDescent="0.3">
      <c r="B4" s="321" t="s">
        <v>277</v>
      </c>
      <c r="C4" s="317"/>
      <c r="D4" s="317"/>
      <c r="E4" s="317"/>
      <c r="F4" s="317"/>
    </row>
    <row r="5" spans="2:6" s="167" customFormat="1" ht="48" customHeight="1" x14ac:dyDescent="0.3">
      <c r="B5" s="185" t="s">
        <v>278</v>
      </c>
    </row>
    <row r="7" spans="2:6" ht="41.25" x14ac:dyDescent="0.25">
      <c r="B7" s="186" t="s">
        <v>62</v>
      </c>
      <c r="C7" s="187" t="s">
        <v>262</v>
      </c>
      <c r="D7" s="188" t="s">
        <v>263</v>
      </c>
      <c r="E7" s="188" t="s">
        <v>264</v>
      </c>
      <c r="F7" s="188" t="s">
        <v>265</v>
      </c>
    </row>
    <row r="8" spans="2:6" ht="17.25" customHeight="1" x14ac:dyDescent="0.25">
      <c r="B8" s="116" t="s">
        <v>163</v>
      </c>
      <c r="C8" s="116"/>
    </row>
    <row r="9" spans="2:6" x14ac:dyDescent="0.25">
      <c r="B9" s="189" t="s">
        <v>153</v>
      </c>
      <c r="C9" s="190">
        <v>6462</v>
      </c>
      <c r="D9" s="191">
        <v>0.67206501856504297</v>
      </c>
      <c r="E9" s="191">
        <v>0.31239000800174499</v>
      </c>
      <c r="F9" s="191">
        <v>1.55449734332116E-2</v>
      </c>
    </row>
    <row r="10" spans="2:6" x14ac:dyDescent="0.25">
      <c r="B10" s="189" t="s">
        <v>154</v>
      </c>
      <c r="C10" s="190">
        <v>18304</v>
      </c>
      <c r="D10" s="191">
        <v>0.68225621319746399</v>
      </c>
      <c r="E10" s="191">
        <v>0.31260356615615498</v>
      </c>
      <c r="F10" s="191">
        <v>5.140220646381E-3</v>
      </c>
    </row>
    <row r="11" spans="2:6" x14ac:dyDescent="0.25">
      <c r="B11" s="189" t="s">
        <v>155</v>
      </c>
      <c r="C11" s="190">
        <v>1397</v>
      </c>
      <c r="D11" s="191">
        <v>0.97790641890890995</v>
      </c>
      <c r="E11" s="191">
        <v>2.2093556055898599E-2</v>
      </c>
      <c r="F11" s="191">
        <v>2.5035190998185401E-8</v>
      </c>
    </row>
    <row r="12" spans="2:6" x14ac:dyDescent="0.25">
      <c r="B12" s="192" t="s">
        <v>121</v>
      </c>
      <c r="C12" s="193">
        <v>26164</v>
      </c>
      <c r="D12" s="194">
        <v>0.68987986376555277</v>
      </c>
      <c r="E12" s="194">
        <v>0.30250160654930996</v>
      </c>
      <c r="F12" s="194">
        <v>7.6185296851372757E-3</v>
      </c>
    </row>
    <row r="13" spans="2:6" x14ac:dyDescent="0.25">
      <c r="B13" s="116" t="s">
        <v>164</v>
      </c>
      <c r="C13" s="195"/>
      <c r="D13" s="191"/>
      <c r="E13" s="191"/>
      <c r="F13" s="191"/>
    </row>
    <row r="14" spans="2:6" x14ac:dyDescent="0.25">
      <c r="B14" s="189" t="s">
        <v>156</v>
      </c>
      <c r="C14" s="190">
        <v>1880</v>
      </c>
      <c r="D14" s="191">
        <v>1</v>
      </c>
      <c r="E14" s="191">
        <v>0</v>
      </c>
      <c r="F14" s="191">
        <v>0</v>
      </c>
    </row>
    <row r="15" spans="2:6" x14ac:dyDescent="0.25">
      <c r="B15" s="189" t="s">
        <v>157</v>
      </c>
      <c r="C15" s="190">
        <v>74671</v>
      </c>
      <c r="D15" s="191">
        <v>1</v>
      </c>
      <c r="E15" s="191">
        <v>0</v>
      </c>
      <c r="F15" s="191">
        <v>0</v>
      </c>
    </row>
    <row r="16" spans="2:6" x14ac:dyDescent="0.25">
      <c r="B16" s="189" t="s">
        <v>158</v>
      </c>
      <c r="C16" s="116">
        <v>186</v>
      </c>
      <c r="D16" s="191">
        <v>0.32420042171378599</v>
      </c>
      <c r="E16" s="191">
        <v>0.53029378143023498</v>
      </c>
      <c r="F16" s="191">
        <v>0.145505796855979</v>
      </c>
    </row>
    <row r="17" spans="2:7" x14ac:dyDescent="0.25">
      <c r="B17" s="189" t="s">
        <v>159</v>
      </c>
      <c r="C17" s="190">
        <v>2014</v>
      </c>
      <c r="D17" s="191">
        <v>0.19291038817186801</v>
      </c>
      <c r="E17" s="191">
        <v>0.30853051927115099</v>
      </c>
      <c r="F17" s="191">
        <v>0.498559092556981</v>
      </c>
    </row>
    <row r="18" spans="2:7" x14ac:dyDescent="0.25">
      <c r="B18" s="192" t="s">
        <v>165</v>
      </c>
      <c r="C18" s="193">
        <v>78750</v>
      </c>
      <c r="D18" s="194">
        <v>0.95135335428559942</v>
      </c>
      <c r="E18" s="194">
        <v>1.9708539576483993E-2</v>
      </c>
      <c r="F18" s="194">
        <v>2.8938106137916569E-2</v>
      </c>
    </row>
    <row r="19" spans="2:7" x14ac:dyDescent="0.25">
      <c r="B19" s="192" t="s">
        <v>160</v>
      </c>
      <c r="C19" s="193">
        <v>104914</v>
      </c>
      <c r="D19" s="194">
        <v>0.86471067138947166</v>
      </c>
      <c r="E19" s="194">
        <v>0.11341574476282178</v>
      </c>
      <c r="F19" s="194">
        <v>2.1873583847706473E-2</v>
      </c>
    </row>
    <row r="20" spans="2:7" ht="6" customHeight="1" x14ac:dyDescent="0.25"/>
    <row r="21" spans="2:7" x14ac:dyDescent="0.25">
      <c r="B21" s="339" t="s">
        <v>266</v>
      </c>
      <c r="C21" s="339"/>
      <c r="D21" s="339"/>
      <c r="E21" s="339"/>
      <c r="F21" s="339"/>
      <c r="G21" s="339"/>
    </row>
    <row r="22" spans="2:7" ht="15.75" x14ac:dyDescent="0.25">
      <c r="B22" s="340" t="s">
        <v>267</v>
      </c>
      <c r="C22" s="340"/>
      <c r="D22" s="340"/>
      <c r="E22" s="340"/>
      <c r="F22" s="340"/>
      <c r="G22" s="340"/>
    </row>
    <row r="24" spans="2:7" x14ac:dyDescent="0.25">
      <c r="B24" s="211"/>
    </row>
  </sheetData>
  <mergeCells count="2">
    <mergeCell ref="B21:G21"/>
    <mergeCell ref="B22:G22"/>
  </mergeCells>
  <hyperlinks>
    <hyperlink ref="B2" location="Innhold!A1" display="Tilbake til innholdsfortegnelsen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"/>
  <sheetViews>
    <sheetView showGridLines="0" workbookViewId="0">
      <selection activeCell="E35" sqref="E35"/>
    </sheetView>
  </sheetViews>
  <sheetFormatPr baseColWidth="10" defaultColWidth="27.7109375" defaultRowHeight="15" x14ac:dyDescent="0.25"/>
  <cols>
    <col min="1" max="1" width="7.28515625" style="174" customWidth="1"/>
    <col min="2" max="2" width="41.140625" style="174" customWidth="1"/>
    <col min="3" max="3" width="20" style="174" customWidth="1"/>
    <col min="4" max="4" width="18.42578125" style="174" customWidth="1"/>
    <col min="5" max="5" width="20.28515625" style="174" customWidth="1"/>
    <col min="6" max="6" width="18.5703125" style="174" customWidth="1"/>
    <col min="7" max="7" width="20" style="174" customWidth="1"/>
    <col min="8" max="8" width="18.85546875" style="174" customWidth="1"/>
    <col min="9" max="16384" width="27.7109375" style="174"/>
  </cols>
  <sheetData>
    <row r="2" spans="2:8" x14ac:dyDescent="0.25">
      <c r="B2" s="315" t="s">
        <v>391</v>
      </c>
    </row>
    <row r="3" spans="2:8" x14ac:dyDescent="0.25">
      <c r="B3" s="270"/>
    </row>
    <row r="4" spans="2:8" ht="18.75" x14ac:dyDescent="0.3">
      <c r="B4" s="317" t="s">
        <v>261</v>
      </c>
      <c r="C4" s="318"/>
      <c r="D4" s="318"/>
      <c r="E4" s="318"/>
      <c r="F4" s="318"/>
      <c r="G4" s="318"/>
      <c r="H4" s="318"/>
    </row>
    <row r="5" spans="2:8" x14ac:dyDescent="0.25">
      <c r="B5" s="259" t="s">
        <v>337</v>
      </c>
    </row>
    <row r="7" spans="2:8" ht="38.25" x14ac:dyDescent="0.25">
      <c r="B7" s="168" t="s">
        <v>62</v>
      </c>
      <c r="C7" s="175" t="s">
        <v>269</v>
      </c>
      <c r="D7" s="176" t="s">
        <v>260</v>
      </c>
      <c r="E7" s="175" t="s">
        <v>268</v>
      </c>
      <c r="F7" s="176" t="s">
        <v>249</v>
      </c>
      <c r="G7" s="175" t="s">
        <v>270</v>
      </c>
      <c r="H7" s="175" t="s">
        <v>250</v>
      </c>
    </row>
    <row r="8" spans="2:8" ht="17.25" customHeight="1" x14ac:dyDescent="0.25">
      <c r="B8" s="169" t="s">
        <v>274</v>
      </c>
      <c r="C8" s="177">
        <v>30018</v>
      </c>
      <c r="D8" s="178">
        <v>29231.5</v>
      </c>
      <c r="E8" s="177">
        <v>28445</v>
      </c>
      <c r="F8" s="178">
        <v>28824</v>
      </c>
      <c r="G8" s="177">
        <v>29203</v>
      </c>
      <c r="H8" s="177">
        <v>28593.5</v>
      </c>
    </row>
    <row r="9" spans="2:8" x14ac:dyDescent="0.25">
      <c r="B9" s="169" t="s">
        <v>272</v>
      </c>
      <c r="C9" s="177">
        <v>46152</v>
      </c>
      <c r="D9" s="178">
        <v>43510</v>
      </c>
      <c r="E9" s="177">
        <v>40868</v>
      </c>
      <c r="F9" s="178">
        <v>39024.5</v>
      </c>
      <c r="G9" s="177">
        <v>37181</v>
      </c>
      <c r="H9" s="177">
        <v>35856.5</v>
      </c>
    </row>
    <row r="10" spans="2:8" x14ac:dyDescent="0.25">
      <c r="B10" s="169" t="s">
        <v>271</v>
      </c>
      <c r="C10" s="177">
        <v>815</v>
      </c>
      <c r="D10" s="178">
        <v>1012</v>
      </c>
      <c r="E10" s="177">
        <v>1209</v>
      </c>
      <c r="F10" s="178">
        <v>1237.5</v>
      </c>
      <c r="G10" s="177">
        <v>1266</v>
      </c>
      <c r="H10" s="177">
        <v>1196.5</v>
      </c>
    </row>
    <row r="11" spans="2:8" x14ac:dyDescent="0.25">
      <c r="B11" s="170" t="s">
        <v>251</v>
      </c>
      <c r="C11" s="179">
        <v>76985</v>
      </c>
      <c r="D11" s="180">
        <v>73753.5</v>
      </c>
      <c r="E11" s="179">
        <v>70522</v>
      </c>
      <c r="F11" s="180">
        <v>69086</v>
      </c>
      <c r="G11" s="179">
        <v>67650</v>
      </c>
      <c r="H11" s="179">
        <v>65646.5</v>
      </c>
    </row>
    <row r="12" spans="2:8" x14ac:dyDescent="0.25">
      <c r="B12" s="171" t="s">
        <v>273</v>
      </c>
      <c r="C12" s="181"/>
      <c r="D12" s="178"/>
      <c r="E12" s="181"/>
      <c r="F12" s="178"/>
      <c r="G12" s="181"/>
      <c r="H12" s="181"/>
    </row>
    <row r="13" spans="2:8" x14ac:dyDescent="0.25">
      <c r="B13" s="172" t="s">
        <v>252</v>
      </c>
      <c r="C13" s="177">
        <v>154</v>
      </c>
      <c r="D13" s="178"/>
      <c r="E13" s="177">
        <v>169</v>
      </c>
      <c r="F13" s="178"/>
      <c r="G13" s="177">
        <v>171</v>
      </c>
      <c r="H13" s="177"/>
    </row>
    <row r="14" spans="2:8" x14ac:dyDescent="0.25">
      <c r="B14" s="172" t="s">
        <v>253</v>
      </c>
      <c r="C14" s="177">
        <v>373</v>
      </c>
      <c r="D14" s="178"/>
      <c r="E14" s="177">
        <v>247</v>
      </c>
      <c r="F14" s="178"/>
      <c r="G14" s="177">
        <v>236</v>
      </c>
      <c r="H14" s="177"/>
    </row>
    <row r="15" spans="2:8" x14ac:dyDescent="0.25">
      <c r="B15" s="172" t="s">
        <v>254</v>
      </c>
      <c r="C15" s="177">
        <v>0.2</v>
      </c>
      <c r="D15" s="178"/>
      <c r="E15" s="177">
        <v>0.2</v>
      </c>
      <c r="F15" s="178"/>
      <c r="G15" s="177">
        <v>0.2</v>
      </c>
      <c r="H15" s="177"/>
    </row>
    <row r="16" spans="2:8" x14ac:dyDescent="0.25">
      <c r="B16" s="170" t="s">
        <v>255</v>
      </c>
      <c r="C16" s="179">
        <v>76457.8</v>
      </c>
      <c r="D16" s="180">
        <v>73281.8</v>
      </c>
      <c r="E16" s="179">
        <v>70105.8</v>
      </c>
      <c r="F16" s="180">
        <v>68674.3</v>
      </c>
      <c r="G16" s="179">
        <v>67242.8</v>
      </c>
      <c r="H16" s="179">
        <v>65216.3</v>
      </c>
    </row>
    <row r="17" spans="2:8" x14ac:dyDescent="0.25">
      <c r="B17" s="169" t="s">
        <v>256</v>
      </c>
      <c r="C17" s="177">
        <v>775</v>
      </c>
      <c r="D17" s="178">
        <v>524.5</v>
      </c>
      <c r="E17" s="177">
        <v>274</v>
      </c>
      <c r="F17" s="178">
        <v>479.5</v>
      </c>
      <c r="G17" s="177">
        <v>685</v>
      </c>
      <c r="H17" s="177">
        <v>670</v>
      </c>
    </row>
    <row r="18" spans="2:8" x14ac:dyDescent="0.25">
      <c r="B18" s="169" t="s">
        <v>257</v>
      </c>
      <c r="C18" s="177">
        <v>1946</v>
      </c>
      <c r="D18" s="178">
        <v>2035</v>
      </c>
      <c r="E18" s="177">
        <v>2124</v>
      </c>
      <c r="F18" s="178">
        <v>2922</v>
      </c>
      <c r="G18" s="177">
        <v>3720</v>
      </c>
      <c r="H18" s="177">
        <v>1392</v>
      </c>
    </row>
    <row r="19" spans="2:8" x14ac:dyDescent="0.25">
      <c r="B19" s="169" t="s">
        <v>258</v>
      </c>
      <c r="C19" s="177"/>
      <c r="D19" s="178">
        <v>0</v>
      </c>
      <c r="E19" s="177"/>
      <c r="F19" s="178">
        <v>78.5</v>
      </c>
      <c r="G19" s="177">
        <v>157</v>
      </c>
      <c r="H19" s="177">
        <v>78.5</v>
      </c>
    </row>
    <row r="20" spans="2:8" x14ac:dyDescent="0.25">
      <c r="B20" s="173" t="s">
        <v>259</v>
      </c>
      <c r="C20" s="182">
        <v>79178.8</v>
      </c>
      <c r="D20" s="183">
        <v>75841.3</v>
      </c>
      <c r="E20" s="182">
        <v>72503.8</v>
      </c>
      <c r="F20" s="183">
        <v>72075.8</v>
      </c>
      <c r="G20" s="182">
        <v>69132.800000000003</v>
      </c>
      <c r="H20" s="182">
        <v>67263.3</v>
      </c>
    </row>
    <row r="22" spans="2:8" x14ac:dyDescent="0.25">
      <c r="C22" s="184"/>
    </row>
    <row r="23" spans="2:8" x14ac:dyDescent="0.25">
      <c r="C23" s="184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8"/>
  <sheetViews>
    <sheetView workbookViewId="0">
      <selection activeCell="I27" sqref="I27"/>
    </sheetView>
  </sheetViews>
  <sheetFormatPr baseColWidth="10" defaultColWidth="27.7109375" defaultRowHeight="15" x14ac:dyDescent="0.25"/>
  <cols>
    <col min="1" max="1" width="7.28515625" style="215" customWidth="1"/>
    <col min="2" max="2" width="34.42578125" style="215" customWidth="1"/>
    <col min="3" max="8" width="11" style="215" customWidth="1"/>
    <col min="9" max="16384" width="27.7109375" style="215"/>
  </cols>
  <sheetData>
    <row r="1" spans="2:8" ht="12.75" customHeight="1" x14ac:dyDescent="0.25"/>
    <row r="2" spans="2:8" ht="12.75" customHeight="1" x14ac:dyDescent="0.25">
      <c r="B2" s="315" t="s">
        <v>391</v>
      </c>
      <c r="C2" s="214"/>
      <c r="D2" s="214"/>
    </row>
    <row r="3" spans="2:8" ht="12.75" customHeight="1" x14ac:dyDescent="0.25">
      <c r="B3" s="270"/>
      <c r="C3" s="214"/>
      <c r="D3" s="214"/>
    </row>
    <row r="4" spans="2:8" ht="18.75" x14ac:dyDescent="0.3">
      <c r="B4" s="317" t="s">
        <v>371</v>
      </c>
      <c r="C4" s="317"/>
      <c r="D4" s="317"/>
      <c r="E4" s="318"/>
      <c r="F4" s="318"/>
      <c r="G4" s="318"/>
      <c r="H4" s="318"/>
    </row>
    <row r="5" spans="2:8" ht="15" customHeight="1" x14ac:dyDescent="0.25">
      <c r="B5" s="231" t="s">
        <v>337</v>
      </c>
      <c r="C5" s="231"/>
      <c r="D5" s="231"/>
    </row>
    <row r="6" spans="2:8" ht="15" customHeight="1" x14ac:dyDescent="0.25">
      <c r="B6" s="246"/>
      <c r="C6" s="238"/>
      <c r="D6" s="238"/>
    </row>
    <row r="7" spans="2:8" ht="15" customHeight="1" x14ac:dyDescent="0.25">
      <c r="B7" s="214"/>
      <c r="C7" s="346">
        <v>42735</v>
      </c>
      <c r="D7" s="342"/>
      <c r="E7" s="341">
        <v>42369</v>
      </c>
      <c r="F7" s="342"/>
      <c r="G7" s="343">
        <v>42004</v>
      </c>
      <c r="H7" s="344"/>
    </row>
    <row r="8" spans="2:8" ht="15" customHeight="1" x14ac:dyDescent="0.25">
      <c r="B8" s="223" t="s">
        <v>62</v>
      </c>
      <c r="C8" s="236" t="s">
        <v>303</v>
      </c>
      <c r="D8" s="257" t="s">
        <v>370</v>
      </c>
      <c r="E8" s="254" t="s">
        <v>303</v>
      </c>
      <c r="F8" s="257" t="s">
        <v>370</v>
      </c>
      <c r="G8" s="236" t="s">
        <v>303</v>
      </c>
      <c r="H8" s="257" t="s">
        <v>370</v>
      </c>
    </row>
    <row r="9" spans="2:8" ht="15" customHeight="1" x14ac:dyDescent="0.25">
      <c r="B9" s="244" t="s">
        <v>365</v>
      </c>
      <c r="C9" s="245">
        <v>12128</v>
      </c>
      <c r="D9" s="252">
        <v>0.17138900272741403</v>
      </c>
      <c r="E9" s="255">
        <v>10608</v>
      </c>
      <c r="F9" s="252">
        <v>0.16561285185705588</v>
      </c>
      <c r="G9" s="245">
        <v>9905</v>
      </c>
      <c r="H9" s="252">
        <v>0.16136126677961685</v>
      </c>
    </row>
    <row r="10" spans="2:8" ht="15" customHeight="1" x14ac:dyDescent="0.25">
      <c r="B10" s="244" t="s">
        <v>382</v>
      </c>
      <c r="C10" s="245">
        <v>22133</v>
      </c>
      <c r="D10" s="252">
        <v>0.31277645097013979</v>
      </c>
      <c r="E10" s="255">
        <v>19425</v>
      </c>
      <c r="F10" s="252">
        <v>0.30326448409910545</v>
      </c>
      <c r="G10" s="245">
        <v>18889</v>
      </c>
      <c r="H10" s="252">
        <v>0.30771862374560144</v>
      </c>
    </row>
    <row r="11" spans="2:8" ht="15" customHeight="1" x14ac:dyDescent="0.25">
      <c r="B11" s="244" t="s">
        <v>366</v>
      </c>
      <c r="C11" s="245">
        <v>27651</v>
      </c>
      <c r="D11" s="252">
        <v>0.39075505560815682</v>
      </c>
      <c r="E11" s="255">
        <v>25353</v>
      </c>
      <c r="F11" s="252">
        <v>0.39581284248981313</v>
      </c>
      <c r="G11" s="245">
        <v>23427</v>
      </c>
      <c r="H11" s="252">
        <v>0.38164668317476869</v>
      </c>
    </row>
    <row r="12" spans="2:8" ht="15" customHeight="1" x14ac:dyDescent="0.25">
      <c r="B12" s="244" t="s">
        <v>367</v>
      </c>
      <c r="C12" s="245">
        <v>8801</v>
      </c>
      <c r="D12" s="252">
        <v>0.12437290674505037</v>
      </c>
      <c r="E12" s="255">
        <v>8613</v>
      </c>
      <c r="F12" s="252">
        <v>0.13446676970633695</v>
      </c>
      <c r="G12" s="245">
        <v>8725</v>
      </c>
      <c r="H12" s="252">
        <v>0.14213801642121726</v>
      </c>
    </row>
    <row r="13" spans="2:8" ht="15" customHeight="1" x14ac:dyDescent="0.25">
      <c r="B13" s="223" t="s">
        <v>368</v>
      </c>
      <c r="C13" s="245">
        <v>50</v>
      </c>
      <c r="D13" s="252">
        <v>7.0658394923900911E-4</v>
      </c>
      <c r="E13" s="255">
        <v>54</v>
      </c>
      <c r="F13" s="252">
        <v>8.4305184768863287E-4</v>
      </c>
      <c r="G13" s="245">
        <v>438</v>
      </c>
      <c r="H13" s="252">
        <v>7.1354098787957771E-3</v>
      </c>
    </row>
    <row r="14" spans="2:8" ht="15" customHeight="1" x14ac:dyDescent="0.25">
      <c r="B14" s="223" t="s">
        <v>369</v>
      </c>
      <c r="C14" s="221">
        <v>70763</v>
      </c>
      <c r="D14" s="253">
        <v>1</v>
      </c>
      <c r="E14" s="256">
        <v>64053</v>
      </c>
      <c r="F14" s="253">
        <v>1</v>
      </c>
      <c r="G14" s="221">
        <v>61384</v>
      </c>
      <c r="H14" s="253">
        <v>1</v>
      </c>
    </row>
    <row r="15" spans="2:8" ht="15" customHeight="1" x14ac:dyDescent="0.25">
      <c r="B15" s="218"/>
      <c r="C15" s="218"/>
      <c r="D15" s="218"/>
      <c r="E15" s="235"/>
      <c r="F15" s="235"/>
      <c r="G15" s="235"/>
    </row>
    <row r="16" spans="2:8" ht="15" customHeight="1" x14ac:dyDescent="0.25">
      <c r="B16" s="218"/>
      <c r="C16" s="218"/>
      <c r="D16" s="218"/>
      <c r="E16" s="235"/>
      <c r="F16" s="235"/>
      <c r="G16" s="235"/>
    </row>
    <row r="17" spans="2:8" ht="18.75" x14ac:dyDescent="0.3">
      <c r="B17" s="317" t="s">
        <v>385</v>
      </c>
      <c r="C17" s="317"/>
      <c r="D17" s="317"/>
      <c r="E17" s="318"/>
      <c r="F17" s="318"/>
      <c r="G17" s="318"/>
      <c r="H17" s="318"/>
    </row>
    <row r="18" spans="2:8" ht="18.75" x14ac:dyDescent="0.3">
      <c r="B18" s="231" t="s">
        <v>337</v>
      </c>
      <c r="C18" s="216"/>
      <c r="D18" s="216"/>
    </row>
    <row r="19" spans="2:8" x14ac:dyDescent="0.25">
      <c r="B19" s="244"/>
      <c r="C19" s="247"/>
      <c r="D19" s="247"/>
      <c r="E19" s="248"/>
      <c r="F19" s="248"/>
      <c r="G19" s="345"/>
      <c r="H19" s="345"/>
    </row>
    <row r="20" spans="2:8" ht="26.25" x14ac:dyDescent="0.25">
      <c r="B20" s="229" t="s">
        <v>62</v>
      </c>
      <c r="C20" s="237" t="s">
        <v>372</v>
      </c>
      <c r="D20" s="237" t="s">
        <v>383</v>
      </c>
      <c r="E20" s="237" t="s">
        <v>373</v>
      </c>
      <c r="F20" s="237" t="s">
        <v>374</v>
      </c>
      <c r="G20" s="237" t="s">
        <v>375</v>
      </c>
      <c r="H20" s="237" t="s">
        <v>333</v>
      </c>
    </row>
    <row r="21" spans="2:8" x14ac:dyDescent="0.25">
      <c r="B21" s="218" t="s">
        <v>376</v>
      </c>
      <c r="C21" s="242">
        <v>9082</v>
      </c>
      <c r="D21" s="242">
        <v>1623</v>
      </c>
      <c r="E21" s="242">
        <v>3414</v>
      </c>
      <c r="F21" s="242">
        <v>9987</v>
      </c>
      <c r="G21" s="242">
        <v>46657</v>
      </c>
      <c r="H21" s="242">
        <v>70763</v>
      </c>
    </row>
    <row r="22" spans="2:8" x14ac:dyDescent="0.25">
      <c r="B22" s="218" t="s">
        <v>377</v>
      </c>
      <c r="C22" s="242">
        <v>8865</v>
      </c>
      <c r="D22" s="242">
        <v>701</v>
      </c>
      <c r="E22" s="242">
        <v>2698</v>
      </c>
      <c r="F22" s="242">
        <v>10400</v>
      </c>
      <c r="G22" s="242">
        <v>41389</v>
      </c>
      <c r="H22" s="242">
        <v>64053</v>
      </c>
    </row>
    <row r="23" spans="2:8" x14ac:dyDescent="0.25">
      <c r="B23" s="223" t="s">
        <v>378</v>
      </c>
      <c r="C23" s="258">
        <v>9320</v>
      </c>
      <c r="D23" s="258">
        <v>661</v>
      </c>
      <c r="E23" s="258">
        <v>2236</v>
      </c>
      <c r="F23" s="258">
        <v>11939</v>
      </c>
      <c r="G23" s="258">
        <v>37228</v>
      </c>
      <c r="H23" s="258">
        <v>61384</v>
      </c>
    </row>
    <row r="24" spans="2:8" x14ac:dyDescent="0.25">
      <c r="B24" s="218"/>
      <c r="C24" s="242"/>
      <c r="D24" s="242"/>
      <c r="E24" s="249"/>
      <c r="F24" s="249"/>
      <c r="G24" s="249"/>
      <c r="H24" s="249"/>
    </row>
    <row r="25" spans="2:8" x14ac:dyDescent="0.25">
      <c r="B25" s="218"/>
      <c r="C25" s="242"/>
      <c r="D25" s="242"/>
      <c r="E25" s="249"/>
      <c r="F25" s="249"/>
      <c r="G25" s="249"/>
      <c r="H25" s="249"/>
    </row>
    <row r="26" spans="2:8" x14ac:dyDescent="0.25">
      <c r="B26" s="218"/>
      <c r="C26" s="218"/>
      <c r="D26" s="218"/>
    </row>
    <row r="27" spans="2:8" x14ac:dyDescent="0.25">
      <c r="B27" s="218"/>
      <c r="C27" s="218"/>
      <c r="D27" s="218"/>
    </row>
    <row r="28" spans="2:8" x14ac:dyDescent="0.25">
      <c r="B28" s="218"/>
      <c r="C28" s="218"/>
      <c r="D28" s="218"/>
    </row>
    <row r="29" spans="2:8" x14ac:dyDescent="0.25">
      <c r="B29" s="218"/>
      <c r="C29" s="218"/>
      <c r="D29" s="218"/>
    </row>
    <row r="30" spans="2:8" x14ac:dyDescent="0.25">
      <c r="B30" s="218"/>
      <c r="C30" s="218"/>
      <c r="D30" s="218"/>
    </row>
    <row r="31" spans="2:8" x14ac:dyDescent="0.25">
      <c r="B31" s="218"/>
      <c r="C31" s="218"/>
      <c r="D31" s="218"/>
    </row>
    <row r="32" spans="2:8" x14ac:dyDescent="0.25">
      <c r="B32" s="218"/>
      <c r="C32" s="218"/>
      <c r="D32" s="218"/>
    </row>
    <row r="33" spans="2:4" x14ac:dyDescent="0.25">
      <c r="B33" s="218"/>
      <c r="C33" s="218"/>
      <c r="D33" s="218"/>
    </row>
    <row r="34" spans="2:4" x14ac:dyDescent="0.25">
      <c r="B34" s="218"/>
      <c r="C34" s="218"/>
      <c r="D34" s="218"/>
    </row>
    <row r="35" spans="2:4" x14ac:dyDescent="0.25">
      <c r="B35" s="218"/>
      <c r="C35" s="218"/>
      <c r="D35" s="218"/>
    </row>
    <row r="36" spans="2:4" x14ac:dyDescent="0.25">
      <c r="B36" s="218"/>
      <c r="C36" s="218"/>
      <c r="D36" s="218"/>
    </row>
    <row r="37" spans="2:4" x14ac:dyDescent="0.25">
      <c r="B37" s="218"/>
      <c r="C37" s="218"/>
      <c r="D37" s="218"/>
    </row>
    <row r="38" spans="2:4" x14ac:dyDescent="0.25">
      <c r="B38" s="218"/>
      <c r="C38" s="218"/>
      <c r="D38" s="218"/>
    </row>
    <row r="39" spans="2:4" x14ac:dyDescent="0.25">
      <c r="B39" s="218"/>
      <c r="C39" s="218"/>
      <c r="D39" s="218"/>
    </row>
    <row r="40" spans="2:4" x14ac:dyDescent="0.25">
      <c r="B40" s="218"/>
      <c r="C40" s="218"/>
      <c r="D40" s="218"/>
    </row>
    <row r="41" spans="2:4" x14ac:dyDescent="0.25">
      <c r="B41" s="218"/>
      <c r="C41" s="218"/>
      <c r="D41" s="218"/>
    </row>
    <row r="42" spans="2:4" x14ac:dyDescent="0.25">
      <c r="B42" s="218"/>
      <c r="C42" s="218"/>
      <c r="D42" s="218"/>
    </row>
    <row r="43" spans="2:4" x14ac:dyDescent="0.25">
      <c r="B43" s="218"/>
      <c r="C43" s="218"/>
      <c r="D43" s="218"/>
    </row>
    <row r="44" spans="2:4" x14ac:dyDescent="0.25">
      <c r="B44" s="218"/>
      <c r="C44" s="218"/>
      <c r="D44" s="218"/>
    </row>
    <row r="45" spans="2:4" x14ac:dyDescent="0.25">
      <c r="B45" s="218"/>
      <c r="C45" s="218"/>
      <c r="D45" s="218"/>
    </row>
    <row r="46" spans="2:4" x14ac:dyDescent="0.25">
      <c r="B46" s="218"/>
      <c r="C46" s="218"/>
      <c r="D46" s="218"/>
    </row>
    <row r="47" spans="2:4" x14ac:dyDescent="0.25">
      <c r="B47" s="218"/>
      <c r="C47" s="218"/>
      <c r="D47" s="218"/>
    </row>
    <row r="48" spans="2:4" x14ac:dyDescent="0.25">
      <c r="B48" s="218"/>
      <c r="C48" s="218"/>
      <c r="D48" s="218"/>
    </row>
    <row r="49" spans="2:4" x14ac:dyDescent="0.25">
      <c r="B49" s="218"/>
      <c r="C49" s="218"/>
      <c r="D49" s="218"/>
    </row>
    <row r="50" spans="2:4" x14ac:dyDescent="0.25">
      <c r="B50" s="218"/>
      <c r="C50" s="218"/>
      <c r="D50" s="218"/>
    </row>
    <row r="51" spans="2:4" x14ac:dyDescent="0.25">
      <c r="B51" s="218"/>
      <c r="C51" s="218"/>
      <c r="D51" s="218"/>
    </row>
    <row r="52" spans="2:4" x14ac:dyDescent="0.25">
      <c r="B52" s="218"/>
      <c r="C52" s="218"/>
      <c r="D52" s="218"/>
    </row>
    <row r="53" spans="2:4" x14ac:dyDescent="0.25">
      <c r="B53" s="218"/>
      <c r="C53" s="218"/>
      <c r="D53" s="218"/>
    </row>
    <row r="54" spans="2:4" x14ac:dyDescent="0.25">
      <c r="B54" s="218"/>
      <c r="C54" s="218"/>
      <c r="D54" s="218"/>
    </row>
    <row r="55" spans="2:4" x14ac:dyDescent="0.25">
      <c r="B55" s="218"/>
      <c r="C55" s="218"/>
      <c r="D55" s="218"/>
    </row>
    <row r="56" spans="2:4" x14ac:dyDescent="0.25">
      <c r="B56" s="218"/>
      <c r="C56" s="218"/>
      <c r="D56" s="218"/>
    </row>
    <row r="57" spans="2:4" x14ac:dyDescent="0.25">
      <c r="B57" s="218"/>
      <c r="C57" s="218"/>
      <c r="D57" s="218"/>
    </row>
    <row r="58" spans="2:4" x14ac:dyDescent="0.25">
      <c r="B58" s="218"/>
      <c r="C58" s="218"/>
      <c r="D58" s="218"/>
    </row>
  </sheetData>
  <mergeCells count="4">
    <mergeCell ref="E7:F7"/>
    <mergeCell ref="G7:H7"/>
    <mergeCell ref="G19:H19"/>
    <mergeCell ref="C7:D7"/>
  </mergeCells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1"/>
  <sheetViews>
    <sheetView showGridLines="0" workbookViewId="0">
      <selection activeCell="F38" sqref="F38"/>
    </sheetView>
  </sheetViews>
  <sheetFormatPr baseColWidth="10" defaultColWidth="27.7109375" defaultRowHeight="15" x14ac:dyDescent="0.25"/>
  <cols>
    <col min="1" max="1" width="7.28515625" style="215" customWidth="1"/>
    <col min="2" max="2" width="47" style="215" customWidth="1"/>
    <col min="3" max="8" width="17.5703125" style="215" customWidth="1"/>
    <col min="9" max="16384" width="27.7109375" style="215"/>
  </cols>
  <sheetData>
    <row r="2" spans="2:8" x14ac:dyDescent="0.25">
      <c r="B2" s="315" t="s">
        <v>391</v>
      </c>
    </row>
    <row r="3" spans="2:8" x14ac:dyDescent="0.25">
      <c r="B3" s="270"/>
    </row>
    <row r="4" spans="2:8" ht="18.75" x14ac:dyDescent="0.3">
      <c r="B4" s="320" t="s">
        <v>302</v>
      </c>
      <c r="C4" s="318"/>
      <c r="D4" s="318"/>
      <c r="E4" s="318"/>
      <c r="F4" s="318"/>
      <c r="G4" s="318"/>
      <c r="H4" s="318"/>
    </row>
    <row r="5" spans="2:8" x14ac:dyDescent="0.25">
      <c r="B5" s="231" t="s">
        <v>337</v>
      </c>
    </row>
    <row r="7" spans="2:8" ht="39" x14ac:dyDescent="0.25">
      <c r="B7" s="229" t="s">
        <v>62</v>
      </c>
      <c r="C7" s="226" t="s">
        <v>303</v>
      </c>
      <c r="D7" s="226" t="s">
        <v>262</v>
      </c>
      <c r="E7" s="227" t="s">
        <v>304</v>
      </c>
      <c r="F7" s="227" t="s">
        <v>305</v>
      </c>
      <c r="G7" s="227" t="s">
        <v>384</v>
      </c>
      <c r="H7" s="227" t="s">
        <v>334</v>
      </c>
    </row>
    <row r="8" spans="2:8" ht="17.25" customHeight="1" x14ac:dyDescent="0.25">
      <c r="B8" s="218" t="s">
        <v>306</v>
      </c>
      <c r="C8" s="219">
        <v>44.621960346494134</v>
      </c>
      <c r="D8" s="219">
        <v>34</v>
      </c>
      <c r="E8" s="219">
        <v>7.9357000000000006E-4</v>
      </c>
      <c r="F8" s="219">
        <v>0</v>
      </c>
      <c r="G8" s="219">
        <v>7.9357000000000006E-4</v>
      </c>
      <c r="H8" s="219">
        <v>-2.9608799999999998E-2</v>
      </c>
    </row>
    <row r="9" spans="2:8" x14ac:dyDescent="0.25">
      <c r="B9" s="218" t="s">
        <v>307</v>
      </c>
      <c r="C9" s="219">
        <v>993.63352680084211</v>
      </c>
      <c r="D9" s="219">
        <v>1429</v>
      </c>
      <c r="E9" s="219">
        <v>68.008658350000005</v>
      </c>
      <c r="F9" s="219">
        <v>20</v>
      </c>
      <c r="G9" s="219">
        <v>48.008658350000005</v>
      </c>
      <c r="H9" s="219">
        <v>-5.8370105700000003</v>
      </c>
    </row>
    <row r="10" spans="2:8" x14ac:dyDescent="0.25">
      <c r="B10" s="218" t="s">
        <v>308</v>
      </c>
      <c r="C10" s="219">
        <v>22.838454001339922</v>
      </c>
      <c r="D10" s="219">
        <v>24</v>
      </c>
      <c r="E10" s="219">
        <v>0</v>
      </c>
      <c r="F10" s="219">
        <v>0</v>
      </c>
      <c r="G10" s="219">
        <v>0</v>
      </c>
      <c r="H10" s="219">
        <v>0.10695474000000001</v>
      </c>
    </row>
    <row r="11" spans="2:8" x14ac:dyDescent="0.25">
      <c r="B11" s="218" t="s">
        <v>309</v>
      </c>
      <c r="C11" s="219">
        <v>765.21892671212163</v>
      </c>
      <c r="D11" s="219">
        <v>913</v>
      </c>
      <c r="E11" s="219">
        <v>0.14751551999999998</v>
      </c>
      <c r="F11" s="219">
        <v>0</v>
      </c>
      <c r="G11" s="219">
        <v>0.14751551999999998</v>
      </c>
      <c r="H11" s="219">
        <v>0.30115648</v>
      </c>
    </row>
    <row r="12" spans="2:8" x14ac:dyDescent="0.25">
      <c r="B12" s="218" t="s">
        <v>310</v>
      </c>
      <c r="C12" s="219">
        <v>943.62477632147659</v>
      </c>
      <c r="D12" s="219">
        <v>863</v>
      </c>
      <c r="E12" s="219">
        <v>4.2234014700000007</v>
      </c>
      <c r="F12" s="219">
        <v>2</v>
      </c>
      <c r="G12" s="219">
        <v>2.2234014700000007</v>
      </c>
      <c r="H12" s="219">
        <v>-5.0458908899999999</v>
      </c>
    </row>
    <row r="13" spans="2:8" x14ac:dyDescent="0.25">
      <c r="B13" s="218" t="s">
        <v>311</v>
      </c>
      <c r="C13" s="219">
        <v>3379.0112155354018</v>
      </c>
      <c r="D13" s="219">
        <v>3538</v>
      </c>
      <c r="E13" s="219">
        <v>1.7917612699999999</v>
      </c>
      <c r="F13" s="219">
        <v>0</v>
      </c>
      <c r="G13" s="219">
        <v>1.7917612699999999</v>
      </c>
      <c r="H13" s="219">
        <v>28.699841150000001</v>
      </c>
    </row>
    <row r="14" spans="2:8" x14ac:dyDescent="0.25">
      <c r="B14" s="218" t="s">
        <v>312</v>
      </c>
      <c r="C14" s="219">
        <v>657.41452974361209</v>
      </c>
      <c r="D14" s="219">
        <v>789</v>
      </c>
      <c r="E14" s="219">
        <v>5.6426740000000004</v>
      </c>
      <c r="F14" s="219">
        <v>0</v>
      </c>
      <c r="G14" s="219">
        <v>5.6426740000000004</v>
      </c>
      <c r="H14" s="219">
        <v>-1.7212869800000001</v>
      </c>
    </row>
    <row r="15" spans="2:8" x14ac:dyDescent="0.25">
      <c r="B15" s="218" t="s">
        <v>313</v>
      </c>
      <c r="C15" s="219">
        <v>619.09300402053316</v>
      </c>
      <c r="D15" s="219">
        <v>707</v>
      </c>
      <c r="E15" s="219">
        <v>39.294486200000001</v>
      </c>
      <c r="F15" s="219">
        <v>30</v>
      </c>
      <c r="G15" s="219">
        <v>9.2944862000000015</v>
      </c>
      <c r="H15" s="219">
        <v>33.643210099999997</v>
      </c>
    </row>
    <row r="16" spans="2:8" x14ac:dyDescent="0.25">
      <c r="B16" s="218" t="s">
        <v>314</v>
      </c>
      <c r="C16" s="219">
        <v>1016.5871204583027</v>
      </c>
      <c r="D16" s="219">
        <v>1216</v>
      </c>
      <c r="E16" s="219">
        <v>0</v>
      </c>
      <c r="F16" s="219">
        <v>0</v>
      </c>
      <c r="G16" s="219">
        <v>0</v>
      </c>
      <c r="H16" s="219">
        <v>0</v>
      </c>
    </row>
    <row r="17" spans="2:8" x14ac:dyDescent="0.25">
      <c r="B17" s="218" t="s">
        <v>315</v>
      </c>
      <c r="C17" s="219">
        <v>1944.3315612624258</v>
      </c>
      <c r="D17" s="219">
        <v>2421</v>
      </c>
      <c r="E17" s="219">
        <v>53.672478290000001</v>
      </c>
      <c r="F17" s="219">
        <v>19</v>
      </c>
      <c r="G17" s="219">
        <v>34.672478290000001</v>
      </c>
      <c r="H17" s="219">
        <v>85.688082509999987</v>
      </c>
    </row>
    <row r="18" spans="2:8" x14ac:dyDescent="0.25">
      <c r="B18" s="218" t="s">
        <v>316</v>
      </c>
      <c r="C18" s="219">
        <v>65.518417569201333</v>
      </c>
      <c r="D18" s="219">
        <v>97</v>
      </c>
      <c r="E18" s="219">
        <v>26.80237112</v>
      </c>
      <c r="F18" s="219">
        <v>10</v>
      </c>
      <c r="G18" s="219">
        <v>16.80237112</v>
      </c>
      <c r="H18" s="219">
        <v>8.3077616199999991</v>
      </c>
    </row>
    <row r="19" spans="2:8" x14ac:dyDescent="0.25">
      <c r="B19" s="218" t="s">
        <v>317</v>
      </c>
      <c r="C19" s="219">
        <v>1080.56580167426</v>
      </c>
      <c r="D19" s="219">
        <v>1234</v>
      </c>
      <c r="E19" s="219">
        <v>40.022903680000006</v>
      </c>
      <c r="F19" s="219">
        <v>17</v>
      </c>
      <c r="G19" s="219">
        <v>23.022903680000006</v>
      </c>
      <c r="H19" s="219">
        <v>6.0842854200000005</v>
      </c>
    </row>
    <row r="20" spans="2:8" x14ac:dyDescent="0.25">
      <c r="B20" s="218" t="s">
        <v>318</v>
      </c>
      <c r="C20" s="219">
        <v>7558.8954638973319</v>
      </c>
      <c r="D20" s="219">
        <v>8394</v>
      </c>
      <c r="E20" s="219">
        <v>77.647912129999995</v>
      </c>
      <c r="F20" s="219">
        <v>16</v>
      </c>
      <c r="G20" s="219">
        <v>61.647912129999995</v>
      </c>
      <c r="H20" s="219">
        <v>-6.1040705300000004</v>
      </c>
    </row>
    <row r="21" spans="2:8" x14ac:dyDescent="0.25">
      <c r="B21" s="218" t="s">
        <v>319</v>
      </c>
      <c r="C21" s="219">
        <v>550.11141220616446</v>
      </c>
      <c r="D21" s="219">
        <v>578</v>
      </c>
      <c r="E21" s="219">
        <v>2.2336600200000003</v>
      </c>
      <c r="F21" s="219">
        <v>1</v>
      </c>
      <c r="G21" s="219">
        <v>1.2336600200000003</v>
      </c>
      <c r="H21" s="219">
        <v>0.16211313999999999</v>
      </c>
    </row>
    <row r="22" spans="2:8" x14ac:dyDescent="0.25">
      <c r="B22" s="218" t="s">
        <v>320</v>
      </c>
      <c r="C22" s="219">
        <v>13.217406072801298</v>
      </c>
      <c r="D22" s="219">
        <v>15</v>
      </c>
      <c r="E22" s="219">
        <v>0</v>
      </c>
      <c r="F22" s="219">
        <v>0</v>
      </c>
      <c r="G22" s="219">
        <v>0</v>
      </c>
      <c r="H22" s="219">
        <v>-3.661006E-2</v>
      </c>
    </row>
    <row r="23" spans="2:8" x14ac:dyDescent="0.25">
      <c r="B23" s="218" t="s">
        <v>321</v>
      </c>
      <c r="C23" s="219">
        <v>-1.0044131735685886E-4</v>
      </c>
      <c r="D23" s="219">
        <v>13</v>
      </c>
      <c r="E23" s="219">
        <v>0</v>
      </c>
      <c r="F23" s="219">
        <v>0</v>
      </c>
      <c r="G23" s="219">
        <v>0</v>
      </c>
      <c r="H23" s="219">
        <v>0</v>
      </c>
    </row>
    <row r="24" spans="2:8" x14ac:dyDescent="0.25">
      <c r="B24" s="218" t="s">
        <v>322</v>
      </c>
      <c r="C24" s="219">
        <v>840.16964391414808</v>
      </c>
      <c r="D24" s="219">
        <v>917.13190476316322</v>
      </c>
      <c r="E24" s="219">
        <v>16.19962731</v>
      </c>
      <c r="F24" s="219">
        <v>9</v>
      </c>
      <c r="G24" s="219">
        <v>7.1996273100000003</v>
      </c>
      <c r="H24" s="219">
        <v>1.89082683</v>
      </c>
    </row>
    <row r="25" spans="2:8" x14ac:dyDescent="0.25">
      <c r="B25" s="218" t="s">
        <v>323</v>
      </c>
      <c r="C25" s="219">
        <v>3858.4294011671495</v>
      </c>
      <c r="D25" s="219">
        <v>3575</v>
      </c>
      <c r="E25" s="219">
        <v>4.1572412999999999</v>
      </c>
      <c r="F25" s="219">
        <v>2</v>
      </c>
      <c r="G25" s="219">
        <v>2.1572412999999999</v>
      </c>
      <c r="H25" s="219">
        <v>7.7926879199999988</v>
      </c>
    </row>
    <row r="26" spans="2:8" x14ac:dyDescent="0.25">
      <c r="B26" s="218" t="s">
        <v>324</v>
      </c>
      <c r="C26" s="219">
        <v>260.46300000000002</v>
      </c>
      <c r="D26" s="219">
        <v>822</v>
      </c>
      <c r="E26" s="219">
        <v>1.047E-3</v>
      </c>
      <c r="F26" s="219">
        <v>0</v>
      </c>
      <c r="G26" s="219">
        <v>1.047E-3</v>
      </c>
      <c r="H26" s="219">
        <v>16.868952270000001</v>
      </c>
    </row>
    <row r="27" spans="2:8" x14ac:dyDescent="0.25">
      <c r="B27" s="218" t="s">
        <v>325</v>
      </c>
      <c r="C27" s="219">
        <v>637.2705540205867</v>
      </c>
      <c r="D27" s="219">
        <v>738</v>
      </c>
      <c r="E27" s="219">
        <v>6.4551209099999998</v>
      </c>
      <c r="F27" s="219">
        <v>5</v>
      </c>
      <c r="G27" s="219">
        <v>1.4551209099999998</v>
      </c>
      <c r="H27" s="219">
        <v>5.1512499499999995</v>
      </c>
    </row>
    <row r="28" spans="2:8" x14ac:dyDescent="0.25">
      <c r="B28" s="218" t="s">
        <v>326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</row>
    <row r="29" spans="2:8" x14ac:dyDescent="0.25">
      <c r="B29" s="218" t="s">
        <v>327</v>
      </c>
      <c r="C29" s="219">
        <v>264.00493001061028</v>
      </c>
      <c r="D29" s="219">
        <v>317</v>
      </c>
      <c r="E29" s="219">
        <v>0</v>
      </c>
      <c r="F29" s="219">
        <v>0</v>
      </c>
      <c r="G29" s="219">
        <v>0</v>
      </c>
      <c r="H29" s="219">
        <v>-0.20715418999999999</v>
      </c>
    </row>
    <row r="30" spans="2:8" x14ac:dyDescent="0.25">
      <c r="B30" s="218" t="s">
        <v>328</v>
      </c>
      <c r="C30" s="219">
        <v>989.95941618768086</v>
      </c>
      <c r="D30" s="224">
        <v>1384</v>
      </c>
      <c r="E30" s="219">
        <v>9.2468906700000009</v>
      </c>
      <c r="F30" s="219">
        <v>1</v>
      </c>
      <c r="G30" s="219">
        <v>8.2468906700000009</v>
      </c>
      <c r="H30" s="219">
        <v>-0.86042242000000002</v>
      </c>
    </row>
    <row r="31" spans="2:8" x14ac:dyDescent="0.25">
      <c r="B31" s="220" t="s">
        <v>335</v>
      </c>
      <c r="C31" s="221">
        <v>26504.98042148117</v>
      </c>
      <c r="D31" s="221">
        <v>30018.131904763162</v>
      </c>
      <c r="E31" s="221">
        <v>355.54854281000007</v>
      </c>
      <c r="F31" s="221">
        <v>132</v>
      </c>
      <c r="G31" s="221">
        <v>223.54854281000007</v>
      </c>
      <c r="H31" s="221">
        <v>174.85506769</v>
      </c>
    </row>
    <row r="32" spans="2:8" x14ac:dyDescent="0.25">
      <c r="B32" s="218" t="s">
        <v>329</v>
      </c>
      <c r="C32" s="219">
        <v>3.5040962386287351E-2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</row>
    <row r="33" spans="2:9" x14ac:dyDescent="0.25">
      <c r="B33" s="223" t="s">
        <v>330</v>
      </c>
      <c r="C33" s="224">
        <v>134.67486265295167</v>
      </c>
      <c r="D33" s="224">
        <v>815</v>
      </c>
      <c r="E33" s="224">
        <v>0</v>
      </c>
      <c r="F33" s="224">
        <v>0</v>
      </c>
      <c r="G33" s="224">
        <v>0</v>
      </c>
      <c r="H33" s="224">
        <v>0</v>
      </c>
    </row>
    <row r="34" spans="2:9" x14ac:dyDescent="0.25">
      <c r="B34" s="218" t="s">
        <v>331</v>
      </c>
      <c r="C34" s="219">
        <v>44077.2767198894</v>
      </c>
      <c r="D34" s="219">
        <v>46103</v>
      </c>
      <c r="E34" s="219">
        <v>157.2204299</v>
      </c>
      <c r="F34" s="219">
        <v>22</v>
      </c>
      <c r="G34" s="219">
        <v>135.2204299</v>
      </c>
      <c r="H34" s="219">
        <v>28.098143009999902</v>
      </c>
    </row>
    <row r="35" spans="2:9" x14ac:dyDescent="0.25">
      <c r="B35" s="218" t="s">
        <v>332</v>
      </c>
      <c r="C35" s="219">
        <v>46.03</v>
      </c>
      <c r="D35" s="219">
        <v>49</v>
      </c>
      <c r="E35" s="219">
        <v>0</v>
      </c>
      <c r="F35" s="219">
        <v>0</v>
      </c>
      <c r="G35" s="219">
        <v>0</v>
      </c>
      <c r="H35" s="219">
        <v>0</v>
      </c>
    </row>
    <row r="36" spans="2:9" x14ac:dyDescent="0.25">
      <c r="B36" s="225" t="s">
        <v>333</v>
      </c>
      <c r="C36" s="221">
        <v>70762.99704498591</v>
      </c>
      <c r="D36" s="221">
        <v>76985.13190476317</v>
      </c>
      <c r="E36" s="221">
        <v>512.76897271000007</v>
      </c>
      <c r="F36" s="221">
        <v>154</v>
      </c>
      <c r="G36" s="221">
        <v>358.76897271000007</v>
      </c>
      <c r="H36" s="221">
        <v>202.95321069999989</v>
      </c>
      <c r="I36" s="230"/>
    </row>
    <row r="37" spans="2:9" ht="15.75" x14ac:dyDescent="0.25">
      <c r="B37" s="218" t="s">
        <v>336</v>
      </c>
      <c r="C37" s="222"/>
      <c r="D37" s="222"/>
      <c r="E37" s="222"/>
      <c r="F37" s="222"/>
      <c r="G37" s="222"/>
      <c r="H37" s="222"/>
    </row>
    <row r="40" spans="2:9" x14ac:dyDescent="0.25">
      <c r="B40" s="228"/>
    </row>
    <row r="41" spans="2:9" x14ac:dyDescent="0.25">
      <c r="B41" s="228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showGridLines="0" workbookViewId="0">
      <selection activeCell="C10" sqref="C10"/>
    </sheetView>
  </sheetViews>
  <sheetFormatPr baseColWidth="10" defaultRowHeight="12.75" x14ac:dyDescent="0.2"/>
  <cols>
    <col min="1" max="1" width="11.42578125" style="2"/>
    <col min="2" max="2" width="11.42578125" style="1"/>
    <col min="3" max="3" width="60.85546875" style="1" bestFit="1" customWidth="1"/>
    <col min="4" max="16384" width="11.42578125" style="2"/>
  </cols>
  <sheetData>
    <row r="2" spans="2:7" s="272" customFormat="1" ht="17.25" customHeight="1" x14ac:dyDescent="0.25">
      <c r="B2" s="271" t="s">
        <v>386</v>
      </c>
      <c r="C2" s="273" t="s">
        <v>387</v>
      </c>
      <c r="D2" s="274"/>
    </row>
    <row r="3" spans="2:7" ht="15" x14ac:dyDescent="0.25">
      <c r="B3" s="314">
        <v>1</v>
      </c>
      <c r="C3" s="312" t="s">
        <v>171</v>
      </c>
    </row>
    <row r="4" spans="2:7" ht="15" x14ac:dyDescent="0.25">
      <c r="B4" s="314">
        <v>2</v>
      </c>
      <c r="C4" s="312" t="s">
        <v>402</v>
      </c>
    </row>
    <row r="5" spans="2:7" ht="15" x14ac:dyDescent="0.25">
      <c r="B5" s="314">
        <v>3</v>
      </c>
      <c r="C5" s="312" t="s">
        <v>0</v>
      </c>
      <c r="G5" s="294"/>
    </row>
    <row r="6" spans="2:7" ht="15" x14ac:dyDescent="0.25">
      <c r="B6" s="314">
        <v>4</v>
      </c>
      <c r="C6" s="313" t="s">
        <v>105</v>
      </c>
    </row>
    <row r="7" spans="2:7" ht="15" x14ac:dyDescent="0.25">
      <c r="B7" s="314">
        <v>5</v>
      </c>
      <c r="C7" s="312" t="s">
        <v>106</v>
      </c>
    </row>
    <row r="8" spans="2:7" ht="15" x14ac:dyDescent="0.25">
      <c r="B8" s="314">
        <v>6</v>
      </c>
      <c r="C8" s="312" t="s">
        <v>170</v>
      </c>
    </row>
    <row r="9" spans="2:7" ht="15" x14ac:dyDescent="0.25">
      <c r="B9" s="314">
        <v>7</v>
      </c>
      <c r="C9" s="312" t="s">
        <v>452</v>
      </c>
    </row>
    <row r="10" spans="2:7" ht="15" x14ac:dyDescent="0.25">
      <c r="B10" s="314">
        <v>8</v>
      </c>
      <c r="C10" s="312" t="s">
        <v>75</v>
      </c>
    </row>
    <row r="11" spans="2:7" ht="15" x14ac:dyDescent="0.25">
      <c r="B11" s="314">
        <v>9</v>
      </c>
      <c r="C11" s="312" t="s">
        <v>173</v>
      </c>
    </row>
    <row r="12" spans="2:7" ht="15" x14ac:dyDescent="0.25">
      <c r="B12" s="314">
        <v>10</v>
      </c>
      <c r="C12" s="312" t="s">
        <v>149</v>
      </c>
    </row>
    <row r="13" spans="2:7" ht="15" x14ac:dyDescent="0.25">
      <c r="B13" s="314">
        <v>11</v>
      </c>
      <c r="C13" s="312" t="s">
        <v>392</v>
      </c>
    </row>
    <row r="14" spans="2:7" ht="15" x14ac:dyDescent="0.25">
      <c r="B14" s="314">
        <v>12</v>
      </c>
      <c r="C14" s="312" t="s">
        <v>148</v>
      </c>
    </row>
    <row r="15" spans="2:7" ht="15" x14ac:dyDescent="0.25">
      <c r="B15" s="314">
        <v>13</v>
      </c>
      <c r="C15" s="312" t="s">
        <v>451</v>
      </c>
    </row>
    <row r="16" spans="2:7" ht="15" x14ac:dyDescent="0.25">
      <c r="B16" s="314">
        <v>14</v>
      </c>
      <c r="C16" s="312" t="s">
        <v>277</v>
      </c>
    </row>
    <row r="17" spans="2:4" ht="15" x14ac:dyDescent="0.25">
      <c r="B17" s="314">
        <v>15</v>
      </c>
      <c r="C17" s="313" t="s">
        <v>261</v>
      </c>
    </row>
    <row r="18" spans="2:4" ht="15" x14ac:dyDescent="0.25">
      <c r="B18" s="314">
        <v>16</v>
      </c>
      <c r="C18" s="312" t="s">
        <v>371</v>
      </c>
    </row>
    <row r="19" spans="2:4" ht="15" x14ac:dyDescent="0.25">
      <c r="B19" s="314">
        <v>17</v>
      </c>
      <c r="C19" s="313" t="s">
        <v>423</v>
      </c>
    </row>
    <row r="20" spans="2:4" ht="15" x14ac:dyDescent="0.25">
      <c r="B20" s="314">
        <v>18</v>
      </c>
      <c r="C20" s="312" t="s">
        <v>364</v>
      </c>
    </row>
    <row r="21" spans="2:4" x14ac:dyDescent="0.2">
      <c r="B21" s="2"/>
      <c r="C21" s="4"/>
    </row>
    <row r="28" spans="2:4" x14ac:dyDescent="0.2">
      <c r="D28" s="2" t="s">
        <v>422</v>
      </c>
    </row>
  </sheetData>
  <hyperlinks>
    <hyperlink ref="C3" location="'1'!A1" display="Konsolidering"/>
    <hyperlink ref="C5" location="'3'!A1" display="Kapitaldekning, konsern"/>
    <hyperlink ref="C6" location="'4'!A1" display="Kapitaldekning, datterselskaper"/>
    <hyperlink ref="C7" location="'5'!A1" display="Kapitaldekning, tilknyttede selskaper"/>
    <hyperlink ref="C8" location="'6'!A1" display="Utvikling kapitaldekning, konsern"/>
    <hyperlink ref="C10" location="'8'!A1" display="Uvektet kjernekapitalandel - Leverage ratio"/>
    <hyperlink ref="C11" location="'9'!A1" display="Bufferkrav"/>
    <hyperlink ref="C12" location="'10'!A1" display="Kapitalkrav pr. risikotype"/>
    <hyperlink ref="C14" location="'12'!A1" display="Kreditteksponeringer IRB pr. engasjementskategori og risikoklasse"/>
    <hyperlink ref="C15" location="'13'!A1" display="CR9 - IRB-Backtesting av PD per engasjementskategori"/>
    <hyperlink ref="C17" location="'15'!A1" display="Konsernets samlede engasjementer fordelt på engasjementstype"/>
    <hyperlink ref="C16" location="'14'!A1" display="Sikkerhetsstillelser pr. IRB-kategori"/>
    <hyperlink ref="C19" location="'17'!A1" display="Konsernets engasjementer, mislighold og tap pr. bransje"/>
    <hyperlink ref="C20" location="'18'!A1" display="Utvikling i mislighold, tap og tapsavsetninger"/>
    <hyperlink ref="C18" location="'16'!A1" display="Utlån fordelt på geografisk område og gjenstående løpetid"/>
    <hyperlink ref="C4" location="'2'!A1" display="Metoder for beregning av kapitalkravet"/>
    <hyperlink ref="C13" location="'11'!A1" display="Modeller godkjent for IRB-rapportering"/>
    <hyperlink ref="C9" location="'7'!A1" display="Ansvarlig lånekapital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25"/>
  <sheetViews>
    <sheetView showGridLines="0" workbookViewId="0">
      <selection activeCell="J21" sqref="J21"/>
    </sheetView>
  </sheetViews>
  <sheetFormatPr baseColWidth="10" defaultColWidth="27.7109375" defaultRowHeight="15" x14ac:dyDescent="0.25"/>
  <cols>
    <col min="1" max="1" width="7.28515625" style="215" customWidth="1"/>
    <col min="2" max="2" width="61.7109375" style="215" customWidth="1"/>
    <col min="3" max="8" width="14.140625" style="215" customWidth="1"/>
    <col min="14" max="16384" width="27.7109375" style="215"/>
  </cols>
  <sheetData>
    <row r="2" spans="2:8" x14ac:dyDescent="0.25">
      <c r="B2" s="316" t="s">
        <v>391</v>
      </c>
    </row>
    <row r="3" spans="2:8" x14ac:dyDescent="0.25">
      <c r="B3" s="269"/>
    </row>
    <row r="4" spans="2:8" ht="18.75" x14ac:dyDescent="0.3">
      <c r="B4" s="317" t="s">
        <v>339</v>
      </c>
      <c r="C4" s="318"/>
      <c r="D4" s="318"/>
      <c r="E4" s="318"/>
      <c r="F4" s="318"/>
      <c r="G4" s="318"/>
      <c r="H4" s="318"/>
    </row>
    <row r="5" spans="2:8" x14ac:dyDescent="0.25">
      <c r="B5" s="231" t="s">
        <v>337</v>
      </c>
    </row>
    <row r="6" spans="2:8" ht="18.75" x14ac:dyDescent="0.25">
      <c r="B6" s="217"/>
    </row>
    <row r="7" spans="2:8" ht="15.75" x14ac:dyDescent="0.25">
      <c r="B7" s="238" t="s">
        <v>340</v>
      </c>
    </row>
    <row r="8" spans="2:8" ht="15.75" x14ac:dyDescent="0.25">
      <c r="B8" s="238"/>
    </row>
    <row r="9" spans="2:8" x14ac:dyDescent="0.25">
      <c r="B9" s="229" t="s">
        <v>62</v>
      </c>
      <c r="C9" s="236">
        <v>42735</v>
      </c>
      <c r="D9" s="236">
        <v>42369</v>
      </c>
      <c r="E9" s="237">
        <v>42004</v>
      </c>
      <c r="F9" s="237">
        <v>41639</v>
      </c>
      <c r="G9" s="237">
        <v>41274</v>
      </c>
      <c r="H9" s="237">
        <v>40908</v>
      </c>
    </row>
    <row r="10" spans="2:8" ht="17.25" customHeight="1" x14ac:dyDescent="0.25">
      <c r="B10" s="218" t="s">
        <v>340</v>
      </c>
      <c r="C10" s="219">
        <v>301</v>
      </c>
      <c r="D10" s="219">
        <v>270</v>
      </c>
      <c r="E10" s="219">
        <v>457</v>
      </c>
      <c r="F10" s="219">
        <v>486</v>
      </c>
      <c r="G10" s="219">
        <v>397</v>
      </c>
      <c r="H10" s="219">
        <v>471</v>
      </c>
    </row>
    <row r="11" spans="2:8" x14ac:dyDescent="0.25">
      <c r="B11" s="223" t="s">
        <v>341</v>
      </c>
      <c r="C11" s="224">
        <v>211</v>
      </c>
      <c r="D11" s="224">
        <v>245</v>
      </c>
      <c r="E11" s="224">
        <v>90</v>
      </c>
      <c r="F11" s="224">
        <v>373</v>
      </c>
      <c r="G11" s="224">
        <v>592</v>
      </c>
      <c r="H11" s="224">
        <v>338</v>
      </c>
    </row>
    <row r="12" spans="2:8" x14ac:dyDescent="0.25">
      <c r="B12" s="220" t="s">
        <v>342</v>
      </c>
      <c r="C12" s="221">
        <v>512</v>
      </c>
      <c r="D12" s="221">
        <v>515</v>
      </c>
      <c r="E12" s="221">
        <v>547</v>
      </c>
      <c r="F12" s="221">
        <v>859</v>
      </c>
      <c r="G12" s="221">
        <v>989</v>
      </c>
      <c r="H12" s="221">
        <v>809</v>
      </c>
    </row>
    <row r="13" spans="2:8" x14ac:dyDescent="0.25">
      <c r="B13" s="218"/>
      <c r="C13" s="219"/>
      <c r="D13" s="219"/>
      <c r="E13" s="219"/>
      <c r="F13" s="219"/>
      <c r="G13" s="219"/>
      <c r="H13" s="219"/>
    </row>
    <row r="14" spans="2:8" x14ac:dyDescent="0.25">
      <c r="B14" s="218" t="s">
        <v>343</v>
      </c>
      <c r="C14" s="219">
        <v>93</v>
      </c>
      <c r="D14" s="219">
        <v>69</v>
      </c>
      <c r="E14" s="219">
        <v>218</v>
      </c>
      <c r="F14" s="219">
        <v>194</v>
      </c>
      <c r="G14" s="219">
        <v>120</v>
      </c>
      <c r="H14" s="219">
        <v>96</v>
      </c>
    </row>
    <row r="15" spans="2:8" x14ac:dyDescent="0.25">
      <c r="B15" s="223" t="s">
        <v>344</v>
      </c>
      <c r="C15" s="224">
        <v>61</v>
      </c>
      <c r="D15" s="224">
        <v>100</v>
      </c>
      <c r="E15" s="224">
        <v>-47</v>
      </c>
      <c r="F15" s="224">
        <v>50</v>
      </c>
      <c r="G15" s="224">
        <v>183</v>
      </c>
      <c r="H15" s="224">
        <v>112</v>
      </c>
    </row>
    <row r="16" spans="2:8" x14ac:dyDescent="0.25">
      <c r="B16" s="220" t="s">
        <v>345</v>
      </c>
      <c r="C16" s="221">
        <v>154</v>
      </c>
      <c r="D16" s="221">
        <v>169</v>
      </c>
      <c r="E16" s="221">
        <v>171</v>
      </c>
      <c r="F16" s="221">
        <v>244</v>
      </c>
      <c r="G16" s="221">
        <v>303</v>
      </c>
      <c r="H16" s="221">
        <v>208</v>
      </c>
    </row>
    <row r="17" spans="2:8" x14ac:dyDescent="0.25">
      <c r="B17" s="218"/>
      <c r="C17" s="219"/>
      <c r="D17" s="219"/>
      <c r="E17" s="219"/>
      <c r="F17" s="219"/>
      <c r="G17" s="219"/>
      <c r="H17" s="219"/>
    </row>
    <row r="18" spans="2:8" x14ac:dyDescent="0.25">
      <c r="B18" s="223" t="s">
        <v>346</v>
      </c>
      <c r="C18" s="224">
        <v>358</v>
      </c>
      <c r="D18" s="224">
        <v>346</v>
      </c>
      <c r="E18" s="224">
        <v>376</v>
      </c>
      <c r="F18" s="224">
        <v>615</v>
      </c>
      <c r="G18" s="224">
        <v>686</v>
      </c>
      <c r="H18" s="224">
        <v>601</v>
      </c>
    </row>
    <row r="19" spans="2:8" x14ac:dyDescent="0.25">
      <c r="B19" s="218"/>
      <c r="C19" s="219"/>
      <c r="D19" s="219"/>
      <c r="E19" s="219"/>
      <c r="F19" s="219"/>
      <c r="G19" s="219"/>
      <c r="H19" s="219"/>
    </row>
    <row r="20" spans="2:8" x14ac:dyDescent="0.25">
      <c r="B20" s="218"/>
      <c r="C20" s="219"/>
      <c r="D20" s="219"/>
      <c r="E20" s="219"/>
      <c r="F20" s="219"/>
      <c r="G20" s="219"/>
      <c r="H20" s="219"/>
    </row>
    <row r="21" spans="2:8" ht="15.75" x14ac:dyDescent="0.25">
      <c r="B21" s="238" t="s">
        <v>347</v>
      </c>
      <c r="C21" s="219"/>
      <c r="D21" s="219"/>
      <c r="E21" s="219"/>
      <c r="F21" s="219"/>
      <c r="G21" s="219"/>
      <c r="H21" s="219"/>
    </row>
    <row r="22" spans="2:8" ht="15.75" x14ac:dyDescent="0.25">
      <c r="B22" s="238"/>
      <c r="C22" s="219"/>
      <c r="D22" s="219"/>
      <c r="E22" s="219"/>
      <c r="F22" s="219"/>
      <c r="G22" s="219"/>
      <c r="H22" s="219"/>
    </row>
    <row r="23" spans="2:8" x14ac:dyDescent="0.25">
      <c r="B23" s="229" t="s">
        <v>62</v>
      </c>
      <c r="C23" s="239">
        <v>2016</v>
      </c>
      <c r="D23" s="239">
        <v>2015</v>
      </c>
      <c r="E23" s="239">
        <v>2014</v>
      </c>
      <c r="F23" s="239">
        <v>2013</v>
      </c>
      <c r="G23" s="239">
        <v>2012</v>
      </c>
      <c r="H23" s="239">
        <v>2011</v>
      </c>
    </row>
    <row r="24" spans="2:8" ht="17.25" customHeight="1" x14ac:dyDescent="0.25">
      <c r="B24" s="218" t="s">
        <v>348</v>
      </c>
      <c r="C24" s="219">
        <v>-15</v>
      </c>
      <c r="D24" s="219">
        <v>-3</v>
      </c>
      <c r="E24" s="219">
        <v>30</v>
      </c>
      <c r="F24" s="219">
        <v>40</v>
      </c>
      <c r="G24" s="219">
        <v>97</v>
      </c>
      <c r="H24" s="219">
        <v>-68</v>
      </c>
    </row>
    <row r="25" spans="2:8" x14ac:dyDescent="0.25">
      <c r="B25" s="218" t="s">
        <v>349</v>
      </c>
      <c r="C25" s="219">
        <v>125</v>
      </c>
      <c r="D25" s="219">
        <v>54</v>
      </c>
      <c r="E25" s="219">
        <v>30</v>
      </c>
      <c r="F25" s="219">
        <v>12</v>
      </c>
      <c r="G25" s="219">
        <v>-40</v>
      </c>
      <c r="H25" s="219">
        <v>26</v>
      </c>
    </row>
    <row r="26" spans="2:8" x14ac:dyDescent="0.25">
      <c r="B26" s="218" t="s">
        <v>350</v>
      </c>
      <c r="C26" s="219"/>
      <c r="D26" s="219"/>
      <c r="E26" s="219"/>
      <c r="F26" s="219"/>
      <c r="G26" s="219"/>
      <c r="H26" s="219"/>
    </row>
    <row r="27" spans="2:8" x14ac:dyDescent="0.25">
      <c r="B27" s="218" t="s">
        <v>351</v>
      </c>
      <c r="C27" s="219">
        <v>82</v>
      </c>
      <c r="D27" s="219">
        <v>92</v>
      </c>
      <c r="E27" s="219">
        <v>109</v>
      </c>
      <c r="F27" s="219">
        <v>117</v>
      </c>
      <c r="G27" s="219">
        <v>144</v>
      </c>
      <c r="H27" s="219">
        <v>151</v>
      </c>
    </row>
    <row r="28" spans="2:8" x14ac:dyDescent="0.25">
      <c r="B28" s="218" t="s">
        <v>352</v>
      </c>
      <c r="C28" s="219"/>
      <c r="D28" s="219"/>
      <c r="E28" s="219"/>
      <c r="F28" s="219"/>
      <c r="G28" s="219"/>
      <c r="H28" s="219"/>
    </row>
    <row r="29" spans="2:8" x14ac:dyDescent="0.25">
      <c r="B29" s="218" t="s">
        <v>351</v>
      </c>
      <c r="C29" s="219">
        <v>11</v>
      </c>
      <c r="D29" s="219">
        <v>64</v>
      </c>
      <c r="E29" s="219">
        <v>5</v>
      </c>
      <c r="F29" s="219">
        <v>11</v>
      </c>
      <c r="G29" s="219">
        <v>5</v>
      </c>
      <c r="H29" s="219">
        <v>1</v>
      </c>
    </row>
    <row r="30" spans="2:8" x14ac:dyDescent="0.25">
      <c r="B30" s="223" t="s">
        <v>353</v>
      </c>
      <c r="C30" s="224">
        <v>-11</v>
      </c>
      <c r="D30" s="224">
        <v>-7</v>
      </c>
      <c r="E30" s="224">
        <v>-10</v>
      </c>
      <c r="F30" s="224">
        <v>-8</v>
      </c>
      <c r="G30" s="224">
        <v>-11</v>
      </c>
      <c r="H30" s="224">
        <v>-9</v>
      </c>
    </row>
    <row r="31" spans="2:8" x14ac:dyDescent="0.25">
      <c r="B31" s="220" t="s">
        <v>354</v>
      </c>
      <c r="C31" s="221">
        <v>192</v>
      </c>
      <c r="D31" s="221">
        <v>200</v>
      </c>
      <c r="E31" s="221">
        <v>164</v>
      </c>
      <c r="F31" s="221">
        <v>172</v>
      </c>
      <c r="G31" s="221">
        <v>195</v>
      </c>
      <c r="H31" s="221">
        <v>101</v>
      </c>
    </row>
    <row r="32" spans="2:8" x14ac:dyDescent="0.25">
      <c r="B32" s="218" t="s">
        <v>355</v>
      </c>
      <c r="C32" s="219">
        <v>21</v>
      </c>
      <c r="D32" s="219"/>
      <c r="E32" s="219">
        <v>157</v>
      </c>
      <c r="F32" s="219"/>
      <c r="G32" s="219"/>
      <c r="H32" s="219"/>
    </row>
    <row r="33" spans="2:14" x14ac:dyDescent="0.25">
      <c r="B33" s="220" t="s">
        <v>356</v>
      </c>
      <c r="C33" s="221">
        <v>213</v>
      </c>
      <c r="D33" s="221">
        <v>200</v>
      </c>
      <c r="E33" s="221">
        <v>321</v>
      </c>
      <c r="F33" s="221">
        <v>172</v>
      </c>
      <c r="G33" s="221">
        <v>195</v>
      </c>
      <c r="H33" s="221">
        <v>101</v>
      </c>
    </row>
    <row r="34" spans="2:14" x14ac:dyDescent="0.25">
      <c r="B34" s="218"/>
      <c r="C34" s="219"/>
      <c r="D34" s="219"/>
      <c r="E34" s="219"/>
      <c r="F34" s="219"/>
      <c r="G34" s="219"/>
      <c r="H34" s="219"/>
    </row>
    <row r="35" spans="2:14" x14ac:dyDescent="0.25">
      <c r="C35" s="219"/>
      <c r="D35" s="219"/>
      <c r="E35" s="219"/>
      <c r="F35" s="219"/>
      <c r="G35" s="219"/>
      <c r="H35" s="219"/>
    </row>
    <row r="36" spans="2:14" x14ac:dyDescent="0.25">
      <c r="B36" s="218"/>
      <c r="C36" s="219"/>
      <c r="D36" s="219"/>
      <c r="E36" s="219"/>
      <c r="F36" s="219"/>
      <c r="G36" s="219"/>
      <c r="H36" s="219"/>
    </row>
    <row r="37" spans="2:14" ht="18.75" x14ac:dyDescent="0.3">
      <c r="B37" s="317" t="s">
        <v>357</v>
      </c>
      <c r="C37" s="319"/>
      <c r="D37" s="319"/>
      <c r="E37" s="319"/>
      <c r="F37" s="319"/>
      <c r="G37" s="319"/>
      <c r="H37" s="319"/>
    </row>
    <row r="38" spans="2:14" ht="15.75" x14ac:dyDescent="0.25">
      <c r="B38" s="238"/>
      <c r="C38" s="219"/>
      <c r="D38" s="219"/>
      <c r="E38" s="219"/>
      <c r="F38" s="219"/>
      <c r="G38" s="219"/>
      <c r="H38" s="219"/>
    </row>
    <row r="39" spans="2:14" ht="15.75" x14ac:dyDescent="0.25">
      <c r="B39" s="238" t="s">
        <v>360</v>
      </c>
      <c r="C39" s="219"/>
      <c r="D39" s="219"/>
      <c r="E39" s="219"/>
      <c r="F39" s="219"/>
      <c r="G39" s="219"/>
      <c r="H39" s="219"/>
    </row>
    <row r="40" spans="2:14" ht="15.75" x14ac:dyDescent="0.25">
      <c r="B40" s="238"/>
      <c r="C40" s="219"/>
      <c r="D40" s="219"/>
      <c r="E40" s="219"/>
      <c r="F40" s="219"/>
      <c r="G40" s="219"/>
      <c r="H40" s="219"/>
    </row>
    <row r="41" spans="2:14" x14ac:dyDescent="0.25">
      <c r="B41" s="229" t="s">
        <v>62</v>
      </c>
      <c r="C41" s="239">
        <v>2016</v>
      </c>
      <c r="D41" s="239">
        <v>2015</v>
      </c>
      <c r="E41" s="239">
        <v>2014</v>
      </c>
      <c r="F41" s="239">
        <v>2013</v>
      </c>
      <c r="G41" s="239">
        <v>2012</v>
      </c>
      <c r="H41" s="239">
        <v>2011</v>
      </c>
    </row>
    <row r="42" spans="2:14" ht="17.25" customHeight="1" x14ac:dyDescent="0.25">
      <c r="B42" s="240" t="s">
        <v>358</v>
      </c>
      <c r="C42" s="242">
        <v>169</v>
      </c>
      <c r="D42" s="242">
        <v>171</v>
      </c>
      <c r="E42" s="242">
        <v>244</v>
      </c>
      <c r="F42" s="242">
        <v>303</v>
      </c>
      <c r="G42" s="242">
        <v>208</v>
      </c>
      <c r="H42" s="242">
        <v>273</v>
      </c>
    </row>
    <row r="43" spans="2:14" s="268" customFormat="1" ht="33" customHeight="1" x14ac:dyDescent="0.25">
      <c r="B43" s="250" t="s">
        <v>390</v>
      </c>
      <c r="C43" s="265">
        <v>-82</v>
      </c>
      <c r="D43" s="265">
        <v>-132</v>
      </c>
      <c r="E43" s="265">
        <v>-125</v>
      </c>
      <c r="F43" s="265">
        <v>-117</v>
      </c>
      <c r="G43" s="265">
        <v>-144</v>
      </c>
      <c r="H43" s="265">
        <v>-150</v>
      </c>
      <c r="I43" s="266"/>
      <c r="J43" s="266"/>
      <c r="K43" s="266"/>
      <c r="L43" s="266"/>
      <c r="M43" s="266"/>
      <c r="N43" s="267"/>
    </row>
    <row r="44" spans="2:14" ht="17.25" customHeight="1" x14ac:dyDescent="0.25">
      <c r="B44" s="240" t="s">
        <v>379</v>
      </c>
      <c r="C44" s="242">
        <v>-11</v>
      </c>
      <c r="D44" s="242"/>
      <c r="E44" s="242">
        <v>-66</v>
      </c>
      <c r="F44" s="242">
        <v>-12</v>
      </c>
      <c r="G44" s="242">
        <v>-24</v>
      </c>
      <c r="H44" s="242">
        <v>-24</v>
      </c>
    </row>
    <row r="45" spans="2:14" ht="33" customHeight="1" x14ac:dyDescent="0.25">
      <c r="B45" s="240" t="s">
        <v>389</v>
      </c>
      <c r="C45" s="242">
        <v>31</v>
      </c>
      <c r="D45" s="242">
        <v>38</v>
      </c>
      <c r="E45" s="242">
        <v>22</v>
      </c>
      <c r="F45" s="242">
        <v>30</v>
      </c>
      <c r="G45" s="242">
        <v>9</v>
      </c>
      <c r="H45" s="242">
        <v>17</v>
      </c>
    </row>
    <row r="46" spans="2:14" ht="33" customHeight="1" x14ac:dyDescent="0.25">
      <c r="B46" s="240" t="s">
        <v>380</v>
      </c>
      <c r="C46" s="242">
        <v>47</v>
      </c>
      <c r="D46" s="242">
        <v>92</v>
      </c>
      <c r="E46" s="242">
        <v>96</v>
      </c>
      <c r="F46" s="242">
        <v>40</v>
      </c>
      <c r="G46" s="242">
        <v>254</v>
      </c>
      <c r="H46" s="242">
        <v>92</v>
      </c>
    </row>
    <row r="47" spans="2:14" ht="17.25" customHeight="1" x14ac:dyDescent="0.25">
      <c r="B47" s="241" t="s">
        <v>359</v>
      </c>
      <c r="C47" s="243">
        <v>154</v>
      </c>
      <c r="D47" s="243">
        <v>169</v>
      </c>
      <c r="E47" s="243">
        <v>171</v>
      </c>
      <c r="F47" s="243">
        <v>244</v>
      </c>
      <c r="G47" s="243">
        <v>303</v>
      </c>
      <c r="H47" s="243">
        <v>208</v>
      </c>
    </row>
    <row r="48" spans="2:14" x14ac:dyDescent="0.25">
      <c r="B48" s="240"/>
      <c r="C48" s="251"/>
      <c r="D48" s="251"/>
      <c r="E48" s="251"/>
      <c r="F48" s="251"/>
      <c r="G48" s="251"/>
      <c r="H48" s="251"/>
    </row>
    <row r="49" spans="2:13" ht="15.75" x14ac:dyDescent="0.25">
      <c r="B49" s="238" t="s">
        <v>361</v>
      </c>
      <c r="C49" s="219"/>
      <c r="D49" s="219"/>
      <c r="E49" s="219"/>
      <c r="F49" s="219"/>
      <c r="G49" s="219"/>
      <c r="H49" s="219"/>
      <c r="I49" s="215"/>
      <c r="J49" s="215"/>
      <c r="K49" s="215"/>
      <c r="L49" s="215"/>
      <c r="M49" s="215"/>
    </row>
    <row r="50" spans="2:13" ht="15.75" x14ac:dyDescent="0.25">
      <c r="B50" s="263"/>
      <c r="C50" s="219"/>
      <c r="D50" s="219"/>
      <c r="E50" s="219"/>
      <c r="F50" s="219"/>
      <c r="G50" s="219"/>
      <c r="H50" s="219"/>
      <c r="I50" s="215"/>
      <c r="J50" s="215"/>
      <c r="K50" s="215"/>
      <c r="L50" s="215"/>
      <c r="M50" s="215"/>
    </row>
    <row r="51" spans="2:13" x14ac:dyDescent="0.25">
      <c r="B51" s="229" t="s">
        <v>62</v>
      </c>
      <c r="C51" s="239">
        <v>2016</v>
      </c>
      <c r="D51" s="239">
        <v>2015</v>
      </c>
      <c r="E51" s="239">
        <v>2014</v>
      </c>
      <c r="F51" s="239">
        <v>2013</v>
      </c>
      <c r="G51" s="239">
        <v>2012</v>
      </c>
      <c r="H51" s="239">
        <v>2011</v>
      </c>
      <c r="I51" s="215"/>
      <c r="J51" s="215"/>
      <c r="K51" s="215"/>
      <c r="L51" s="215"/>
      <c r="M51" s="215"/>
    </row>
    <row r="52" spans="2:13" ht="17.25" customHeight="1" x14ac:dyDescent="0.25">
      <c r="B52" s="240" t="s">
        <v>362</v>
      </c>
      <c r="C52" s="242">
        <v>247</v>
      </c>
      <c r="D52" s="242">
        <v>236</v>
      </c>
      <c r="E52" s="242">
        <v>209</v>
      </c>
      <c r="F52" s="242">
        <v>198</v>
      </c>
      <c r="G52" s="242">
        <v>226</v>
      </c>
      <c r="H52" s="242">
        <v>200</v>
      </c>
      <c r="I52" s="215"/>
      <c r="J52" s="215"/>
      <c r="K52" s="215"/>
      <c r="L52" s="215"/>
      <c r="M52" s="215"/>
    </row>
    <row r="53" spans="2:13" ht="15" customHeight="1" x14ac:dyDescent="0.25">
      <c r="B53" s="240" t="s">
        <v>381</v>
      </c>
      <c r="C53" s="242">
        <v>126</v>
      </c>
      <c r="D53" s="242">
        <v>11</v>
      </c>
      <c r="E53" s="242">
        <v>27</v>
      </c>
      <c r="F53" s="242">
        <v>11</v>
      </c>
      <c r="G53" s="242">
        <v>-28</v>
      </c>
      <c r="H53" s="242">
        <v>26</v>
      </c>
      <c r="I53" s="215"/>
      <c r="J53" s="215"/>
      <c r="K53" s="215"/>
      <c r="L53" s="215"/>
      <c r="M53" s="215"/>
    </row>
    <row r="54" spans="2:13" ht="15" customHeight="1" x14ac:dyDescent="0.25">
      <c r="B54" s="241" t="s">
        <v>363</v>
      </c>
      <c r="C54" s="243">
        <v>373</v>
      </c>
      <c r="D54" s="243">
        <v>247</v>
      </c>
      <c r="E54" s="243">
        <v>236</v>
      </c>
      <c r="F54" s="243">
        <v>209</v>
      </c>
      <c r="G54" s="243">
        <v>198</v>
      </c>
      <c r="H54" s="243">
        <v>226</v>
      </c>
      <c r="I54" s="215"/>
      <c r="J54" s="215"/>
      <c r="K54" s="215"/>
      <c r="L54" s="215"/>
      <c r="M54" s="215"/>
    </row>
    <row r="55" spans="2:13" x14ac:dyDescent="0.25">
      <c r="B55" s="218"/>
      <c r="C55" s="235"/>
      <c r="D55" s="235"/>
      <c r="E55" s="235"/>
      <c r="F55" s="235"/>
      <c r="G55" s="235"/>
      <c r="H55" s="235"/>
      <c r="I55" s="215"/>
      <c r="J55" s="215"/>
      <c r="K55" s="215"/>
      <c r="L55" s="215"/>
      <c r="M55" s="215"/>
    </row>
    <row r="56" spans="2:13" x14ac:dyDescent="0.25">
      <c r="B56" s="218"/>
      <c r="C56" s="235"/>
      <c r="D56" s="235"/>
      <c r="E56" s="235"/>
      <c r="F56" s="235"/>
      <c r="G56" s="235"/>
      <c r="H56" s="235"/>
      <c r="I56" s="215"/>
      <c r="J56" s="215"/>
      <c r="K56" s="215"/>
      <c r="L56" s="215"/>
      <c r="M56" s="215"/>
    </row>
    <row r="57" spans="2:13" x14ac:dyDescent="0.25">
      <c r="B57" s="218"/>
      <c r="C57" s="251"/>
      <c r="D57" s="251"/>
      <c r="E57" s="251"/>
      <c r="F57" s="251"/>
      <c r="G57" s="251"/>
      <c r="H57" s="251"/>
      <c r="I57" s="215"/>
      <c r="J57" s="215"/>
      <c r="K57" s="215"/>
      <c r="L57" s="215"/>
      <c r="M57" s="215"/>
    </row>
    <row r="58" spans="2:13" x14ac:dyDescent="0.25">
      <c r="B58" s="218"/>
      <c r="C58" s="235"/>
      <c r="D58" s="235"/>
      <c r="E58" s="235"/>
      <c r="F58" s="235"/>
      <c r="G58" s="235"/>
      <c r="H58" s="235"/>
      <c r="I58" s="215"/>
      <c r="J58" s="215"/>
      <c r="K58" s="215"/>
      <c r="L58" s="215"/>
      <c r="M58" s="215"/>
    </row>
    <row r="59" spans="2:13" x14ac:dyDescent="0.25">
      <c r="B59" s="218"/>
      <c r="C59" s="235"/>
      <c r="D59" s="235"/>
      <c r="E59" s="235"/>
      <c r="F59" s="235"/>
      <c r="G59" s="235"/>
      <c r="H59" s="235"/>
      <c r="I59" s="215"/>
      <c r="J59" s="215"/>
      <c r="K59" s="215"/>
      <c r="L59" s="215"/>
      <c r="M59" s="215"/>
    </row>
    <row r="60" spans="2:13" x14ac:dyDescent="0.25">
      <c r="B60" s="218"/>
      <c r="C60" s="235"/>
      <c r="D60" s="235"/>
      <c r="E60" s="235"/>
      <c r="F60" s="235"/>
      <c r="G60" s="235"/>
      <c r="H60" s="235"/>
      <c r="I60" s="215"/>
      <c r="J60" s="215"/>
      <c r="K60" s="215"/>
      <c r="L60" s="215"/>
      <c r="M60" s="215"/>
    </row>
    <row r="61" spans="2:13" x14ac:dyDescent="0.25">
      <c r="B61" s="218"/>
      <c r="C61" s="235"/>
      <c r="D61" s="235"/>
      <c r="E61" s="235"/>
      <c r="F61" s="235"/>
      <c r="G61" s="235"/>
      <c r="H61" s="235"/>
      <c r="I61" s="215"/>
      <c r="J61" s="215"/>
      <c r="K61" s="215"/>
      <c r="L61" s="215"/>
      <c r="M61" s="215"/>
    </row>
    <row r="62" spans="2:13" x14ac:dyDescent="0.25">
      <c r="B62" s="218"/>
      <c r="C62" s="235"/>
      <c r="D62" s="235"/>
      <c r="E62" s="235"/>
      <c r="F62" s="235"/>
      <c r="G62" s="235"/>
      <c r="H62" s="235"/>
      <c r="I62" s="215"/>
      <c r="J62" s="215"/>
      <c r="K62" s="215"/>
      <c r="L62" s="215"/>
      <c r="M62" s="215"/>
    </row>
    <row r="63" spans="2:13" x14ac:dyDescent="0.25">
      <c r="B63" s="218"/>
      <c r="C63" s="235"/>
      <c r="D63" s="235"/>
      <c r="E63" s="235"/>
      <c r="F63" s="235"/>
      <c r="G63" s="235"/>
      <c r="H63" s="235"/>
      <c r="I63" s="215"/>
      <c r="J63" s="215"/>
      <c r="K63" s="215"/>
      <c r="L63" s="215"/>
      <c r="M63" s="215"/>
    </row>
    <row r="64" spans="2:13" x14ac:dyDescent="0.25">
      <c r="B64" s="218"/>
      <c r="C64" s="235"/>
      <c r="D64" s="235"/>
      <c r="E64" s="235"/>
      <c r="F64" s="235"/>
      <c r="G64" s="235"/>
      <c r="H64" s="235"/>
      <c r="I64" s="215"/>
      <c r="J64" s="215"/>
      <c r="K64" s="215"/>
      <c r="L64" s="215"/>
      <c r="M64" s="215"/>
    </row>
    <row r="65" spans="2:13" x14ac:dyDescent="0.25">
      <c r="B65" s="218"/>
      <c r="C65" s="235"/>
      <c r="D65" s="235"/>
      <c r="E65" s="235"/>
      <c r="F65" s="235"/>
      <c r="G65" s="235"/>
      <c r="H65" s="235"/>
      <c r="I65" s="215"/>
      <c r="J65" s="215"/>
      <c r="K65" s="215"/>
      <c r="L65" s="215"/>
      <c r="M65" s="215"/>
    </row>
    <row r="66" spans="2:13" x14ac:dyDescent="0.25">
      <c r="B66" s="218"/>
      <c r="C66" s="235"/>
      <c r="D66" s="235"/>
      <c r="E66" s="235"/>
      <c r="F66" s="235"/>
      <c r="G66" s="235"/>
      <c r="H66" s="235"/>
      <c r="I66" s="215"/>
      <c r="J66" s="215"/>
      <c r="K66" s="215"/>
      <c r="L66" s="215"/>
      <c r="M66" s="215"/>
    </row>
    <row r="67" spans="2:13" x14ac:dyDescent="0.25">
      <c r="B67" s="218"/>
      <c r="C67" s="235"/>
      <c r="D67" s="235"/>
      <c r="E67" s="235"/>
      <c r="F67" s="235"/>
      <c r="G67" s="235"/>
      <c r="H67" s="235"/>
      <c r="I67" s="215"/>
      <c r="J67" s="215"/>
      <c r="K67" s="215"/>
      <c r="L67" s="215"/>
      <c r="M67" s="215"/>
    </row>
    <row r="68" spans="2:13" x14ac:dyDescent="0.25">
      <c r="B68" s="218"/>
      <c r="C68" s="235"/>
      <c r="D68" s="235"/>
      <c r="E68" s="235"/>
      <c r="F68" s="235"/>
      <c r="G68" s="235"/>
      <c r="H68" s="235"/>
      <c r="I68" s="215"/>
      <c r="J68" s="215"/>
      <c r="K68" s="215"/>
      <c r="L68" s="215"/>
      <c r="M68" s="215"/>
    </row>
    <row r="69" spans="2:13" x14ac:dyDescent="0.25">
      <c r="B69" s="218"/>
      <c r="C69" s="235"/>
      <c r="D69" s="235"/>
      <c r="E69" s="235"/>
      <c r="F69" s="235"/>
      <c r="G69" s="235"/>
      <c r="H69" s="235"/>
      <c r="I69" s="215"/>
      <c r="J69" s="215"/>
      <c r="K69" s="215"/>
      <c r="L69" s="215"/>
      <c r="M69" s="215"/>
    </row>
    <row r="70" spans="2:13" x14ac:dyDescent="0.25">
      <c r="B70" s="218"/>
      <c r="C70" s="235"/>
      <c r="D70" s="235"/>
      <c r="E70" s="235"/>
      <c r="F70" s="235"/>
      <c r="G70" s="235"/>
      <c r="H70" s="235"/>
      <c r="I70" s="215"/>
      <c r="J70" s="215"/>
      <c r="K70" s="215"/>
      <c r="L70" s="215"/>
      <c r="M70" s="215"/>
    </row>
    <row r="71" spans="2:13" x14ac:dyDescent="0.25">
      <c r="B71" s="218"/>
      <c r="C71" s="235"/>
      <c r="D71" s="235"/>
      <c r="E71" s="235"/>
      <c r="F71" s="235"/>
      <c r="G71" s="235"/>
      <c r="H71" s="235"/>
      <c r="I71" s="215"/>
      <c r="J71" s="215"/>
      <c r="K71" s="215"/>
      <c r="L71" s="215"/>
      <c r="M71" s="215"/>
    </row>
    <row r="72" spans="2:13" x14ac:dyDescent="0.25">
      <c r="B72" s="218"/>
      <c r="C72" s="235"/>
      <c r="D72" s="235"/>
      <c r="E72" s="235"/>
      <c r="F72" s="235"/>
      <c r="G72" s="235"/>
      <c r="H72" s="235"/>
      <c r="I72" s="215"/>
      <c r="J72" s="215"/>
      <c r="K72" s="215"/>
      <c r="L72" s="215"/>
      <c r="M72" s="215"/>
    </row>
    <row r="73" spans="2:13" x14ac:dyDescent="0.25">
      <c r="B73" s="218"/>
      <c r="C73" s="235"/>
      <c r="D73" s="235"/>
      <c r="E73" s="235"/>
      <c r="F73" s="235"/>
      <c r="G73" s="235"/>
      <c r="H73" s="235"/>
      <c r="I73" s="215"/>
      <c r="J73" s="215"/>
      <c r="K73" s="215"/>
      <c r="L73" s="215"/>
      <c r="M73" s="215"/>
    </row>
    <row r="74" spans="2:13" x14ac:dyDescent="0.25">
      <c r="B74" s="218"/>
      <c r="C74" s="235"/>
      <c r="D74" s="235"/>
      <c r="E74" s="235"/>
      <c r="F74" s="235"/>
      <c r="G74" s="235"/>
      <c r="H74" s="235"/>
      <c r="I74" s="215"/>
      <c r="J74" s="215"/>
      <c r="K74" s="215"/>
      <c r="L74" s="215"/>
      <c r="M74" s="215"/>
    </row>
    <row r="75" spans="2:13" x14ac:dyDescent="0.25">
      <c r="B75" s="218"/>
      <c r="C75" s="235"/>
      <c r="D75" s="235"/>
      <c r="E75" s="235"/>
      <c r="F75" s="235"/>
      <c r="G75" s="235"/>
      <c r="H75" s="235"/>
      <c r="I75" s="215"/>
      <c r="J75" s="215"/>
      <c r="K75" s="215"/>
      <c r="L75" s="215"/>
      <c r="M75" s="215"/>
    </row>
    <row r="76" spans="2:13" x14ac:dyDescent="0.25">
      <c r="B76" s="218"/>
      <c r="C76" s="235"/>
      <c r="D76" s="235"/>
      <c r="E76" s="235"/>
      <c r="F76" s="235"/>
      <c r="G76" s="235"/>
      <c r="H76" s="235"/>
      <c r="I76" s="215"/>
      <c r="J76" s="215"/>
      <c r="K76" s="215"/>
      <c r="L76" s="215"/>
      <c r="M76" s="215"/>
    </row>
    <row r="77" spans="2:13" x14ac:dyDescent="0.25">
      <c r="B77" s="218"/>
      <c r="C77" s="235"/>
      <c r="D77" s="235"/>
      <c r="E77" s="235"/>
      <c r="F77" s="235"/>
      <c r="G77" s="235"/>
      <c r="H77" s="235"/>
      <c r="I77" s="215"/>
      <c r="J77" s="215"/>
      <c r="K77" s="215"/>
      <c r="L77" s="215"/>
      <c r="M77" s="215"/>
    </row>
    <row r="78" spans="2:13" x14ac:dyDescent="0.25">
      <c r="B78" s="218"/>
      <c r="C78" s="235"/>
      <c r="D78" s="235"/>
      <c r="E78" s="235"/>
      <c r="F78" s="235"/>
      <c r="G78" s="235"/>
      <c r="H78" s="235"/>
      <c r="I78" s="215"/>
      <c r="J78" s="215"/>
      <c r="K78" s="215"/>
      <c r="L78" s="215"/>
      <c r="M78" s="215"/>
    </row>
    <row r="79" spans="2:13" x14ac:dyDescent="0.25">
      <c r="B79" s="218"/>
      <c r="C79" s="235"/>
      <c r="D79" s="235"/>
      <c r="E79" s="235"/>
      <c r="F79" s="235"/>
      <c r="G79" s="235"/>
      <c r="H79" s="235"/>
      <c r="I79" s="215"/>
      <c r="J79" s="215"/>
      <c r="K79" s="215"/>
      <c r="L79" s="215"/>
      <c r="M79" s="215"/>
    </row>
    <row r="80" spans="2:13" x14ac:dyDescent="0.25">
      <c r="B80" s="218"/>
      <c r="C80" s="235"/>
      <c r="D80" s="235"/>
      <c r="E80" s="235"/>
      <c r="F80" s="235"/>
      <c r="G80" s="235"/>
      <c r="H80" s="235"/>
      <c r="I80" s="215"/>
      <c r="J80" s="215"/>
      <c r="K80" s="215"/>
      <c r="L80" s="215"/>
      <c r="M80" s="215"/>
    </row>
    <row r="81" spans="2:13" x14ac:dyDescent="0.25">
      <c r="B81" s="218"/>
      <c r="C81" s="235"/>
      <c r="D81" s="235"/>
      <c r="E81" s="235"/>
      <c r="F81" s="235"/>
      <c r="G81" s="235"/>
      <c r="H81" s="235"/>
      <c r="I81" s="215"/>
      <c r="J81" s="215"/>
      <c r="K81" s="215"/>
      <c r="L81" s="215"/>
      <c r="M81" s="215"/>
    </row>
    <row r="82" spans="2:13" x14ac:dyDescent="0.25">
      <c r="B82" s="218"/>
      <c r="C82" s="235"/>
      <c r="D82" s="235"/>
      <c r="E82" s="235"/>
      <c r="F82" s="235"/>
      <c r="G82" s="235"/>
      <c r="H82" s="235"/>
      <c r="I82" s="215"/>
      <c r="J82" s="215"/>
      <c r="K82" s="215"/>
      <c r="L82" s="215"/>
      <c r="M82" s="215"/>
    </row>
    <row r="83" spans="2:13" x14ac:dyDescent="0.25">
      <c r="B83" s="218"/>
      <c r="C83" s="235"/>
      <c r="D83" s="235"/>
      <c r="E83" s="235"/>
      <c r="F83" s="235"/>
      <c r="G83" s="235"/>
      <c r="H83" s="235"/>
      <c r="I83" s="215"/>
      <c r="J83" s="215"/>
      <c r="K83" s="215"/>
      <c r="L83" s="215"/>
      <c r="M83" s="215"/>
    </row>
    <row r="84" spans="2:13" x14ac:dyDescent="0.25">
      <c r="B84" s="218"/>
      <c r="C84" s="235"/>
      <c r="D84" s="235"/>
      <c r="E84" s="235"/>
      <c r="F84" s="235"/>
      <c r="G84" s="235"/>
      <c r="H84" s="235"/>
      <c r="I84" s="215"/>
      <c r="J84" s="215"/>
      <c r="K84" s="215"/>
      <c r="L84" s="215"/>
      <c r="M84" s="215"/>
    </row>
    <row r="85" spans="2:13" x14ac:dyDescent="0.25">
      <c r="B85" s="218"/>
      <c r="C85" s="235"/>
      <c r="D85" s="235"/>
      <c r="E85" s="235"/>
      <c r="F85" s="235"/>
      <c r="G85" s="235"/>
      <c r="H85" s="235"/>
      <c r="I85" s="215"/>
      <c r="J85" s="215"/>
      <c r="K85" s="215"/>
      <c r="L85" s="215"/>
      <c r="M85" s="215"/>
    </row>
    <row r="86" spans="2:13" x14ac:dyDescent="0.25">
      <c r="B86" s="218"/>
      <c r="C86" s="235"/>
      <c r="D86" s="235"/>
      <c r="E86" s="235"/>
      <c r="F86" s="235"/>
      <c r="G86" s="235"/>
      <c r="H86" s="235"/>
      <c r="I86" s="215"/>
      <c r="J86" s="215"/>
      <c r="K86" s="215"/>
      <c r="L86" s="215"/>
      <c r="M86" s="215"/>
    </row>
    <row r="87" spans="2:13" x14ac:dyDescent="0.25">
      <c r="B87" s="218"/>
      <c r="C87" s="235"/>
      <c r="D87" s="235"/>
      <c r="E87" s="235"/>
      <c r="F87" s="235"/>
      <c r="G87" s="235"/>
      <c r="H87" s="235"/>
      <c r="I87" s="215"/>
      <c r="J87" s="215"/>
      <c r="K87" s="215"/>
      <c r="L87" s="215"/>
      <c r="M87" s="215"/>
    </row>
    <row r="88" spans="2:13" x14ac:dyDescent="0.25">
      <c r="B88" s="218"/>
      <c r="I88" s="215"/>
      <c r="J88" s="215"/>
      <c r="K88" s="215"/>
      <c r="L88" s="215"/>
      <c r="M88" s="215"/>
    </row>
    <row r="89" spans="2:13" x14ac:dyDescent="0.25">
      <c r="B89" s="218"/>
      <c r="I89" s="215"/>
      <c r="J89" s="215"/>
      <c r="K89" s="215"/>
      <c r="L89" s="215"/>
      <c r="M89" s="215"/>
    </row>
    <row r="90" spans="2:13" x14ac:dyDescent="0.25">
      <c r="B90" s="218"/>
      <c r="I90" s="215"/>
      <c r="J90" s="215"/>
      <c r="K90" s="215"/>
      <c r="L90" s="215"/>
      <c r="M90" s="215"/>
    </row>
    <row r="91" spans="2:13" x14ac:dyDescent="0.25">
      <c r="B91" s="218"/>
      <c r="I91" s="215"/>
      <c r="J91" s="215"/>
      <c r="K91" s="215"/>
      <c r="L91" s="215"/>
      <c r="M91" s="215"/>
    </row>
    <row r="92" spans="2:13" x14ac:dyDescent="0.25">
      <c r="B92" s="218"/>
      <c r="I92" s="215"/>
      <c r="J92" s="215"/>
      <c r="K92" s="215"/>
      <c r="L92" s="215"/>
      <c r="M92" s="215"/>
    </row>
    <row r="93" spans="2:13" x14ac:dyDescent="0.25">
      <c r="B93" s="218"/>
      <c r="I93" s="215"/>
      <c r="J93" s="215"/>
      <c r="K93" s="215"/>
      <c r="L93" s="215"/>
      <c r="M93" s="215"/>
    </row>
    <row r="94" spans="2:13" x14ac:dyDescent="0.25">
      <c r="B94" s="218"/>
      <c r="I94" s="215"/>
      <c r="J94" s="215"/>
      <c r="K94" s="215"/>
      <c r="L94" s="215"/>
      <c r="M94" s="215"/>
    </row>
    <row r="95" spans="2:13" x14ac:dyDescent="0.25">
      <c r="B95" s="218"/>
      <c r="I95" s="215"/>
      <c r="J95" s="215"/>
      <c r="K95" s="215"/>
      <c r="L95" s="215"/>
      <c r="M95" s="215"/>
    </row>
    <row r="96" spans="2:13" x14ac:dyDescent="0.25">
      <c r="B96" s="218"/>
      <c r="I96" s="215"/>
      <c r="J96" s="215"/>
      <c r="K96" s="215"/>
      <c r="L96" s="215"/>
      <c r="M96" s="215"/>
    </row>
    <row r="97" spans="2:13" x14ac:dyDescent="0.25">
      <c r="B97" s="218"/>
      <c r="I97" s="215"/>
      <c r="J97" s="215"/>
      <c r="K97" s="215"/>
      <c r="L97" s="215"/>
      <c r="M97" s="215"/>
    </row>
    <row r="98" spans="2:13" x14ac:dyDescent="0.25">
      <c r="B98" s="218"/>
      <c r="I98" s="215"/>
      <c r="J98" s="215"/>
      <c r="K98" s="215"/>
      <c r="L98" s="215"/>
      <c r="M98" s="215"/>
    </row>
    <row r="99" spans="2:13" x14ac:dyDescent="0.25">
      <c r="B99" s="218"/>
      <c r="I99" s="215"/>
      <c r="J99" s="215"/>
      <c r="K99" s="215"/>
      <c r="L99" s="215"/>
      <c r="M99" s="215"/>
    </row>
    <row r="100" spans="2:13" x14ac:dyDescent="0.25">
      <c r="B100" s="218"/>
      <c r="I100" s="215"/>
      <c r="J100" s="215"/>
      <c r="K100" s="215"/>
      <c r="L100" s="215"/>
      <c r="M100" s="215"/>
    </row>
    <row r="101" spans="2:13" x14ac:dyDescent="0.25">
      <c r="B101" s="218"/>
      <c r="I101" s="215"/>
      <c r="J101" s="215"/>
      <c r="K101" s="215"/>
      <c r="L101" s="215"/>
      <c r="M101" s="215"/>
    </row>
    <row r="102" spans="2:13" x14ac:dyDescent="0.25">
      <c r="B102" s="218"/>
      <c r="I102" s="215"/>
      <c r="J102" s="215"/>
      <c r="K102" s="215"/>
      <c r="L102" s="215"/>
      <c r="M102" s="215"/>
    </row>
    <row r="103" spans="2:13" x14ac:dyDescent="0.25">
      <c r="B103" s="218"/>
      <c r="I103" s="215"/>
      <c r="J103" s="215"/>
      <c r="K103" s="215"/>
      <c r="L103" s="215"/>
      <c r="M103" s="215"/>
    </row>
    <row r="104" spans="2:13" x14ac:dyDescent="0.25">
      <c r="B104" s="218"/>
      <c r="I104" s="215"/>
      <c r="J104" s="215"/>
      <c r="K104" s="215"/>
      <c r="L104" s="215"/>
      <c r="M104" s="215"/>
    </row>
    <row r="105" spans="2:13" x14ac:dyDescent="0.25">
      <c r="B105" s="218"/>
      <c r="I105" s="215"/>
      <c r="J105" s="215"/>
      <c r="K105" s="215"/>
      <c r="L105" s="215"/>
      <c r="M105" s="215"/>
    </row>
    <row r="106" spans="2:13" x14ac:dyDescent="0.25">
      <c r="B106" s="218"/>
      <c r="I106" s="215"/>
      <c r="J106" s="215"/>
      <c r="K106" s="215"/>
      <c r="L106" s="215"/>
      <c r="M106" s="215"/>
    </row>
    <row r="107" spans="2:13" x14ac:dyDescent="0.25">
      <c r="B107" s="218"/>
      <c r="I107" s="215"/>
      <c r="J107" s="215"/>
      <c r="K107" s="215"/>
      <c r="L107" s="215"/>
      <c r="M107" s="215"/>
    </row>
    <row r="108" spans="2:13" x14ac:dyDescent="0.25">
      <c r="B108" s="218"/>
      <c r="I108" s="215"/>
      <c r="J108" s="215"/>
      <c r="K108" s="215"/>
      <c r="L108" s="215"/>
      <c r="M108" s="215"/>
    </row>
    <row r="109" spans="2:13" x14ac:dyDescent="0.25">
      <c r="B109" s="218"/>
      <c r="I109" s="215"/>
      <c r="J109" s="215"/>
      <c r="K109" s="215"/>
      <c r="L109" s="215"/>
      <c r="M109" s="215"/>
    </row>
    <row r="110" spans="2:13" x14ac:dyDescent="0.25">
      <c r="B110" s="218"/>
      <c r="I110" s="215"/>
      <c r="J110" s="215"/>
      <c r="K110" s="215"/>
      <c r="L110" s="215"/>
      <c r="M110" s="215"/>
    </row>
    <row r="111" spans="2:13" x14ac:dyDescent="0.25">
      <c r="B111" s="218"/>
      <c r="I111" s="215"/>
      <c r="J111" s="215"/>
      <c r="K111" s="215"/>
      <c r="L111" s="215"/>
      <c r="M111" s="215"/>
    </row>
    <row r="112" spans="2:13" x14ac:dyDescent="0.25">
      <c r="B112" s="218"/>
      <c r="I112" s="215"/>
      <c r="J112" s="215"/>
      <c r="K112" s="215"/>
      <c r="L112" s="215"/>
      <c r="M112" s="215"/>
    </row>
    <row r="113" spans="2:13" x14ac:dyDescent="0.25">
      <c r="B113" s="218"/>
      <c r="I113" s="215"/>
      <c r="J113" s="215"/>
      <c r="K113" s="215"/>
      <c r="L113" s="215"/>
      <c r="M113" s="215"/>
    </row>
    <row r="114" spans="2:13" x14ac:dyDescent="0.25">
      <c r="B114" s="218"/>
      <c r="I114" s="215"/>
      <c r="J114" s="215"/>
      <c r="K114" s="215"/>
      <c r="L114" s="215"/>
      <c r="M114" s="215"/>
    </row>
    <row r="115" spans="2:13" x14ac:dyDescent="0.25">
      <c r="B115" s="218"/>
      <c r="I115" s="215"/>
      <c r="J115" s="215"/>
      <c r="K115" s="215"/>
      <c r="L115" s="215"/>
      <c r="M115" s="215"/>
    </row>
    <row r="116" spans="2:13" x14ac:dyDescent="0.25">
      <c r="B116" s="218"/>
      <c r="I116" s="215"/>
      <c r="J116" s="215"/>
      <c r="K116" s="215"/>
      <c r="L116" s="215"/>
      <c r="M116" s="215"/>
    </row>
    <row r="117" spans="2:13" x14ac:dyDescent="0.25">
      <c r="B117" s="218"/>
      <c r="I117" s="215"/>
      <c r="J117" s="215"/>
      <c r="K117" s="215"/>
      <c r="L117" s="215"/>
      <c r="M117" s="215"/>
    </row>
    <row r="118" spans="2:13" x14ac:dyDescent="0.25">
      <c r="B118" s="218"/>
      <c r="I118" s="215"/>
      <c r="J118" s="215"/>
      <c r="K118" s="215"/>
      <c r="L118" s="215"/>
      <c r="M118" s="215"/>
    </row>
    <row r="119" spans="2:13" x14ac:dyDescent="0.25">
      <c r="B119" s="218"/>
      <c r="I119" s="215"/>
      <c r="J119" s="215"/>
      <c r="K119" s="215"/>
      <c r="L119" s="215"/>
      <c r="M119" s="215"/>
    </row>
    <row r="120" spans="2:13" x14ac:dyDescent="0.25">
      <c r="B120" s="218"/>
      <c r="I120" s="215"/>
      <c r="J120" s="215"/>
      <c r="K120" s="215"/>
      <c r="L120" s="215"/>
      <c r="M120" s="215"/>
    </row>
    <row r="121" spans="2:13" x14ac:dyDescent="0.25">
      <c r="B121" s="218"/>
      <c r="I121" s="215"/>
      <c r="J121" s="215"/>
      <c r="K121" s="215"/>
      <c r="L121" s="215"/>
      <c r="M121" s="215"/>
    </row>
    <row r="122" spans="2:13" x14ac:dyDescent="0.25">
      <c r="B122" s="218"/>
      <c r="I122" s="215"/>
      <c r="J122" s="215"/>
      <c r="K122" s="215"/>
      <c r="L122" s="215"/>
      <c r="M122" s="215"/>
    </row>
    <row r="123" spans="2:13" x14ac:dyDescent="0.25">
      <c r="B123" s="218"/>
      <c r="I123" s="215"/>
      <c r="J123" s="215"/>
      <c r="K123" s="215"/>
      <c r="L123" s="215"/>
      <c r="M123" s="215"/>
    </row>
    <row r="124" spans="2:13" x14ac:dyDescent="0.25">
      <c r="B124" s="218"/>
      <c r="I124" s="215"/>
      <c r="J124" s="215"/>
      <c r="K124" s="215"/>
      <c r="L124" s="215"/>
      <c r="M124" s="215"/>
    </row>
    <row r="125" spans="2:13" x14ac:dyDescent="0.25">
      <c r="B125" s="218"/>
      <c r="I125" s="215"/>
      <c r="J125" s="215"/>
      <c r="K125" s="215"/>
      <c r="L125" s="215"/>
      <c r="M125" s="215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8"/>
  <sheetViews>
    <sheetView showGridLines="0" workbookViewId="0">
      <selection activeCell="N17" sqref="N17"/>
    </sheetView>
  </sheetViews>
  <sheetFormatPr baseColWidth="10" defaultRowHeight="12.75" x14ac:dyDescent="0.2"/>
  <cols>
    <col min="1" max="1" width="7.28515625" style="2" customWidth="1"/>
    <col min="2" max="2" width="38.42578125" style="2" customWidth="1"/>
    <col min="3" max="3" width="12.7109375" style="2" customWidth="1"/>
    <col min="4" max="5" width="12.140625" style="2" customWidth="1"/>
    <col min="6" max="6" width="12.7109375" style="2" customWidth="1"/>
    <col min="7" max="7" width="28.85546875" style="111" customWidth="1"/>
    <col min="8" max="9" width="11.42578125" style="2"/>
    <col min="10" max="10" width="12.7109375" style="62" bestFit="1" customWidth="1"/>
    <col min="11" max="16384" width="11.42578125" style="2"/>
  </cols>
  <sheetData>
    <row r="2" spans="2:10" x14ac:dyDescent="0.2">
      <c r="B2" s="315" t="s">
        <v>391</v>
      </c>
    </row>
    <row r="4" spans="2:10" ht="18.75" x14ac:dyDescent="0.3">
      <c r="B4" s="327" t="s">
        <v>172</v>
      </c>
      <c r="C4" s="324"/>
      <c r="D4" s="324"/>
      <c r="E4" s="324"/>
      <c r="F4" s="324"/>
      <c r="G4" s="326"/>
      <c r="H4" s="324"/>
      <c r="I4" s="324"/>
      <c r="J4" s="333"/>
    </row>
    <row r="6" spans="2:10" x14ac:dyDescent="0.2">
      <c r="B6" s="155" t="s">
        <v>205</v>
      </c>
    </row>
    <row r="8" spans="2:10" x14ac:dyDescent="0.2">
      <c r="B8" s="155"/>
    </row>
    <row r="9" spans="2:10" x14ac:dyDescent="0.2">
      <c r="B9" s="3" t="s">
        <v>13</v>
      </c>
    </row>
    <row r="10" spans="2:10" x14ac:dyDescent="0.2">
      <c r="B10" s="3"/>
    </row>
    <row r="11" spans="2:10" x14ac:dyDescent="0.2">
      <c r="B11" s="8" t="s">
        <v>282</v>
      </c>
      <c r="C11" s="8" t="s">
        <v>181</v>
      </c>
      <c r="D11" s="113" t="s">
        <v>215</v>
      </c>
      <c r="E11" s="114" t="s">
        <v>183</v>
      </c>
      <c r="F11" s="113" t="s">
        <v>200</v>
      </c>
      <c r="G11" s="112" t="s">
        <v>184</v>
      </c>
      <c r="H11" s="113" t="s">
        <v>169</v>
      </c>
      <c r="I11" s="113" t="s">
        <v>185</v>
      </c>
      <c r="J11" s="113" t="s">
        <v>186</v>
      </c>
    </row>
    <row r="12" spans="2:10" ht="17.25" customHeight="1" x14ac:dyDescent="0.2">
      <c r="B12" s="2" t="s">
        <v>188</v>
      </c>
      <c r="C12" s="44">
        <v>106400</v>
      </c>
      <c r="D12" s="2">
        <v>591</v>
      </c>
      <c r="E12" s="2">
        <v>591</v>
      </c>
      <c r="F12" s="7">
        <v>1</v>
      </c>
      <c r="G12" s="111" t="s">
        <v>187</v>
      </c>
      <c r="H12" s="44">
        <v>369217</v>
      </c>
      <c r="I12" s="44">
        <v>733498</v>
      </c>
      <c r="J12" s="83">
        <v>0.159</v>
      </c>
    </row>
    <row r="13" spans="2:10" ht="15" customHeight="1" x14ac:dyDescent="0.2">
      <c r="B13" s="2" t="s">
        <v>193</v>
      </c>
      <c r="C13" s="44">
        <v>300000</v>
      </c>
      <c r="D13" s="2">
        <v>7</v>
      </c>
      <c r="E13" s="2">
        <v>8</v>
      </c>
      <c r="F13" s="7">
        <v>1</v>
      </c>
      <c r="G13" s="111" t="s">
        <v>187</v>
      </c>
      <c r="H13" s="2">
        <v>911</v>
      </c>
      <c r="I13" s="44">
        <v>7320</v>
      </c>
      <c r="J13" s="83">
        <v>0.64300000000000002</v>
      </c>
    </row>
    <row r="14" spans="2:10" ht="15" customHeight="1" x14ac:dyDescent="0.2">
      <c r="B14" s="2" t="s">
        <v>194</v>
      </c>
      <c r="C14" s="44">
        <v>3317338</v>
      </c>
      <c r="D14" s="2">
        <v>209</v>
      </c>
      <c r="E14" s="2">
        <v>842</v>
      </c>
      <c r="F14" s="7">
        <v>0.23499999999999999</v>
      </c>
      <c r="G14" s="111" t="s">
        <v>195</v>
      </c>
      <c r="H14" s="44">
        <v>1098951</v>
      </c>
      <c r="I14" s="44">
        <v>3967501</v>
      </c>
      <c r="J14" s="83">
        <v>0.28899999999999998</v>
      </c>
    </row>
    <row r="15" spans="2:10" ht="15" customHeight="1" x14ac:dyDescent="0.2">
      <c r="B15" s="2" t="s">
        <v>280</v>
      </c>
      <c r="C15" s="44">
        <v>9247688</v>
      </c>
      <c r="D15" s="44">
        <v>1419</v>
      </c>
      <c r="E15" s="44">
        <v>1459</v>
      </c>
      <c r="F15" s="7">
        <v>0.14610000000000001</v>
      </c>
      <c r="G15" s="111" t="s">
        <v>196</v>
      </c>
      <c r="H15" s="44">
        <v>5881268</v>
      </c>
      <c r="I15" s="44">
        <v>12143011</v>
      </c>
      <c r="J15" s="83">
        <v>0.16500000000000001</v>
      </c>
    </row>
    <row r="16" spans="2:10" ht="15" customHeight="1" x14ac:dyDescent="0.2">
      <c r="B16" s="2" t="s">
        <v>197</v>
      </c>
      <c r="C16" s="44">
        <v>2428732</v>
      </c>
      <c r="D16" s="2">
        <v>304</v>
      </c>
      <c r="E16" s="2">
        <v>314</v>
      </c>
      <c r="F16" s="7">
        <v>0.16639999999999999</v>
      </c>
      <c r="G16" s="111" t="s">
        <v>198</v>
      </c>
      <c r="H16" s="44">
        <v>905678</v>
      </c>
      <c r="I16" s="44">
        <v>2340182</v>
      </c>
      <c r="J16" s="83">
        <v>0.20699999999999999</v>
      </c>
    </row>
    <row r="17" spans="2:10" ht="15" customHeight="1" x14ac:dyDescent="0.2">
      <c r="B17" s="2" t="s">
        <v>279</v>
      </c>
      <c r="C17" s="44">
        <v>21100</v>
      </c>
      <c r="D17" s="2">
        <v>28</v>
      </c>
      <c r="E17" s="2">
        <v>30</v>
      </c>
      <c r="F17" s="7">
        <v>1</v>
      </c>
      <c r="G17" s="111" t="s">
        <v>187</v>
      </c>
    </row>
    <row r="18" spans="2:10" ht="15" customHeight="1" x14ac:dyDescent="0.2">
      <c r="B18" s="2" t="s">
        <v>189</v>
      </c>
      <c r="C18" s="44">
        <v>18227</v>
      </c>
      <c r="D18" s="2">
        <v>67</v>
      </c>
      <c r="E18" s="2">
        <v>25</v>
      </c>
      <c r="F18" s="7">
        <v>1</v>
      </c>
      <c r="G18" s="111" t="s">
        <v>187</v>
      </c>
    </row>
    <row r="19" spans="2:10" ht="15" customHeight="1" x14ac:dyDescent="0.2">
      <c r="B19" s="2" t="s">
        <v>190</v>
      </c>
      <c r="C19" s="44">
        <v>1685</v>
      </c>
      <c r="D19" s="2">
        <v>20</v>
      </c>
      <c r="E19" s="2">
        <v>20</v>
      </c>
      <c r="F19" s="7">
        <v>1</v>
      </c>
      <c r="G19" s="111" t="s">
        <v>187</v>
      </c>
    </row>
    <row r="20" spans="2:10" ht="15" customHeight="1" x14ac:dyDescent="0.2">
      <c r="B20" s="2" t="s">
        <v>191</v>
      </c>
      <c r="C20" s="2">
        <v>513</v>
      </c>
      <c r="D20" s="2">
        <v>78</v>
      </c>
      <c r="E20" s="2">
        <v>78</v>
      </c>
      <c r="F20" s="7">
        <v>1</v>
      </c>
      <c r="G20" s="111" t="s">
        <v>187</v>
      </c>
    </row>
    <row r="21" spans="2:10" ht="15" customHeight="1" x14ac:dyDescent="0.2">
      <c r="B21" s="40" t="s">
        <v>192</v>
      </c>
      <c r="C21" s="40">
        <v>42</v>
      </c>
      <c r="D21" s="40">
        <v>30</v>
      </c>
      <c r="E21" s="40">
        <v>30</v>
      </c>
      <c r="F21" s="157">
        <v>1</v>
      </c>
      <c r="G21" s="156" t="s">
        <v>187</v>
      </c>
      <c r="H21" s="40"/>
      <c r="I21" s="40"/>
      <c r="J21" s="72"/>
    </row>
    <row r="22" spans="2:10" ht="15" customHeight="1" x14ac:dyDescent="0.2">
      <c r="B22" s="8" t="s">
        <v>281</v>
      </c>
      <c r="C22" s="47">
        <v>1500</v>
      </c>
      <c r="D22" s="8">
        <v>44</v>
      </c>
      <c r="E22" s="8">
        <v>44</v>
      </c>
      <c r="F22" s="158">
        <v>1</v>
      </c>
      <c r="G22" s="112" t="s">
        <v>187</v>
      </c>
      <c r="H22" s="8"/>
      <c r="I22" s="8"/>
      <c r="J22" s="113"/>
    </row>
    <row r="25" spans="2:10" x14ac:dyDescent="0.2">
      <c r="B25" s="155" t="s">
        <v>199</v>
      </c>
    </row>
    <row r="27" spans="2:10" x14ac:dyDescent="0.2">
      <c r="B27" s="8" t="s">
        <v>63</v>
      </c>
      <c r="C27" s="113" t="s">
        <v>181</v>
      </c>
      <c r="D27" s="113" t="s">
        <v>215</v>
      </c>
      <c r="E27" s="113" t="s">
        <v>183</v>
      </c>
      <c r="F27" s="113" t="s">
        <v>200</v>
      </c>
      <c r="G27" s="112" t="s">
        <v>184</v>
      </c>
      <c r="H27" s="40"/>
    </row>
    <row r="28" spans="2:10" ht="17.25" customHeight="1" x14ac:dyDescent="0.2">
      <c r="B28" s="2" t="s">
        <v>201</v>
      </c>
      <c r="C28" s="44">
        <v>381498</v>
      </c>
      <c r="D28" s="2">
        <v>715</v>
      </c>
      <c r="E28" s="44">
        <v>1515</v>
      </c>
      <c r="F28" s="7">
        <v>0.19500000000000001</v>
      </c>
      <c r="G28" s="111" t="s">
        <v>202</v>
      </c>
    </row>
    <row r="29" spans="2:10" ht="15" customHeight="1" x14ac:dyDescent="0.2">
      <c r="B29" s="8" t="s">
        <v>203</v>
      </c>
      <c r="C29" s="47">
        <v>513952</v>
      </c>
      <c r="D29" s="8">
        <v>159</v>
      </c>
      <c r="E29" s="8">
        <v>200</v>
      </c>
      <c r="F29" s="158">
        <v>0.17799999999999999</v>
      </c>
      <c r="G29" s="112" t="s">
        <v>204</v>
      </c>
    </row>
    <row r="32" spans="2:10" x14ac:dyDescent="0.2">
      <c r="B32" s="155" t="s">
        <v>206</v>
      </c>
    </row>
    <row r="34" spans="2:7" x14ac:dyDescent="0.2">
      <c r="B34" s="8" t="s">
        <v>63</v>
      </c>
      <c r="C34" s="113" t="s">
        <v>181</v>
      </c>
      <c r="D34" s="113" t="s">
        <v>182</v>
      </c>
      <c r="E34" s="113" t="s">
        <v>183</v>
      </c>
      <c r="F34" s="113" t="s">
        <v>200</v>
      </c>
      <c r="G34" s="112" t="s">
        <v>184</v>
      </c>
    </row>
    <row r="35" spans="2:7" ht="15" customHeight="1" x14ac:dyDescent="0.2">
      <c r="B35" s="2" t="s">
        <v>207</v>
      </c>
      <c r="C35" s="2">
        <v>2</v>
      </c>
      <c r="D35" s="2">
        <v>18</v>
      </c>
      <c r="E35" s="2">
        <v>19</v>
      </c>
      <c r="F35" s="7">
        <v>0.1774</v>
      </c>
      <c r="G35" s="111" t="s">
        <v>208</v>
      </c>
    </row>
    <row r="36" spans="2:7" ht="15" customHeight="1" x14ac:dyDescent="0.2">
      <c r="B36" s="2" t="s">
        <v>209</v>
      </c>
      <c r="C36" s="44">
        <v>1635</v>
      </c>
      <c r="D36" s="2">
        <v>32</v>
      </c>
      <c r="E36" s="2">
        <v>21</v>
      </c>
      <c r="F36" s="7">
        <v>0.19689999999999999</v>
      </c>
      <c r="G36" s="111" t="s">
        <v>210</v>
      </c>
    </row>
    <row r="37" spans="2:7" ht="15" customHeight="1" x14ac:dyDescent="0.2">
      <c r="B37" s="2" t="s">
        <v>211</v>
      </c>
      <c r="C37" s="44">
        <v>226555</v>
      </c>
      <c r="D37" s="2">
        <v>77</v>
      </c>
      <c r="E37" s="2">
        <v>44</v>
      </c>
      <c r="F37" s="7">
        <v>9.9900000000000003E-2</v>
      </c>
      <c r="G37" s="111" t="s">
        <v>212</v>
      </c>
    </row>
    <row r="38" spans="2:7" ht="15" customHeight="1" x14ac:dyDescent="0.2">
      <c r="B38" s="8" t="s">
        <v>213</v>
      </c>
      <c r="C38" s="47">
        <v>104821999</v>
      </c>
      <c r="D38" s="8">
        <v>122</v>
      </c>
      <c r="E38" s="8">
        <v>0</v>
      </c>
      <c r="F38" s="158">
        <v>9.35E-2</v>
      </c>
      <c r="G38" s="112" t="s">
        <v>214</v>
      </c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7"/>
  <sheetViews>
    <sheetView showGridLines="0" workbookViewId="0">
      <selection activeCell="J24" sqref="J24"/>
    </sheetView>
  </sheetViews>
  <sheetFormatPr baseColWidth="10" defaultRowHeight="15" x14ac:dyDescent="0.25"/>
  <cols>
    <col min="1" max="1" width="7.28515625" customWidth="1"/>
    <col min="2" max="2" width="16.140625" bestFit="1" customWidth="1"/>
    <col min="3" max="3" width="32.42578125" bestFit="1" customWidth="1"/>
    <col min="4" max="4" width="22.7109375" bestFit="1" customWidth="1"/>
    <col min="5" max="5" width="15" bestFit="1" customWidth="1"/>
  </cols>
  <sheetData>
    <row r="2" spans="2:5" x14ac:dyDescent="0.25">
      <c r="B2" s="316" t="s">
        <v>391</v>
      </c>
    </row>
    <row r="4" spans="2:5" s="334" customFormat="1" ht="18.75" customHeight="1" x14ac:dyDescent="0.3">
      <c r="B4" s="322" t="s">
        <v>421</v>
      </c>
      <c r="C4" s="317"/>
      <c r="D4" s="317"/>
      <c r="E4" s="317"/>
    </row>
    <row r="5" spans="2:5" ht="18.75" x14ac:dyDescent="0.25">
      <c r="B5" s="217"/>
    </row>
    <row r="6" spans="2:5" x14ac:dyDescent="0.25">
      <c r="B6" s="129" t="s">
        <v>403</v>
      </c>
      <c r="C6" s="129"/>
      <c r="D6" s="129" t="s">
        <v>404</v>
      </c>
      <c r="E6" s="129" t="s">
        <v>405</v>
      </c>
    </row>
    <row r="7" spans="2:5" ht="18.95" customHeight="1" x14ac:dyDescent="0.25">
      <c r="B7" s="137" t="s">
        <v>70</v>
      </c>
      <c r="C7" s="137"/>
      <c r="D7" s="137"/>
      <c r="E7" s="137"/>
    </row>
    <row r="8" spans="2:5" x14ac:dyDescent="0.25">
      <c r="B8" s="128"/>
      <c r="C8" s="128" t="s">
        <v>406</v>
      </c>
      <c r="D8" s="128" t="s">
        <v>407</v>
      </c>
      <c r="E8" s="128" t="s">
        <v>408</v>
      </c>
    </row>
    <row r="9" spans="2:5" x14ac:dyDescent="0.25">
      <c r="B9" s="128"/>
      <c r="C9" s="128" t="s">
        <v>406</v>
      </c>
      <c r="D9" s="128" t="s">
        <v>35</v>
      </c>
      <c r="E9" s="128" t="s">
        <v>408</v>
      </c>
    </row>
    <row r="10" spans="2:5" x14ac:dyDescent="0.25">
      <c r="B10" s="128"/>
      <c r="C10" s="128" t="s">
        <v>406</v>
      </c>
      <c r="D10" s="128" t="s">
        <v>31</v>
      </c>
      <c r="E10" s="128" t="s">
        <v>161</v>
      </c>
    </row>
    <row r="11" spans="2:5" x14ac:dyDescent="0.25">
      <c r="B11" s="128"/>
      <c r="C11" s="128" t="s">
        <v>406</v>
      </c>
      <c r="D11" s="128" t="s">
        <v>34</v>
      </c>
      <c r="E11" s="128" t="s">
        <v>161</v>
      </c>
    </row>
    <row r="12" spans="2:5" x14ac:dyDescent="0.25">
      <c r="B12" s="128"/>
      <c r="C12" s="128" t="s">
        <v>406</v>
      </c>
      <c r="D12" s="128" t="s">
        <v>409</v>
      </c>
      <c r="E12" s="128" t="s">
        <v>161</v>
      </c>
    </row>
    <row r="13" spans="2:5" x14ac:dyDescent="0.25">
      <c r="B13" s="128"/>
      <c r="C13" s="128" t="s">
        <v>410</v>
      </c>
      <c r="D13" s="128" t="s">
        <v>407</v>
      </c>
      <c r="E13" s="128" t="s">
        <v>408</v>
      </c>
    </row>
    <row r="14" spans="2:5" x14ac:dyDescent="0.25">
      <c r="B14" s="128"/>
      <c r="C14" s="128" t="s">
        <v>410</v>
      </c>
      <c r="D14" s="128" t="s">
        <v>35</v>
      </c>
      <c r="E14" s="128" t="s">
        <v>408</v>
      </c>
    </row>
    <row r="15" spans="2:5" x14ac:dyDescent="0.25">
      <c r="B15" s="128"/>
      <c r="C15" s="128" t="s">
        <v>280</v>
      </c>
      <c r="D15" s="128" t="s">
        <v>411</v>
      </c>
      <c r="E15" s="128" t="s">
        <v>408</v>
      </c>
    </row>
    <row r="16" spans="2:5" x14ac:dyDescent="0.25">
      <c r="B16" s="128"/>
      <c r="C16" s="2" t="s">
        <v>412</v>
      </c>
      <c r="D16" s="128" t="s">
        <v>35</v>
      </c>
      <c r="E16" s="128" t="s">
        <v>161</v>
      </c>
    </row>
    <row r="17" spans="2:5" x14ac:dyDescent="0.25">
      <c r="B17" s="128"/>
      <c r="C17" s="2" t="s">
        <v>413</v>
      </c>
      <c r="D17" s="128"/>
      <c r="E17" s="128" t="s">
        <v>161</v>
      </c>
    </row>
    <row r="18" spans="2:5" x14ac:dyDescent="0.25">
      <c r="B18" s="128"/>
      <c r="C18" s="2" t="s">
        <v>414</v>
      </c>
      <c r="D18" s="128"/>
      <c r="E18" s="128" t="s">
        <v>161</v>
      </c>
    </row>
    <row r="19" spans="2:5" x14ac:dyDescent="0.25">
      <c r="B19" s="129" t="s">
        <v>102</v>
      </c>
      <c r="C19" s="129"/>
      <c r="D19" s="129"/>
      <c r="E19" s="129"/>
    </row>
    <row r="20" spans="2:5" x14ac:dyDescent="0.25">
      <c r="B20" s="128"/>
      <c r="C20" s="128" t="s">
        <v>406</v>
      </c>
      <c r="D20" s="128" t="s">
        <v>415</v>
      </c>
      <c r="E20" s="128" t="s">
        <v>161</v>
      </c>
    </row>
    <row r="21" spans="2:5" x14ac:dyDescent="0.25">
      <c r="B21" s="128"/>
      <c r="C21" s="128" t="s">
        <v>406</v>
      </c>
      <c r="D21" s="128" t="s">
        <v>416</v>
      </c>
      <c r="E21" s="128" t="s">
        <v>161</v>
      </c>
    </row>
    <row r="22" spans="2:5" x14ac:dyDescent="0.25">
      <c r="B22" s="128"/>
      <c r="C22" s="128" t="s">
        <v>406</v>
      </c>
      <c r="D22" s="128" t="s">
        <v>417</v>
      </c>
      <c r="E22" s="128" t="s">
        <v>161</v>
      </c>
    </row>
    <row r="23" spans="2:5" x14ac:dyDescent="0.25">
      <c r="B23" s="128"/>
      <c r="C23" s="128" t="s">
        <v>406</v>
      </c>
      <c r="D23" s="128" t="s">
        <v>418</v>
      </c>
      <c r="E23" s="128" t="s">
        <v>161</v>
      </c>
    </row>
    <row r="24" spans="2:5" x14ac:dyDescent="0.25">
      <c r="B24" s="128"/>
      <c r="C24" s="128" t="s">
        <v>419</v>
      </c>
      <c r="D24" s="128"/>
      <c r="E24" s="128" t="s">
        <v>161</v>
      </c>
    </row>
    <row r="25" spans="2:5" x14ac:dyDescent="0.25">
      <c r="B25" s="129" t="s">
        <v>40</v>
      </c>
      <c r="C25" s="129"/>
      <c r="D25" s="129"/>
      <c r="E25" s="129"/>
    </row>
    <row r="26" spans="2:5" x14ac:dyDescent="0.25">
      <c r="B26" s="128"/>
      <c r="C26" s="128" t="s">
        <v>406</v>
      </c>
      <c r="D26" s="128"/>
      <c r="E26" s="128" t="s">
        <v>146</v>
      </c>
    </row>
    <row r="27" spans="2:5" x14ac:dyDescent="0.25">
      <c r="B27" s="128"/>
      <c r="C27" s="128" t="s">
        <v>419</v>
      </c>
      <c r="D27" s="128"/>
      <c r="E27" s="128" t="s">
        <v>420</v>
      </c>
    </row>
  </sheetData>
  <hyperlinks>
    <hyperlink ref="B2" location="Innhold!A1" display="Tilbake til innholdsfortegnelsen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0"/>
  <sheetViews>
    <sheetView showGridLines="0" workbookViewId="0">
      <selection activeCell="H34" sqref="H34"/>
    </sheetView>
  </sheetViews>
  <sheetFormatPr baseColWidth="10" defaultRowHeight="12.75" x14ac:dyDescent="0.2"/>
  <cols>
    <col min="1" max="1" width="7.28515625" style="2" customWidth="1"/>
    <col min="2" max="2" width="53" style="2" customWidth="1"/>
    <col min="3" max="3" width="11.42578125" style="62"/>
    <col min="4" max="4" width="12.140625" style="62" bestFit="1" customWidth="1"/>
    <col min="5" max="5" width="12.140625" style="2" bestFit="1" customWidth="1"/>
    <col min="6" max="16384" width="11.42578125" style="2"/>
  </cols>
  <sheetData>
    <row r="1" spans="2:6" ht="12.75" customHeight="1" x14ac:dyDescent="0.2"/>
    <row r="2" spans="2:6" ht="12.75" customHeight="1" x14ac:dyDescent="0.3">
      <c r="B2" s="315" t="s">
        <v>391</v>
      </c>
      <c r="C2" s="82"/>
      <c r="D2" s="82"/>
      <c r="E2" s="60"/>
      <c r="F2" s="60"/>
    </row>
    <row r="3" spans="2:6" ht="12.75" customHeight="1" x14ac:dyDescent="0.3">
      <c r="C3" s="82"/>
      <c r="D3" s="82"/>
      <c r="E3" s="60"/>
      <c r="F3" s="60"/>
    </row>
    <row r="4" spans="2:6" ht="18.75" x14ac:dyDescent="0.3">
      <c r="B4" s="327" t="s">
        <v>64</v>
      </c>
      <c r="C4" s="332"/>
      <c r="D4" s="332"/>
      <c r="E4" s="60"/>
      <c r="F4" s="60"/>
    </row>
    <row r="6" spans="2:6" s="35" customFormat="1" ht="17.25" customHeight="1" x14ac:dyDescent="0.25">
      <c r="B6" s="87" t="s">
        <v>2</v>
      </c>
      <c r="C6" s="88"/>
      <c r="D6" s="88"/>
    </row>
    <row r="7" spans="2:6" ht="17.25" customHeight="1" x14ac:dyDescent="0.2">
      <c r="B7" s="8" t="s">
        <v>62</v>
      </c>
      <c r="C7" s="89">
        <v>2016</v>
      </c>
      <c r="D7" s="89">
        <v>2015</v>
      </c>
    </row>
    <row r="8" spans="2:6" ht="17.25" customHeight="1" x14ac:dyDescent="0.2">
      <c r="B8" s="2" t="s">
        <v>84</v>
      </c>
      <c r="C8" s="39">
        <v>1807</v>
      </c>
      <c r="D8" s="63">
        <v>1807</v>
      </c>
    </row>
    <row r="9" spans="2:6" ht="15" customHeight="1" x14ac:dyDescent="0.2">
      <c r="B9" s="2" t="s">
        <v>5</v>
      </c>
      <c r="C9" s="63">
        <v>843</v>
      </c>
      <c r="D9" s="63">
        <v>843</v>
      </c>
    </row>
    <row r="10" spans="2:6" ht="15" customHeight="1" x14ac:dyDescent="0.2">
      <c r="B10" s="2" t="s">
        <v>85</v>
      </c>
      <c r="C10" s="63">
        <v>4459</v>
      </c>
      <c r="D10" s="63">
        <v>4074</v>
      </c>
    </row>
    <row r="11" spans="2:6" ht="15" customHeight="1" x14ac:dyDescent="0.2">
      <c r="B11" s="2" t="s">
        <v>86</v>
      </c>
      <c r="C11" s="63">
        <v>1657</v>
      </c>
      <c r="D11" s="63">
        <v>1179</v>
      </c>
    </row>
    <row r="12" spans="2:6" ht="15" customHeight="1" x14ac:dyDescent="0.2">
      <c r="B12" s="2" t="s">
        <v>87</v>
      </c>
      <c r="C12" s="63">
        <v>521</v>
      </c>
      <c r="D12" s="63">
        <v>180</v>
      </c>
      <c r="E12" s="4"/>
    </row>
    <row r="13" spans="2:6" ht="15" customHeight="1" x14ac:dyDescent="0.2">
      <c r="B13" s="2" t="s">
        <v>88</v>
      </c>
      <c r="C13" s="63">
        <v>20</v>
      </c>
      <c r="D13" s="63">
        <v>80</v>
      </c>
    </row>
    <row r="14" spans="2:6" ht="15" customHeight="1" x14ac:dyDescent="0.2">
      <c r="B14" s="2" t="s">
        <v>6</v>
      </c>
      <c r="C14" s="63">
        <v>1704</v>
      </c>
      <c r="D14" s="63">
        <v>1798</v>
      </c>
    </row>
    <row r="15" spans="2:6" ht="15" customHeight="1" x14ac:dyDescent="0.2">
      <c r="B15" s="29" t="s">
        <v>28</v>
      </c>
      <c r="C15" s="85">
        <v>11011</v>
      </c>
      <c r="D15" s="85">
        <v>9961</v>
      </c>
    </row>
    <row r="16" spans="2:6" ht="15" customHeight="1" x14ac:dyDescent="0.2">
      <c r="B16" s="2" t="s">
        <v>21</v>
      </c>
      <c r="C16" s="63"/>
      <c r="D16" s="63"/>
    </row>
    <row r="17" spans="2:6" ht="15" customHeight="1" x14ac:dyDescent="0.2">
      <c r="B17" s="27" t="s">
        <v>89</v>
      </c>
      <c r="C17" s="63">
        <v>-116</v>
      </c>
      <c r="D17" s="63">
        <v>-48</v>
      </c>
    </row>
    <row r="18" spans="2:6" ht="15" customHeight="1" x14ac:dyDescent="0.2">
      <c r="B18" s="27" t="s">
        <v>96</v>
      </c>
      <c r="C18" s="63">
        <v>-750</v>
      </c>
      <c r="D18" s="63">
        <v>-260</v>
      </c>
    </row>
    <row r="19" spans="2:6" ht="15" customHeight="1" x14ac:dyDescent="0.2">
      <c r="B19" s="27" t="s">
        <v>97</v>
      </c>
      <c r="C19" s="63">
        <v>-33</v>
      </c>
      <c r="D19" s="63">
        <v>-23</v>
      </c>
    </row>
    <row r="20" spans="2:6" ht="15" customHeight="1" x14ac:dyDescent="0.2">
      <c r="B20" s="27" t="s">
        <v>95</v>
      </c>
      <c r="C20" s="63">
        <v>-67</v>
      </c>
      <c r="D20" s="63">
        <v>-55</v>
      </c>
    </row>
    <row r="21" spans="2:6" ht="15" customHeight="1" x14ac:dyDescent="0.2">
      <c r="B21" s="27" t="s">
        <v>216</v>
      </c>
      <c r="C21" s="63">
        <v>-64</v>
      </c>
      <c r="D21" s="63">
        <v>-309</v>
      </c>
    </row>
    <row r="22" spans="2:6" ht="15" customHeight="1" x14ac:dyDescent="0.2">
      <c r="B22" s="27" t="s">
        <v>30</v>
      </c>
      <c r="C22" s="63">
        <v>-99</v>
      </c>
      <c r="D22" s="63">
        <v>-82</v>
      </c>
    </row>
    <row r="23" spans="2:6" ht="15" customHeight="1" x14ac:dyDescent="0.2">
      <c r="B23" s="260" t="s">
        <v>217</v>
      </c>
      <c r="C23" s="63">
        <v>-727</v>
      </c>
      <c r="D23" s="63">
        <v>-817</v>
      </c>
    </row>
    <row r="24" spans="2:6" ht="15" customHeight="1" x14ac:dyDescent="0.2">
      <c r="B24" s="29" t="s">
        <v>50</v>
      </c>
      <c r="C24" s="85">
        <v>9155</v>
      </c>
      <c r="D24" s="85">
        <v>8367</v>
      </c>
      <c r="F24" s="41"/>
    </row>
    <row r="25" spans="2:6" ht="15" customHeight="1" x14ac:dyDescent="0.2">
      <c r="B25" s="1" t="s">
        <v>90</v>
      </c>
      <c r="C25" s="63">
        <v>796</v>
      </c>
      <c r="D25" s="63">
        <v>743</v>
      </c>
    </row>
    <row r="26" spans="2:6" ht="15" customHeight="1" x14ac:dyDescent="0.2">
      <c r="B26" s="29" t="s">
        <v>7</v>
      </c>
      <c r="C26" s="85">
        <v>9951</v>
      </c>
      <c r="D26" s="85">
        <v>9110</v>
      </c>
    </row>
    <row r="27" spans="2:6" ht="15" customHeight="1" x14ac:dyDescent="0.2">
      <c r="B27" s="2" t="s">
        <v>20</v>
      </c>
      <c r="C27" s="63"/>
      <c r="D27" s="63"/>
    </row>
    <row r="28" spans="2:6" ht="15" customHeight="1" x14ac:dyDescent="0.2">
      <c r="B28" s="27" t="s">
        <v>91</v>
      </c>
      <c r="C28" s="63">
        <v>1361</v>
      </c>
      <c r="D28" s="63">
        <v>1341</v>
      </c>
    </row>
    <row r="29" spans="2:6" ht="15" customHeight="1" x14ac:dyDescent="0.2">
      <c r="B29" s="27" t="s">
        <v>218</v>
      </c>
      <c r="C29" s="63">
        <v>-83</v>
      </c>
      <c r="D29" s="63">
        <v>-93</v>
      </c>
    </row>
    <row r="30" spans="2:6" ht="15" customHeight="1" x14ac:dyDescent="0.2">
      <c r="B30" s="29" t="s">
        <v>98</v>
      </c>
      <c r="C30" s="85">
        <v>1278</v>
      </c>
      <c r="D30" s="85">
        <v>1248</v>
      </c>
    </row>
    <row r="31" spans="2:6" ht="15" customHeight="1" x14ac:dyDescent="0.2">
      <c r="B31" s="32" t="s">
        <v>2</v>
      </c>
      <c r="C31" s="86">
        <v>11229</v>
      </c>
      <c r="D31" s="86">
        <v>10358</v>
      </c>
    </row>
    <row r="32" spans="2:6" s="79" customFormat="1" ht="26.25" customHeight="1" x14ac:dyDescent="0.2">
      <c r="B32" s="90" t="s">
        <v>94</v>
      </c>
    </row>
    <row r="33" spans="2:5" ht="17.25" customHeight="1" x14ac:dyDescent="0.2">
      <c r="B33" s="80"/>
      <c r="C33" s="2"/>
      <c r="D33" s="2"/>
    </row>
    <row r="34" spans="2:5" x14ac:dyDescent="0.2">
      <c r="B34" s="31" t="s">
        <v>1</v>
      </c>
      <c r="C34" s="63"/>
      <c r="D34" s="63"/>
    </row>
    <row r="35" spans="2:5" ht="17.25" customHeight="1" x14ac:dyDescent="0.2">
      <c r="B35" s="8" t="s">
        <v>62</v>
      </c>
      <c r="C35" s="21">
        <v>2016</v>
      </c>
      <c r="D35" s="21">
        <v>2015</v>
      </c>
    </row>
    <row r="36" spans="2:5" ht="17.25" customHeight="1" x14ac:dyDescent="0.2">
      <c r="B36" s="2" t="s">
        <v>42</v>
      </c>
      <c r="C36" s="63"/>
      <c r="D36" s="63"/>
    </row>
    <row r="37" spans="2:5" ht="15" customHeight="1" x14ac:dyDescent="0.2">
      <c r="B37" s="27" t="s">
        <v>31</v>
      </c>
      <c r="C37" s="41">
        <v>58.611139450000003</v>
      </c>
      <c r="D37" s="63">
        <v>93.27612312079998</v>
      </c>
      <c r="E37" s="63"/>
    </row>
    <row r="38" spans="2:5" ht="15" customHeight="1" x14ac:dyDescent="0.2">
      <c r="B38" s="27" t="s">
        <v>32</v>
      </c>
      <c r="C38" s="41">
        <v>230.36882919999999</v>
      </c>
      <c r="D38" s="63">
        <v>407.56164000000001</v>
      </c>
      <c r="E38" s="63"/>
    </row>
    <row r="39" spans="2:5" ht="15" customHeight="1" x14ac:dyDescent="0.2">
      <c r="B39" s="27" t="s">
        <v>33</v>
      </c>
      <c r="C39" s="41">
        <v>41.366999999999997</v>
      </c>
      <c r="D39" s="63">
        <v>43.082000000000001</v>
      </c>
      <c r="E39" s="63"/>
    </row>
    <row r="40" spans="2:5" ht="15" customHeight="1" x14ac:dyDescent="0.2">
      <c r="B40" s="27" t="s">
        <v>34</v>
      </c>
      <c r="C40" s="41">
        <v>1809.7510287400003</v>
      </c>
      <c r="D40" s="63">
        <v>2973.5781169160005</v>
      </c>
      <c r="E40" s="5"/>
    </row>
    <row r="41" spans="2:5" ht="15" customHeight="1" x14ac:dyDescent="0.2">
      <c r="B41" s="27" t="s">
        <v>35</v>
      </c>
      <c r="C41" s="41">
        <v>3536.4503012165001</v>
      </c>
      <c r="D41" s="63">
        <v>5115.9795682419999</v>
      </c>
      <c r="E41" s="63"/>
    </row>
    <row r="42" spans="2:5" ht="15" customHeight="1" x14ac:dyDescent="0.2">
      <c r="B42" s="27" t="s">
        <v>36</v>
      </c>
      <c r="C42" s="41">
        <v>1630.4472524999999</v>
      </c>
      <c r="D42" s="63">
        <v>1425.7362000000003</v>
      </c>
      <c r="E42" s="63"/>
    </row>
    <row r="43" spans="2:5" ht="15" customHeight="1" x14ac:dyDescent="0.2">
      <c r="B43" s="27" t="s">
        <v>99</v>
      </c>
      <c r="C43" s="41">
        <v>1983.8496231250001</v>
      </c>
      <c r="D43" s="63">
        <v>3300.725579855</v>
      </c>
      <c r="E43" s="63"/>
    </row>
    <row r="44" spans="2:5" ht="15" customHeight="1" x14ac:dyDescent="0.2">
      <c r="B44" s="27" t="s">
        <v>37</v>
      </c>
      <c r="C44" s="41">
        <v>99.628500000000003</v>
      </c>
      <c r="D44" s="63">
        <v>94.941999999999993</v>
      </c>
      <c r="E44" s="63"/>
    </row>
    <row r="45" spans="2:5" ht="15" customHeight="1" x14ac:dyDescent="0.2">
      <c r="B45" s="27" t="s">
        <v>38</v>
      </c>
      <c r="C45" s="41">
        <v>1152.3296146600003</v>
      </c>
      <c r="D45" s="63">
        <v>619.87607000000003</v>
      </c>
      <c r="E45" s="5"/>
    </row>
    <row r="46" spans="2:5" ht="15" customHeight="1" x14ac:dyDescent="0.2">
      <c r="B46" s="27" t="s">
        <v>100</v>
      </c>
      <c r="C46" s="41">
        <v>22.779876000000002</v>
      </c>
      <c r="D46" s="63">
        <v>20.783000000000001</v>
      </c>
      <c r="E46" s="5"/>
    </row>
    <row r="47" spans="2:5" ht="15" customHeight="1" x14ac:dyDescent="0.2">
      <c r="B47" s="260" t="s">
        <v>101</v>
      </c>
      <c r="C47" s="41">
        <v>2719.8079780000003</v>
      </c>
      <c r="D47" s="63">
        <v>2722.9915000000001</v>
      </c>
      <c r="E47" s="5"/>
    </row>
    <row r="48" spans="2:5" ht="15" customHeight="1" x14ac:dyDescent="0.2">
      <c r="B48" s="27" t="s">
        <v>39</v>
      </c>
      <c r="C48" s="41">
        <v>1279.4380238799999</v>
      </c>
      <c r="D48" s="63">
        <v>1112.25035</v>
      </c>
      <c r="E48" s="5"/>
    </row>
    <row r="49" spans="2:4" ht="15" customHeight="1" x14ac:dyDescent="0.2">
      <c r="B49" s="38" t="s">
        <v>41</v>
      </c>
      <c r="C49" s="261">
        <v>14564.829166771504</v>
      </c>
      <c r="D49" s="36">
        <v>17930.7821481338</v>
      </c>
    </row>
    <row r="50" spans="2:4" ht="15" customHeight="1" x14ac:dyDescent="0.2">
      <c r="B50" s="1" t="s">
        <v>61</v>
      </c>
      <c r="C50" s="41"/>
      <c r="D50" s="63"/>
    </row>
    <row r="51" spans="2:4" ht="15" customHeight="1" x14ac:dyDescent="0.2">
      <c r="B51" s="27" t="s">
        <v>54</v>
      </c>
      <c r="C51" s="41">
        <v>4005.6566676699999</v>
      </c>
      <c r="D51" s="63">
        <v>4587.3303271499999</v>
      </c>
    </row>
    <row r="52" spans="2:4" ht="15" customHeight="1" x14ac:dyDescent="0.2">
      <c r="B52" s="27" t="s">
        <v>66</v>
      </c>
      <c r="C52" s="41">
        <v>10971.426271100001</v>
      </c>
      <c r="D52" s="63">
        <v>10620.082137230002</v>
      </c>
    </row>
    <row r="53" spans="2:4" ht="15" customHeight="1" x14ac:dyDescent="0.2">
      <c r="B53" s="27" t="s">
        <v>67</v>
      </c>
      <c r="C53" s="41">
        <v>1535.5660394299998</v>
      </c>
      <c r="D53" s="63">
        <v>2060.93109052</v>
      </c>
    </row>
    <row r="54" spans="2:4" ht="15" customHeight="1" x14ac:dyDescent="0.2">
      <c r="B54" s="27" t="s">
        <v>55</v>
      </c>
      <c r="C54" s="41">
        <v>525.14561802875494</v>
      </c>
      <c r="D54" s="63">
        <v>522.33069736340508</v>
      </c>
    </row>
    <row r="55" spans="2:4" ht="15" customHeight="1" x14ac:dyDescent="0.2">
      <c r="B55" s="27" t="s">
        <v>56</v>
      </c>
      <c r="C55" s="41">
        <v>15676.077584592222</v>
      </c>
      <c r="D55" s="63">
        <v>15184.76406392848</v>
      </c>
    </row>
    <row r="56" spans="2:4" ht="15" customHeight="1" x14ac:dyDescent="0.2">
      <c r="B56" s="27" t="s">
        <v>57</v>
      </c>
      <c r="C56" s="41">
        <v>54.241923717375002</v>
      </c>
      <c r="D56" s="63">
        <v>50.406356797605</v>
      </c>
    </row>
    <row r="57" spans="2:4" ht="15" customHeight="1" x14ac:dyDescent="0.2">
      <c r="B57" s="27" t="s">
        <v>58</v>
      </c>
      <c r="C57" s="41">
        <v>889.41849371573403</v>
      </c>
      <c r="D57" s="63">
        <v>500.10694108928499</v>
      </c>
    </row>
    <row r="58" spans="2:4" ht="15" customHeight="1" x14ac:dyDescent="0.2">
      <c r="B58" s="27" t="s">
        <v>68</v>
      </c>
      <c r="C58" s="41">
        <v>147.712728</v>
      </c>
      <c r="D58" s="63">
        <v>144.15880000000001</v>
      </c>
    </row>
    <row r="59" spans="2:4" ht="15" customHeight="1" x14ac:dyDescent="0.2">
      <c r="B59" s="38" t="s">
        <v>59</v>
      </c>
      <c r="C59" s="36">
        <v>33805.245326254088</v>
      </c>
      <c r="D59" s="36">
        <v>33670.110414078772</v>
      </c>
    </row>
    <row r="60" spans="2:4" ht="15" customHeight="1" x14ac:dyDescent="0.2">
      <c r="B60" s="38" t="s">
        <v>43</v>
      </c>
      <c r="C60" s="36">
        <v>48370.07449302559</v>
      </c>
      <c r="D60" s="36">
        <v>51600.892562212568</v>
      </c>
    </row>
    <row r="61" spans="2:4" ht="15" customHeight="1" x14ac:dyDescent="0.2">
      <c r="B61" s="1" t="s">
        <v>102</v>
      </c>
      <c r="C61" s="41"/>
      <c r="D61" s="63">
        <v>0</v>
      </c>
    </row>
    <row r="62" spans="2:4" ht="15" customHeight="1" x14ac:dyDescent="0.2">
      <c r="B62" s="27" t="s">
        <v>92</v>
      </c>
      <c r="C62" s="41">
        <v>145.605615</v>
      </c>
      <c r="D62" s="63">
        <v>156</v>
      </c>
    </row>
    <row r="63" spans="2:4" ht="15" customHeight="1" x14ac:dyDescent="0.2">
      <c r="B63" s="27" t="s">
        <v>103</v>
      </c>
      <c r="C63" s="41">
        <v>73.336421999999999</v>
      </c>
      <c r="D63" s="63">
        <v>219</v>
      </c>
    </row>
    <row r="64" spans="2:4" ht="15" customHeight="1" x14ac:dyDescent="0.2">
      <c r="B64" s="27" t="s">
        <v>93</v>
      </c>
      <c r="C64" s="41">
        <v>0</v>
      </c>
      <c r="D64" s="63">
        <v>0</v>
      </c>
    </row>
    <row r="65" spans="2:4" ht="15" customHeight="1" x14ac:dyDescent="0.2">
      <c r="B65" s="38" t="s">
        <v>104</v>
      </c>
      <c r="C65" s="36">
        <v>218.942037</v>
      </c>
      <c r="D65" s="36">
        <v>375</v>
      </c>
    </row>
    <row r="66" spans="2:4" ht="15" customHeight="1" x14ac:dyDescent="0.2">
      <c r="B66" s="29" t="s">
        <v>40</v>
      </c>
      <c r="C66" s="36">
        <v>3706.1456250000001</v>
      </c>
      <c r="D66" s="85">
        <v>3536.3112500000002</v>
      </c>
    </row>
    <row r="67" spans="2:4" ht="15" customHeight="1" x14ac:dyDescent="0.2">
      <c r="B67" s="40" t="s">
        <v>49</v>
      </c>
      <c r="C67" s="41">
        <v>587.82948375000001</v>
      </c>
      <c r="D67" s="63">
        <v>751</v>
      </c>
    </row>
    <row r="68" spans="2:4" ht="15" customHeight="1" x14ac:dyDescent="0.2">
      <c r="B68" s="40" t="s">
        <v>60</v>
      </c>
      <c r="C68" s="262">
        <v>8236.7019999999993</v>
      </c>
      <c r="D68" s="63">
        <v>4064</v>
      </c>
    </row>
    <row r="69" spans="2:4" ht="15" customHeight="1" x14ac:dyDescent="0.2">
      <c r="B69" s="32" t="s">
        <v>338</v>
      </c>
      <c r="C69" s="33">
        <v>61119.693638775585</v>
      </c>
      <c r="D69" s="33">
        <v>60327.203812212567</v>
      </c>
    </row>
    <row r="70" spans="2:4" x14ac:dyDescent="0.2">
      <c r="C70" s="2"/>
      <c r="D70" s="2"/>
    </row>
    <row r="71" spans="2:4" x14ac:dyDescent="0.2">
      <c r="B71" s="31" t="s">
        <v>74</v>
      </c>
      <c r="C71" s="2"/>
      <c r="D71" s="2"/>
    </row>
    <row r="72" spans="2:4" x14ac:dyDescent="0.2">
      <c r="C72" s="2"/>
      <c r="D72" s="2"/>
    </row>
    <row r="73" spans="2:4" x14ac:dyDescent="0.2">
      <c r="B73" s="8" t="s">
        <v>62</v>
      </c>
      <c r="C73" s="21">
        <v>2016</v>
      </c>
      <c r="D73" s="21">
        <v>2015</v>
      </c>
    </row>
    <row r="74" spans="2:4" ht="17.25" customHeight="1" x14ac:dyDescent="0.2">
      <c r="B74" s="2" t="s">
        <v>70</v>
      </c>
      <c r="C74" s="5">
        <v>3869.6059594420472</v>
      </c>
      <c r="D74" s="5">
        <v>4128.0714049770058</v>
      </c>
    </row>
    <row r="75" spans="2:4" ht="15" customHeight="1" x14ac:dyDescent="0.2">
      <c r="B75" s="2" t="s">
        <v>102</v>
      </c>
      <c r="C75" s="5">
        <v>17.515362960000001</v>
      </c>
      <c r="D75" s="5">
        <v>30</v>
      </c>
    </row>
    <row r="76" spans="2:4" ht="15" customHeight="1" x14ac:dyDescent="0.2">
      <c r="B76" s="2" t="s">
        <v>40</v>
      </c>
      <c r="C76" s="5">
        <v>296.49164999999999</v>
      </c>
      <c r="D76" s="5">
        <v>282.9049</v>
      </c>
    </row>
    <row r="77" spans="2:4" ht="15" customHeight="1" x14ac:dyDescent="0.2">
      <c r="B77" s="40" t="s">
        <v>49</v>
      </c>
      <c r="C77" s="49">
        <v>47.026358700000003</v>
      </c>
      <c r="D77" s="49">
        <v>60.08</v>
      </c>
    </row>
    <row r="78" spans="2:4" ht="15" customHeight="1" x14ac:dyDescent="0.2">
      <c r="B78" s="8" t="s">
        <v>71</v>
      </c>
      <c r="C78" s="28">
        <v>658.93615999999997</v>
      </c>
      <c r="D78" s="28">
        <v>325.12</v>
      </c>
    </row>
    <row r="79" spans="2:4" ht="15" customHeight="1" x14ac:dyDescent="0.2">
      <c r="B79" s="32" t="s">
        <v>72</v>
      </c>
      <c r="C79" s="52">
        <v>4889.5754911020467</v>
      </c>
      <c r="D79" s="52">
        <v>4826.1763049770052</v>
      </c>
    </row>
    <row r="80" spans="2:4" ht="15" customHeight="1" x14ac:dyDescent="0.2">
      <c r="B80" s="2" t="s">
        <v>47</v>
      </c>
      <c r="C80" s="43">
        <v>0.14978805447074231</v>
      </c>
      <c r="D80" s="43">
        <v>0.13869364849139906</v>
      </c>
    </row>
    <row r="81" spans="2:4" ht="15" customHeight="1" x14ac:dyDescent="0.2">
      <c r="B81" s="44" t="s">
        <v>27</v>
      </c>
      <c r="C81" s="43">
        <v>0.16281167996049775</v>
      </c>
      <c r="D81" s="43">
        <v>0.15100981687064008</v>
      </c>
    </row>
    <row r="82" spans="2:4" ht="15" customHeight="1" x14ac:dyDescent="0.2">
      <c r="B82" s="46" t="s">
        <v>26</v>
      </c>
      <c r="C82" s="74">
        <v>0.18372147063374827</v>
      </c>
      <c r="D82" s="74">
        <v>0.17169700144303951</v>
      </c>
    </row>
    <row r="83" spans="2:4" x14ac:dyDescent="0.2">
      <c r="C83" s="63"/>
      <c r="D83" s="63"/>
    </row>
    <row r="84" spans="2:4" x14ac:dyDescent="0.2">
      <c r="C84" s="63"/>
      <c r="D84" s="63"/>
    </row>
    <row r="85" spans="2:4" x14ac:dyDescent="0.2">
      <c r="C85" s="83"/>
      <c r="D85" s="83"/>
    </row>
    <row r="87" spans="2:4" x14ac:dyDescent="0.2">
      <c r="C87" s="83"/>
      <c r="D87" s="83"/>
    </row>
    <row r="88" spans="2:4" x14ac:dyDescent="0.2">
      <c r="C88" s="83"/>
    </row>
    <row r="89" spans="2:4" x14ac:dyDescent="0.2">
      <c r="C89" s="83"/>
      <c r="D89" s="83"/>
    </row>
    <row r="90" spans="2:4" s="81" customFormat="1" ht="30.75" customHeight="1" x14ac:dyDescent="0.25">
      <c r="C90" s="84"/>
      <c r="D90" s="84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80"/>
  <sheetViews>
    <sheetView showGridLines="0" workbookViewId="0">
      <selection activeCell="G58" sqref="G58"/>
    </sheetView>
  </sheetViews>
  <sheetFormatPr baseColWidth="10" defaultRowHeight="12.75" x14ac:dyDescent="0.2"/>
  <cols>
    <col min="1" max="1" width="7.28515625" style="2" customWidth="1"/>
    <col min="2" max="2" width="46.140625" style="2" customWidth="1"/>
    <col min="3" max="4" width="12.140625" style="2" bestFit="1" customWidth="1"/>
    <col min="5" max="6" width="11.42578125" style="2"/>
    <col min="7" max="7" width="46.5703125" style="2" bestFit="1" customWidth="1"/>
    <col min="8" max="16384" width="11.42578125" style="2"/>
  </cols>
  <sheetData>
    <row r="2" spans="2:4" x14ac:dyDescent="0.2">
      <c r="B2" s="315" t="s">
        <v>391</v>
      </c>
    </row>
    <row r="3" spans="2:4" x14ac:dyDescent="0.2">
      <c r="B3" s="270"/>
    </row>
    <row r="4" spans="2:4" s="61" customFormat="1" ht="18.75" x14ac:dyDescent="0.3">
      <c r="B4" s="327" t="s">
        <v>3</v>
      </c>
      <c r="C4" s="331"/>
      <c r="D4" s="331"/>
    </row>
    <row r="5" spans="2:4" s="35" customFormat="1" ht="18.75" customHeight="1" x14ac:dyDescent="0.25">
      <c r="B5" s="34" t="s">
        <v>63</v>
      </c>
    </row>
    <row r="6" spans="2:4" ht="17.25" customHeight="1" x14ac:dyDescent="0.2">
      <c r="B6" s="31" t="s">
        <v>2</v>
      </c>
    </row>
    <row r="7" spans="2:4" ht="17.25" customHeight="1" x14ac:dyDescent="0.2">
      <c r="B7" s="8" t="s">
        <v>18</v>
      </c>
      <c r="C7" s="21">
        <v>2016</v>
      </c>
      <c r="D7" s="21">
        <v>2015</v>
      </c>
    </row>
    <row r="8" spans="2:4" ht="17.25" customHeight="1" x14ac:dyDescent="0.2">
      <c r="B8" s="2" t="s">
        <v>4</v>
      </c>
      <c r="C8" s="5">
        <v>532000</v>
      </c>
      <c r="D8" s="5">
        <v>417000</v>
      </c>
    </row>
    <row r="9" spans="2:4" ht="15" customHeight="1" x14ac:dyDescent="0.2">
      <c r="B9" s="2" t="s">
        <v>5</v>
      </c>
      <c r="C9" s="5">
        <v>59000</v>
      </c>
      <c r="D9" s="5">
        <v>59000</v>
      </c>
    </row>
    <row r="10" spans="2:4" ht="15" customHeight="1" x14ac:dyDescent="0.2">
      <c r="B10" s="2" t="s">
        <v>6</v>
      </c>
      <c r="C10" s="5">
        <v>138089</v>
      </c>
      <c r="D10" s="5">
        <v>166812</v>
      </c>
    </row>
    <row r="11" spans="2:4" ht="15" customHeight="1" x14ac:dyDescent="0.2">
      <c r="B11" s="29" t="s">
        <v>28</v>
      </c>
      <c r="C11" s="30">
        <v>729089</v>
      </c>
      <c r="D11" s="36">
        <v>642812</v>
      </c>
    </row>
    <row r="12" spans="2:4" ht="15" customHeight="1" x14ac:dyDescent="0.2">
      <c r="B12" s="2" t="s">
        <v>21</v>
      </c>
      <c r="C12" s="5"/>
    </row>
    <row r="13" spans="2:4" ht="15" customHeight="1" x14ac:dyDescent="0.2">
      <c r="B13" s="27" t="s">
        <v>29</v>
      </c>
      <c r="C13" s="5">
        <v>-64485</v>
      </c>
      <c r="D13" s="5">
        <v>-95801</v>
      </c>
    </row>
    <row r="14" spans="2:4" ht="15" customHeight="1" x14ac:dyDescent="0.2">
      <c r="B14" s="27" t="s">
        <v>30</v>
      </c>
      <c r="C14" s="5">
        <v>-7106.326</v>
      </c>
      <c r="D14" s="5">
        <v>-2263</v>
      </c>
    </row>
    <row r="15" spans="2:4" ht="15" customHeight="1" x14ac:dyDescent="0.2">
      <c r="B15" s="29" t="s">
        <v>7</v>
      </c>
      <c r="C15" s="30">
        <v>657497.674</v>
      </c>
      <c r="D15" s="36">
        <v>544748</v>
      </c>
    </row>
    <row r="16" spans="2:4" ht="15" customHeight="1" x14ac:dyDescent="0.2">
      <c r="B16" s="29" t="s">
        <v>8</v>
      </c>
      <c r="C16" s="30">
        <v>76000</v>
      </c>
      <c r="D16" s="30">
        <v>76000</v>
      </c>
    </row>
    <row r="17" spans="2:4" ht="15" customHeight="1" x14ac:dyDescent="0.2">
      <c r="B17" s="32" t="s">
        <v>2</v>
      </c>
      <c r="C17" s="33">
        <v>733498.152</v>
      </c>
      <c r="D17" s="37">
        <v>620748</v>
      </c>
    </row>
    <row r="18" spans="2:4" ht="16.5" customHeight="1" x14ac:dyDescent="0.2"/>
    <row r="19" spans="2:4" ht="12" customHeight="1" x14ac:dyDescent="0.2">
      <c r="B19" s="11" t="s">
        <v>1</v>
      </c>
      <c r="C19" s="18"/>
      <c r="D19" s="18"/>
    </row>
    <row r="20" spans="2:4" ht="17.25" customHeight="1" x14ac:dyDescent="0.2">
      <c r="B20" s="8" t="s">
        <v>18</v>
      </c>
      <c r="C20" s="21">
        <v>2016</v>
      </c>
      <c r="D20" s="21">
        <v>2015</v>
      </c>
    </row>
    <row r="21" spans="2:4" s="1" customFormat="1" ht="17.25" customHeight="1" x14ac:dyDescent="0.2">
      <c r="B21" s="1" t="s">
        <v>42</v>
      </c>
      <c r="D21" s="39"/>
    </row>
    <row r="22" spans="2:4" ht="15" customHeight="1" x14ac:dyDescent="0.2">
      <c r="B22" s="27" t="s">
        <v>31</v>
      </c>
      <c r="C22" s="5">
        <v>34.9</v>
      </c>
      <c r="D22" s="5">
        <v>167</v>
      </c>
    </row>
    <row r="23" spans="2:4" ht="15" customHeight="1" x14ac:dyDescent="0.2">
      <c r="B23" s="27" t="s">
        <v>32</v>
      </c>
      <c r="C23" s="5">
        <v>11681.3</v>
      </c>
      <c r="D23" s="5">
        <v>14213</v>
      </c>
    </row>
    <row r="24" spans="2:4" ht="15" customHeight="1" x14ac:dyDescent="0.2">
      <c r="B24" s="27" t="s">
        <v>33</v>
      </c>
      <c r="C24" s="5">
        <v>32671.714</v>
      </c>
      <c r="D24" s="5">
        <v>33212</v>
      </c>
    </row>
    <row r="25" spans="2:4" ht="15" customHeight="1" x14ac:dyDescent="0.2">
      <c r="B25" s="27" t="s">
        <v>34</v>
      </c>
      <c r="C25" s="5">
        <v>31181.599999999999</v>
      </c>
      <c r="D25" s="5">
        <v>97979</v>
      </c>
    </row>
    <row r="26" spans="2:4" ht="15" customHeight="1" x14ac:dyDescent="0.2">
      <c r="B26" s="27" t="s">
        <v>35</v>
      </c>
      <c r="C26" s="5">
        <v>2297437.4999999995</v>
      </c>
      <c r="D26" s="5">
        <v>1907553</v>
      </c>
    </row>
    <row r="27" spans="2:4" ht="15" customHeight="1" x14ac:dyDescent="0.2">
      <c r="B27" s="27" t="s">
        <v>36</v>
      </c>
      <c r="C27" s="5">
        <v>1616072.3250000002</v>
      </c>
      <c r="D27" s="5">
        <v>1419459</v>
      </c>
    </row>
    <row r="28" spans="2:4" ht="15" customHeight="1" x14ac:dyDescent="0.2">
      <c r="B28" s="27" t="s">
        <v>37</v>
      </c>
      <c r="C28" s="5">
        <v>99627.75</v>
      </c>
      <c r="D28" s="5">
        <v>69630</v>
      </c>
    </row>
    <row r="29" spans="2:4" ht="15" customHeight="1" x14ac:dyDescent="0.2">
      <c r="B29" s="27" t="s">
        <v>39</v>
      </c>
      <c r="C29" s="5">
        <v>212226.57399999999</v>
      </c>
      <c r="D29" s="5">
        <v>41538</v>
      </c>
    </row>
    <row r="30" spans="2:4" ht="15" customHeight="1" x14ac:dyDescent="0.2">
      <c r="B30" s="38" t="s">
        <v>43</v>
      </c>
      <c r="C30" s="30">
        <v>4300933.6629999997</v>
      </c>
      <c r="D30" s="30">
        <v>3583751</v>
      </c>
    </row>
    <row r="31" spans="2:4" ht="15" customHeight="1" x14ac:dyDescent="0.2">
      <c r="B31" s="29" t="s">
        <v>40</v>
      </c>
      <c r="C31" s="30">
        <v>314274.375</v>
      </c>
      <c r="D31" s="30">
        <v>269533</v>
      </c>
    </row>
    <row r="32" spans="2:4" ht="15" customHeight="1" x14ac:dyDescent="0.2">
      <c r="B32" s="32" t="s">
        <v>338</v>
      </c>
      <c r="C32" s="33">
        <v>4615208.0379999997</v>
      </c>
      <c r="D32" s="33">
        <v>3853284</v>
      </c>
    </row>
    <row r="34" spans="2:5" x14ac:dyDescent="0.2">
      <c r="B34" s="31" t="s">
        <v>69</v>
      </c>
    </row>
    <row r="36" spans="2:5" x14ac:dyDescent="0.2">
      <c r="B36" s="8" t="s">
        <v>18</v>
      </c>
      <c r="C36" s="21">
        <v>2016</v>
      </c>
      <c r="D36" s="21">
        <v>2015</v>
      </c>
    </row>
    <row r="37" spans="2:5" ht="17.25" customHeight="1" x14ac:dyDescent="0.2">
      <c r="B37" s="2" t="s">
        <v>70</v>
      </c>
      <c r="C37" s="5">
        <v>344074.69303999998</v>
      </c>
      <c r="D37" s="5">
        <v>286700.08</v>
      </c>
    </row>
    <row r="38" spans="2:5" ht="15" customHeight="1" x14ac:dyDescent="0.2">
      <c r="B38" s="2" t="s">
        <v>40</v>
      </c>
      <c r="C38" s="5">
        <v>25141.95</v>
      </c>
      <c r="D38" s="5">
        <v>21562.639999999999</v>
      </c>
    </row>
    <row r="39" spans="2:5" ht="15" customHeight="1" x14ac:dyDescent="0.2">
      <c r="B39" s="32" t="s">
        <v>72</v>
      </c>
      <c r="C39" s="33">
        <v>369216.64304</v>
      </c>
      <c r="D39" s="33">
        <v>308262.72000000003</v>
      </c>
    </row>
    <row r="40" spans="2:5" ht="15" customHeight="1" x14ac:dyDescent="0.2">
      <c r="B40" s="2" t="s">
        <v>47</v>
      </c>
      <c r="C40" s="43">
        <v>0.14246327978855891</v>
      </c>
      <c r="D40" s="43">
        <v>0.14137239819333328</v>
      </c>
    </row>
    <row r="41" spans="2:5" ht="15" customHeight="1" x14ac:dyDescent="0.2">
      <c r="B41" s="44" t="s">
        <v>27</v>
      </c>
      <c r="C41" s="43">
        <v>0.14246327978855891</v>
      </c>
      <c r="D41" s="43">
        <v>0.14137239819333328</v>
      </c>
    </row>
    <row r="42" spans="2:5" ht="15" customHeight="1" x14ac:dyDescent="0.2">
      <c r="B42" s="46" t="s">
        <v>26</v>
      </c>
      <c r="C42" s="74">
        <v>0.1589306800388269</v>
      </c>
      <c r="D42" s="74">
        <v>0.16109583409891406</v>
      </c>
    </row>
    <row r="45" spans="2:5" s="61" customFormat="1" ht="18.75" x14ac:dyDescent="0.3">
      <c r="B45" s="327" t="s">
        <v>9</v>
      </c>
      <c r="C45" s="327"/>
      <c r="D45" s="327"/>
      <c r="E45" s="60"/>
    </row>
    <row r="46" spans="2:5" s="35" customFormat="1" ht="17.25" customHeight="1" x14ac:dyDescent="0.25">
      <c r="B46" s="34" t="s">
        <v>63</v>
      </c>
      <c r="C46" s="34"/>
      <c r="D46" s="34"/>
      <c r="E46" s="34"/>
    </row>
    <row r="47" spans="2:5" ht="17.25" customHeight="1" x14ac:dyDescent="0.2">
      <c r="B47" s="31" t="s">
        <v>2</v>
      </c>
      <c r="C47" s="6"/>
      <c r="D47" s="6"/>
      <c r="E47" s="6"/>
    </row>
    <row r="48" spans="2:5" ht="17.25" customHeight="1" x14ac:dyDescent="0.2">
      <c r="B48" s="8" t="s">
        <v>18</v>
      </c>
      <c r="C48" s="21">
        <v>2016</v>
      </c>
      <c r="D48" s="21">
        <v>2015</v>
      </c>
    </row>
    <row r="49" spans="2:4" ht="17.25" customHeight="1" x14ac:dyDescent="0.2">
      <c r="B49" s="9" t="s">
        <v>14</v>
      </c>
      <c r="C49" s="15">
        <v>3000</v>
      </c>
      <c r="D49" s="15">
        <v>3000</v>
      </c>
    </row>
    <row r="50" spans="2:4" ht="15" customHeight="1" x14ac:dyDescent="0.2">
      <c r="B50" s="9" t="s">
        <v>15</v>
      </c>
      <c r="C50" s="15">
        <v>4313</v>
      </c>
      <c r="D50" s="15">
        <v>4313</v>
      </c>
    </row>
    <row r="51" spans="2:4" ht="15" customHeight="1" x14ac:dyDescent="0.2">
      <c r="B51" s="9" t="s">
        <v>6</v>
      </c>
      <c r="C51" s="16">
        <v>4</v>
      </c>
      <c r="D51" s="16">
        <v>4</v>
      </c>
    </row>
    <row r="52" spans="2:4" ht="15" customHeight="1" x14ac:dyDescent="0.2">
      <c r="B52" s="9" t="s">
        <v>16</v>
      </c>
      <c r="C52" s="16">
        <v>17</v>
      </c>
      <c r="D52" s="16">
        <v>17</v>
      </c>
    </row>
    <row r="53" spans="2:4" ht="15" customHeight="1" x14ac:dyDescent="0.2">
      <c r="B53" s="22" t="s">
        <v>28</v>
      </c>
      <c r="C53" s="23">
        <v>7334</v>
      </c>
      <c r="D53" s="23">
        <v>7334</v>
      </c>
    </row>
    <row r="54" spans="2:4" ht="15" customHeight="1" x14ac:dyDescent="0.2">
      <c r="B54" s="24" t="s">
        <v>19</v>
      </c>
      <c r="C54" s="15">
        <v>-14</v>
      </c>
      <c r="D54" s="15">
        <v>-22</v>
      </c>
    </row>
    <row r="55" spans="2:4" ht="15" customHeight="1" x14ac:dyDescent="0.2">
      <c r="B55" s="22" t="s">
        <v>7</v>
      </c>
      <c r="C55" s="23">
        <v>7320</v>
      </c>
      <c r="D55" s="23">
        <v>7312</v>
      </c>
    </row>
    <row r="56" spans="2:4" ht="15" customHeight="1" x14ac:dyDescent="0.2">
      <c r="B56" s="9" t="s">
        <v>20</v>
      </c>
      <c r="C56" s="15">
        <v>0</v>
      </c>
      <c r="D56" s="15">
        <v>0</v>
      </c>
    </row>
    <row r="57" spans="2:4" ht="15" customHeight="1" x14ac:dyDescent="0.2">
      <c r="B57" s="12" t="s">
        <v>2</v>
      </c>
      <c r="C57" s="17">
        <v>7320</v>
      </c>
      <c r="D57" s="17">
        <v>7312</v>
      </c>
    </row>
    <row r="58" spans="2:4" ht="17.25" customHeight="1" x14ac:dyDescent="0.2">
      <c r="B58" s="9"/>
      <c r="C58" s="15"/>
      <c r="D58" s="15"/>
    </row>
    <row r="59" spans="2:4" ht="12.75" customHeight="1" x14ac:dyDescent="0.2">
      <c r="B59" s="11" t="s">
        <v>1</v>
      </c>
      <c r="C59" s="18"/>
      <c r="D59" s="18"/>
    </row>
    <row r="60" spans="2:4" ht="17.25" customHeight="1" x14ac:dyDescent="0.2">
      <c r="B60" s="8" t="s">
        <v>18</v>
      </c>
      <c r="C60" s="21">
        <v>2016</v>
      </c>
      <c r="D60" s="21">
        <v>2015</v>
      </c>
    </row>
    <row r="61" spans="2:4" ht="17.25" customHeight="1" x14ac:dyDescent="0.2">
      <c r="B61" s="10" t="s">
        <v>42</v>
      </c>
      <c r="C61" s="18"/>
      <c r="D61" s="18"/>
    </row>
    <row r="62" spans="2:4" ht="15" customHeight="1" x14ac:dyDescent="0.2">
      <c r="B62" s="25" t="s">
        <v>23</v>
      </c>
      <c r="C62" s="15">
        <v>1870.6000000000001</v>
      </c>
      <c r="D62" s="15">
        <v>2141</v>
      </c>
    </row>
    <row r="63" spans="2:4" ht="15" customHeight="1" x14ac:dyDescent="0.2">
      <c r="B63" s="25" t="s">
        <v>24</v>
      </c>
      <c r="C63" s="16">
        <v>3749</v>
      </c>
      <c r="D63" s="16">
        <v>7520</v>
      </c>
    </row>
    <row r="64" spans="2:4" ht="15" customHeight="1" x14ac:dyDescent="0.2">
      <c r="B64" s="25" t="s">
        <v>25</v>
      </c>
      <c r="C64" s="16">
        <v>35</v>
      </c>
      <c r="D64" s="16">
        <v>78</v>
      </c>
    </row>
    <row r="65" spans="2:4" ht="15" customHeight="1" x14ac:dyDescent="0.2">
      <c r="B65" s="26" t="s">
        <v>43</v>
      </c>
      <c r="C65" s="23">
        <v>5654.6</v>
      </c>
      <c r="D65" s="23">
        <v>9739</v>
      </c>
    </row>
    <row r="66" spans="2:4" ht="15" customHeight="1" x14ac:dyDescent="0.2">
      <c r="B66" s="13" t="s">
        <v>17</v>
      </c>
      <c r="C66" s="19">
        <v>5733</v>
      </c>
      <c r="D66" s="19">
        <v>62</v>
      </c>
    </row>
    <row r="67" spans="2:4" ht="15" customHeight="1" x14ac:dyDescent="0.2">
      <c r="B67" s="12" t="s">
        <v>338</v>
      </c>
      <c r="C67" s="17">
        <v>11387.6</v>
      </c>
      <c r="D67" s="17">
        <v>9801</v>
      </c>
    </row>
    <row r="69" spans="2:4" x14ac:dyDescent="0.2">
      <c r="B69" s="31" t="s">
        <v>69</v>
      </c>
    </row>
    <row r="71" spans="2:4" x14ac:dyDescent="0.2">
      <c r="B71" s="8" t="s">
        <v>18</v>
      </c>
      <c r="C71" s="21">
        <v>2016</v>
      </c>
      <c r="D71" s="21">
        <v>2015</v>
      </c>
    </row>
    <row r="72" spans="2:4" ht="17.25" customHeight="1" x14ac:dyDescent="0.2">
      <c r="B72" s="2" t="s">
        <v>70</v>
      </c>
      <c r="C72" s="5">
        <v>452.36800000000005</v>
      </c>
      <c r="D72" s="5">
        <v>779.12</v>
      </c>
    </row>
    <row r="73" spans="2:4" ht="15" customHeight="1" x14ac:dyDescent="0.2">
      <c r="B73" s="2" t="s">
        <v>73</v>
      </c>
      <c r="C73" s="5">
        <v>458.64</v>
      </c>
      <c r="D73" s="5">
        <v>4.96</v>
      </c>
    </row>
    <row r="74" spans="2:4" ht="15" customHeight="1" x14ac:dyDescent="0.2">
      <c r="B74" s="32" t="s">
        <v>72</v>
      </c>
      <c r="C74" s="33">
        <v>911.00800000000004</v>
      </c>
      <c r="D74" s="33">
        <v>784.08</v>
      </c>
    </row>
    <row r="75" spans="2:4" ht="15" customHeight="1" x14ac:dyDescent="0.2">
      <c r="B75" s="2" t="s">
        <v>47</v>
      </c>
      <c r="C75" s="43">
        <v>0.64280445396747332</v>
      </c>
      <c r="D75" s="43">
        <v>0.74604632180389752</v>
      </c>
    </row>
    <row r="76" spans="2:4" ht="15" customHeight="1" x14ac:dyDescent="0.2">
      <c r="B76" s="44" t="s">
        <v>27</v>
      </c>
      <c r="C76" s="43">
        <v>0.64280445396747332</v>
      </c>
      <c r="D76" s="43">
        <v>0.74604632180389752</v>
      </c>
    </row>
    <row r="77" spans="2:4" ht="15" customHeight="1" x14ac:dyDescent="0.2">
      <c r="B77" s="46" t="s">
        <v>26</v>
      </c>
      <c r="C77" s="74">
        <v>0.64280445396747332</v>
      </c>
      <c r="D77" s="74">
        <v>0.74604632180389752</v>
      </c>
    </row>
    <row r="78" spans="2:4" x14ac:dyDescent="0.2">
      <c r="B78" s="3"/>
      <c r="C78" s="20"/>
      <c r="D78" s="20"/>
    </row>
    <row r="79" spans="2:4" x14ac:dyDescent="0.2">
      <c r="B79" s="14"/>
      <c r="C79" s="20"/>
      <c r="D79" s="20"/>
    </row>
    <row r="80" spans="2:4" x14ac:dyDescent="0.2">
      <c r="B80" s="14"/>
      <c r="C80" s="20"/>
      <c r="D80" s="20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7"/>
  <sheetViews>
    <sheetView showGridLines="0" workbookViewId="0">
      <selection activeCell="I102" sqref="I102"/>
    </sheetView>
  </sheetViews>
  <sheetFormatPr baseColWidth="10" defaultRowHeight="12.75" x14ac:dyDescent="0.2"/>
  <cols>
    <col min="1" max="1" width="7.28515625" style="2" customWidth="1"/>
    <col min="2" max="2" width="54.5703125" style="2" customWidth="1"/>
    <col min="3" max="3" width="11.42578125" style="2"/>
    <col min="4" max="4" width="13.140625" style="2" bestFit="1" customWidth="1"/>
    <col min="5" max="5" width="11.42578125" style="2"/>
    <col min="6" max="7" width="11.42578125" style="40"/>
    <col min="8" max="16384" width="11.42578125" style="2"/>
  </cols>
  <sheetData>
    <row r="1" spans="2:7" ht="12.75" customHeight="1" x14ac:dyDescent="0.2"/>
    <row r="2" spans="2:7" ht="12.75" customHeight="1" x14ac:dyDescent="0.2">
      <c r="B2" s="315" t="s">
        <v>391</v>
      </c>
    </row>
    <row r="3" spans="2:7" ht="12.75" customHeight="1" x14ac:dyDescent="0.2"/>
    <row r="4" spans="2:7" ht="18.75" x14ac:dyDescent="0.3">
      <c r="B4" s="327" t="s">
        <v>10</v>
      </c>
      <c r="C4" s="327"/>
      <c r="D4" s="327"/>
      <c r="E4" s="60"/>
      <c r="F4" s="60"/>
    </row>
    <row r="5" spans="2:7" s="35" customFormat="1" ht="18" customHeight="1" x14ac:dyDescent="0.25">
      <c r="B5" s="81" t="s">
        <v>51</v>
      </c>
      <c r="C5" s="59"/>
      <c r="F5" s="69"/>
      <c r="G5" s="69"/>
    </row>
    <row r="6" spans="2:7" ht="17.25" customHeight="1" x14ac:dyDescent="0.2">
      <c r="B6" s="31" t="s">
        <v>2</v>
      </c>
    </row>
    <row r="7" spans="2:7" ht="12.2" customHeight="1" x14ac:dyDescent="0.2">
      <c r="B7" s="31"/>
    </row>
    <row r="8" spans="2:7" x14ac:dyDescent="0.2">
      <c r="B8" s="8" t="s">
        <v>62</v>
      </c>
      <c r="C8" s="21">
        <v>2016</v>
      </c>
      <c r="D8" s="21">
        <v>2015</v>
      </c>
      <c r="F8" s="53"/>
      <c r="G8" s="53"/>
    </row>
    <row r="9" spans="2:7" ht="17.25" customHeight="1" x14ac:dyDescent="0.2">
      <c r="B9" s="2" t="s">
        <v>4</v>
      </c>
      <c r="C9" s="5">
        <v>1460</v>
      </c>
      <c r="D9" s="5">
        <v>1460</v>
      </c>
      <c r="F9" s="49"/>
      <c r="G9" s="49"/>
    </row>
    <row r="10" spans="2:7" x14ac:dyDescent="0.2">
      <c r="B10" s="2" t="s">
        <v>5</v>
      </c>
      <c r="C10" s="5">
        <v>365</v>
      </c>
      <c r="D10" s="5">
        <v>365</v>
      </c>
      <c r="F10" s="49"/>
      <c r="G10" s="49"/>
    </row>
    <row r="11" spans="2:7" x14ac:dyDescent="0.2">
      <c r="B11" s="2" t="s">
        <v>6</v>
      </c>
      <c r="C11" s="5">
        <v>4.1663999999975207E-2</v>
      </c>
      <c r="D11" s="5">
        <v>0.38800000000000001</v>
      </c>
      <c r="F11" s="49"/>
      <c r="G11" s="49"/>
    </row>
    <row r="12" spans="2:7" x14ac:dyDescent="0.2">
      <c r="B12" s="29" t="s">
        <v>28</v>
      </c>
      <c r="C12" s="30">
        <v>1825.0416639999999</v>
      </c>
      <c r="D12" s="36">
        <v>1825.3879999999999</v>
      </c>
      <c r="F12" s="49"/>
      <c r="G12" s="54"/>
    </row>
    <row r="13" spans="2:7" x14ac:dyDescent="0.2">
      <c r="B13" s="2" t="s">
        <v>21</v>
      </c>
      <c r="C13" s="5"/>
      <c r="F13" s="49"/>
    </row>
    <row r="14" spans="2:7" x14ac:dyDescent="0.2">
      <c r="B14" s="27" t="s">
        <v>22</v>
      </c>
      <c r="C14" s="5">
        <v>-1.6759999999999999</v>
      </c>
      <c r="D14" s="44">
        <v>-2.9140000000000001</v>
      </c>
      <c r="F14" s="49"/>
      <c r="G14" s="48"/>
    </row>
    <row r="15" spans="2:7" x14ac:dyDescent="0.2">
      <c r="B15" s="27" t="s">
        <v>46</v>
      </c>
      <c r="C15" s="5">
        <v>-2.1840000000000002</v>
      </c>
      <c r="D15" s="5">
        <v>-1.2629999999999999</v>
      </c>
      <c r="F15" s="49"/>
      <c r="G15" s="49"/>
    </row>
    <row r="16" spans="2:7" x14ac:dyDescent="0.2">
      <c r="B16" s="38" t="s">
        <v>50</v>
      </c>
      <c r="C16" s="30">
        <v>1821.181664</v>
      </c>
      <c r="D16" s="30">
        <v>1821.211</v>
      </c>
      <c r="F16" s="49"/>
      <c r="G16" s="49"/>
    </row>
    <row r="17" spans="2:7" x14ac:dyDescent="0.2">
      <c r="B17" s="1" t="s">
        <v>44</v>
      </c>
      <c r="C17" s="5">
        <v>173</v>
      </c>
      <c r="D17" s="5">
        <v>173</v>
      </c>
      <c r="F17" s="49"/>
      <c r="G17" s="49"/>
    </row>
    <row r="18" spans="2:7" x14ac:dyDescent="0.2">
      <c r="B18" s="29" t="s">
        <v>7</v>
      </c>
      <c r="C18" s="30">
        <v>1994.181664</v>
      </c>
      <c r="D18" s="36">
        <v>1994.211</v>
      </c>
      <c r="F18" s="49"/>
      <c r="G18" s="54"/>
    </row>
    <row r="19" spans="2:7" x14ac:dyDescent="0.2">
      <c r="B19" s="29" t="s">
        <v>8</v>
      </c>
      <c r="C19" s="30">
        <v>346</v>
      </c>
      <c r="D19" s="30">
        <v>346</v>
      </c>
      <c r="F19" s="49"/>
      <c r="G19" s="49"/>
    </row>
    <row r="20" spans="2:7" x14ac:dyDescent="0.2">
      <c r="B20" s="32" t="s">
        <v>2</v>
      </c>
      <c r="C20" s="33">
        <v>2340.1816639999997</v>
      </c>
      <c r="D20" s="33">
        <v>2340.2109999999998</v>
      </c>
      <c r="F20" s="55"/>
      <c r="G20" s="55"/>
    </row>
    <row r="21" spans="2:7" ht="16.5" customHeight="1" x14ac:dyDescent="0.2"/>
    <row r="22" spans="2:7" ht="12" customHeight="1" x14ac:dyDescent="0.2">
      <c r="B22" s="11" t="s">
        <v>1</v>
      </c>
      <c r="C22" s="18"/>
      <c r="D22" s="18"/>
      <c r="F22" s="56"/>
      <c r="G22" s="56"/>
    </row>
    <row r="23" spans="2:7" ht="6" customHeight="1" x14ac:dyDescent="0.2"/>
    <row r="24" spans="2:7" x14ac:dyDescent="0.2">
      <c r="B24" s="8" t="s">
        <v>62</v>
      </c>
      <c r="C24" s="21">
        <v>2016</v>
      </c>
      <c r="D24" s="21">
        <v>2015</v>
      </c>
      <c r="F24" s="53"/>
      <c r="G24" s="53"/>
    </row>
    <row r="25" spans="2:7" s="1" customFormat="1" ht="17.25" customHeight="1" x14ac:dyDescent="0.2">
      <c r="B25" s="1" t="s">
        <v>42</v>
      </c>
      <c r="D25" s="39"/>
      <c r="F25" s="51"/>
      <c r="G25" s="57"/>
    </row>
    <row r="26" spans="2:7" x14ac:dyDescent="0.2">
      <c r="B26" s="27" t="s">
        <v>34</v>
      </c>
      <c r="C26" s="44">
        <v>214.721</v>
      </c>
      <c r="D26" s="44">
        <v>606.80459999999994</v>
      </c>
      <c r="F26" s="48"/>
      <c r="G26" s="48"/>
    </row>
    <row r="27" spans="2:7" x14ac:dyDescent="0.2">
      <c r="B27" s="27" t="s">
        <v>48</v>
      </c>
      <c r="C27" s="44">
        <v>10438.463</v>
      </c>
      <c r="D27" s="44">
        <v>13951.966849999999</v>
      </c>
      <c r="F27" s="48"/>
      <c r="G27" s="48"/>
    </row>
    <row r="28" spans="2:7" x14ac:dyDescent="0.2">
      <c r="B28" s="27" t="s">
        <v>38</v>
      </c>
      <c r="C28" s="44">
        <v>154.79900000000001</v>
      </c>
      <c r="D28" s="2">
        <v>0</v>
      </c>
      <c r="F28" s="48"/>
    </row>
    <row r="29" spans="2:7" x14ac:dyDescent="0.2">
      <c r="B29" s="29" t="s">
        <v>43</v>
      </c>
      <c r="C29" s="45">
        <v>10807.983</v>
      </c>
      <c r="D29" s="30">
        <v>14558.771449999998</v>
      </c>
      <c r="F29" s="48"/>
      <c r="G29" s="49"/>
    </row>
    <row r="30" spans="2:7" x14ac:dyDescent="0.2">
      <c r="B30" s="40" t="s">
        <v>40</v>
      </c>
      <c r="C30" s="48">
        <v>231.35041062499999</v>
      </c>
      <c r="D30" s="49">
        <v>172.10187500000001</v>
      </c>
      <c r="F30" s="48"/>
      <c r="G30" s="49"/>
    </row>
    <row r="31" spans="2:7" x14ac:dyDescent="0.2">
      <c r="B31" s="8" t="s">
        <v>49</v>
      </c>
      <c r="C31" s="47">
        <v>281.63749999999999</v>
      </c>
      <c r="D31" s="28">
        <v>538.78750000000002</v>
      </c>
      <c r="F31" s="48"/>
      <c r="G31" s="49"/>
    </row>
    <row r="32" spans="2:7" x14ac:dyDescent="0.2">
      <c r="B32" s="32" t="s">
        <v>338</v>
      </c>
      <c r="C32" s="46">
        <v>11320.970910624999</v>
      </c>
      <c r="D32" s="33">
        <v>15269.660824999999</v>
      </c>
      <c r="F32" s="58"/>
      <c r="G32" s="55"/>
    </row>
    <row r="34" spans="2:7" x14ac:dyDescent="0.2">
      <c r="B34" s="31" t="s">
        <v>69</v>
      </c>
    </row>
    <row r="36" spans="2:7" x14ac:dyDescent="0.2">
      <c r="B36" s="8" t="s">
        <v>62</v>
      </c>
      <c r="C36" s="21">
        <v>2016</v>
      </c>
      <c r="D36" s="21">
        <v>2015</v>
      </c>
    </row>
    <row r="37" spans="2:7" x14ac:dyDescent="0.2">
      <c r="B37" s="2" t="s">
        <v>70</v>
      </c>
      <c r="C37" s="5">
        <v>864.63864000000001</v>
      </c>
      <c r="D37" s="5">
        <v>1164.7017159999998</v>
      </c>
    </row>
    <row r="38" spans="2:7" x14ac:dyDescent="0.2">
      <c r="B38" s="2" t="s">
        <v>40</v>
      </c>
      <c r="C38" s="5">
        <v>18.508032849999999</v>
      </c>
      <c r="D38" s="5">
        <v>13.76815</v>
      </c>
    </row>
    <row r="39" spans="2:7" x14ac:dyDescent="0.2">
      <c r="B39" s="8" t="s">
        <v>49</v>
      </c>
      <c r="C39" s="28">
        <v>22.530999999999999</v>
      </c>
      <c r="D39" s="28">
        <v>43.103000000000002</v>
      </c>
    </row>
    <row r="40" spans="2:7" x14ac:dyDescent="0.2">
      <c r="B40" s="32" t="s">
        <v>72</v>
      </c>
      <c r="C40" s="33">
        <v>905.67767284999991</v>
      </c>
      <c r="D40" s="33">
        <v>1221.572866</v>
      </c>
    </row>
    <row r="41" spans="2:7" x14ac:dyDescent="0.2">
      <c r="B41" s="2" t="s">
        <v>47</v>
      </c>
      <c r="C41" s="43">
        <v>0.16086797487402585</v>
      </c>
      <c r="D41" s="43">
        <v>0.11926990526326901</v>
      </c>
    </row>
    <row r="42" spans="2:7" x14ac:dyDescent="0.2">
      <c r="B42" s="44" t="s">
        <v>27</v>
      </c>
      <c r="C42" s="43">
        <v>0.17614934971066953</v>
      </c>
      <c r="D42" s="43">
        <v>0.13059956097616857</v>
      </c>
    </row>
    <row r="43" spans="2:7" x14ac:dyDescent="0.2">
      <c r="B43" s="46" t="s">
        <v>26</v>
      </c>
      <c r="C43" s="74">
        <v>0.2067120993839569</v>
      </c>
      <c r="D43" s="74">
        <v>0.15325887240196773</v>
      </c>
    </row>
    <row r="46" spans="2:7" s="61" customFormat="1" ht="18.75" x14ac:dyDescent="0.3">
      <c r="B46" s="327" t="s">
        <v>11</v>
      </c>
      <c r="C46" s="331"/>
      <c r="D46" s="331"/>
      <c r="F46" s="70"/>
      <c r="G46" s="70"/>
    </row>
    <row r="47" spans="2:7" ht="17.25" customHeight="1" x14ac:dyDescent="0.2">
      <c r="B47" s="81" t="s">
        <v>53</v>
      </c>
      <c r="C47" s="7"/>
    </row>
    <row r="48" spans="2:7" ht="17.25" customHeight="1" x14ac:dyDescent="0.2">
      <c r="B48" s="31" t="s">
        <v>2</v>
      </c>
    </row>
    <row r="49" spans="2:8" x14ac:dyDescent="0.2">
      <c r="B49" s="31"/>
      <c r="H49" s="40"/>
    </row>
    <row r="50" spans="2:8" x14ac:dyDescent="0.2">
      <c r="B50" s="8" t="s">
        <v>62</v>
      </c>
      <c r="C50" s="21">
        <v>2016</v>
      </c>
      <c r="D50" s="21">
        <v>2015</v>
      </c>
      <c r="G50" s="53"/>
      <c r="H50" s="53"/>
    </row>
    <row r="51" spans="2:8" ht="17.25" customHeight="1" x14ac:dyDescent="0.2">
      <c r="B51" s="2" t="s">
        <v>4</v>
      </c>
      <c r="C51" s="5">
        <v>6330.5482000000002</v>
      </c>
      <c r="D51" s="5">
        <v>5710.5479999999998</v>
      </c>
      <c r="G51" s="49"/>
      <c r="H51" s="49"/>
    </row>
    <row r="52" spans="2:8" x14ac:dyDescent="0.2">
      <c r="B52" s="2" t="s">
        <v>5</v>
      </c>
      <c r="C52" s="5">
        <v>3167.921934</v>
      </c>
      <c r="D52" s="5">
        <v>2857.922</v>
      </c>
      <c r="G52" s="49"/>
      <c r="H52" s="49"/>
    </row>
    <row r="53" spans="2:8" x14ac:dyDescent="0.2">
      <c r="B53" s="2" t="s">
        <v>6</v>
      </c>
      <c r="C53" s="5">
        <v>359.83614</v>
      </c>
      <c r="D53" s="5">
        <v>1064.8520000000001</v>
      </c>
      <c r="G53" s="49"/>
      <c r="H53" s="49"/>
    </row>
    <row r="54" spans="2:8" x14ac:dyDescent="0.2">
      <c r="B54" s="29" t="s">
        <v>28</v>
      </c>
      <c r="C54" s="30">
        <v>9858.3062740000005</v>
      </c>
      <c r="D54" s="30">
        <v>9633.3220000000001</v>
      </c>
      <c r="G54" s="49"/>
      <c r="H54" s="49"/>
    </row>
    <row r="55" spans="2:8" x14ac:dyDescent="0.2">
      <c r="B55" s="2" t="s">
        <v>21</v>
      </c>
      <c r="C55" s="5"/>
      <c r="G55" s="49"/>
      <c r="H55" s="40"/>
    </row>
    <row r="56" spans="2:8" x14ac:dyDescent="0.2">
      <c r="B56" s="27" t="s">
        <v>22</v>
      </c>
      <c r="C56" s="5">
        <v>-1.2447000000000001</v>
      </c>
      <c r="D56" s="44">
        <v>-1.88</v>
      </c>
      <c r="G56" s="49"/>
      <c r="H56" s="48"/>
    </row>
    <row r="57" spans="2:8" x14ac:dyDescent="0.2">
      <c r="B57" s="27" t="s">
        <v>52</v>
      </c>
      <c r="C57" s="5">
        <v>-322.61255800000004</v>
      </c>
      <c r="D57" s="44">
        <v>-326.72436300000004</v>
      </c>
      <c r="G57" s="49"/>
      <c r="H57" s="48"/>
    </row>
    <row r="58" spans="2:8" x14ac:dyDescent="0.2">
      <c r="B58" s="27" t="s">
        <v>46</v>
      </c>
      <c r="C58" s="5">
        <v>-71.438000000000002</v>
      </c>
      <c r="D58" s="5">
        <v>-83.764601513999992</v>
      </c>
      <c r="G58" s="49"/>
      <c r="H58" s="49"/>
    </row>
    <row r="59" spans="2:8" x14ac:dyDescent="0.2">
      <c r="B59" s="38" t="s">
        <v>50</v>
      </c>
      <c r="C59" s="30">
        <v>9463.0110160000004</v>
      </c>
      <c r="D59" s="30">
        <v>9220.9530354859999</v>
      </c>
      <c r="G59" s="49"/>
      <c r="H59" s="49"/>
    </row>
    <row r="60" spans="2:8" x14ac:dyDescent="0.2">
      <c r="B60" s="1" t="s">
        <v>44</v>
      </c>
      <c r="C60" s="5">
        <v>1080</v>
      </c>
      <c r="D60" s="5">
        <v>830</v>
      </c>
      <c r="G60" s="49"/>
      <c r="H60" s="49"/>
    </row>
    <row r="61" spans="2:8" x14ac:dyDescent="0.2">
      <c r="B61" s="29" t="s">
        <v>7</v>
      </c>
      <c r="C61" s="30">
        <v>10543.011016</v>
      </c>
      <c r="D61" s="30">
        <v>10050.953035486</v>
      </c>
      <c r="G61" s="49"/>
      <c r="H61" s="49"/>
    </row>
    <row r="62" spans="2:8" x14ac:dyDescent="0.2">
      <c r="B62" s="29" t="s">
        <v>8</v>
      </c>
      <c r="C62" s="30">
        <v>1600</v>
      </c>
      <c r="D62" s="30">
        <v>1600</v>
      </c>
      <c r="G62" s="49"/>
      <c r="H62" s="49"/>
    </row>
    <row r="63" spans="2:8" x14ac:dyDescent="0.2">
      <c r="B63" s="32" t="s">
        <v>2</v>
      </c>
      <c r="C63" s="33">
        <v>12143.011016</v>
      </c>
      <c r="D63" s="33">
        <v>11650.953035486</v>
      </c>
      <c r="G63" s="55"/>
      <c r="H63" s="55"/>
    </row>
    <row r="64" spans="2:8" x14ac:dyDescent="0.2">
      <c r="H64" s="40"/>
    </row>
    <row r="65" spans="2:8" x14ac:dyDescent="0.2">
      <c r="B65" s="11" t="s">
        <v>1</v>
      </c>
      <c r="C65" s="18"/>
      <c r="D65" s="18"/>
      <c r="E65" s="18"/>
      <c r="F65" s="56"/>
      <c r="H65" s="40"/>
    </row>
    <row r="66" spans="2:8" x14ac:dyDescent="0.2">
      <c r="H66" s="40"/>
    </row>
    <row r="67" spans="2:8" x14ac:dyDescent="0.2">
      <c r="B67" s="8" t="s">
        <v>62</v>
      </c>
      <c r="C67" s="21">
        <v>2016</v>
      </c>
      <c r="D67" s="21">
        <v>2015</v>
      </c>
      <c r="G67" s="53"/>
      <c r="H67" s="53"/>
    </row>
    <row r="68" spans="2:8" ht="17.25" customHeight="1" x14ac:dyDescent="0.2">
      <c r="B68" s="1" t="s">
        <v>42</v>
      </c>
      <c r="C68" s="1"/>
      <c r="D68" s="39"/>
      <c r="G68" s="51"/>
      <c r="H68" s="57"/>
    </row>
    <row r="69" spans="2:8" x14ac:dyDescent="0.2">
      <c r="B69" s="27" t="s">
        <v>34</v>
      </c>
      <c r="C69" s="44">
        <v>2394.8376800000001</v>
      </c>
      <c r="D69" s="44">
        <v>4787.2139999999999</v>
      </c>
      <c r="G69" s="48"/>
      <c r="H69" s="48"/>
    </row>
    <row r="70" spans="2:8" x14ac:dyDescent="0.2">
      <c r="B70" s="27" t="s">
        <v>48</v>
      </c>
      <c r="C70" s="44">
        <v>74.138499999999993</v>
      </c>
      <c r="D70" s="44">
        <v>76.101500000000001</v>
      </c>
      <c r="G70" s="48"/>
      <c r="H70" s="48"/>
    </row>
    <row r="71" spans="2:8" x14ac:dyDescent="0.2">
      <c r="B71" s="27" t="s">
        <v>38</v>
      </c>
      <c r="C71" s="44">
        <v>2840.3294170000004</v>
      </c>
      <c r="D71" s="5">
        <v>0</v>
      </c>
      <c r="G71" s="48"/>
      <c r="H71" s="49"/>
    </row>
    <row r="72" spans="2:8" x14ac:dyDescent="0.2">
      <c r="B72" s="27" t="s">
        <v>39</v>
      </c>
      <c r="C72" s="44">
        <v>39.909600000000005</v>
      </c>
      <c r="D72" s="44">
        <v>100.64570000000001</v>
      </c>
      <c r="G72" s="48"/>
      <c r="H72" s="48"/>
    </row>
    <row r="73" spans="2:8" x14ac:dyDescent="0.2">
      <c r="B73" s="29" t="s">
        <v>41</v>
      </c>
      <c r="C73" s="45">
        <v>5349.2151970000004</v>
      </c>
      <c r="D73" s="30">
        <v>4963.9611999999997</v>
      </c>
      <c r="G73" s="48"/>
      <c r="H73" s="49"/>
    </row>
    <row r="74" spans="2:8" x14ac:dyDescent="0.2">
      <c r="B74" s="40" t="s">
        <v>61</v>
      </c>
      <c r="C74" s="48"/>
      <c r="D74" s="49"/>
      <c r="G74" s="48"/>
      <c r="H74" s="49"/>
    </row>
    <row r="75" spans="2:8" x14ac:dyDescent="0.2">
      <c r="B75" s="50" t="s">
        <v>54</v>
      </c>
      <c r="C75" s="48">
        <v>7.2101999999999995</v>
      </c>
      <c r="D75" s="49">
        <v>0</v>
      </c>
      <c r="G75" s="48"/>
      <c r="H75" s="49"/>
    </row>
    <row r="76" spans="2:8" x14ac:dyDescent="0.2">
      <c r="B76" s="50" t="s">
        <v>55</v>
      </c>
      <c r="C76" s="48">
        <v>818.21087923999994</v>
      </c>
      <c r="D76" s="49">
        <v>810.4163051700001</v>
      </c>
      <c r="G76" s="48"/>
      <c r="H76" s="49"/>
    </row>
    <row r="77" spans="2:8" x14ac:dyDescent="0.2">
      <c r="B77" s="50" t="s">
        <v>56</v>
      </c>
      <c r="C77" s="48">
        <v>33323.154451139999</v>
      </c>
      <c r="D77" s="49">
        <v>33136.399733210004</v>
      </c>
      <c r="G77" s="48"/>
      <c r="H77" s="49"/>
    </row>
    <row r="78" spans="2:8" x14ac:dyDescent="0.2">
      <c r="B78" s="50" t="s">
        <v>57</v>
      </c>
      <c r="C78" s="48">
        <v>1.4188912499999999</v>
      </c>
      <c r="D78" s="49">
        <v>1.05396289</v>
      </c>
      <c r="G78" s="48"/>
      <c r="H78" s="49"/>
    </row>
    <row r="79" spans="2:8" x14ac:dyDescent="0.2">
      <c r="B79" s="50" t="s">
        <v>58</v>
      </c>
      <c r="C79" s="48">
        <v>163.89956978000001</v>
      </c>
      <c r="D79" s="49">
        <v>116.87960912999999</v>
      </c>
      <c r="G79" s="48"/>
      <c r="H79" s="49"/>
    </row>
    <row r="80" spans="2:8" x14ac:dyDescent="0.2">
      <c r="B80" s="38" t="s">
        <v>59</v>
      </c>
      <c r="C80" s="45">
        <v>34313.893991410005</v>
      </c>
      <c r="D80" s="30">
        <v>34064.749610400009</v>
      </c>
      <c r="G80" s="48"/>
      <c r="H80" s="49"/>
    </row>
    <row r="81" spans="2:8" x14ac:dyDescent="0.2">
      <c r="B81" s="38" t="s">
        <v>43</v>
      </c>
      <c r="C81" s="45">
        <v>39663.109188410002</v>
      </c>
      <c r="D81" s="30">
        <v>39028.710810400007</v>
      </c>
      <c r="G81" s="48"/>
      <c r="H81" s="49"/>
    </row>
    <row r="82" spans="2:8" x14ac:dyDescent="0.2">
      <c r="B82" s="40" t="s">
        <v>40</v>
      </c>
      <c r="C82" s="48">
        <v>660.88541750000002</v>
      </c>
      <c r="D82" s="49">
        <v>522.23749999999995</v>
      </c>
      <c r="G82" s="48"/>
      <c r="H82" s="49"/>
    </row>
    <row r="83" spans="2:8" x14ac:dyDescent="0.2">
      <c r="B83" s="40" t="s">
        <v>49</v>
      </c>
      <c r="C83" s="48">
        <v>1370.6422249999998</v>
      </c>
      <c r="D83" s="49">
        <v>2065.351733125</v>
      </c>
      <c r="G83" s="48"/>
      <c r="H83" s="49"/>
    </row>
    <row r="84" spans="2:8" x14ac:dyDescent="0.2">
      <c r="B84" s="40" t="s">
        <v>60</v>
      </c>
      <c r="C84" s="48">
        <v>31821.211664608909</v>
      </c>
      <c r="D84" s="49">
        <v>30791.721493797704</v>
      </c>
      <c r="G84" s="48"/>
      <c r="H84" s="49"/>
    </row>
    <row r="85" spans="2:8" x14ac:dyDescent="0.2">
      <c r="B85" s="32" t="s">
        <v>338</v>
      </c>
      <c r="C85" s="46">
        <v>73515.848495518905</v>
      </c>
      <c r="D85" s="33">
        <v>72408.021537322711</v>
      </c>
      <c r="G85" s="58"/>
      <c r="H85" s="55"/>
    </row>
    <row r="86" spans="2:8" x14ac:dyDescent="0.2">
      <c r="H86" s="40"/>
    </row>
    <row r="87" spans="2:8" x14ac:dyDescent="0.2">
      <c r="B87" s="31" t="s">
        <v>69</v>
      </c>
      <c r="H87" s="40"/>
    </row>
    <row r="88" spans="2:8" x14ac:dyDescent="0.2">
      <c r="H88" s="40"/>
    </row>
    <row r="89" spans="2:8" x14ac:dyDescent="0.2">
      <c r="B89" s="8" t="s">
        <v>62</v>
      </c>
      <c r="C89" s="21">
        <v>2016</v>
      </c>
      <c r="D89" s="21">
        <v>2015</v>
      </c>
      <c r="H89" s="40"/>
    </row>
    <row r="90" spans="2:8" ht="17.25" customHeight="1" x14ac:dyDescent="0.2">
      <c r="B90" s="2" t="s">
        <v>70</v>
      </c>
      <c r="C90" s="5">
        <v>3173.0487350728004</v>
      </c>
      <c r="D90" s="5">
        <v>3122.2968648320007</v>
      </c>
      <c r="H90" s="40"/>
    </row>
    <row r="91" spans="2:8" x14ac:dyDescent="0.2">
      <c r="B91" s="2" t="s">
        <v>40</v>
      </c>
      <c r="C91" s="5">
        <v>52.870833400000002</v>
      </c>
      <c r="D91" s="5">
        <v>41.778999999999996</v>
      </c>
      <c r="H91" s="40"/>
    </row>
    <row r="92" spans="2:8" x14ac:dyDescent="0.2">
      <c r="B92" s="40" t="s">
        <v>49</v>
      </c>
      <c r="C92" s="49">
        <v>109.65137799999999</v>
      </c>
      <c r="D92" s="49">
        <v>165.22813865000001</v>
      </c>
      <c r="H92" s="40"/>
    </row>
    <row r="93" spans="2:8" x14ac:dyDescent="0.2">
      <c r="B93" s="8" t="s">
        <v>71</v>
      </c>
      <c r="C93" s="28">
        <v>2545.6969331687128</v>
      </c>
      <c r="D93" s="28">
        <v>2463.3377195038165</v>
      </c>
      <c r="H93" s="40"/>
    </row>
    <row r="94" spans="2:8" x14ac:dyDescent="0.2">
      <c r="B94" s="32" t="s">
        <v>72</v>
      </c>
      <c r="C94" s="33">
        <v>5881.267879641513</v>
      </c>
      <c r="D94" s="33">
        <v>5792.6417229858171</v>
      </c>
      <c r="H94" s="40"/>
    </row>
    <row r="95" spans="2:8" x14ac:dyDescent="0.2">
      <c r="B95" s="2" t="s">
        <v>47</v>
      </c>
      <c r="C95" s="43">
        <v>0.12872069369609207</v>
      </c>
      <c r="D95" s="43">
        <v>0.1273471203840732</v>
      </c>
      <c r="E95" s="43"/>
      <c r="F95" s="71"/>
    </row>
    <row r="96" spans="2:8" x14ac:dyDescent="0.2">
      <c r="B96" s="44" t="s">
        <v>27</v>
      </c>
      <c r="C96" s="43">
        <v>0.14341140355120352</v>
      </c>
      <c r="D96" s="43">
        <v>0.13880993876217479</v>
      </c>
      <c r="E96" s="43"/>
      <c r="F96" s="71"/>
    </row>
    <row r="97" spans="2:7" x14ac:dyDescent="0.2">
      <c r="B97" s="46" t="s">
        <v>26</v>
      </c>
      <c r="C97" s="74">
        <v>0.16517541815136863</v>
      </c>
      <c r="D97" s="74">
        <v>0.16090693804526224</v>
      </c>
      <c r="E97" s="43"/>
      <c r="F97" s="71"/>
    </row>
    <row r="100" spans="2:7" ht="18.75" x14ac:dyDescent="0.3">
      <c r="B100" s="327" t="s">
        <v>12</v>
      </c>
      <c r="C100" s="324"/>
      <c r="D100" s="324"/>
    </row>
    <row r="101" spans="2:7" ht="17.25" customHeight="1" x14ac:dyDescent="0.2">
      <c r="B101" s="35" t="s">
        <v>83</v>
      </c>
      <c r="C101" s="7"/>
    </row>
    <row r="102" spans="2:7" ht="17.25" customHeight="1" x14ac:dyDescent="0.2">
      <c r="B102" s="31" t="s">
        <v>2</v>
      </c>
    </row>
    <row r="103" spans="2:7" x14ac:dyDescent="0.2">
      <c r="B103" s="31"/>
    </row>
    <row r="104" spans="2:7" x14ac:dyDescent="0.2">
      <c r="B104" s="8" t="s">
        <v>62</v>
      </c>
      <c r="C104" s="21">
        <v>2016</v>
      </c>
      <c r="D104" s="21">
        <v>2015</v>
      </c>
    </row>
    <row r="105" spans="2:7" ht="17.25" customHeight="1" x14ac:dyDescent="0.2">
      <c r="B105" s="2" t="s">
        <v>4</v>
      </c>
      <c r="C105" s="63">
        <v>705.81700000000001</v>
      </c>
      <c r="D105" s="63">
        <v>705.81700000000001</v>
      </c>
      <c r="F105" s="49"/>
      <c r="G105" s="49"/>
    </row>
    <row r="106" spans="2:7" x14ac:dyDescent="0.2">
      <c r="B106" s="2" t="s">
        <v>5</v>
      </c>
      <c r="C106" s="5">
        <v>414.60199999999998</v>
      </c>
      <c r="D106" s="5">
        <v>414.60199999999998</v>
      </c>
      <c r="F106" s="49"/>
      <c r="G106" s="49"/>
    </row>
    <row r="107" spans="2:7" x14ac:dyDescent="0.2">
      <c r="B107" s="2" t="s">
        <v>6</v>
      </c>
      <c r="C107" s="5">
        <v>2074.9110000000001</v>
      </c>
      <c r="D107" s="5">
        <v>2216.7689999999998</v>
      </c>
      <c r="F107" s="49"/>
      <c r="G107" s="49"/>
    </row>
    <row r="108" spans="2:7" x14ac:dyDescent="0.2">
      <c r="B108" s="29" t="s">
        <v>28</v>
      </c>
      <c r="C108" s="30">
        <v>3195.33</v>
      </c>
      <c r="D108" s="30">
        <v>3337.1880000000001</v>
      </c>
      <c r="F108" s="49"/>
      <c r="G108" s="49"/>
    </row>
    <row r="109" spans="2:7" x14ac:dyDescent="0.2">
      <c r="B109" s="2" t="s">
        <v>21</v>
      </c>
      <c r="C109" s="5">
        <v>0</v>
      </c>
      <c r="D109" s="2">
        <v>0</v>
      </c>
      <c r="F109" s="49"/>
    </row>
    <row r="110" spans="2:7" x14ac:dyDescent="0.2">
      <c r="B110" s="27" t="s">
        <v>22</v>
      </c>
      <c r="C110" s="5">
        <v>-18.538</v>
      </c>
      <c r="D110" s="44">
        <v>-13.144</v>
      </c>
      <c r="F110" s="49"/>
      <c r="G110" s="48"/>
    </row>
    <row r="111" spans="2:7" x14ac:dyDescent="0.2">
      <c r="B111" s="27" t="s">
        <v>52</v>
      </c>
      <c r="C111" s="5">
        <v>-30.432889358285639</v>
      </c>
      <c r="D111" s="44">
        <v>-81.465161454004843</v>
      </c>
      <c r="F111" s="49"/>
      <c r="G111" s="48"/>
    </row>
    <row r="112" spans="2:7" x14ac:dyDescent="0.2">
      <c r="B112" s="27" t="s">
        <v>46</v>
      </c>
      <c r="C112" s="5">
        <v>-6.1849999999999996</v>
      </c>
      <c r="D112" s="44">
        <v>-9.1530000000000005</v>
      </c>
      <c r="F112" s="49"/>
      <c r="G112" s="48"/>
    </row>
    <row r="113" spans="2:7" x14ac:dyDescent="0.2">
      <c r="B113" s="27" t="s">
        <v>45</v>
      </c>
      <c r="C113" s="44">
        <v>-323.82900000000001</v>
      </c>
      <c r="D113" s="44">
        <v>-273.07400000000001</v>
      </c>
      <c r="F113" s="48"/>
      <c r="G113" s="48"/>
    </row>
    <row r="114" spans="2:7" x14ac:dyDescent="0.2">
      <c r="B114" s="2" t="s">
        <v>65</v>
      </c>
      <c r="C114" s="44">
        <v>129.5316</v>
      </c>
      <c r="D114" s="5">
        <v>163.84399999999999</v>
      </c>
      <c r="F114" s="48"/>
      <c r="G114" s="49"/>
    </row>
    <row r="115" spans="2:7" x14ac:dyDescent="0.2">
      <c r="B115" s="38" t="s">
        <v>50</v>
      </c>
      <c r="C115" s="30">
        <v>2945.8767106417145</v>
      </c>
      <c r="D115" s="30">
        <v>3124.1958385459952</v>
      </c>
      <c r="E115" s="41"/>
      <c r="F115" s="49"/>
      <c r="G115" s="49"/>
    </row>
    <row r="116" spans="2:7" x14ac:dyDescent="0.2">
      <c r="B116" s="1" t="s">
        <v>44</v>
      </c>
      <c r="C116" s="5">
        <v>335.23399999999998</v>
      </c>
      <c r="D116" s="5">
        <v>318.07799999999997</v>
      </c>
      <c r="F116" s="49"/>
      <c r="G116" s="49"/>
    </row>
    <row r="117" spans="2:7" x14ac:dyDescent="0.2">
      <c r="B117" s="29" t="s">
        <v>7</v>
      </c>
      <c r="C117" s="30">
        <v>3281.1107106417144</v>
      </c>
      <c r="D117" s="30">
        <v>3442.2738385459952</v>
      </c>
      <c r="F117" s="49"/>
      <c r="G117" s="49"/>
    </row>
    <row r="118" spans="2:7" x14ac:dyDescent="0.2">
      <c r="B118" s="29" t="s">
        <v>8</v>
      </c>
      <c r="C118" s="30">
        <v>686.39</v>
      </c>
      <c r="D118" s="30">
        <v>673.476</v>
      </c>
      <c r="F118" s="49"/>
      <c r="G118" s="49"/>
    </row>
    <row r="119" spans="2:7" x14ac:dyDescent="0.2">
      <c r="B119" s="32" t="s">
        <v>2</v>
      </c>
      <c r="C119" s="33">
        <v>3967.5007106417142</v>
      </c>
      <c r="D119" s="33">
        <v>4115.7498385459949</v>
      </c>
      <c r="F119" s="55"/>
      <c r="G119" s="55"/>
    </row>
    <row r="121" spans="2:7" x14ac:dyDescent="0.2">
      <c r="B121" s="11" t="s">
        <v>1</v>
      </c>
      <c r="C121" s="18"/>
      <c r="D121" s="18"/>
      <c r="F121" s="56"/>
      <c r="G121" s="56"/>
    </row>
    <row r="123" spans="2:7" x14ac:dyDescent="0.2">
      <c r="B123" s="8" t="s">
        <v>62</v>
      </c>
      <c r="C123" s="21">
        <v>2016</v>
      </c>
      <c r="D123" s="21">
        <v>2015</v>
      </c>
      <c r="F123" s="53"/>
      <c r="G123" s="53"/>
    </row>
    <row r="124" spans="2:7" ht="17.25" customHeight="1" x14ac:dyDescent="0.2">
      <c r="B124" s="1" t="s">
        <v>42</v>
      </c>
      <c r="C124" s="62"/>
      <c r="D124" s="63"/>
      <c r="F124" s="72"/>
      <c r="G124" s="67"/>
    </row>
    <row r="125" spans="2:7" x14ac:dyDescent="0.2">
      <c r="B125" s="27" t="s">
        <v>25</v>
      </c>
      <c r="C125" s="64">
        <v>170</v>
      </c>
      <c r="D125" s="64">
        <v>207.6</v>
      </c>
      <c r="F125" s="66"/>
      <c r="G125" s="67"/>
    </row>
    <row r="126" spans="2:7" x14ac:dyDescent="0.2">
      <c r="B126" s="27" t="s">
        <v>33</v>
      </c>
      <c r="C126" s="64">
        <v>37</v>
      </c>
      <c r="D126" s="63">
        <v>42</v>
      </c>
      <c r="F126" s="66"/>
      <c r="G126" s="67"/>
    </row>
    <row r="127" spans="2:7" x14ac:dyDescent="0.2">
      <c r="B127" s="27" t="s">
        <v>34</v>
      </c>
      <c r="C127" s="64">
        <v>375.0380881410461</v>
      </c>
      <c r="D127" s="64">
        <v>970.43463692253613</v>
      </c>
      <c r="F127" s="66"/>
      <c r="G127" s="66"/>
    </row>
    <row r="128" spans="2:7" x14ac:dyDescent="0.2">
      <c r="B128" s="27" t="s">
        <v>37</v>
      </c>
      <c r="C128" s="63">
        <v>0</v>
      </c>
      <c r="D128" s="64">
        <v>107.71126299999997</v>
      </c>
      <c r="F128" s="67"/>
      <c r="G128" s="66"/>
    </row>
    <row r="129" spans="2:7" x14ac:dyDescent="0.2">
      <c r="B129" s="27" t="s">
        <v>35</v>
      </c>
      <c r="C129" s="64">
        <v>427.46120602720674</v>
      </c>
      <c r="D129" s="64">
        <v>819.83255073901194</v>
      </c>
      <c r="F129" s="66"/>
      <c r="G129" s="66"/>
    </row>
    <row r="130" spans="2:7" x14ac:dyDescent="0.2">
      <c r="B130" s="27" t="s">
        <v>36</v>
      </c>
      <c r="C130" s="64">
        <v>33.631270225000002</v>
      </c>
      <c r="D130" s="64">
        <v>6.32056447125</v>
      </c>
      <c r="F130" s="66"/>
      <c r="G130" s="66"/>
    </row>
    <row r="131" spans="2:7" x14ac:dyDescent="0.2">
      <c r="B131" s="27" t="s">
        <v>48</v>
      </c>
      <c r="C131" s="64">
        <v>856.10299835124988</v>
      </c>
      <c r="D131" s="64">
        <v>1496.5212090070002</v>
      </c>
      <c r="F131" s="66"/>
      <c r="G131" s="66"/>
    </row>
    <row r="132" spans="2:7" x14ac:dyDescent="0.2">
      <c r="B132" s="27" t="s">
        <v>38</v>
      </c>
      <c r="C132" s="64">
        <v>234.95</v>
      </c>
      <c r="D132" s="63">
        <v>232.25</v>
      </c>
      <c r="F132" s="66"/>
      <c r="G132" s="67"/>
    </row>
    <row r="133" spans="2:7" x14ac:dyDescent="0.2">
      <c r="B133" s="27" t="s">
        <v>39</v>
      </c>
      <c r="C133" s="64">
        <v>34.469000000000001</v>
      </c>
      <c r="D133" s="64">
        <v>16.616</v>
      </c>
      <c r="F133" s="66"/>
      <c r="G133" s="66"/>
    </row>
    <row r="134" spans="2:7" x14ac:dyDescent="0.2">
      <c r="B134" s="29" t="s">
        <v>41</v>
      </c>
      <c r="C134" s="65">
        <v>2168.652562744503</v>
      </c>
      <c r="D134" s="65">
        <v>3899.2862241397984</v>
      </c>
      <c r="F134" s="66"/>
      <c r="G134" s="66"/>
    </row>
    <row r="135" spans="2:7" x14ac:dyDescent="0.2">
      <c r="B135" s="40" t="s">
        <v>61</v>
      </c>
      <c r="C135" s="66"/>
      <c r="D135" s="67"/>
      <c r="F135" s="66"/>
      <c r="G135" s="67"/>
    </row>
    <row r="136" spans="2:7" x14ac:dyDescent="0.2">
      <c r="B136" s="50" t="s">
        <v>66</v>
      </c>
      <c r="C136" s="66">
        <v>5347.3939659838388</v>
      </c>
      <c r="D136" s="67">
        <v>7045.9225920172084</v>
      </c>
      <c r="F136" s="66"/>
      <c r="G136" s="67"/>
    </row>
    <row r="137" spans="2:7" x14ac:dyDescent="0.2">
      <c r="B137" s="50" t="s">
        <v>67</v>
      </c>
      <c r="C137" s="66">
        <v>1448.2140882988901</v>
      </c>
      <c r="D137" s="67">
        <v>2128.3552793239883</v>
      </c>
      <c r="F137" s="66"/>
      <c r="G137" s="67"/>
    </row>
    <row r="138" spans="2:7" x14ac:dyDescent="0.2">
      <c r="B138" s="50" t="s">
        <v>56</v>
      </c>
      <c r="C138" s="66">
        <v>2959.0390111649895</v>
      </c>
      <c r="D138" s="67">
        <v>2591.0926261671016</v>
      </c>
      <c r="F138" s="66"/>
      <c r="G138" s="67"/>
    </row>
    <row r="139" spans="2:7" x14ac:dyDescent="0.2">
      <c r="B139" s="27" t="s">
        <v>68</v>
      </c>
      <c r="C139" s="66">
        <v>628.56479999999999</v>
      </c>
      <c r="D139" s="67">
        <v>613.44120000000009</v>
      </c>
      <c r="F139" s="66"/>
      <c r="G139" s="67"/>
    </row>
    <row r="140" spans="2:7" x14ac:dyDescent="0.2">
      <c r="B140" s="38" t="s">
        <v>59</v>
      </c>
      <c r="C140" s="65">
        <v>10383.211865447718</v>
      </c>
      <c r="D140" s="65">
        <v>12378.811697508298</v>
      </c>
      <c r="F140" s="66"/>
      <c r="G140" s="66"/>
    </row>
    <row r="141" spans="2:7" x14ac:dyDescent="0.2">
      <c r="B141" s="38" t="s">
        <v>43</v>
      </c>
      <c r="C141" s="65">
        <v>12551.864428192221</v>
      </c>
      <c r="D141" s="65">
        <v>16278.097921648096</v>
      </c>
      <c r="F141" s="66"/>
      <c r="G141" s="66"/>
    </row>
    <row r="142" spans="2:7" x14ac:dyDescent="0.2">
      <c r="B142" s="40" t="s">
        <v>40</v>
      </c>
      <c r="C142" s="66">
        <v>1080.33</v>
      </c>
      <c r="D142" s="67">
        <v>1133.9068749999999</v>
      </c>
      <c r="F142" s="66"/>
      <c r="G142" s="67"/>
    </row>
    <row r="143" spans="2:7" x14ac:dyDescent="0.2">
      <c r="B143" s="40" t="s">
        <v>49</v>
      </c>
      <c r="C143" s="66">
        <v>61.339725000000001</v>
      </c>
      <c r="D143" s="67">
        <v>135.78726250000003</v>
      </c>
      <c r="F143" s="66"/>
      <c r="G143" s="67"/>
    </row>
    <row r="144" spans="2:7" x14ac:dyDescent="0.2">
      <c r="B144" s="40" t="s">
        <v>60</v>
      </c>
      <c r="C144" s="66">
        <v>43.35</v>
      </c>
      <c r="D144" s="67">
        <v>607.625</v>
      </c>
      <c r="F144" s="66"/>
      <c r="G144" s="67"/>
    </row>
    <row r="145" spans="2:7" x14ac:dyDescent="0.2">
      <c r="B145" s="32" t="s">
        <v>338</v>
      </c>
      <c r="C145" s="68">
        <v>13736.884153192221</v>
      </c>
      <c r="D145" s="68">
        <v>18155.417059148094</v>
      </c>
      <c r="F145" s="73"/>
      <c r="G145" s="73"/>
    </row>
    <row r="147" spans="2:7" x14ac:dyDescent="0.2">
      <c r="B147" s="31" t="s">
        <v>74</v>
      </c>
    </row>
    <row r="149" spans="2:7" x14ac:dyDescent="0.2">
      <c r="B149" s="8" t="s">
        <v>62</v>
      </c>
      <c r="C149" s="21">
        <v>2016</v>
      </c>
      <c r="D149" s="21">
        <v>2015</v>
      </c>
    </row>
    <row r="150" spans="2:7" ht="17.25" customHeight="1" x14ac:dyDescent="0.2">
      <c r="B150" s="2" t="s">
        <v>70</v>
      </c>
      <c r="C150" s="5">
        <v>1004.1491542553777</v>
      </c>
      <c r="D150" s="5">
        <v>1302.2478337318478</v>
      </c>
    </row>
    <row r="151" spans="2:7" x14ac:dyDescent="0.2">
      <c r="B151" s="2" t="s">
        <v>40</v>
      </c>
      <c r="C151" s="5">
        <v>86.426400000000001</v>
      </c>
      <c r="D151" s="5">
        <v>90.712549999999993</v>
      </c>
    </row>
    <row r="152" spans="2:7" x14ac:dyDescent="0.2">
      <c r="B152" s="40" t="s">
        <v>49</v>
      </c>
      <c r="C152" s="49">
        <v>4.907178</v>
      </c>
      <c r="D152" s="49">
        <v>10.862981000000003</v>
      </c>
    </row>
    <row r="153" spans="2:7" x14ac:dyDescent="0.2">
      <c r="B153" s="8" t="s">
        <v>71</v>
      </c>
      <c r="C153" s="28">
        <v>3.468</v>
      </c>
      <c r="D153" s="28">
        <v>48.61</v>
      </c>
    </row>
    <row r="154" spans="2:7" x14ac:dyDescent="0.2">
      <c r="B154" s="32" t="s">
        <v>72</v>
      </c>
      <c r="C154" s="52">
        <v>1098.9507322553777</v>
      </c>
      <c r="D154" s="52">
        <v>1452.4333647318476</v>
      </c>
    </row>
    <row r="155" spans="2:7" x14ac:dyDescent="0.2">
      <c r="B155" s="2" t="s">
        <v>47</v>
      </c>
      <c r="C155" s="43">
        <v>0.21445013860418574</v>
      </c>
      <c r="D155" s="43">
        <v>0.17208064283887023</v>
      </c>
    </row>
    <row r="156" spans="2:7" x14ac:dyDescent="0.2">
      <c r="B156" s="44" t="s">
        <v>27</v>
      </c>
      <c r="C156" s="43">
        <v>0.23885407156754973</v>
      </c>
      <c r="D156" s="43">
        <v>0.18960037256822546</v>
      </c>
    </row>
    <row r="157" spans="2:7" x14ac:dyDescent="0.2">
      <c r="B157" s="46" t="s">
        <v>26</v>
      </c>
      <c r="C157" s="74">
        <v>0.28882100674334754</v>
      </c>
      <c r="D157" s="74">
        <v>0.22669541686304387</v>
      </c>
    </row>
  </sheetData>
  <hyperlinks>
    <hyperlink ref="B2" location="Innhold!A1" display="Tilbake til innholdsfortegnelsen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"/>
  <sheetViews>
    <sheetView showGridLines="0" workbookViewId="0">
      <selection activeCell="I37" sqref="I37"/>
    </sheetView>
  </sheetViews>
  <sheetFormatPr baseColWidth="10" defaultRowHeight="15" x14ac:dyDescent="0.25"/>
  <cols>
    <col min="1" max="1" width="7.28515625" customWidth="1"/>
    <col min="2" max="2" width="58.7109375" customWidth="1"/>
    <col min="3" max="3" width="16.5703125" customWidth="1"/>
  </cols>
  <sheetData>
    <row r="1" spans="2:12" ht="12.75" customHeight="1" x14ac:dyDescent="0.25"/>
    <row r="2" spans="2:12" ht="12.75" customHeight="1" x14ac:dyDescent="0.25">
      <c r="B2" s="315" t="s">
        <v>391</v>
      </c>
    </row>
    <row r="3" spans="2:12" ht="12.75" customHeight="1" x14ac:dyDescent="0.25"/>
    <row r="4" spans="2:12" ht="18.75" x14ac:dyDescent="0.25">
      <c r="B4" s="322" t="s">
        <v>170</v>
      </c>
      <c r="C4" s="318"/>
      <c r="D4" s="318"/>
      <c r="E4" s="318"/>
      <c r="F4" s="318"/>
      <c r="G4" s="318"/>
    </row>
    <row r="6" spans="2:12" ht="17.25" customHeight="1" x14ac:dyDescent="0.25">
      <c r="B6" s="203" t="s">
        <v>2</v>
      </c>
      <c r="J6" s="149"/>
      <c r="K6" s="149"/>
    </row>
    <row r="7" spans="2:12" x14ac:dyDescent="0.25">
      <c r="B7" s="8" t="s">
        <v>62</v>
      </c>
      <c r="C7" s="202">
        <v>42004</v>
      </c>
      <c r="D7" s="202">
        <v>41639</v>
      </c>
      <c r="E7" s="202">
        <v>41274</v>
      </c>
      <c r="F7" s="202">
        <v>40908</v>
      </c>
      <c r="G7" s="202">
        <v>40543</v>
      </c>
      <c r="H7" s="204"/>
      <c r="I7" s="204"/>
      <c r="J7" s="2"/>
      <c r="L7" s="2"/>
    </row>
    <row r="8" spans="2:12" x14ac:dyDescent="0.25">
      <c r="B8" s="2" t="s">
        <v>222</v>
      </c>
      <c r="C8" s="5"/>
      <c r="D8" s="5"/>
      <c r="E8" s="5"/>
      <c r="F8" s="5"/>
      <c r="G8" s="5"/>
      <c r="H8" s="49"/>
      <c r="I8" s="49"/>
      <c r="J8" s="2"/>
      <c r="L8" s="2"/>
    </row>
    <row r="9" spans="2:12" x14ac:dyDescent="0.25">
      <c r="B9" s="2" t="s">
        <v>84</v>
      </c>
      <c r="C9" s="5">
        <v>1807</v>
      </c>
      <c r="D9" s="5">
        <v>1807</v>
      </c>
      <c r="E9" s="5">
        <v>1655</v>
      </c>
      <c r="F9" s="5">
        <v>1655</v>
      </c>
      <c r="G9" s="5">
        <v>896</v>
      </c>
      <c r="H9" s="49"/>
      <c r="I9" s="49"/>
      <c r="J9" s="2"/>
      <c r="L9" s="2"/>
    </row>
    <row r="10" spans="2:12" x14ac:dyDescent="0.25">
      <c r="B10" s="2" t="s">
        <v>5</v>
      </c>
      <c r="C10" s="5">
        <v>843</v>
      </c>
      <c r="D10" s="5">
        <v>843</v>
      </c>
      <c r="E10" s="5">
        <v>245</v>
      </c>
      <c r="F10" s="5">
        <v>245</v>
      </c>
      <c r="G10" s="5">
        <v>123</v>
      </c>
      <c r="H10" s="49"/>
      <c r="I10" s="49"/>
      <c r="J10" s="2"/>
      <c r="L10" s="2"/>
    </row>
    <row r="11" spans="2:12" x14ac:dyDescent="0.25">
      <c r="B11" s="2" t="s">
        <v>85</v>
      </c>
      <c r="C11" s="5">
        <v>3745</v>
      </c>
      <c r="D11" s="5">
        <v>3565</v>
      </c>
      <c r="E11" s="5">
        <v>3083</v>
      </c>
      <c r="F11" s="5">
        <v>2898</v>
      </c>
      <c r="G11" s="5">
        <v>2829</v>
      </c>
      <c r="H11" s="49"/>
      <c r="I11" s="49"/>
      <c r="J11" s="2"/>
      <c r="L11" s="2"/>
    </row>
    <row r="12" spans="2:12" x14ac:dyDescent="0.25">
      <c r="B12" s="2" t="s">
        <v>86</v>
      </c>
      <c r="C12" s="5">
        <v>1020</v>
      </c>
      <c r="D12" s="5">
        <v>776</v>
      </c>
      <c r="E12" s="5">
        <v>456</v>
      </c>
      <c r="F12" s="5">
        <v>333</v>
      </c>
      <c r="G12" s="5">
        <v>566</v>
      </c>
      <c r="H12" s="49"/>
      <c r="I12" s="49"/>
      <c r="J12" s="2"/>
      <c r="L12" s="2"/>
    </row>
    <row r="13" spans="2:12" x14ac:dyDescent="0.25">
      <c r="B13" s="2" t="s">
        <v>87</v>
      </c>
      <c r="C13" s="5">
        <v>332</v>
      </c>
      <c r="D13" s="5">
        <v>163</v>
      </c>
      <c r="E13" s="5">
        <v>150</v>
      </c>
      <c r="F13" s="5">
        <v>133</v>
      </c>
      <c r="G13" s="5">
        <v>133</v>
      </c>
      <c r="H13" s="49"/>
      <c r="I13" s="49"/>
      <c r="J13" s="2"/>
      <c r="L13" s="2"/>
    </row>
    <row r="14" spans="2:12" x14ac:dyDescent="0.25">
      <c r="B14" s="2" t="s">
        <v>88</v>
      </c>
      <c r="C14" s="5">
        <v>-30</v>
      </c>
      <c r="D14" s="5">
        <v>-2</v>
      </c>
      <c r="E14" s="5">
        <v>-3</v>
      </c>
      <c r="F14" s="5">
        <v>-4</v>
      </c>
      <c r="G14" s="5">
        <v>-2</v>
      </c>
      <c r="H14" s="49"/>
      <c r="I14" s="49"/>
      <c r="J14" s="2"/>
      <c r="L14" s="2"/>
    </row>
    <row r="15" spans="2:12" x14ac:dyDescent="0.25">
      <c r="B15" s="2" t="s">
        <v>6</v>
      </c>
      <c r="C15" s="5">
        <v>1611</v>
      </c>
      <c r="D15" s="5">
        <v>1327</v>
      </c>
      <c r="E15" s="5">
        <v>1224</v>
      </c>
      <c r="F15" s="5">
        <v>1148</v>
      </c>
      <c r="G15" s="5">
        <v>1121</v>
      </c>
      <c r="H15" s="49"/>
      <c r="I15" s="49"/>
      <c r="J15" s="2"/>
      <c r="L15" s="2"/>
    </row>
    <row r="16" spans="2:12" x14ac:dyDescent="0.25">
      <c r="B16" s="2" t="s">
        <v>237</v>
      </c>
      <c r="C16" s="5">
        <v>15</v>
      </c>
      <c r="D16" s="5">
        <v>23</v>
      </c>
      <c r="E16" s="5"/>
      <c r="F16" s="5"/>
      <c r="G16" s="5"/>
      <c r="H16" s="49"/>
      <c r="I16" s="49"/>
      <c r="J16" s="2"/>
      <c r="L16" s="2"/>
    </row>
    <row r="17" spans="2:17" x14ac:dyDescent="0.25">
      <c r="B17" s="29" t="s">
        <v>299</v>
      </c>
      <c r="C17" s="30">
        <v>9343</v>
      </c>
      <c r="D17" s="30">
        <v>8502</v>
      </c>
      <c r="E17" s="30">
        <v>6810</v>
      </c>
      <c r="F17" s="30">
        <v>6408</v>
      </c>
      <c r="G17" s="30">
        <v>5666</v>
      </c>
      <c r="H17" s="49"/>
      <c r="I17" s="49"/>
      <c r="J17" s="2"/>
      <c r="L17" s="2"/>
    </row>
    <row r="18" spans="2:17" x14ac:dyDescent="0.25">
      <c r="B18" s="2" t="s">
        <v>21</v>
      </c>
      <c r="C18" s="5"/>
      <c r="D18" s="5"/>
      <c r="E18" s="5"/>
      <c r="F18" s="5"/>
      <c r="G18" s="5"/>
      <c r="H18" s="49"/>
      <c r="I18" s="49"/>
      <c r="J18" s="2"/>
      <c r="L18" s="2"/>
    </row>
    <row r="19" spans="2:17" x14ac:dyDescent="0.25">
      <c r="B19" s="27" t="s">
        <v>29</v>
      </c>
      <c r="C19" s="5">
        <v>-522</v>
      </c>
      <c r="D19" s="5">
        <v>-154</v>
      </c>
      <c r="E19" s="5">
        <v>-106</v>
      </c>
      <c r="F19" s="5">
        <v>-175</v>
      </c>
      <c r="G19" s="5">
        <v>-103</v>
      </c>
      <c r="H19" s="49"/>
      <c r="I19" s="49"/>
      <c r="J19" s="2"/>
      <c r="L19" s="2"/>
    </row>
    <row r="20" spans="2:17" x14ac:dyDescent="0.25">
      <c r="B20" s="27" t="s">
        <v>295</v>
      </c>
      <c r="C20" s="5">
        <v>-51</v>
      </c>
      <c r="D20" s="5">
        <v>-136</v>
      </c>
      <c r="E20" s="5">
        <v>-29</v>
      </c>
      <c r="F20" s="5">
        <v>-8</v>
      </c>
      <c r="G20" s="5">
        <v>0</v>
      </c>
      <c r="H20" s="49"/>
      <c r="I20" s="49"/>
      <c r="J20" s="2"/>
      <c r="L20" s="2"/>
    </row>
    <row r="21" spans="2:17" x14ac:dyDescent="0.25">
      <c r="B21" s="27" t="s">
        <v>238</v>
      </c>
      <c r="C21" s="5">
        <v>0</v>
      </c>
      <c r="D21" s="5">
        <v>69</v>
      </c>
      <c r="E21" s="5">
        <v>41</v>
      </c>
      <c r="F21" s="5">
        <v>66</v>
      </c>
      <c r="G21" s="5">
        <v>46</v>
      </c>
      <c r="H21" s="49"/>
      <c r="I21" s="49"/>
      <c r="J21" s="2"/>
      <c r="L21" s="2"/>
    </row>
    <row r="22" spans="2:17" x14ac:dyDescent="0.25">
      <c r="B22" s="27" t="s">
        <v>89</v>
      </c>
      <c r="C22" s="5">
        <v>80</v>
      </c>
      <c r="D22" s="5">
        <v>-163</v>
      </c>
      <c r="E22" s="5">
        <v>-58</v>
      </c>
      <c r="F22" s="5">
        <v>-17</v>
      </c>
      <c r="G22" s="5">
        <v>-18</v>
      </c>
      <c r="H22" s="49"/>
      <c r="I22" s="49"/>
      <c r="J22" s="2"/>
      <c r="L22" s="2"/>
    </row>
    <row r="23" spans="2:17" x14ac:dyDescent="0.25">
      <c r="B23" s="27" t="s">
        <v>95</v>
      </c>
      <c r="C23" s="5">
        <v>-113</v>
      </c>
      <c r="D23" s="5">
        <v>-114</v>
      </c>
      <c r="E23" s="5">
        <v>-66</v>
      </c>
      <c r="F23" s="5">
        <v>-40</v>
      </c>
      <c r="G23" s="5">
        <v>-20</v>
      </c>
      <c r="H23" s="49"/>
      <c r="I23" s="49"/>
      <c r="J23" s="2"/>
      <c r="L23" s="2"/>
    </row>
    <row r="24" spans="2:17" x14ac:dyDescent="0.25">
      <c r="B24" s="209" t="s">
        <v>297</v>
      </c>
      <c r="C24" s="5">
        <v>-591</v>
      </c>
      <c r="D24" s="5">
        <v>-174</v>
      </c>
      <c r="E24" s="5">
        <v>-106</v>
      </c>
      <c r="F24" s="5">
        <v>-27</v>
      </c>
      <c r="G24" s="5">
        <v>0</v>
      </c>
      <c r="H24" s="49"/>
      <c r="I24" s="49"/>
      <c r="J24" s="2"/>
      <c r="L24" s="2"/>
    </row>
    <row r="25" spans="2:17" x14ac:dyDescent="0.25">
      <c r="B25" s="209" t="s">
        <v>296</v>
      </c>
      <c r="C25" s="5">
        <v>-385</v>
      </c>
      <c r="D25" s="5">
        <v>-94</v>
      </c>
      <c r="E25" s="5">
        <v>-97</v>
      </c>
      <c r="F25" s="5">
        <v>-71</v>
      </c>
      <c r="G25" s="5">
        <v>-86</v>
      </c>
      <c r="H25" s="49"/>
      <c r="I25" s="49"/>
      <c r="J25" s="2"/>
      <c r="L25" s="2"/>
    </row>
    <row r="26" spans="2:17" x14ac:dyDescent="0.25">
      <c r="B26" s="209" t="s">
        <v>298</v>
      </c>
      <c r="C26" s="5">
        <v>0</v>
      </c>
      <c r="D26" s="5">
        <v>-606</v>
      </c>
      <c r="E26" s="5">
        <v>-706</v>
      </c>
      <c r="F26" s="5">
        <v>-646</v>
      </c>
      <c r="G26" s="5">
        <v>-624</v>
      </c>
      <c r="H26" s="49"/>
      <c r="I26" s="49"/>
      <c r="J26" s="40"/>
      <c r="K26" s="212"/>
      <c r="L26" s="40"/>
      <c r="M26" s="212"/>
      <c r="N26" s="212"/>
      <c r="O26" s="212"/>
      <c r="P26" s="212"/>
      <c r="Q26" s="212"/>
    </row>
    <row r="27" spans="2:17" x14ac:dyDescent="0.25">
      <c r="B27" s="201" t="s">
        <v>50</v>
      </c>
      <c r="C27" s="30">
        <v>7761</v>
      </c>
      <c r="D27" s="30">
        <v>7130</v>
      </c>
      <c r="E27" s="30">
        <v>5683</v>
      </c>
      <c r="F27" s="30">
        <v>5490</v>
      </c>
      <c r="G27" s="30">
        <v>4861</v>
      </c>
      <c r="H27" s="49"/>
      <c r="I27" s="213"/>
      <c r="J27" s="49"/>
      <c r="K27" s="49"/>
      <c r="L27" s="49"/>
      <c r="M27" s="49"/>
      <c r="N27" s="49"/>
      <c r="O27" s="212"/>
      <c r="P27" s="212"/>
      <c r="Q27" s="212"/>
    </row>
    <row r="28" spans="2:17" ht="15.75" x14ac:dyDescent="0.25">
      <c r="B28" s="2" t="s">
        <v>292</v>
      </c>
      <c r="C28" s="5">
        <v>681</v>
      </c>
      <c r="D28" s="5">
        <v>653</v>
      </c>
      <c r="E28" s="5">
        <v>989</v>
      </c>
      <c r="F28" s="5">
        <v>512</v>
      </c>
      <c r="G28" s="5">
        <v>473</v>
      </c>
      <c r="H28" s="49"/>
      <c r="I28" s="49"/>
      <c r="J28" s="40"/>
      <c r="K28" s="212"/>
      <c r="L28" s="40"/>
      <c r="M28" s="212"/>
      <c r="N28" s="212"/>
      <c r="O28" s="212"/>
      <c r="P28" s="212"/>
      <c r="Q28" s="212"/>
    </row>
    <row r="29" spans="2:17" x14ac:dyDescent="0.25">
      <c r="B29" s="29" t="s">
        <v>7</v>
      </c>
      <c r="C29" s="30">
        <v>8442</v>
      </c>
      <c r="D29" s="30">
        <v>7783</v>
      </c>
      <c r="E29" s="30">
        <v>6672</v>
      </c>
      <c r="F29" s="30">
        <v>6002</v>
      </c>
      <c r="G29" s="30">
        <v>5334</v>
      </c>
      <c r="H29" s="49"/>
      <c r="I29" s="49"/>
      <c r="J29" s="40"/>
      <c r="K29" s="212"/>
      <c r="L29" s="40"/>
      <c r="M29" s="212"/>
      <c r="N29" s="212"/>
      <c r="O29" s="212"/>
      <c r="P29" s="212"/>
      <c r="Q29" s="212"/>
    </row>
    <row r="30" spans="2:17" x14ac:dyDescent="0.25">
      <c r="B30" s="40" t="s">
        <v>8</v>
      </c>
      <c r="C30" s="49"/>
      <c r="D30" s="49"/>
      <c r="E30" s="49"/>
      <c r="F30" s="49"/>
      <c r="G30" s="49"/>
      <c r="H30" s="49"/>
      <c r="I30" s="49"/>
      <c r="J30" s="40"/>
      <c r="K30" s="212"/>
      <c r="L30" s="40"/>
      <c r="M30" s="212"/>
      <c r="N30" s="212"/>
      <c r="O30" s="212"/>
      <c r="P30" s="212"/>
      <c r="Q30" s="212"/>
    </row>
    <row r="31" spans="2:17" x14ac:dyDescent="0.25">
      <c r="B31" s="27" t="s">
        <v>239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49"/>
      <c r="I31" s="49"/>
      <c r="J31" s="40"/>
      <c r="K31" s="212"/>
      <c r="L31" s="40"/>
      <c r="M31" s="212"/>
      <c r="N31" s="212"/>
      <c r="O31" s="212"/>
      <c r="P31" s="212"/>
      <c r="Q31" s="212"/>
    </row>
    <row r="32" spans="2:17" x14ac:dyDescent="0.25">
      <c r="B32" s="27" t="s">
        <v>91</v>
      </c>
      <c r="C32" s="5">
        <v>1284</v>
      </c>
      <c r="D32" s="5">
        <v>1160</v>
      </c>
      <c r="E32" s="5">
        <v>1507</v>
      </c>
      <c r="F32" s="5">
        <v>1207</v>
      </c>
      <c r="G32" s="5">
        <v>1225</v>
      </c>
      <c r="H32" s="49"/>
      <c r="I32" s="49"/>
      <c r="J32" s="40"/>
      <c r="K32" s="212"/>
      <c r="L32" s="40"/>
      <c r="M32" s="212"/>
      <c r="N32" s="212"/>
      <c r="O32" s="212"/>
      <c r="P32" s="212"/>
      <c r="Q32" s="212"/>
    </row>
    <row r="33" spans="2:17" x14ac:dyDescent="0.25">
      <c r="B33" s="27" t="s">
        <v>301</v>
      </c>
      <c r="C33" s="5">
        <v>-43</v>
      </c>
      <c r="D33" s="5">
        <v>-174</v>
      </c>
      <c r="E33" s="5">
        <v>-106</v>
      </c>
      <c r="F33" s="5">
        <v>-27</v>
      </c>
      <c r="G33" s="5">
        <v>0</v>
      </c>
      <c r="H33" s="49"/>
      <c r="I33" s="49"/>
      <c r="J33" s="40"/>
      <c r="K33" s="212"/>
      <c r="L33" s="40"/>
      <c r="M33" s="212"/>
      <c r="N33" s="212"/>
      <c r="O33" s="212"/>
      <c r="P33" s="212"/>
      <c r="Q33" s="212"/>
    </row>
    <row r="34" spans="2:17" x14ac:dyDescent="0.25">
      <c r="B34" s="209" t="s">
        <v>300</v>
      </c>
      <c r="C34" s="5">
        <v>0</v>
      </c>
      <c r="D34" s="5">
        <v>-94</v>
      </c>
      <c r="E34" s="5">
        <v>-97</v>
      </c>
      <c r="F34" s="5">
        <v>-71</v>
      </c>
      <c r="G34" s="5">
        <v>-86</v>
      </c>
      <c r="H34" s="49"/>
      <c r="I34" s="49"/>
      <c r="J34" s="2"/>
      <c r="L34" s="2"/>
    </row>
    <row r="35" spans="2:17" x14ac:dyDescent="0.25">
      <c r="B35" s="27" t="s">
        <v>298</v>
      </c>
      <c r="C35" s="5">
        <v>0</v>
      </c>
      <c r="D35" s="5">
        <v>-606</v>
      </c>
      <c r="E35" s="5">
        <v>-706</v>
      </c>
      <c r="F35" s="5">
        <v>-646</v>
      </c>
      <c r="G35" s="5">
        <v>-624</v>
      </c>
      <c r="H35" s="49"/>
      <c r="I35" s="49"/>
      <c r="J35" s="2"/>
      <c r="L35" s="2"/>
    </row>
    <row r="36" spans="2:17" x14ac:dyDescent="0.25">
      <c r="B36" s="29" t="s">
        <v>98</v>
      </c>
      <c r="C36" s="30">
        <v>1241</v>
      </c>
      <c r="D36" s="30">
        <v>286</v>
      </c>
      <c r="E36" s="30">
        <v>598</v>
      </c>
      <c r="F36" s="30">
        <v>463</v>
      </c>
      <c r="G36" s="30">
        <v>515</v>
      </c>
      <c r="H36" s="49"/>
      <c r="I36" s="49"/>
      <c r="J36" s="2"/>
      <c r="L36" s="2"/>
    </row>
    <row r="37" spans="2:17" x14ac:dyDescent="0.25">
      <c r="B37" s="32" t="s">
        <v>2</v>
      </c>
      <c r="C37" s="33">
        <v>9683</v>
      </c>
      <c r="D37" s="33">
        <v>8069</v>
      </c>
      <c r="E37" s="33">
        <v>7270</v>
      </c>
      <c r="F37" s="33">
        <v>6465</v>
      </c>
      <c r="G37" s="33">
        <v>5849</v>
      </c>
      <c r="H37" s="55"/>
      <c r="I37" s="55"/>
      <c r="J37" s="2"/>
      <c r="L37" s="2"/>
    </row>
    <row r="38" spans="2:17" ht="33.75" customHeight="1" x14ac:dyDescent="0.25">
      <c r="B38" s="200" t="s">
        <v>293</v>
      </c>
      <c r="C38" s="5"/>
      <c r="D38" s="5"/>
      <c r="E38" s="5"/>
      <c r="F38" s="5"/>
      <c r="G38" s="5"/>
      <c r="H38" s="49"/>
      <c r="I38" s="49"/>
      <c r="J38" s="2"/>
      <c r="L38" s="2"/>
    </row>
    <row r="39" spans="2:17" x14ac:dyDescent="0.25">
      <c r="B39" s="200"/>
      <c r="C39" s="5"/>
      <c r="D39" s="5"/>
      <c r="E39" s="5"/>
      <c r="F39" s="5"/>
      <c r="G39" s="5"/>
      <c r="H39" s="49"/>
      <c r="I39" s="49"/>
      <c r="J39" s="2"/>
      <c r="L39" s="2"/>
    </row>
    <row r="40" spans="2:17" s="206" customFormat="1" ht="17.25" customHeight="1" x14ac:dyDescent="0.25">
      <c r="B40" s="87" t="s">
        <v>1</v>
      </c>
      <c r="C40" s="205"/>
      <c r="D40" s="205"/>
      <c r="E40" s="205"/>
      <c r="F40" s="205"/>
      <c r="G40" s="205"/>
      <c r="H40" s="207"/>
      <c r="I40" s="207"/>
      <c r="J40" s="35"/>
      <c r="L40" s="35"/>
    </row>
    <row r="41" spans="2:17" x14ac:dyDescent="0.25">
      <c r="B41" s="8" t="s">
        <v>62</v>
      </c>
      <c r="C41" s="202">
        <v>42004</v>
      </c>
      <c r="D41" s="202">
        <v>41639</v>
      </c>
      <c r="E41" s="202">
        <v>41274</v>
      </c>
      <c r="F41" s="202">
        <v>40908</v>
      </c>
      <c r="G41" s="202">
        <v>40543</v>
      </c>
      <c r="H41" s="204"/>
      <c r="I41" s="204"/>
      <c r="J41" s="153"/>
      <c r="L41" s="2"/>
    </row>
    <row r="42" spans="2:17" ht="17.25" customHeight="1" x14ac:dyDescent="0.25">
      <c r="B42" s="2" t="s">
        <v>240</v>
      </c>
      <c r="C42" s="5">
        <v>36638</v>
      </c>
      <c r="D42" s="5">
        <v>26778</v>
      </c>
      <c r="E42" s="5">
        <v>25966</v>
      </c>
      <c r="F42" s="5">
        <v>23689</v>
      </c>
      <c r="G42" s="5">
        <v>23000</v>
      </c>
      <c r="H42" s="49"/>
      <c r="I42" s="49"/>
      <c r="J42" s="44"/>
      <c r="L42" s="2"/>
    </row>
    <row r="43" spans="2:17" x14ac:dyDescent="0.25">
      <c r="B43" s="2" t="s">
        <v>241</v>
      </c>
      <c r="C43" s="5">
        <v>20457</v>
      </c>
      <c r="D43" s="5">
        <v>20443</v>
      </c>
      <c r="E43" s="5">
        <v>21261</v>
      </c>
      <c r="F43" s="5">
        <v>20975</v>
      </c>
      <c r="G43" s="5">
        <v>18650</v>
      </c>
      <c r="H43" s="49"/>
      <c r="I43" s="49"/>
      <c r="J43" s="44"/>
      <c r="L43" s="2"/>
    </row>
    <row r="44" spans="2:17" x14ac:dyDescent="0.25">
      <c r="B44" s="2" t="s">
        <v>92</v>
      </c>
      <c r="C44" s="5">
        <v>235</v>
      </c>
      <c r="D44" s="5">
        <v>263</v>
      </c>
      <c r="E44" s="5">
        <v>141</v>
      </c>
      <c r="F44" s="5">
        <v>113</v>
      </c>
      <c r="G44" s="5">
        <v>1575</v>
      </c>
      <c r="H44" s="49"/>
      <c r="I44" s="49"/>
      <c r="J44" s="44"/>
      <c r="L44" s="2"/>
    </row>
    <row r="45" spans="2:17" x14ac:dyDescent="0.25">
      <c r="B45" s="2" t="s">
        <v>294</v>
      </c>
      <c r="C45" s="5">
        <v>500</v>
      </c>
      <c r="D45" s="5">
        <v>501</v>
      </c>
      <c r="E45" s="5">
        <v>479</v>
      </c>
      <c r="F45" s="5">
        <v>640</v>
      </c>
      <c r="G45" s="5">
        <v>575</v>
      </c>
      <c r="H45" s="49"/>
      <c r="I45" s="49"/>
      <c r="J45" s="44"/>
      <c r="L45" s="2"/>
    </row>
    <row r="46" spans="2:17" x14ac:dyDescent="0.25">
      <c r="B46" s="2" t="s">
        <v>93</v>
      </c>
      <c r="C46" s="5">
        <v>143</v>
      </c>
      <c r="D46" s="5">
        <v>276</v>
      </c>
      <c r="E46" s="5">
        <v>396</v>
      </c>
      <c r="F46" s="5">
        <v>367</v>
      </c>
      <c r="G46" s="5">
        <v>213</v>
      </c>
      <c r="H46" s="49"/>
      <c r="I46" s="49"/>
      <c r="J46" s="44"/>
      <c r="L46" s="2"/>
    </row>
    <row r="47" spans="2:17" x14ac:dyDescent="0.25">
      <c r="B47" s="2" t="s">
        <v>40</v>
      </c>
      <c r="C47" s="5">
        <v>3177</v>
      </c>
      <c r="D47" s="5">
        <v>2966</v>
      </c>
      <c r="E47" s="5">
        <v>3317</v>
      </c>
      <c r="F47" s="5">
        <v>3406</v>
      </c>
      <c r="G47" s="5">
        <v>3550</v>
      </c>
      <c r="H47" s="49"/>
      <c r="I47" s="49"/>
      <c r="J47" s="44"/>
      <c r="L47" s="2"/>
    </row>
    <row r="48" spans="2:17" x14ac:dyDescent="0.25">
      <c r="B48" s="40" t="s">
        <v>49</v>
      </c>
      <c r="C48" s="5">
        <v>688</v>
      </c>
      <c r="D48" s="5"/>
      <c r="E48" s="5"/>
      <c r="F48" s="5"/>
      <c r="G48" s="5"/>
      <c r="H48" s="49"/>
      <c r="I48" s="49"/>
      <c r="J48" s="44"/>
      <c r="L48" s="2"/>
    </row>
    <row r="49" spans="2:12" x14ac:dyDescent="0.25">
      <c r="B49" s="152" t="s">
        <v>21</v>
      </c>
      <c r="C49" s="5"/>
      <c r="D49" s="5"/>
      <c r="E49" s="5"/>
      <c r="F49" s="5"/>
      <c r="G49" s="5"/>
      <c r="H49" s="49"/>
      <c r="I49" s="49"/>
      <c r="J49" s="44"/>
      <c r="L49" s="2"/>
    </row>
    <row r="50" spans="2:12" x14ac:dyDescent="0.25">
      <c r="B50" s="27" t="s">
        <v>218</v>
      </c>
      <c r="C50" s="5">
        <v>0</v>
      </c>
      <c r="D50" s="5">
        <v>-348</v>
      </c>
      <c r="E50" s="5">
        <v>-269</v>
      </c>
      <c r="F50" s="5">
        <v>-54</v>
      </c>
      <c r="G50" s="5">
        <v>0</v>
      </c>
      <c r="H50" s="49"/>
      <c r="I50" s="49"/>
      <c r="J50" s="44"/>
      <c r="L50" s="2"/>
    </row>
    <row r="51" spans="2:12" x14ac:dyDescent="0.25">
      <c r="B51" s="209" t="s">
        <v>242</v>
      </c>
      <c r="C51" s="5">
        <v>0</v>
      </c>
      <c r="D51" s="5">
        <v>-47</v>
      </c>
      <c r="E51" s="5">
        <v>-57</v>
      </c>
      <c r="F51" s="5">
        <v>-241</v>
      </c>
      <c r="G51" s="5">
        <v>-177</v>
      </c>
      <c r="H51" s="49"/>
      <c r="I51" s="49"/>
      <c r="J51" s="44"/>
      <c r="L51" s="2"/>
    </row>
    <row r="52" spans="2:12" x14ac:dyDescent="0.25">
      <c r="B52" s="27" t="s">
        <v>243</v>
      </c>
      <c r="C52" s="5">
        <v>0</v>
      </c>
      <c r="D52" s="5">
        <v>-1211</v>
      </c>
      <c r="E52" s="5">
        <v>-1411</v>
      </c>
      <c r="F52" s="5">
        <v>-1292</v>
      </c>
      <c r="G52" s="5">
        <v>-1248</v>
      </c>
      <c r="H52" s="49"/>
      <c r="I52" s="49"/>
      <c r="J52" s="44"/>
      <c r="L52" s="2"/>
    </row>
    <row r="53" spans="2:12" x14ac:dyDescent="0.25">
      <c r="B53" s="40" t="s">
        <v>60</v>
      </c>
      <c r="C53" s="5">
        <v>0</v>
      </c>
      <c r="D53" s="5">
        <v>8368</v>
      </c>
      <c r="E53" s="5">
        <v>5275</v>
      </c>
      <c r="F53" s="5">
        <v>4101</v>
      </c>
      <c r="G53" s="5">
        <v>2825</v>
      </c>
      <c r="H53" s="49"/>
      <c r="I53" s="49"/>
      <c r="J53" s="44"/>
      <c r="L53" s="2"/>
    </row>
    <row r="54" spans="2:12" x14ac:dyDescent="0.25">
      <c r="B54" s="32" t="s">
        <v>1</v>
      </c>
      <c r="C54" s="33">
        <v>61838</v>
      </c>
      <c r="D54" s="33">
        <v>57989</v>
      </c>
      <c r="E54" s="33">
        <v>55098</v>
      </c>
      <c r="F54" s="33">
        <v>51704</v>
      </c>
      <c r="G54" s="33">
        <v>48963</v>
      </c>
      <c r="H54" s="49"/>
      <c r="I54" s="49"/>
      <c r="J54" s="44"/>
      <c r="L54" s="2"/>
    </row>
    <row r="55" spans="2:12" x14ac:dyDescent="0.25">
      <c r="B55" s="53"/>
      <c r="C55" s="55"/>
      <c r="D55" s="55"/>
      <c r="E55" s="55"/>
      <c r="F55" s="55"/>
      <c r="G55" s="55"/>
      <c r="H55" s="49"/>
      <c r="I55" s="49"/>
      <c r="J55" s="44"/>
      <c r="L55" s="2"/>
    </row>
    <row r="56" spans="2:12" x14ac:dyDescent="0.25">
      <c r="B56" s="31" t="s">
        <v>74</v>
      </c>
      <c r="C56" s="55"/>
      <c r="D56" s="55"/>
      <c r="E56" s="55"/>
      <c r="F56" s="55"/>
      <c r="G56" s="55"/>
      <c r="H56" s="49"/>
      <c r="I56" s="49"/>
      <c r="J56" s="44"/>
      <c r="L56" s="2"/>
    </row>
    <row r="57" spans="2:12" x14ac:dyDescent="0.25">
      <c r="B57" s="31"/>
      <c r="C57" s="55"/>
      <c r="D57" s="55"/>
      <c r="E57" s="55"/>
      <c r="F57" s="55"/>
      <c r="G57" s="55"/>
      <c r="H57" s="49"/>
      <c r="I57" s="49"/>
      <c r="J57" s="44"/>
      <c r="L57" s="2"/>
    </row>
    <row r="58" spans="2:12" x14ac:dyDescent="0.25">
      <c r="B58" s="8" t="s">
        <v>62</v>
      </c>
      <c r="C58" s="202">
        <v>42004</v>
      </c>
      <c r="D58" s="202">
        <v>41639</v>
      </c>
      <c r="E58" s="202">
        <v>41274</v>
      </c>
      <c r="F58" s="202">
        <v>40908</v>
      </c>
      <c r="G58" s="202">
        <v>40543</v>
      </c>
      <c r="H58" s="49"/>
      <c r="I58" s="49"/>
      <c r="J58" s="44"/>
      <c r="L58" s="2"/>
    </row>
    <row r="59" spans="2:12" x14ac:dyDescent="0.25">
      <c r="B59" s="2" t="s">
        <v>70</v>
      </c>
      <c r="C59" s="49">
        <v>4567.6000000000004</v>
      </c>
      <c r="D59" s="49">
        <v>3777.6800000000003</v>
      </c>
      <c r="E59" s="49">
        <v>3778.16</v>
      </c>
      <c r="F59" s="49">
        <v>3573.12</v>
      </c>
      <c r="G59" s="49">
        <v>2947.04</v>
      </c>
      <c r="H59" s="49"/>
      <c r="I59" s="49"/>
      <c r="J59" s="44"/>
      <c r="L59" s="2"/>
    </row>
    <row r="60" spans="2:12" x14ac:dyDescent="0.25">
      <c r="B60" s="2" t="s">
        <v>102</v>
      </c>
      <c r="C60" s="49">
        <v>70.239999999999995</v>
      </c>
      <c r="D60" s="49">
        <v>83.2</v>
      </c>
      <c r="E60" s="49">
        <v>81.28</v>
      </c>
      <c r="F60" s="49">
        <v>89.600000000000009</v>
      </c>
      <c r="G60" s="49">
        <v>98.08</v>
      </c>
      <c r="H60" s="49"/>
      <c r="I60" s="49"/>
      <c r="J60" s="44"/>
      <c r="L60" s="2"/>
    </row>
    <row r="61" spans="2:12" x14ac:dyDescent="0.25">
      <c r="B61" s="2" t="s">
        <v>40</v>
      </c>
      <c r="C61" s="49">
        <v>254.16</v>
      </c>
      <c r="D61" s="49">
        <v>237.28</v>
      </c>
      <c r="E61" s="49">
        <v>265.36</v>
      </c>
      <c r="F61" s="49">
        <v>272.48</v>
      </c>
      <c r="G61" s="49">
        <v>283.04000000000002</v>
      </c>
      <c r="H61" s="49"/>
      <c r="I61" s="49"/>
      <c r="J61" s="44"/>
      <c r="L61" s="2"/>
    </row>
    <row r="62" spans="2:12" x14ac:dyDescent="0.25">
      <c r="B62" s="40" t="s">
        <v>49</v>
      </c>
      <c r="C62" s="49"/>
      <c r="D62" s="49"/>
      <c r="E62" s="49"/>
      <c r="F62" s="49"/>
      <c r="G62" s="49"/>
      <c r="H62" s="49"/>
      <c r="I62" s="49"/>
      <c r="J62" s="44"/>
      <c r="L62" s="2"/>
    </row>
    <row r="63" spans="2:12" x14ac:dyDescent="0.25">
      <c r="B63" s="152" t="s">
        <v>21</v>
      </c>
      <c r="C63" s="49"/>
      <c r="D63" s="49"/>
      <c r="E63" s="49"/>
      <c r="F63" s="49"/>
      <c r="G63" s="49"/>
      <c r="H63" s="49"/>
      <c r="I63" s="49"/>
      <c r="J63" s="44"/>
      <c r="L63" s="2"/>
    </row>
    <row r="64" spans="2:12" x14ac:dyDescent="0.25">
      <c r="B64" s="27" t="s">
        <v>218</v>
      </c>
      <c r="C64" s="49"/>
      <c r="D64" s="49">
        <v>-28</v>
      </c>
      <c r="E64" s="49">
        <v>-22</v>
      </c>
      <c r="F64" s="49">
        <v>-4</v>
      </c>
      <c r="G64" s="49">
        <v>0</v>
      </c>
      <c r="H64" s="49"/>
      <c r="I64" s="49"/>
      <c r="J64" s="44"/>
      <c r="L64" s="2"/>
    </row>
    <row r="65" spans="1:18" x14ac:dyDescent="0.25">
      <c r="B65" s="209" t="s">
        <v>242</v>
      </c>
      <c r="C65" s="49">
        <v>-4</v>
      </c>
      <c r="D65" s="49">
        <v>-4</v>
      </c>
      <c r="E65" s="49">
        <v>-5</v>
      </c>
      <c r="F65" s="49">
        <v>-19</v>
      </c>
      <c r="G65" s="49">
        <v>-3</v>
      </c>
      <c r="H65" s="49"/>
      <c r="I65" s="49"/>
      <c r="J65" s="44"/>
      <c r="L65" s="2"/>
    </row>
    <row r="66" spans="1:18" x14ac:dyDescent="0.25">
      <c r="B66" s="50" t="s">
        <v>298</v>
      </c>
      <c r="C66" s="49">
        <v>-97</v>
      </c>
      <c r="D66" s="49">
        <v>-97</v>
      </c>
      <c r="E66" s="49">
        <v>-112.88</v>
      </c>
      <c r="F66" s="49">
        <v>-103.36</v>
      </c>
      <c r="G66" s="49">
        <v>-104</v>
      </c>
      <c r="H66" s="49"/>
      <c r="I66" s="49"/>
      <c r="J66" s="44"/>
      <c r="L66" s="2"/>
    </row>
    <row r="67" spans="1:18" x14ac:dyDescent="0.25">
      <c r="B67" s="8" t="s">
        <v>71</v>
      </c>
      <c r="C67" s="49">
        <v>0</v>
      </c>
      <c r="D67" s="49">
        <v>669.44</v>
      </c>
      <c r="E67" s="49">
        <v>422</v>
      </c>
      <c r="F67" s="49">
        <v>328.08</v>
      </c>
      <c r="G67" s="49">
        <v>351</v>
      </c>
      <c r="H67" s="49"/>
      <c r="I67" s="49"/>
      <c r="J67" s="44"/>
      <c r="L67" s="2"/>
    </row>
    <row r="68" spans="1:18" x14ac:dyDescent="0.25">
      <c r="B68" s="32" t="s">
        <v>72</v>
      </c>
      <c r="C68" s="37">
        <v>4791</v>
      </c>
      <c r="D68" s="37">
        <v>4638.6000000000004</v>
      </c>
      <c r="E68" s="37">
        <v>4406.92</v>
      </c>
      <c r="F68" s="37">
        <v>4136.92</v>
      </c>
      <c r="G68" s="37">
        <v>3572.16</v>
      </c>
      <c r="H68" s="49"/>
      <c r="I68" s="49"/>
      <c r="J68" s="44"/>
      <c r="L68" s="2"/>
    </row>
    <row r="69" spans="1:18" x14ac:dyDescent="0.25">
      <c r="B69" s="106" t="s">
        <v>47</v>
      </c>
      <c r="C69" s="106">
        <v>0.12550535269575341</v>
      </c>
      <c r="D69" s="106">
        <v>0.12295435341185397</v>
      </c>
      <c r="E69" s="106">
        <v>0.10314348978184326</v>
      </c>
      <c r="F69" s="106">
        <v>0.1061813399350147</v>
      </c>
      <c r="G69" s="106">
        <v>9.9279047443988314E-2</v>
      </c>
      <c r="H69" s="108"/>
      <c r="I69" s="108"/>
      <c r="J69" s="106"/>
      <c r="L69" s="2"/>
    </row>
    <row r="70" spans="1:18" x14ac:dyDescent="0.25">
      <c r="B70" s="106" t="s">
        <v>27</v>
      </c>
      <c r="C70" s="106">
        <v>0.13651799864161196</v>
      </c>
      <c r="D70" s="106">
        <v>0.13421510976219628</v>
      </c>
      <c r="E70" s="106">
        <v>0.12109332462158336</v>
      </c>
      <c r="F70" s="106">
        <v>0.11608386198359895</v>
      </c>
      <c r="G70" s="106">
        <v>0.10903940322284174</v>
      </c>
      <c r="H70" s="108"/>
      <c r="I70" s="108"/>
      <c r="J70" s="106"/>
      <c r="L70" s="2"/>
    </row>
    <row r="71" spans="1:18" x14ac:dyDescent="0.25">
      <c r="B71" s="165" t="s">
        <v>26</v>
      </c>
      <c r="C71" s="165">
        <v>0.15658656489537179</v>
      </c>
      <c r="D71" s="165">
        <v>0.13914707961854836</v>
      </c>
      <c r="E71" s="165">
        <v>0.13194671312933318</v>
      </c>
      <c r="F71" s="165">
        <v>0.12503868172675228</v>
      </c>
      <c r="G71" s="165">
        <v>0.11945754957825297</v>
      </c>
      <c r="H71" s="208"/>
      <c r="I71" s="208"/>
      <c r="J71" s="106"/>
      <c r="L71" s="2"/>
    </row>
    <row r="72" spans="1:18" x14ac:dyDescent="0.25">
      <c r="B72" s="150"/>
      <c r="C72" s="152"/>
      <c r="D72" s="152"/>
      <c r="E72" s="152"/>
      <c r="F72" s="152"/>
      <c r="G72" s="152"/>
      <c r="H72" s="152"/>
      <c r="I72" s="152"/>
      <c r="J72" s="154"/>
      <c r="K72" s="154"/>
      <c r="L72" s="2"/>
    </row>
    <row r="73" spans="1:18" x14ac:dyDescent="0.25">
      <c r="C73" s="152"/>
      <c r="D73" s="152"/>
      <c r="E73" s="152"/>
      <c r="F73" s="152"/>
      <c r="G73" s="152"/>
      <c r="H73" s="152"/>
      <c r="I73" s="152"/>
      <c r="J73" s="154"/>
      <c r="K73" s="154"/>
      <c r="L73" s="2"/>
    </row>
    <row r="74" spans="1:18" x14ac:dyDescent="0.25">
      <c r="B74" s="152"/>
      <c r="D74" s="152"/>
      <c r="E74" s="152"/>
      <c r="F74" s="152"/>
      <c r="G74" s="152"/>
      <c r="H74" s="152"/>
      <c r="I74" s="152"/>
      <c r="J74" s="2"/>
      <c r="K74" s="2"/>
      <c r="L74" s="2"/>
    </row>
    <row r="75" spans="1:18" x14ac:dyDescent="0.25">
      <c r="A75" s="212"/>
      <c r="B75" s="212"/>
      <c r="C75" s="213"/>
      <c r="D75" s="213"/>
      <c r="E75" s="213"/>
      <c r="F75" s="213"/>
      <c r="G75" s="213"/>
      <c r="H75" s="213"/>
      <c r="I75" s="213"/>
      <c r="J75" s="40"/>
      <c r="K75" s="40"/>
      <c r="L75" s="40"/>
      <c r="M75" s="212"/>
      <c r="N75" s="212"/>
      <c r="O75" s="212"/>
      <c r="P75" s="212"/>
      <c r="Q75" s="212"/>
      <c r="R75" s="212"/>
    </row>
    <row r="76" spans="1:18" x14ac:dyDescent="0.25">
      <c r="A76" s="212"/>
      <c r="B76" s="40"/>
      <c r="C76" s="204"/>
      <c r="D76" s="53"/>
      <c r="E76" s="204"/>
      <c r="F76" s="53"/>
      <c r="G76" s="204"/>
      <c r="H76" s="53"/>
      <c r="I76" s="204"/>
      <c r="J76" s="53"/>
      <c r="K76" s="204"/>
      <c r="L76" s="53"/>
      <c r="M76" s="212"/>
      <c r="N76" s="212"/>
      <c r="O76" s="212"/>
      <c r="P76" s="212"/>
      <c r="Q76" s="212"/>
      <c r="R76" s="212"/>
    </row>
    <row r="77" spans="1:18" x14ac:dyDescent="0.25">
      <c r="A77" s="212"/>
      <c r="B77" s="212"/>
      <c r="C77" s="204"/>
      <c r="D77" s="53"/>
      <c r="E77" s="204"/>
      <c r="F77" s="53"/>
      <c r="G77" s="204"/>
      <c r="H77" s="53"/>
      <c r="I77" s="204"/>
      <c r="J77" s="53"/>
      <c r="K77" s="204"/>
      <c r="L77" s="53"/>
      <c r="M77" s="212"/>
      <c r="N77" s="212"/>
      <c r="O77" s="212"/>
      <c r="P77" s="212"/>
      <c r="Q77" s="212"/>
      <c r="R77" s="212"/>
    </row>
    <row r="78" spans="1:18" x14ac:dyDescent="0.25">
      <c r="A78" s="212"/>
      <c r="B78" s="212"/>
      <c r="C78" s="232"/>
      <c r="D78" s="69"/>
      <c r="E78" s="232"/>
      <c r="F78" s="69"/>
      <c r="G78" s="232"/>
      <c r="H78" s="69"/>
      <c r="I78" s="232"/>
      <c r="J78" s="69"/>
      <c r="K78" s="232"/>
      <c r="L78" s="69"/>
      <c r="M78" s="212"/>
      <c r="N78" s="212"/>
      <c r="O78" s="212"/>
      <c r="P78" s="212"/>
      <c r="Q78" s="212"/>
      <c r="R78" s="212"/>
    </row>
    <row r="79" spans="1:18" x14ac:dyDescent="0.25">
      <c r="A79" s="212"/>
      <c r="B79" s="212"/>
      <c r="C79" s="233"/>
      <c r="D79" s="234"/>
      <c r="E79" s="233"/>
      <c r="F79" s="234"/>
      <c r="G79" s="233"/>
      <c r="H79" s="234"/>
      <c r="I79" s="233"/>
      <c r="J79" s="234"/>
      <c r="K79" s="233"/>
      <c r="L79" s="234"/>
      <c r="M79" s="212"/>
      <c r="N79" s="212"/>
      <c r="O79" s="212"/>
      <c r="P79" s="212"/>
      <c r="Q79" s="212"/>
      <c r="R79" s="212"/>
    </row>
    <row r="80" spans="1:18" x14ac:dyDescent="0.25">
      <c r="A80" s="212"/>
      <c r="B80" s="40"/>
      <c r="C80" s="233"/>
      <c r="D80" s="48"/>
      <c r="E80" s="233"/>
      <c r="F80" s="48"/>
      <c r="G80" s="233"/>
      <c r="H80" s="48"/>
      <c r="I80" s="233"/>
      <c r="J80" s="48"/>
      <c r="K80" s="233"/>
      <c r="L80" s="48"/>
      <c r="M80" s="212"/>
      <c r="N80" s="212"/>
      <c r="O80" s="212"/>
      <c r="P80" s="212"/>
      <c r="Q80" s="212"/>
      <c r="R80" s="212"/>
    </row>
    <row r="81" spans="1:18" x14ac:dyDescent="0.25">
      <c r="A81" s="212"/>
      <c r="B81" s="40"/>
      <c r="C81" s="233"/>
      <c r="D81" s="48"/>
      <c r="E81" s="233"/>
      <c r="F81" s="48"/>
      <c r="G81" s="233"/>
      <c r="H81" s="48"/>
      <c r="I81" s="233"/>
      <c r="J81" s="48"/>
      <c r="K81" s="233"/>
      <c r="L81" s="48"/>
      <c r="M81" s="212"/>
      <c r="N81" s="212"/>
      <c r="O81" s="212"/>
      <c r="P81" s="212"/>
      <c r="Q81" s="212"/>
      <c r="R81" s="212"/>
    </row>
    <row r="82" spans="1:18" x14ac:dyDescent="0.25">
      <c r="A82" s="212"/>
      <c r="B82" s="40"/>
      <c r="C82" s="233"/>
      <c r="D82" s="48"/>
      <c r="E82" s="233"/>
      <c r="F82" s="48"/>
      <c r="G82" s="233"/>
      <c r="H82" s="48"/>
      <c r="I82" s="233"/>
      <c r="J82" s="48"/>
      <c r="K82" s="233"/>
      <c r="L82" s="48"/>
      <c r="M82" s="212"/>
      <c r="N82" s="212"/>
      <c r="O82" s="212"/>
      <c r="P82" s="212"/>
      <c r="Q82" s="212"/>
      <c r="R82" s="212"/>
    </row>
    <row r="83" spans="1:18" x14ac:dyDescent="0.25">
      <c r="B83" s="2"/>
      <c r="C83" s="151"/>
      <c r="D83" s="44"/>
      <c r="E83" s="151"/>
      <c r="F83" s="44"/>
      <c r="G83" s="151"/>
      <c r="H83" s="44"/>
      <c r="I83" s="151"/>
      <c r="J83" s="44"/>
      <c r="K83" s="151"/>
      <c r="L83" s="44"/>
    </row>
    <row r="84" spans="1:18" x14ac:dyDescent="0.25">
      <c r="B84" s="2"/>
      <c r="C84" s="151"/>
      <c r="D84" s="44"/>
      <c r="E84" s="151"/>
      <c r="F84" s="44"/>
      <c r="G84" s="151"/>
      <c r="H84" s="44"/>
      <c r="I84" s="151"/>
      <c r="J84" s="44"/>
      <c r="K84" s="151"/>
      <c r="L84" s="44"/>
    </row>
    <row r="85" spans="1:18" x14ac:dyDescent="0.25">
      <c r="B85" s="2"/>
      <c r="C85" s="151"/>
      <c r="D85" s="44"/>
      <c r="E85" s="151"/>
      <c r="F85" s="44"/>
      <c r="G85" s="151"/>
      <c r="H85" s="44"/>
      <c r="I85" s="151"/>
      <c r="J85" s="44"/>
      <c r="K85" s="151"/>
      <c r="L85" s="44"/>
    </row>
    <row r="86" spans="1:18" x14ac:dyDescent="0.25">
      <c r="B86" s="2"/>
      <c r="C86" s="151"/>
      <c r="D86" s="44"/>
      <c r="E86" s="151"/>
      <c r="F86" s="44"/>
      <c r="G86" s="151"/>
      <c r="H86" s="44"/>
      <c r="I86" s="151"/>
      <c r="J86" s="44"/>
      <c r="K86" s="151"/>
      <c r="L86" s="44"/>
    </row>
    <row r="87" spans="1:18" x14ac:dyDescent="0.25">
      <c r="B87" s="152"/>
      <c r="C87" s="151"/>
      <c r="D87" s="44"/>
      <c r="E87" s="151"/>
      <c r="F87" s="44"/>
      <c r="G87" s="151"/>
      <c r="H87" s="44"/>
      <c r="I87" s="151"/>
      <c r="J87" s="44"/>
      <c r="K87" s="151"/>
      <c r="L87" s="44"/>
    </row>
    <row r="88" spans="1:18" x14ac:dyDescent="0.25">
      <c r="B88" s="152"/>
      <c r="C88" s="151"/>
      <c r="D88" s="44"/>
      <c r="E88" s="151"/>
      <c r="F88" s="44"/>
      <c r="G88" s="151"/>
      <c r="H88" s="44"/>
      <c r="I88" s="151"/>
      <c r="J88" s="44"/>
      <c r="K88" s="151"/>
      <c r="L88" s="44"/>
    </row>
    <row r="89" spans="1:18" x14ac:dyDescent="0.25">
      <c r="B89" s="2"/>
      <c r="C89" s="151"/>
      <c r="D89" s="44"/>
      <c r="E89" s="151"/>
      <c r="F89" s="44"/>
      <c r="G89" s="151"/>
      <c r="H89" s="44"/>
      <c r="I89" s="151"/>
      <c r="J89" s="44"/>
      <c r="K89" s="151"/>
      <c r="L89" s="44"/>
    </row>
    <row r="90" spans="1:18" x14ac:dyDescent="0.25">
      <c r="B90" s="2"/>
      <c r="C90" s="151"/>
      <c r="D90" s="44"/>
      <c r="E90" s="151"/>
      <c r="F90" s="44"/>
      <c r="G90" s="151"/>
      <c r="H90" s="44"/>
      <c r="I90" s="151"/>
      <c r="J90" s="44"/>
      <c r="K90" s="151"/>
      <c r="L90" s="44"/>
    </row>
    <row r="91" spans="1:18" x14ac:dyDescent="0.25">
      <c r="B91" s="2"/>
      <c r="C91" s="151"/>
      <c r="D91" s="44"/>
      <c r="E91" s="151"/>
      <c r="F91" s="44"/>
      <c r="G91" s="151"/>
      <c r="H91" s="44"/>
      <c r="I91" s="151"/>
      <c r="J91" s="44"/>
      <c r="K91" s="151"/>
      <c r="L91" s="44"/>
    </row>
    <row r="92" spans="1:18" x14ac:dyDescent="0.25">
      <c r="B92" s="2"/>
      <c r="C92" s="151"/>
      <c r="D92" s="44"/>
      <c r="E92" s="151"/>
      <c r="F92" s="44"/>
      <c r="G92" s="151"/>
      <c r="H92" s="44"/>
      <c r="I92" s="151"/>
      <c r="J92" s="44"/>
      <c r="K92" s="151"/>
      <c r="L92" s="44"/>
    </row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0"/>
  <sheetViews>
    <sheetView showGridLines="0" workbookViewId="0">
      <selection activeCell="D29" sqref="D29"/>
    </sheetView>
  </sheetViews>
  <sheetFormatPr baseColWidth="10" defaultRowHeight="12.75" x14ac:dyDescent="0.2"/>
  <cols>
    <col min="1" max="1" width="7.28515625" style="2" customWidth="1"/>
    <col min="2" max="2" width="59.5703125" style="42" customWidth="1"/>
    <col min="3" max="16384" width="11.42578125" style="2"/>
  </cols>
  <sheetData>
    <row r="1" spans="2:4" ht="12.75" customHeight="1" x14ac:dyDescent="0.2"/>
    <row r="2" spans="2:4" ht="12.75" customHeight="1" x14ac:dyDescent="0.2">
      <c r="B2" s="315" t="s">
        <v>391</v>
      </c>
    </row>
    <row r="3" spans="2:4" ht="12.75" customHeight="1" x14ac:dyDescent="0.2">
      <c r="B3" s="2"/>
    </row>
    <row r="4" spans="2:4" ht="18.75" x14ac:dyDescent="0.2">
      <c r="B4" s="330" t="s">
        <v>452</v>
      </c>
      <c r="C4" s="324"/>
      <c r="D4" s="324"/>
    </row>
    <row r="5" spans="2:4" ht="18.75" x14ac:dyDescent="0.2">
      <c r="B5" s="75"/>
    </row>
    <row r="6" spans="2:4" x14ac:dyDescent="0.2">
      <c r="B6" s="77" t="s">
        <v>453</v>
      </c>
      <c r="C6" s="21">
        <v>2016</v>
      </c>
      <c r="D6" s="21">
        <v>2015</v>
      </c>
    </row>
    <row r="7" spans="2:4" s="297" customFormat="1" ht="17.25" customHeight="1" x14ac:dyDescent="0.2">
      <c r="B7" s="96" t="s">
        <v>454</v>
      </c>
      <c r="C7" s="311"/>
      <c r="D7" s="299"/>
    </row>
    <row r="8" spans="2:4" s="297" customFormat="1" ht="15" customHeight="1" x14ac:dyDescent="0.2">
      <c r="B8" s="309" t="s">
        <v>459</v>
      </c>
      <c r="C8" s="298">
        <v>350</v>
      </c>
      <c r="D8" s="299">
        <v>350</v>
      </c>
    </row>
    <row r="9" spans="2:4" s="297" customFormat="1" ht="15" customHeight="1" x14ac:dyDescent="0.2">
      <c r="B9" s="310" t="s">
        <v>455</v>
      </c>
      <c r="C9" s="298">
        <v>500</v>
      </c>
      <c r="D9" s="299">
        <v>500</v>
      </c>
    </row>
    <row r="10" spans="2:4" s="297" customFormat="1" ht="15" customHeight="1" x14ac:dyDescent="0.2">
      <c r="B10" s="307" t="s">
        <v>456</v>
      </c>
      <c r="C10" s="302">
        <v>850</v>
      </c>
      <c r="D10" s="304">
        <v>850</v>
      </c>
    </row>
    <row r="11" spans="2:4" s="297" customFormat="1" ht="17.25" customHeight="1" x14ac:dyDescent="0.2">
      <c r="B11" s="296" t="s">
        <v>457</v>
      </c>
      <c r="C11" s="300"/>
      <c r="D11" s="299"/>
    </row>
    <row r="12" spans="2:4" s="297" customFormat="1" ht="15" customHeight="1" x14ac:dyDescent="0.2">
      <c r="B12" s="308" t="s">
        <v>458</v>
      </c>
      <c r="C12" s="303">
        <v>500</v>
      </c>
      <c r="D12" s="297">
        <v>500</v>
      </c>
    </row>
    <row r="13" spans="2:4" s="297" customFormat="1" ht="15" customHeight="1" x14ac:dyDescent="0.2">
      <c r="B13" s="307" t="s">
        <v>460</v>
      </c>
      <c r="C13" s="302">
        <v>500</v>
      </c>
      <c r="D13" s="304">
        <v>500</v>
      </c>
    </row>
    <row r="14" spans="2:4" s="297" customFormat="1" ht="15" customHeight="1" x14ac:dyDescent="0.2">
      <c r="B14" s="301" t="s">
        <v>461</v>
      </c>
      <c r="C14" s="305">
        <v>1350</v>
      </c>
      <c r="D14" s="306">
        <v>1350</v>
      </c>
    </row>
    <row r="15" spans="2:4" s="297" customFormat="1" ht="15" customHeight="1" x14ac:dyDescent="0.2">
      <c r="B15" s="295"/>
      <c r="C15" s="303"/>
    </row>
    <row r="16" spans="2:4" ht="15" customHeight="1" x14ac:dyDescent="0.2">
      <c r="B16" s="42" t="s">
        <v>462</v>
      </c>
      <c r="C16" s="7">
        <v>4.2999999999999997E-2</v>
      </c>
      <c r="D16" s="7">
        <v>4.5499999999999999E-2</v>
      </c>
    </row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</sheetData>
  <hyperlinks>
    <hyperlink ref="B2" location="Innhold!A1" display="Tilbake til innholdsfortegnelsen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4421481371EFD43917CCEC74D41D9C5" ma:contentTypeVersion="0" ma:contentTypeDescription="Opprett et nytt dokument." ma:contentTypeScope="" ma:versionID="7b4248747d4b4ee601619cf11af2ad7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6B65F6-717C-413B-8887-B918D67527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1127C6C-0104-4647-9336-32190F0AB7B1}">
  <ds:schemaRefs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34115EE-1CD6-4A6B-8421-198156DDEC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20</vt:i4>
      </vt:variant>
      <vt:variant>
        <vt:lpstr>Navngitte områder</vt:lpstr>
      </vt:variant>
      <vt:variant>
        <vt:i4>1</vt:i4>
      </vt:variant>
    </vt:vector>
  </HeadingPairs>
  <TitlesOfParts>
    <vt:vector size="21" baseType="lpstr">
      <vt:lpstr>Forside</vt:lpstr>
      <vt:lpstr>Innhold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Tabl_1</vt:lpstr>
    </vt:vector>
  </TitlesOfParts>
  <Company>SpareBank1 Alliansen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Vijitha Hegna</dc:creator>
  <cp:lastModifiedBy>Vijitha Hegna</cp:lastModifiedBy>
  <dcterms:created xsi:type="dcterms:W3CDTF">2017-03-09T11:15:13Z</dcterms:created>
  <dcterms:modified xsi:type="dcterms:W3CDTF">2017-04-11T09:42:50Z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0x010100B4421481371EFD43917CCEC74D41D9C5</vt:lpwstr>
  </property>
</Properties>
</file>