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M:\Økonomi\Offentlig rapportering\Pilar 3\2019 Q4\"/>
    </mc:Choice>
  </mc:AlternateContent>
  <xr:revisionPtr revIDLastSave="0" documentId="13_ncr:1_{AEC30D23-5D08-49FB-B42B-DAA2B572B944}" xr6:coauthVersionLast="36" xr6:coauthVersionMax="36" xr10:uidLastSave="{00000000-0000-0000-0000-000000000000}"/>
  <bookViews>
    <workbookView xWindow="0" yWindow="0" windowWidth="14940" windowHeight="7755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Contents!$B$3:$F$57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2" l="1"/>
  <c r="D10" i="93" l="1"/>
  <c r="J10" i="93"/>
  <c r="N10" i="93"/>
  <c r="M10" i="93"/>
  <c r="O10" i="93"/>
  <c r="E13" i="30"/>
  <c r="D13" i="30" l="1"/>
  <c r="F9" i="83"/>
  <c r="F17" i="3" l="1"/>
  <c r="G17" i="3" l="1"/>
  <c r="G16" i="3"/>
  <c r="G15" i="3"/>
  <c r="G14" i="3"/>
  <c r="G13" i="3"/>
  <c r="G12" i="3"/>
  <c r="G11" i="3"/>
  <c r="E17" i="3" l="1"/>
  <c r="E72" i="57" l="1"/>
  <c r="E76" i="57" s="1"/>
  <c r="E64" i="57" l="1"/>
  <c r="E49" i="57"/>
  <c r="E36" i="57"/>
  <c r="F39" i="50" l="1"/>
  <c r="F26" i="50"/>
  <c r="E26" i="50"/>
  <c r="F27" i="50"/>
  <c r="F16" i="50"/>
  <c r="E16" i="50"/>
  <c r="F15" i="50"/>
  <c r="E15" i="50"/>
  <c r="D10" i="92" l="1"/>
  <c r="I22" i="11" l="1"/>
  <c r="I23" i="11"/>
  <c r="I24" i="11"/>
  <c r="I25" i="11"/>
  <c r="I26" i="11"/>
  <c r="I27" i="11"/>
  <c r="I28" i="11"/>
  <c r="I29" i="11"/>
  <c r="I30" i="11"/>
  <c r="I17" i="11"/>
  <c r="I18" i="11"/>
  <c r="I19" i="11"/>
  <c r="I20" i="11"/>
  <c r="I21" i="11"/>
  <c r="I16" i="11"/>
  <c r="C37" i="5"/>
  <c r="C39" i="5"/>
  <c r="C26" i="5"/>
  <c r="C28" i="5" s="1"/>
  <c r="C19" i="5"/>
  <c r="C20" i="5" s="1"/>
  <c r="F37" i="50" l="1"/>
  <c r="E37" i="50"/>
  <c r="E34" i="50" s="1"/>
  <c r="F34" i="50" l="1"/>
  <c r="F40" i="50"/>
  <c r="F41" i="50" s="1"/>
  <c r="E56" i="57"/>
  <c r="E65" i="57" s="1"/>
  <c r="E43" i="57"/>
  <c r="E15" i="57"/>
  <c r="E37" i="57" s="1"/>
  <c r="E24" i="22" l="1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D24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8" i="22"/>
  <c r="T24" i="22" l="1"/>
  <c r="D31" i="11"/>
  <c r="E21" i="13"/>
  <c r="E22" i="13" s="1"/>
  <c r="F21" i="13"/>
  <c r="F22" i="13" s="1"/>
  <c r="G21" i="13"/>
  <c r="G22" i="13" s="1"/>
  <c r="H21" i="13"/>
  <c r="H22" i="13" s="1"/>
  <c r="I21" i="13"/>
  <c r="I22" i="13" s="1"/>
  <c r="J21" i="13"/>
  <c r="J22" i="13" s="1"/>
  <c r="K21" i="13"/>
  <c r="K22" i="13" s="1"/>
  <c r="L21" i="13"/>
  <c r="L22" i="13" s="1"/>
  <c r="M21" i="13"/>
  <c r="M22" i="13" s="1"/>
  <c r="N21" i="13"/>
  <c r="N22" i="13" s="1"/>
  <c r="O21" i="13"/>
  <c r="O22" i="13" s="1"/>
  <c r="P21" i="13"/>
  <c r="P22" i="13" s="1"/>
  <c r="Q21" i="13"/>
  <c r="Q22" i="13" s="1"/>
  <c r="R21" i="13"/>
  <c r="R22" i="13" s="1"/>
  <c r="S21" i="13"/>
  <c r="S22" i="13" s="1"/>
  <c r="T21" i="13"/>
  <c r="T22" i="13" s="1"/>
  <c r="U21" i="13"/>
  <c r="U22" i="13" s="1"/>
  <c r="V21" i="13"/>
  <c r="V22" i="13" s="1"/>
  <c r="W21" i="13"/>
  <c r="W22" i="13" s="1"/>
  <c r="X21" i="13"/>
  <c r="X22" i="13" s="1"/>
  <c r="D21" i="13"/>
  <c r="D22" i="13" s="1"/>
  <c r="Y20" i="13"/>
  <c r="E24" i="94"/>
  <c r="E25" i="94" s="1"/>
  <c r="D24" i="94"/>
  <c r="D25" i="94" s="1"/>
  <c r="D32" i="11" l="1"/>
  <c r="I32" i="11" s="1"/>
  <c r="I31" i="11"/>
  <c r="Y21" i="13"/>
  <c r="Y22" i="13" s="1"/>
  <c r="G9" i="9"/>
  <c r="F9" i="9"/>
  <c r="G18" i="9"/>
  <c r="G19" i="9" s="1"/>
  <c r="F18" i="9"/>
  <c r="F19" i="9" s="1"/>
  <c r="E50" i="57"/>
  <c r="E51" i="57" s="1"/>
  <c r="E66" i="57" s="1"/>
</calcChain>
</file>

<file path=xl/sharedStrings.xml><?xml version="1.0" encoding="utf-8"?>
<sst xmlns="http://schemas.openxmlformats.org/spreadsheetml/2006/main" count="1250" uniqueCount="750">
  <si>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</si>
  <si>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</si>
  <si>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</si>
  <si>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</si>
  <si>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</si>
  <si>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</si>
  <si>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</si>
  <si>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</si>
  <si>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</si>
  <si>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</si>
  <si>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</si>
  <si>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</si>
  <si>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</si>
  <si>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</si>
  <si>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</si>
  <si>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</si>
  <si>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</si>
  <si>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</si>
  <si>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</si>
  <si>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</si>
  <si>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</si>
  <si>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</si>
  <si>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</si>
  <si>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</si>
  <si>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</si>
  <si>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</si>
  <si>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</si>
  <si>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</si>
  <si>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</si>
  <si>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</si>
  <si>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</si>
  <si>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</si>
  <si>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</si>
  <si>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</si>
  <si>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</si>
  <si>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</si>
  <si>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</si>
  <si>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</si>
  <si>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</si>
  <si>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</si>
  <si>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</si>
  <si>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</si>
  <si>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</si>
  <si>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</si>
  <si>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</si>
  <si>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</si>
  <si>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</si>
  <si>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</si>
  <si>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</si>
  <si>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</si>
  <si>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</si>
  <si>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</si>
  <si>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</si>
  <si>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</si>
  <si>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</si>
  <si>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</si>
  <si>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</si>
  <si>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</si>
  <si>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</si>
  <si>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</si>
  <si>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</si>
  <si>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</si>
  <si>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</si>
  <si>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</si>
  <si>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</si>
  <si>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</si>
  <si>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</si>
  <si>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</si>
  <si>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</si>
  <si>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</si>
  <si>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</si>
  <si>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</si>
  <si>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</si>
  <si>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</si>
  <si>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</si>
  <si>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</si>
  <si>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</si>
  <si>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</si>
  <si>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</si>
  <si>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</si>
  <si>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</si>
  <si>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</si>
  <si>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</si>
  <si>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</si>
  <si>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</si>
  <si>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</si>
  <si>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</si>
  <si>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</si>
  <si>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</si>
  <si>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</si>
  <si>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</si>
  <si>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</si>
  <si>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</si>
  <si>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</si>
  <si>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</si>
  <si>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</si>
  <si>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</si>
  <si>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</si>
  <si>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</si>
  <si>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</si>
  <si>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</si>
  <si>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</si>
  <si>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</si>
  <si>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</si>
  <si>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</si>
  <si>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</si>
  <si>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</si>
  <si>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</si>
  <si>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</si>
  <si>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</si>
  <si>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</si>
  <si>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</si>
  <si>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</si>
  <si>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</si>
  <si>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</si>
  <si>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</si>
  <si>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</si>
  <si>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</si>
  <si>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</si>
  <si>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</si>
  <si>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</si>
  <si>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</si>
  <si>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</si>
  <si>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</si>
  <si>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</si>
  <si>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</si>
  <si>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</si>
  <si>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</si>
  <si>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</si>
  <si>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</si>
  <si>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</si>
  <si>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</si>
  <si>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</si>
  <si>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</si>
  <si>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</si>
  <si>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</si>
  <si>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</si>
  <si>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</si>
  <si>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</si>
  <si>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</si>
  <si>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</si>
  <si>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</si>
  <si>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</si>
  <si>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</si>
  <si>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</si>
  <si>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</si>
  <si>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</si>
  <si>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</si>
  <si>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</si>
  <si>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</si>
  <si>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</si>
  <si>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</si>
  <si>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</si>
  <si>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</si>
  <si>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</si>
  <si>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</si>
  <si>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</si>
  <si>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</si>
  <si>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</si>
  <si>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</si>
  <si>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</si>
  <si>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</si>
  <si>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</si>
  <si>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</si>
  <si>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</si>
  <si>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</si>
  <si>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</si>
  <si>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</si>
  <si>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</si>
  <si>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</si>
  <si>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</si>
  <si>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</si>
  <si>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</si>
  <si>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</si>
  <si>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</si>
  <si>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</si>
  <si>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</si>
  <si>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</si>
  <si>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</si>
  <si>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EUR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</si>
  <si>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</si>
  <si>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</si>
  <si>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</si>
  <si>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</si>
  <si>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</si>
  <si>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</si>
  <si>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</si>
  <si>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</si>
  <si>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</si>
  <si>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</si>
  <si>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</si>
  <si>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</si>
  <si>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/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</si>
  <si>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</si>
  <si>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</si>
  <si>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</si>
  <si>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</si>
  <si>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</si>
  <si>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</si>
  <si>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</si>
  <si>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</si>
  <si>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</si>
  <si>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</si>
  <si>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</si>
  <si>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</si>
  <si>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</si>
  <si>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</si>
  <si>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</si>
  <si>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</si>
  <si>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</si>
  <si>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</si>
  <si>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</si>
  <si>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</si>
  <si>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</si>
  <si>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</si>
  <si>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</si>
  <si>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</si>
  <si>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</si>
  <si>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</si>
  <si>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</si>
  <si>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</si>
  <si>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</si>
  <si>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</si>
  <si>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</si>
  <si>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</si>
  <si>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</si>
  <si>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</si>
  <si>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</si>
  <si>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</si>
  <si>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</si>
  <si>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</si>
  <si>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</si>
  <si>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</si>
  <si>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</si>
  <si>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</si>
  <si>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</si>
  <si>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</si>
  <si>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</si>
  <si>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</si>
  <si>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</si>
  <si>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</si>
  <si>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</si>
  <si>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</si>
  <si>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</si>
  <si>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Næringskreditt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</si>
  <si>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</si>
  <si>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</si>
  <si>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</si>
  <si>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</si>
  <si>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</si>
  <si>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</si>
  <si>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</si>
  <si>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</si>
  <si>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</si>
  <si>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</si>
  <si>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</si>
  <si>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</si>
  <si>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</si>
  <si>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</si>
  <si>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</si>
  <si>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</si>
  <si>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</si>
  <si>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a) template is not applicable to SpareBank 1 BV or b) data is not available at the time of the reporting.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</si>
  <si>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</si>
  <si>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</si>
  <si>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</si>
  <si>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</si>
  <si>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</si>
  <si>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</si>
  <si>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</si>
  <si>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</si>
  <si>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</si>
  <si>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</si>
  <si>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</si>
  <si>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</si>
  <si>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</si>
  <si>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</si>
  <si>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</si>
  <si>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</si>
  <si>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</si>
  <si>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</si>
  <si>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</si>
  <si>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</si>
  <si>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</si>
  <si>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</si>
  <si>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</si>
  <si>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</si>
  <si>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</si>
  <si>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</si>
  <si>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</si>
  <si>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</si>
  <si>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</si>
  <si>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</si>
  <si>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</si>
  <si>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</si>
  <si>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</si>
  <si>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</si>
  <si>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</si>
  <si>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</si>
  <si>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</si>
  <si>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</si>
  <si>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</si>
  <si>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</si>
  <si>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</si>
  <si>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</si>
  <si>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</si>
  <si>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</si>
  <si>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</si>
  <si>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</si>
  <si>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</si>
  <si>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</si>
  <si>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</si>
  <si>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</si>
  <si>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</si>
  <si>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</si>
  <si>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</si>
  <si>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</si>
  <si>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</si>
  <si>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</si>
  <si>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</si>
  <si>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</si>
  <si>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</si>
  <si>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</si>
  <si>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</si>
  <si>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</si>
  <si>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</si>
  <si>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</si>
  <si>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</si>
  <si>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</si>
  <si>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</si>
  <si>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</si>
  <si>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</si>
  <si>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</si>
  <si>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</si>
  <si>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</si>
  <si>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</si>
  <si>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</si>
  <si>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</si>
  <si>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</si>
  <si>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</si>
  <si>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</si>
  <si>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</si>
  <si>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</si>
  <si>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</si>
  <si>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</si>
  <si>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</si>
  <si>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Aannually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</si>
  <si>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</si>
  <si>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</si>
  <si>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</si>
  <si>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</si>
  <si>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</si>
  <si>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</si>
  <si>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</si>
  <si>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</si>
  <si>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</si>
  <si>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</si>
  <si>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</si>
  <si>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</si>
  <si>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</si>
  <si>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</si>
  <si>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</si>
  <si>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</si>
  <si>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</si>
  <si>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</si>
  <si>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</si>
  <si>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</si>
  <si>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</si>
  <si>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</si>
  <si>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</si>
  <si>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</si>
  <si>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</si>
  <si>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Norsk rett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</si>
  <si>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</si>
  <si>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</si>
  <si>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</si>
  <si>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</si>
  <si>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</si>
  <si>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</si>
  <si>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</si>
  <si>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</si>
  <si>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</si>
  <si>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</si>
  <si>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</si>
  <si>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</si>
  <si>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</si>
  <si>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Ansvarlig lånekapital</t>
  </si>
  <si>
    <t>Opprinnelig utstedelsesdato</t>
  </si>
  <si>
    <t>Evigvarende eller tidsbegrenset</t>
  </si>
  <si>
    <t>Opprinnelig forfallsdato</t>
  </si>
  <si>
    <t>Innløsningsrett for utsteder forutsatt samtykke fra Finanstilsynet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</si>
  <si>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</si>
  <si>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</si>
  <si>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</si>
  <si>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</si>
  <si>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Rentesats og eventuell tilknyttet referanserente</t>
  </si>
  <si>
    <t>Vilkår om at det ikke kan betales utbytte hvis det ikke er betalt rente på instrumentet («dividend stopper»)</t>
  </si>
  <si>
    <t>Full fleksibilitet, delvis fleksibilitet eller pliktig (med hensyn til tidspunkt)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</si>
  <si>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</si>
  <si>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</si>
  <si>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</si>
  <si>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Konvertering/nedskrivning</t>
  </si>
  <si>
    <t>Konvertibel eller 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</si>
  <si>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</si>
  <si>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</si>
  <si>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</si>
  <si>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</si>
  <si>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</si>
  <si>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</si>
  <si>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</si>
  <si>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</si>
  <si>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</si>
  <si>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</si>
  <si>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</si>
  <si>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</si>
  <si>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</si>
  <si>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</si>
  <si>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</si>
  <si>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</si>
  <si>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</si>
  <si>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</si>
  <si>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</si>
  <si>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Ikke konsolidert</t>
  </si>
  <si>
    <t>Morbank</t>
  </si>
  <si>
    <t>Samarbeidende Sparebanker AS</t>
  </si>
  <si>
    <t>Egenkapitalmetoden</t>
  </si>
  <si>
    <t>Mellomliggende selskap med eierskap i SpareBank 1 Gruppen AS</t>
  </si>
  <si>
    <t>Konsolidering Eierforetak i samarbeidende gruppe</t>
  </si>
  <si>
    <t>Utsteder av Obligasjoner med fortrinnsrett</t>
  </si>
  <si>
    <t>Finansforetak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</si>
  <si>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</si>
  <si>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</si>
  <si>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</si>
  <si>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</si>
  <si>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</si>
  <si>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</si>
  <si>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</si>
  <si>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</si>
  <si>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</si>
  <si>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</si>
  <si>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</si>
  <si>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</si>
  <si>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</si>
  <si>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</si>
  <si>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</si>
  <si>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</si>
  <si>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</si>
  <si>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</si>
  <si>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</si>
  <si>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</si>
  <si>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</si>
  <si>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</si>
  <si>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</si>
  <si>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</si>
  <si>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</si>
  <si>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</si>
  <si>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</si>
  <si>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</si>
  <si>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</si>
  <si>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</si>
  <si>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</si>
  <si>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</si>
  <si>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</si>
  <si>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</si>
  <si>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</si>
  <si>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</si>
  <si>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</si>
  <si>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</si>
  <si>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</si>
  <si>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</si>
  <si>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</si>
  <si>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</si>
  <si>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</si>
  <si>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</si>
  <si>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</si>
  <si>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</si>
  <si>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</si>
  <si>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</si>
  <si>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</si>
  <si>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</si>
  <si>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</si>
  <si>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</si>
  <si>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</si>
  <si>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</si>
  <si>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</si>
  <si>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</si>
  <si>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</si>
  <si>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</si>
  <si>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</si>
  <si>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</si>
  <si>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</si>
  <si>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</si>
  <si>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</si>
  <si>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</si>
  <si>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</si>
  <si>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</si>
  <si>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</si>
  <si>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</si>
  <si>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</si>
  <si>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</si>
  <si>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</si>
  <si>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</si>
  <si>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</si>
  <si>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</si>
  <si>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</si>
  <si>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</si>
  <si>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</si>
  <si>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</si>
  <si>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</si>
  <si>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</si>
  <si>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</si>
  <si>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</si>
  <si>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</si>
  <si>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</si>
  <si>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</si>
  <si>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</si>
  <si>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</si>
  <si>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</si>
  <si>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</si>
  <si>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</si>
  <si>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</si>
  <si>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</si>
  <si>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</si>
  <si>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</si>
  <si>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</si>
  <si>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</si>
  <si>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</si>
  <si>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</si>
  <si>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</si>
  <si>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</si>
  <si>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</si>
  <si>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</si>
  <si>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</si>
  <si>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</si>
  <si>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</si>
  <si>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</si>
  <si>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</si>
  <si>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</si>
  <si>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</si>
  <si>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</si>
  <si>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</si>
  <si>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</si>
  <si>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</si>
  <si>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</si>
  <si>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</si>
  <si>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</si>
  <si>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</si>
  <si>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</si>
  <si>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</si>
  <si>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</si>
  <si>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</si>
  <si>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</si>
  <si>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</si>
  <si>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</si>
  <si>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</si>
  <si>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</si>
  <si>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</si>
  <si>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</si>
  <si>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</si>
  <si>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</si>
  <si>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</si>
  <si>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</si>
  <si>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</si>
  <si>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</si>
  <si>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</si>
  <si>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</si>
  <si>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</si>
  <si>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</si>
  <si>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</si>
  <si>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</si>
  <si>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</si>
  <si>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</si>
  <si>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</si>
  <si>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</si>
  <si>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</si>
  <si>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</si>
  <si>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</si>
  <si>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</si>
  <si>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</si>
  <si>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</si>
  <si>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</si>
  <si>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</si>
  <si>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</si>
  <si>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</si>
  <si>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</si>
  <si>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</si>
  <si>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</si>
  <si>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</si>
  <si>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</si>
  <si>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</si>
  <si>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</si>
  <si>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</si>
  <si>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</si>
  <si>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</si>
  <si>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</si>
  <si>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</si>
  <si>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</si>
  <si>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</si>
  <si>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</si>
  <si>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</si>
  <si>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</si>
  <si>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</si>
  <si>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</si>
  <si>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</si>
  <si>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</si>
  <si>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</si>
  <si>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</si>
  <si>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</si>
  <si>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</si>
  <si>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</si>
  <si>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</si>
  <si>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</si>
  <si>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</si>
  <si>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</si>
  <si>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</si>
  <si>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</si>
  <si>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</si>
  <si>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</si>
  <si>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</si>
  <si>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</si>
  <si>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</si>
  <si>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Frequency: Halvårlig</t>
  </si>
  <si>
    <t>Frequency: Semi annualy</t>
  </si>
  <si>
    <t>Frequency: semi annualy</t>
  </si>
  <si>
    <t>Siste skjema nr  47 i LR</t>
  </si>
  <si>
    <t>Skjema 2 i kapitaldekningen</t>
  </si>
  <si>
    <t>Kapitaldekningsskjema 25</t>
  </si>
  <si>
    <t>Kapitaldekningsoppgaven skjema 9</t>
  </si>
  <si>
    <t xml:space="preserve">Finnes i kapitaldeknigen </t>
  </si>
  <si>
    <t>SpareBank 1 Nordvest</t>
  </si>
  <si>
    <t>SpareBank 1 Regnskapshuset Nordvest AS</t>
  </si>
  <si>
    <t>Regnskapsføring 70 % eiet datter</t>
  </si>
  <si>
    <t>SpareBank 1 SNV</t>
  </si>
  <si>
    <t>Ansvar:</t>
  </si>
  <si>
    <t>Tall fra:</t>
  </si>
  <si>
    <t>ADVH</t>
  </si>
  <si>
    <t>Kapitaldekningsskjema</t>
  </si>
  <si>
    <t>Konsolidering</t>
  </si>
  <si>
    <t>Sissel</t>
  </si>
  <si>
    <t>Hilde</t>
  </si>
  <si>
    <t>Ferdig:</t>
  </si>
  <si>
    <t>Leverage Ratio</t>
  </si>
  <si>
    <t>a: BGL b-g: kapitaldekning</t>
  </si>
  <si>
    <t>Kolonne a: Balansen (Konsern- se regnskap)</t>
  </si>
  <si>
    <t>Kolonne b-g: Corep</t>
  </si>
  <si>
    <t>kvartalsvis F32 flik pantsatte eiendeler er ikke med i presentasjonene fargekoder</t>
  </si>
  <si>
    <t>Kapitaldekning skjema 2</t>
  </si>
  <si>
    <t>a: 20/2.</t>
  </si>
  <si>
    <t>Template7</t>
  </si>
  <si>
    <t>ok 20/02 HNH.</t>
  </si>
  <si>
    <t>Template8</t>
  </si>
  <si>
    <t>Template9</t>
  </si>
  <si>
    <t>Template10</t>
  </si>
  <si>
    <r>
      <t>(a: Hilde)</t>
    </r>
    <r>
      <rPr>
        <b/>
        <sz val="8"/>
        <rFont val="Verdana"/>
        <family val="2"/>
      </rPr>
      <t xml:space="preserve"> b-g: Sissel</t>
    </r>
  </si>
  <si>
    <t>Template11</t>
  </si>
  <si>
    <t>Template12A</t>
  </si>
  <si>
    <t>Template13</t>
  </si>
  <si>
    <t>AE</t>
  </si>
  <si>
    <t>TH</t>
  </si>
  <si>
    <t>IS</t>
  </si>
  <si>
    <t>SE</t>
  </si>
  <si>
    <t>GB</t>
  </si>
  <si>
    <t>ES</t>
  </si>
  <si>
    <t>UA</t>
  </si>
  <si>
    <t>NO</t>
  </si>
  <si>
    <t>NL</t>
  </si>
  <si>
    <t>LT</t>
  </si>
  <si>
    <t>DE</t>
  </si>
  <si>
    <t>LV</t>
  </si>
  <si>
    <t>DK</t>
  </si>
  <si>
    <t>PL</t>
  </si>
  <si>
    <t>KR</t>
  </si>
  <si>
    <t>FO</t>
  </si>
  <si>
    <t>Template14</t>
  </si>
  <si>
    <t>Template18A</t>
  </si>
  <si>
    <t>Template19</t>
  </si>
  <si>
    <t>Template20</t>
  </si>
  <si>
    <t>Sikkerhetsstilte Eiendeler</t>
  </si>
  <si>
    <t>Sparebank 1 Nordvest:</t>
  </si>
  <si>
    <t>Kommentar (Hilde): Morbank/konsolidert?</t>
  </si>
  <si>
    <t>Quarter ending on 31. December 2019</t>
  </si>
  <si>
    <t>Currency and units (NOK thousand)</t>
  </si>
  <si>
    <t>Fane c 73.00 .a</t>
  </si>
  <si>
    <t>Fane c 72.00 .a</t>
  </si>
  <si>
    <t>Total unweighted value= "Amount" (kolonne 10) i LCR. Total weigted value= "Outflow" (kolonne 080) i LCR.</t>
  </si>
  <si>
    <t>Skal stemme med rad 010 kolonne 060 i skjema 73.00.a.</t>
  </si>
  <si>
    <t>Fane c 74.00 .a</t>
  </si>
  <si>
    <t>Skal stemme med rad 010 kolonne 010 i skjema 76.00.a.</t>
  </si>
  <si>
    <t>Skal stemme med rad 020 kolonne 010 i skjema 76.00.a.</t>
  </si>
  <si>
    <t>Skal stemme med rad 030 kolonne 010 i skjema 76.00.a.</t>
  </si>
  <si>
    <t>Rad 010 kolonne 010 og rad 010 kolonne 140</t>
  </si>
  <si>
    <t>Fra skjema C 76.00.a. rad 280</t>
  </si>
  <si>
    <t>Sumlinje 21.2 i bal</t>
  </si>
  <si>
    <t xml:space="preserve">Sumlinje 21.1 i bal </t>
  </si>
  <si>
    <t xml:space="preserve">Sumlinje 21 i bal </t>
  </si>
  <si>
    <t xml:space="preserve"> Er lik Sum egenkapital</t>
  </si>
  <si>
    <t xml:space="preserve">Sumlinje 22.2 og 22.5 i bal </t>
  </si>
  <si>
    <t xml:space="preserve">Sumlinje 22.3, 22.4og 22.6 i bal </t>
  </si>
  <si>
    <t>Fra balansen:</t>
  </si>
  <si>
    <t>c 01.00 rad 290</t>
  </si>
  <si>
    <t>c 01.00 rad 480</t>
  </si>
  <si>
    <t>Kapitaldekningsskjema 1 (c 01.00)</t>
  </si>
  <si>
    <t>c 01.00 rad 524</t>
  </si>
  <si>
    <t>Utbytte</t>
  </si>
  <si>
    <t>Rad 700</t>
  </si>
  <si>
    <t>Rad 770</t>
  </si>
  <si>
    <t>Lik rad 010 "Own funds"</t>
  </si>
  <si>
    <t>summen av bervaringsbuffer, motsyklisk, systemrisiko og buffer for systemviktige institusjoner</t>
  </si>
  <si>
    <t>N/A</t>
  </si>
  <si>
    <t>NO0010691660</t>
  </si>
  <si>
    <t>NO0010577026</t>
  </si>
  <si>
    <t>NO0010760358</t>
  </si>
  <si>
    <t>NO0010809593</t>
  </si>
  <si>
    <t>NO0010759236</t>
  </si>
  <si>
    <t>NO0010864929</t>
  </si>
  <si>
    <t>Kapital som ikke kan medregnes</t>
  </si>
  <si>
    <t>Selskapsnivå</t>
  </si>
  <si>
    <t>Ordinær egenkapitalbevis-kapital</t>
  </si>
  <si>
    <t>Fondsobligasjons-kapital</t>
  </si>
  <si>
    <t>104/115</t>
  </si>
  <si>
    <t>Gjeld - amortisert kost</t>
  </si>
  <si>
    <t>Evigvarende</t>
  </si>
  <si>
    <t>Tidsbegrenset</t>
  </si>
  <si>
    <t>Ingen forfallsdato</t>
  </si>
  <si>
    <t>Nei</t>
  </si>
  <si>
    <t>Ja</t>
  </si>
  <si>
    <t>Årlig</t>
  </si>
  <si>
    <t>Kvartalsvis</t>
  </si>
  <si>
    <t>Flytende</t>
  </si>
  <si>
    <t>3 mnd NIBOR + 4,50 prosentpoeng</t>
  </si>
  <si>
    <t>3 mnd NIBOR + 5,50 prosentpoeng</t>
  </si>
  <si>
    <t>3 mnd NIBOR + 3,60 prosentpoeng</t>
  </si>
  <si>
    <t>3 mnd NIBOR + 3,50 prosentpoeng</t>
  </si>
  <si>
    <t>Full fleksibilitet</t>
  </si>
  <si>
    <t>Delvis fleksibilitet. Ikke har fri kapital til betaling av utbytte, eller ikke oppfyller minstekrav til kjernekapital og kapitaldekning tillagt margin på 0,2 prosentpoeng.</t>
  </si>
  <si>
    <t>Pliktig</t>
  </si>
  <si>
    <t>Delvis fleksibilitet</t>
  </si>
  <si>
    <t>Kapitaldekning under 8 % eller kjernekapital under 5 % ihht avtalen.</t>
  </si>
  <si>
    <t>Finansforetakslovens § 21-6 jf. Beregningsforskriften §15</t>
  </si>
  <si>
    <t>Banksikringsloven § 3-6</t>
  </si>
  <si>
    <t>Hel eller delvis</t>
  </si>
  <si>
    <t>Midlertidig</t>
  </si>
  <si>
    <t>Permanent</t>
  </si>
  <si>
    <t>i) Vedtar å utbetale utbytte eller andre former for avkastning på kjernekapital. ii) Gjennomfører hel eller delvis innfrielse eller tilbakekjøp av kjernekapital. iii) Gjennomfører oppskrivning av kjernekapital.</t>
  </si>
  <si>
    <t>Ihht de til enhver tid gjeldende regler.</t>
  </si>
  <si>
    <t>Fondsobligasjoner, kolonne 2, 3 og 4</t>
  </si>
  <si>
    <t>Ansvarlig lån, kolonne 6 og 7</t>
  </si>
  <si>
    <t>Avtalen har incitament til innfrielse. Avtalen har bindinger mellom utbytte og rentebetalinger. Avtalen har ingen bestemmelser om nedskrivning ift nivå på ren kjernekapital.</t>
  </si>
  <si>
    <t>3 mnd NIBOR + 1,60 prosentpoeng</t>
  </si>
  <si>
    <t>Finansforetakslovens § 20-14 jf. Beregningsforskriften §16 nr.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</si>
</sst>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d/m/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8"/>
      <name val="Arial"/>
      <family val="2"/>
    </font>
    <font>
      <u/>
      <sz val="10"/>
      <name val="Verdana"/>
      <family val="2"/>
    </font>
    <font>
      <u/>
      <sz val="8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727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2" fillId="2" borderId="40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12" fillId="2" borderId="0" xfId="3" applyFont="1" applyFill="1" applyBorder="1"/>
    <xf numFmtId="0" fontId="21" fillId="2" borderId="39" xfId="3" applyFont="1" applyFill="1" applyBorder="1"/>
    <xf numFmtId="165" fontId="21" fillId="2" borderId="16" xfId="1" applyNumberFormat="1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25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165" fontId="21" fillId="2" borderId="51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165" fontId="20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1" fillId="2" borderId="39" xfId="1" applyNumberFormat="1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17" fillId="2" borderId="9" xfId="1" applyNumberFormat="1" applyFont="1" applyFill="1" applyBorder="1"/>
    <xf numFmtId="165" fontId="17" fillId="2" borderId="53" xfId="1" applyNumberFormat="1" applyFont="1" applyFill="1" applyBorder="1"/>
    <xf numFmtId="165" fontId="17" fillId="2" borderId="43" xfId="1" applyNumberFormat="1" applyFont="1" applyFill="1" applyBorder="1"/>
    <xf numFmtId="165" fontId="20" fillId="2" borderId="43" xfId="1" applyNumberFormat="1" applyFont="1" applyFill="1" applyBorder="1"/>
    <xf numFmtId="165" fontId="20" fillId="2" borderId="44" xfId="1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31" fillId="3" borderId="0" xfId="0" applyFont="1" applyFill="1"/>
    <xf numFmtId="0" fontId="32" fillId="3" borderId="0" xfId="0" applyFont="1" applyFill="1"/>
    <xf numFmtId="0" fontId="5" fillId="3" borderId="0" xfId="0" applyFont="1" applyFill="1"/>
    <xf numFmtId="0" fontId="8" fillId="4" borderId="0" xfId="5" applyFill="1"/>
    <xf numFmtId="0" fontId="33" fillId="3" borderId="0" xfId="0" applyFont="1" applyFill="1"/>
    <xf numFmtId="0" fontId="8" fillId="0" borderId="0" xfId="0" applyFont="1" applyAlignment="1"/>
    <xf numFmtId="0" fontId="8" fillId="4" borderId="0" xfId="5" applyFill="1" applyAlignment="1">
      <alignment horizontal="center"/>
    </xf>
    <xf numFmtId="165" fontId="12" fillId="4" borderId="53" xfId="1" applyNumberFormat="1" applyFont="1" applyFill="1" applyBorder="1"/>
    <xf numFmtId="165" fontId="12" fillId="4" borderId="23" xfId="1" applyNumberFormat="1" applyFont="1" applyFill="1" applyBorder="1"/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2" fillId="4" borderId="22" xfId="1" applyNumberFormat="1" applyFont="1" applyFill="1" applyBorder="1"/>
    <xf numFmtId="165" fontId="17" fillId="4" borderId="43" xfId="1" applyNumberFormat="1" applyFont="1" applyFill="1" applyBorder="1" applyAlignment="1">
      <alignment vertical="center"/>
    </xf>
    <xf numFmtId="165" fontId="12" fillId="4" borderId="9" xfId="1" applyNumberFormat="1" applyFont="1" applyFill="1" applyBorder="1"/>
    <xf numFmtId="165" fontId="12" fillId="4" borderId="10" xfId="1" applyNumberFormat="1" applyFont="1" applyFill="1" applyBorder="1"/>
    <xf numFmtId="0" fontId="12" fillId="2" borderId="2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4" fillId="0" borderId="0" xfId="0" applyFont="1" applyFill="1" applyAlignment="1">
      <alignment horizontal="left"/>
    </xf>
    <xf numFmtId="49" fontId="8" fillId="0" borderId="0" xfId="0" applyNumberFormat="1" applyFont="1"/>
    <xf numFmtId="0" fontId="12" fillId="4" borderId="59" xfId="3" applyFont="1" applyFill="1" applyBorder="1" applyAlignment="1">
      <alignment horizontal="left" vertical="center"/>
    </xf>
    <xf numFmtId="0" fontId="12" fillId="4" borderId="58" xfId="3" applyFont="1" applyFill="1" applyBorder="1" applyAlignment="1">
      <alignment horizontal="left" vertical="center"/>
    </xf>
    <xf numFmtId="165" fontId="12" fillId="4" borderId="56" xfId="1" applyNumberFormat="1" applyFont="1" applyFill="1" applyBorder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0" fontId="23" fillId="2" borderId="59" xfId="3" applyFont="1" applyFill="1" applyBorder="1" applyAlignment="1">
      <alignment horizontal="left" vertical="center"/>
    </xf>
    <xf numFmtId="165" fontId="23" fillId="2" borderId="22" xfId="1" applyNumberFormat="1" applyFont="1" applyFill="1" applyBorder="1"/>
    <xf numFmtId="165" fontId="23" fillId="2" borderId="14" xfId="1" applyNumberFormat="1" applyFont="1" applyFill="1" applyBorder="1"/>
    <xf numFmtId="165" fontId="23" fillId="2" borderId="23" xfId="1" applyNumberFormat="1" applyFont="1" applyFill="1" applyBorder="1"/>
    <xf numFmtId="165" fontId="23" fillId="2" borderId="53" xfId="1" applyNumberFormat="1" applyFont="1" applyFill="1" applyBorder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165" fontId="23" fillId="2" borderId="61" xfId="1" applyNumberFormat="1" applyFont="1" applyFill="1" applyBorder="1"/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165" fontId="20" fillId="2" borderId="43" xfId="1" applyNumberFormat="1" applyFont="1" applyFill="1" applyBorder="1" applyAlignment="1">
      <alignment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30" xfId="7" applyFont="1" applyFill="1" applyBorder="1" applyAlignment="1">
      <alignment vertical="center"/>
    </xf>
    <xf numFmtId="0" fontId="12" fillId="2" borderId="43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vertical="center"/>
    </xf>
    <xf numFmtId="0" fontId="12" fillId="2" borderId="9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4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 applyAlignment="1"/>
    <xf numFmtId="0" fontId="28" fillId="2" borderId="46" xfId="3" applyFont="1" applyFill="1" applyBorder="1" applyAlignment="1"/>
    <xf numFmtId="0" fontId="28" fillId="2" borderId="66" xfId="3" applyFont="1" applyFill="1" applyBorder="1" applyAlignment="1"/>
    <xf numFmtId="0" fontId="28" fillId="2" borderId="55" xfId="3" applyFont="1" applyFill="1" applyBorder="1" applyAlignment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5" fontId="17" fillId="2" borderId="28" xfId="1" applyNumberFormat="1" applyFont="1" applyFill="1" applyBorder="1"/>
    <xf numFmtId="167" fontId="12" fillId="0" borderId="58" xfId="1" applyNumberFormat="1" applyFont="1" applyBorder="1"/>
    <xf numFmtId="167" fontId="12" fillId="0" borderId="62" xfId="1" applyNumberFormat="1" applyFont="1" applyBorder="1"/>
    <xf numFmtId="167" fontId="12" fillId="0" borderId="61" xfId="1" applyNumberFormat="1" applyFont="1" applyBorder="1"/>
    <xf numFmtId="165" fontId="17" fillId="2" borderId="60" xfId="1" applyNumberFormat="1" applyFont="1" applyFill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167" fontId="12" fillId="0" borderId="45" xfId="1" applyNumberFormat="1" applyFont="1" applyBorder="1"/>
    <xf numFmtId="167" fontId="12" fillId="0" borderId="46" xfId="1" applyNumberFormat="1" applyFont="1" applyBorder="1"/>
    <xf numFmtId="167" fontId="12" fillId="0" borderId="55" xfId="1" applyNumberFormat="1" applyFont="1" applyBorder="1"/>
    <xf numFmtId="0" fontId="12" fillId="0" borderId="14" xfId="0" applyFont="1" applyBorder="1"/>
    <xf numFmtId="0" fontId="12" fillId="2" borderId="14" xfId="0" applyFont="1" applyFill="1" applyBorder="1" applyAlignment="1">
      <alignment horizontal="left" vertical="center"/>
    </xf>
    <xf numFmtId="167" fontId="35" fillId="0" borderId="14" xfId="1" applyNumberFormat="1" applyFont="1" applyBorder="1"/>
    <xf numFmtId="167" fontId="12" fillId="0" borderId="30" xfId="1" applyNumberFormat="1" applyFont="1" applyBorder="1"/>
    <xf numFmtId="165" fontId="20" fillId="2" borderId="28" xfId="1" applyNumberFormat="1" applyFont="1" applyFill="1" applyBorder="1" applyAlignment="1">
      <alignment vertical="center"/>
    </xf>
    <xf numFmtId="165" fontId="21" fillId="2" borderId="60" xfId="1" applyNumberFormat="1" applyFont="1" applyFill="1" applyBorder="1" applyAlignment="1">
      <alignment vertical="center"/>
    </xf>
    <xf numFmtId="167" fontId="35" fillId="0" borderId="9" xfId="1" applyNumberFormat="1" applyFont="1" applyBorder="1"/>
    <xf numFmtId="167" fontId="35" fillId="0" borderId="56" xfId="1" applyNumberFormat="1" applyFont="1" applyBorder="1"/>
    <xf numFmtId="167" fontId="35" fillId="0" borderId="43" xfId="1" applyNumberFormat="1" applyFont="1" applyBorder="1"/>
    <xf numFmtId="167" fontId="35" fillId="0" borderId="51" xfId="1" applyNumberFormat="1" applyFont="1" applyBorder="1"/>
    <xf numFmtId="167" fontId="35" fillId="0" borderId="44" xfId="1" applyNumberFormat="1" applyFont="1" applyBorder="1"/>
    <xf numFmtId="167" fontId="35" fillId="0" borderId="25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5" fillId="0" borderId="58" xfId="0" applyFont="1" applyBorder="1"/>
    <xf numFmtId="0" fontId="35" fillId="0" borderId="62" xfId="0" applyFont="1" applyBorder="1"/>
    <xf numFmtId="0" fontId="35" fillId="0" borderId="61" xfId="0" applyFont="1" applyBorder="1"/>
    <xf numFmtId="0" fontId="35" fillId="0" borderId="42" xfId="0" applyFont="1" applyBorder="1"/>
    <xf numFmtId="0" fontId="35" fillId="0" borderId="12" xfId="0" applyFont="1" applyBorder="1"/>
    <xf numFmtId="0" fontId="35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67" fontId="35" fillId="0" borderId="13" xfId="1" applyNumberFormat="1" applyFont="1" applyBorder="1"/>
    <xf numFmtId="0" fontId="35" fillId="0" borderId="0" xfId="0" applyFont="1"/>
    <xf numFmtId="0" fontId="37" fillId="0" borderId="0" xfId="0" applyFont="1"/>
    <xf numFmtId="0" fontId="35" fillId="0" borderId="14" xfId="0" applyFont="1" applyBorder="1"/>
    <xf numFmtId="0" fontId="35" fillId="0" borderId="9" xfId="0" applyFont="1" applyBorder="1"/>
    <xf numFmtId="0" fontId="35" fillId="0" borderId="10" xfId="0" applyFont="1" applyBorder="1"/>
    <xf numFmtId="0" fontId="35" fillId="0" borderId="56" xfId="0" applyFont="1" applyBorder="1"/>
    <xf numFmtId="0" fontId="35" fillId="0" borderId="43" xfId="0" applyFont="1" applyBorder="1"/>
    <xf numFmtId="0" fontId="35" fillId="0" borderId="44" xfId="0" applyFont="1" applyBorder="1"/>
    <xf numFmtId="0" fontId="35" fillId="0" borderId="16" xfId="0" applyFont="1" applyBorder="1"/>
    <xf numFmtId="167" fontId="35" fillId="0" borderId="16" xfId="1" applyNumberFormat="1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56" xfId="0" applyFont="1" applyBorder="1"/>
    <xf numFmtId="165" fontId="35" fillId="0" borderId="14" xfId="1" applyNumberFormat="1" applyFont="1" applyBorder="1"/>
    <xf numFmtId="165" fontId="35" fillId="0" borderId="51" xfId="1" applyNumberFormat="1" applyFont="1" applyBorder="1"/>
    <xf numFmtId="165" fontId="35" fillId="0" borderId="16" xfId="1" applyNumberFormat="1" applyFont="1" applyBorder="1"/>
    <xf numFmtId="165" fontId="35" fillId="0" borderId="25" xfId="1" applyNumberFormat="1" applyFont="1" applyBorder="1"/>
    <xf numFmtId="165" fontId="0" fillId="0" borderId="0" xfId="1" applyNumberFormat="1" applyFont="1"/>
    <xf numFmtId="0" fontId="35" fillId="0" borderId="22" xfId="0" applyFont="1" applyBorder="1"/>
    <xf numFmtId="165" fontId="35" fillId="0" borderId="23" xfId="1" applyNumberFormat="1" applyFont="1" applyBorder="1"/>
    <xf numFmtId="165" fontId="35" fillId="0" borderId="53" xfId="1" applyNumberFormat="1" applyFont="1" applyBorder="1"/>
    <xf numFmtId="0" fontId="38" fillId="0" borderId="72" xfId="0" applyFont="1" applyBorder="1"/>
    <xf numFmtId="0" fontId="38" fillId="0" borderId="73" xfId="0" applyFont="1" applyBorder="1"/>
    <xf numFmtId="0" fontId="38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167" fontId="35" fillId="0" borderId="10" xfId="1" applyNumberFormat="1" applyFont="1" applyBorder="1"/>
    <xf numFmtId="0" fontId="12" fillId="2" borderId="2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9" fillId="0" borderId="0" xfId="5" applyFont="1"/>
    <xf numFmtId="0" fontId="39" fillId="4" borderId="0" xfId="5" applyFont="1" applyFill="1"/>
    <xf numFmtId="0" fontId="39" fillId="2" borderId="0" xfId="5" applyFont="1" applyFill="1"/>
    <xf numFmtId="0" fontId="39" fillId="0" borderId="7" xfId="5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40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41" fillId="2" borderId="75" xfId="0" applyFont="1" applyFill="1" applyBorder="1" applyAlignment="1">
      <alignment horizontal="left" vertical="top"/>
    </xf>
    <xf numFmtId="0" fontId="42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41" fillId="2" borderId="0" xfId="0" applyFont="1" applyFill="1" applyAlignment="1">
      <alignment horizontal="left" vertical="top"/>
    </xf>
    <xf numFmtId="0" fontId="43" fillId="2" borderId="0" xfId="0" applyFont="1" applyFill="1" applyBorder="1" applyAlignment="1">
      <alignment vertical="center"/>
    </xf>
    <xf numFmtId="0" fontId="41" fillId="2" borderId="0" xfId="0" applyFont="1" applyFill="1" applyAlignment="1">
      <alignment horizontal="center"/>
    </xf>
    <xf numFmtId="0" fontId="42" fillId="2" borderId="75" xfId="0" applyFont="1" applyFill="1" applyBorder="1" applyAlignment="1"/>
    <xf numFmtId="0" fontId="41" fillId="2" borderId="24" xfId="0" applyFont="1" applyFill="1" applyBorder="1" applyAlignment="1">
      <alignment horizontal="center"/>
    </xf>
    <xf numFmtId="0" fontId="41" fillId="2" borderId="0" xfId="0" applyFont="1" applyFill="1" applyBorder="1"/>
    <xf numFmtId="3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0" fontId="41" fillId="2" borderId="0" xfId="0" applyNumberFormat="1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Alignment="1">
      <alignment horizontal="left" vertical="top" wrapText="1"/>
    </xf>
    <xf numFmtId="0" fontId="41" fillId="2" borderId="0" xfId="0" applyFont="1" applyFill="1" applyAlignment="1">
      <alignment horizontal="center" vertical="top" wrapText="1"/>
    </xf>
    <xf numFmtId="0" fontId="41" fillId="2" borderId="0" xfId="0" applyFont="1" applyFill="1" applyAlignment="1">
      <alignment horizontal="left" wrapText="1"/>
    </xf>
    <xf numFmtId="0" fontId="17" fillId="2" borderId="0" xfId="8" applyFont="1" applyFill="1" applyBorder="1"/>
    <xf numFmtId="49" fontId="12" fillId="2" borderId="0" xfId="1" applyNumberFormat="1" applyFont="1" applyFill="1" applyBorder="1" applyAlignment="1">
      <alignment horizontal="left" vertical="center" wrapText="1"/>
    </xf>
    <xf numFmtId="49" fontId="23" fillId="4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vertical="center"/>
    </xf>
    <xf numFmtId="165" fontId="12" fillId="4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45" fillId="2" borderId="0" xfId="8" applyFont="1" applyFill="1" applyAlignment="1">
      <alignment vertical="top" wrapText="1"/>
    </xf>
    <xf numFmtId="0" fontId="46" fillId="2" borderId="0" xfId="8" applyFont="1" applyFill="1" applyAlignment="1">
      <alignment vertical="top" wrapText="1"/>
    </xf>
    <xf numFmtId="0" fontId="47" fillId="4" borderId="42" xfId="3" applyFont="1" applyFill="1" applyBorder="1" applyAlignment="1">
      <alignment vertical="center"/>
    </xf>
    <xf numFmtId="0" fontId="47" fillId="4" borderId="34" xfId="3" applyFont="1" applyFill="1" applyBorder="1" applyAlignment="1">
      <alignment vertical="center"/>
    </xf>
    <xf numFmtId="0" fontId="47" fillId="4" borderId="45" xfId="3" applyFont="1" applyFill="1" applyBorder="1" applyAlignment="1">
      <alignment horizontal="center" vertical="center"/>
    </xf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165" fontId="45" fillId="2" borderId="62" xfId="1" applyNumberFormat="1" applyFont="1" applyFill="1" applyBorder="1" applyAlignment="1">
      <alignment vertical="center"/>
    </xf>
    <xf numFmtId="0" fontId="45" fillId="2" borderId="43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vertical="center"/>
    </xf>
    <xf numFmtId="0" fontId="46" fillId="2" borderId="46" xfId="8" applyFont="1" applyFill="1" applyBorder="1"/>
    <xf numFmtId="165" fontId="48" fillId="2" borderId="62" xfId="1" applyNumberFormat="1" applyFont="1" applyFill="1" applyBorder="1" applyAlignment="1">
      <alignment vertical="center"/>
    </xf>
    <xf numFmtId="0" fontId="46" fillId="2" borderId="0" xfId="8" applyFont="1" applyFill="1"/>
    <xf numFmtId="0" fontId="47" fillId="2" borderId="12" xfId="3" applyFont="1" applyFill="1" applyBorder="1" applyAlignment="1">
      <alignment horizontal="center" vertical="center"/>
    </xf>
    <xf numFmtId="0" fontId="47" fillId="2" borderId="30" xfId="3" applyFont="1" applyFill="1" applyBorder="1" applyAlignment="1">
      <alignment vertical="center"/>
    </xf>
    <xf numFmtId="0" fontId="47" fillId="2" borderId="31" xfId="3" applyFont="1" applyFill="1" applyBorder="1" applyAlignment="1">
      <alignment vertical="center"/>
    </xf>
    <xf numFmtId="165" fontId="47" fillId="2" borderId="62" xfId="1" applyNumberFormat="1" applyFont="1" applyFill="1" applyBorder="1" applyAlignment="1">
      <alignment vertical="center"/>
    </xf>
    <xf numFmtId="0" fontId="47" fillId="4" borderId="54" xfId="3" applyFont="1" applyFill="1" applyBorder="1" applyAlignment="1">
      <alignment vertical="center"/>
    </xf>
    <xf numFmtId="0" fontId="47" fillId="4" borderId="7" xfId="3" applyFont="1" applyFill="1" applyBorder="1" applyAlignment="1">
      <alignment vertical="center"/>
    </xf>
    <xf numFmtId="0" fontId="47" fillId="4" borderId="21" xfId="3" applyFont="1" applyFill="1" applyBorder="1" applyAlignment="1">
      <alignment vertical="center"/>
    </xf>
    <xf numFmtId="166" fontId="45" fillId="2" borderId="62" xfId="2" applyNumberFormat="1" applyFont="1" applyFill="1" applyBorder="1" applyAlignment="1">
      <alignment vertical="center"/>
    </xf>
    <xf numFmtId="0" fontId="45" fillId="2" borderId="40" xfId="3" applyFont="1" applyFill="1" applyBorder="1" applyAlignment="1">
      <alignment horizontal="center" vertical="center"/>
    </xf>
    <xf numFmtId="0" fontId="45" fillId="2" borderId="47" xfId="3" applyFont="1" applyFill="1" applyBorder="1" applyAlignment="1">
      <alignment vertical="center"/>
    </xf>
    <xf numFmtId="0" fontId="45" fillId="2" borderId="50" xfId="3" applyFont="1" applyFill="1" applyBorder="1" applyAlignment="1">
      <alignment vertical="center"/>
    </xf>
    <xf numFmtId="165" fontId="45" fillId="2" borderId="61" xfId="1" applyNumberFormat="1" applyFont="1" applyFill="1" applyBorder="1" applyAlignment="1">
      <alignment vertical="center"/>
    </xf>
    <xf numFmtId="0" fontId="10" fillId="4" borderId="29" xfId="3" applyFont="1" applyFill="1" applyBorder="1" applyAlignment="1">
      <alignment vertical="top"/>
    </xf>
    <xf numFmtId="0" fontId="16" fillId="4" borderId="29" xfId="8" applyFont="1" applyFill="1" applyBorder="1" applyAlignment="1">
      <alignment vertical="top" wrapText="1"/>
    </xf>
    <xf numFmtId="0" fontId="16" fillId="4" borderId="14" xfId="8" applyFont="1" applyFill="1" applyBorder="1" applyAlignment="1">
      <alignment vertical="top" wrapText="1"/>
    </xf>
    <xf numFmtId="0" fontId="13" fillId="4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45" fillId="2" borderId="13" xfId="8" applyFont="1" applyFill="1" applyBorder="1" applyAlignment="1">
      <alignment vertical="top" wrapText="1"/>
    </xf>
    <xf numFmtId="165" fontId="46" fillId="2" borderId="14" xfId="1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46" fillId="2" borderId="0" xfId="3" applyFont="1" applyFill="1"/>
    <xf numFmtId="0" fontId="46" fillId="2" borderId="9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56" xfId="3" applyFont="1" applyFill="1" applyBorder="1" applyAlignment="1">
      <alignment horizontal="center" vertical="center" wrapText="1"/>
    </xf>
    <xf numFmtId="0" fontId="46" fillId="2" borderId="0" xfId="3" applyFont="1" applyFill="1" applyBorder="1"/>
    <xf numFmtId="0" fontId="46" fillId="2" borderId="11" xfId="3" applyFont="1" applyFill="1" applyBorder="1"/>
    <xf numFmtId="0" fontId="45" fillId="2" borderId="51" xfId="3" applyFont="1" applyFill="1" applyBorder="1" applyAlignment="1">
      <alignment horizontal="center" vertical="center" wrapText="1"/>
    </xf>
    <xf numFmtId="14" fontId="45" fillId="2" borderId="15" xfId="3" applyNumberFormat="1" applyFont="1" applyFill="1" applyBorder="1" applyAlignment="1">
      <alignment horizontal="center" vertical="center" wrapText="1"/>
    </xf>
    <xf numFmtId="14" fontId="45" fillId="2" borderId="29" xfId="3" applyNumberFormat="1" applyFont="1" applyFill="1" applyBorder="1" applyAlignment="1">
      <alignment horizontal="center" vertical="center" wrapText="1"/>
    </xf>
    <xf numFmtId="14" fontId="45" fillId="2" borderId="38" xfId="3" applyNumberFormat="1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left" vertical="center"/>
    </xf>
    <xf numFmtId="0" fontId="45" fillId="2" borderId="10" xfId="3" applyFont="1" applyFill="1" applyBorder="1" applyAlignment="1">
      <alignment vertical="center"/>
    </xf>
    <xf numFmtId="165" fontId="45" fillId="2" borderId="10" xfId="1" applyNumberFormat="1" applyFont="1" applyFill="1" applyBorder="1"/>
    <xf numFmtId="165" fontId="45" fillId="2" borderId="56" xfId="1" applyNumberFormat="1" applyFont="1" applyFill="1" applyBorder="1"/>
    <xf numFmtId="0" fontId="46" fillId="2" borderId="22" xfId="3" applyFont="1" applyFill="1" applyBorder="1" applyAlignment="1">
      <alignment horizontal="center" vertical="center"/>
    </xf>
    <xf numFmtId="0" fontId="45" fillId="2" borderId="13" xfId="3" applyFont="1" applyFill="1" applyBorder="1" applyAlignment="1">
      <alignment vertical="center"/>
    </xf>
    <xf numFmtId="0" fontId="46" fillId="2" borderId="14" xfId="3" applyFont="1" applyFill="1" applyBorder="1"/>
    <xf numFmtId="165" fontId="45" fillId="2" borderId="23" xfId="1" applyNumberFormat="1" applyFont="1" applyFill="1" applyBorder="1"/>
    <xf numFmtId="165" fontId="45" fillId="2" borderId="51" xfId="1" applyNumberFormat="1" applyFont="1" applyFill="1" applyBorder="1"/>
    <xf numFmtId="0" fontId="46" fillId="2" borderId="43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left" vertical="center"/>
    </xf>
    <xf numFmtId="0" fontId="45" fillId="2" borderId="23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5" fillId="2" borderId="14" xfId="3" applyFont="1" applyFill="1" applyBorder="1" applyAlignment="1">
      <alignment vertical="center"/>
    </xf>
    <xf numFmtId="0" fontId="46" fillId="2" borderId="28" xfId="3" applyFont="1" applyFill="1" applyBorder="1" applyAlignment="1">
      <alignment horizontal="center" vertical="center"/>
    </xf>
    <xf numFmtId="0" fontId="45" fillId="2" borderId="29" xfId="3" applyFont="1" applyFill="1" applyBorder="1" applyAlignment="1">
      <alignment horizontal="left" vertical="center"/>
    </xf>
    <xf numFmtId="0" fontId="45" fillId="2" borderId="29" xfId="3" applyFont="1" applyFill="1" applyBorder="1" applyAlignment="1">
      <alignment vertical="center"/>
    </xf>
    <xf numFmtId="165" fontId="45" fillId="2" borderId="29" xfId="1" applyNumberFormat="1" applyFont="1" applyFill="1" applyBorder="1"/>
    <xf numFmtId="0" fontId="46" fillId="2" borderId="4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left" vertical="center"/>
    </xf>
    <xf numFmtId="0" fontId="45" fillId="2" borderId="16" xfId="3" applyFont="1" applyFill="1" applyBorder="1" applyAlignment="1">
      <alignment vertical="center"/>
    </xf>
    <xf numFmtId="165" fontId="45" fillId="2" borderId="16" xfId="1" applyNumberFormat="1" applyFont="1" applyFill="1" applyBorder="1"/>
    <xf numFmtId="165" fontId="45" fillId="2" borderId="25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7" fillId="4" borderId="30" xfId="3" applyFont="1" applyFill="1" applyBorder="1" applyAlignment="1">
      <alignment vertical="top"/>
    </xf>
    <xf numFmtId="0" fontId="45" fillId="4" borderId="31" xfId="0" applyFont="1" applyFill="1" applyBorder="1"/>
    <xf numFmtId="14" fontId="45" fillId="4" borderId="14" xfId="0" applyNumberFormat="1" applyFont="1" applyFill="1" applyBorder="1" applyAlignment="1">
      <alignment horizontal="right"/>
    </xf>
    <xf numFmtId="14" fontId="45" fillId="4" borderId="13" xfId="0" applyNumberFormat="1" applyFont="1" applyFill="1" applyBorder="1" applyAlignment="1">
      <alignment horizontal="right"/>
    </xf>
    <xf numFmtId="0" fontId="45" fillId="2" borderId="74" xfId="0" applyFont="1" applyFill="1" applyBorder="1"/>
    <xf numFmtId="0" fontId="45" fillId="2" borderId="0" xfId="0" applyFont="1" applyFill="1" applyBorder="1"/>
    <xf numFmtId="3" fontId="45" fillId="2" borderId="29" xfId="0" applyNumberFormat="1" applyFont="1" applyFill="1" applyBorder="1"/>
    <xf numFmtId="3" fontId="45" fillId="2" borderId="5" xfId="0" applyNumberFormat="1" applyFont="1" applyFill="1" applyBorder="1"/>
    <xf numFmtId="3" fontId="45" fillId="2" borderId="17" xfId="0" applyNumberFormat="1" applyFont="1" applyFill="1" applyBorder="1"/>
    <xf numFmtId="0" fontId="49" fillId="4" borderId="30" xfId="0" applyFont="1" applyFill="1" applyBorder="1"/>
    <xf numFmtId="3" fontId="49" fillId="4" borderId="14" xfId="0" applyNumberFormat="1" applyFont="1" applyFill="1" applyBorder="1" applyAlignment="1">
      <alignment horizontal="right" wrapText="1"/>
    </xf>
    <xf numFmtId="3" fontId="49" fillId="4" borderId="13" xfId="0" applyNumberFormat="1" applyFont="1" applyFill="1" applyBorder="1" applyAlignment="1">
      <alignment horizontal="right" wrapText="1"/>
    </xf>
    <xf numFmtId="10" fontId="47" fillId="2" borderId="17" xfId="0" applyNumberFormat="1" applyFont="1" applyFill="1" applyBorder="1"/>
    <xf numFmtId="10" fontId="45" fillId="2" borderId="5" xfId="0" applyNumberFormat="1" applyFont="1" applyFill="1" applyBorder="1"/>
    <xf numFmtId="0" fontId="45" fillId="2" borderId="6" xfId="0" applyFont="1" applyFill="1" applyBorder="1"/>
    <xf numFmtId="0" fontId="45" fillId="2" borderId="7" xfId="0" applyFont="1" applyFill="1" applyBorder="1"/>
    <xf numFmtId="10" fontId="47" fillId="2" borderId="23" xfId="0" applyNumberFormat="1" applyFont="1" applyFill="1" applyBorder="1"/>
    <xf numFmtId="10" fontId="45" fillId="2" borderId="8" xfId="0" applyNumberFormat="1" applyFont="1" applyFill="1" applyBorder="1"/>
    <xf numFmtId="10" fontId="50" fillId="2" borderId="0" xfId="0" applyNumberFormat="1" applyFont="1" applyFill="1" applyBorder="1"/>
    <xf numFmtId="10" fontId="41" fillId="2" borderId="0" xfId="0" applyNumberFormat="1" applyFont="1" applyFill="1" applyBorder="1"/>
    <xf numFmtId="0" fontId="49" fillId="4" borderId="3" xfId="0" applyFont="1" applyFill="1" applyBorder="1"/>
    <xf numFmtId="0" fontId="45" fillId="4" borderId="4" xfId="0" applyFont="1" applyFill="1" applyBorder="1"/>
    <xf numFmtId="0" fontId="45" fillId="0" borderId="3" xfId="0" applyFont="1" applyFill="1" applyBorder="1"/>
    <xf numFmtId="0" fontId="45" fillId="0" borderId="76" xfId="0" applyFont="1" applyFill="1" applyBorder="1"/>
    <xf numFmtId="3" fontId="46" fillId="0" borderId="29" xfId="0" applyNumberFormat="1" applyFont="1" applyFill="1" applyBorder="1" applyAlignment="1">
      <alignment horizontal="right" wrapText="1"/>
    </xf>
    <xf numFmtId="10" fontId="41" fillId="0" borderId="29" xfId="0" applyNumberFormat="1" applyFont="1" applyFill="1" applyBorder="1"/>
    <xf numFmtId="0" fontId="45" fillId="2" borderId="5" xfId="0" applyFont="1" applyFill="1" applyBorder="1"/>
    <xf numFmtId="10" fontId="41" fillId="2" borderId="17" xfId="0" applyNumberFormat="1" applyFont="1" applyFill="1" applyBorder="1"/>
    <xf numFmtId="0" fontId="45" fillId="2" borderId="8" xfId="0" applyFont="1" applyFill="1" applyBorder="1"/>
    <xf numFmtId="10" fontId="45" fillId="2" borderId="23" xfId="0" applyNumberFormat="1" applyFont="1" applyFill="1" applyBorder="1"/>
    <xf numFmtId="10" fontId="41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51" fillId="2" borderId="0" xfId="7" applyFont="1" applyFill="1" applyAlignment="1">
      <alignment horizontal="left" vertical="center"/>
    </xf>
    <xf numFmtId="0" fontId="12" fillId="2" borderId="0" xfId="3" applyFont="1" applyFill="1" applyBorder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0" fontId="13" fillId="2" borderId="0" xfId="8" applyFont="1" applyFill="1" applyAlignment="1">
      <alignment vertical="top"/>
    </xf>
    <xf numFmtId="0" fontId="8" fillId="5" borderId="0" xfId="0" applyFont="1" applyFill="1" applyAlignment="1">
      <alignment vertical="center"/>
    </xf>
    <xf numFmtId="0" fontId="5" fillId="5" borderId="0" xfId="0" applyFont="1" applyFill="1"/>
    <xf numFmtId="0" fontId="11" fillId="5" borderId="0" xfId="0" applyFont="1" applyFill="1" applyAlignment="1"/>
    <xf numFmtId="0" fontId="5" fillId="0" borderId="0" xfId="0" applyFont="1" applyFill="1" applyAlignment="1"/>
    <xf numFmtId="0" fontId="45" fillId="0" borderId="1" xfId="0" applyFont="1" applyBorder="1"/>
    <xf numFmtId="0" fontId="45" fillId="0" borderId="0" xfId="0" applyFont="1"/>
    <xf numFmtId="0" fontId="45" fillId="5" borderId="0" xfId="0" applyFont="1" applyFill="1" applyAlignment="1">
      <alignment vertical="center"/>
    </xf>
    <xf numFmtId="0" fontId="45" fillId="6" borderId="0" xfId="0" applyFont="1" applyFill="1" applyAlignment="1">
      <alignment vertical="center"/>
    </xf>
    <xf numFmtId="0" fontId="45" fillId="8" borderId="0" xfId="0" applyFont="1" applyFill="1" applyAlignment="1">
      <alignment vertical="center"/>
    </xf>
    <xf numFmtId="0" fontId="45" fillId="8" borderId="0" xfId="0" applyFont="1" applyFill="1"/>
    <xf numFmtId="0" fontId="13" fillId="9" borderId="0" xfId="3" applyFont="1" applyFill="1"/>
    <xf numFmtId="0" fontId="13" fillId="10" borderId="0" xfId="10" applyFont="1" applyFill="1"/>
    <xf numFmtId="168" fontId="45" fillId="0" borderId="0" xfId="0" applyNumberFormat="1" applyFont="1" applyAlignment="1">
      <alignment vertical="center"/>
    </xf>
    <xf numFmtId="168" fontId="45" fillId="5" borderId="0" xfId="0" applyNumberFormat="1" applyFont="1" applyFill="1" applyAlignment="1">
      <alignment vertical="center"/>
    </xf>
    <xf numFmtId="168" fontId="45" fillId="0" borderId="0" xfId="0" applyNumberFormat="1" applyFont="1"/>
    <xf numFmtId="168" fontId="45" fillId="11" borderId="0" xfId="0" applyNumberFormat="1" applyFont="1" applyFill="1" applyAlignment="1"/>
    <xf numFmtId="0" fontId="45" fillId="7" borderId="0" xfId="0" applyFont="1" applyFill="1" applyAlignment="1"/>
    <xf numFmtId="0" fontId="18" fillId="0" borderId="0" xfId="0" applyFont="1"/>
    <xf numFmtId="0" fontId="18" fillId="9" borderId="0" xfId="0" applyFont="1" applyFill="1"/>
    <xf numFmtId="0" fontId="36" fillId="10" borderId="0" xfId="0" applyFont="1" applyFill="1" applyBorder="1"/>
    <xf numFmtId="165" fontId="0" fillId="0" borderId="0" xfId="0" applyNumberFormat="1"/>
    <xf numFmtId="0" fontId="52" fillId="9" borderId="0" xfId="0" applyFont="1" applyFill="1" applyBorder="1"/>
    <xf numFmtId="0" fontId="13" fillId="9" borderId="0" xfId="3" applyFont="1" applyFill="1" applyAlignment="1">
      <alignment vertical="top" wrapText="1"/>
    </xf>
    <xf numFmtId="0" fontId="0" fillId="10" borderId="0" xfId="0" applyFill="1"/>
    <xf numFmtId="0" fontId="18" fillId="10" borderId="0" xfId="0" applyFont="1" applyFill="1"/>
    <xf numFmtId="0" fontId="13" fillId="0" borderId="0" xfId="3" applyFont="1" applyFill="1"/>
    <xf numFmtId="0" fontId="0" fillId="0" borderId="0" xfId="0" applyFill="1"/>
    <xf numFmtId="0" fontId="13" fillId="0" borderId="0" xfId="10" applyFont="1" applyFill="1"/>
    <xf numFmtId="168" fontId="45" fillId="11" borderId="0" xfId="0" applyNumberFormat="1" applyFont="1" applyFill="1" applyAlignment="1">
      <alignment vertical="center"/>
    </xf>
    <xf numFmtId="0" fontId="5" fillId="12" borderId="0" xfId="0" applyFont="1" applyFill="1"/>
    <xf numFmtId="0" fontId="45" fillId="12" borderId="0" xfId="0" applyFont="1" applyFill="1"/>
    <xf numFmtId="0" fontId="53" fillId="0" borderId="0" xfId="0" applyFont="1"/>
    <xf numFmtId="0" fontId="54" fillId="0" borderId="0" xfId="0" applyFont="1"/>
    <xf numFmtId="168" fontId="45" fillId="13" borderId="0" xfId="0" applyNumberFormat="1" applyFont="1" applyFill="1"/>
    <xf numFmtId="0" fontId="5" fillId="13" borderId="0" xfId="0" applyFont="1" applyFill="1"/>
    <xf numFmtId="0" fontId="55" fillId="9" borderId="0" xfId="3" applyFont="1" applyFill="1"/>
    <xf numFmtId="0" fontId="46" fillId="0" borderId="0" xfId="8" applyFont="1" applyFill="1"/>
    <xf numFmtId="0" fontId="17" fillId="9" borderId="0" xfId="8" applyFont="1" applyFill="1"/>
    <xf numFmtId="0" fontId="56" fillId="9" borderId="0" xfId="8" applyFont="1" applyFill="1"/>
    <xf numFmtId="0" fontId="57" fillId="9" borderId="0" xfId="8" applyFont="1" applyFill="1"/>
    <xf numFmtId="0" fontId="57" fillId="2" borderId="0" xfId="8" applyFont="1" applyFill="1"/>
    <xf numFmtId="0" fontId="5" fillId="2" borderId="0" xfId="8" applyFont="1" applyFill="1"/>
    <xf numFmtId="165" fontId="17" fillId="2" borderId="0" xfId="8" applyNumberFormat="1" applyFont="1" applyFill="1"/>
    <xf numFmtId="166" fontId="46" fillId="2" borderId="14" xfId="2" applyNumberFormat="1" applyFont="1" applyFill="1" applyBorder="1" applyAlignment="1">
      <alignment vertical="top" wrapText="1"/>
    </xf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47" fillId="4" borderId="54" xfId="3" applyFont="1" applyFill="1" applyBorder="1" applyAlignment="1">
      <alignment horizontal="left" vertical="center"/>
    </xf>
    <xf numFmtId="0" fontId="47" fillId="4" borderId="7" xfId="3" applyFont="1" applyFill="1" applyBorder="1" applyAlignment="1">
      <alignment horizontal="left" vertical="center"/>
    </xf>
    <xf numFmtId="0" fontId="47" fillId="4" borderId="21" xfId="3" applyFont="1" applyFill="1" applyBorder="1" applyAlignment="1">
      <alignment horizontal="left" vertical="center"/>
    </xf>
    <xf numFmtId="0" fontId="45" fillId="2" borderId="30" xfId="3" applyFont="1" applyFill="1" applyBorder="1" applyAlignment="1">
      <alignment horizontal="left" vertical="center" wrapText="1"/>
    </xf>
    <xf numFmtId="0" fontId="45" fillId="2" borderId="46" xfId="3" applyFont="1" applyFill="1" applyBorder="1" applyAlignment="1">
      <alignment horizontal="left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1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19</xdr:row>
      <xdr:rowOff>162013</xdr:rowOff>
    </xdr:from>
    <xdr:to>
      <xdr:col>2</xdr:col>
      <xdr:colOff>705107</xdr:colOff>
      <xdr:row>21</xdr:row>
      <xdr:rowOff>42883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5" y="3568601"/>
          <a:ext cx="2029082" cy="239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SNV Q4 2019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25</xdr:row>
      <xdr:rowOff>56030</xdr:rowOff>
    </xdr:from>
    <xdr:to>
      <xdr:col>4</xdr:col>
      <xdr:colOff>941293</xdr:colOff>
      <xdr:row>26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35</xdr:row>
      <xdr:rowOff>0</xdr:rowOff>
    </xdr:from>
    <xdr:to>
      <xdr:col>4</xdr:col>
      <xdr:colOff>705971</xdr:colOff>
      <xdr:row>61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34</xdr:row>
      <xdr:rowOff>73896</xdr:rowOff>
    </xdr:from>
    <xdr:to>
      <xdr:col>6</xdr:col>
      <xdr:colOff>150656</xdr:colOff>
      <xdr:row>60</xdr:row>
      <xdr:rowOff>107513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84274" y="8398746"/>
          <a:ext cx="5671857" cy="4738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22</xdr:row>
      <xdr:rowOff>119342</xdr:rowOff>
    </xdr:from>
    <xdr:to>
      <xdr:col>22</xdr:col>
      <xdr:colOff>21850</xdr:colOff>
      <xdr:row>23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3</xdr:col>
      <xdr:colOff>888066</xdr:colOff>
      <xdr:row>42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524435</xdr:colOff>
      <xdr:row>13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152400</xdr:rowOff>
    </xdr:from>
    <xdr:to>
      <xdr:col>4</xdr:col>
      <xdr:colOff>1430991</xdr:colOff>
      <xdr:row>64</xdr:row>
      <xdr:rowOff>35299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514910</xdr:colOff>
      <xdr:row>36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SNV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14</xdr:row>
      <xdr:rowOff>22412</xdr:rowOff>
    </xdr:from>
    <xdr:to>
      <xdr:col>6</xdr:col>
      <xdr:colOff>100852</xdr:colOff>
      <xdr:row>40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246529" y="2711824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225646</xdr:colOff>
      <xdr:row>12</xdr:row>
      <xdr:rowOff>56029</xdr:rowOff>
    </xdr:from>
    <xdr:to>
      <xdr:col>5</xdr:col>
      <xdr:colOff>57557</xdr:colOff>
      <xdr:row>38</xdr:row>
      <xdr:rowOff>89646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225646" y="2359347"/>
          <a:ext cx="4992729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tusen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21</xdr:row>
      <xdr:rowOff>145677</xdr:rowOff>
    </xdr:from>
    <xdr:to>
      <xdr:col>4</xdr:col>
      <xdr:colOff>123267</xdr:colOff>
      <xdr:row>48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14</xdr:row>
      <xdr:rowOff>86286</xdr:rowOff>
    </xdr:from>
    <xdr:to>
      <xdr:col>4</xdr:col>
      <xdr:colOff>2701924</xdr:colOff>
      <xdr:row>15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Nordvest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829235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Opptjente renter/verdiendringer</a:t>
          </a:r>
          <a:r>
            <a:rPr lang="nb-NO" sz="1100" b="0" baseline="0">
              <a:solidFill>
                <a:sysClr val="windowText" lastClr="000000"/>
              </a:solidFill>
            </a:rPr>
            <a:t> er inkludert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21</xdr:row>
      <xdr:rowOff>134471</xdr:rowOff>
    </xdr:from>
    <xdr:to>
      <xdr:col>7</xdr:col>
      <xdr:colOff>214313</xdr:colOff>
      <xdr:row>47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19</xdr:row>
      <xdr:rowOff>56029</xdr:rowOff>
    </xdr:from>
    <xdr:to>
      <xdr:col>6</xdr:col>
      <xdr:colOff>0</xdr:colOff>
      <xdr:row>20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B1:B305"/>
  <sheetViews>
    <sheetView tabSelected="1" zoomScale="85" zoomScaleNormal="85" workbookViewId="0">
      <selection activeCell="G29" sqref="G29"/>
    </sheetView>
  </sheetViews>
  <sheetFormatPr baseColWidth="10" defaultRowHeight="12.75" x14ac:dyDescent="0.2"/>
  <cols>
    <col min="1" max="16384" width="11.42578125" style="231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230"/>
    </row>
    <row r="4" spans="2:2" ht="14.25" customHeight="1" x14ac:dyDescent="0.2"/>
    <row r="5" spans="2:2" ht="14.25" customHeight="1" x14ac:dyDescent="0.2">
      <c r="B5" s="233"/>
    </row>
    <row r="6" spans="2:2" ht="14.25" customHeight="1" x14ac:dyDescent="0.2"/>
    <row r="7" spans="2:2" ht="14.25" customHeight="1" x14ac:dyDescent="0.2">
      <c r="B7" s="229"/>
    </row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92D050"/>
  </sheetPr>
  <dimension ref="A1:K43"/>
  <sheetViews>
    <sheetView zoomScale="120" zoomScaleNormal="120" workbookViewId="0">
      <selection activeCell="L19" sqref="L19"/>
    </sheetView>
  </sheetViews>
  <sheetFormatPr baseColWidth="10" defaultRowHeight="14.25" x14ac:dyDescent="0.2"/>
  <cols>
    <col min="1" max="2" width="4.28515625" style="21" customWidth="1"/>
    <col min="3" max="4" width="2.140625" style="21" customWidth="1"/>
    <col min="5" max="5" width="37" style="21" customWidth="1"/>
    <col min="6" max="7" width="14.28515625" style="21" customWidth="1"/>
    <col min="8" max="16384" width="11.42578125" style="21"/>
  </cols>
  <sheetData>
    <row r="1" spans="1:11" ht="18.75" customHeight="1" x14ac:dyDescent="0.2"/>
    <row r="2" spans="1:11" ht="18.75" customHeight="1" x14ac:dyDescent="0.2">
      <c r="A2" s="22" t="s">
        <v>3</v>
      </c>
      <c r="B2" s="23"/>
      <c r="C2" s="23"/>
      <c r="D2" s="24"/>
      <c r="E2" s="24"/>
      <c r="F2" s="24"/>
    </row>
    <row r="3" spans="1:11" ht="14.25" customHeight="1" x14ac:dyDescent="0.2">
      <c r="A3" s="22"/>
      <c r="B3" s="23"/>
      <c r="C3" s="23"/>
      <c r="D3" s="24"/>
      <c r="E3" s="24"/>
      <c r="F3" s="24"/>
    </row>
    <row r="4" spans="1:11" ht="14.25" customHeight="1" x14ac:dyDescent="0.2">
      <c r="A4" s="22"/>
      <c r="B4" s="25" t="s">
        <v>431</v>
      </c>
      <c r="C4" s="26"/>
      <c r="D4" s="24"/>
      <c r="E4" s="24"/>
      <c r="F4" s="24"/>
    </row>
    <row r="5" spans="1:11" ht="14.25" customHeight="1" thickBot="1" x14ac:dyDescent="0.25">
      <c r="A5" s="22"/>
      <c r="B5" s="25"/>
      <c r="C5" s="26"/>
      <c r="D5" s="24"/>
      <c r="E5" s="24"/>
      <c r="F5" s="24"/>
      <c r="J5" s="619" t="s">
        <v>635</v>
      </c>
      <c r="K5" s="21" t="s">
        <v>648</v>
      </c>
    </row>
    <row r="6" spans="1:11" ht="14.25" customHeight="1" x14ac:dyDescent="0.2">
      <c r="B6" s="27"/>
      <c r="C6" s="28"/>
      <c r="F6" s="29" t="s">
        <v>43</v>
      </c>
      <c r="G6" s="62" t="s">
        <v>44</v>
      </c>
    </row>
    <row r="7" spans="1:11" ht="23.25" customHeight="1" thickBot="1" x14ac:dyDescent="0.25">
      <c r="B7" s="31"/>
      <c r="C7" s="32"/>
      <c r="D7" s="32"/>
      <c r="E7" s="33"/>
      <c r="F7" s="34" t="s">
        <v>323</v>
      </c>
      <c r="G7" s="63" t="s">
        <v>325</v>
      </c>
    </row>
    <row r="8" spans="1:11" ht="14.25" customHeight="1" x14ac:dyDescent="0.2">
      <c r="B8" s="64">
        <v>1</v>
      </c>
      <c r="C8" s="11" t="s">
        <v>54</v>
      </c>
      <c r="D8" s="12"/>
      <c r="E8" s="12"/>
      <c r="F8" s="219"/>
      <c r="G8" s="220"/>
    </row>
    <row r="9" spans="1:11" ht="14.25" customHeight="1" x14ac:dyDescent="0.2">
      <c r="B9" s="65">
        <v>2</v>
      </c>
      <c r="C9" s="15" t="s">
        <v>59</v>
      </c>
      <c r="D9" s="16"/>
      <c r="E9" s="16"/>
      <c r="F9" s="222">
        <f>SUM(F8)</f>
        <v>0</v>
      </c>
      <c r="G9" s="123">
        <f>SUM(G8)</f>
        <v>0</v>
      </c>
    </row>
    <row r="10" spans="1:11" ht="14.25" customHeight="1" thickBot="1" x14ac:dyDescent="0.25">
      <c r="B10" s="65">
        <v>3</v>
      </c>
      <c r="C10" s="14"/>
      <c r="D10" s="14"/>
      <c r="E10" s="14"/>
      <c r="F10" s="369"/>
      <c r="G10" s="373"/>
    </row>
    <row r="11" spans="1:11" ht="14.25" customHeight="1" x14ac:dyDescent="0.2">
      <c r="B11" s="65">
        <v>4</v>
      </c>
      <c r="C11" s="380" t="s">
        <v>272</v>
      </c>
      <c r="D11" s="381"/>
      <c r="E11" s="381"/>
      <c r="F11" s="377">
        <v>8396499.1999999993</v>
      </c>
      <c r="G11" s="370">
        <v>8234721.2999999998</v>
      </c>
    </row>
    <row r="12" spans="1:11" ht="14.25" customHeight="1" x14ac:dyDescent="0.2">
      <c r="B12" s="65">
        <v>5</v>
      </c>
      <c r="C12" s="380" t="s">
        <v>276</v>
      </c>
      <c r="D12" s="381"/>
      <c r="E12" s="381"/>
      <c r="F12" s="378">
        <v>11176</v>
      </c>
      <c r="G12" s="371">
        <v>15316</v>
      </c>
    </row>
    <row r="13" spans="1:11" ht="14.25" customHeight="1" x14ac:dyDescent="0.2">
      <c r="B13" s="65">
        <v>6</v>
      </c>
      <c r="C13" s="380" t="s">
        <v>271</v>
      </c>
      <c r="D13" s="381"/>
      <c r="E13" s="381"/>
      <c r="F13" s="378">
        <v>26402.799999999999</v>
      </c>
      <c r="G13" s="371">
        <v>45441.7</v>
      </c>
    </row>
    <row r="14" spans="1:11" ht="14.25" customHeight="1" x14ac:dyDescent="0.2">
      <c r="B14" s="65">
        <v>7</v>
      </c>
      <c r="C14" s="380" t="s">
        <v>275</v>
      </c>
      <c r="D14" s="381"/>
      <c r="E14" s="381"/>
      <c r="F14" s="378"/>
      <c r="G14" s="371"/>
    </row>
    <row r="15" spans="1:11" ht="14.25" customHeight="1" x14ac:dyDescent="0.2">
      <c r="B15" s="65">
        <v>8</v>
      </c>
      <c r="C15" s="380" t="s">
        <v>273</v>
      </c>
      <c r="D15" s="381"/>
      <c r="E15" s="381"/>
      <c r="F15" s="378">
        <v>786579.8</v>
      </c>
      <c r="G15" s="371">
        <v>800025.4</v>
      </c>
    </row>
    <row r="16" spans="1:11" ht="14.25" customHeight="1" thickBot="1" x14ac:dyDescent="0.25">
      <c r="B16" s="65">
        <v>9</v>
      </c>
      <c r="C16" s="380" t="s">
        <v>274</v>
      </c>
      <c r="D16" s="381"/>
      <c r="E16" s="381"/>
      <c r="F16" s="379">
        <v>381818.8</v>
      </c>
      <c r="G16" s="372">
        <v>442309.1</v>
      </c>
    </row>
    <row r="17" spans="2:10" ht="14.25" customHeight="1" x14ac:dyDescent="0.2">
      <c r="B17" s="65">
        <v>10</v>
      </c>
      <c r="C17" s="13"/>
      <c r="D17" s="14"/>
      <c r="E17" s="14"/>
      <c r="F17" s="221"/>
      <c r="G17" s="122"/>
    </row>
    <row r="18" spans="2:10" ht="14.25" customHeight="1" x14ac:dyDescent="0.2">
      <c r="B18" s="65">
        <v>11</v>
      </c>
      <c r="C18" s="15" t="s">
        <v>324</v>
      </c>
      <c r="D18" s="16"/>
      <c r="E18" s="16"/>
      <c r="F18" s="222">
        <f>SUM(F11:F17)</f>
        <v>9602476.6000000015</v>
      </c>
      <c r="G18" s="123">
        <f>SUM(G11:G17)</f>
        <v>9537813.5</v>
      </c>
      <c r="J18" s="21" t="s">
        <v>649</v>
      </c>
    </row>
    <row r="19" spans="2:10" ht="14.25" customHeight="1" thickBot="1" x14ac:dyDescent="0.25">
      <c r="B19" s="65">
        <v>12</v>
      </c>
      <c r="C19" s="68" t="s">
        <v>47</v>
      </c>
      <c r="D19" s="69"/>
      <c r="E19" s="69"/>
      <c r="F19" s="223">
        <f>F18</f>
        <v>9602476.6000000015</v>
      </c>
      <c r="G19" s="215">
        <f>G18</f>
        <v>9537813.5</v>
      </c>
    </row>
    <row r="20" spans="2:10" ht="14.25" customHeight="1" x14ac:dyDescent="0.2"/>
    <row r="21" spans="2:10" ht="14.25" customHeight="1" x14ac:dyDescent="0.2"/>
    <row r="22" spans="2:10" ht="14.25" customHeight="1" x14ac:dyDescent="0.2"/>
    <row r="23" spans="2:10" ht="14.25" customHeight="1" x14ac:dyDescent="0.2"/>
    <row r="24" spans="2:10" ht="14.25" customHeight="1" x14ac:dyDescent="0.2"/>
    <row r="25" spans="2:10" ht="14.25" customHeight="1" x14ac:dyDescent="0.2"/>
    <row r="26" spans="2:10" ht="14.25" customHeight="1" x14ac:dyDescent="0.2"/>
    <row r="27" spans="2:10" ht="14.25" customHeight="1" x14ac:dyDescent="0.2"/>
    <row r="28" spans="2:10" ht="14.25" customHeight="1" x14ac:dyDescent="0.2"/>
    <row r="29" spans="2:10" ht="14.25" customHeight="1" x14ac:dyDescent="0.2"/>
    <row r="30" spans="2:10" ht="14.25" customHeight="1" x14ac:dyDescent="0.2"/>
    <row r="31" spans="2:10" ht="14.25" customHeight="1" x14ac:dyDescent="0.2"/>
    <row r="32" spans="2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7"/>
  <sheetViews>
    <sheetView zoomScale="110" zoomScaleNormal="110" workbookViewId="0"/>
  </sheetViews>
  <sheetFormatPr baseColWidth="10" defaultRowHeight="14.25" x14ac:dyDescent="0.2"/>
  <cols>
    <col min="1" max="2" width="4.28515625" style="285" customWidth="1"/>
    <col min="3" max="3" width="45.28515625" style="285" customWidth="1"/>
    <col min="4" max="14" width="14.28515625" style="285" customWidth="1"/>
    <col min="15" max="16384" width="11.42578125" style="285"/>
  </cols>
  <sheetData>
    <row r="1" spans="1:14" ht="18.75" customHeight="1" x14ac:dyDescent="0.2"/>
    <row r="2" spans="1:14" ht="18.75" customHeight="1" x14ac:dyDescent="0.2">
      <c r="A2" s="302" t="s">
        <v>4</v>
      </c>
      <c r="B2" s="345"/>
      <c r="C2" s="345"/>
      <c r="D2" s="343"/>
      <c r="E2" s="343"/>
    </row>
    <row r="3" spans="1:14" ht="14.25" customHeight="1" x14ac:dyDescent="0.2">
      <c r="A3" s="302"/>
      <c r="B3" s="345"/>
      <c r="C3" s="345"/>
      <c r="D3" s="343"/>
      <c r="E3" s="343"/>
    </row>
    <row r="4" spans="1:14" ht="14.25" customHeight="1" x14ac:dyDescent="0.2">
      <c r="A4" s="302"/>
      <c r="B4" s="301" t="s">
        <v>431</v>
      </c>
      <c r="C4" s="344"/>
      <c r="D4" s="343"/>
      <c r="E4" s="343"/>
    </row>
    <row r="5" spans="1:14" ht="14.25" customHeight="1" thickBot="1" x14ac:dyDescent="0.25">
      <c r="A5" s="302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</row>
    <row r="6" spans="1:14" ht="14.25" customHeight="1" x14ac:dyDescent="0.2">
      <c r="B6" s="326"/>
      <c r="C6" s="326"/>
      <c r="D6" s="342" t="s">
        <v>43</v>
      </c>
      <c r="E6" s="341" t="s">
        <v>67</v>
      </c>
      <c r="G6" s="619" t="s">
        <v>635</v>
      </c>
      <c r="H6" s="620" t="s">
        <v>650</v>
      </c>
    </row>
    <row r="7" spans="1:14" ht="14.25" customHeight="1" x14ac:dyDescent="0.2">
      <c r="B7" s="340"/>
      <c r="C7" s="340"/>
      <c r="D7" s="667" t="s">
        <v>260</v>
      </c>
      <c r="E7" s="668"/>
    </row>
    <row r="8" spans="1:14" ht="15" thickBot="1" x14ac:dyDescent="0.25">
      <c r="B8" s="339"/>
      <c r="C8" s="338"/>
      <c r="D8" s="287" t="s">
        <v>259</v>
      </c>
      <c r="E8" s="337" t="s">
        <v>40</v>
      </c>
    </row>
    <row r="9" spans="1:14" ht="14.25" customHeight="1" x14ac:dyDescent="0.2">
      <c r="B9" s="336">
        <v>1</v>
      </c>
      <c r="C9" s="335" t="s">
        <v>54</v>
      </c>
      <c r="D9" s="107"/>
      <c r="E9" s="108" t="s">
        <v>192</v>
      </c>
    </row>
    <row r="10" spans="1:14" ht="14.25" customHeight="1" x14ac:dyDescent="0.2">
      <c r="B10" s="334">
        <v>2</v>
      </c>
      <c r="C10" s="333" t="s">
        <v>55</v>
      </c>
      <c r="D10" s="109"/>
      <c r="E10" s="105" t="s">
        <v>192</v>
      </c>
    </row>
    <row r="11" spans="1:14" ht="14.25" customHeight="1" x14ac:dyDescent="0.2">
      <c r="B11" s="334">
        <v>3</v>
      </c>
      <c r="C11" s="333" t="s">
        <v>56</v>
      </c>
      <c r="D11" s="109"/>
      <c r="E11" s="105"/>
    </row>
    <row r="12" spans="1:14" ht="14.25" customHeight="1" x14ac:dyDescent="0.2">
      <c r="B12" s="334">
        <v>4</v>
      </c>
      <c r="C12" s="333" t="s">
        <v>57</v>
      </c>
      <c r="D12" s="109"/>
      <c r="E12" s="105"/>
    </row>
    <row r="13" spans="1:14" ht="14.25" customHeight="1" x14ac:dyDescent="0.2">
      <c r="B13" s="334">
        <v>5</v>
      </c>
      <c r="C13" s="333" t="s">
        <v>58</v>
      </c>
      <c r="D13" s="109" t="s">
        <v>192</v>
      </c>
      <c r="E13" s="168" t="s">
        <v>192</v>
      </c>
    </row>
    <row r="14" spans="1:14" ht="14.25" customHeight="1" thickBot="1" x14ac:dyDescent="0.25">
      <c r="B14" s="332">
        <v>6</v>
      </c>
      <c r="C14" s="331" t="s">
        <v>59</v>
      </c>
      <c r="D14" s="384"/>
      <c r="E14" s="385"/>
    </row>
    <row r="15" spans="1:14" ht="14.25" customHeight="1" x14ac:dyDescent="0.2">
      <c r="B15" s="334">
        <v>7</v>
      </c>
      <c r="C15" s="383" t="s">
        <v>274</v>
      </c>
      <c r="D15" s="386">
        <v>2928534.0688200002</v>
      </c>
      <c r="E15" s="387"/>
    </row>
    <row r="16" spans="1:14" ht="14.25" customHeight="1" x14ac:dyDescent="0.2">
      <c r="B16" s="334">
        <v>8</v>
      </c>
      <c r="C16" s="383" t="s">
        <v>273</v>
      </c>
      <c r="D16" s="388">
        <v>934969.50366000005</v>
      </c>
      <c r="E16" s="389">
        <v>1255.27837</v>
      </c>
    </row>
    <row r="17" spans="2:5" ht="14.25" customHeight="1" x14ac:dyDescent="0.2">
      <c r="B17" s="334">
        <v>9</v>
      </c>
      <c r="C17" s="383" t="s">
        <v>55</v>
      </c>
      <c r="D17" s="388"/>
      <c r="E17" s="389"/>
    </row>
    <row r="18" spans="2:5" ht="14.25" customHeight="1" x14ac:dyDescent="0.2">
      <c r="B18" s="334">
        <v>10</v>
      </c>
      <c r="C18" s="383" t="s">
        <v>271</v>
      </c>
      <c r="D18" s="388">
        <v>65660.596860000005</v>
      </c>
      <c r="E18" s="389">
        <v>50.665750000000003</v>
      </c>
    </row>
    <row r="19" spans="2:5" ht="14.25" customHeight="1" x14ac:dyDescent="0.2">
      <c r="B19" s="334">
        <v>11</v>
      </c>
      <c r="C19" s="383" t="s">
        <v>275</v>
      </c>
      <c r="D19" s="388"/>
      <c r="E19" s="389"/>
    </row>
    <row r="20" spans="2:5" ht="14.25" customHeight="1" x14ac:dyDescent="0.2">
      <c r="B20" s="334">
        <v>12</v>
      </c>
      <c r="C20" s="383" t="s">
        <v>276</v>
      </c>
      <c r="D20" s="388">
        <v>12375.994500000001</v>
      </c>
      <c r="E20" s="389"/>
    </row>
    <row r="21" spans="2:5" ht="14.25" customHeight="1" thickBot="1" x14ac:dyDescent="0.25">
      <c r="B21" s="334">
        <v>13</v>
      </c>
      <c r="C21" s="383" t="s">
        <v>272</v>
      </c>
      <c r="D21" s="390">
        <v>10066957.483379999</v>
      </c>
      <c r="E21" s="391">
        <v>19428.127</v>
      </c>
    </row>
    <row r="22" spans="2:5" ht="14.25" customHeight="1" x14ac:dyDescent="0.2">
      <c r="B22" s="334">
        <v>14</v>
      </c>
      <c r="C22" s="333"/>
      <c r="D22" s="107"/>
      <c r="E22" s="108"/>
    </row>
    <row r="23" spans="2:5" ht="14.25" customHeight="1" x14ac:dyDescent="0.2">
      <c r="B23" s="334">
        <v>22</v>
      </c>
      <c r="C23" s="333"/>
      <c r="D23" s="109"/>
      <c r="E23" s="168"/>
    </row>
    <row r="24" spans="2:5" ht="14.25" customHeight="1" x14ac:dyDescent="0.2">
      <c r="B24" s="332">
        <v>23</v>
      </c>
      <c r="C24" s="331" t="s">
        <v>62</v>
      </c>
      <c r="D24" s="330">
        <f>SUM(D15:D23)</f>
        <v>14008497.647219999</v>
      </c>
      <c r="E24" s="168">
        <f>SUM(E15:E23)</f>
        <v>20734.071120000001</v>
      </c>
    </row>
    <row r="25" spans="2:5" ht="14.25" customHeight="1" thickBot="1" x14ac:dyDescent="0.25">
      <c r="B25" s="329">
        <v>24</v>
      </c>
      <c r="C25" s="328" t="s">
        <v>47</v>
      </c>
      <c r="D25" s="169">
        <f>D24</f>
        <v>14008497.647219999</v>
      </c>
      <c r="E25" s="327">
        <f>E24</f>
        <v>20734.071120000001</v>
      </c>
    </row>
    <row r="26" spans="2:5" ht="14.25" customHeight="1" x14ac:dyDescent="0.2">
      <c r="B26" s="326"/>
      <c r="C26" s="326"/>
      <c r="D26" s="326"/>
      <c r="E26" s="326"/>
    </row>
    <row r="27" spans="2:5" ht="14.25" customHeight="1" x14ac:dyDescent="0.2">
      <c r="B27" s="326"/>
      <c r="C27" s="326"/>
      <c r="D27" s="326"/>
      <c r="E27" s="326"/>
    </row>
    <row r="28" spans="2:5" ht="14.25" customHeight="1" x14ac:dyDescent="0.2">
      <c r="B28" s="326"/>
      <c r="C28" s="326"/>
      <c r="D28" s="326"/>
      <c r="E28" s="326"/>
    </row>
    <row r="29" spans="2:5" ht="14.25" customHeight="1" x14ac:dyDescent="0.2">
      <c r="B29" s="326"/>
      <c r="C29" s="326"/>
      <c r="D29" s="326"/>
      <c r="E29" s="326"/>
    </row>
    <row r="30" spans="2:5" ht="14.25" customHeight="1" x14ac:dyDescent="0.2"/>
    <row r="31" spans="2:5" ht="14.25" customHeight="1" x14ac:dyDescent="0.2"/>
    <row r="32" spans="2:5" ht="14.25" customHeight="1" x14ac:dyDescent="0.2"/>
    <row r="33" spans="6:14" ht="14.25" customHeight="1" x14ac:dyDescent="0.2"/>
    <row r="34" spans="6:14" x14ac:dyDescent="0.2">
      <c r="F34" s="326"/>
      <c r="G34" s="326"/>
      <c r="H34" s="326"/>
      <c r="I34" s="326"/>
      <c r="J34" s="326"/>
      <c r="K34" s="326"/>
      <c r="L34" s="326"/>
      <c r="M34" s="326"/>
      <c r="N34" s="326"/>
    </row>
    <row r="35" spans="6:14" x14ac:dyDescent="0.2">
      <c r="F35" s="326"/>
      <c r="G35" s="326"/>
      <c r="H35" s="326"/>
      <c r="I35" s="326"/>
      <c r="J35" s="326"/>
      <c r="K35" s="326"/>
      <c r="L35" s="326"/>
      <c r="M35" s="326"/>
      <c r="N35" s="326"/>
    </row>
    <row r="36" spans="6:14" x14ac:dyDescent="0.2">
      <c r="F36" s="326"/>
      <c r="G36" s="326"/>
      <c r="H36" s="326"/>
      <c r="I36" s="326"/>
      <c r="J36" s="326"/>
      <c r="K36" s="326"/>
      <c r="L36" s="326"/>
      <c r="M36" s="326"/>
      <c r="N36" s="326"/>
    </row>
    <row r="37" spans="6:14" x14ac:dyDescent="0.2">
      <c r="F37" s="326"/>
      <c r="G37" s="326"/>
      <c r="H37" s="326"/>
      <c r="I37" s="326"/>
      <c r="J37" s="326"/>
      <c r="K37" s="326"/>
      <c r="L37" s="326"/>
      <c r="M37" s="326"/>
      <c r="N37" s="326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92D050"/>
  </sheetPr>
  <dimension ref="A1:Y31"/>
  <sheetViews>
    <sheetView topLeftCell="B1" zoomScaleNormal="100" workbookViewId="0">
      <selection activeCell="I2" sqref="I2:J2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4" width="11.28515625" style="21" bestFit="1" customWidth="1"/>
    <col min="5" max="5" width="9.5703125" style="21" bestFit="1" customWidth="1"/>
    <col min="6" max="6" width="10.85546875" style="21" bestFit="1" customWidth="1"/>
    <col min="7" max="7" width="9.7109375" style="21" bestFit="1" customWidth="1"/>
    <col min="8" max="8" width="7.7109375" style="21" bestFit="1" customWidth="1"/>
    <col min="9" max="9" width="9.5703125" style="21" bestFit="1" customWidth="1"/>
    <col min="10" max="10" width="9" style="21" bestFit="1" customWidth="1"/>
    <col min="11" max="11" width="8.5703125" style="21" bestFit="1" customWidth="1"/>
    <col min="12" max="12" width="8.42578125" style="21" bestFit="1" customWidth="1"/>
    <col min="13" max="13" width="7.7109375" style="21" bestFit="1" customWidth="1"/>
    <col min="14" max="14" width="11.85546875" style="21" bestFit="1" customWidth="1"/>
    <col min="15" max="15" width="10.28515625" style="21" bestFit="1" customWidth="1"/>
    <col min="16" max="16" width="8.140625" style="21" bestFit="1" customWidth="1"/>
    <col min="17" max="17" width="8.7109375" style="21" bestFit="1" customWidth="1"/>
    <col min="18" max="18" width="8.5703125" style="21" bestFit="1" customWidth="1"/>
    <col min="19" max="19" width="8.140625" style="21" bestFit="1" customWidth="1"/>
    <col min="20" max="20" width="7.5703125" style="21" bestFit="1" customWidth="1"/>
    <col min="21" max="21" width="7.7109375" style="21" bestFit="1" customWidth="1"/>
    <col min="22" max="22" width="11.85546875" style="21" bestFit="1" customWidth="1"/>
    <col min="23" max="24" width="11.42578125" style="21"/>
    <col min="25" max="25" width="14.7109375" style="21" bestFit="1" customWidth="1"/>
    <col min="26" max="16384" width="11.42578125" style="21"/>
  </cols>
  <sheetData>
    <row r="1" spans="1:25" ht="18.75" customHeight="1" x14ac:dyDescent="0.2"/>
    <row r="2" spans="1:25" ht="18.75" customHeight="1" x14ac:dyDescent="0.2">
      <c r="A2" s="22" t="s">
        <v>5</v>
      </c>
      <c r="B2" s="23"/>
      <c r="C2" s="23"/>
      <c r="D2" s="24"/>
      <c r="E2" s="24"/>
      <c r="F2" s="24"/>
      <c r="G2" s="24"/>
      <c r="H2" s="619" t="s">
        <v>635</v>
      </c>
      <c r="I2" s="619" t="s">
        <v>651</v>
      </c>
      <c r="J2" s="619"/>
      <c r="L2" s="23"/>
    </row>
    <row r="3" spans="1:25" ht="15" customHeight="1" x14ac:dyDescent="0.2">
      <c r="A3" s="22"/>
      <c r="B3" s="23"/>
      <c r="C3" s="23"/>
      <c r="D3" s="24"/>
      <c r="E3" s="24"/>
      <c r="F3" s="24"/>
      <c r="G3" s="24"/>
      <c r="H3" s="24"/>
      <c r="L3" s="23"/>
    </row>
    <row r="4" spans="1:25" ht="14.25" customHeight="1" x14ac:dyDescent="0.2">
      <c r="A4" s="22"/>
      <c r="B4" s="25" t="s">
        <v>431</v>
      </c>
      <c r="C4" s="26"/>
      <c r="D4" s="24"/>
      <c r="E4" s="24"/>
      <c r="F4" s="24"/>
      <c r="G4" s="24"/>
      <c r="H4" s="24"/>
      <c r="L4" s="26"/>
    </row>
    <row r="5" spans="1:25" ht="14.25" customHeight="1" thickBot="1" x14ac:dyDescent="0.25">
      <c r="A5" s="22"/>
      <c r="B5" s="24"/>
      <c r="C5" s="24"/>
      <c r="D5" s="24"/>
      <c r="E5" s="24"/>
      <c r="F5" s="24"/>
      <c r="G5" s="24"/>
      <c r="H5" s="24"/>
    </row>
    <row r="6" spans="1:25" ht="14.25" customHeight="1" x14ac:dyDescent="0.2">
      <c r="B6" s="24"/>
      <c r="C6" s="24"/>
      <c r="D6" s="64" t="s">
        <v>43</v>
      </c>
      <c r="E6" s="71" t="s">
        <v>44</v>
      </c>
      <c r="F6" s="71" t="s">
        <v>45</v>
      </c>
      <c r="G6" s="71" t="s">
        <v>48</v>
      </c>
      <c r="H6" s="71" t="s">
        <v>49</v>
      </c>
      <c r="I6" s="71" t="s">
        <v>50</v>
      </c>
      <c r="J6" s="71" t="s">
        <v>51</v>
      </c>
      <c r="K6" s="71" t="s">
        <v>63</v>
      </c>
      <c r="L6" s="71" t="s">
        <v>64</v>
      </c>
      <c r="M6" s="71" t="s">
        <v>65</v>
      </c>
      <c r="N6" s="71" t="s">
        <v>66</v>
      </c>
      <c r="O6" s="71" t="s">
        <v>67</v>
      </c>
      <c r="P6" s="71" t="s">
        <v>74</v>
      </c>
      <c r="Q6" s="71"/>
      <c r="R6" s="71" t="s">
        <v>75</v>
      </c>
      <c r="S6" s="71" t="s">
        <v>76</v>
      </c>
      <c r="T6" s="71" t="s">
        <v>77</v>
      </c>
      <c r="U6" s="71" t="s">
        <v>53</v>
      </c>
      <c r="V6" s="71"/>
      <c r="W6" s="71"/>
      <c r="X6" s="71" t="s">
        <v>78</v>
      </c>
      <c r="Y6" s="91" t="s">
        <v>79</v>
      </c>
    </row>
    <row r="7" spans="1:25" s="72" customFormat="1" ht="93" thickBot="1" x14ac:dyDescent="0.25">
      <c r="B7" s="171"/>
      <c r="C7" s="171"/>
      <c r="D7" s="180" t="s">
        <v>326</v>
      </c>
      <c r="E7" s="20" t="s">
        <v>327</v>
      </c>
      <c r="F7" s="20" t="s">
        <v>328</v>
      </c>
      <c r="G7" s="20" t="s">
        <v>329</v>
      </c>
      <c r="H7" s="20" t="s">
        <v>330</v>
      </c>
      <c r="I7" s="20" t="s">
        <v>331</v>
      </c>
      <c r="J7" s="20" t="s">
        <v>332</v>
      </c>
      <c r="K7" s="20" t="s">
        <v>333</v>
      </c>
      <c r="L7" s="20" t="s">
        <v>334</v>
      </c>
      <c r="M7" s="20" t="s">
        <v>335</v>
      </c>
      <c r="N7" s="20" t="s">
        <v>336</v>
      </c>
      <c r="O7" s="20" t="s">
        <v>337</v>
      </c>
      <c r="P7" s="20" t="s">
        <v>338</v>
      </c>
      <c r="Q7" s="20" t="s">
        <v>345</v>
      </c>
      <c r="R7" s="20" t="s">
        <v>339</v>
      </c>
      <c r="S7" s="20" t="s">
        <v>294</v>
      </c>
      <c r="T7" s="20" t="s">
        <v>340</v>
      </c>
      <c r="U7" s="20" t="s">
        <v>341</v>
      </c>
      <c r="V7" s="20" t="s">
        <v>342</v>
      </c>
      <c r="W7" s="20" t="s">
        <v>343</v>
      </c>
      <c r="X7" s="20" t="s">
        <v>344</v>
      </c>
      <c r="Y7" s="90" t="s">
        <v>139</v>
      </c>
    </row>
    <row r="8" spans="1:25" s="72" customFormat="1" ht="14.25" customHeight="1" x14ac:dyDescent="0.2">
      <c r="B8" s="64">
        <v>1</v>
      </c>
      <c r="C8" s="18"/>
      <c r="D8" s="10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</row>
    <row r="9" spans="1:25" s="72" customFormat="1" ht="14.25" customHeight="1" x14ac:dyDescent="0.2">
      <c r="B9" s="65">
        <v>2</v>
      </c>
      <c r="C9" s="19"/>
      <c r="D9" s="10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 s="72" customFormat="1" ht="14.25" customHeight="1" x14ac:dyDescent="0.2">
      <c r="B10" s="65">
        <v>3</v>
      </c>
      <c r="C10" s="19"/>
      <c r="D10" s="10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 s="72" customFormat="1" ht="14.25" customHeight="1" x14ac:dyDescent="0.2">
      <c r="B11" s="65">
        <v>4</v>
      </c>
      <c r="C11" s="19"/>
      <c r="D11" s="10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 s="72" customFormat="1" ht="14.25" customHeight="1" x14ac:dyDescent="0.2">
      <c r="B12" s="65">
        <v>5</v>
      </c>
      <c r="C12" s="19"/>
      <c r="D12" s="10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25" s="72" customFormat="1" ht="14.25" customHeight="1" thickBot="1" x14ac:dyDescent="0.25">
      <c r="B13" s="66">
        <v>6</v>
      </c>
      <c r="C13" s="393" t="s">
        <v>59</v>
      </c>
      <c r="D13" s="181"/>
      <c r="E13" s="166"/>
      <c r="F13" s="166"/>
      <c r="G13" s="166"/>
      <c r="H13" s="166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s="72" customFormat="1" ht="14.25" customHeight="1" x14ac:dyDescent="0.15">
      <c r="B14" s="392">
        <v>7</v>
      </c>
      <c r="C14" s="398" t="s">
        <v>274</v>
      </c>
      <c r="D14" s="382">
        <v>903278.84597999998</v>
      </c>
      <c r="E14" s="382">
        <v>10691.7624</v>
      </c>
      <c r="F14" s="382">
        <v>160298.8365</v>
      </c>
      <c r="G14" s="382">
        <v>244.55742000000001</v>
      </c>
      <c r="H14" s="382">
        <v>4631.2088899999999</v>
      </c>
      <c r="I14" s="382">
        <v>463551.44312000001</v>
      </c>
      <c r="J14" s="382">
        <v>200393.28158000001</v>
      </c>
      <c r="K14" s="382">
        <v>36295.928950000001</v>
      </c>
      <c r="L14" s="382">
        <v>10459.31416</v>
      </c>
      <c r="M14" s="382">
        <v>6503.64678</v>
      </c>
      <c r="N14" s="382">
        <v>7264.8861999999999</v>
      </c>
      <c r="O14" s="382">
        <v>715656.59300999995</v>
      </c>
      <c r="P14" s="382">
        <v>50332.324999999997</v>
      </c>
      <c r="Q14" s="382">
        <v>64159.29466</v>
      </c>
      <c r="R14" s="382"/>
      <c r="S14" s="382">
        <v>1436.2371900000001</v>
      </c>
      <c r="T14" s="382">
        <v>46.726689999999998</v>
      </c>
      <c r="U14" s="382">
        <v>19455.149140000001</v>
      </c>
      <c r="V14" s="382">
        <v>2254.6843800000001</v>
      </c>
      <c r="W14" s="382">
        <v>6442.2876999999999</v>
      </c>
      <c r="X14" s="382">
        <v>265137.05910000001</v>
      </c>
      <c r="Y14" s="401">
        <v>2928534.07</v>
      </c>
    </row>
    <row r="15" spans="1:25" s="72" customFormat="1" ht="14.25" customHeight="1" x14ac:dyDescent="0.15">
      <c r="B15" s="392">
        <v>8</v>
      </c>
      <c r="C15" s="399" t="s">
        <v>273</v>
      </c>
      <c r="D15" s="382">
        <v>17434.516629999998</v>
      </c>
      <c r="E15" s="382">
        <v>706.66746000000001</v>
      </c>
      <c r="F15" s="382">
        <v>12668.54221</v>
      </c>
      <c r="G15" s="382">
        <v>666.07024000000001</v>
      </c>
      <c r="H15" s="382">
        <v>4178.5871100000004</v>
      </c>
      <c r="I15" s="382">
        <v>25028.820960000001</v>
      </c>
      <c r="J15" s="382">
        <v>34100.398959999999</v>
      </c>
      <c r="K15" s="382">
        <v>6549.0450499999997</v>
      </c>
      <c r="L15" s="382">
        <v>5999.6156700000001</v>
      </c>
      <c r="M15" s="382">
        <v>1726.8629100000001</v>
      </c>
      <c r="N15" s="382">
        <v>4057.6953899999999</v>
      </c>
      <c r="O15" s="382">
        <v>44904.658620000002</v>
      </c>
      <c r="P15" s="382">
        <v>13556.97228</v>
      </c>
      <c r="Q15" s="382">
        <v>2678.0455099999999</v>
      </c>
      <c r="R15" s="382"/>
      <c r="S15" s="382">
        <v>1799.91695</v>
      </c>
      <c r="T15" s="382">
        <v>4609.0588399999997</v>
      </c>
      <c r="U15" s="382">
        <v>4246.7440500000002</v>
      </c>
      <c r="V15" s="382">
        <v>3875.6613299999999</v>
      </c>
      <c r="W15" s="382"/>
      <c r="X15" s="382">
        <v>747436.90190000006</v>
      </c>
      <c r="Y15" s="401">
        <v>936224.78</v>
      </c>
    </row>
    <row r="16" spans="1:25" s="72" customFormat="1" ht="14.25" customHeight="1" x14ac:dyDescent="0.15">
      <c r="B16" s="392">
        <v>9</v>
      </c>
      <c r="C16" s="399" t="s">
        <v>271</v>
      </c>
      <c r="D16" s="382"/>
      <c r="E16" s="382"/>
      <c r="F16" s="382"/>
      <c r="G16" s="382"/>
      <c r="H16" s="382"/>
      <c r="I16" s="382">
        <v>9444.32</v>
      </c>
      <c r="J16" s="382">
        <v>181.93</v>
      </c>
      <c r="K16" s="382"/>
      <c r="L16" s="382"/>
      <c r="M16" s="382"/>
      <c r="N16" s="382">
        <v>2.04</v>
      </c>
      <c r="O16" s="382">
        <v>25486.52</v>
      </c>
      <c r="P16" s="382"/>
      <c r="Q16" s="382"/>
      <c r="R16" s="382"/>
      <c r="S16" s="382"/>
      <c r="T16" s="382"/>
      <c r="U16" s="382">
        <v>4193.6499999999996</v>
      </c>
      <c r="V16" s="382"/>
      <c r="W16" s="382"/>
      <c r="X16" s="382">
        <v>26402.79</v>
      </c>
      <c r="Y16" s="401">
        <v>65711.259999999995</v>
      </c>
    </row>
    <row r="17" spans="2:25" s="72" customFormat="1" ht="14.25" customHeight="1" x14ac:dyDescent="0.15">
      <c r="B17" s="392">
        <v>10</v>
      </c>
      <c r="C17" s="399" t="s">
        <v>275</v>
      </c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401"/>
    </row>
    <row r="18" spans="2:25" s="72" customFormat="1" ht="14.25" customHeight="1" x14ac:dyDescent="0.15">
      <c r="B18" s="392">
        <v>11</v>
      </c>
      <c r="C18" s="399" t="s">
        <v>276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>
        <v>1200</v>
      </c>
      <c r="Q18" s="382"/>
      <c r="R18" s="382">
        <v>11175.96</v>
      </c>
      <c r="S18" s="382"/>
      <c r="T18" s="382"/>
      <c r="U18" s="382"/>
      <c r="V18" s="382">
        <v>0.03</v>
      </c>
      <c r="W18" s="382"/>
      <c r="X18" s="382"/>
      <c r="Y18" s="401">
        <v>12375.99</v>
      </c>
    </row>
    <row r="19" spans="2:25" s="72" customFormat="1" ht="14.25" customHeight="1" thickBot="1" x14ac:dyDescent="0.2">
      <c r="B19" s="392">
        <v>12</v>
      </c>
      <c r="C19" s="400" t="s">
        <v>272</v>
      </c>
      <c r="D19" s="382">
        <v>93624.703909999997</v>
      </c>
      <c r="E19" s="382">
        <v>1904.32</v>
      </c>
      <c r="F19" s="382">
        <v>155103.68400000001</v>
      </c>
      <c r="G19" s="382">
        <v>26912.723999999998</v>
      </c>
      <c r="H19" s="382">
        <v>7474.5460000000003</v>
      </c>
      <c r="I19" s="382">
        <v>174009.28631</v>
      </c>
      <c r="J19" s="382">
        <v>74088.672000000006</v>
      </c>
      <c r="K19" s="382">
        <v>25100.406999999999</v>
      </c>
      <c r="L19" s="382">
        <v>22342.42452</v>
      </c>
      <c r="M19" s="382">
        <v>3559.5206699999999</v>
      </c>
      <c r="N19" s="382">
        <v>8469.6910000000007</v>
      </c>
      <c r="O19" s="382">
        <v>1198363.906</v>
      </c>
      <c r="P19" s="382">
        <v>30854.239000000001</v>
      </c>
      <c r="Q19" s="382">
        <v>13970.199360000001</v>
      </c>
      <c r="R19" s="382"/>
      <c r="S19" s="382">
        <v>4731.1469999999999</v>
      </c>
      <c r="T19" s="382">
        <v>34159.733</v>
      </c>
      <c r="U19" s="382">
        <v>39618.548999999999</v>
      </c>
      <c r="V19" s="382">
        <v>4618.4319999999998</v>
      </c>
      <c r="W19" s="382"/>
      <c r="X19" s="382">
        <v>8167479.4299999997</v>
      </c>
      <c r="Y19" s="401">
        <v>10086385.609999999</v>
      </c>
    </row>
    <row r="20" spans="2:25" s="72" customFormat="1" ht="14.25" customHeight="1" x14ac:dyDescent="0.2">
      <c r="B20" s="66">
        <v>22</v>
      </c>
      <c r="C20" s="394"/>
      <c r="D20" s="181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401">
        <f t="shared" ref="Y20:Y21" si="0">SUM(D20:X20)</f>
        <v>0</v>
      </c>
    </row>
    <row r="21" spans="2:25" s="72" customFormat="1" ht="14.25" customHeight="1" x14ac:dyDescent="0.2">
      <c r="B21" s="66">
        <v>23</v>
      </c>
      <c r="C21" s="359" t="s">
        <v>62</v>
      </c>
      <c r="D21" s="181">
        <f>SUM(D14:D20)</f>
        <v>1014338.06652</v>
      </c>
      <c r="E21" s="181">
        <f t="shared" ref="E21:X21" si="1">SUM(E14:E20)</f>
        <v>13302.74986</v>
      </c>
      <c r="F21" s="181">
        <f t="shared" si="1"/>
        <v>328071.06271000003</v>
      </c>
      <c r="G21" s="181">
        <f t="shared" si="1"/>
        <v>27823.351659999997</v>
      </c>
      <c r="H21" s="181">
        <f t="shared" si="1"/>
        <v>16284.342000000001</v>
      </c>
      <c r="I21" s="181">
        <f t="shared" si="1"/>
        <v>672033.87039000005</v>
      </c>
      <c r="J21" s="181">
        <f t="shared" si="1"/>
        <v>308764.28253999999</v>
      </c>
      <c r="K21" s="181">
        <f t="shared" si="1"/>
        <v>67945.380999999994</v>
      </c>
      <c r="L21" s="181">
        <f t="shared" si="1"/>
        <v>38801.354350000001</v>
      </c>
      <c r="M21" s="181">
        <f t="shared" si="1"/>
        <v>11790.030360000001</v>
      </c>
      <c r="N21" s="181">
        <f t="shared" si="1"/>
        <v>19794.312590000001</v>
      </c>
      <c r="O21" s="181">
        <f t="shared" si="1"/>
        <v>1984411.6776299998</v>
      </c>
      <c r="P21" s="181">
        <f t="shared" si="1"/>
        <v>95943.53628</v>
      </c>
      <c r="Q21" s="181">
        <f t="shared" si="1"/>
        <v>80807.539529999995</v>
      </c>
      <c r="R21" s="181">
        <f t="shared" si="1"/>
        <v>11175.96</v>
      </c>
      <c r="S21" s="181">
        <f t="shared" si="1"/>
        <v>7967.3011399999996</v>
      </c>
      <c r="T21" s="181">
        <f t="shared" si="1"/>
        <v>38815.518530000001</v>
      </c>
      <c r="U21" s="181">
        <f t="shared" si="1"/>
        <v>67514.092189999996</v>
      </c>
      <c r="V21" s="181">
        <f t="shared" si="1"/>
        <v>10748.807709999999</v>
      </c>
      <c r="W21" s="181">
        <f t="shared" si="1"/>
        <v>6442.2876999999999</v>
      </c>
      <c r="X21" s="181">
        <f t="shared" si="1"/>
        <v>9206456.1809999999</v>
      </c>
      <c r="Y21" s="401">
        <f t="shared" si="0"/>
        <v>14029231.70569</v>
      </c>
    </row>
    <row r="22" spans="2:25" s="72" customFormat="1" ht="14.25" customHeight="1" x14ac:dyDescent="0.2">
      <c r="B22" s="66">
        <v>24</v>
      </c>
      <c r="C22" s="359" t="s">
        <v>47</v>
      </c>
      <c r="D22" s="181">
        <f>D21</f>
        <v>1014338.06652</v>
      </c>
      <c r="E22" s="181">
        <f t="shared" ref="E22:Y22" si="2">E21</f>
        <v>13302.74986</v>
      </c>
      <c r="F22" s="181">
        <f t="shared" si="2"/>
        <v>328071.06271000003</v>
      </c>
      <c r="G22" s="181">
        <f t="shared" si="2"/>
        <v>27823.351659999997</v>
      </c>
      <c r="H22" s="181">
        <f t="shared" si="2"/>
        <v>16284.342000000001</v>
      </c>
      <c r="I22" s="181">
        <f t="shared" si="2"/>
        <v>672033.87039000005</v>
      </c>
      <c r="J22" s="181">
        <f t="shared" si="2"/>
        <v>308764.28253999999</v>
      </c>
      <c r="K22" s="181">
        <f t="shared" si="2"/>
        <v>67945.380999999994</v>
      </c>
      <c r="L22" s="181">
        <f t="shared" si="2"/>
        <v>38801.354350000001</v>
      </c>
      <c r="M22" s="181">
        <f t="shared" si="2"/>
        <v>11790.030360000001</v>
      </c>
      <c r="N22" s="181">
        <f t="shared" si="2"/>
        <v>19794.312590000001</v>
      </c>
      <c r="O22" s="181">
        <f t="shared" si="2"/>
        <v>1984411.6776299998</v>
      </c>
      <c r="P22" s="181">
        <f t="shared" si="2"/>
        <v>95943.53628</v>
      </c>
      <c r="Q22" s="181">
        <f t="shared" si="2"/>
        <v>80807.539529999995</v>
      </c>
      <c r="R22" s="181">
        <f t="shared" si="2"/>
        <v>11175.96</v>
      </c>
      <c r="S22" s="181">
        <f t="shared" si="2"/>
        <v>7967.3011399999996</v>
      </c>
      <c r="T22" s="181">
        <f t="shared" si="2"/>
        <v>38815.518530000001</v>
      </c>
      <c r="U22" s="181">
        <f t="shared" si="2"/>
        <v>67514.092189999996</v>
      </c>
      <c r="V22" s="181">
        <f t="shared" si="2"/>
        <v>10748.807709999999</v>
      </c>
      <c r="W22" s="181">
        <f t="shared" si="2"/>
        <v>6442.2876999999999</v>
      </c>
      <c r="X22" s="181">
        <f t="shared" si="2"/>
        <v>9206456.1809999999</v>
      </c>
      <c r="Y22" s="181">
        <f t="shared" si="2"/>
        <v>14029231.70569</v>
      </c>
    </row>
    <row r="23" spans="2:25" s="72" customFormat="1" ht="14.25" customHeight="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2:25" s="72" customFormat="1" ht="14.25" customHeight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5" s="72" customFormat="1" ht="14.2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5" s="72" customFormat="1" ht="14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5" s="72" customFormat="1" ht="14.2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5" s="72" customFormat="1" ht="14.25" customHeigh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5" s="72" customFormat="1" ht="14.25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5" s="72" customFormat="1" ht="14.25" customHeight="1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5" s="72" customFormat="1" ht="14.2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92D050"/>
  </sheetPr>
  <dimension ref="A1:M32"/>
  <sheetViews>
    <sheetView zoomScaleNormal="100" workbookViewId="0">
      <selection activeCell="J32" sqref="J32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9" width="14.28515625" style="21" customWidth="1"/>
    <col min="10" max="16384" width="11.42578125" style="21"/>
  </cols>
  <sheetData>
    <row r="1" spans="1:13" ht="18.75" customHeight="1" x14ac:dyDescent="0.2"/>
    <row r="2" spans="1:13" ht="18.75" customHeight="1" x14ac:dyDescent="0.2">
      <c r="A2" s="22" t="s">
        <v>6</v>
      </c>
      <c r="B2" s="23"/>
      <c r="C2" s="23"/>
      <c r="D2" s="24"/>
      <c r="E2" s="24"/>
      <c r="I2" s="23"/>
    </row>
    <row r="3" spans="1:13" ht="14.25" customHeight="1" x14ac:dyDescent="0.2">
      <c r="A3" s="22"/>
      <c r="B3" s="23"/>
      <c r="C3" s="23"/>
      <c r="D3" s="24"/>
      <c r="E3" s="24"/>
      <c r="I3" s="23"/>
    </row>
    <row r="4" spans="1:13" ht="14.25" customHeight="1" x14ac:dyDescent="0.2">
      <c r="A4" s="22"/>
      <c r="B4" s="25" t="s">
        <v>431</v>
      </c>
      <c r="C4" s="26"/>
      <c r="D4" s="24"/>
      <c r="E4" s="24"/>
      <c r="I4" s="26"/>
      <c r="K4" s="619" t="s">
        <v>635</v>
      </c>
      <c r="L4" s="619" t="s">
        <v>652</v>
      </c>
      <c r="M4" s="619"/>
    </row>
    <row r="5" spans="1:13" ht="14.25" customHeight="1" thickBot="1" x14ac:dyDescent="0.25">
      <c r="A5" s="22"/>
      <c r="B5" s="23"/>
      <c r="C5" s="23"/>
      <c r="D5" s="24"/>
      <c r="E5" s="24"/>
    </row>
    <row r="6" spans="1:13" ht="14.25" customHeight="1" x14ac:dyDescent="0.2">
      <c r="B6" s="72"/>
      <c r="C6" s="72"/>
      <c r="D6" s="73" t="s">
        <v>43</v>
      </c>
      <c r="E6" s="30" t="s">
        <v>44</v>
      </c>
      <c r="F6" s="30" t="s">
        <v>45</v>
      </c>
      <c r="G6" s="30" t="s">
        <v>48</v>
      </c>
      <c r="H6" s="30" t="s">
        <v>49</v>
      </c>
      <c r="I6" s="62" t="s">
        <v>50</v>
      </c>
    </row>
    <row r="7" spans="1:13" ht="14.25" customHeight="1" x14ac:dyDescent="0.2">
      <c r="B7" s="74"/>
      <c r="C7" s="74"/>
      <c r="D7" s="669" t="s">
        <v>68</v>
      </c>
      <c r="E7" s="670"/>
      <c r="F7" s="670"/>
      <c r="G7" s="670"/>
      <c r="H7" s="670"/>
      <c r="I7" s="671"/>
    </row>
    <row r="8" spans="1:13" ht="14.25" customHeight="1" thickBot="1" x14ac:dyDescent="0.25">
      <c r="B8" s="75"/>
      <c r="C8" s="76"/>
      <c r="D8" s="77" t="s">
        <v>69</v>
      </c>
      <c r="E8" s="17" t="s">
        <v>70</v>
      </c>
      <c r="F8" s="17" t="s">
        <v>71</v>
      </c>
      <c r="G8" s="17" t="s">
        <v>72</v>
      </c>
      <c r="H8" s="17" t="s">
        <v>73</v>
      </c>
      <c r="I8" s="78" t="s">
        <v>47</v>
      </c>
    </row>
    <row r="9" spans="1:13" ht="14.25" customHeight="1" x14ac:dyDescent="0.2">
      <c r="B9" s="64">
        <v>1</v>
      </c>
      <c r="C9" s="18" t="s">
        <v>54</v>
      </c>
      <c r="D9" s="107"/>
      <c r="E9" s="158"/>
      <c r="F9" s="158"/>
      <c r="G9" s="158"/>
      <c r="H9" s="158"/>
      <c r="I9" s="108"/>
    </row>
    <row r="10" spans="1:13" ht="14.25" customHeight="1" x14ac:dyDescent="0.2">
      <c r="B10" s="65">
        <v>2</v>
      </c>
      <c r="C10" s="19" t="s">
        <v>55</v>
      </c>
      <c r="D10" s="109"/>
      <c r="E10" s="159"/>
      <c r="F10" s="159"/>
      <c r="G10" s="159"/>
      <c r="H10" s="159"/>
      <c r="I10" s="105"/>
    </row>
    <row r="11" spans="1:13" ht="14.25" customHeight="1" x14ac:dyDescent="0.2">
      <c r="B11" s="65">
        <v>3</v>
      </c>
      <c r="C11" s="19" t="s">
        <v>56</v>
      </c>
      <c r="D11" s="109"/>
      <c r="E11" s="159"/>
      <c r="F11" s="159"/>
      <c r="G11" s="159"/>
      <c r="H11" s="159"/>
      <c r="I11" s="105"/>
    </row>
    <row r="12" spans="1:13" ht="14.25" customHeight="1" x14ac:dyDescent="0.2">
      <c r="B12" s="65">
        <v>4</v>
      </c>
      <c r="C12" s="19" t="s">
        <v>57</v>
      </c>
      <c r="D12" s="109"/>
      <c r="E12" s="159"/>
      <c r="F12" s="159"/>
      <c r="G12" s="159"/>
      <c r="H12" s="159"/>
      <c r="I12" s="105"/>
    </row>
    <row r="13" spans="1:13" ht="14.25" customHeight="1" x14ac:dyDescent="0.2">
      <c r="B13" s="65">
        <v>5</v>
      </c>
      <c r="C13" s="19" t="s">
        <v>58</v>
      </c>
      <c r="D13" s="109"/>
      <c r="E13" s="167"/>
      <c r="F13" s="167"/>
      <c r="G13" s="167"/>
      <c r="H13" s="167"/>
      <c r="I13" s="168"/>
    </row>
    <row r="14" spans="1:13" ht="14.25" customHeight="1" thickBot="1" x14ac:dyDescent="0.25">
      <c r="B14" s="67">
        <v>6</v>
      </c>
      <c r="C14" s="70" t="s">
        <v>59</v>
      </c>
      <c r="D14" s="169"/>
      <c r="E14" s="164"/>
      <c r="F14" s="164"/>
      <c r="G14" s="164"/>
      <c r="H14" s="164"/>
      <c r="I14" s="165"/>
    </row>
    <row r="15" spans="1:13" ht="14.25" customHeight="1" thickBot="1" x14ac:dyDescent="0.25">
      <c r="B15" s="65">
        <v>7</v>
      </c>
      <c r="C15" s="402"/>
      <c r="D15" s="109"/>
      <c r="E15" s="167"/>
      <c r="F15" s="167"/>
      <c r="G15" s="167"/>
      <c r="H15" s="167"/>
      <c r="I15" s="168"/>
    </row>
    <row r="16" spans="1:13" ht="14.25" customHeight="1" x14ac:dyDescent="0.2">
      <c r="B16" s="368">
        <v>8</v>
      </c>
      <c r="C16" s="395" t="s">
        <v>276</v>
      </c>
      <c r="D16" s="403">
        <v>0.38150000000000001</v>
      </c>
      <c r="E16" s="167"/>
      <c r="F16" s="167"/>
      <c r="G16" s="167"/>
      <c r="H16" s="167"/>
      <c r="I16" s="168">
        <f>SUM(D16:H16)</f>
        <v>0.38150000000000001</v>
      </c>
    </row>
    <row r="17" spans="2:9" ht="14.25" customHeight="1" x14ac:dyDescent="0.2">
      <c r="B17" s="368">
        <v>9</v>
      </c>
      <c r="C17" s="396" t="s">
        <v>272</v>
      </c>
      <c r="D17" s="403">
        <v>9590027.0795200001</v>
      </c>
      <c r="E17" s="167"/>
      <c r="F17" s="167"/>
      <c r="G17" s="167"/>
      <c r="H17" s="167"/>
      <c r="I17" s="168">
        <f t="shared" ref="I17:I32" si="0">SUM(D17:H17)</f>
        <v>9590027.0795200001</v>
      </c>
    </row>
    <row r="18" spans="2:9" ht="14.25" customHeight="1" x14ac:dyDescent="0.2">
      <c r="B18" s="368">
        <v>10</v>
      </c>
      <c r="C18" s="396" t="s">
        <v>274</v>
      </c>
      <c r="D18" s="403">
        <v>2627341.3954099999</v>
      </c>
      <c r="E18" s="167"/>
      <c r="F18" s="167"/>
      <c r="G18" s="167"/>
      <c r="H18" s="167"/>
      <c r="I18" s="168">
        <f t="shared" si="0"/>
        <v>2627341.3954099999</v>
      </c>
    </row>
    <row r="19" spans="2:9" ht="14.25" customHeight="1" x14ac:dyDescent="0.2">
      <c r="B19" s="368">
        <v>11</v>
      </c>
      <c r="C19" s="396" t="s">
        <v>273</v>
      </c>
      <c r="D19" s="403">
        <v>839420.03182999999</v>
      </c>
      <c r="E19" s="167"/>
      <c r="F19" s="167"/>
      <c r="G19" s="167"/>
      <c r="H19" s="167"/>
      <c r="I19" s="168">
        <f t="shared" si="0"/>
        <v>839420.03182999999</v>
      </c>
    </row>
    <row r="20" spans="2:9" ht="14.25" customHeight="1" x14ac:dyDescent="0.2">
      <c r="B20" s="368">
        <v>12</v>
      </c>
      <c r="C20" s="396" t="s">
        <v>271</v>
      </c>
      <c r="D20" s="403">
        <v>61894.695610000002</v>
      </c>
      <c r="E20" s="167"/>
      <c r="F20" s="167"/>
      <c r="G20" s="167"/>
      <c r="H20" s="167"/>
      <c r="I20" s="168">
        <f t="shared" si="0"/>
        <v>61894.695610000002</v>
      </c>
    </row>
    <row r="21" spans="2:9" ht="14.25" customHeight="1" thickBot="1" x14ac:dyDescent="0.25">
      <c r="B21" s="368">
        <v>13</v>
      </c>
      <c r="C21" s="397" t="s">
        <v>275</v>
      </c>
      <c r="D21" s="403"/>
      <c r="E21" s="167"/>
      <c r="F21" s="167"/>
      <c r="G21" s="167"/>
      <c r="H21" s="167"/>
      <c r="I21" s="168">
        <f t="shared" si="0"/>
        <v>0</v>
      </c>
    </row>
    <row r="22" spans="2:9" ht="14.25" customHeight="1" x14ac:dyDescent="0.2">
      <c r="B22" s="65">
        <v>14</v>
      </c>
      <c r="C22" s="18"/>
      <c r="D22" s="109"/>
      <c r="E22" s="167"/>
      <c r="F22" s="167"/>
      <c r="G22" s="167"/>
      <c r="H22" s="167"/>
      <c r="I22" s="168">
        <f t="shared" si="0"/>
        <v>0</v>
      </c>
    </row>
    <row r="23" spans="2:9" ht="14.25" customHeight="1" x14ac:dyDescent="0.2">
      <c r="B23" s="65">
        <v>15</v>
      </c>
      <c r="C23" s="19"/>
      <c r="D23" s="109"/>
      <c r="E23" s="167"/>
      <c r="F23" s="167"/>
      <c r="G23" s="167"/>
      <c r="H23" s="167"/>
      <c r="I23" s="168">
        <f t="shared" si="0"/>
        <v>0</v>
      </c>
    </row>
    <row r="24" spans="2:9" ht="14.25" customHeight="1" x14ac:dyDescent="0.2">
      <c r="B24" s="65">
        <v>16</v>
      </c>
      <c r="C24" s="19"/>
      <c r="D24" s="109"/>
      <c r="E24" s="167"/>
      <c r="F24" s="167"/>
      <c r="G24" s="167"/>
      <c r="H24" s="167"/>
      <c r="I24" s="168">
        <f t="shared" si="0"/>
        <v>0</v>
      </c>
    </row>
    <row r="25" spans="2:9" ht="14.25" customHeight="1" x14ac:dyDescent="0.2">
      <c r="B25" s="65">
        <v>17</v>
      </c>
      <c r="C25" s="19"/>
      <c r="D25" s="109"/>
      <c r="E25" s="167"/>
      <c r="F25" s="167"/>
      <c r="G25" s="167"/>
      <c r="H25" s="167"/>
      <c r="I25" s="168">
        <f t="shared" si="0"/>
        <v>0</v>
      </c>
    </row>
    <row r="26" spans="2:9" ht="14.25" customHeight="1" x14ac:dyDescent="0.2">
      <c r="B26" s="65">
        <v>18</v>
      </c>
      <c r="C26" s="19"/>
      <c r="D26" s="109"/>
      <c r="E26" s="167"/>
      <c r="F26" s="167"/>
      <c r="G26" s="167"/>
      <c r="H26" s="167"/>
      <c r="I26" s="168">
        <f t="shared" si="0"/>
        <v>0</v>
      </c>
    </row>
    <row r="27" spans="2:9" ht="14.25" customHeight="1" x14ac:dyDescent="0.2">
      <c r="B27" s="65">
        <v>19</v>
      </c>
      <c r="C27" s="19"/>
      <c r="D27" s="109"/>
      <c r="E27" s="167"/>
      <c r="F27" s="167"/>
      <c r="G27" s="167"/>
      <c r="H27" s="167"/>
      <c r="I27" s="168">
        <f t="shared" si="0"/>
        <v>0</v>
      </c>
    </row>
    <row r="28" spans="2:9" ht="14.25" customHeight="1" x14ac:dyDescent="0.2">
      <c r="B28" s="65">
        <v>20</v>
      </c>
      <c r="C28" s="19"/>
      <c r="D28" s="109"/>
      <c r="E28" s="167"/>
      <c r="F28" s="167"/>
      <c r="G28" s="167"/>
      <c r="H28" s="167"/>
      <c r="I28" s="168">
        <f t="shared" si="0"/>
        <v>0</v>
      </c>
    </row>
    <row r="29" spans="2:9" ht="14.25" customHeight="1" x14ac:dyDescent="0.2">
      <c r="B29" s="65">
        <v>21</v>
      </c>
      <c r="C29" s="19"/>
      <c r="D29" s="109"/>
      <c r="E29" s="167"/>
      <c r="F29" s="167"/>
      <c r="G29" s="167"/>
      <c r="H29" s="167"/>
      <c r="I29" s="168">
        <f t="shared" si="0"/>
        <v>0</v>
      </c>
    </row>
    <row r="30" spans="2:9" ht="14.25" customHeight="1" x14ac:dyDescent="0.2">
      <c r="B30" s="65">
        <v>22</v>
      </c>
      <c r="C30" s="19"/>
      <c r="D30" s="109"/>
      <c r="E30" s="167"/>
      <c r="F30" s="167"/>
      <c r="G30" s="167"/>
      <c r="H30" s="167"/>
      <c r="I30" s="168">
        <f t="shared" si="0"/>
        <v>0</v>
      </c>
    </row>
    <row r="31" spans="2:9" ht="14.25" customHeight="1" x14ac:dyDescent="0.2">
      <c r="B31" s="65">
        <v>23</v>
      </c>
      <c r="C31" s="360" t="s">
        <v>263</v>
      </c>
      <c r="D31" s="109">
        <f>SUM(D16:D30)</f>
        <v>13118683.583869999</v>
      </c>
      <c r="E31" s="167"/>
      <c r="F31" s="167"/>
      <c r="G31" s="167"/>
      <c r="H31" s="167"/>
      <c r="I31" s="168">
        <f t="shared" si="0"/>
        <v>13118683.583869999</v>
      </c>
    </row>
    <row r="32" spans="2:9" ht="14.25" customHeight="1" x14ac:dyDescent="0.2">
      <c r="B32" s="65">
        <v>24</v>
      </c>
      <c r="C32" s="360" t="s">
        <v>47</v>
      </c>
      <c r="D32" s="109">
        <f>D31</f>
        <v>13118683.583869999</v>
      </c>
      <c r="E32" s="167"/>
      <c r="F32" s="167"/>
      <c r="G32" s="167"/>
      <c r="H32" s="167"/>
      <c r="I32" s="168">
        <f t="shared" si="0"/>
        <v>13118683.583869999</v>
      </c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K10"/>
  <sheetViews>
    <sheetView workbookViewId="0">
      <selection activeCell="F37" sqref="F37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11" ht="15" x14ac:dyDescent="0.2">
      <c r="B1" s="405" t="s">
        <v>7</v>
      </c>
    </row>
    <row r="3" spans="2:11" ht="15" thickBot="1" x14ac:dyDescent="0.25">
      <c r="J3" s="619" t="s">
        <v>635</v>
      </c>
      <c r="K3" s="627" t="s">
        <v>654</v>
      </c>
    </row>
    <row r="4" spans="2:11" x14ac:dyDescent="0.2">
      <c r="B4" s="407" t="s">
        <v>264</v>
      </c>
      <c r="C4" s="408" t="s">
        <v>265</v>
      </c>
      <c r="D4" s="408" t="s">
        <v>266</v>
      </c>
      <c r="E4" s="408" t="s">
        <v>267</v>
      </c>
      <c r="F4" s="408" t="s">
        <v>268</v>
      </c>
      <c r="G4" s="408" t="s">
        <v>269</v>
      </c>
      <c r="H4" s="409" t="s">
        <v>270</v>
      </c>
    </row>
    <row r="5" spans="2:11" x14ac:dyDescent="0.2">
      <c r="B5" s="410" t="s">
        <v>271</v>
      </c>
      <c r="C5" s="406"/>
      <c r="D5" s="406"/>
      <c r="E5" s="382">
        <v>0</v>
      </c>
      <c r="F5" s="382">
        <v>33283.557460000004</v>
      </c>
      <c r="G5" s="382">
        <v>6880.7658600000004</v>
      </c>
      <c r="H5" s="389">
        <v>0</v>
      </c>
    </row>
    <row r="6" spans="2:11" x14ac:dyDescent="0.2">
      <c r="B6" s="410" t="s">
        <v>272</v>
      </c>
      <c r="C6" s="406"/>
      <c r="D6" s="406"/>
      <c r="E6" s="382">
        <v>8396499.2287900001</v>
      </c>
      <c r="F6" s="382">
        <v>0</v>
      </c>
      <c r="G6" s="382">
        <v>0</v>
      </c>
      <c r="H6" s="389">
        <v>0</v>
      </c>
    </row>
    <row r="7" spans="2:11" x14ac:dyDescent="0.2">
      <c r="B7" s="410" t="s">
        <v>273</v>
      </c>
      <c r="C7" s="406"/>
      <c r="D7" s="406"/>
      <c r="E7" s="382">
        <v>786579.84123000002</v>
      </c>
      <c r="F7" s="382">
        <v>0</v>
      </c>
      <c r="G7" s="382">
        <v>0</v>
      </c>
      <c r="H7" s="389">
        <v>0</v>
      </c>
    </row>
    <row r="8" spans="2:11" x14ac:dyDescent="0.2">
      <c r="B8" s="410" t="s">
        <v>274</v>
      </c>
      <c r="C8" s="406"/>
      <c r="D8" s="406"/>
      <c r="E8" s="382">
        <v>381818.78672999999</v>
      </c>
      <c r="F8" s="382">
        <v>0</v>
      </c>
      <c r="G8" s="382">
        <v>0</v>
      </c>
      <c r="H8" s="389">
        <v>0</v>
      </c>
    </row>
    <row r="9" spans="2:11" x14ac:dyDescent="0.2">
      <c r="B9" s="410" t="s">
        <v>275</v>
      </c>
      <c r="C9" s="406"/>
      <c r="D9" s="406"/>
      <c r="E9" s="382"/>
      <c r="F9" s="382">
        <v>0</v>
      </c>
      <c r="G9" s="382">
        <v>0</v>
      </c>
      <c r="H9" s="389">
        <v>0</v>
      </c>
    </row>
    <row r="10" spans="2:11" ht="13.5" thickBot="1" x14ac:dyDescent="0.25">
      <c r="B10" s="411" t="s">
        <v>276</v>
      </c>
      <c r="C10" s="412"/>
      <c r="D10" s="412"/>
      <c r="E10" s="413">
        <v>11175.993839999999</v>
      </c>
      <c r="F10" s="413">
        <v>0</v>
      </c>
      <c r="G10" s="413">
        <v>0</v>
      </c>
      <c r="H10" s="391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25"/>
  <sheetViews>
    <sheetView workbookViewId="0">
      <selection activeCell="D25" sqref="D25:G25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  <col min="10" max="10" width="13" customWidth="1"/>
  </cols>
  <sheetData>
    <row r="1" spans="1:10" ht="15" x14ac:dyDescent="0.2">
      <c r="A1" s="405" t="s">
        <v>8</v>
      </c>
    </row>
    <row r="2" spans="1:10" ht="13.5" thickBot="1" x14ac:dyDescent="0.25"/>
    <row r="3" spans="1:10" ht="14.25" x14ac:dyDescent="0.2">
      <c r="B3" s="414" t="s">
        <v>277</v>
      </c>
      <c r="C3" s="415" t="s">
        <v>278</v>
      </c>
      <c r="D3" s="415" t="s">
        <v>267</v>
      </c>
      <c r="E3" s="415" t="s">
        <v>268</v>
      </c>
      <c r="F3" s="415" t="s">
        <v>269</v>
      </c>
      <c r="G3" s="416" t="s">
        <v>270</v>
      </c>
      <c r="I3" s="619" t="s">
        <v>635</v>
      </c>
      <c r="J3" s="628" t="s">
        <v>655</v>
      </c>
    </row>
    <row r="4" spans="1:10" x14ac:dyDescent="0.2">
      <c r="B4" s="410" t="s">
        <v>279</v>
      </c>
      <c r="C4" s="406" t="s">
        <v>280</v>
      </c>
      <c r="D4" s="417">
        <v>80807.539529999995</v>
      </c>
      <c r="E4" s="417"/>
      <c r="F4" s="417"/>
      <c r="G4" s="418"/>
      <c r="H4" s="629"/>
    </row>
    <row r="5" spans="1:10" x14ac:dyDescent="0.2">
      <c r="B5" s="410" t="s">
        <v>281</v>
      </c>
      <c r="C5" s="406" t="s">
        <v>282</v>
      </c>
      <c r="D5" s="417">
        <v>13302.74986</v>
      </c>
      <c r="E5" s="417"/>
      <c r="F5" s="417"/>
      <c r="G5" s="418"/>
      <c r="H5" s="629"/>
    </row>
    <row r="6" spans="1:10" x14ac:dyDescent="0.2">
      <c r="B6" s="410" t="s">
        <v>283</v>
      </c>
      <c r="C6" s="406" t="s">
        <v>284</v>
      </c>
      <c r="D6" s="417">
        <v>38815.518530000001</v>
      </c>
      <c r="E6" s="417"/>
      <c r="F6" s="417"/>
      <c r="G6" s="418"/>
      <c r="H6" s="629"/>
    </row>
    <row r="7" spans="1:10" x14ac:dyDescent="0.2">
      <c r="B7" s="410" t="s">
        <v>285</v>
      </c>
      <c r="C7" s="406" t="s">
        <v>286</v>
      </c>
      <c r="D7" s="417">
        <v>19792.27259</v>
      </c>
      <c r="E7" s="417">
        <v>2.0414400000000001</v>
      </c>
      <c r="F7" s="417"/>
      <c r="G7" s="418"/>
      <c r="H7" s="629"/>
    </row>
    <row r="8" spans="1:10" x14ac:dyDescent="0.2">
      <c r="B8" s="410" t="s">
        <v>287</v>
      </c>
      <c r="C8" s="406" t="s">
        <v>288</v>
      </c>
      <c r="D8" s="417">
        <v>328071.06271000003</v>
      </c>
      <c r="E8" s="417"/>
      <c r="F8" s="417"/>
      <c r="G8" s="418"/>
      <c r="H8" s="629"/>
    </row>
    <row r="9" spans="1:10" x14ac:dyDescent="0.2">
      <c r="B9" s="410" t="s">
        <v>289</v>
      </c>
      <c r="C9" s="406" t="s">
        <v>290</v>
      </c>
      <c r="D9" s="417">
        <v>1014338.06652</v>
      </c>
      <c r="E9" s="417"/>
      <c r="F9" s="417"/>
      <c r="G9" s="418"/>
      <c r="H9" s="629"/>
    </row>
    <row r="10" spans="1:10" x14ac:dyDescent="0.2">
      <c r="B10" s="410" t="s">
        <v>291</v>
      </c>
      <c r="C10" s="406" t="s">
        <v>292</v>
      </c>
      <c r="D10" s="417">
        <v>9180053.3865399994</v>
      </c>
      <c r="E10" s="417">
        <v>33283.557460000004</v>
      </c>
      <c r="F10" s="417">
        <v>6880.7658600000004</v>
      </c>
      <c r="G10" s="418">
        <v>5299.3058600000004</v>
      </c>
      <c r="H10" s="629"/>
    </row>
    <row r="11" spans="1:10" x14ac:dyDescent="0.2">
      <c r="B11" s="410" t="s">
        <v>293</v>
      </c>
      <c r="C11" s="406" t="s">
        <v>294</v>
      </c>
      <c r="D11" s="417">
        <v>7967.3011399999996</v>
      </c>
      <c r="E11" s="417"/>
      <c r="F11" s="417"/>
      <c r="G11" s="418"/>
      <c r="H11" s="629"/>
    </row>
    <row r="12" spans="1:10" x14ac:dyDescent="0.2">
      <c r="B12" s="410" t="s">
        <v>295</v>
      </c>
      <c r="C12" s="406" t="s">
        <v>296</v>
      </c>
      <c r="D12" s="417">
        <v>16284.342000000001</v>
      </c>
      <c r="E12" s="417"/>
      <c r="F12" s="417"/>
      <c r="G12" s="418"/>
      <c r="H12" s="629"/>
    </row>
    <row r="13" spans="1:10" x14ac:dyDescent="0.2">
      <c r="B13" s="410" t="s">
        <v>297</v>
      </c>
      <c r="C13" s="406" t="s">
        <v>298</v>
      </c>
      <c r="D13" s="417">
        <v>6442.2876999999999</v>
      </c>
      <c r="E13" s="417"/>
      <c r="F13" s="417"/>
      <c r="G13" s="418"/>
      <c r="H13" s="629"/>
    </row>
    <row r="14" spans="1:10" x14ac:dyDescent="0.2">
      <c r="B14" s="410" t="s">
        <v>299</v>
      </c>
      <c r="C14" s="406" t="s">
        <v>300</v>
      </c>
      <c r="D14" s="417">
        <v>38801.354350000001</v>
      </c>
      <c r="E14" s="417"/>
      <c r="F14" s="417"/>
      <c r="G14" s="418"/>
      <c r="H14" s="629"/>
    </row>
    <row r="15" spans="1:10" x14ac:dyDescent="0.2">
      <c r="B15" s="410" t="s">
        <v>301</v>
      </c>
      <c r="C15" s="406" t="s">
        <v>302</v>
      </c>
      <c r="D15" s="417">
        <v>63320.442190000002</v>
      </c>
      <c r="E15" s="417">
        <v>4193.6512300000004</v>
      </c>
      <c r="F15" s="417"/>
      <c r="G15" s="418"/>
      <c r="H15" s="629"/>
    </row>
    <row r="16" spans="1:10" x14ac:dyDescent="0.2">
      <c r="B16" s="410" t="s">
        <v>303</v>
      </c>
      <c r="C16" s="406" t="s">
        <v>304</v>
      </c>
      <c r="D16" s="417">
        <v>95943.536940000005</v>
      </c>
      <c r="E16" s="417"/>
      <c r="F16" s="417"/>
      <c r="G16" s="418"/>
      <c r="H16" s="629"/>
    </row>
    <row r="17" spans="2:8" x14ac:dyDescent="0.2">
      <c r="B17" s="410" t="s">
        <v>305</v>
      </c>
      <c r="C17" s="406" t="s">
        <v>306</v>
      </c>
      <c r="D17" s="417">
        <v>67945.380999999994</v>
      </c>
      <c r="E17" s="417"/>
      <c r="F17" s="417"/>
      <c r="G17" s="418"/>
      <c r="H17" s="629"/>
    </row>
    <row r="18" spans="2:8" x14ac:dyDescent="0.2">
      <c r="B18" s="410" t="s">
        <v>307</v>
      </c>
      <c r="C18" s="406" t="s">
        <v>308</v>
      </c>
      <c r="D18" s="417">
        <v>662589.55038999999</v>
      </c>
      <c r="E18" s="417">
        <v>11801.30197</v>
      </c>
      <c r="F18" s="417">
        <v>2356.9789999999998</v>
      </c>
      <c r="G18" s="418">
        <v>-6909.6719999999996</v>
      </c>
      <c r="H18" s="629"/>
    </row>
    <row r="19" spans="2:8" x14ac:dyDescent="0.2">
      <c r="B19" s="410" t="s">
        <v>309</v>
      </c>
      <c r="C19" s="406" t="s">
        <v>310</v>
      </c>
      <c r="D19" s="417">
        <v>1958925.15763</v>
      </c>
      <c r="E19" s="417">
        <v>27895.240819999999</v>
      </c>
      <c r="F19" s="417">
        <v>2408.7179999999998</v>
      </c>
      <c r="G19" s="418">
        <v>-4591.402</v>
      </c>
      <c r="H19" s="629"/>
    </row>
    <row r="20" spans="2:8" x14ac:dyDescent="0.2">
      <c r="B20" s="410" t="s">
        <v>311</v>
      </c>
      <c r="C20" s="406" t="s">
        <v>312</v>
      </c>
      <c r="D20" s="417">
        <v>10748.807489999999</v>
      </c>
      <c r="E20" s="417"/>
      <c r="F20" s="417"/>
      <c r="G20" s="418"/>
      <c r="H20" s="629"/>
    </row>
    <row r="21" spans="2:8" x14ac:dyDescent="0.2">
      <c r="B21" s="410" t="s">
        <v>313</v>
      </c>
      <c r="C21" s="406" t="s">
        <v>314</v>
      </c>
      <c r="D21" s="417">
        <v>11175.96406</v>
      </c>
      <c r="E21" s="417"/>
      <c r="F21" s="417"/>
      <c r="G21" s="418"/>
      <c r="H21" s="629"/>
    </row>
    <row r="22" spans="2:8" x14ac:dyDescent="0.2">
      <c r="B22" s="410" t="s">
        <v>315</v>
      </c>
      <c r="C22" s="406" t="s">
        <v>316</v>
      </c>
      <c r="D22" s="417">
        <v>11790.030360000001</v>
      </c>
      <c r="E22" s="417"/>
      <c r="F22" s="417"/>
      <c r="G22" s="418"/>
      <c r="H22" s="629"/>
    </row>
    <row r="23" spans="2:8" x14ac:dyDescent="0.2">
      <c r="B23" s="410" t="s">
        <v>317</v>
      </c>
      <c r="C23" s="406" t="s">
        <v>318</v>
      </c>
      <c r="D23" s="417">
        <v>27823.35166</v>
      </c>
      <c r="E23" s="417"/>
      <c r="F23" s="417"/>
      <c r="G23" s="418"/>
      <c r="H23" s="629"/>
    </row>
    <row r="24" spans="2:8" ht="13.5" thickBot="1" x14ac:dyDescent="0.25">
      <c r="B24" s="411" t="s">
        <v>319</v>
      </c>
      <c r="C24" s="412" t="s">
        <v>320</v>
      </c>
      <c r="D24" s="419">
        <v>308582.35253999999</v>
      </c>
      <c r="E24" s="419">
        <v>276.69054999999997</v>
      </c>
      <c r="F24" s="419">
        <v>94.757999999999996</v>
      </c>
      <c r="G24" s="420">
        <v>94.757999999999996</v>
      </c>
      <c r="H24" s="629"/>
    </row>
    <row r="25" spans="2:8" x14ac:dyDescent="0.2">
      <c r="D25" s="629"/>
      <c r="E25" s="629"/>
      <c r="F25" s="629"/>
      <c r="G25" s="629"/>
      <c r="H25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2:I40"/>
  <sheetViews>
    <sheetView workbookViewId="0">
      <selection activeCell="I38" sqref="I38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9" ht="15" x14ac:dyDescent="0.2">
      <c r="B2" s="405" t="s">
        <v>9</v>
      </c>
    </row>
    <row r="3" spans="2:9" ht="13.5" thickBot="1" x14ac:dyDescent="0.25"/>
    <row r="4" spans="2:9" ht="15" thickBot="1" x14ac:dyDescent="0.25">
      <c r="B4" s="425" t="s">
        <v>321</v>
      </c>
      <c r="C4" s="426" t="s">
        <v>267</v>
      </c>
      <c r="D4" s="426" t="s">
        <v>322</v>
      </c>
      <c r="E4" s="426" t="s">
        <v>269</v>
      </c>
      <c r="F4" s="427" t="s">
        <v>270</v>
      </c>
      <c r="H4" s="619" t="s">
        <v>635</v>
      </c>
      <c r="I4" s="630" t="s">
        <v>656</v>
      </c>
    </row>
    <row r="5" spans="2:9" x14ac:dyDescent="0.2">
      <c r="B5" s="422" t="s">
        <v>657</v>
      </c>
      <c r="C5" s="423">
        <v>2753.8823400000001</v>
      </c>
      <c r="D5" s="423">
        <v>0</v>
      </c>
      <c r="E5" s="423">
        <v>0</v>
      </c>
      <c r="F5" s="424">
        <v>0</v>
      </c>
    </row>
    <row r="6" spans="2:9" x14ac:dyDescent="0.2">
      <c r="B6" s="410" t="s">
        <v>658</v>
      </c>
      <c r="C6" s="417">
        <v>65.181089999999998</v>
      </c>
      <c r="D6" s="417">
        <v>0</v>
      </c>
      <c r="E6" s="417">
        <v>0</v>
      </c>
      <c r="F6" s="418">
        <v>0</v>
      </c>
      <c r="H6" s="626"/>
    </row>
    <row r="7" spans="2:9" x14ac:dyDescent="0.2">
      <c r="B7" s="410" t="s">
        <v>659</v>
      </c>
      <c r="C7" s="417">
        <v>0.10938000000000001</v>
      </c>
      <c r="D7" s="417">
        <v>0</v>
      </c>
      <c r="E7" s="417">
        <v>0</v>
      </c>
      <c r="F7" s="418">
        <v>0</v>
      </c>
    </row>
    <row r="8" spans="2:9" x14ac:dyDescent="0.2">
      <c r="B8" s="410" t="s">
        <v>660</v>
      </c>
      <c r="C8" s="417">
        <v>3377.14021</v>
      </c>
      <c r="D8" s="417">
        <v>0</v>
      </c>
      <c r="E8" s="417">
        <v>0</v>
      </c>
      <c r="F8" s="418">
        <v>0</v>
      </c>
    </row>
    <row r="9" spans="2:9" x14ac:dyDescent="0.2">
      <c r="B9" s="410" t="s">
        <v>661</v>
      </c>
      <c r="C9" s="417">
        <v>2271.30618</v>
      </c>
      <c r="D9" s="417">
        <v>0</v>
      </c>
      <c r="E9" s="417">
        <v>0</v>
      </c>
      <c r="F9" s="418">
        <v>0</v>
      </c>
    </row>
    <row r="10" spans="2:9" x14ac:dyDescent="0.2">
      <c r="B10" s="410" t="s">
        <v>662</v>
      </c>
      <c r="C10" s="417">
        <v>2.0279999999999999E-2</v>
      </c>
      <c r="D10" s="417">
        <v>0</v>
      </c>
      <c r="E10" s="417">
        <v>0</v>
      </c>
      <c r="F10" s="418">
        <v>0</v>
      </c>
    </row>
    <row r="11" spans="2:9" x14ac:dyDescent="0.2">
      <c r="B11" s="410" t="s">
        <v>663</v>
      </c>
      <c r="C11" s="417">
        <v>624.92433000000005</v>
      </c>
      <c r="D11" s="417">
        <v>0</v>
      </c>
      <c r="E11" s="417">
        <v>0</v>
      </c>
      <c r="F11" s="418">
        <v>0</v>
      </c>
    </row>
    <row r="12" spans="2:9" x14ac:dyDescent="0.2">
      <c r="B12" s="410" t="s">
        <v>664</v>
      </c>
      <c r="C12" s="417">
        <v>13942837.05036</v>
      </c>
      <c r="D12" s="417">
        <v>77401.817720000006</v>
      </c>
      <c r="E12" s="417">
        <v>11741.220859999999</v>
      </c>
      <c r="F12" s="418">
        <v>-6107.0101400000003</v>
      </c>
    </row>
    <row r="13" spans="2:9" x14ac:dyDescent="0.2">
      <c r="B13" s="410" t="s">
        <v>665</v>
      </c>
      <c r="C13" s="417">
        <v>5364.8600200000001</v>
      </c>
      <c r="D13" s="417">
        <v>0</v>
      </c>
      <c r="E13" s="417">
        <v>0</v>
      </c>
      <c r="F13" s="418">
        <v>0</v>
      </c>
    </row>
    <row r="14" spans="2:9" x14ac:dyDescent="0.2">
      <c r="B14" s="410" t="s">
        <v>666</v>
      </c>
      <c r="C14" s="417">
        <v>1328.1567399999999</v>
      </c>
      <c r="D14" s="417">
        <v>0</v>
      </c>
      <c r="E14" s="417">
        <v>0</v>
      </c>
      <c r="F14" s="418">
        <v>0</v>
      </c>
    </row>
    <row r="15" spans="2:9" x14ac:dyDescent="0.2">
      <c r="B15" s="410" t="s">
        <v>667</v>
      </c>
      <c r="C15" s="417">
        <v>0.12422999999999999</v>
      </c>
      <c r="D15" s="417">
        <v>0</v>
      </c>
      <c r="E15" s="417">
        <v>0</v>
      </c>
      <c r="F15" s="418">
        <v>0</v>
      </c>
    </row>
    <row r="16" spans="2:9" x14ac:dyDescent="0.2">
      <c r="B16" s="410" t="s">
        <v>668</v>
      </c>
      <c r="C16" s="417">
        <v>5.5399999999999998E-3</v>
      </c>
      <c r="D16" s="417">
        <v>0</v>
      </c>
      <c r="E16" s="417">
        <v>0</v>
      </c>
      <c r="F16" s="418">
        <v>0</v>
      </c>
    </row>
    <row r="17" spans="2:6" x14ac:dyDescent="0.2">
      <c r="B17" s="410" t="s">
        <v>669</v>
      </c>
      <c r="C17" s="417">
        <v>1396.82501</v>
      </c>
      <c r="D17" s="417">
        <v>50.665750000000003</v>
      </c>
      <c r="E17" s="417">
        <v>0</v>
      </c>
      <c r="F17" s="418">
        <v>0</v>
      </c>
    </row>
    <row r="18" spans="2:6" x14ac:dyDescent="0.2">
      <c r="B18" s="410" t="s">
        <v>670</v>
      </c>
      <c r="C18" s="417">
        <v>0.82277999999999996</v>
      </c>
      <c r="D18" s="417">
        <v>0</v>
      </c>
      <c r="E18" s="417">
        <v>0</v>
      </c>
      <c r="F18" s="418">
        <v>0</v>
      </c>
    </row>
    <row r="19" spans="2:6" x14ac:dyDescent="0.2">
      <c r="B19" s="410" t="s">
        <v>671</v>
      </c>
      <c r="C19" s="417">
        <v>3500.0006699999999</v>
      </c>
      <c r="D19" s="417">
        <v>0</v>
      </c>
      <c r="E19" s="417">
        <v>0</v>
      </c>
      <c r="F19" s="418">
        <v>0</v>
      </c>
    </row>
    <row r="20" spans="2:6" x14ac:dyDescent="0.2">
      <c r="B20" s="410" t="s">
        <v>672</v>
      </c>
      <c r="C20" s="417">
        <v>4.657E-2</v>
      </c>
      <c r="D20" s="417">
        <v>0</v>
      </c>
      <c r="E20" s="417">
        <v>0</v>
      </c>
      <c r="F20" s="418">
        <v>0</v>
      </c>
    </row>
    <row r="21" spans="2:6" x14ac:dyDescent="0.2">
      <c r="B21" s="410"/>
      <c r="C21" s="417"/>
      <c r="D21" s="417"/>
      <c r="E21" s="417"/>
      <c r="F21" s="418"/>
    </row>
    <row r="22" spans="2:6" x14ac:dyDescent="0.2">
      <c r="B22" s="410"/>
      <c r="C22" s="417"/>
      <c r="D22" s="417"/>
      <c r="E22" s="417"/>
      <c r="F22" s="418"/>
    </row>
    <row r="23" spans="2:6" x14ac:dyDescent="0.2">
      <c r="B23" s="410"/>
      <c r="C23" s="417"/>
      <c r="D23" s="417"/>
      <c r="E23" s="417"/>
      <c r="F23" s="418"/>
    </row>
    <row r="24" spans="2:6" x14ac:dyDescent="0.2">
      <c r="B24" s="410"/>
      <c r="C24" s="417"/>
      <c r="D24" s="417"/>
      <c r="E24" s="417"/>
      <c r="F24" s="418"/>
    </row>
    <row r="25" spans="2:6" x14ac:dyDescent="0.2">
      <c r="B25" s="410"/>
      <c r="C25" s="417"/>
      <c r="D25" s="417"/>
      <c r="E25" s="417"/>
      <c r="F25" s="418"/>
    </row>
    <row r="26" spans="2:6" x14ac:dyDescent="0.2">
      <c r="B26" s="410"/>
      <c r="C26" s="417"/>
      <c r="D26" s="417"/>
      <c r="E26" s="417"/>
      <c r="F26" s="418"/>
    </row>
    <row r="27" spans="2:6" x14ac:dyDescent="0.2">
      <c r="B27" s="410"/>
      <c r="C27" s="417"/>
      <c r="D27" s="417"/>
      <c r="E27" s="417"/>
      <c r="F27" s="418"/>
    </row>
    <row r="28" spans="2:6" x14ac:dyDescent="0.2">
      <c r="B28" s="410"/>
      <c r="C28" s="417"/>
      <c r="D28" s="417"/>
      <c r="E28" s="417"/>
      <c r="F28" s="418"/>
    </row>
    <row r="29" spans="2:6" x14ac:dyDescent="0.2">
      <c r="B29" s="410"/>
      <c r="C29" s="417"/>
      <c r="D29" s="417"/>
      <c r="E29" s="417"/>
      <c r="F29" s="418"/>
    </row>
    <row r="30" spans="2:6" x14ac:dyDescent="0.2">
      <c r="B30" s="410"/>
      <c r="C30" s="417"/>
      <c r="D30" s="417"/>
      <c r="E30" s="417"/>
      <c r="F30" s="418"/>
    </row>
    <row r="31" spans="2:6" x14ac:dyDescent="0.2">
      <c r="B31" s="410"/>
      <c r="C31" s="417"/>
      <c r="D31" s="417"/>
      <c r="E31" s="417"/>
      <c r="F31" s="418"/>
    </row>
    <row r="32" spans="2:6" x14ac:dyDescent="0.2">
      <c r="B32" s="410"/>
      <c r="C32" s="417"/>
      <c r="D32" s="417"/>
      <c r="E32" s="417"/>
      <c r="F32" s="418"/>
    </row>
    <row r="33" spans="2:6" ht="13.5" thickBot="1" x14ac:dyDescent="0.25">
      <c r="B33" s="411"/>
      <c r="C33" s="419"/>
      <c r="D33" s="419"/>
      <c r="E33" s="419"/>
      <c r="F33" s="420"/>
    </row>
    <row r="34" spans="2:6" x14ac:dyDescent="0.2">
      <c r="C34" s="421"/>
      <c r="D34" s="421"/>
      <c r="E34" s="421"/>
      <c r="F34" s="421"/>
    </row>
    <row r="35" spans="2:6" x14ac:dyDescent="0.2">
      <c r="C35" s="421"/>
      <c r="D35" s="421"/>
      <c r="E35" s="421"/>
      <c r="F35" s="421"/>
    </row>
    <row r="36" spans="2:6" x14ac:dyDescent="0.2">
      <c r="C36" s="421"/>
      <c r="D36" s="421"/>
      <c r="E36" s="421"/>
      <c r="F36" s="421"/>
    </row>
    <row r="37" spans="2:6" x14ac:dyDescent="0.2">
      <c r="C37" s="421"/>
      <c r="D37" s="421"/>
      <c r="E37" s="421"/>
      <c r="F37" s="421"/>
    </row>
    <row r="38" spans="2:6" x14ac:dyDescent="0.2">
      <c r="C38" s="421"/>
      <c r="D38" s="421"/>
      <c r="E38" s="421"/>
      <c r="F38" s="421"/>
    </row>
    <row r="39" spans="2:6" x14ac:dyDescent="0.2">
      <c r="C39" s="421"/>
      <c r="D39" s="421"/>
      <c r="E39" s="421"/>
      <c r="F39" s="421"/>
    </row>
    <row r="40" spans="2:6" x14ac:dyDescent="0.2">
      <c r="C40" s="421"/>
      <c r="D40" s="421"/>
      <c r="E40" s="421"/>
      <c r="F40" s="42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L5"/>
  <sheetViews>
    <sheetView workbookViewId="0">
      <selection activeCell="H37" sqref="H37"/>
    </sheetView>
  </sheetViews>
  <sheetFormatPr baseColWidth="10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2" ht="15" x14ac:dyDescent="0.2">
      <c r="A1" s="405" t="s">
        <v>10</v>
      </c>
    </row>
    <row r="2" spans="1:12" ht="14.25" x14ac:dyDescent="0.2">
      <c r="K2" s="619" t="s">
        <v>635</v>
      </c>
      <c r="L2" s="627" t="s">
        <v>673</v>
      </c>
    </row>
    <row r="3" spans="1:12" ht="13.5" thickBot="1" x14ac:dyDescent="0.25"/>
    <row r="4" spans="1:12" x14ac:dyDescent="0.2">
      <c r="C4" s="407" t="s">
        <v>347</v>
      </c>
      <c r="D4" s="408" t="s">
        <v>348</v>
      </c>
      <c r="E4" s="408" t="s">
        <v>349</v>
      </c>
      <c r="F4" s="408" t="s">
        <v>350</v>
      </c>
      <c r="G4" s="408" t="s">
        <v>351</v>
      </c>
      <c r="H4" s="408" t="s">
        <v>352</v>
      </c>
      <c r="I4" s="408" t="s">
        <v>353</v>
      </c>
      <c r="J4" s="409" t="s">
        <v>354</v>
      </c>
    </row>
    <row r="5" spans="1:12" ht="13.5" thickBot="1" x14ac:dyDescent="0.25">
      <c r="C5" s="411" t="s">
        <v>355</v>
      </c>
      <c r="D5" s="419">
        <v>297209.12167999998</v>
      </c>
      <c r="E5" s="419">
        <v>29683.605449999999</v>
      </c>
      <c r="F5" s="419">
        <v>5006.8562400000001</v>
      </c>
      <c r="G5" s="419">
        <v>5090.78773</v>
      </c>
      <c r="H5" s="419">
        <v>24939.58309</v>
      </c>
      <c r="I5" s="419">
        <v>42600.540509999999</v>
      </c>
      <c r="J5" s="420">
        <v>12725894.31003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92D050"/>
  </sheetPr>
  <dimension ref="A1:L11"/>
  <sheetViews>
    <sheetView zoomScale="110" zoomScaleNormal="110" workbookViewId="0">
      <selection activeCell="D8" sqref="D8:H9"/>
    </sheetView>
  </sheetViews>
  <sheetFormatPr baseColWidth="10" defaultRowHeight="14.25" x14ac:dyDescent="0.2"/>
  <cols>
    <col min="1" max="2" width="4.28515625" style="21" customWidth="1"/>
    <col min="3" max="3" width="13" style="21" bestFit="1" customWidth="1"/>
    <col min="4" max="8" width="14.28515625" style="21" customWidth="1"/>
    <col min="9" max="16384" width="11.42578125" style="21"/>
  </cols>
  <sheetData>
    <row r="1" spans="1:12" ht="18.75" customHeight="1" x14ac:dyDescent="0.2"/>
    <row r="2" spans="1:12" ht="18.75" customHeight="1" x14ac:dyDescent="0.2">
      <c r="A2" s="22" t="s">
        <v>14</v>
      </c>
      <c r="B2" s="23"/>
      <c r="C2" s="23"/>
      <c r="D2" s="24"/>
      <c r="E2" s="24"/>
      <c r="F2" s="24"/>
      <c r="G2" s="24"/>
      <c r="H2" s="24"/>
    </row>
    <row r="3" spans="1:12" ht="14.25" customHeight="1" x14ac:dyDescent="0.2">
      <c r="A3" s="22"/>
      <c r="B3" s="23"/>
      <c r="C3" s="23"/>
      <c r="D3" s="24"/>
      <c r="E3" s="24"/>
      <c r="F3" s="24"/>
      <c r="G3" s="24"/>
      <c r="H3" s="24"/>
    </row>
    <row r="4" spans="1:12" ht="14.25" customHeight="1" x14ac:dyDescent="0.2">
      <c r="A4" s="22"/>
      <c r="B4" s="25" t="s">
        <v>431</v>
      </c>
      <c r="C4" s="26"/>
      <c r="D4" s="24"/>
      <c r="E4" s="24"/>
      <c r="F4" s="24"/>
      <c r="G4" s="24"/>
      <c r="H4" s="24"/>
    </row>
    <row r="5" spans="1:12" ht="14.25" customHeight="1" thickBot="1" x14ac:dyDescent="0.25">
      <c r="A5" s="22"/>
      <c r="B5" s="23"/>
      <c r="C5" s="23"/>
      <c r="D5" s="24"/>
      <c r="E5" s="24"/>
      <c r="F5" s="24"/>
      <c r="G5" s="24"/>
      <c r="H5" s="24"/>
      <c r="J5" s="619" t="s">
        <v>635</v>
      </c>
      <c r="K5" s="619" t="s">
        <v>674</v>
      </c>
      <c r="L5" s="619"/>
    </row>
    <row r="6" spans="1:12" ht="14.25" customHeight="1" x14ac:dyDescent="0.2">
      <c r="B6" s="27"/>
      <c r="C6" s="28"/>
      <c r="D6" s="73" t="s">
        <v>43</v>
      </c>
      <c r="E6" s="30" t="s">
        <v>44</v>
      </c>
      <c r="F6" s="30" t="s">
        <v>45</v>
      </c>
      <c r="G6" s="30" t="s">
        <v>48</v>
      </c>
      <c r="H6" s="62" t="s">
        <v>49</v>
      </c>
    </row>
    <row r="7" spans="1:12" ht="18.75" thickBot="1" x14ac:dyDescent="0.25">
      <c r="B7" s="31"/>
      <c r="C7" s="38"/>
      <c r="D7" s="375" t="s">
        <v>357</v>
      </c>
      <c r="E7" s="374" t="s">
        <v>358</v>
      </c>
      <c r="F7" s="374" t="s">
        <v>359</v>
      </c>
      <c r="G7" s="374" t="s">
        <v>360</v>
      </c>
      <c r="H7" s="376" t="s">
        <v>361</v>
      </c>
    </row>
    <row r="8" spans="1:12" ht="14.25" customHeight="1" x14ac:dyDescent="0.2">
      <c r="B8" s="79">
        <v>1</v>
      </c>
      <c r="C8" s="428" t="s">
        <v>355</v>
      </c>
      <c r="D8" s="386">
        <v>2717635.7568799998</v>
      </c>
      <c r="E8" s="431">
        <v>11254053.14941</v>
      </c>
      <c r="F8" s="431">
        <v>57542.81205</v>
      </c>
      <c r="G8" s="431">
        <v>14029231.71834</v>
      </c>
      <c r="H8" s="387">
        <v>27608065.625999998</v>
      </c>
    </row>
    <row r="9" spans="1:12" ht="14.25" customHeight="1" thickBot="1" x14ac:dyDescent="0.25">
      <c r="B9" s="48">
        <v>2</v>
      </c>
      <c r="C9" s="429" t="s">
        <v>356</v>
      </c>
      <c r="D9" s="390">
        <v>17232.531050000001</v>
      </c>
      <c r="E9" s="413">
        <v>48452.701869999997</v>
      </c>
      <c r="F9" s="413">
        <v>26.029689999999999</v>
      </c>
      <c r="G9" s="413">
        <v>65711.262610000005</v>
      </c>
      <c r="H9" s="391">
        <v>123642.34</v>
      </c>
    </row>
    <row r="10" spans="1:12" ht="14.25" customHeight="1" x14ac:dyDescent="0.2">
      <c r="B10" s="81">
        <v>3</v>
      </c>
      <c r="C10" s="92"/>
      <c r="D10" s="430"/>
      <c r="E10" s="430"/>
      <c r="F10" s="42"/>
      <c r="G10" s="42"/>
      <c r="H10" s="55"/>
    </row>
    <row r="11" spans="1:12" ht="14.25" customHeight="1" thickBot="1" x14ac:dyDescent="0.25">
      <c r="B11" s="77">
        <v>4</v>
      </c>
      <c r="C11" s="349"/>
      <c r="D11" s="350"/>
      <c r="E11" s="350"/>
      <c r="F11" s="351"/>
      <c r="G11" s="351"/>
      <c r="H11" s="352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92D050"/>
  </sheetPr>
  <dimension ref="A1:N25"/>
  <sheetViews>
    <sheetView zoomScaleNormal="100" workbookViewId="0">
      <selection activeCell="D12" sqref="D12:I12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9" width="14.28515625" style="21" customWidth="1"/>
    <col min="10" max="16384" width="11.42578125" style="21"/>
  </cols>
  <sheetData>
    <row r="1" spans="1:14" ht="18.75" customHeight="1" x14ac:dyDescent="0.2"/>
    <row r="2" spans="1:14" ht="18.75" customHeight="1" x14ac:dyDescent="0.2">
      <c r="A2" s="22" t="s">
        <v>15</v>
      </c>
      <c r="B2" s="23"/>
      <c r="C2" s="23"/>
      <c r="D2" s="24"/>
      <c r="E2" s="24"/>
      <c r="F2" s="24"/>
      <c r="G2" s="24"/>
      <c r="H2" s="24"/>
      <c r="I2" s="24"/>
    </row>
    <row r="3" spans="1:14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</row>
    <row r="4" spans="1:14" ht="14.25" customHeight="1" x14ac:dyDescent="0.2">
      <c r="A4" s="22"/>
      <c r="B4" s="25" t="s">
        <v>431</v>
      </c>
      <c r="C4" s="26"/>
      <c r="D4" s="24"/>
      <c r="E4" s="24"/>
      <c r="F4" s="24"/>
      <c r="G4" s="24"/>
      <c r="H4" s="24"/>
      <c r="I4" s="24"/>
    </row>
    <row r="5" spans="1:14" ht="14.25" customHeight="1" thickBot="1" x14ac:dyDescent="0.25">
      <c r="A5" s="22"/>
      <c r="B5" s="23"/>
      <c r="C5" s="23"/>
      <c r="D5" s="32"/>
      <c r="E5" s="32"/>
      <c r="F5" s="32"/>
      <c r="G5" s="32"/>
      <c r="H5" s="32"/>
      <c r="I5" s="32"/>
    </row>
    <row r="6" spans="1:14" ht="14.25" customHeight="1" x14ac:dyDescent="0.2">
      <c r="B6" s="27"/>
      <c r="C6" s="28"/>
      <c r="D6" s="248" t="s">
        <v>43</v>
      </c>
      <c r="E6" s="249" t="s">
        <v>44</v>
      </c>
      <c r="F6" s="249" t="s">
        <v>45</v>
      </c>
      <c r="G6" s="250" t="s">
        <v>48</v>
      </c>
      <c r="H6" s="251" t="s">
        <v>49</v>
      </c>
      <c r="I6" s="91" t="s">
        <v>50</v>
      </c>
      <c r="L6" s="619" t="s">
        <v>635</v>
      </c>
      <c r="M6" s="619" t="s">
        <v>675</v>
      </c>
      <c r="N6" s="619"/>
    </row>
    <row r="7" spans="1:14" ht="15" thickBot="1" x14ac:dyDescent="0.25">
      <c r="B7" s="31"/>
      <c r="C7" s="116"/>
      <c r="D7" s="676"/>
      <c r="E7" s="658"/>
      <c r="F7" s="657"/>
      <c r="G7" s="677"/>
      <c r="H7" s="672" t="s">
        <v>366</v>
      </c>
      <c r="I7" s="674" t="s">
        <v>367</v>
      </c>
    </row>
    <row r="8" spans="1:14" ht="18.75" thickBot="1" x14ac:dyDescent="0.25">
      <c r="B8" s="126"/>
      <c r="C8" s="116" t="s">
        <v>81</v>
      </c>
      <c r="D8" s="432" t="s">
        <v>362</v>
      </c>
      <c r="E8" s="433" t="s">
        <v>363</v>
      </c>
      <c r="F8" s="433" t="s">
        <v>364</v>
      </c>
      <c r="G8" s="433" t="s">
        <v>365</v>
      </c>
      <c r="H8" s="673"/>
      <c r="I8" s="675"/>
    </row>
    <row r="9" spans="1:14" ht="14.25" customHeight="1" x14ac:dyDescent="0.2">
      <c r="B9" s="79">
        <v>1</v>
      </c>
      <c r="C9" s="404" t="s">
        <v>271</v>
      </c>
      <c r="D9" s="386">
        <v>61894.695610000002</v>
      </c>
      <c r="E9" s="431">
        <v>3816.567</v>
      </c>
      <c r="F9" s="431">
        <v>61894.695610000002</v>
      </c>
      <c r="G9" s="431">
        <v>1606.3134</v>
      </c>
      <c r="H9" s="431">
        <v>69601.14258</v>
      </c>
      <c r="I9" s="387">
        <v>1.0960635691480014</v>
      </c>
    </row>
    <row r="10" spans="1:14" ht="14.25" customHeight="1" x14ac:dyDescent="0.2">
      <c r="B10" s="80">
        <v>2</v>
      </c>
      <c r="C10" s="404" t="s">
        <v>273</v>
      </c>
      <c r="D10" s="388">
        <v>839420.03182999999</v>
      </c>
      <c r="E10" s="382">
        <v>96804.750209999998</v>
      </c>
      <c r="F10" s="382">
        <v>839420.03182999999</v>
      </c>
      <c r="G10" s="382">
        <v>37557.610485999998</v>
      </c>
      <c r="H10" s="382">
        <v>657733.24662999995</v>
      </c>
      <c r="I10" s="389">
        <v>0.75000001698218888</v>
      </c>
    </row>
    <row r="11" spans="1:14" ht="14.25" customHeight="1" x14ac:dyDescent="0.2">
      <c r="B11" s="80">
        <v>3</v>
      </c>
      <c r="C11" s="404" t="s">
        <v>274</v>
      </c>
      <c r="D11" s="388">
        <v>2627341.3954099999</v>
      </c>
      <c r="E11" s="382">
        <v>301192.67340999999</v>
      </c>
      <c r="F11" s="382">
        <v>2627341.3954099999</v>
      </c>
      <c r="G11" s="382">
        <v>110452.85783199999</v>
      </c>
      <c r="H11" s="382">
        <v>2737794.2532700002</v>
      </c>
      <c r="I11" s="389">
        <v>1.0000000000102272</v>
      </c>
    </row>
    <row r="12" spans="1:14" ht="14.25" customHeight="1" x14ac:dyDescent="0.2">
      <c r="B12" s="80">
        <v>4</v>
      </c>
      <c r="C12" s="404" t="s">
        <v>276</v>
      </c>
      <c r="D12" s="388">
        <v>0.38150000000000001</v>
      </c>
      <c r="E12" s="382">
        <v>12375.612999999999</v>
      </c>
      <c r="F12" s="382">
        <v>0.38150000000000001</v>
      </c>
      <c r="G12" s="382">
        <v>3975.1226000000001</v>
      </c>
      <c r="H12" s="382">
        <v>795.10082</v>
      </c>
      <c r="I12" s="389">
        <v>0.2</v>
      </c>
    </row>
    <row r="13" spans="1:14" ht="14.25" customHeight="1" x14ac:dyDescent="0.2">
      <c r="B13" s="80">
        <v>5</v>
      </c>
      <c r="C13" s="404" t="s">
        <v>275</v>
      </c>
      <c r="D13" s="388"/>
      <c r="E13" s="382"/>
      <c r="F13" s="382"/>
      <c r="G13" s="382"/>
      <c r="H13" s="382"/>
      <c r="I13" s="389"/>
    </row>
    <row r="14" spans="1:14" ht="14.25" customHeight="1" thickBot="1" x14ac:dyDescent="0.25">
      <c r="B14" s="80">
        <v>6</v>
      </c>
      <c r="C14" s="404" t="s">
        <v>272</v>
      </c>
      <c r="D14" s="390">
        <v>9590027.0795200001</v>
      </c>
      <c r="E14" s="413">
        <v>496358.53087999998</v>
      </c>
      <c r="F14" s="413">
        <v>9590027.0795200001</v>
      </c>
      <c r="G14" s="413">
        <v>175923.947166</v>
      </c>
      <c r="H14" s="413">
        <v>4115359.9263900002</v>
      </c>
      <c r="I14" s="391">
        <v>0.42139878800790131</v>
      </c>
    </row>
    <row r="15" spans="1:14" ht="14.25" customHeight="1" x14ac:dyDescent="0.2">
      <c r="B15" s="80">
        <v>7</v>
      </c>
      <c r="C15" s="89"/>
      <c r="D15" s="39"/>
      <c r="E15" s="40"/>
      <c r="F15" s="40"/>
      <c r="G15" s="40"/>
      <c r="H15" s="40"/>
      <c r="I15" s="347"/>
    </row>
    <row r="16" spans="1:14" ht="14.25" customHeight="1" x14ac:dyDescent="0.2">
      <c r="B16" s="80">
        <v>8</v>
      </c>
      <c r="C16" s="89"/>
      <c r="D16" s="58"/>
      <c r="E16" s="59"/>
      <c r="F16" s="59"/>
      <c r="G16" s="59"/>
      <c r="H16" s="59"/>
      <c r="I16" s="346"/>
    </row>
    <row r="17" spans="2:9" ht="14.25" customHeight="1" x14ac:dyDescent="0.2">
      <c r="B17" s="80">
        <v>9</v>
      </c>
      <c r="C17" s="89"/>
      <c r="D17" s="58"/>
      <c r="E17" s="59"/>
      <c r="F17" s="59"/>
      <c r="G17" s="59"/>
      <c r="H17" s="59"/>
      <c r="I17" s="346"/>
    </row>
    <row r="18" spans="2:9" ht="14.25" customHeight="1" x14ac:dyDescent="0.2">
      <c r="B18" s="80">
        <v>10</v>
      </c>
      <c r="C18" s="89"/>
      <c r="D18" s="58"/>
      <c r="E18" s="59"/>
      <c r="F18" s="59"/>
      <c r="G18" s="59"/>
      <c r="H18" s="59"/>
      <c r="I18" s="346"/>
    </row>
    <row r="19" spans="2:9" ht="14.25" customHeight="1" x14ac:dyDescent="0.2">
      <c r="B19" s="80">
        <v>11</v>
      </c>
      <c r="C19" s="89"/>
      <c r="D19" s="58"/>
      <c r="E19" s="59"/>
      <c r="F19" s="59"/>
      <c r="G19" s="59"/>
      <c r="H19" s="59"/>
      <c r="I19" s="346"/>
    </row>
    <row r="20" spans="2:9" ht="14.25" customHeight="1" x14ac:dyDescent="0.2">
      <c r="B20" s="49">
        <v>12</v>
      </c>
      <c r="C20" s="88"/>
      <c r="D20" s="39"/>
      <c r="E20" s="40"/>
      <c r="F20" s="40"/>
      <c r="G20" s="40"/>
      <c r="H20" s="40"/>
      <c r="I20" s="347"/>
    </row>
    <row r="21" spans="2:9" ht="14.25" customHeight="1" x14ac:dyDescent="0.2">
      <c r="B21" s="80">
        <v>13</v>
      </c>
      <c r="C21" s="89"/>
      <c r="D21" s="58"/>
      <c r="E21" s="59"/>
      <c r="F21" s="59"/>
      <c r="G21" s="59"/>
      <c r="H21" s="59"/>
      <c r="I21" s="346"/>
    </row>
    <row r="22" spans="2:9" ht="14.25" customHeight="1" x14ac:dyDescent="0.2">
      <c r="B22" s="80">
        <v>14</v>
      </c>
      <c r="C22" s="89"/>
      <c r="D22" s="58"/>
      <c r="E22" s="59"/>
      <c r="F22" s="59"/>
      <c r="G22" s="59"/>
      <c r="H22" s="59"/>
      <c r="I22" s="346"/>
    </row>
    <row r="23" spans="2:9" ht="14.25" customHeight="1" x14ac:dyDescent="0.2">
      <c r="B23" s="49">
        <v>15</v>
      </c>
      <c r="C23" s="88"/>
      <c r="D23" s="39"/>
      <c r="E23" s="40"/>
      <c r="F23" s="40"/>
      <c r="G23" s="40"/>
      <c r="H23" s="40"/>
      <c r="I23" s="347"/>
    </row>
    <row r="24" spans="2:9" ht="14.25" customHeight="1" x14ac:dyDescent="0.2">
      <c r="B24" s="49">
        <v>16</v>
      </c>
      <c r="C24" s="88"/>
      <c r="D24" s="39"/>
      <c r="E24" s="40"/>
      <c r="F24" s="40"/>
      <c r="G24" s="40"/>
      <c r="H24" s="40"/>
      <c r="I24" s="347"/>
    </row>
    <row r="25" spans="2:9" ht="14.25" customHeight="1" thickBot="1" x14ac:dyDescent="0.25">
      <c r="B25" s="61">
        <v>17</v>
      </c>
      <c r="C25" s="46"/>
      <c r="D25" s="117"/>
      <c r="E25" s="95"/>
      <c r="F25" s="95"/>
      <c r="G25" s="95"/>
      <c r="H25" s="95"/>
      <c r="I25" s="348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tabColor theme="8" tint="0.79998168889431442"/>
    <pageSetUpPr fitToPage="1"/>
  </sheetPr>
  <dimension ref="A1:K61"/>
  <sheetViews>
    <sheetView showGridLines="0" zoomScaleNormal="100" zoomScaleSheetLayoutView="90" workbookViewId="0"/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1.85546875" style="4" customWidth="1"/>
    <col min="7" max="7" width="18.7109375" style="5" customWidth="1"/>
    <col min="8" max="8" width="20.42578125" style="614" customWidth="1"/>
    <col min="9" max="9" width="11.7109375" style="5" bestFit="1" customWidth="1"/>
    <col min="10" max="16384" width="11.42578125" style="5"/>
  </cols>
  <sheetData>
    <row r="1" spans="1:9" s="1" customFormat="1" ht="18.75" customHeight="1" x14ac:dyDescent="0.2">
      <c r="A1" s="201"/>
      <c r="B1" s="202"/>
      <c r="C1" s="203"/>
      <c r="D1" s="202"/>
      <c r="E1" s="203"/>
      <c r="F1" s="204"/>
      <c r="H1" s="613"/>
    </row>
    <row r="2" spans="1:9" ht="18.75" customHeight="1" x14ac:dyDescent="0.2">
      <c r="B2" s="2" t="s">
        <v>193</v>
      </c>
      <c r="C2" s="205"/>
      <c r="D2" s="3"/>
      <c r="E2" s="205"/>
      <c r="F2" s="205"/>
      <c r="G2" s="638" t="s">
        <v>678</v>
      </c>
      <c r="H2" s="639"/>
      <c r="I2" s="638"/>
    </row>
    <row r="3" spans="1:9" ht="14.25" customHeight="1" x14ac:dyDescent="0.2">
      <c r="A3" s="206"/>
      <c r="B3" s="252" t="s">
        <v>180</v>
      </c>
      <c r="C3" s="253" t="s">
        <v>140</v>
      </c>
      <c r="D3" s="253" t="s">
        <v>238</v>
      </c>
      <c r="E3" s="253" t="s">
        <v>142</v>
      </c>
      <c r="F3" s="253" t="s">
        <v>141</v>
      </c>
      <c r="G3" s="640" t="s">
        <v>634</v>
      </c>
      <c r="H3" s="641" t="s">
        <v>633</v>
      </c>
      <c r="I3" s="640" t="s">
        <v>640</v>
      </c>
    </row>
    <row r="4" spans="1:9" s="9" customFormat="1" ht="14.25" customHeight="1" x14ac:dyDescent="0.15">
      <c r="A4" s="8"/>
      <c r="B4" s="209">
        <v>1</v>
      </c>
      <c r="C4" s="170" t="s">
        <v>1</v>
      </c>
      <c r="D4" s="170" t="s">
        <v>194</v>
      </c>
      <c r="E4" s="170" t="s">
        <v>239</v>
      </c>
      <c r="F4" s="439" t="s">
        <v>86</v>
      </c>
      <c r="G4" s="9" t="s">
        <v>642</v>
      </c>
      <c r="H4" s="617" t="s">
        <v>653</v>
      </c>
      <c r="I4" s="621" t="s">
        <v>647</v>
      </c>
    </row>
    <row r="5" spans="1:9" s="9" customFormat="1" ht="14.25" customHeight="1" x14ac:dyDescent="0.15">
      <c r="A5" s="8"/>
      <c r="B5" s="235">
        <v>2</v>
      </c>
      <c r="C5" s="232" t="s">
        <v>2</v>
      </c>
      <c r="D5" s="232" t="s">
        <v>195</v>
      </c>
      <c r="E5" s="232" t="s">
        <v>239</v>
      </c>
      <c r="F5" s="440" t="s">
        <v>235</v>
      </c>
      <c r="G5" s="609"/>
      <c r="H5" s="615"/>
      <c r="I5" s="622"/>
    </row>
    <row r="6" spans="1:9" s="9" customFormat="1" ht="14.25" customHeight="1" x14ac:dyDescent="0.15">
      <c r="A6" s="8"/>
      <c r="B6" s="209">
        <v>3</v>
      </c>
      <c r="C6" s="170" t="s">
        <v>242</v>
      </c>
      <c r="D6" s="170" t="s">
        <v>196</v>
      </c>
      <c r="E6" s="170" t="s">
        <v>239</v>
      </c>
      <c r="F6" s="439" t="s">
        <v>86</v>
      </c>
      <c r="G6" s="9" t="s">
        <v>637</v>
      </c>
      <c r="H6" s="616"/>
      <c r="I6" s="621"/>
    </row>
    <row r="7" spans="1:9" s="9" customFormat="1" ht="14.25" customHeight="1" x14ac:dyDescent="0.15">
      <c r="A7" s="8"/>
      <c r="B7" s="235">
        <v>4</v>
      </c>
      <c r="C7" s="232" t="s">
        <v>42</v>
      </c>
      <c r="D7" s="232" t="s">
        <v>184</v>
      </c>
      <c r="E7" s="232" t="s">
        <v>239</v>
      </c>
      <c r="F7" s="440" t="s">
        <v>86</v>
      </c>
      <c r="G7" s="9" t="s">
        <v>636</v>
      </c>
      <c r="H7" s="617" t="s">
        <v>638</v>
      </c>
      <c r="I7" s="621"/>
    </row>
    <row r="8" spans="1:9" s="9" customFormat="1" ht="14.25" customHeight="1" x14ac:dyDescent="0.15">
      <c r="A8" s="8"/>
      <c r="B8" s="257">
        <v>5</v>
      </c>
      <c r="C8" s="256" t="s">
        <v>175</v>
      </c>
      <c r="D8" s="256" t="s">
        <v>184</v>
      </c>
      <c r="E8" s="256" t="s">
        <v>239</v>
      </c>
      <c r="F8" s="441" t="s">
        <v>86</v>
      </c>
      <c r="H8" s="618" t="s">
        <v>638</v>
      </c>
      <c r="I8" s="621"/>
    </row>
    <row r="9" spans="1:9" s="9" customFormat="1" ht="14.25" customHeight="1" x14ac:dyDescent="0.15">
      <c r="A9" s="8"/>
      <c r="B9" s="235">
        <v>6</v>
      </c>
      <c r="C9" s="232" t="s">
        <v>0</v>
      </c>
      <c r="D9" s="232" t="s">
        <v>197</v>
      </c>
      <c r="E9" s="232" t="s">
        <v>239</v>
      </c>
      <c r="F9" s="440" t="s">
        <v>86</v>
      </c>
      <c r="H9" s="618" t="s">
        <v>638</v>
      </c>
      <c r="I9" s="621"/>
    </row>
    <row r="10" spans="1:9" s="9" customFormat="1" ht="14.25" customHeight="1" x14ac:dyDescent="0.15">
      <c r="A10" s="8"/>
      <c r="B10" s="209">
        <v>7</v>
      </c>
      <c r="C10" s="170" t="s">
        <v>41</v>
      </c>
      <c r="D10" s="170" t="s">
        <v>198</v>
      </c>
      <c r="E10" s="170" t="s">
        <v>143</v>
      </c>
      <c r="F10" s="439" t="s">
        <v>235</v>
      </c>
      <c r="G10" s="609"/>
      <c r="H10" s="615"/>
      <c r="I10" s="622"/>
    </row>
    <row r="11" spans="1:9" ht="14.25" customHeight="1" x14ac:dyDescent="0.2">
      <c r="A11" s="208"/>
      <c r="B11" s="235">
        <v>8</v>
      </c>
      <c r="C11" s="232" t="s">
        <v>144</v>
      </c>
      <c r="D11" s="232" t="s">
        <v>185</v>
      </c>
      <c r="E11" s="232" t="s">
        <v>143</v>
      </c>
      <c r="F11" s="440" t="s">
        <v>234</v>
      </c>
      <c r="G11" s="610"/>
      <c r="H11" s="615"/>
      <c r="I11" s="622"/>
    </row>
    <row r="12" spans="1:9" ht="14.25" customHeight="1" x14ac:dyDescent="0.2">
      <c r="A12" s="208"/>
      <c r="B12" s="257">
        <v>9</v>
      </c>
      <c r="C12" s="256" t="s">
        <v>145</v>
      </c>
      <c r="D12" s="256" t="s">
        <v>185</v>
      </c>
      <c r="E12" s="256" t="s">
        <v>239</v>
      </c>
      <c r="F12" s="441" t="s">
        <v>86</v>
      </c>
      <c r="G12" s="5" t="s">
        <v>641</v>
      </c>
      <c r="H12" s="618" t="s">
        <v>638</v>
      </c>
      <c r="I12" s="623"/>
    </row>
    <row r="13" spans="1:9" ht="14.25" customHeight="1" x14ac:dyDescent="0.2">
      <c r="A13" s="208"/>
      <c r="B13" s="235">
        <v>10</v>
      </c>
      <c r="C13" s="232" t="s">
        <v>150</v>
      </c>
      <c r="D13" s="232" t="s">
        <v>185</v>
      </c>
      <c r="E13" s="232" t="s">
        <v>239</v>
      </c>
      <c r="F13" s="440" t="s">
        <v>86</v>
      </c>
      <c r="G13" s="5" t="s">
        <v>636</v>
      </c>
      <c r="H13" s="618" t="s">
        <v>638</v>
      </c>
      <c r="I13" s="623"/>
    </row>
    <row r="14" spans="1:9" s="7" customFormat="1" ht="14.25" customHeight="1" x14ac:dyDescent="0.2">
      <c r="A14" s="207"/>
      <c r="B14" s="209">
        <v>11</v>
      </c>
      <c r="C14" s="170" t="s">
        <v>3</v>
      </c>
      <c r="D14" s="170" t="s">
        <v>199</v>
      </c>
      <c r="E14" s="170" t="s">
        <v>239</v>
      </c>
      <c r="F14" s="439" t="s">
        <v>86</v>
      </c>
      <c r="G14" s="612" t="s">
        <v>635</v>
      </c>
      <c r="H14" s="625" t="s">
        <v>639</v>
      </c>
      <c r="I14" s="624">
        <v>43881</v>
      </c>
    </row>
    <row r="15" spans="1:9" s="7" customFormat="1" ht="14.25" customHeight="1" x14ac:dyDescent="0.2">
      <c r="A15" s="207"/>
      <c r="B15" s="235">
        <v>12</v>
      </c>
      <c r="C15" s="232" t="s">
        <v>4</v>
      </c>
      <c r="D15" s="232" t="s">
        <v>200</v>
      </c>
      <c r="E15" s="232" t="s">
        <v>239</v>
      </c>
      <c r="F15" s="440" t="s">
        <v>86</v>
      </c>
      <c r="G15" s="612" t="s">
        <v>635</v>
      </c>
      <c r="H15" s="625" t="s">
        <v>639</v>
      </c>
      <c r="I15" s="624">
        <v>43881</v>
      </c>
    </row>
    <row r="16" spans="1:9" s="7" customFormat="1" ht="14.25" customHeight="1" x14ac:dyDescent="0.2">
      <c r="A16" s="207"/>
      <c r="B16" s="209">
        <v>13</v>
      </c>
      <c r="C16" s="170" t="s">
        <v>5</v>
      </c>
      <c r="D16" s="170" t="s">
        <v>201</v>
      </c>
      <c r="E16" s="170" t="s">
        <v>239</v>
      </c>
      <c r="F16" s="439" t="s">
        <v>86</v>
      </c>
      <c r="G16" s="612" t="s">
        <v>635</v>
      </c>
      <c r="H16" s="625" t="s">
        <v>639</v>
      </c>
      <c r="I16" s="624">
        <v>43881</v>
      </c>
    </row>
    <row r="17" spans="1:9" s="7" customFormat="1" ht="14.25" customHeight="1" x14ac:dyDescent="0.2">
      <c r="A17" s="207"/>
      <c r="B17" s="235">
        <v>14</v>
      </c>
      <c r="C17" s="232" t="s">
        <v>6</v>
      </c>
      <c r="D17" s="232" t="s">
        <v>203</v>
      </c>
      <c r="E17" s="232" t="s">
        <v>239</v>
      </c>
      <c r="F17" s="440" t="s">
        <v>86</v>
      </c>
      <c r="G17" s="612" t="s">
        <v>635</v>
      </c>
      <c r="H17" s="625" t="s">
        <v>639</v>
      </c>
      <c r="I17" s="624">
        <v>43881</v>
      </c>
    </row>
    <row r="18" spans="1:9" s="7" customFormat="1" ht="14.25" customHeight="1" x14ac:dyDescent="0.2">
      <c r="A18" s="207"/>
      <c r="B18" s="209">
        <v>15</v>
      </c>
      <c r="C18" s="170" t="s">
        <v>7</v>
      </c>
      <c r="D18" s="170" t="s">
        <v>204</v>
      </c>
      <c r="E18" s="170" t="s">
        <v>346</v>
      </c>
      <c r="F18" s="439"/>
      <c r="G18" s="612" t="s">
        <v>635</v>
      </c>
      <c r="H18" s="625" t="s">
        <v>639</v>
      </c>
      <c r="I18" s="624">
        <v>43881</v>
      </c>
    </row>
    <row r="19" spans="1:9" s="7" customFormat="1" ht="14.25" customHeight="1" x14ac:dyDescent="0.2">
      <c r="A19" s="207"/>
      <c r="B19" s="235">
        <v>16</v>
      </c>
      <c r="C19" s="232" t="s">
        <v>8</v>
      </c>
      <c r="D19" s="232" t="s">
        <v>206</v>
      </c>
      <c r="E19" s="232" t="s">
        <v>239</v>
      </c>
      <c r="F19" s="440"/>
      <c r="G19" s="612" t="s">
        <v>635</v>
      </c>
      <c r="H19" s="625" t="s">
        <v>639</v>
      </c>
      <c r="I19" s="624">
        <v>43881</v>
      </c>
    </row>
    <row r="20" spans="1:9" s="7" customFormat="1" ht="14.25" customHeight="1" x14ac:dyDescent="0.2">
      <c r="A20" s="207"/>
      <c r="B20" s="209">
        <v>17</v>
      </c>
      <c r="C20" s="170" t="s">
        <v>9</v>
      </c>
      <c r="D20" s="170" t="s">
        <v>205</v>
      </c>
      <c r="E20" s="170" t="s">
        <v>239</v>
      </c>
      <c r="F20" s="439"/>
      <c r="G20" s="612" t="s">
        <v>635</v>
      </c>
      <c r="H20" s="625" t="s">
        <v>639</v>
      </c>
      <c r="I20" s="624">
        <v>43881</v>
      </c>
    </row>
    <row r="21" spans="1:9" s="7" customFormat="1" ht="14.25" customHeight="1" x14ac:dyDescent="0.2">
      <c r="A21" s="207"/>
      <c r="B21" s="235">
        <v>18</v>
      </c>
      <c r="C21" s="232" t="s">
        <v>10</v>
      </c>
      <c r="D21" s="232" t="s">
        <v>207</v>
      </c>
      <c r="E21" s="232" t="s">
        <v>239</v>
      </c>
      <c r="F21" s="440"/>
      <c r="G21" s="612" t="s">
        <v>635</v>
      </c>
      <c r="H21" s="625" t="s">
        <v>639</v>
      </c>
      <c r="I21" s="624">
        <v>43881</v>
      </c>
    </row>
    <row r="22" spans="1:9" s="7" customFormat="1" ht="14.25" customHeight="1" x14ac:dyDescent="0.2">
      <c r="A22" s="207"/>
      <c r="B22" s="209">
        <v>19</v>
      </c>
      <c r="C22" s="170" t="s">
        <v>11</v>
      </c>
      <c r="D22" s="170" t="s">
        <v>208</v>
      </c>
      <c r="E22" s="170" t="s">
        <v>239</v>
      </c>
      <c r="F22" s="439" t="s">
        <v>234</v>
      </c>
      <c r="G22" s="611"/>
      <c r="H22" s="615"/>
      <c r="I22" s="622"/>
    </row>
    <row r="23" spans="1:9" s="7" customFormat="1" ht="14.25" customHeight="1" x14ac:dyDescent="0.2">
      <c r="A23" s="207"/>
      <c r="B23" s="235">
        <v>20</v>
      </c>
      <c r="C23" s="232" t="s">
        <v>12</v>
      </c>
      <c r="D23" s="232" t="s">
        <v>209</v>
      </c>
      <c r="E23" s="232" t="s">
        <v>240</v>
      </c>
      <c r="F23" s="440" t="s">
        <v>234</v>
      </c>
      <c r="G23" s="611"/>
      <c r="H23" s="615"/>
      <c r="I23" s="622"/>
    </row>
    <row r="24" spans="1:9" s="7" customFormat="1" ht="14.25" customHeight="1" x14ac:dyDescent="0.2">
      <c r="A24" s="207"/>
      <c r="B24" s="209">
        <v>21</v>
      </c>
      <c r="C24" s="170" t="s">
        <v>13</v>
      </c>
      <c r="D24" s="170" t="s">
        <v>210</v>
      </c>
      <c r="E24" s="170" t="s">
        <v>240</v>
      </c>
      <c r="F24" s="439" t="s">
        <v>234</v>
      </c>
      <c r="G24" s="611"/>
      <c r="H24" s="615"/>
      <c r="I24" s="622"/>
    </row>
    <row r="25" spans="1:9" s="7" customFormat="1" ht="14.25" customHeight="1" x14ac:dyDescent="0.2">
      <c r="A25" s="207"/>
      <c r="B25" s="235">
        <v>22</v>
      </c>
      <c r="C25" s="232" t="s">
        <v>14</v>
      </c>
      <c r="D25" s="232" t="s">
        <v>211</v>
      </c>
      <c r="E25" s="232" t="s">
        <v>239</v>
      </c>
      <c r="F25" s="440" t="s">
        <v>86</v>
      </c>
      <c r="G25" s="612" t="s">
        <v>635</v>
      </c>
      <c r="H25" s="625" t="s">
        <v>639</v>
      </c>
      <c r="I25" s="624">
        <v>43881</v>
      </c>
    </row>
    <row r="26" spans="1:9" s="7" customFormat="1" ht="14.25" customHeight="1" x14ac:dyDescent="0.2">
      <c r="A26" s="207"/>
      <c r="B26" s="209">
        <v>23</v>
      </c>
      <c r="C26" s="170" t="s">
        <v>15</v>
      </c>
      <c r="D26" s="170" t="s">
        <v>212</v>
      </c>
      <c r="E26" s="170" t="s">
        <v>239</v>
      </c>
      <c r="F26" s="439" t="s">
        <v>86</v>
      </c>
      <c r="G26" s="612" t="s">
        <v>635</v>
      </c>
      <c r="H26" s="625" t="s">
        <v>639</v>
      </c>
      <c r="I26" s="624">
        <v>43881</v>
      </c>
    </row>
    <row r="27" spans="1:9" s="7" customFormat="1" ht="14.25" customHeight="1" x14ac:dyDescent="0.2">
      <c r="A27" s="207"/>
      <c r="B27" s="235">
        <v>24</v>
      </c>
      <c r="C27" s="232" t="s">
        <v>16</v>
      </c>
      <c r="D27" s="232" t="s">
        <v>213</v>
      </c>
      <c r="E27" s="232" t="s">
        <v>239</v>
      </c>
      <c r="F27" s="440" t="s">
        <v>86</v>
      </c>
      <c r="G27" s="612" t="s">
        <v>635</v>
      </c>
      <c r="H27" s="625" t="s">
        <v>639</v>
      </c>
      <c r="I27" s="624">
        <v>43881</v>
      </c>
    </row>
    <row r="28" spans="1:9" s="7" customFormat="1" ht="14.25" customHeight="1" x14ac:dyDescent="0.2">
      <c r="A28" s="207"/>
      <c r="B28" s="209">
        <v>25</v>
      </c>
      <c r="C28" s="170" t="s">
        <v>17</v>
      </c>
      <c r="D28" s="170" t="s">
        <v>214</v>
      </c>
      <c r="E28" s="170" t="s">
        <v>239</v>
      </c>
      <c r="F28" s="439" t="s">
        <v>235</v>
      </c>
      <c r="G28" s="611"/>
      <c r="H28" s="615"/>
      <c r="I28" s="622"/>
    </row>
    <row r="29" spans="1:9" s="7" customFormat="1" ht="14.25" customHeight="1" x14ac:dyDescent="0.2">
      <c r="A29" s="207"/>
      <c r="B29" s="235">
        <v>26</v>
      </c>
      <c r="C29" s="232" t="s">
        <v>18</v>
      </c>
      <c r="D29" s="232" t="s">
        <v>215</v>
      </c>
      <c r="E29" s="232" t="s">
        <v>240</v>
      </c>
      <c r="F29" s="440" t="s">
        <v>235</v>
      </c>
      <c r="G29" s="611"/>
      <c r="H29" s="615"/>
      <c r="I29" s="622"/>
    </row>
    <row r="30" spans="1:9" s="7" customFormat="1" ht="14.25" customHeight="1" x14ac:dyDescent="0.2">
      <c r="A30" s="207"/>
      <c r="B30" s="209">
        <v>27</v>
      </c>
      <c r="C30" s="170" t="s">
        <v>19</v>
      </c>
      <c r="D30" s="170" t="s">
        <v>216</v>
      </c>
      <c r="E30" s="170" t="s">
        <v>240</v>
      </c>
      <c r="F30" s="441" t="s">
        <v>235</v>
      </c>
      <c r="G30" s="611"/>
      <c r="H30" s="615"/>
      <c r="I30" s="622"/>
    </row>
    <row r="31" spans="1:9" s="7" customFormat="1" ht="14.25" customHeight="1" x14ac:dyDescent="0.2">
      <c r="A31" s="207"/>
      <c r="B31" s="235">
        <v>28</v>
      </c>
      <c r="C31" s="232" t="s">
        <v>20</v>
      </c>
      <c r="D31" s="232" t="s">
        <v>217</v>
      </c>
      <c r="E31" s="232" t="s">
        <v>239</v>
      </c>
      <c r="F31" s="440" t="s">
        <v>235</v>
      </c>
      <c r="G31" s="611"/>
      <c r="H31" s="615"/>
      <c r="I31" s="622"/>
    </row>
    <row r="32" spans="1:9" s="7" customFormat="1" ht="14.25" customHeight="1" x14ac:dyDescent="0.2">
      <c r="A32" s="207"/>
      <c r="B32" s="209">
        <v>29</v>
      </c>
      <c r="C32" s="170" t="s">
        <v>21</v>
      </c>
      <c r="D32" s="170" t="s">
        <v>218</v>
      </c>
      <c r="E32" s="170" t="s">
        <v>240</v>
      </c>
      <c r="F32" s="439" t="s">
        <v>235</v>
      </c>
      <c r="G32" s="611"/>
      <c r="H32" s="615"/>
      <c r="I32" s="622"/>
    </row>
    <row r="33" spans="1:9" s="9" customFormat="1" ht="14.25" customHeight="1" x14ac:dyDescent="0.15">
      <c r="A33" s="207"/>
      <c r="B33" s="235">
        <v>30</v>
      </c>
      <c r="C33" s="232" t="s">
        <v>22</v>
      </c>
      <c r="D33" s="232" t="s">
        <v>219</v>
      </c>
      <c r="E33" s="232" t="s">
        <v>240</v>
      </c>
      <c r="F33" s="440" t="s">
        <v>235</v>
      </c>
      <c r="G33" s="609"/>
      <c r="H33" s="615"/>
      <c r="I33" s="622"/>
    </row>
    <row r="34" spans="1:9" s="9" customFormat="1" ht="14.25" customHeight="1" x14ac:dyDescent="0.15">
      <c r="A34" s="207"/>
      <c r="B34" s="257">
        <v>31</v>
      </c>
      <c r="C34" s="256" t="s">
        <v>23</v>
      </c>
      <c r="D34" s="256" t="s">
        <v>220</v>
      </c>
      <c r="E34" s="256" t="s">
        <v>239</v>
      </c>
      <c r="F34" s="441" t="s">
        <v>86</v>
      </c>
      <c r="G34" s="9" t="s">
        <v>636</v>
      </c>
      <c r="H34" s="618" t="s">
        <v>638</v>
      </c>
      <c r="I34" s="621"/>
    </row>
    <row r="35" spans="1:9" s="9" customFormat="1" ht="14.25" customHeight="1" x14ac:dyDescent="0.15">
      <c r="A35" s="207"/>
      <c r="B35" s="235">
        <v>32</v>
      </c>
      <c r="C35" s="232" t="s">
        <v>24</v>
      </c>
      <c r="D35" s="232" t="s">
        <v>221</v>
      </c>
      <c r="E35" s="232" t="s">
        <v>240</v>
      </c>
      <c r="F35" s="440" t="s">
        <v>235</v>
      </c>
      <c r="G35" s="609"/>
      <c r="H35" s="615"/>
      <c r="I35" s="622"/>
    </row>
    <row r="36" spans="1:9" s="9" customFormat="1" ht="14.25" customHeight="1" x14ac:dyDescent="0.15">
      <c r="A36" s="207"/>
      <c r="B36" s="209">
        <v>33</v>
      </c>
      <c r="C36" s="170" t="s">
        <v>183</v>
      </c>
      <c r="D36" s="170" t="s">
        <v>222</v>
      </c>
      <c r="E36" s="170" t="s">
        <v>240</v>
      </c>
      <c r="F36" s="439" t="s">
        <v>235</v>
      </c>
      <c r="G36" s="609"/>
      <c r="H36" s="615"/>
      <c r="I36" s="622"/>
    </row>
    <row r="37" spans="1:9" s="9" customFormat="1" ht="14.25" customHeight="1" x14ac:dyDescent="0.15">
      <c r="A37" s="207"/>
      <c r="B37" s="235">
        <v>34</v>
      </c>
      <c r="C37" s="232" t="s">
        <v>25</v>
      </c>
      <c r="D37" s="232" t="s">
        <v>223</v>
      </c>
      <c r="E37" s="232" t="s">
        <v>240</v>
      </c>
      <c r="F37" s="440" t="s">
        <v>235</v>
      </c>
      <c r="G37" s="609"/>
      <c r="H37" s="615"/>
      <c r="I37" s="622"/>
    </row>
    <row r="38" spans="1:9" s="9" customFormat="1" ht="14.25" customHeight="1" x14ac:dyDescent="0.15">
      <c r="A38" s="207"/>
      <c r="B38" s="209">
        <v>35</v>
      </c>
      <c r="C38" s="170" t="s">
        <v>26</v>
      </c>
      <c r="D38" s="170" t="s">
        <v>224</v>
      </c>
      <c r="E38" s="170" t="s">
        <v>239</v>
      </c>
      <c r="F38" s="439" t="s">
        <v>235</v>
      </c>
      <c r="G38" s="9" t="s">
        <v>39</v>
      </c>
      <c r="H38" s="618" t="s">
        <v>638</v>
      </c>
      <c r="I38" s="621"/>
    </row>
    <row r="39" spans="1:9" s="9" customFormat="1" ht="14.25" customHeight="1" x14ac:dyDescent="0.15">
      <c r="A39" s="207"/>
      <c r="B39" s="235">
        <v>36</v>
      </c>
      <c r="C39" s="232" t="s">
        <v>27</v>
      </c>
      <c r="D39" s="232" t="s">
        <v>225</v>
      </c>
      <c r="E39" s="232" t="s">
        <v>240</v>
      </c>
      <c r="F39" s="440" t="s">
        <v>235</v>
      </c>
      <c r="G39" s="609"/>
      <c r="H39" s="615"/>
      <c r="I39" s="622"/>
    </row>
    <row r="40" spans="1:9" s="9" customFormat="1" ht="14.25" customHeight="1" x14ac:dyDescent="0.15">
      <c r="A40" s="207"/>
      <c r="B40" s="209">
        <v>37</v>
      </c>
      <c r="C40" s="170" t="s">
        <v>28</v>
      </c>
      <c r="D40" s="170" t="s">
        <v>226</v>
      </c>
      <c r="E40" s="170" t="s">
        <v>240</v>
      </c>
      <c r="F40" s="439" t="s">
        <v>235</v>
      </c>
      <c r="G40" s="609"/>
      <c r="H40" s="615"/>
      <c r="I40" s="622"/>
    </row>
    <row r="41" spans="1:9" s="9" customFormat="1" ht="14.25" customHeight="1" x14ac:dyDescent="0.15">
      <c r="A41" s="207"/>
      <c r="B41" s="235">
        <v>38</v>
      </c>
      <c r="C41" s="232" t="s">
        <v>29</v>
      </c>
      <c r="D41" s="232" t="s">
        <v>227</v>
      </c>
      <c r="E41" s="232" t="s">
        <v>240</v>
      </c>
      <c r="F41" s="440" t="s">
        <v>235</v>
      </c>
      <c r="G41" s="609"/>
      <c r="H41" s="615"/>
      <c r="I41" s="622"/>
    </row>
    <row r="42" spans="1:9" s="9" customFormat="1" ht="14.25" customHeight="1" x14ac:dyDescent="0.15">
      <c r="A42" s="207"/>
      <c r="B42" s="209">
        <v>39</v>
      </c>
      <c r="C42" s="170" t="s">
        <v>30</v>
      </c>
      <c r="D42" s="170" t="s">
        <v>186</v>
      </c>
      <c r="E42" s="170" t="s">
        <v>240</v>
      </c>
      <c r="F42" s="439" t="s">
        <v>235</v>
      </c>
      <c r="G42" s="609"/>
      <c r="H42" s="615"/>
      <c r="I42" s="622"/>
    </row>
    <row r="43" spans="1:9" s="9" customFormat="1" ht="14.25" customHeight="1" x14ac:dyDescent="0.15">
      <c r="A43" s="207"/>
      <c r="B43" s="235">
        <v>40</v>
      </c>
      <c r="C43" s="232" t="s">
        <v>31</v>
      </c>
      <c r="D43" s="232" t="s">
        <v>186</v>
      </c>
      <c r="E43" s="232" t="s">
        <v>240</v>
      </c>
      <c r="F43" s="440" t="s">
        <v>235</v>
      </c>
      <c r="G43" s="609"/>
      <c r="H43" s="615"/>
      <c r="I43" s="622"/>
    </row>
    <row r="44" spans="1:9" s="9" customFormat="1" ht="14.25" customHeight="1" x14ac:dyDescent="0.15">
      <c r="A44" s="207"/>
      <c r="B44" s="209">
        <v>41</v>
      </c>
      <c r="C44" s="170" t="s">
        <v>32</v>
      </c>
      <c r="D44" s="170" t="s">
        <v>186</v>
      </c>
      <c r="E44" s="170" t="s">
        <v>240</v>
      </c>
      <c r="F44" s="439" t="s">
        <v>235</v>
      </c>
      <c r="G44" s="609"/>
      <c r="H44" s="615"/>
      <c r="I44" s="622"/>
    </row>
    <row r="45" spans="1:9" s="9" customFormat="1" ht="14.25" customHeight="1" x14ac:dyDescent="0.15">
      <c r="A45" s="207"/>
      <c r="B45" s="235">
        <v>42</v>
      </c>
      <c r="C45" s="232" t="s">
        <v>33</v>
      </c>
      <c r="D45" s="232" t="s">
        <v>186</v>
      </c>
      <c r="E45" s="232" t="s">
        <v>240</v>
      </c>
      <c r="F45" s="440" t="s">
        <v>235</v>
      </c>
      <c r="G45" s="609"/>
      <c r="H45" s="615"/>
      <c r="I45" s="622"/>
    </row>
    <row r="46" spans="1:9" s="9" customFormat="1" ht="14.25" customHeight="1" x14ac:dyDescent="0.15">
      <c r="A46" s="207"/>
      <c r="B46" s="209">
        <v>43</v>
      </c>
      <c r="C46" s="170" t="s">
        <v>34</v>
      </c>
      <c r="D46" s="170" t="s">
        <v>228</v>
      </c>
      <c r="E46" s="170" t="s">
        <v>240</v>
      </c>
      <c r="F46" s="439" t="s">
        <v>235</v>
      </c>
      <c r="G46" s="609"/>
      <c r="H46" s="615"/>
      <c r="I46" s="622"/>
    </row>
    <row r="47" spans="1:9" s="9" customFormat="1" ht="14.25" customHeight="1" x14ac:dyDescent="0.15">
      <c r="A47" s="207"/>
      <c r="B47" s="235">
        <v>44</v>
      </c>
      <c r="C47" s="232" t="s">
        <v>35</v>
      </c>
      <c r="D47" s="232" t="s">
        <v>229</v>
      </c>
      <c r="E47" s="232" t="s">
        <v>240</v>
      </c>
      <c r="F47" s="440" t="s">
        <v>235</v>
      </c>
      <c r="G47" s="609"/>
      <c r="H47" s="615"/>
      <c r="I47" s="622"/>
    </row>
    <row r="48" spans="1:9" s="9" customFormat="1" ht="14.25" customHeight="1" x14ac:dyDescent="0.15">
      <c r="A48" s="207"/>
      <c r="B48" s="209">
        <v>45</v>
      </c>
      <c r="C48" s="170" t="s">
        <v>36</v>
      </c>
      <c r="D48" s="170" t="s">
        <v>230</v>
      </c>
      <c r="E48" s="170" t="s">
        <v>240</v>
      </c>
      <c r="F48" s="439" t="s">
        <v>235</v>
      </c>
      <c r="G48" s="609"/>
      <c r="H48" s="615"/>
      <c r="I48" s="622"/>
    </row>
    <row r="49" spans="1:11" s="9" customFormat="1" ht="14.25" customHeight="1" x14ac:dyDescent="0.15">
      <c r="A49" s="207"/>
      <c r="B49" s="235">
        <v>46</v>
      </c>
      <c r="C49" s="232" t="s">
        <v>37</v>
      </c>
      <c r="D49" s="232" t="s">
        <v>231</v>
      </c>
      <c r="E49" s="232" t="s">
        <v>240</v>
      </c>
      <c r="F49" s="440" t="s">
        <v>235</v>
      </c>
      <c r="G49" s="609"/>
      <c r="H49" s="615"/>
      <c r="I49" s="622"/>
    </row>
    <row r="50" spans="1:11" s="9" customFormat="1" ht="14.25" customHeight="1" x14ac:dyDescent="0.15">
      <c r="A50" s="207"/>
      <c r="B50" s="209">
        <v>47</v>
      </c>
      <c r="C50" s="170" t="s">
        <v>38</v>
      </c>
      <c r="D50" s="170" t="s">
        <v>232</v>
      </c>
      <c r="E50" s="170" t="s">
        <v>240</v>
      </c>
      <c r="F50" s="439" t="s">
        <v>235</v>
      </c>
      <c r="G50" s="609"/>
      <c r="H50" s="615"/>
      <c r="I50" s="622"/>
    </row>
    <row r="51" spans="1:11" s="9" customFormat="1" ht="14.25" customHeight="1" x14ac:dyDescent="0.15">
      <c r="A51" s="8"/>
      <c r="B51" s="235">
        <v>48</v>
      </c>
      <c r="C51" s="232" t="s">
        <v>39</v>
      </c>
      <c r="D51" s="232" t="s">
        <v>187</v>
      </c>
      <c r="E51" s="232" t="s">
        <v>240</v>
      </c>
      <c r="F51" s="440" t="s">
        <v>86</v>
      </c>
      <c r="G51" s="9" t="s">
        <v>39</v>
      </c>
      <c r="H51" s="618" t="s">
        <v>638</v>
      </c>
      <c r="I51" s="621"/>
    </row>
    <row r="52" spans="1:11" s="9" customFormat="1" ht="14.25" customHeight="1" x14ac:dyDescent="0.15">
      <c r="A52" s="207"/>
      <c r="B52" s="209">
        <v>49</v>
      </c>
      <c r="C52" s="170" t="s">
        <v>146</v>
      </c>
      <c r="D52" s="170" t="s">
        <v>188</v>
      </c>
      <c r="E52" s="170" t="s">
        <v>240</v>
      </c>
      <c r="F52" s="439" t="s">
        <v>86</v>
      </c>
      <c r="G52" s="9" t="s">
        <v>677</v>
      </c>
      <c r="H52" s="625" t="s">
        <v>639</v>
      </c>
      <c r="I52" s="637">
        <v>43882</v>
      </c>
    </row>
    <row r="53" spans="1:11" s="9" customFormat="1" ht="14.25" customHeight="1" x14ac:dyDescent="0.15">
      <c r="A53" s="207"/>
      <c r="B53" s="235">
        <v>50</v>
      </c>
      <c r="C53" s="232" t="s">
        <v>147</v>
      </c>
      <c r="D53" s="232" t="s">
        <v>188</v>
      </c>
      <c r="E53" s="232" t="s">
        <v>143</v>
      </c>
      <c r="F53" s="440" t="s">
        <v>235</v>
      </c>
      <c r="G53" s="609"/>
      <c r="H53" s="615"/>
      <c r="I53" s="622"/>
    </row>
    <row r="54" spans="1:11" s="9" customFormat="1" ht="14.25" customHeight="1" x14ac:dyDescent="0.15">
      <c r="A54" s="207"/>
      <c r="B54" s="209">
        <v>51</v>
      </c>
      <c r="C54" s="170" t="s">
        <v>148</v>
      </c>
      <c r="D54" s="170" t="s">
        <v>188</v>
      </c>
      <c r="E54" s="170" t="s">
        <v>143</v>
      </c>
      <c r="F54" s="439" t="s">
        <v>235</v>
      </c>
      <c r="G54" s="609"/>
      <c r="H54" s="615"/>
      <c r="I54" s="622"/>
    </row>
    <row r="55" spans="1:11" x14ac:dyDescent="0.2">
      <c r="B55" s="235">
        <v>52</v>
      </c>
      <c r="C55" s="232" t="s">
        <v>236</v>
      </c>
      <c r="D55" s="232" t="s">
        <v>248</v>
      </c>
      <c r="E55" s="232" t="s">
        <v>239</v>
      </c>
      <c r="F55" s="440" t="s">
        <v>86</v>
      </c>
      <c r="G55" s="5" t="s">
        <v>636</v>
      </c>
      <c r="H55" s="618" t="s">
        <v>638</v>
      </c>
      <c r="I55" s="623"/>
    </row>
    <row r="56" spans="1:11" x14ac:dyDescent="0.2">
      <c r="B56" s="254">
        <v>53</v>
      </c>
      <c r="C56" s="255" t="s">
        <v>237</v>
      </c>
      <c r="D56" s="255" t="s">
        <v>248</v>
      </c>
      <c r="E56" s="255" t="s">
        <v>239</v>
      </c>
      <c r="F56" s="442" t="s">
        <v>86</v>
      </c>
      <c r="G56" s="5" t="s">
        <v>636</v>
      </c>
      <c r="H56" s="618" t="s">
        <v>638</v>
      </c>
      <c r="I56" s="642" t="s">
        <v>679</v>
      </c>
      <c r="J56" s="643"/>
      <c r="K56" s="643"/>
    </row>
    <row r="57" spans="1:11" x14ac:dyDescent="0.2">
      <c r="B57" s="234" t="s">
        <v>233</v>
      </c>
    </row>
    <row r="59" spans="1:11" x14ac:dyDescent="0.2">
      <c r="B59" s="258" t="s">
        <v>261</v>
      </c>
      <c r="C59" s="259"/>
    </row>
    <row r="60" spans="1:11" x14ac:dyDescent="0.2">
      <c r="B60" s="258" t="s">
        <v>262</v>
      </c>
      <c r="C60" s="259"/>
    </row>
    <row r="61" spans="1:11" x14ac:dyDescent="0.2">
      <c r="B61" s="258"/>
      <c r="C61" s="259"/>
    </row>
  </sheetData>
  <autoFilter ref="B3:F57" xr:uid="{00000000-0009-0000-0000-000001000000}"/>
  <hyperlinks>
    <hyperlink ref="B5:F5" location="'2'!A1" display="'2'!A1" xr:uid="{00000000-0004-0000-0100-000000000000}"/>
    <hyperlink ref="B6:F6" location="'3'!A1" display="'3'!A1" xr:uid="{00000000-0004-0000-0100-000001000000}"/>
    <hyperlink ref="B4:F4" location="'1'!A1" display="'1'!A1" xr:uid="{00000000-0004-0000-0100-000002000000}"/>
    <hyperlink ref="B7:F7" location="'4'!A1" display="'4'!A1" xr:uid="{00000000-0004-0000-0100-000003000000}"/>
    <hyperlink ref="B8:F8" location="'5'!A1" display="'5'!A1" xr:uid="{00000000-0004-0000-0100-000004000000}"/>
    <hyperlink ref="B9:F9" location="'6'!A1" display="'6'!A1" xr:uid="{00000000-0004-0000-0100-000005000000}"/>
    <hyperlink ref="B12:F12" location="'9'!A1" display="'9'!A1" xr:uid="{00000000-0004-0000-0100-000006000000}"/>
    <hyperlink ref="B13:F13" location="'10'!A1" display="'10'!A1" xr:uid="{00000000-0004-0000-0100-000007000000}"/>
    <hyperlink ref="B14:F14" location="'11'!A1" display="'11'!A1" xr:uid="{00000000-0004-0000-0100-000008000000}"/>
    <hyperlink ref="B16:F16" location="'13'!A1" display="'13'!A1" xr:uid="{00000000-0004-0000-0100-000009000000}"/>
    <hyperlink ref="B17:F17" location="'14'!A1" display="'14'!A1" xr:uid="{00000000-0004-0000-0100-00000A000000}"/>
    <hyperlink ref="B25:F25" location="'22'!A1" display="'22'!A1" xr:uid="{00000000-0004-0000-0100-00000B000000}"/>
    <hyperlink ref="B26:F26" location="'23'!A1" display="'23'!A1" xr:uid="{00000000-0004-0000-0100-00000C000000}"/>
    <hyperlink ref="B27:F27" location="'24'!A1" display="'24'!A1" xr:uid="{00000000-0004-0000-0100-00000D000000}"/>
    <hyperlink ref="B28:F28" location="'25'!A1" display="'25'!A1" xr:uid="{00000000-0004-0000-0100-00000E000000}"/>
    <hyperlink ref="B51:F51" location="'48'!A1" display="'48'!A1" xr:uid="{00000000-0004-0000-0100-00000F000000}"/>
    <hyperlink ref="B33:F33" location="'30'!A1" display="'30'!A1" xr:uid="{00000000-0004-0000-0100-000010000000}"/>
    <hyperlink ref="B34:F34" location="'31'!A1" display="'31'!A1" xr:uid="{00000000-0004-0000-0100-000011000000}"/>
    <hyperlink ref="B37:F37" location="'34'!A1" display="'34'!A1" xr:uid="{00000000-0004-0000-0100-000012000000}"/>
    <hyperlink ref="B38:F38" location="'35'!A1" display="'35'!A1" xr:uid="{00000000-0004-0000-0100-000013000000}"/>
    <hyperlink ref="F37" location="'34'!A1" display="'34'!A1" xr:uid="{00000000-0004-0000-0100-000014000000}"/>
    <hyperlink ref="F38" location="'35'!A1" display="'35'!A1" xr:uid="{00000000-0004-0000-0100-000015000000}"/>
    <hyperlink ref="B52:F52" location="'49'!A1" display="'49'!A1" xr:uid="{00000000-0004-0000-0100-000016000000}"/>
    <hyperlink ref="B53:F53" location="'50'!A1" display="'50'!A1" xr:uid="{00000000-0004-0000-0100-000017000000}"/>
    <hyperlink ref="B54:F54" location="'51'!A1" display="'51'!A1" xr:uid="{00000000-0004-0000-0100-000018000000}"/>
    <hyperlink ref="B55:F55" location="'52'!A1" display="'52'!A1" xr:uid="{00000000-0004-0000-0100-000019000000}"/>
    <hyperlink ref="B56:F56" location="'53'!A1" display="'53'!A1" xr:uid="{00000000-0004-0000-0100-00001A000000}"/>
    <hyperlink ref="B15:F15" location="'12'!A1" display="'12'!A1" xr:uid="{00000000-0004-0000-0100-00001B000000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92D050"/>
  </sheetPr>
  <dimension ref="A1:U28"/>
  <sheetViews>
    <sheetView zoomScaleNormal="100" workbookViewId="0">
      <selection activeCell="M10" sqref="M10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4" width="14.28515625" style="21" customWidth="1"/>
    <col min="5" max="5" width="14.85546875" style="21" customWidth="1"/>
    <col min="6" max="6" width="14.140625" style="21" bestFit="1" customWidth="1"/>
    <col min="7" max="11" width="12.42578125" style="21" customWidth="1"/>
    <col min="12" max="20" width="14.28515625" style="21" customWidth="1"/>
    <col min="21" max="21" width="13.5703125" style="21" customWidth="1"/>
    <col min="22" max="16384" width="11.42578125" style="21"/>
  </cols>
  <sheetData>
    <row r="1" spans="1:21" ht="18.75" customHeight="1" x14ac:dyDescent="0.2"/>
    <row r="2" spans="1:21" ht="18.75" customHeight="1" x14ac:dyDescent="0.2">
      <c r="A2" s="22" t="s">
        <v>16</v>
      </c>
      <c r="B2" s="23"/>
      <c r="C2" s="23"/>
      <c r="D2" s="619" t="s">
        <v>635</v>
      </c>
      <c r="E2" s="631" t="s">
        <v>676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4.25" customHeight="1" x14ac:dyDescent="0.2">
      <c r="A4" s="22"/>
      <c r="B4" s="25" t="s">
        <v>431</v>
      </c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 customHeight="1" thickBot="1" x14ac:dyDescent="0.25">
      <c r="A5" s="22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B6" s="44" t="s">
        <v>82</v>
      </c>
      <c r="C6" s="678" t="s">
        <v>81</v>
      </c>
      <c r="D6" s="680" t="s">
        <v>83</v>
      </c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2"/>
    </row>
    <row r="7" spans="1:21" ht="14.25" customHeight="1" thickBot="1" x14ac:dyDescent="0.25">
      <c r="B7" s="126"/>
      <c r="C7" s="679"/>
      <c r="D7" s="434">
        <v>0</v>
      </c>
      <c r="E7" s="435">
        <v>0.02</v>
      </c>
      <c r="F7" s="435">
        <v>0.04</v>
      </c>
      <c r="G7" s="436">
        <v>0.1</v>
      </c>
      <c r="H7" s="436">
        <v>0.2</v>
      </c>
      <c r="I7" s="436">
        <v>0.35</v>
      </c>
      <c r="J7" s="436">
        <v>0.5</v>
      </c>
      <c r="K7" s="436">
        <v>0.7</v>
      </c>
      <c r="L7" s="436">
        <v>0.75</v>
      </c>
      <c r="M7" s="436">
        <v>1</v>
      </c>
      <c r="N7" s="436">
        <v>1.5</v>
      </c>
      <c r="O7" s="436">
        <v>2.5</v>
      </c>
      <c r="P7" s="436">
        <v>3.7</v>
      </c>
      <c r="Q7" s="436">
        <v>12.5</v>
      </c>
      <c r="R7" s="436" t="s">
        <v>84</v>
      </c>
      <c r="S7" s="436"/>
      <c r="T7" s="94" t="s">
        <v>47</v>
      </c>
      <c r="U7" s="93" t="s">
        <v>85</v>
      </c>
    </row>
    <row r="8" spans="1:21" ht="14.25" customHeight="1" thickBot="1" x14ac:dyDescent="0.25">
      <c r="B8" s="79">
        <v>1</v>
      </c>
      <c r="C8" s="406" t="s">
        <v>272</v>
      </c>
      <c r="D8" s="382"/>
      <c r="E8" s="382"/>
      <c r="F8" s="382"/>
      <c r="G8" s="382"/>
      <c r="H8" s="382"/>
      <c r="I8" s="382">
        <v>8693217.0783939995</v>
      </c>
      <c r="J8" s="382"/>
      <c r="K8" s="382"/>
      <c r="L8" s="382"/>
      <c r="M8" s="382">
        <v>1072733.948292</v>
      </c>
      <c r="N8" s="382"/>
      <c r="O8" s="382"/>
      <c r="P8" s="382"/>
      <c r="Q8" s="382"/>
      <c r="R8" s="382"/>
      <c r="S8" s="226"/>
      <c r="T8" s="225">
        <f>SUM(D8:S8)</f>
        <v>9765951.0266859997</v>
      </c>
      <c r="U8" s="119"/>
    </row>
    <row r="9" spans="1:21" ht="14.25" customHeight="1" thickBot="1" x14ac:dyDescent="0.25">
      <c r="B9" s="49">
        <v>2</v>
      </c>
      <c r="C9" s="406" t="s">
        <v>274</v>
      </c>
      <c r="D9" s="382"/>
      <c r="E9" s="382"/>
      <c r="F9" s="382"/>
      <c r="G9" s="382"/>
      <c r="H9" s="382"/>
      <c r="I9" s="382"/>
      <c r="J9" s="382"/>
      <c r="K9" s="382"/>
      <c r="L9" s="382"/>
      <c r="M9" s="382">
        <v>2737794.253242</v>
      </c>
      <c r="N9" s="382"/>
      <c r="O9" s="382"/>
      <c r="P9" s="382"/>
      <c r="Q9" s="382"/>
      <c r="R9" s="382"/>
      <c r="S9" s="226"/>
      <c r="T9" s="225">
        <f t="shared" ref="T9:T23" si="0">SUM(D9:S9)</f>
        <v>2737794.253242</v>
      </c>
      <c r="U9" s="122"/>
    </row>
    <row r="10" spans="1:21" ht="14.25" customHeight="1" thickBot="1" x14ac:dyDescent="0.25">
      <c r="B10" s="49">
        <v>3</v>
      </c>
      <c r="C10" s="406" t="s">
        <v>271</v>
      </c>
      <c r="D10" s="382">
        <v>1213.8946000000001</v>
      </c>
      <c r="E10" s="382"/>
      <c r="F10" s="382"/>
      <c r="G10" s="382"/>
      <c r="H10" s="382"/>
      <c r="I10" s="382"/>
      <c r="J10" s="382"/>
      <c r="K10" s="382"/>
      <c r="L10" s="382"/>
      <c r="M10" s="382">
        <v>47659.05848</v>
      </c>
      <c r="N10" s="382">
        <v>14628.05593</v>
      </c>
      <c r="O10" s="382"/>
      <c r="P10" s="382"/>
      <c r="Q10" s="382"/>
      <c r="R10" s="382"/>
      <c r="S10" s="226"/>
      <c r="T10" s="225">
        <f t="shared" si="0"/>
        <v>63501.009010000002</v>
      </c>
      <c r="U10" s="122"/>
    </row>
    <row r="11" spans="1:21" ht="14.25" customHeight="1" thickBot="1" x14ac:dyDescent="0.25">
      <c r="B11" s="80">
        <v>4</v>
      </c>
      <c r="C11" s="406" t="s">
        <v>276</v>
      </c>
      <c r="D11" s="382"/>
      <c r="E11" s="382"/>
      <c r="F11" s="382"/>
      <c r="G11" s="382"/>
      <c r="H11" s="382">
        <v>3975.5041000000001</v>
      </c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226"/>
      <c r="T11" s="225">
        <f t="shared" si="0"/>
        <v>3975.5041000000001</v>
      </c>
      <c r="U11" s="122"/>
    </row>
    <row r="12" spans="1:21" ht="14.25" customHeight="1" thickBot="1" x14ac:dyDescent="0.25">
      <c r="B12" s="49">
        <v>5</v>
      </c>
      <c r="C12" s="406" t="s">
        <v>273</v>
      </c>
      <c r="D12" s="382"/>
      <c r="E12" s="382"/>
      <c r="F12" s="382"/>
      <c r="G12" s="382"/>
      <c r="H12" s="382"/>
      <c r="I12" s="382"/>
      <c r="J12" s="382"/>
      <c r="K12" s="382"/>
      <c r="L12" s="382">
        <v>876977.64231599995</v>
      </c>
      <c r="M12" s="382"/>
      <c r="N12" s="382"/>
      <c r="O12" s="382"/>
      <c r="P12" s="382"/>
      <c r="Q12" s="382"/>
      <c r="R12" s="382"/>
      <c r="S12" s="226"/>
      <c r="T12" s="225">
        <f t="shared" si="0"/>
        <v>876977.64231599995</v>
      </c>
      <c r="U12" s="122"/>
    </row>
    <row r="13" spans="1:21" ht="14.25" customHeight="1" thickBot="1" x14ac:dyDescent="0.25">
      <c r="B13" s="49">
        <v>6</v>
      </c>
      <c r="C13" s="406" t="s">
        <v>275</v>
      </c>
      <c r="D13" s="382">
        <v>0.15287999999999999</v>
      </c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226"/>
      <c r="T13" s="225">
        <f t="shared" si="0"/>
        <v>0.15287999999999999</v>
      </c>
      <c r="U13" s="122"/>
    </row>
    <row r="14" spans="1:21" ht="14.25" customHeight="1" thickBot="1" x14ac:dyDescent="0.25">
      <c r="B14" s="49">
        <v>7</v>
      </c>
      <c r="C14" s="438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5">
        <f t="shared" si="0"/>
        <v>0</v>
      </c>
      <c r="U14" s="122"/>
    </row>
    <row r="15" spans="1:21" ht="14.25" customHeight="1" thickBot="1" x14ac:dyDescent="0.25">
      <c r="B15" s="49">
        <v>8</v>
      </c>
      <c r="C15" s="438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5">
        <f t="shared" si="0"/>
        <v>0</v>
      </c>
      <c r="U15" s="122"/>
    </row>
    <row r="16" spans="1:21" ht="14.25" customHeight="1" thickBot="1" x14ac:dyDescent="0.25">
      <c r="B16" s="80">
        <v>9</v>
      </c>
      <c r="C16" s="438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5">
        <f t="shared" si="0"/>
        <v>0</v>
      </c>
      <c r="U16" s="122"/>
    </row>
    <row r="17" spans="2:21" ht="14.25" customHeight="1" thickBot="1" x14ac:dyDescent="0.25">
      <c r="B17" s="49">
        <v>10</v>
      </c>
      <c r="C17" s="438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5">
        <f t="shared" si="0"/>
        <v>0</v>
      </c>
      <c r="U17" s="122"/>
    </row>
    <row r="18" spans="2:21" ht="14.25" customHeight="1" thickBot="1" x14ac:dyDescent="0.25">
      <c r="B18" s="49">
        <v>11</v>
      </c>
      <c r="C18" s="438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5">
        <f t="shared" si="0"/>
        <v>0</v>
      </c>
      <c r="U18" s="122"/>
    </row>
    <row r="19" spans="2:21" ht="14.25" customHeight="1" thickBot="1" x14ac:dyDescent="0.25">
      <c r="B19" s="49">
        <v>12</v>
      </c>
      <c r="C19" s="438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5">
        <f t="shared" si="0"/>
        <v>0</v>
      </c>
      <c r="U19" s="122"/>
    </row>
    <row r="20" spans="2:21" ht="14.25" customHeight="1" thickBot="1" x14ac:dyDescent="0.25">
      <c r="B20" s="49">
        <v>13</v>
      </c>
      <c r="C20" s="438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5">
        <f t="shared" si="0"/>
        <v>0</v>
      </c>
      <c r="U20" s="122"/>
    </row>
    <row r="21" spans="2:21" ht="14.25" customHeight="1" thickBot="1" x14ac:dyDescent="0.25">
      <c r="B21" s="80">
        <v>14</v>
      </c>
      <c r="C21" s="438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5">
        <f t="shared" si="0"/>
        <v>0</v>
      </c>
      <c r="U21" s="122"/>
    </row>
    <row r="22" spans="2:21" ht="14.25" customHeight="1" thickBot="1" x14ac:dyDescent="0.25">
      <c r="B22" s="49">
        <v>15</v>
      </c>
      <c r="C22" s="438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5">
        <f t="shared" si="0"/>
        <v>0</v>
      </c>
      <c r="U22" s="122"/>
    </row>
    <row r="23" spans="2:21" ht="14.25" customHeight="1" thickBot="1" x14ac:dyDescent="0.25">
      <c r="B23" s="49">
        <v>16</v>
      </c>
      <c r="C23" s="438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5">
        <f t="shared" si="0"/>
        <v>0</v>
      </c>
      <c r="U23" s="122"/>
    </row>
    <row r="24" spans="2:21" ht="14.25" customHeight="1" thickBot="1" x14ac:dyDescent="0.25">
      <c r="B24" s="61">
        <v>17</v>
      </c>
      <c r="C24" s="46" t="s">
        <v>47</v>
      </c>
      <c r="D24" s="227">
        <f>SUM(D8:D23)</f>
        <v>1214.0474800000002</v>
      </c>
      <c r="E24" s="227">
        <f t="shared" ref="E24:R24" si="1">SUM(E8:E23)</f>
        <v>0</v>
      </c>
      <c r="F24" s="227">
        <f t="shared" si="1"/>
        <v>0</v>
      </c>
      <c r="G24" s="227">
        <f t="shared" si="1"/>
        <v>0</v>
      </c>
      <c r="H24" s="227">
        <f t="shared" si="1"/>
        <v>3975.5041000000001</v>
      </c>
      <c r="I24" s="227">
        <f t="shared" si="1"/>
        <v>8693217.0783939995</v>
      </c>
      <c r="J24" s="227">
        <f t="shared" si="1"/>
        <v>0</v>
      </c>
      <c r="K24" s="227">
        <f t="shared" si="1"/>
        <v>0</v>
      </c>
      <c r="L24" s="227">
        <f t="shared" si="1"/>
        <v>876977.64231599995</v>
      </c>
      <c r="M24" s="227">
        <f t="shared" si="1"/>
        <v>3858187.2600140003</v>
      </c>
      <c r="N24" s="227">
        <f t="shared" si="1"/>
        <v>14628.05593</v>
      </c>
      <c r="O24" s="227">
        <f t="shared" si="1"/>
        <v>0</v>
      </c>
      <c r="P24" s="227">
        <f t="shared" si="1"/>
        <v>0</v>
      </c>
      <c r="Q24" s="227">
        <f t="shared" si="1"/>
        <v>0</v>
      </c>
      <c r="R24" s="227">
        <f t="shared" si="1"/>
        <v>0</v>
      </c>
      <c r="S24" s="228"/>
      <c r="T24" s="225">
        <f>SUM(T8:T23)</f>
        <v>13448199.588234</v>
      </c>
      <c r="U24" s="224"/>
    </row>
    <row r="25" spans="2:21" x14ac:dyDescent="0.2">
      <c r="J25" s="266"/>
      <c r="M25" s="266"/>
    </row>
    <row r="28" spans="2:21" x14ac:dyDescent="0.2">
      <c r="J28" s="357"/>
      <c r="L28" s="357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92D050"/>
  </sheetPr>
  <dimension ref="A1:J13"/>
  <sheetViews>
    <sheetView topLeftCell="A4" zoomScale="110" zoomScaleNormal="110" workbookViewId="0">
      <selection activeCell="K37" sqref="K37"/>
    </sheetView>
  </sheetViews>
  <sheetFormatPr baseColWidth="10" defaultRowHeight="14.25" x14ac:dyDescent="0.2"/>
  <cols>
    <col min="1" max="2" width="4.28515625" style="21" customWidth="1"/>
    <col min="3" max="3" width="32.85546875" style="21" customWidth="1"/>
    <col min="4" max="5" width="14.28515625" style="21" customWidth="1"/>
    <col min="6" max="6" width="12.42578125" style="21" customWidth="1"/>
    <col min="7" max="16384" width="11.42578125" style="21"/>
  </cols>
  <sheetData>
    <row r="1" spans="1:10" ht="18.75" customHeight="1" x14ac:dyDescent="0.2"/>
    <row r="2" spans="1:10" ht="18.75" customHeight="1" x14ac:dyDescent="0.2">
      <c r="A2" s="22" t="s">
        <v>23</v>
      </c>
    </row>
    <row r="3" spans="1:10" ht="14.25" customHeight="1" x14ac:dyDescent="0.2">
      <c r="B3" s="24"/>
      <c r="C3" s="24"/>
      <c r="D3" s="24"/>
      <c r="E3" s="24"/>
      <c r="F3" s="24"/>
    </row>
    <row r="4" spans="1:10" ht="14.25" customHeight="1" x14ac:dyDescent="0.2">
      <c r="B4" s="25" t="s">
        <v>257</v>
      </c>
      <c r="C4" s="24"/>
      <c r="D4" s="24"/>
      <c r="E4" s="24"/>
      <c r="F4" s="24"/>
    </row>
    <row r="5" spans="1:10" ht="14.25" customHeight="1" thickBot="1" x14ac:dyDescent="0.25">
      <c r="B5" s="24"/>
      <c r="C5" s="24"/>
      <c r="D5" s="24"/>
      <c r="E5" s="24"/>
      <c r="F5" s="24"/>
    </row>
    <row r="6" spans="1:10" x14ac:dyDescent="0.2">
      <c r="B6" s="27"/>
      <c r="C6" s="27"/>
      <c r="D6" s="35" t="s">
        <v>43</v>
      </c>
      <c r="E6" s="50" t="s">
        <v>44</v>
      </c>
    </row>
    <row r="7" spans="1:10" ht="14.25" customHeight="1" thickBot="1" x14ac:dyDescent="0.25">
      <c r="B7" s="99"/>
      <c r="C7" s="96"/>
      <c r="D7" s="97" t="s">
        <v>87</v>
      </c>
      <c r="E7" s="98" t="s">
        <v>46</v>
      </c>
    </row>
    <row r="8" spans="1:10" x14ac:dyDescent="0.2">
      <c r="B8" s="100">
        <v>1</v>
      </c>
      <c r="C8" s="101" t="s">
        <v>88</v>
      </c>
      <c r="D8" s="102"/>
      <c r="E8" s="103"/>
      <c r="H8" s="619" t="s">
        <v>626</v>
      </c>
      <c r="I8" s="619"/>
      <c r="J8" s="619"/>
    </row>
    <row r="9" spans="1:10" x14ac:dyDescent="0.2">
      <c r="B9" s="80">
        <v>2</v>
      </c>
      <c r="C9" s="104" t="s">
        <v>89</v>
      </c>
      <c r="D9" s="245"/>
      <c r="E9" s="105"/>
    </row>
    <row r="10" spans="1:10" x14ac:dyDescent="0.2">
      <c r="B10" s="80">
        <v>3</v>
      </c>
      <c r="C10" s="104" t="s">
        <v>90</v>
      </c>
      <c r="D10" s="245"/>
      <c r="E10" s="105"/>
    </row>
    <row r="11" spans="1:10" x14ac:dyDescent="0.2">
      <c r="B11" s="80">
        <v>4</v>
      </c>
      <c r="C11" s="104" t="s">
        <v>91</v>
      </c>
      <c r="D11" s="107">
        <v>6.8390000000000004</v>
      </c>
      <c r="E11" s="105">
        <v>3.7109999999999999</v>
      </c>
    </row>
    <row r="12" spans="1:10" x14ac:dyDescent="0.2">
      <c r="B12" s="49" t="s">
        <v>92</v>
      </c>
      <c r="C12" s="106" t="s">
        <v>93</v>
      </c>
      <c r="D12" s="107"/>
      <c r="E12" s="108"/>
    </row>
    <row r="13" spans="1:10" ht="15" thickBot="1" x14ac:dyDescent="0.25">
      <c r="B13" s="61">
        <v>5</v>
      </c>
      <c r="C13" s="211" t="s">
        <v>94</v>
      </c>
      <c r="D13" s="212">
        <f>+D11</f>
        <v>6.8390000000000004</v>
      </c>
      <c r="E13" s="213">
        <f>+E11</f>
        <v>3.7109999999999999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theme="0" tint="-0.249977111117893"/>
  </sheetPr>
  <dimension ref="A1:J15"/>
  <sheetViews>
    <sheetView zoomScale="110" zoomScaleNormal="110" workbookViewId="0">
      <selection activeCell="K32" sqref="K32"/>
    </sheetView>
  </sheetViews>
  <sheetFormatPr baseColWidth="10" defaultRowHeight="14.25" x14ac:dyDescent="0.2"/>
  <cols>
    <col min="1" max="1" width="4.28515625" style="21" customWidth="1"/>
    <col min="2" max="2" width="15.85546875" style="21" customWidth="1"/>
    <col min="3" max="8" width="14.28515625" style="21" customWidth="1"/>
    <col min="9" max="16384" width="11.42578125" style="21"/>
  </cols>
  <sheetData>
    <row r="1" spans="1:10" ht="18.75" customHeight="1" x14ac:dyDescent="0.2"/>
    <row r="2" spans="1:10" ht="18.75" customHeight="1" x14ac:dyDescent="0.2">
      <c r="A2" s="22" t="s">
        <v>26</v>
      </c>
    </row>
    <row r="3" spans="1:10" ht="14.25" customHeight="1" x14ac:dyDescent="0.2"/>
    <row r="4" spans="1:10" ht="14.25" customHeight="1" x14ac:dyDescent="0.2">
      <c r="B4" s="25" t="s">
        <v>257</v>
      </c>
    </row>
    <row r="5" spans="1:10" ht="14.25" customHeight="1" thickBot="1" x14ac:dyDescent="0.25">
      <c r="B5" s="25"/>
      <c r="J5" s="619" t="s">
        <v>39</v>
      </c>
    </row>
    <row r="6" spans="1:10" ht="14.25" customHeight="1" x14ac:dyDescent="0.2">
      <c r="C6" s="35" t="s">
        <v>43</v>
      </c>
      <c r="D6" s="36" t="s">
        <v>44</v>
      </c>
      <c r="E6" s="36" t="s">
        <v>45</v>
      </c>
      <c r="F6" s="36" t="s">
        <v>48</v>
      </c>
      <c r="G6" s="36" t="s">
        <v>49</v>
      </c>
      <c r="H6" s="50" t="s">
        <v>50</v>
      </c>
    </row>
    <row r="7" spans="1:10" ht="14.25" customHeight="1" x14ac:dyDescent="0.2">
      <c r="C7" s="683" t="s">
        <v>95</v>
      </c>
      <c r="D7" s="684"/>
      <c r="E7" s="684"/>
      <c r="F7" s="685"/>
      <c r="G7" s="686" t="s">
        <v>96</v>
      </c>
      <c r="H7" s="687"/>
    </row>
    <row r="8" spans="1:10" ht="14.25" customHeight="1" x14ac:dyDescent="0.2">
      <c r="C8" s="688" t="s">
        <v>97</v>
      </c>
      <c r="D8" s="689"/>
      <c r="E8" s="690" t="s">
        <v>98</v>
      </c>
      <c r="F8" s="691"/>
      <c r="G8" s="692" t="s">
        <v>97</v>
      </c>
      <c r="H8" s="694" t="s">
        <v>98</v>
      </c>
    </row>
    <row r="9" spans="1:10" ht="15" thickBot="1" x14ac:dyDescent="0.25">
      <c r="B9" s="33"/>
      <c r="C9" s="113" t="s">
        <v>99</v>
      </c>
      <c r="D9" s="112" t="s">
        <v>100</v>
      </c>
      <c r="E9" s="112" t="s">
        <v>99</v>
      </c>
      <c r="F9" s="112" t="s">
        <v>100</v>
      </c>
      <c r="G9" s="693"/>
      <c r="H9" s="695"/>
    </row>
    <row r="10" spans="1:10" ht="14.25" customHeight="1" x14ac:dyDescent="0.2">
      <c r="B10" s="114" t="s">
        <v>178</v>
      </c>
      <c r="C10" s="149">
        <v>0</v>
      </c>
      <c r="D10" s="150"/>
      <c r="E10" s="150"/>
      <c r="F10" s="150"/>
      <c r="G10" s="150"/>
      <c r="H10" s="151"/>
    </row>
    <row r="11" spans="1:10" ht="14.25" customHeight="1" x14ac:dyDescent="0.2">
      <c r="B11" s="200" t="s">
        <v>179</v>
      </c>
      <c r="C11" s="155">
        <v>0</v>
      </c>
      <c r="D11" s="156"/>
      <c r="E11" s="156"/>
      <c r="F11" s="156"/>
      <c r="G11" s="156"/>
      <c r="H11" s="157"/>
    </row>
    <row r="12" spans="1:10" ht="14.25" customHeight="1" thickBot="1" x14ac:dyDescent="0.25">
      <c r="B12" s="115" t="s">
        <v>47</v>
      </c>
      <c r="C12" s="152">
        <v>0</v>
      </c>
      <c r="D12" s="153"/>
      <c r="E12" s="153"/>
      <c r="F12" s="153"/>
      <c r="G12" s="153"/>
      <c r="H12" s="154"/>
    </row>
    <row r="15" spans="1:10" x14ac:dyDescent="0.2">
      <c r="E15" s="111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92D050"/>
  </sheetPr>
  <dimension ref="A1:O41"/>
  <sheetViews>
    <sheetView topLeftCell="A22" zoomScale="130" zoomScaleNormal="130" workbookViewId="0">
      <selection activeCell="F48" sqref="F48"/>
    </sheetView>
  </sheetViews>
  <sheetFormatPr baseColWidth="10" defaultRowHeight="14.25" x14ac:dyDescent="0.2"/>
  <cols>
    <col min="1" max="3" width="4.28515625" style="21" customWidth="1"/>
    <col min="4" max="4" width="53.42578125" style="21" bestFit="1" customWidth="1"/>
    <col min="5" max="5" width="18.42578125" style="21" customWidth="1"/>
    <col min="6" max="6" width="24.85546875" style="21" customWidth="1"/>
    <col min="7" max="16384" width="11.42578125" style="21"/>
  </cols>
  <sheetData>
    <row r="1" spans="1:15" ht="18.75" customHeight="1" x14ac:dyDescent="0.2"/>
    <row r="2" spans="1:15" ht="18.75" customHeight="1" x14ac:dyDescent="0.2">
      <c r="A2" s="210" t="s">
        <v>39</v>
      </c>
      <c r="B2" s="22"/>
      <c r="C2" s="22"/>
    </row>
    <row r="3" spans="1:15" ht="14.25" customHeight="1" x14ac:dyDescent="0.2"/>
    <row r="4" spans="1:15" ht="14.25" customHeight="1" x14ac:dyDescent="0.2">
      <c r="B4" s="25" t="s">
        <v>622</v>
      </c>
      <c r="C4" s="25"/>
    </row>
    <row r="5" spans="1:15" ht="14.25" customHeight="1" thickBot="1" x14ac:dyDescent="0.25">
      <c r="B5" s="23"/>
      <c r="C5" s="23"/>
      <c r="D5" s="23"/>
      <c r="E5" s="24"/>
      <c r="H5" s="619" t="s">
        <v>39</v>
      </c>
    </row>
    <row r="6" spans="1:15" ht="14.25" customHeight="1" x14ac:dyDescent="0.2">
      <c r="B6" s="709" t="s">
        <v>189</v>
      </c>
      <c r="C6" s="710"/>
      <c r="D6" s="710"/>
      <c r="E6" s="711" t="s">
        <v>190</v>
      </c>
      <c r="F6" s="713" t="s">
        <v>191</v>
      </c>
    </row>
    <row r="7" spans="1:15" ht="14.25" customHeight="1" x14ac:dyDescent="0.2">
      <c r="B7" s="707" t="s">
        <v>681</v>
      </c>
      <c r="C7" s="708"/>
      <c r="D7" s="708"/>
      <c r="E7" s="712"/>
      <c r="F7" s="714"/>
    </row>
    <row r="8" spans="1:15" ht="14.25" customHeight="1" x14ac:dyDescent="0.2">
      <c r="B8" s="707" t="s">
        <v>680</v>
      </c>
      <c r="C8" s="708"/>
      <c r="D8" s="708"/>
      <c r="E8" s="216"/>
      <c r="F8" s="217"/>
    </row>
    <row r="9" spans="1:15" ht="14.25" customHeight="1" thickBot="1" x14ac:dyDescent="0.25">
      <c r="B9" s="696" t="s">
        <v>102</v>
      </c>
      <c r="C9" s="697"/>
      <c r="D9" s="697"/>
      <c r="E9" s="143">
        <v>1</v>
      </c>
      <c r="F9" s="144">
        <v>1</v>
      </c>
    </row>
    <row r="10" spans="1:15" ht="14.25" customHeight="1" x14ac:dyDescent="0.2">
      <c r="B10" s="698" t="s">
        <v>103</v>
      </c>
      <c r="C10" s="699"/>
      <c r="D10" s="699"/>
      <c r="E10" s="700"/>
      <c r="F10" s="701"/>
    </row>
    <row r="11" spans="1:15" ht="14.25" customHeight="1" x14ac:dyDescent="0.2">
      <c r="B11" s="80">
        <v>1</v>
      </c>
      <c r="C11" s="129" t="s">
        <v>104</v>
      </c>
      <c r="D11" s="121"/>
      <c r="E11" s="243"/>
      <c r="F11" s="602">
        <v>865432.04</v>
      </c>
      <c r="G11" s="644" t="s">
        <v>683</v>
      </c>
      <c r="H11" s="644"/>
    </row>
    <row r="12" spans="1:15" ht="14.25" customHeight="1" x14ac:dyDescent="0.2">
      <c r="B12" s="702" t="s">
        <v>105</v>
      </c>
      <c r="C12" s="703"/>
      <c r="D12" s="703"/>
      <c r="E12" s="703"/>
      <c r="F12" s="704"/>
      <c r="G12" s="644" t="s">
        <v>682</v>
      </c>
      <c r="H12" s="644"/>
    </row>
    <row r="13" spans="1:15" ht="14.25" customHeight="1" x14ac:dyDescent="0.2">
      <c r="B13" s="80">
        <v>2</v>
      </c>
      <c r="C13" s="129" t="s">
        <v>106</v>
      </c>
      <c r="D13" s="130"/>
      <c r="E13" s="603">
        <v>5707472.4179999996</v>
      </c>
      <c r="F13" s="604">
        <v>345065.45899999997</v>
      </c>
      <c r="G13" s="644" t="s">
        <v>684</v>
      </c>
      <c r="H13" s="644"/>
      <c r="I13" s="644"/>
      <c r="J13" s="644"/>
      <c r="K13" s="644"/>
      <c r="L13" s="644"/>
      <c r="M13" s="644"/>
      <c r="N13" s="644"/>
      <c r="O13" s="644"/>
    </row>
    <row r="14" spans="1:15" ht="14.25" customHeight="1" x14ac:dyDescent="0.2">
      <c r="B14" s="80">
        <v>3</v>
      </c>
      <c r="C14" s="131"/>
      <c r="D14" s="353" t="s">
        <v>107</v>
      </c>
      <c r="E14" s="605">
        <v>4615477.6270000003</v>
      </c>
      <c r="F14" s="606">
        <v>230773.88099999999</v>
      </c>
    </row>
    <row r="15" spans="1:15" ht="14.25" customHeight="1" x14ac:dyDescent="0.2">
      <c r="B15" s="80">
        <v>4</v>
      </c>
      <c r="C15" s="131"/>
      <c r="D15" s="353" t="s">
        <v>108</v>
      </c>
      <c r="E15" s="605">
        <f>322572.82+763764.084+5657.887</f>
        <v>1091994.7910000002</v>
      </c>
      <c r="F15" s="606">
        <f>5657.887+32257.282+76376.408</f>
        <v>114291.57699999999</v>
      </c>
    </row>
    <row r="16" spans="1:15" ht="14.25" customHeight="1" x14ac:dyDescent="0.2">
      <c r="B16" s="80">
        <v>5</v>
      </c>
      <c r="C16" s="129" t="s">
        <v>109</v>
      </c>
      <c r="D16" s="130"/>
      <c r="E16" s="603">
        <f>+E17+E18</f>
        <v>1031833.019</v>
      </c>
      <c r="F16" s="603">
        <f>+F17+F18</f>
        <v>447535.90100000001</v>
      </c>
    </row>
    <row r="17" spans="2:11" ht="14.25" customHeight="1" x14ac:dyDescent="0.2">
      <c r="B17" s="80">
        <v>6</v>
      </c>
      <c r="C17" s="129"/>
      <c r="D17" s="353" t="s">
        <v>110</v>
      </c>
      <c r="E17" s="605"/>
      <c r="F17" s="606"/>
    </row>
    <row r="18" spans="2:11" ht="14.25" customHeight="1" x14ac:dyDescent="0.2">
      <c r="B18" s="80">
        <v>7</v>
      </c>
      <c r="C18" s="129"/>
      <c r="D18" s="353" t="s">
        <v>111</v>
      </c>
      <c r="E18" s="605">
        <v>1031833.019</v>
      </c>
      <c r="F18" s="606">
        <v>447535.90100000001</v>
      </c>
    </row>
    <row r="19" spans="2:11" ht="14.25" customHeight="1" x14ac:dyDescent="0.2">
      <c r="B19" s="80">
        <v>8</v>
      </c>
      <c r="C19" s="129"/>
      <c r="D19" s="121" t="s">
        <v>112</v>
      </c>
      <c r="E19" s="603"/>
      <c r="F19" s="604"/>
    </row>
    <row r="20" spans="2:11" ht="14.25" customHeight="1" x14ac:dyDescent="0.2">
      <c r="B20" s="80">
        <v>9</v>
      </c>
      <c r="C20" s="129" t="s">
        <v>113</v>
      </c>
      <c r="D20" s="130"/>
      <c r="E20" s="607"/>
      <c r="F20" s="604"/>
    </row>
    <row r="21" spans="2:11" ht="14.25" customHeight="1" x14ac:dyDescent="0.2">
      <c r="B21" s="80">
        <v>10</v>
      </c>
      <c r="C21" s="129" t="s">
        <v>114</v>
      </c>
      <c r="D21" s="130"/>
      <c r="E21" s="603"/>
      <c r="F21" s="603"/>
    </row>
    <row r="22" spans="2:11" ht="14.25" customHeight="1" x14ac:dyDescent="0.2">
      <c r="B22" s="80">
        <v>11</v>
      </c>
      <c r="C22" s="129"/>
      <c r="D22" s="353" t="s">
        <v>115</v>
      </c>
      <c r="E22" s="605">
        <v>551.50199999999995</v>
      </c>
      <c r="F22" s="606">
        <v>551.52</v>
      </c>
    </row>
    <row r="23" spans="2:11" ht="14.25" customHeight="1" x14ac:dyDescent="0.2">
      <c r="B23" s="80">
        <v>12</v>
      </c>
      <c r="C23" s="129"/>
      <c r="D23" s="353" t="s">
        <v>116</v>
      </c>
      <c r="E23" s="605"/>
      <c r="F23" s="606"/>
    </row>
    <row r="24" spans="2:11" ht="14.25" customHeight="1" x14ac:dyDescent="0.2">
      <c r="B24" s="80">
        <v>13</v>
      </c>
      <c r="C24" s="129"/>
      <c r="D24" s="353" t="s">
        <v>117</v>
      </c>
      <c r="E24" s="605">
        <v>640034.70900000003</v>
      </c>
      <c r="F24" s="606">
        <v>33123.544999999998</v>
      </c>
    </row>
    <row r="25" spans="2:11" ht="14.25" customHeight="1" x14ac:dyDescent="0.2">
      <c r="B25" s="80">
        <v>14</v>
      </c>
      <c r="C25" s="132" t="s">
        <v>118</v>
      </c>
      <c r="D25" s="133"/>
      <c r="E25" s="603"/>
      <c r="F25" s="604"/>
    </row>
    <row r="26" spans="2:11" ht="14.25" customHeight="1" x14ac:dyDescent="0.2">
      <c r="B26" s="80">
        <v>15</v>
      </c>
      <c r="C26" s="132" t="s">
        <v>119</v>
      </c>
      <c r="D26" s="133"/>
      <c r="E26" s="603">
        <f>455148.387+15199.567</f>
        <v>470347.95399999997</v>
      </c>
      <c r="F26" s="604">
        <f>47785.535+15199.567</f>
        <v>62985.101999999999</v>
      </c>
    </row>
    <row r="27" spans="2:11" ht="14.25" customHeight="1" x14ac:dyDescent="0.2">
      <c r="B27" s="145">
        <v>16</v>
      </c>
      <c r="C27" s="134" t="s">
        <v>120</v>
      </c>
      <c r="D27" s="124"/>
      <c r="E27" s="242"/>
      <c r="F27" s="55">
        <f>+F13+F16+F22+F24+F26</f>
        <v>889261.527</v>
      </c>
      <c r="G27" s="644" t="s">
        <v>685</v>
      </c>
      <c r="H27" s="619"/>
      <c r="I27" s="619"/>
      <c r="J27" s="619"/>
      <c r="K27" s="619"/>
    </row>
    <row r="28" spans="2:11" ht="14.25" customHeight="1" x14ac:dyDescent="0.2">
      <c r="B28" s="702" t="s">
        <v>121</v>
      </c>
      <c r="C28" s="703"/>
      <c r="D28" s="703"/>
      <c r="E28" s="703"/>
      <c r="F28" s="704"/>
      <c r="G28" s="644" t="s">
        <v>686</v>
      </c>
    </row>
    <row r="29" spans="2:11" ht="14.25" customHeight="1" x14ac:dyDescent="0.2">
      <c r="B29" s="49">
        <v>17</v>
      </c>
      <c r="C29" s="135" t="s">
        <v>122</v>
      </c>
      <c r="D29" s="124"/>
      <c r="E29" s="39"/>
      <c r="F29" s="51"/>
    </row>
    <row r="30" spans="2:11" ht="14.25" customHeight="1" x14ac:dyDescent="0.2">
      <c r="B30" s="80">
        <v>18</v>
      </c>
      <c r="C30" s="132" t="s">
        <v>123</v>
      </c>
      <c r="D30" s="133"/>
      <c r="E30" s="58"/>
      <c r="F30" s="60"/>
    </row>
    <row r="31" spans="2:11" ht="14.25" customHeight="1" x14ac:dyDescent="0.2">
      <c r="B31" s="80">
        <v>19</v>
      </c>
      <c r="C31" s="132" t="s">
        <v>124</v>
      </c>
      <c r="D31" s="133"/>
      <c r="E31" s="58">
        <v>624089.61399999994</v>
      </c>
      <c r="F31" s="58">
        <v>605721.29299999995</v>
      </c>
      <c r="G31" s="644" t="s">
        <v>690</v>
      </c>
      <c r="H31" s="619"/>
      <c r="I31" s="619"/>
      <c r="J31" s="619"/>
      <c r="K31" s="619"/>
    </row>
    <row r="32" spans="2:11" ht="42.75" customHeight="1" x14ac:dyDescent="0.2">
      <c r="B32" s="80" t="s">
        <v>125</v>
      </c>
      <c r="C32" s="705" t="s">
        <v>126</v>
      </c>
      <c r="D32" s="706"/>
      <c r="E32" s="241"/>
      <c r="F32" s="60"/>
    </row>
    <row r="33" spans="2:11" x14ac:dyDescent="0.2">
      <c r="B33" s="80" t="s">
        <v>127</v>
      </c>
      <c r="C33" s="132" t="s">
        <v>128</v>
      </c>
      <c r="D33" s="133"/>
      <c r="E33" s="241"/>
      <c r="F33" s="60">
        <v>55173.16</v>
      </c>
      <c r="G33" s="644" t="s">
        <v>691</v>
      </c>
      <c r="H33" s="619"/>
      <c r="I33" s="619"/>
      <c r="J33" s="619"/>
    </row>
    <row r="34" spans="2:11" ht="15" thickBot="1" x14ac:dyDescent="0.25">
      <c r="B34" s="81">
        <v>20</v>
      </c>
      <c r="C34" s="136" t="s">
        <v>129</v>
      </c>
      <c r="D34" s="146"/>
      <c r="E34" s="354">
        <f>E37</f>
        <v>624089.61399999994</v>
      </c>
      <c r="F34" s="83">
        <f>F37</f>
        <v>605721.29299999995</v>
      </c>
    </row>
    <row r="35" spans="2:11" x14ac:dyDescent="0.2">
      <c r="B35" s="81" t="s">
        <v>130</v>
      </c>
      <c r="C35" s="137" t="s">
        <v>131</v>
      </c>
      <c r="D35" s="146"/>
      <c r="E35" s="118"/>
      <c r="F35" s="83"/>
    </row>
    <row r="36" spans="2:11" x14ac:dyDescent="0.2">
      <c r="B36" s="81" t="s">
        <v>132</v>
      </c>
      <c r="C36" s="137" t="s">
        <v>133</v>
      </c>
      <c r="D36" s="146"/>
      <c r="E36" s="118"/>
      <c r="F36" s="83"/>
    </row>
    <row r="37" spans="2:11" ht="15" thickBot="1" x14ac:dyDescent="0.25">
      <c r="B37" s="147" t="s">
        <v>134</v>
      </c>
      <c r="C37" s="138" t="s">
        <v>135</v>
      </c>
      <c r="D37" s="148"/>
      <c r="E37" s="354">
        <f>E30+E31</f>
        <v>624089.61399999994</v>
      </c>
      <c r="F37" s="355">
        <f>F30+F31</f>
        <v>605721.29299999995</v>
      </c>
    </row>
    <row r="38" spans="2:11" ht="15" thickBot="1" x14ac:dyDescent="0.25"/>
    <row r="39" spans="2:11" x14ac:dyDescent="0.2">
      <c r="B39" s="139">
        <v>21</v>
      </c>
      <c r="C39" s="140" t="s">
        <v>136</v>
      </c>
      <c r="D39" s="140"/>
      <c r="E39" s="238"/>
      <c r="F39" s="214">
        <f>+F11-F33</f>
        <v>810258.88</v>
      </c>
      <c r="G39" s="644" t="s">
        <v>687</v>
      </c>
      <c r="H39" s="619"/>
      <c r="I39" s="619"/>
      <c r="J39" s="619"/>
      <c r="K39" s="619"/>
    </row>
    <row r="40" spans="2:11" ht="15" thickBot="1" x14ac:dyDescent="0.25">
      <c r="B40" s="141">
        <v>22</v>
      </c>
      <c r="C40" s="142" t="s">
        <v>137</v>
      </c>
      <c r="D40" s="142"/>
      <c r="E40" s="239"/>
      <c r="F40" s="215">
        <f>+F27-F37</f>
        <v>283540.23400000005</v>
      </c>
      <c r="G40" s="644" t="s">
        <v>688</v>
      </c>
      <c r="H40" s="619"/>
      <c r="I40" s="619"/>
      <c r="J40" s="619"/>
      <c r="K40" s="619"/>
    </row>
    <row r="41" spans="2:11" ht="15" thickBot="1" x14ac:dyDescent="0.25">
      <c r="B41" s="110">
        <v>23</v>
      </c>
      <c r="C41" s="96" t="s">
        <v>138</v>
      </c>
      <c r="D41" s="96"/>
      <c r="E41" s="240"/>
      <c r="F41" s="218">
        <f>+F39/F40</f>
        <v>2.8576504595816896</v>
      </c>
      <c r="G41" s="644" t="s">
        <v>689</v>
      </c>
      <c r="H41" s="619"/>
      <c r="I41" s="619"/>
      <c r="J41" s="619"/>
      <c r="K41" s="619"/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pageMargins left="0.7" right="0.7" top="0.75" bottom="0.75" header="0.3" footer="0.3"/>
  <pageSetup paperSize="9" orientation="portrait" verticalDpi="144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S69"/>
  <sheetViews>
    <sheetView zoomScaleNormal="100" workbookViewId="0">
      <selection activeCell="P7" sqref="P7"/>
    </sheetView>
  </sheetViews>
  <sheetFormatPr baseColWidth="10" defaultRowHeight="12.75" x14ac:dyDescent="0.2"/>
  <cols>
    <col min="1" max="2" width="4.42578125" style="179" customWidth="1"/>
    <col min="3" max="4" width="2.140625" style="179" customWidth="1"/>
    <col min="5" max="5" width="61" style="179" customWidth="1"/>
    <col min="6" max="6" width="14.42578125" style="179" customWidth="1"/>
    <col min="7" max="13" width="14.28515625" style="179" customWidth="1"/>
    <col min="14" max="16384" width="11.42578125" style="179"/>
  </cols>
  <sheetData>
    <row r="1" spans="1:19" ht="18.75" customHeight="1" x14ac:dyDescent="0.2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9" ht="18.75" customHeight="1" x14ac:dyDescent="0.2">
      <c r="A2" s="302" t="s">
        <v>146</v>
      </c>
      <c r="B2" s="285"/>
      <c r="C2" s="285"/>
      <c r="D2" s="285"/>
      <c r="E2" s="285"/>
      <c r="K2" s="285"/>
      <c r="L2" s="285"/>
      <c r="M2" s="285"/>
    </row>
    <row r="3" spans="1:19" ht="14.25" customHeight="1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9" ht="14.25" customHeight="1" x14ac:dyDescent="0.2">
      <c r="A4" s="285"/>
      <c r="B4" s="301" t="s">
        <v>623</v>
      </c>
      <c r="C4" s="301"/>
      <c r="D4" s="301"/>
      <c r="E4" s="285"/>
      <c r="F4" s="285"/>
      <c r="G4" s="285"/>
      <c r="H4" s="285"/>
      <c r="I4" s="285"/>
      <c r="J4" s="285"/>
      <c r="K4" s="285"/>
      <c r="L4" s="285"/>
      <c r="M4" s="285"/>
      <c r="O4" s="634"/>
      <c r="P4" s="635"/>
      <c r="Q4" s="635"/>
    </row>
    <row r="5" spans="1:19" ht="14.25" customHeight="1" thickBot="1" x14ac:dyDescent="0.25">
      <c r="A5" s="285"/>
      <c r="B5" s="301"/>
      <c r="C5" s="301"/>
      <c r="D5" s="301"/>
      <c r="E5" s="285"/>
      <c r="F5" s="285"/>
      <c r="G5" s="285"/>
      <c r="H5" s="285"/>
      <c r="I5" s="285"/>
      <c r="J5" s="285"/>
      <c r="K5" s="285"/>
      <c r="L5" s="285"/>
      <c r="M5" s="285"/>
      <c r="O5" s="636"/>
      <c r="P5" s="636"/>
      <c r="Q5" s="636"/>
      <c r="R5" s="285"/>
      <c r="S5" s="285"/>
    </row>
    <row r="6" spans="1:19" ht="14.25" customHeight="1" x14ac:dyDescent="0.2">
      <c r="A6" s="285"/>
      <c r="B6" s="285"/>
      <c r="C6" s="285"/>
      <c r="D6" s="285"/>
      <c r="E6" s="285"/>
      <c r="F6" s="715" t="s">
        <v>256</v>
      </c>
      <c r="G6" s="716"/>
      <c r="H6" s="717" t="s">
        <v>255</v>
      </c>
      <c r="I6" s="718"/>
      <c r="J6" s="716" t="s">
        <v>254</v>
      </c>
      <c r="K6" s="716"/>
      <c r="L6" s="717" t="s">
        <v>253</v>
      </c>
      <c r="M6" s="719"/>
      <c r="O6" s="633" t="s">
        <v>677</v>
      </c>
      <c r="P6" s="632"/>
      <c r="Q6" s="632"/>
    </row>
    <row r="7" spans="1:19" ht="27" x14ac:dyDescent="0.2">
      <c r="A7" s="285"/>
      <c r="B7" s="296"/>
      <c r="C7" s="296"/>
      <c r="D7" s="296"/>
      <c r="E7" s="296"/>
      <c r="F7" s="300"/>
      <c r="G7" s="299" t="s">
        <v>252</v>
      </c>
      <c r="H7" s="298"/>
      <c r="I7" s="299" t="s">
        <v>252</v>
      </c>
      <c r="J7" s="298"/>
      <c r="K7" s="299" t="s">
        <v>251</v>
      </c>
      <c r="L7" s="298"/>
      <c r="M7" s="297" t="s">
        <v>251</v>
      </c>
    </row>
    <row r="8" spans="1:19" ht="14.25" customHeight="1" thickBot="1" x14ac:dyDescent="0.25">
      <c r="A8" s="285"/>
      <c r="B8" s="295"/>
      <c r="C8" s="295"/>
      <c r="D8" s="295"/>
      <c r="E8" s="295"/>
      <c r="F8" s="294">
        <v>10</v>
      </c>
      <c r="G8" s="293">
        <v>30</v>
      </c>
      <c r="H8" s="292">
        <v>40</v>
      </c>
      <c r="I8" s="293">
        <v>50</v>
      </c>
      <c r="J8" s="292">
        <v>60</v>
      </c>
      <c r="K8" s="293">
        <v>80</v>
      </c>
      <c r="L8" s="292">
        <v>90</v>
      </c>
      <c r="M8" s="291">
        <v>100</v>
      </c>
    </row>
    <row r="9" spans="1:19" ht="14.25" customHeight="1" x14ac:dyDescent="0.2">
      <c r="A9" s="285"/>
      <c r="B9" s="290">
        <v>10</v>
      </c>
      <c r="C9" s="303" t="s">
        <v>250</v>
      </c>
      <c r="D9" s="304"/>
      <c r="E9" s="305"/>
      <c r="F9" s="306"/>
      <c r="G9" s="307"/>
      <c r="H9" s="308"/>
      <c r="I9" s="309"/>
      <c r="J9" s="310">
        <v>15850656892</v>
      </c>
      <c r="K9" s="307">
        <v>840146726</v>
      </c>
      <c r="L9" s="308"/>
      <c r="M9" s="311"/>
    </row>
    <row r="10" spans="1:19" ht="14.25" customHeight="1" x14ac:dyDescent="0.2">
      <c r="A10" s="285"/>
      <c r="B10" s="289">
        <v>30</v>
      </c>
      <c r="C10" s="312" t="s">
        <v>249</v>
      </c>
      <c r="D10" s="312"/>
      <c r="E10" s="312"/>
      <c r="F10" s="109"/>
      <c r="G10" s="162"/>
      <c r="H10" s="313"/>
      <c r="I10" s="278"/>
      <c r="J10" s="159">
        <v>636170007</v>
      </c>
      <c r="K10" s="162"/>
      <c r="L10" s="313">
        <v>545973276</v>
      </c>
      <c r="M10" s="279"/>
    </row>
    <row r="11" spans="1:19" ht="14.25" customHeight="1" x14ac:dyDescent="0.2">
      <c r="A11" s="285"/>
      <c r="B11" s="289">
        <v>40</v>
      </c>
      <c r="C11" s="312" t="s">
        <v>80</v>
      </c>
      <c r="D11" s="312"/>
      <c r="E11" s="312"/>
      <c r="F11" s="109"/>
      <c r="G11" s="162"/>
      <c r="H11" s="159"/>
      <c r="I11" s="162"/>
      <c r="J11" s="159">
        <v>1082497071</v>
      </c>
      <c r="K11" s="162"/>
      <c r="L11" s="159">
        <v>1082497071</v>
      </c>
      <c r="M11" s="105">
        <v>840146726</v>
      </c>
    </row>
    <row r="12" spans="1:19" ht="14.25" customHeight="1" thickBot="1" x14ac:dyDescent="0.25">
      <c r="A12" s="285"/>
      <c r="B12" s="287">
        <v>120</v>
      </c>
      <c r="C12" s="288" t="s">
        <v>52</v>
      </c>
      <c r="D12" s="288"/>
      <c r="E12" s="288"/>
      <c r="F12" s="160"/>
      <c r="G12" s="314"/>
      <c r="H12" s="315"/>
      <c r="I12" s="316"/>
      <c r="J12" s="161">
        <v>417557954</v>
      </c>
      <c r="K12" s="314"/>
      <c r="L12" s="315"/>
      <c r="M12" s="317"/>
    </row>
    <row r="13" spans="1:19" ht="14.25" x14ac:dyDescent="0.2">
      <c r="A13" s="285"/>
      <c r="B13" s="285"/>
      <c r="C13" s="285"/>
      <c r="D13" s="285"/>
      <c r="E13" s="285"/>
      <c r="F13" s="286"/>
      <c r="G13" s="286"/>
      <c r="H13" s="286"/>
      <c r="I13" s="286"/>
      <c r="J13" s="286"/>
      <c r="K13" s="286"/>
      <c r="L13" s="286"/>
      <c r="M13" s="286"/>
    </row>
    <row r="14" spans="1:19" ht="14.25" x14ac:dyDescent="0.2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</row>
    <row r="15" spans="1:19" ht="14.25" x14ac:dyDescent="0.2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</row>
    <row r="16" spans="1:19" ht="14.25" x14ac:dyDescent="0.2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</row>
    <row r="17" spans="1:13" ht="14.25" x14ac:dyDescent="0.2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</row>
    <row r="18" spans="1:13" ht="14.25" x14ac:dyDescent="0.2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</row>
    <row r="19" spans="1:13" ht="14.25" x14ac:dyDescent="0.2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</row>
    <row r="20" spans="1:13" ht="14.25" x14ac:dyDescent="0.2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4.25" x14ac:dyDescent="0.2">
      <c r="A21" s="285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3" ht="14.25" x14ac:dyDescent="0.2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4.25" x14ac:dyDescent="0.2">
      <c r="A23" s="285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4.25" x14ac:dyDescent="0.2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4.25" x14ac:dyDescent="0.2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4.25" x14ac:dyDescent="0.2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</row>
    <row r="27" spans="1:13" ht="14.25" x14ac:dyDescent="0.2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</row>
    <row r="28" spans="1:13" ht="14.25" x14ac:dyDescent="0.2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</row>
    <row r="29" spans="1:13" ht="14.25" x14ac:dyDescent="0.2">
      <c r="A29" s="285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</row>
    <row r="30" spans="1:13" ht="14.25" x14ac:dyDescent="0.2">
      <c r="A30" s="285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</row>
    <row r="31" spans="1:13" ht="14.25" x14ac:dyDescent="0.2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</row>
    <row r="32" spans="1:13" ht="14.25" x14ac:dyDescent="0.2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</row>
    <row r="33" spans="1:13" ht="14.25" x14ac:dyDescent="0.2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</row>
    <row r="34" spans="1:13" ht="14.25" x14ac:dyDescent="0.2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</row>
    <row r="35" spans="1:13" ht="14.25" x14ac:dyDescent="0.2">
      <c r="A35" s="285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</row>
    <row r="36" spans="1:13" ht="14.25" x14ac:dyDescent="0.2">
      <c r="A36" s="285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</row>
    <row r="37" spans="1:13" ht="14.25" x14ac:dyDescent="0.2">
      <c r="A37" s="285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</row>
    <row r="38" spans="1:13" ht="14.25" x14ac:dyDescent="0.2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</row>
    <row r="39" spans="1:13" ht="14.25" x14ac:dyDescent="0.2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</row>
    <row r="40" spans="1:13" ht="14.25" x14ac:dyDescent="0.2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</row>
    <row r="41" spans="1:13" ht="14.25" x14ac:dyDescent="0.2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</row>
    <row r="42" spans="1:13" ht="14.25" x14ac:dyDescent="0.2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</row>
    <row r="43" spans="1:13" ht="14.25" x14ac:dyDescent="0.2">
      <c r="A43" s="285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</row>
    <row r="44" spans="1:13" ht="14.25" x14ac:dyDescent="0.2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</row>
    <row r="45" spans="1:13" ht="14.25" x14ac:dyDescent="0.2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</row>
    <row r="46" spans="1:13" ht="14.25" x14ac:dyDescent="0.2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</row>
    <row r="47" spans="1:13" ht="14.25" x14ac:dyDescent="0.2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</row>
    <row r="48" spans="1:13" ht="14.25" x14ac:dyDescent="0.2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</row>
    <row r="49" spans="1:13" ht="14.25" x14ac:dyDescent="0.2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</row>
    <row r="50" spans="1:13" ht="14.25" x14ac:dyDescent="0.2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</row>
    <row r="51" spans="1:13" ht="14.25" x14ac:dyDescent="0.2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</row>
    <row r="52" spans="1:13" ht="14.25" x14ac:dyDescent="0.2">
      <c r="A52" s="285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</row>
    <row r="53" spans="1:13" ht="14.25" x14ac:dyDescent="0.2">
      <c r="A53" s="285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</row>
    <row r="54" spans="1:13" ht="14.25" x14ac:dyDescent="0.2">
      <c r="A54" s="285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</row>
    <row r="55" spans="1:13" ht="14.25" x14ac:dyDescent="0.2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</row>
    <row r="56" spans="1:13" ht="14.25" x14ac:dyDescent="0.2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</row>
    <row r="57" spans="1:13" ht="14.25" x14ac:dyDescent="0.2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</row>
    <row r="58" spans="1:13" ht="14.25" x14ac:dyDescent="0.2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</row>
    <row r="59" spans="1:13" ht="14.25" x14ac:dyDescent="0.2">
      <c r="A59" s="285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</row>
    <row r="60" spans="1:13" ht="14.25" x14ac:dyDescent="0.2">
      <c r="A60" s="285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</row>
    <row r="61" spans="1:13" ht="14.25" x14ac:dyDescent="0.2">
      <c r="A61" s="285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</row>
    <row r="62" spans="1:13" ht="14.25" x14ac:dyDescent="0.2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</row>
    <row r="63" spans="1:13" ht="14.25" x14ac:dyDescent="0.2">
      <c r="A63" s="285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</row>
    <row r="64" spans="1:13" ht="14.25" x14ac:dyDescent="0.2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</row>
    <row r="65" spans="1:13" ht="14.25" x14ac:dyDescent="0.2">
      <c r="A65" s="285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</row>
    <row r="66" spans="1:13" ht="14.25" x14ac:dyDescent="0.2">
      <c r="A66" s="285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13" ht="14.25" x14ac:dyDescent="0.2">
      <c r="A67" s="285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3" ht="14.25" x14ac:dyDescent="0.2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ht="14.25" x14ac:dyDescent="0.2">
      <c r="A69" s="285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T47"/>
  <sheetViews>
    <sheetView zoomScale="110" zoomScaleNormal="110" workbookViewId="0">
      <selection activeCell="K31" sqref="K31"/>
    </sheetView>
  </sheetViews>
  <sheetFormatPr baseColWidth="10" defaultRowHeight="14.25" x14ac:dyDescent="0.2"/>
  <cols>
    <col min="1" max="1" width="4.28515625" style="21" customWidth="1"/>
    <col min="2" max="2" width="4.42578125" style="21" customWidth="1"/>
    <col min="3" max="3" width="7.5703125" style="21" customWidth="1"/>
    <col min="4" max="10" width="14.28515625" style="21" customWidth="1"/>
    <col min="11" max="16384" width="11.42578125" style="21"/>
  </cols>
  <sheetData>
    <row r="1" spans="1:20" ht="18.75" customHeight="1" x14ac:dyDescent="0.2"/>
    <row r="2" spans="1:20" ht="18.75" customHeight="1" x14ac:dyDescent="0.2">
      <c r="A2" s="22" t="s">
        <v>258</v>
      </c>
      <c r="B2" s="23"/>
      <c r="C2" s="23"/>
      <c r="D2" s="24"/>
      <c r="E2" s="24"/>
      <c r="F2" s="24"/>
    </row>
    <row r="3" spans="1:20" ht="14.25" customHeight="1" x14ac:dyDescent="0.2">
      <c r="A3" s="22"/>
      <c r="B3" s="23"/>
      <c r="C3" s="23"/>
      <c r="D3" s="24"/>
      <c r="E3" s="24"/>
      <c r="F3" s="24"/>
    </row>
    <row r="4" spans="1:20" ht="14.25" customHeight="1" x14ac:dyDescent="0.2">
      <c r="A4" s="22"/>
      <c r="B4" s="25" t="s">
        <v>257</v>
      </c>
      <c r="C4" s="25"/>
      <c r="D4" s="24"/>
      <c r="E4" s="24"/>
      <c r="F4" s="24"/>
    </row>
    <row r="5" spans="1:20" ht="14.25" customHeight="1" x14ac:dyDescent="0.2">
      <c r="A5" s="22"/>
      <c r="B5" s="23"/>
      <c r="C5" s="23"/>
      <c r="D5" s="24"/>
      <c r="E5" s="24"/>
      <c r="F5" s="24"/>
    </row>
    <row r="6" spans="1:20" ht="14.25" customHeight="1" x14ac:dyDescent="0.2">
      <c r="B6" s="23"/>
      <c r="C6" s="23"/>
      <c r="D6" s="24"/>
      <c r="E6" s="24"/>
      <c r="F6" s="24"/>
      <c r="N6" s="483"/>
      <c r="O6" s="483"/>
    </row>
    <row r="7" spans="1:20" ht="21" customHeight="1" x14ac:dyDescent="0.2">
      <c r="B7" s="31"/>
      <c r="C7" s="31"/>
      <c r="D7" s="722" t="s">
        <v>562</v>
      </c>
      <c r="E7" s="723"/>
      <c r="F7" s="724" t="s">
        <v>563</v>
      </c>
      <c r="G7" s="725"/>
      <c r="H7" s="723" t="s">
        <v>564</v>
      </c>
      <c r="I7" s="723"/>
      <c r="J7" s="724" t="s">
        <v>565</v>
      </c>
      <c r="K7" s="723"/>
      <c r="L7" s="723"/>
      <c r="M7" s="725"/>
      <c r="N7" s="725" t="s">
        <v>566</v>
      </c>
      <c r="O7" s="720" t="s">
        <v>567</v>
      </c>
    </row>
    <row r="8" spans="1:20" ht="32.25" customHeight="1" thickBot="1" x14ac:dyDescent="0.25">
      <c r="B8" s="31"/>
      <c r="C8" s="31"/>
      <c r="D8" s="248" t="s">
        <v>568</v>
      </c>
      <c r="E8" s="445" t="s">
        <v>569</v>
      </c>
      <c r="F8" s="445" t="s">
        <v>570</v>
      </c>
      <c r="G8" s="445" t="s">
        <v>571</v>
      </c>
      <c r="H8" s="445" t="s">
        <v>572</v>
      </c>
      <c r="I8" s="445" t="s">
        <v>573</v>
      </c>
      <c r="J8" s="445" t="s">
        <v>574</v>
      </c>
      <c r="K8" s="445" t="s">
        <v>575</v>
      </c>
      <c r="L8" s="445" t="s">
        <v>576</v>
      </c>
      <c r="M8" s="445" t="s">
        <v>524</v>
      </c>
      <c r="N8" s="726"/>
      <c r="O8" s="721"/>
      <c r="Q8" s="619" t="s">
        <v>628</v>
      </c>
      <c r="R8" s="619"/>
      <c r="S8" s="619"/>
      <c r="T8" s="619"/>
    </row>
    <row r="9" spans="1:20" ht="14.25" customHeight="1" x14ac:dyDescent="0.2">
      <c r="B9" s="198"/>
      <c r="C9" s="598" t="s">
        <v>577</v>
      </c>
      <c r="D9" s="107">
        <v>15092.088</v>
      </c>
      <c r="E9" s="158"/>
      <c r="F9" s="158"/>
      <c r="G9" s="158"/>
      <c r="H9" s="158"/>
      <c r="I9" s="158"/>
      <c r="J9" s="158">
        <v>642.36099999999999</v>
      </c>
      <c r="K9" s="158"/>
      <c r="L9" s="158"/>
      <c r="M9" s="158">
        <v>642.36099999999999</v>
      </c>
      <c r="N9" s="320">
        <v>1</v>
      </c>
      <c r="O9" s="321">
        <v>2.5000000000000001E-2</v>
      </c>
    </row>
    <row r="10" spans="1:20" ht="14.25" customHeight="1" thickBot="1" x14ac:dyDescent="0.25">
      <c r="B10" s="488"/>
      <c r="C10" s="599" t="s">
        <v>524</v>
      </c>
      <c r="D10" s="163">
        <f>+D9</f>
        <v>15092.088</v>
      </c>
      <c r="E10" s="164"/>
      <c r="F10" s="164"/>
      <c r="G10" s="164"/>
      <c r="H10" s="164"/>
      <c r="I10" s="164"/>
      <c r="J10" s="164">
        <f>+J9</f>
        <v>642.36099999999999</v>
      </c>
      <c r="K10" s="164"/>
      <c r="L10" s="164"/>
      <c r="M10" s="164">
        <f t="shared" ref="M10:N10" si="0">+M9</f>
        <v>642.36099999999999</v>
      </c>
      <c r="N10" s="318">
        <f t="shared" si="0"/>
        <v>1</v>
      </c>
      <c r="O10" s="319">
        <f>+O9</f>
        <v>2.5000000000000001E-2</v>
      </c>
    </row>
    <row r="11" spans="1:20" ht="14.25" customHeight="1" x14ac:dyDescent="0.2"/>
    <row r="12" spans="1:20" ht="14.25" customHeight="1" x14ac:dyDescent="0.2">
      <c r="C12" s="600" t="s">
        <v>578</v>
      </c>
    </row>
    <row r="13" spans="1:20" ht="14.25" customHeight="1" x14ac:dyDescent="0.2"/>
    <row r="14" spans="1:20" ht="14.25" customHeight="1" x14ac:dyDescent="0.2"/>
    <row r="15" spans="1:20" ht="14.25" customHeight="1" x14ac:dyDescent="0.2"/>
    <row r="16" spans="1:20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J10"/>
  <sheetViews>
    <sheetView zoomScale="110" zoomScaleNormal="110" workbookViewId="0">
      <selection activeCell="I29" sqref="I29"/>
    </sheetView>
  </sheetViews>
  <sheetFormatPr baseColWidth="10" defaultRowHeight="14.25" x14ac:dyDescent="0.2"/>
  <cols>
    <col min="1" max="2" width="4.28515625" style="21" customWidth="1"/>
    <col min="3" max="3" width="40.28515625" style="21" customWidth="1"/>
    <col min="4" max="10" width="14.28515625" style="21" customWidth="1"/>
    <col min="11" max="16384" width="11.42578125" style="21"/>
  </cols>
  <sheetData>
    <row r="1" spans="1:10" ht="18.75" customHeight="1" x14ac:dyDescent="0.2"/>
    <row r="2" spans="1:10" ht="18.75" customHeight="1" x14ac:dyDescent="0.2">
      <c r="A2" s="22" t="s">
        <v>237</v>
      </c>
      <c r="B2" s="22"/>
      <c r="C2" s="23"/>
      <c r="D2" s="24"/>
      <c r="E2" s="24"/>
      <c r="F2" s="24"/>
    </row>
    <row r="3" spans="1:10" ht="14.25" customHeight="1" x14ac:dyDescent="0.2">
      <c r="A3" s="22"/>
      <c r="B3" s="22"/>
      <c r="C3" s="23"/>
      <c r="D3" s="24"/>
      <c r="E3" s="24"/>
      <c r="F3" s="24"/>
    </row>
    <row r="4" spans="1:10" ht="14.25" customHeight="1" x14ac:dyDescent="0.2">
      <c r="A4" s="22"/>
      <c r="B4" s="25" t="s">
        <v>257</v>
      </c>
      <c r="D4" s="24"/>
      <c r="E4" s="24"/>
      <c r="F4" s="24"/>
    </row>
    <row r="5" spans="1:10" ht="14.25" customHeight="1" thickBot="1" x14ac:dyDescent="0.25">
      <c r="A5" s="22"/>
      <c r="B5" s="22"/>
      <c r="C5" s="23"/>
      <c r="D5" s="32"/>
      <c r="E5" s="24"/>
      <c r="F5" s="24"/>
    </row>
    <row r="6" spans="1:10" ht="14.25" customHeight="1" x14ac:dyDescent="0.2">
      <c r="C6" s="31"/>
      <c r="D6" s="356"/>
    </row>
    <row r="7" spans="1:10" ht="14.25" customHeight="1" thickBot="1" x14ac:dyDescent="0.25">
      <c r="B7" s="33"/>
      <c r="C7" s="126"/>
      <c r="D7" s="323"/>
    </row>
    <row r="8" spans="1:10" ht="14.25" customHeight="1" x14ac:dyDescent="0.2">
      <c r="B8" s="324"/>
      <c r="C8" s="601" t="s">
        <v>579</v>
      </c>
      <c r="D8" s="128">
        <f>+'6'!E17</f>
        <v>10728.946</v>
      </c>
    </row>
    <row r="9" spans="1:10" ht="14.25" customHeight="1" x14ac:dyDescent="0.2">
      <c r="B9" s="324"/>
      <c r="C9" s="601" t="s">
        <v>580</v>
      </c>
      <c r="D9" s="322">
        <v>2.5000000000000001E-2</v>
      </c>
      <c r="H9" s="619" t="s">
        <v>627</v>
      </c>
      <c r="I9" s="619"/>
      <c r="J9" s="619"/>
    </row>
    <row r="10" spans="1:10" ht="14.25" customHeight="1" thickBot="1" x14ac:dyDescent="0.25">
      <c r="B10" s="325"/>
      <c r="C10" s="601" t="s">
        <v>581</v>
      </c>
      <c r="D10" s="183">
        <f>+D9*D8</f>
        <v>268.22365000000002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FFC000"/>
  </sheetPr>
  <dimension ref="A1:O47"/>
  <sheetViews>
    <sheetView zoomScale="110" zoomScaleNormal="110" workbookViewId="0">
      <selection activeCell="D9" sqref="D9"/>
    </sheetView>
  </sheetViews>
  <sheetFormatPr baseColWidth="10" defaultRowHeight="14.25" x14ac:dyDescent="0.2"/>
  <cols>
    <col min="1" max="1" width="4.28515625" style="21" customWidth="1"/>
    <col min="2" max="2" width="40.28515625" style="21" customWidth="1"/>
    <col min="3" max="9" width="14.28515625" style="21" customWidth="1"/>
    <col min="10" max="16384" width="11.42578125" style="21"/>
  </cols>
  <sheetData>
    <row r="1" spans="1:15" ht="18.75" customHeight="1" x14ac:dyDescent="0.2"/>
    <row r="2" spans="1:15" ht="18.75" customHeight="1" x14ac:dyDescent="0.2">
      <c r="A2" s="22" t="s">
        <v>181</v>
      </c>
      <c r="B2" s="23"/>
      <c r="C2" s="24"/>
      <c r="D2" s="24"/>
      <c r="E2" s="24"/>
    </row>
    <row r="3" spans="1:15" ht="14.25" customHeight="1" x14ac:dyDescent="0.2">
      <c r="A3" s="22"/>
      <c r="B3" s="23"/>
      <c r="C3" s="24"/>
      <c r="D3" s="24"/>
      <c r="E3" s="24"/>
    </row>
    <row r="4" spans="1:15" ht="14.25" customHeight="1" thickBot="1" x14ac:dyDescent="0.25">
      <c r="A4" s="22"/>
      <c r="B4" s="25" t="s">
        <v>431</v>
      </c>
      <c r="C4" s="24"/>
      <c r="D4" s="24"/>
      <c r="E4" s="24"/>
    </row>
    <row r="5" spans="1:15" ht="14.25" customHeight="1" x14ac:dyDescent="0.2">
      <c r="A5" s="22"/>
      <c r="B5" s="27"/>
      <c r="C5" s="35" t="s">
        <v>43</v>
      </c>
      <c r="D5" s="36" t="s">
        <v>44</v>
      </c>
      <c r="E5" s="36" t="s">
        <v>45</v>
      </c>
      <c r="F5" s="36" t="s">
        <v>48</v>
      </c>
      <c r="G5" s="36" t="s">
        <v>49</v>
      </c>
      <c r="H5" s="36" t="s">
        <v>50</v>
      </c>
      <c r="I5" s="50" t="s">
        <v>51</v>
      </c>
    </row>
    <row r="6" spans="1:15" ht="14.25" customHeight="1" x14ac:dyDescent="0.2">
      <c r="B6" s="31"/>
      <c r="C6" s="653" t="s">
        <v>582</v>
      </c>
      <c r="D6" s="655" t="s">
        <v>583</v>
      </c>
      <c r="E6" s="657" t="s">
        <v>584</v>
      </c>
      <c r="F6" s="658"/>
      <c r="G6" s="658"/>
      <c r="H6" s="658"/>
      <c r="I6" s="659"/>
    </row>
    <row r="7" spans="1:15" ht="27.75" customHeight="1" thickBot="1" x14ac:dyDescent="0.25">
      <c r="B7" s="31"/>
      <c r="C7" s="654"/>
      <c r="D7" s="656"/>
      <c r="E7" s="37" t="s">
        <v>585</v>
      </c>
      <c r="F7" s="37" t="s">
        <v>586</v>
      </c>
      <c r="G7" s="37" t="s">
        <v>587</v>
      </c>
      <c r="H7" s="37" t="s">
        <v>588</v>
      </c>
      <c r="I7" s="446" t="s">
        <v>589</v>
      </c>
    </row>
    <row r="8" spans="1:15" x14ac:dyDescent="0.2">
      <c r="B8" s="261" t="s">
        <v>590</v>
      </c>
      <c r="C8" s="246"/>
      <c r="D8" s="247"/>
      <c r="E8" s="247"/>
      <c r="F8" s="247"/>
      <c r="G8" s="247"/>
      <c r="H8" s="247"/>
      <c r="I8" s="262"/>
    </row>
    <row r="9" spans="1:15" ht="14.25" customHeight="1" x14ac:dyDescent="0.2">
      <c r="B9" s="86" t="s">
        <v>591</v>
      </c>
      <c r="C9" s="58">
        <v>87.903000000000006</v>
      </c>
      <c r="D9" s="59"/>
      <c r="E9" s="59"/>
      <c r="F9" s="59"/>
      <c r="G9" s="59"/>
      <c r="H9" s="59"/>
      <c r="I9" s="60"/>
      <c r="K9" s="619" t="s">
        <v>643</v>
      </c>
      <c r="L9" s="619"/>
      <c r="M9" s="619"/>
      <c r="N9" s="619"/>
      <c r="O9" s="619"/>
    </row>
    <row r="10" spans="1:15" ht="14.25" customHeight="1" x14ac:dyDescent="0.2">
      <c r="B10" s="85" t="s">
        <v>592</v>
      </c>
      <c r="C10" s="58">
        <v>744.54499999999996</v>
      </c>
      <c r="D10" s="59"/>
      <c r="E10" s="40"/>
      <c r="F10" s="59"/>
      <c r="G10" s="59"/>
      <c r="H10" s="59"/>
      <c r="I10" s="60"/>
      <c r="K10" s="619" t="s">
        <v>644</v>
      </c>
      <c r="L10" s="619"/>
      <c r="M10" s="619"/>
      <c r="N10" s="619"/>
      <c r="O10" s="619"/>
    </row>
    <row r="11" spans="1:15" ht="14.25" customHeight="1" x14ac:dyDescent="0.2">
      <c r="B11" s="85" t="s">
        <v>593</v>
      </c>
      <c r="C11" s="58">
        <v>13068.153</v>
      </c>
      <c r="D11" s="59"/>
      <c r="E11" s="59"/>
      <c r="F11" s="59"/>
      <c r="G11" s="59"/>
      <c r="H11" s="40"/>
      <c r="I11" s="60"/>
      <c r="K11" s="619"/>
      <c r="L11" s="619"/>
      <c r="M11" s="619"/>
      <c r="N11" s="619"/>
      <c r="O11" s="619"/>
    </row>
    <row r="12" spans="1:15" ht="14.25" customHeight="1" x14ac:dyDescent="0.2">
      <c r="B12" s="85" t="s">
        <v>594</v>
      </c>
      <c r="C12" s="58">
        <v>1082.4970000000001</v>
      </c>
      <c r="D12" s="59"/>
      <c r="E12" s="40"/>
      <c r="F12" s="59"/>
      <c r="G12" s="59"/>
      <c r="H12" s="40"/>
      <c r="I12" s="60"/>
    </row>
    <row r="13" spans="1:15" ht="14.25" customHeight="1" x14ac:dyDescent="0.2">
      <c r="B13" s="84" t="s">
        <v>595</v>
      </c>
      <c r="C13" s="58">
        <v>548.36599999999999</v>
      </c>
      <c r="D13" s="59"/>
      <c r="E13" s="40"/>
      <c r="F13" s="40"/>
      <c r="G13" s="59"/>
      <c r="H13" s="59"/>
      <c r="I13" s="51"/>
    </row>
    <row r="14" spans="1:15" ht="14.25" customHeight="1" x14ac:dyDescent="0.2">
      <c r="B14" s="53" t="s">
        <v>596</v>
      </c>
      <c r="C14" s="39">
        <v>0</v>
      </c>
      <c r="D14" s="59"/>
      <c r="E14" s="40"/>
      <c r="F14" s="59"/>
      <c r="G14" s="59"/>
      <c r="H14" s="40"/>
      <c r="I14" s="60"/>
    </row>
    <row r="15" spans="1:15" ht="14.25" customHeight="1" x14ac:dyDescent="0.2">
      <c r="B15" s="53" t="s">
        <v>597</v>
      </c>
      <c r="C15" s="58">
        <v>144.48599999999999</v>
      </c>
      <c r="D15" s="40"/>
      <c r="E15" s="59"/>
      <c r="F15" s="40"/>
      <c r="G15" s="59"/>
      <c r="H15" s="40"/>
      <c r="I15" s="60"/>
    </row>
    <row r="16" spans="1:15" ht="14.25" customHeight="1" x14ac:dyDescent="0.2">
      <c r="B16" s="53" t="s">
        <v>598</v>
      </c>
      <c r="C16" s="58">
        <v>181.976</v>
      </c>
      <c r="D16" s="59"/>
      <c r="E16" s="59"/>
      <c r="F16" s="40"/>
      <c r="G16" s="59"/>
      <c r="H16" s="40"/>
      <c r="I16" s="60"/>
    </row>
    <row r="17" spans="2:9" ht="14.25" customHeight="1" x14ac:dyDescent="0.2">
      <c r="B17" s="53" t="s">
        <v>599</v>
      </c>
      <c r="C17" s="58">
        <v>0</v>
      </c>
      <c r="D17" s="59"/>
      <c r="E17" s="59"/>
      <c r="F17" s="40"/>
      <c r="G17" s="59"/>
      <c r="H17" s="40"/>
      <c r="I17" s="60"/>
    </row>
    <row r="18" spans="2:9" ht="14.25" customHeight="1" x14ac:dyDescent="0.2">
      <c r="B18" s="53" t="s">
        <v>600</v>
      </c>
      <c r="C18" s="58"/>
      <c r="D18" s="59"/>
      <c r="E18" s="59"/>
      <c r="F18" s="40"/>
      <c r="G18" s="59"/>
      <c r="H18" s="40"/>
      <c r="I18" s="60"/>
    </row>
    <row r="19" spans="2:9" ht="14.25" customHeight="1" x14ac:dyDescent="0.2">
      <c r="B19" s="53" t="s">
        <v>601</v>
      </c>
      <c r="C19" s="58">
        <f>78.043+3.59</f>
        <v>81.63300000000001</v>
      </c>
      <c r="D19" s="59"/>
      <c r="E19" s="59"/>
      <c r="F19" s="40"/>
      <c r="G19" s="59"/>
      <c r="H19" s="59"/>
      <c r="I19" s="60"/>
    </row>
    <row r="20" spans="2:9" ht="14.25" customHeight="1" x14ac:dyDescent="0.2">
      <c r="B20" s="54" t="s">
        <v>602</v>
      </c>
      <c r="C20" s="41">
        <f>SUM(C9:C19)</f>
        <v>15939.559000000001</v>
      </c>
      <c r="D20" s="42"/>
      <c r="E20" s="82"/>
      <c r="F20" s="42"/>
      <c r="G20" s="42"/>
      <c r="H20" s="42"/>
      <c r="I20" s="55"/>
    </row>
    <row r="21" spans="2:9" ht="14.25" customHeight="1" x14ac:dyDescent="0.2">
      <c r="B21" s="260" t="s">
        <v>603</v>
      </c>
      <c r="C21" s="244"/>
      <c r="D21" s="237"/>
      <c r="E21" s="237"/>
      <c r="F21" s="237"/>
      <c r="G21" s="237"/>
      <c r="H21" s="237"/>
      <c r="I21" s="236"/>
    </row>
    <row r="22" spans="2:9" ht="14.25" customHeight="1" x14ac:dyDescent="0.2">
      <c r="B22" s="87" t="s">
        <v>604</v>
      </c>
      <c r="C22" s="58">
        <v>0</v>
      </c>
      <c r="D22" s="59"/>
      <c r="E22" s="59"/>
      <c r="F22" s="59"/>
      <c r="G22" s="59"/>
      <c r="H22" s="59"/>
      <c r="I22" s="60"/>
    </row>
    <row r="23" spans="2:9" ht="14.25" customHeight="1" x14ac:dyDescent="0.2">
      <c r="B23" s="87" t="s">
        <v>605</v>
      </c>
      <c r="C23" s="39">
        <v>9332.7060000000001</v>
      </c>
      <c r="D23" s="59"/>
      <c r="E23" s="40"/>
      <c r="F23" s="59"/>
      <c r="G23" s="59"/>
      <c r="H23" s="59"/>
      <c r="I23" s="51"/>
    </row>
    <row r="24" spans="2:9" ht="14.25" customHeight="1" x14ac:dyDescent="0.2">
      <c r="B24" s="87" t="s">
        <v>606</v>
      </c>
      <c r="C24" s="39">
        <v>4064.2240000000002</v>
      </c>
      <c r="D24" s="59"/>
      <c r="E24" s="40"/>
      <c r="F24" s="59"/>
      <c r="G24" s="59"/>
      <c r="H24" s="59"/>
      <c r="I24" s="51"/>
    </row>
    <row r="25" spans="2:9" ht="14.25" customHeight="1" x14ac:dyDescent="0.2">
      <c r="B25" s="53" t="s">
        <v>607</v>
      </c>
      <c r="C25" s="39">
        <v>35.35</v>
      </c>
      <c r="D25" s="59"/>
      <c r="E25" s="40"/>
      <c r="F25" s="59"/>
      <c r="G25" s="59"/>
      <c r="H25" s="59"/>
      <c r="I25" s="51"/>
    </row>
    <row r="26" spans="2:9" ht="14.25" customHeight="1" x14ac:dyDescent="0.2">
      <c r="B26" s="53" t="s">
        <v>608</v>
      </c>
      <c r="C26" s="39">
        <f>84.061+12.891+22.556</f>
        <v>119.50800000000001</v>
      </c>
      <c r="D26" s="59"/>
      <c r="E26" s="40"/>
      <c r="F26" s="59"/>
      <c r="G26" s="59"/>
      <c r="H26" s="59"/>
      <c r="I26" s="51"/>
    </row>
    <row r="27" spans="2:9" ht="14.25" customHeight="1" x14ac:dyDescent="0.2">
      <c r="B27" s="53" t="s">
        <v>386</v>
      </c>
      <c r="C27" s="39">
        <v>201.042</v>
      </c>
      <c r="D27" s="59"/>
      <c r="E27" s="40"/>
      <c r="F27" s="59"/>
      <c r="G27" s="59"/>
      <c r="H27" s="59"/>
      <c r="I27" s="51"/>
    </row>
    <row r="28" spans="2:9" ht="14.25" customHeight="1" x14ac:dyDescent="0.2">
      <c r="B28" s="267" t="s">
        <v>609</v>
      </c>
      <c r="C28" s="41">
        <f>SUM(C22:C27)</f>
        <v>13752.83</v>
      </c>
      <c r="D28" s="82"/>
      <c r="E28" s="42"/>
      <c r="F28" s="82"/>
      <c r="G28" s="42"/>
      <c r="H28" s="42"/>
      <c r="I28" s="55"/>
    </row>
    <row r="29" spans="2:9" ht="14.25" customHeight="1" x14ac:dyDescent="0.2">
      <c r="B29" s="260" t="s">
        <v>385</v>
      </c>
      <c r="C29" s="244"/>
      <c r="D29" s="237"/>
      <c r="E29" s="237"/>
      <c r="F29" s="237"/>
      <c r="G29" s="237"/>
      <c r="H29" s="237"/>
      <c r="I29" s="236"/>
    </row>
    <row r="30" spans="2:9" ht="14.25" customHeight="1" x14ac:dyDescent="0.2">
      <c r="B30" s="53" t="s">
        <v>610</v>
      </c>
      <c r="C30" s="39">
        <v>224.33699999999999</v>
      </c>
      <c r="D30" s="59"/>
      <c r="E30" s="40"/>
      <c r="F30" s="40"/>
      <c r="G30" s="40"/>
      <c r="H30" s="40"/>
      <c r="I30" s="51"/>
    </row>
    <row r="31" spans="2:9" ht="14.25" customHeight="1" x14ac:dyDescent="0.2">
      <c r="B31" s="53" t="s">
        <v>611</v>
      </c>
      <c r="C31" s="39">
        <v>8.1329999999999991</v>
      </c>
      <c r="D31" s="59"/>
      <c r="E31" s="40"/>
      <c r="F31" s="40"/>
      <c r="G31" s="40"/>
      <c r="H31" s="40"/>
      <c r="I31" s="51"/>
    </row>
    <row r="32" spans="2:9" ht="14.25" customHeight="1" x14ac:dyDescent="0.2">
      <c r="B32" s="53" t="s">
        <v>612</v>
      </c>
      <c r="C32" s="39">
        <v>66.983000000000004</v>
      </c>
      <c r="D32" s="59"/>
      <c r="E32" s="40"/>
      <c r="F32" s="40"/>
      <c r="G32" s="40"/>
      <c r="H32" s="40"/>
      <c r="I32" s="51"/>
    </row>
    <row r="33" spans="2:9" ht="14.25" customHeight="1" x14ac:dyDescent="0.2">
      <c r="B33" s="53" t="s">
        <v>613</v>
      </c>
      <c r="C33" s="39">
        <v>10.32</v>
      </c>
      <c r="D33" s="59"/>
      <c r="E33" s="40"/>
      <c r="F33" s="40"/>
      <c r="G33" s="40"/>
      <c r="H33" s="40"/>
      <c r="I33" s="51"/>
    </row>
    <row r="34" spans="2:9" ht="14.25" customHeight="1" x14ac:dyDescent="0.2">
      <c r="B34" s="53" t="s">
        <v>614</v>
      </c>
      <c r="C34" s="39">
        <v>1546.4749999999999</v>
      </c>
      <c r="D34" s="59"/>
      <c r="E34" s="40"/>
      <c r="F34" s="40"/>
      <c r="G34" s="40"/>
      <c r="H34" s="40"/>
      <c r="I34" s="51"/>
    </row>
    <row r="35" spans="2:9" ht="14.25" customHeight="1" x14ac:dyDescent="0.2">
      <c r="B35" s="53" t="s">
        <v>615</v>
      </c>
      <c r="C35" s="39">
        <v>44.225999999999999</v>
      </c>
      <c r="D35" s="59"/>
      <c r="E35" s="40"/>
      <c r="F35" s="40"/>
      <c r="G35" s="40"/>
      <c r="H35" s="40"/>
      <c r="I35" s="51"/>
    </row>
    <row r="36" spans="2:9" ht="14.25" customHeight="1" x14ac:dyDescent="0.2">
      <c r="B36" s="53" t="s">
        <v>616</v>
      </c>
      <c r="C36" s="39">
        <v>185</v>
      </c>
      <c r="D36" s="59"/>
      <c r="E36" s="40"/>
      <c r="F36" s="40"/>
      <c r="G36" s="40"/>
      <c r="H36" s="40"/>
      <c r="I36" s="51"/>
    </row>
    <row r="37" spans="2:9" ht="14.25" customHeight="1" x14ac:dyDescent="0.2">
      <c r="B37" s="53" t="s">
        <v>617</v>
      </c>
      <c r="C37" s="39">
        <f>19.014+70.95</f>
        <v>89.963999999999999</v>
      </c>
      <c r="D37" s="59"/>
      <c r="E37" s="40"/>
      <c r="F37" s="40"/>
      <c r="G37" s="40"/>
      <c r="H37" s="40"/>
      <c r="I37" s="51"/>
    </row>
    <row r="38" spans="2:9" ht="14.25" customHeight="1" x14ac:dyDescent="0.2">
      <c r="B38" s="53" t="s">
        <v>618</v>
      </c>
      <c r="C38" s="39">
        <v>11.291</v>
      </c>
      <c r="D38" s="59"/>
      <c r="E38" s="40"/>
      <c r="F38" s="40"/>
      <c r="G38" s="59"/>
      <c r="H38" s="40"/>
      <c r="I38" s="51"/>
    </row>
    <row r="39" spans="2:9" ht="14.25" customHeight="1" x14ac:dyDescent="0.2">
      <c r="B39" s="54" t="s">
        <v>619</v>
      </c>
      <c r="C39" s="41">
        <f>SUM(C30:C38)</f>
        <v>2186.7289999999998</v>
      </c>
      <c r="D39" s="42"/>
      <c r="E39" s="42"/>
      <c r="F39" s="42"/>
      <c r="G39" s="42"/>
      <c r="H39" s="42"/>
      <c r="I39" s="55"/>
    </row>
    <row r="40" spans="2:9" ht="14.25" customHeight="1" x14ac:dyDescent="0.2">
      <c r="B40" s="260"/>
      <c r="C40" s="244"/>
      <c r="D40" s="237"/>
      <c r="E40" s="237"/>
      <c r="F40" s="237"/>
      <c r="G40" s="237"/>
      <c r="H40" s="237"/>
      <c r="I40" s="236"/>
    </row>
    <row r="41" spans="2:9" ht="14.25" customHeight="1" thickBot="1" x14ac:dyDescent="0.25">
      <c r="B41" s="56" t="s">
        <v>620</v>
      </c>
      <c r="C41" s="57"/>
      <c r="D41" s="47"/>
      <c r="E41" s="47"/>
      <c r="F41" s="47"/>
      <c r="G41" s="47"/>
      <c r="H41" s="47"/>
      <c r="I41" s="52"/>
    </row>
    <row r="42" spans="2:9" ht="14.25" customHeight="1" x14ac:dyDescent="0.2">
      <c r="B42" s="268"/>
      <c r="C42" s="269"/>
      <c r="D42" s="270"/>
      <c r="E42" s="271"/>
      <c r="F42" s="271"/>
      <c r="G42" s="271"/>
      <c r="H42" s="271"/>
      <c r="I42" s="272"/>
    </row>
    <row r="43" spans="2:9" ht="14.25" customHeight="1" x14ac:dyDescent="0.2">
      <c r="B43" s="53"/>
      <c r="C43" s="39"/>
      <c r="D43" s="59"/>
      <c r="E43" s="40"/>
      <c r="F43" s="40"/>
      <c r="G43" s="40"/>
      <c r="H43" s="40"/>
      <c r="I43" s="51"/>
    </row>
    <row r="44" spans="2:9" ht="14.25" customHeight="1" x14ac:dyDescent="0.2">
      <c r="B44" s="53"/>
      <c r="C44" s="39"/>
      <c r="D44" s="59"/>
      <c r="E44" s="40"/>
      <c r="F44" s="40"/>
      <c r="G44" s="59"/>
      <c r="H44" s="40"/>
      <c r="I44" s="51"/>
    </row>
    <row r="45" spans="2:9" ht="14.25" customHeight="1" x14ac:dyDescent="0.2">
      <c r="B45" s="54"/>
      <c r="C45" s="41"/>
      <c r="D45" s="42"/>
      <c r="E45" s="42"/>
      <c r="F45" s="42"/>
      <c r="G45" s="42"/>
      <c r="H45" s="42"/>
      <c r="I45" s="55"/>
    </row>
    <row r="46" spans="2:9" ht="14.25" customHeight="1" x14ac:dyDescent="0.2">
      <c r="B46" s="260"/>
      <c r="C46" s="244"/>
      <c r="D46" s="237"/>
      <c r="E46" s="237"/>
      <c r="F46" s="237"/>
      <c r="G46" s="237"/>
      <c r="H46" s="237"/>
      <c r="I46" s="236"/>
    </row>
    <row r="47" spans="2:9" ht="14.25" customHeight="1" thickBot="1" x14ac:dyDescent="0.25">
      <c r="B47" s="56"/>
      <c r="C47" s="57"/>
      <c r="D47" s="47"/>
      <c r="E47" s="47"/>
      <c r="F47" s="47"/>
      <c r="G47" s="47"/>
      <c r="H47" s="47"/>
      <c r="I47" s="52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92D050"/>
  </sheetPr>
  <dimension ref="A1:F19"/>
  <sheetViews>
    <sheetView zoomScale="150" zoomScaleNormal="150" workbookViewId="0">
      <selection activeCell="C11" sqref="C11"/>
    </sheetView>
  </sheetViews>
  <sheetFormatPr baseColWidth="10" defaultRowHeight="14.25" x14ac:dyDescent="0.2"/>
  <cols>
    <col min="1" max="1" width="4.28515625" style="21" customWidth="1"/>
    <col min="2" max="2" width="27.7109375" style="21" bestFit="1" customWidth="1"/>
    <col min="3" max="4" width="23.7109375" style="21" customWidth="1"/>
    <col min="5" max="5" width="42" style="21" bestFit="1" customWidth="1"/>
    <col min="6" max="16384" width="11.42578125" style="21"/>
  </cols>
  <sheetData>
    <row r="1" spans="1:6" ht="18.75" customHeight="1" x14ac:dyDescent="0.2"/>
    <row r="2" spans="1:6" ht="18.75" customHeight="1" x14ac:dyDescent="0.2">
      <c r="A2" s="22" t="s">
        <v>241</v>
      </c>
      <c r="B2" s="23"/>
      <c r="C2" s="23"/>
      <c r="D2" s="24"/>
    </row>
    <row r="3" spans="1:6" ht="14.25" customHeight="1" x14ac:dyDescent="0.2">
      <c r="A3" s="22"/>
      <c r="B3" s="23"/>
      <c r="C3" s="23"/>
      <c r="D3" s="24"/>
    </row>
    <row r="4" spans="1:6" ht="14.25" customHeight="1" thickBot="1" x14ac:dyDescent="0.25">
      <c r="A4" s="22"/>
      <c r="B4" s="25" t="s">
        <v>431</v>
      </c>
      <c r="C4" s="26"/>
      <c r="D4" s="24"/>
    </row>
    <row r="5" spans="1:6" ht="14.25" customHeight="1" x14ac:dyDescent="0.2">
      <c r="B5" s="35" t="s">
        <v>43</v>
      </c>
      <c r="C5" s="43" t="s">
        <v>45</v>
      </c>
      <c r="D5" s="36" t="s">
        <v>45</v>
      </c>
      <c r="E5" s="50" t="s">
        <v>51</v>
      </c>
      <c r="F5" s="483"/>
    </row>
    <row r="6" spans="1:6" ht="14.25" customHeight="1" thickBot="1" x14ac:dyDescent="0.25">
      <c r="B6" s="444" t="s">
        <v>417</v>
      </c>
      <c r="C6" s="443" t="s">
        <v>418</v>
      </c>
      <c r="D6" s="443" t="s">
        <v>419</v>
      </c>
      <c r="E6" s="446" t="s">
        <v>420</v>
      </c>
      <c r="F6" s="483"/>
    </row>
    <row r="7" spans="1:6" ht="15" thickBot="1" x14ac:dyDescent="0.25">
      <c r="B7" s="102" t="s">
        <v>629</v>
      </c>
      <c r="C7" s="275" t="s">
        <v>421</v>
      </c>
      <c r="D7" s="275" t="s">
        <v>422</v>
      </c>
      <c r="E7" s="273" t="s">
        <v>423</v>
      </c>
      <c r="F7" s="483"/>
    </row>
    <row r="8" spans="1:6" ht="14.25" customHeight="1" thickBot="1" x14ac:dyDescent="0.25">
      <c r="B8" s="109" t="s">
        <v>630</v>
      </c>
      <c r="C8" s="275" t="s">
        <v>421</v>
      </c>
      <c r="D8" s="275" t="s">
        <v>422</v>
      </c>
      <c r="E8" s="274" t="s">
        <v>631</v>
      </c>
      <c r="F8" s="483"/>
    </row>
    <row r="9" spans="1:6" ht="14.25" customHeight="1" thickBot="1" x14ac:dyDescent="0.25">
      <c r="B9" s="109" t="s">
        <v>424</v>
      </c>
      <c r="C9" s="276" t="s">
        <v>425</v>
      </c>
      <c r="D9" s="275" t="s">
        <v>422</v>
      </c>
      <c r="E9" s="274" t="s">
        <v>426</v>
      </c>
      <c r="F9" s="483"/>
    </row>
    <row r="10" spans="1:6" ht="14.25" customHeight="1" thickBot="1" x14ac:dyDescent="0.25">
      <c r="B10" s="109" t="s">
        <v>243</v>
      </c>
      <c r="C10" s="276" t="s">
        <v>422</v>
      </c>
      <c r="D10" s="275" t="s">
        <v>427</v>
      </c>
      <c r="E10" s="274" t="s">
        <v>428</v>
      </c>
      <c r="F10" s="483"/>
    </row>
    <row r="11" spans="1:6" ht="14.25" customHeight="1" thickBot="1" x14ac:dyDescent="0.25">
      <c r="B11" s="109" t="s">
        <v>244</v>
      </c>
      <c r="C11" s="276" t="s">
        <v>422</v>
      </c>
      <c r="D11" s="275" t="s">
        <v>427</v>
      </c>
      <c r="E11" s="274" t="s">
        <v>428</v>
      </c>
      <c r="F11" s="483"/>
    </row>
    <row r="12" spans="1:6" ht="14.25" customHeight="1" thickBot="1" x14ac:dyDescent="0.25">
      <c r="B12" s="109" t="s">
        <v>245</v>
      </c>
      <c r="C12" s="276" t="s">
        <v>422</v>
      </c>
      <c r="D12" s="275" t="s">
        <v>427</v>
      </c>
      <c r="E12" s="274" t="s">
        <v>429</v>
      </c>
      <c r="F12" s="483"/>
    </row>
    <row r="13" spans="1:6" ht="14.25" customHeight="1" x14ac:dyDescent="0.2">
      <c r="B13" s="109" t="s">
        <v>430</v>
      </c>
      <c r="C13" s="276" t="s">
        <v>422</v>
      </c>
      <c r="D13" s="275" t="s">
        <v>427</v>
      </c>
      <c r="E13" s="274" t="s">
        <v>429</v>
      </c>
      <c r="F13" s="483"/>
    </row>
    <row r="14" spans="1:6" ht="14.25" customHeight="1" x14ac:dyDescent="0.2">
      <c r="B14" s="475"/>
      <c r="C14" s="485"/>
      <c r="D14" s="485"/>
      <c r="E14" s="485"/>
      <c r="F14" s="483"/>
    </row>
    <row r="15" spans="1:6" ht="14.25" customHeight="1" x14ac:dyDescent="0.2">
      <c r="B15" s="475"/>
      <c r="C15" s="485"/>
      <c r="D15" s="485"/>
      <c r="E15" s="485"/>
      <c r="F15" s="483"/>
    </row>
    <row r="16" spans="1:6" ht="14.25" customHeight="1" x14ac:dyDescent="0.2">
      <c r="B16" s="475"/>
      <c r="C16" s="485"/>
      <c r="D16" s="485"/>
      <c r="E16" s="485"/>
      <c r="F16" s="483"/>
    </row>
    <row r="17" spans="2:6" ht="14.25" customHeight="1" x14ac:dyDescent="0.2">
      <c r="B17" s="475"/>
      <c r="C17" s="485"/>
      <c r="D17" s="485"/>
      <c r="E17" s="485"/>
      <c r="F17" s="483"/>
    </row>
    <row r="18" spans="2:6" ht="14.25" customHeight="1" x14ac:dyDescent="0.2">
      <c r="B18" s="475"/>
      <c r="C18" s="485"/>
      <c r="D18" s="485"/>
      <c r="E18" s="485"/>
      <c r="F18" s="483"/>
    </row>
    <row r="19" spans="2:6" ht="14.25" customHeight="1" x14ac:dyDescent="0.2">
      <c r="B19" s="486"/>
      <c r="C19" s="487"/>
      <c r="D19" s="487"/>
      <c r="E19" s="487"/>
      <c r="F19" s="48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92D050"/>
  </sheetPr>
  <dimension ref="A1:I105"/>
  <sheetViews>
    <sheetView zoomScaleNormal="100" workbookViewId="0">
      <selection activeCell="G12" sqref="G12"/>
    </sheetView>
  </sheetViews>
  <sheetFormatPr baseColWidth="10" defaultRowHeight="14.25" x14ac:dyDescent="0.2"/>
  <cols>
    <col min="1" max="2" width="4.28515625" style="172" customWidth="1"/>
    <col min="3" max="3" width="2.140625" style="172" customWidth="1"/>
    <col min="4" max="4" width="153.140625" style="172" customWidth="1"/>
    <col min="5" max="6" width="14.28515625" style="172" customWidth="1"/>
    <col min="7" max="16384" width="11.42578125" style="172"/>
  </cols>
  <sheetData>
    <row r="1" spans="1:8" ht="18.75" customHeight="1" x14ac:dyDescent="0.2"/>
    <row r="2" spans="1:8" ht="18.75" customHeight="1" x14ac:dyDescent="0.2">
      <c r="A2" s="173" t="s">
        <v>182</v>
      </c>
      <c r="B2" s="175"/>
      <c r="C2" s="175"/>
      <c r="D2" s="175"/>
      <c r="E2" s="174"/>
    </row>
    <row r="3" spans="1:8" ht="14.25" customHeight="1" x14ac:dyDescent="0.2">
      <c r="A3" s="173"/>
      <c r="B3" s="175"/>
      <c r="C3" s="175"/>
      <c r="D3" s="175"/>
      <c r="E3" s="174"/>
    </row>
    <row r="4" spans="1:8" ht="14.25" customHeight="1" x14ac:dyDescent="0.2">
      <c r="A4" s="173"/>
      <c r="B4" s="196" t="s">
        <v>431</v>
      </c>
      <c r="C4" s="176"/>
      <c r="D4" s="176"/>
      <c r="E4" s="174"/>
    </row>
    <row r="5" spans="1:8" s="191" customFormat="1" ht="14.25" customHeight="1" x14ac:dyDescent="0.15">
      <c r="A5" s="194"/>
      <c r="B5" s="195"/>
      <c r="C5" s="189"/>
      <c r="D5" s="189"/>
      <c r="E5" s="190"/>
    </row>
    <row r="6" spans="1:8" s="191" customFormat="1" ht="14.25" customHeight="1" thickBot="1" x14ac:dyDescent="0.2">
      <c r="A6" s="194"/>
      <c r="B6" s="196" t="s">
        <v>432</v>
      </c>
      <c r="C6" s="189"/>
      <c r="D6" s="491"/>
      <c r="E6" s="492"/>
    </row>
    <row r="7" spans="1:8" s="191" customFormat="1" ht="14.25" customHeight="1" x14ac:dyDescent="0.2">
      <c r="A7" s="194"/>
      <c r="B7" s="493" t="s">
        <v>433</v>
      </c>
      <c r="C7" s="494"/>
      <c r="D7" s="494"/>
      <c r="E7" s="495" t="s">
        <v>434</v>
      </c>
      <c r="F7" s="647" t="s">
        <v>698</v>
      </c>
      <c r="G7" s="646"/>
    </row>
    <row r="8" spans="1:8" s="191" customFormat="1" ht="14.25" customHeight="1" x14ac:dyDescent="0.2">
      <c r="A8" s="194"/>
      <c r="B8" s="496">
        <v>1</v>
      </c>
      <c r="C8" s="497" t="s">
        <v>435</v>
      </c>
      <c r="D8" s="498"/>
      <c r="E8" s="499">
        <v>417.46936499999998</v>
      </c>
      <c r="F8" s="648" t="s">
        <v>694</v>
      </c>
      <c r="G8" s="646"/>
    </row>
    <row r="9" spans="1:8" s="191" customFormat="1" ht="14.25" customHeight="1" x14ac:dyDescent="0.2">
      <c r="A9" s="194"/>
      <c r="B9" s="500"/>
      <c r="C9" s="501" t="s">
        <v>436</v>
      </c>
      <c r="D9" s="502"/>
      <c r="E9" s="503">
        <v>224.33658800000001</v>
      </c>
      <c r="F9" s="648" t="s">
        <v>693</v>
      </c>
      <c r="G9" s="646"/>
    </row>
    <row r="10" spans="1:8" s="191" customFormat="1" ht="14.25" customHeight="1" x14ac:dyDescent="0.2">
      <c r="A10" s="194"/>
      <c r="B10" s="500"/>
      <c r="C10" s="501" t="s">
        <v>437</v>
      </c>
      <c r="D10" s="504"/>
      <c r="E10" s="503">
        <v>8.1327700000000007</v>
      </c>
      <c r="F10" s="648" t="s">
        <v>692</v>
      </c>
      <c r="G10" s="646"/>
    </row>
    <row r="11" spans="1:8" s="191" customFormat="1" ht="14.25" customHeight="1" x14ac:dyDescent="0.2">
      <c r="A11" s="194"/>
      <c r="B11" s="496">
        <v>2</v>
      </c>
      <c r="C11" s="497" t="s">
        <v>438</v>
      </c>
      <c r="D11" s="498"/>
      <c r="E11" s="499">
        <v>1554.3103100000001</v>
      </c>
      <c r="F11" s="648" t="s">
        <v>696</v>
      </c>
      <c r="G11" s="646"/>
      <c r="H11" s="645"/>
    </row>
    <row r="12" spans="1:8" s="191" customFormat="1" ht="14.25" customHeight="1" x14ac:dyDescent="0.2">
      <c r="A12" s="194"/>
      <c r="B12" s="496">
        <v>3</v>
      </c>
      <c r="C12" s="497" t="s">
        <v>439</v>
      </c>
      <c r="D12" s="498"/>
      <c r="E12" s="499">
        <v>121.52868700000001</v>
      </c>
      <c r="F12" s="648" t="s">
        <v>697</v>
      </c>
      <c r="G12" s="646"/>
    </row>
    <row r="13" spans="1:8" s="191" customFormat="1" ht="14.25" customHeight="1" x14ac:dyDescent="0.2">
      <c r="A13" s="194"/>
      <c r="B13" s="496">
        <v>5</v>
      </c>
      <c r="C13" s="497" t="s">
        <v>440</v>
      </c>
      <c r="D13" s="498"/>
      <c r="E13" s="499"/>
      <c r="F13" s="648"/>
      <c r="G13" s="646"/>
    </row>
    <row r="14" spans="1:8" s="191" customFormat="1" ht="14.25" customHeight="1" x14ac:dyDescent="0.2">
      <c r="A14" s="194"/>
      <c r="B14" s="496" t="s">
        <v>172</v>
      </c>
      <c r="C14" s="497" t="s">
        <v>441</v>
      </c>
      <c r="D14" s="498"/>
      <c r="E14" s="499"/>
      <c r="F14" s="648"/>
      <c r="G14" s="646"/>
    </row>
    <row r="15" spans="1:8" s="191" customFormat="1" ht="14.25" customHeight="1" x14ac:dyDescent="0.2">
      <c r="A15" s="194"/>
      <c r="B15" s="505">
        <v>6</v>
      </c>
      <c r="C15" s="506" t="s">
        <v>442</v>
      </c>
      <c r="D15" s="507"/>
      <c r="E15" s="508">
        <f>E14+E13+E12+E11+E8</f>
        <v>2093.3083620000002</v>
      </c>
      <c r="F15" s="648" t="s">
        <v>695</v>
      </c>
      <c r="G15" s="646"/>
    </row>
    <row r="16" spans="1:8" s="191" customFormat="1" ht="14.25" customHeight="1" x14ac:dyDescent="0.2">
      <c r="A16" s="194"/>
      <c r="B16" s="509" t="s">
        <v>443</v>
      </c>
      <c r="C16" s="510"/>
      <c r="D16" s="510"/>
      <c r="E16" s="511"/>
      <c r="F16" s="647" t="s">
        <v>701</v>
      </c>
      <c r="G16" s="646"/>
    </row>
    <row r="17" spans="1:7" s="191" customFormat="1" ht="14.25" customHeight="1" x14ac:dyDescent="0.2">
      <c r="A17" s="194"/>
      <c r="B17" s="496">
        <v>7</v>
      </c>
      <c r="C17" s="497" t="s">
        <v>444</v>
      </c>
      <c r="D17" s="498"/>
      <c r="E17" s="499">
        <v>-10.480274</v>
      </c>
      <c r="F17" s="648" t="s">
        <v>699</v>
      </c>
      <c r="G17" s="646"/>
    </row>
    <row r="18" spans="1:7" s="191" customFormat="1" ht="14.25" customHeight="1" x14ac:dyDescent="0.2">
      <c r="A18" s="194"/>
      <c r="B18" s="496">
        <v>8</v>
      </c>
      <c r="C18" s="497" t="s">
        <v>445</v>
      </c>
      <c r="D18" s="498"/>
      <c r="E18" s="499"/>
      <c r="F18" s="649"/>
    </row>
    <row r="19" spans="1:7" s="191" customFormat="1" ht="14.25" customHeight="1" x14ac:dyDescent="0.2">
      <c r="A19" s="194"/>
      <c r="B19" s="496">
        <v>10</v>
      </c>
      <c r="C19" s="497" t="s">
        <v>446</v>
      </c>
      <c r="D19" s="498"/>
      <c r="E19" s="499"/>
      <c r="F19" s="649"/>
    </row>
    <row r="20" spans="1:7" s="191" customFormat="1" ht="14.25" customHeight="1" x14ac:dyDescent="0.2">
      <c r="A20" s="194"/>
      <c r="B20" s="496">
        <v>11</v>
      </c>
      <c r="C20" s="497" t="s">
        <v>447</v>
      </c>
      <c r="D20" s="498"/>
      <c r="E20" s="499"/>
      <c r="F20" s="649"/>
    </row>
    <row r="21" spans="1:7" s="191" customFormat="1" ht="14.25" customHeight="1" x14ac:dyDescent="0.2">
      <c r="A21" s="194"/>
      <c r="B21" s="496">
        <v>12</v>
      </c>
      <c r="C21" s="497" t="s">
        <v>448</v>
      </c>
      <c r="D21" s="498"/>
      <c r="E21" s="499"/>
      <c r="F21" s="649"/>
    </row>
    <row r="22" spans="1:7" s="191" customFormat="1" ht="14.25" customHeight="1" x14ac:dyDescent="0.2">
      <c r="A22" s="194"/>
      <c r="B22" s="496">
        <v>14</v>
      </c>
      <c r="C22" s="497" t="s">
        <v>449</v>
      </c>
      <c r="D22" s="498"/>
      <c r="E22" s="499"/>
      <c r="F22" s="649"/>
    </row>
    <row r="23" spans="1:7" s="191" customFormat="1" ht="14.25" customHeight="1" x14ac:dyDescent="0.2">
      <c r="A23" s="194"/>
      <c r="B23" s="496">
        <v>15</v>
      </c>
      <c r="C23" s="497" t="s">
        <v>450</v>
      </c>
      <c r="D23" s="498"/>
      <c r="E23" s="499"/>
      <c r="F23" s="649"/>
    </row>
    <row r="24" spans="1:7" s="191" customFormat="1" ht="14.25" customHeight="1" x14ac:dyDescent="0.2">
      <c r="A24" s="194"/>
      <c r="B24" s="496">
        <v>16</v>
      </c>
      <c r="C24" s="497" t="s">
        <v>451</v>
      </c>
      <c r="D24" s="498"/>
      <c r="E24" s="499">
        <v>-185</v>
      </c>
      <c r="F24" s="649"/>
    </row>
    <row r="25" spans="1:7" s="191" customFormat="1" ht="14.25" customHeight="1" x14ac:dyDescent="0.2">
      <c r="A25" s="194"/>
      <c r="B25" s="496">
        <v>17</v>
      </c>
      <c r="C25" s="497" t="s">
        <v>452</v>
      </c>
      <c r="D25" s="498"/>
      <c r="E25" s="499"/>
      <c r="F25" s="649"/>
    </row>
    <row r="26" spans="1:7" s="191" customFormat="1" ht="27.75" customHeight="1" x14ac:dyDescent="0.2">
      <c r="A26" s="194"/>
      <c r="B26" s="496">
        <v>18</v>
      </c>
      <c r="C26" s="663" t="s">
        <v>453</v>
      </c>
      <c r="D26" s="664"/>
      <c r="E26" s="499">
        <v>-372.86035900000002</v>
      </c>
      <c r="F26" s="648" t="s">
        <v>700</v>
      </c>
    </row>
    <row r="27" spans="1:7" s="191" customFormat="1" ht="34.5" customHeight="1" x14ac:dyDescent="0.2">
      <c r="A27" s="194"/>
      <c r="B27" s="496">
        <v>19</v>
      </c>
      <c r="C27" s="663" t="s">
        <v>454</v>
      </c>
      <c r="D27" s="664"/>
      <c r="E27" s="499"/>
      <c r="F27" s="649"/>
    </row>
    <row r="28" spans="1:7" s="191" customFormat="1" ht="14.25" customHeight="1" x14ac:dyDescent="0.2">
      <c r="A28" s="194"/>
      <c r="B28" s="496">
        <v>21</v>
      </c>
      <c r="C28" s="663" t="s">
        <v>455</v>
      </c>
      <c r="D28" s="664"/>
      <c r="E28" s="499"/>
      <c r="F28" s="649"/>
    </row>
    <row r="29" spans="1:7" s="191" customFormat="1" ht="14.25" customHeight="1" x14ac:dyDescent="0.2">
      <c r="A29" s="194"/>
      <c r="B29" s="496">
        <v>22</v>
      </c>
      <c r="C29" s="497" t="s">
        <v>456</v>
      </c>
      <c r="D29" s="498"/>
      <c r="E29" s="499"/>
      <c r="F29" s="649"/>
    </row>
    <row r="30" spans="1:7" s="191" customFormat="1" ht="14.25" customHeight="1" x14ac:dyDescent="0.2">
      <c r="A30" s="194"/>
      <c r="B30" s="496">
        <v>23</v>
      </c>
      <c r="C30" s="663" t="s">
        <v>457</v>
      </c>
      <c r="D30" s="664"/>
      <c r="E30" s="503"/>
      <c r="F30" s="649"/>
    </row>
    <row r="31" spans="1:7" s="191" customFormat="1" ht="14.25" customHeight="1" x14ac:dyDescent="0.2">
      <c r="A31" s="194"/>
      <c r="B31" s="496">
        <v>24</v>
      </c>
      <c r="C31" s="497" t="s">
        <v>458</v>
      </c>
      <c r="D31" s="501"/>
      <c r="E31" s="499">
        <v>-17.126598000000001</v>
      </c>
      <c r="F31" s="648" t="s">
        <v>702</v>
      </c>
    </row>
    <row r="32" spans="1:7" s="191" customFormat="1" ht="14.25" customHeight="1" x14ac:dyDescent="0.2">
      <c r="A32" s="194"/>
      <c r="B32" s="496">
        <v>25</v>
      </c>
      <c r="C32" s="497" t="s">
        <v>459</v>
      </c>
      <c r="D32" s="501"/>
      <c r="E32" s="503"/>
      <c r="F32" s="649"/>
    </row>
    <row r="33" spans="1:7" s="191" customFormat="1" ht="14.25" customHeight="1" x14ac:dyDescent="0.2">
      <c r="A33" s="194"/>
      <c r="B33" s="496" t="s">
        <v>173</v>
      </c>
      <c r="C33" s="497" t="s">
        <v>460</v>
      </c>
      <c r="D33" s="498"/>
      <c r="E33" s="499"/>
      <c r="F33" s="649"/>
    </row>
    <row r="34" spans="1:7" s="191" customFormat="1" ht="14.25" customHeight="1" x14ac:dyDescent="0.2">
      <c r="A34" s="194"/>
      <c r="B34" s="496" t="s">
        <v>174</v>
      </c>
      <c r="C34" s="497" t="s">
        <v>461</v>
      </c>
      <c r="D34" s="498"/>
      <c r="E34" s="499"/>
      <c r="F34" s="649"/>
    </row>
    <row r="35" spans="1:7" s="191" customFormat="1" ht="14.25" customHeight="1" x14ac:dyDescent="0.2">
      <c r="A35" s="194"/>
      <c r="B35" s="496">
        <v>27</v>
      </c>
      <c r="C35" s="497" t="s">
        <v>462</v>
      </c>
      <c r="D35" s="498"/>
      <c r="E35" s="499">
        <v>-19.069562999999999</v>
      </c>
      <c r="F35" s="649" t="s">
        <v>703</v>
      </c>
    </row>
    <row r="36" spans="1:7" s="191" customFormat="1" ht="14.25" customHeight="1" x14ac:dyDescent="0.2">
      <c r="A36" s="194"/>
      <c r="B36" s="496">
        <v>28</v>
      </c>
      <c r="C36" s="497" t="s">
        <v>463</v>
      </c>
      <c r="D36" s="498"/>
      <c r="E36" s="499">
        <f>SUM(E17:E35)</f>
        <v>-604.5367940000001</v>
      </c>
      <c r="F36" s="649"/>
    </row>
    <row r="37" spans="1:7" s="191" customFormat="1" ht="14.25" customHeight="1" x14ac:dyDescent="0.2">
      <c r="A37" s="194"/>
      <c r="B37" s="505">
        <v>29</v>
      </c>
      <c r="C37" s="506" t="s">
        <v>464</v>
      </c>
      <c r="D37" s="507"/>
      <c r="E37" s="508">
        <f>E15+E36</f>
        <v>1488.7715680000001</v>
      </c>
      <c r="F37" s="649"/>
      <c r="G37" s="651"/>
    </row>
    <row r="38" spans="1:7" s="191" customFormat="1" ht="14.25" customHeight="1" x14ac:dyDescent="0.2">
      <c r="A38" s="194"/>
      <c r="B38" s="509" t="s">
        <v>465</v>
      </c>
      <c r="C38" s="510"/>
      <c r="D38" s="510"/>
      <c r="E38" s="511"/>
      <c r="F38" s="649"/>
    </row>
    <row r="39" spans="1:7" s="191" customFormat="1" ht="14.25" customHeight="1" x14ac:dyDescent="0.2">
      <c r="A39" s="194"/>
      <c r="B39" s="496">
        <v>30</v>
      </c>
      <c r="C39" s="497" t="s">
        <v>435</v>
      </c>
      <c r="D39" s="498"/>
      <c r="E39" s="499">
        <v>185</v>
      </c>
      <c r="F39" s="649" t="s">
        <v>616</v>
      </c>
    </row>
    <row r="40" spans="1:7" s="191" customFormat="1" ht="14.25" customHeight="1" x14ac:dyDescent="0.2">
      <c r="A40" s="194"/>
      <c r="B40" s="496">
        <v>31</v>
      </c>
      <c r="C40" s="497" t="s">
        <v>466</v>
      </c>
      <c r="D40" s="501"/>
      <c r="E40" s="503">
        <v>185</v>
      </c>
      <c r="F40" s="649"/>
    </row>
    <row r="41" spans="1:7" s="191" customFormat="1" ht="14.25" customHeight="1" x14ac:dyDescent="0.2">
      <c r="A41" s="194"/>
      <c r="B41" s="496">
        <v>32</v>
      </c>
      <c r="C41" s="497" t="s">
        <v>467</v>
      </c>
      <c r="D41" s="501"/>
      <c r="E41" s="503"/>
      <c r="F41" s="649"/>
    </row>
    <row r="42" spans="1:7" s="191" customFormat="1" ht="14.25" customHeight="1" x14ac:dyDescent="0.2">
      <c r="A42" s="194"/>
      <c r="B42" s="496">
        <v>33</v>
      </c>
      <c r="C42" s="497" t="s">
        <v>468</v>
      </c>
      <c r="D42" s="498"/>
      <c r="E42" s="499">
        <v>6.7667210000000004</v>
      </c>
      <c r="F42" s="649"/>
    </row>
    <row r="43" spans="1:7" s="191" customFormat="1" ht="14.25" customHeight="1" x14ac:dyDescent="0.2">
      <c r="A43" s="194"/>
      <c r="B43" s="505">
        <v>36</v>
      </c>
      <c r="C43" s="506" t="s">
        <v>469</v>
      </c>
      <c r="D43" s="507"/>
      <c r="E43" s="508">
        <f>E39+E42</f>
        <v>191.76672099999999</v>
      </c>
      <c r="F43" s="649"/>
    </row>
    <row r="44" spans="1:7" s="191" customFormat="1" ht="14.25" customHeight="1" x14ac:dyDescent="0.2">
      <c r="A44" s="194"/>
      <c r="B44" s="509" t="s">
        <v>470</v>
      </c>
      <c r="C44" s="510"/>
      <c r="D44" s="510"/>
      <c r="E44" s="511"/>
      <c r="F44" s="649"/>
    </row>
    <row r="45" spans="1:7" s="191" customFormat="1" ht="14.25" customHeight="1" x14ac:dyDescent="0.2">
      <c r="A45" s="194"/>
      <c r="B45" s="496">
        <v>37</v>
      </c>
      <c r="C45" s="497" t="s">
        <v>471</v>
      </c>
      <c r="D45" s="498"/>
      <c r="E45" s="499"/>
      <c r="F45" s="649"/>
    </row>
    <row r="46" spans="1:7" s="191" customFormat="1" ht="21" customHeight="1" x14ac:dyDescent="0.2">
      <c r="A46" s="194"/>
      <c r="B46" s="496">
        <v>38</v>
      </c>
      <c r="C46" s="497" t="s">
        <v>472</v>
      </c>
      <c r="D46" s="498"/>
      <c r="E46" s="499"/>
      <c r="F46" s="649"/>
    </row>
    <row r="47" spans="1:7" s="191" customFormat="1" ht="30" customHeight="1" x14ac:dyDescent="0.2">
      <c r="A47" s="194"/>
      <c r="B47" s="496">
        <v>39</v>
      </c>
      <c r="C47" s="663" t="s">
        <v>473</v>
      </c>
      <c r="D47" s="664"/>
      <c r="E47" s="499">
        <v>-3.2544680000000001</v>
      </c>
      <c r="F47" s="649" t="s">
        <v>704</v>
      </c>
    </row>
    <row r="48" spans="1:7" s="191" customFormat="1" ht="14.25" customHeight="1" x14ac:dyDescent="0.2">
      <c r="A48" s="194"/>
      <c r="B48" s="496">
        <v>42</v>
      </c>
      <c r="C48" s="497" t="s">
        <v>474</v>
      </c>
      <c r="D48" s="498"/>
      <c r="E48" s="499"/>
      <c r="F48" s="649"/>
    </row>
    <row r="49" spans="1:6" s="191" customFormat="1" ht="14.25" customHeight="1" x14ac:dyDescent="0.2">
      <c r="A49" s="194"/>
      <c r="B49" s="496">
        <v>43</v>
      </c>
      <c r="C49" s="497" t="s">
        <v>475</v>
      </c>
      <c r="D49" s="498"/>
      <c r="E49" s="499">
        <f>SUM(E45:E48)</f>
        <v>-3.2544680000000001</v>
      </c>
      <c r="F49" s="649"/>
    </row>
    <row r="50" spans="1:6" s="191" customFormat="1" ht="14.25" customHeight="1" x14ac:dyDescent="0.2">
      <c r="A50" s="194"/>
      <c r="B50" s="505">
        <v>44</v>
      </c>
      <c r="C50" s="506" t="s">
        <v>375</v>
      </c>
      <c r="D50" s="507"/>
      <c r="E50" s="508">
        <f>E43+E49</f>
        <v>188.51225299999999</v>
      </c>
      <c r="F50" s="649"/>
    </row>
    <row r="51" spans="1:6" s="191" customFormat="1" ht="14.25" customHeight="1" x14ac:dyDescent="0.2">
      <c r="A51" s="194"/>
      <c r="B51" s="505">
        <v>45</v>
      </c>
      <c r="C51" s="506" t="s">
        <v>476</v>
      </c>
      <c r="D51" s="507"/>
      <c r="E51" s="508">
        <f>E50+E37</f>
        <v>1677.283821</v>
      </c>
      <c r="F51" s="649"/>
    </row>
    <row r="52" spans="1:6" s="191" customFormat="1" ht="14.25" customHeight="1" x14ac:dyDescent="0.2">
      <c r="A52" s="194"/>
      <c r="B52" s="509" t="s">
        <v>477</v>
      </c>
      <c r="C52" s="510"/>
      <c r="D52" s="510"/>
      <c r="E52" s="511"/>
      <c r="F52" s="649"/>
    </row>
    <row r="53" spans="1:6" s="191" customFormat="1" ht="14.25" customHeight="1" x14ac:dyDescent="0.2">
      <c r="A53" s="194"/>
      <c r="B53" s="496">
        <v>46</v>
      </c>
      <c r="C53" s="497" t="s">
        <v>435</v>
      </c>
      <c r="D53" s="498"/>
      <c r="E53" s="499">
        <v>201.041583</v>
      </c>
      <c r="F53" s="649" t="s">
        <v>705</v>
      </c>
    </row>
    <row r="54" spans="1:6" s="191" customFormat="1" ht="14.25" customHeight="1" x14ac:dyDescent="0.2">
      <c r="A54" s="194"/>
      <c r="B54" s="496">
        <v>47</v>
      </c>
      <c r="C54" s="497" t="s">
        <v>478</v>
      </c>
      <c r="D54" s="498"/>
      <c r="E54" s="499"/>
      <c r="F54" s="649"/>
    </row>
    <row r="55" spans="1:6" s="191" customFormat="1" ht="14.25" customHeight="1" x14ac:dyDescent="0.2">
      <c r="A55" s="194"/>
      <c r="B55" s="496">
        <v>50</v>
      </c>
      <c r="C55" s="497" t="s">
        <v>479</v>
      </c>
      <c r="D55" s="498"/>
      <c r="E55" s="499"/>
      <c r="F55" s="649"/>
    </row>
    <row r="56" spans="1:6" s="191" customFormat="1" ht="14.25" customHeight="1" x14ac:dyDescent="0.2">
      <c r="A56" s="194"/>
      <c r="B56" s="505">
        <v>51</v>
      </c>
      <c r="C56" s="506" t="s">
        <v>480</v>
      </c>
      <c r="D56" s="507"/>
      <c r="E56" s="508">
        <f>SUM(E53:E55)</f>
        <v>201.041583</v>
      </c>
      <c r="F56" s="649"/>
    </row>
    <row r="57" spans="1:6" s="191" customFormat="1" ht="14.25" customHeight="1" x14ac:dyDescent="0.2">
      <c r="A57" s="194"/>
      <c r="B57" s="509" t="s">
        <v>481</v>
      </c>
      <c r="C57" s="510"/>
      <c r="D57" s="510"/>
      <c r="E57" s="511"/>
      <c r="F57" s="649"/>
    </row>
    <row r="58" spans="1:6" s="191" customFormat="1" ht="14.25" customHeight="1" x14ac:dyDescent="0.2">
      <c r="A58" s="194"/>
      <c r="B58" s="496">
        <v>52</v>
      </c>
      <c r="C58" s="497" t="s">
        <v>482</v>
      </c>
      <c r="D58" s="498"/>
      <c r="E58" s="499"/>
      <c r="F58" s="649"/>
    </row>
    <row r="59" spans="1:6" s="191" customFormat="1" ht="14.25" customHeight="1" x14ac:dyDescent="0.2">
      <c r="A59" s="194"/>
      <c r="B59" s="496">
        <v>53</v>
      </c>
      <c r="C59" s="497" t="s">
        <v>483</v>
      </c>
      <c r="D59" s="498"/>
      <c r="E59" s="499"/>
      <c r="F59" s="649"/>
    </row>
    <row r="60" spans="1:6" s="191" customFormat="1" ht="25.5" customHeight="1" x14ac:dyDescent="0.2">
      <c r="A60" s="194"/>
      <c r="B60" s="496">
        <v>54</v>
      </c>
      <c r="C60" s="663" t="s">
        <v>484</v>
      </c>
      <c r="D60" s="664"/>
      <c r="E60" s="499">
        <v>-4.9156069999999996</v>
      </c>
      <c r="F60" s="649"/>
    </row>
    <row r="61" spans="1:6" s="191" customFormat="1" ht="14.25" customHeight="1" x14ac:dyDescent="0.2">
      <c r="A61" s="194"/>
      <c r="B61" s="496" t="s">
        <v>246</v>
      </c>
      <c r="C61" s="497" t="s">
        <v>485</v>
      </c>
      <c r="D61" s="501"/>
      <c r="E61" s="503"/>
      <c r="F61" s="649"/>
    </row>
    <row r="62" spans="1:6" s="191" customFormat="1" ht="21" customHeight="1" x14ac:dyDescent="0.2">
      <c r="A62" s="194"/>
      <c r="B62" s="496" t="s">
        <v>247</v>
      </c>
      <c r="C62" s="497" t="s">
        <v>486</v>
      </c>
      <c r="D62" s="501"/>
      <c r="E62" s="503"/>
      <c r="F62" s="649"/>
    </row>
    <row r="63" spans="1:6" s="191" customFormat="1" ht="27" customHeight="1" x14ac:dyDescent="0.2">
      <c r="A63" s="194"/>
      <c r="B63" s="496">
        <v>55</v>
      </c>
      <c r="C63" s="663" t="s">
        <v>487</v>
      </c>
      <c r="D63" s="664"/>
      <c r="E63" s="499"/>
      <c r="F63" s="649"/>
    </row>
    <row r="64" spans="1:6" s="191" customFormat="1" ht="14.25" customHeight="1" x14ac:dyDescent="0.2">
      <c r="A64" s="194"/>
      <c r="B64" s="496">
        <v>57</v>
      </c>
      <c r="C64" s="497" t="s">
        <v>488</v>
      </c>
      <c r="D64" s="498"/>
      <c r="E64" s="499">
        <f>SUM(E60:E63)</f>
        <v>-4.9156069999999996</v>
      </c>
      <c r="F64" s="649"/>
    </row>
    <row r="65" spans="1:6" s="191" customFormat="1" ht="14.25" customHeight="1" x14ac:dyDescent="0.2">
      <c r="A65" s="194"/>
      <c r="B65" s="505">
        <v>58</v>
      </c>
      <c r="C65" s="506" t="s">
        <v>376</v>
      </c>
      <c r="D65" s="507"/>
      <c r="E65" s="508">
        <f>E56+E64</f>
        <v>196.12597600000001</v>
      </c>
      <c r="F65" s="649"/>
    </row>
    <row r="66" spans="1:6" s="191" customFormat="1" ht="14.25" customHeight="1" x14ac:dyDescent="0.2">
      <c r="A66" s="194"/>
      <c r="B66" s="505">
        <v>59</v>
      </c>
      <c r="C66" s="506" t="s">
        <v>489</v>
      </c>
      <c r="D66" s="507"/>
      <c r="E66" s="508">
        <f>E65+E51</f>
        <v>1873.409797</v>
      </c>
      <c r="F66" s="649" t="s">
        <v>706</v>
      </c>
    </row>
    <row r="67" spans="1:6" s="191" customFormat="1" ht="14.25" customHeight="1" x14ac:dyDescent="0.2">
      <c r="A67" s="194"/>
      <c r="B67" s="505">
        <v>60</v>
      </c>
      <c r="C67" s="506" t="s">
        <v>490</v>
      </c>
      <c r="D67" s="507"/>
      <c r="E67" s="508"/>
      <c r="F67" s="649"/>
    </row>
    <row r="68" spans="1:6" s="191" customFormat="1" ht="14.25" customHeight="1" x14ac:dyDescent="0.2">
      <c r="A68" s="194"/>
      <c r="B68" s="509" t="s">
        <v>491</v>
      </c>
      <c r="C68" s="510"/>
      <c r="D68" s="510"/>
      <c r="E68" s="511"/>
      <c r="F68" s="649"/>
    </row>
    <row r="69" spans="1:6" s="191" customFormat="1" ht="14.25" customHeight="1" x14ac:dyDescent="0.2">
      <c r="A69" s="194"/>
      <c r="B69" s="496">
        <v>61</v>
      </c>
      <c r="C69" s="497" t="s">
        <v>492</v>
      </c>
      <c r="D69" s="498"/>
      <c r="E69" s="512">
        <v>0.16600000000000001</v>
      </c>
      <c r="F69" s="649"/>
    </row>
    <row r="70" spans="1:6" s="191" customFormat="1" ht="14.25" customHeight="1" x14ac:dyDescent="0.2">
      <c r="A70" s="194"/>
      <c r="B70" s="496">
        <v>62</v>
      </c>
      <c r="C70" s="497" t="s">
        <v>493</v>
      </c>
      <c r="D70" s="498"/>
      <c r="E70" s="512">
        <v>0.187</v>
      </c>
      <c r="F70" s="649"/>
    </row>
    <row r="71" spans="1:6" s="191" customFormat="1" ht="14.25" customHeight="1" x14ac:dyDescent="0.2">
      <c r="A71" s="194"/>
      <c r="B71" s="496">
        <v>63</v>
      </c>
      <c r="C71" s="497" t="s">
        <v>494</v>
      </c>
      <c r="D71" s="498"/>
      <c r="E71" s="512">
        <v>0.20899999999999999</v>
      </c>
      <c r="F71" s="649"/>
    </row>
    <row r="72" spans="1:6" s="191" customFormat="1" ht="14.25" customHeight="1" x14ac:dyDescent="0.2">
      <c r="A72" s="194"/>
      <c r="B72" s="496">
        <v>64</v>
      </c>
      <c r="C72" s="497" t="s">
        <v>495</v>
      </c>
      <c r="D72" s="498"/>
      <c r="E72" s="512">
        <f>SUM(E73:E75)</f>
        <v>0.08</v>
      </c>
      <c r="F72" s="649" t="s">
        <v>707</v>
      </c>
    </row>
    <row r="73" spans="1:6" s="191" customFormat="1" ht="14.25" customHeight="1" x14ac:dyDescent="0.2">
      <c r="A73" s="194"/>
      <c r="B73" s="496">
        <v>65</v>
      </c>
      <c r="C73" s="497" t="s">
        <v>496</v>
      </c>
      <c r="D73" s="498"/>
      <c r="E73" s="512">
        <v>2.5000000000000001E-2</v>
      </c>
      <c r="F73" s="649"/>
    </row>
    <row r="74" spans="1:6" s="191" customFormat="1" ht="14.25" customHeight="1" x14ac:dyDescent="0.2">
      <c r="A74" s="194"/>
      <c r="B74" s="496">
        <v>66</v>
      </c>
      <c r="C74" s="497" t="s">
        <v>497</v>
      </c>
      <c r="D74" s="498"/>
      <c r="E74" s="512">
        <v>2.5000000000000001E-2</v>
      </c>
      <c r="F74" s="649"/>
    </row>
    <row r="75" spans="1:6" s="191" customFormat="1" ht="14.25" customHeight="1" x14ac:dyDescent="0.2">
      <c r="A75" s="194"/>
      <c r="B75" s="496">
        <v>67</v>
      </c>
      <c r="C75" s="497" t="s">
        <v>498</v>
      </c>
      <c r="D75" s="498"/>
      <c r="E75" s="512">
        <v>0.03</v>
      </c>
      <c r="F75" s="649"/>
    </row>
    <row r="76" spans="1:6" s="191" customFormat="1" ht="14.25" customHeight="1" x14ac:dyDescent="0.2">
      <c r="A76" s="194"/>
      <c r="B76" s="496">
        <v>68</v>
      </c>
      <c r="C76" s="497" t="s">
        <v>499</v>
      </c>
      <c r="D76" s="498"/>
      <c r="E76" s="512">
        <f>E69-E72</f>
        <v>8.6000000000000007E-2</v>
      </c>
      <c r="F76" s="649"/>
    </row>
    <row r="77" spans="1:6" s="191" customFormat="1" ht="14.25" customHeight="1" x14ac:dyDescent="0.2">
      <c r="A77" s="194"/>
      <c r="B77" s="660" t="s">
        <v>500</v>
      </c>
      <c r="C77" s="661"/>
      <c r="D77" s="661"/>
      <c r="E77" s="662"/>
      <c r="F77" s="649"/>
    </row>
    <row r="78" spans="1:6" s="191" customFormat="1" ht="30.75" customHeight="1" x14ac:dyDescent="0.2">
      <c r="A78" s="194"/>
      <c r="B78" s="496">
        <v>72</v>
      </c>
      <c r="C78" s="663" t="s">
        <v>501</v>
      </c>
      <c r="D78" s="664"/>
      <c r="E78" s="499">
        <v>372.86</v>
      </c>
      <c r="F78" s="649"/>
    </row>
    <row r="79" spans="1:6" s="191" customFormat="1" ht="27" customHeight="1" x14ac:dyDescent="0.2">
      <c r="A79" s="194"/>
      <c r="B79" s="496">
        <v>73</v>
      </c>
      <c r="C79" s="663" t="s">
        <v>502</v>
      </c>
      <c r="D79" s="664"/>
      <c r="E79" s="499">
        <v>3.254</v>
      </c>
      <c r="F79" s="649"/>
    </row>
    <row r="80" spans="1:6" s="191" customFormat="1" ht="14.25" customHeight="1" x14ac:dyDescent="0.2">
      <c r="A80" s="194"/>
      <c r="B80" s="496">
        <v>75</v>
      </c>
      <c r="C80" s="497" t="s">
        <v>503</v>
      </c>
      <c r="D80" s="498"/>
      <c r="E80" s="499">
        <v>4.915</v>
      </c>
      <c r="F80" s="649"/>
    </row>
    <row r="81" spans="1:6" s="191" customFormat="1" ht="14.25" customHeight="1" x14ac:dyDescent="0.2">
      <c r="A81" s="194"/>
      <c r="B81" s="509" t="s">
        <v>504</v>
      </c>
      <c r="C81" s="510"/>
      <c r="D81" s="510"/>
      <c r="E81" s="511"/>
      <c r="F81" s="649"/>
    </row>
    <row r="82" spans="1:6" s="191" customFormat="1" ht="14.25" customHeight="1" x14ac:dyDescent="0.2">
      <c r="A82" s="194"/>
      <c r="B82" s="496">
        <v>76</v>
      </c>
      <c r="C82" s="497" t="s">
        <v>505</v>
      </c>
      <c r="D82" s="498"/>
      <c r="E82" s="499"/>
      <c r="F82" s="649"/>
    </row>
    <row r="83" spans="1:6" s="191" customFormat="1" ht="14.25" customHeight="1" x14ac:dyDescent="0.2">
      <c r="A83" s="194"/>
      <c r="B83" s="496">
        <v>77</v>
      </c>
      <c r="C83" s="497" t="s">
        <v>506</v>
      </c>
      <c r="D83" s="498"/>
      <c r="E83" s="499"/>
      <c r="F83" s="649"/>
    </row>
    <row r="84" spans="1:6" s="191" customFormat="1" ht="15" customHeight="1" x14ac:dyDescent="0.2">
      <c r="A84" s="194"/>
      <c r="B84" s="496">
        <v>78</v>
      </c>
      <c r="C84" s="497" t="s">
        <v>479</v>
      </c>
      <c r="D84" s="498"/>
      <c r="E84" s="499"/>
      <c r="F84" s="649"/>
    </row>
    <row r="85" spans="1:6" s="191" customFormat="1" ht="15" customHeight="1" thickBot="1" x14ac:dyDescent="0.25">
      <c r="A85" s="194"/>
      <c r="B85" s="513">
        <v>79</v>
      </c>
      <c r="C85" s="514" t="s">
        <v>507</v>
      </c>
      <c r="D85" s="515"/>
      <c r="E85" s="516"/>
      <c r="F85" s="649"/>
    </row>
    <row r="86" spans="1:6" s="191" customFormat="1" ht="15" customHeight="1" x14ac:dyDescent="0.2">
      <c r="A86" s="194"/>
      <c r="B86" s="509" t="s">
        <v>508</v>
      </c>
      <c r="C86" s="510"/>
      <c r="D86" s="510"/>
      <c r="E86" s="511"/>
      <c r="F86" s="649"/>
    </row>
    <row r="87" spans="1:6" s="191" customFormat="1" ht="15" customHeight="1" x14ac:dyDescent="0.2">
      <c r="A87" s="194"/>
      <c r="B87" s="496">
        <v>80</v>
      </c>
      <c r="C87" s="497" t="s">
        <v>509</v>
      </c>
      <c r="D87" s="498"/>
      <c r="E87" s="499" t="s">
        <v>708</v>
      </c>
      <c r="F87" s="649"/>
    </row>
    <row r="88" spans="1:6" s="191" customFormat="1" ht="15" customHeight="1" x14ac:dyDescent="0.2">
      <c r="A88" s="194"/>
      <c r="B88" s="496">
        <v>81</v>
      </c>
      <c r="C88" s="497" t="s">
        <v>510</v>
      </c>
      <c r="D88" s="498"/>
      <c r="E88" s="499" t="s">
        <v>708</v>
      </c>
      <c r="F88" s="649"/>
    </row>
    <row r="89" spans="1:6" s="191" customFormat="1" ht="15" customHeight="1" x14ac:dyDescent="0.2">
      <c r="A89" s="194"/>
      <c r="B89" s="496">
        <v>82</v>
      </c>
      <c r="C89" s="497" t="s">
        <v>511</v>
      </c>
      <c r="D89" s="498"/>
      <c r="E89" s="499">
        <v>15</v>
      </c>
      <c r="F89" s="649"/>
    </row>
    <row r="90" spans="1:6" s="191" customFormat="1" ht="15" customHeight="1" x14ac:dyDescent="0.2">
      <c r="A90" s="194"/>
      <c r="B90" s="496">
        <v>83</v>
      </c>
      <c r="C90" s="497" t="s">
        <v>512</v>
      </c>
      <c r="D90" s="498"/>
      <c r="E90" s="499">
        <v>7</v>
      </c>
      <c r="F90" s="649"/>
    </row>
    <row r="91" spans="1:6" s="192" customFormat="1" ht="15" customHeight="1" x14ac:dyDescent="0.2">
      <c r="B91" s="496">
        <v>84</v>
      </c>
      <c r="C91" s="497" t="s">
        <v>513</v>
      </c>
      <c r="D91" s="498"/>
      <c r="E91" s="499" t="s">
        <v>708</v>
      </c>
      <c r="F91" s="650"/>
    </row>
    <row r="92" spans="1:6" s="192" customFormat="1" ht="15" customHeight="1" x14ac:dyDescent="0.2">
      <c r="B92" s="496">
        <v>85</v>
      </c>
      <c r="C92" s="497" t="s">
        <v>514</v>
      </c>
      <c r="D92" s="498"/>
      <c r="E92" s="499" t="s">
        <v>708</v>
      </c>
      <c r="F92" s="650"/>
    </row>
    <row r="93" spans="1:6" s="192" customFormat="1" ht="15" customHeight="1" x14ac:dyDescent="0.2">
      <c r="B93" s="25"/>
      <c r="C93" s="176"/>
      <c r="D93" s="176"/>
      <c r="E93" s="174"/>
      <c r="F93" s="650"/>
    </row>
    <row r="94" spans="1:6" s="192" customFormat="1" ht="15" customHeight="1" x14ac:dyDescent="0.2">
      <c r="B94" s="517" t="s">
        <v>515</v>
      </c>
      <c r="C94" s="518"/>
      <c r="D94" s="519"/>
      <c r="E94" s="520"/>
      <c r="F94" s="650"/>
    </row>
    <row r="95" spans="1:6" s="192" customFormat="1" ht="15" customHeight="1" x14ac:dyDescent="0.2">
      <c r="B95" s="521"/>
      <c r="C95" s="522"/>
      <c r="D95" s="523" t="s">
        <v>464</v>
      </c>
      <c r="E95" s="524">
        <v>1822.1849999999999</v>
      </c>
      <c r="F95" s="650"/>
    </row>
    <row r="96" spans="1:6" s="192" customFormat="1" ht="15" customHeight="1" x14ac:dyDescent="0.2">
      <c r="B96" s="521"/>
      <c r="C96" s="522"/>
      <c r="D96" s="523" t="s">
        <v>476</v>
      </c>
      <c r="E96" s="524">
        <v>2041.7619999999999</v>
      </c>
      <c r="F96" s="650"/>
    </row>
    <row r="97" spans="1:9" s="192" customFormat="1" ht="15" customHeight="1" x14ac:dyDescent="0.2">
      <c r="B97" s="521"/>
      <c r="C97" s="522"/>
      <c r="D97" s="523" t="s">
        <v>489</v>
      </c>
      <c r="E97" s="524">
        <v>2275.5349999999999</v>
      </c>
      <c r="F97" s="650"/>
    </row>
    <row r="98" spans="1:9" s="192" customFormat="1" ht="15" customHeight="1" x14ac:dyDescent="0.2">
      <c r="B98" s="521"/>
      <c r="C98" s="522"/>
      <c r="D98" s="523" t="s">
        <v>516</v>
      </c>
      <c r="E98" s="524">
        <v>10728.950999999999</v>
      </c>
      <c r="F98" s="650"/>
    </row>
    <row r="99" spans="1:9" s="192" customFormat="1" ht="15" customHeight="1" x14ac:dyDescent="0.2">
      <c r="B99" s="521"/>
      <c r="C99" s="522"/>
      <c r="D99" s="523" t="s">
        <v>492</v>
      </c>
      <c r="E99" s="652">
        <v>0.17</v>
      </c>
      <c r="F99" s="650"/>
    </row>
    <row r="100" spans="1:9" s="187" customFormat="1" ht="15" customHeight="1" x14ac:dyDescent="0.2">
      <c r="A100" s="188"/>
      <c r="B100" s="521"/>
      <c r="C100" s="522"/>
      <c r="D100" s="523" t="s">
        <v>493</v>
      </c>
      <c r="E100" s="652">
        <v>0.19</v>
      </c>
      <c r="F100" s="650"/>
      <c r="G100" s="192"/>
    </row>
    <row r="101" spans="1:9" ht="15" customHeight="1" x14ac:dyDescent="0.2">
      <c r="A101" s="173"/>
      <c r="B101" s="525"/>
      <c r="C101" s="526"/>
      <c r="D101" s="523" t="s">
        <v>494</v>
      </c>
      <c r="E101" s="652">
        <v>0.21199999999999999</v>
      </c>
      <c r="F101" s="650"/>
    </row>
    <row r="105" spans="1:9" x14ac:dyDescent="0.2">
      <c r="I105" s="186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69"/>
  <sheetViews>
    <sheetView zoomScaleNormal="100" workbookViewId="0">
      <selection activeCell="J4" sqref="J4"/>
    </sheetView>
  </sheetViews>
  <sheetFormatPr baseColWidth="10" defaultRowHeight="14.25" x14ac:dyDescent="0.2"/>
  <cols>
    <col min="1" max="2" width="4.28515625" style="172" customWidth="1"/>
    <col min="3" max="3" width="69.140625" style="172" customWidth="1"/>
    <col min="4" max="4" width="27.7109375" style="172" bestFit="1" customWidth="1"/>
    <col min="5" max="5" width="28.5703125" style="172" customWidth="1"/>
    <col min="6" max="6" width="29.85546875" style="172" customWidth="1"/>
    <col min="7" max="8" width="27.42578125" style="172" bestFit="1" customWidth="1"/>
    <col min="9" max="9" width="23.28515625" style="172" customWidth="1"/>
    <col min="10" max="17" width="14.28515625" style="172" customWidth="1"/>
    <col min="18" max="16384" width="11.42578125" style="172"/>
  </cols>
  <sheetData>
    <row r="1" spans="1:17" ht="18.75" customHeight="1" x14ac:dyDescent="0.2"/>
    <row r="2" spans="1:17" ht="18.75" customHeight="1" x14ac:dyDescent="0.2">
      <c r="A2" s="173" t="s">
        <v>175</v>
      </c>
      <c r="B2" s="175"/>
      <c r="C2" s="175"/>
      <c r="D2" s="174"/>
      <c r="E2" s="608" t="s">
        <v>645</v>
      </c>
      <c r="F2" s="174"/>
      <c r="G2" s="174"/>
      <c r="H2" s="174"/>
      <c r="I2" s="174"/>
    </row>
    <row r="3" spans="1:17" ht="14.25" customHeight="1" x14ac:dyDescent="0.2">
      <c r="A3" s="173"/>
      <c r="B3" s="175"/>
      <c r="C3" s="175"/>
      <c r="D3" s="174"/>
      <c r="E3" s="174"/>
      <c r="F3" s="174"/>
      <c r="G3" s="174"/>
      <c r="H3" s="174"/>
      <c r="I3" s="174"/>
    </row>
    <row r="4" spans="1:17" ht="14.25" customHeight="1" x14ac:dyDescent="0.2">
      <c r="A4" s="173"/>
      <c r="B4" s="196" t="s">
        <v>431</v>
      </c>
      <c r="C4" s="176"/>
      <c r="D4" s="174"/>
      <c r="E4" s="174"/>
      <c r="F4" s="174"/>
      <c r="G4" s="174"/>
      <c r="H4" s="174"/>
      <c r="I4" s="174"/>
    </row>
    <row r="5" spans="1:17" s="191" customFormat="1" ht="14.25" customHeight="1" x14ac:dyDescent="0.2">
      <c r="A5" s="194"/>
      <c r="B5" s="447" t="s">
        <v>368</v>
      </c>
      <c r="C5" s="179"/>
      <c r="D5" s="448"/>
      <c r="E5" s="448"/>
      <c r="F5" s="448"/>
      <c r="G5" s="448"/>
      <c r="H5" s="448"/>
      <c r="I5" s="448"/>
      <c r="Q5" s="472"/>
    </row>
    <row r="6" spans="1:17" s="191" customFormat="1" ht="12.75" x14ac:dyDescent="0.2">
      <c r="A6" s="194"/>
      <c r="B6" s="179"/>
      <c r="C6" s="449"/>
      <c r="D6" s="448"/>
      <c r="E6" s="448"/>
      <c r="F6" s="448"/>
      <c r="G6" s="448"/>
      <c r="H6" s="448"/>
      <c r="I6" s="448"/>
      <c r="J6" s="473"/>
      <c r="K6" s="473"/>
      <c r="L6" s="473"/>
      <c r="M6" s="473"/>
      <c r="N6" s="473"/>
      <c r="O6" s="473"/>
      <c r="P6" s="473"/>
      <c r="Q6" s="473"/>
    </row>
    <row r="7" spans="1:17" s="191" customFormat="1" ht="14.25" customHeight="1" x14ac:dyDescent="0.2">
      <c r="A7" s="194"/>
      <c r="B7" s="179"/>
      <c r="C7" s="450"/>
      <c r="D7" s="448"/>
      <c r="E7" s="448"/>
      <c r="F7" s="448"/>
      <c r="G7" s="448"/>
      <c r="H7" s="448"/>
      <c r="I7" s="448"/>
      <c r="J7" s="473"/>
      <c r="K7" s="473"/>
      <c r="L7" s="473"/>
      <c r="M7" s="473"/>
      <c r="N7" s="473"/>
      <c r="O7" s="473"/>
      <c r="P7" s="473"/>
      <c r="Q7" s="473"/>
    </row>
    <row r="8" spans="1:17" s="191" customFormat="1" ht="14.25" customHeight="1" thickBot="1" x14ac:dyDescent="0.25">
      <c r="A8" s="194"/>
      <c r="B8" s="451">
        <v>1</v>
      </c>
      <c r="C8" s="452" t="s">
        <v>369</v>
      </c>
      <c r="D8" s="453" t="s">
        <v>632</v>
      </c>
      <c r="E8" s="453" t="s">
        <v>632</v>
      </c>
      <c r="F8" s="453" t="s">
        <v>632</v>
      </c>
      <c r="G8" s="453" t="s">
        <v>632</v>
      </c>
      <c r="H8" s="453" t="s">
        <v>632</v>
      </c>
      <c r="I8" s="453" t="s">
        <v>632</v>
      </c>
      <c r="J8" s="473"/>
      <c r="K8" s="473"/>
      <c r="L8" s="473"/>
      <c r="M8" s="473"/>
      <c r="N8" s="473"/>
      <c r="O8" s="473"/>
      <c r="P8" s="473"/>
      <c r="Q8" s="473"/>
    </row>
    <row r="9" spans="1:17" s="191" customFormat="1" ht="14.25" customHeight="1" x14ac:dyDescent="0.2">
      <c r="A9" s="194"/>
      <c r="B9" s="454">
        <v>2</v>
      </c>
      <c r="C9" s="455" t="s">
        <v>370</v>
      </c>
      <c r="D9" s="456" t="s">
        <v>709</v>
      </c>
      <c r="E9" s="456" t="s">
        <v>710</v>
      </c>
      <c r="F9" s="456" t="s">
        <v>711</v>
      </c>
      <c r="G9" s="456" t="s">
        <v>712</v>
      </c>
      <c r="H9" s="456" t="s">
        <v>713</v>
      </c>
      <c r="I9" s="456" t="s">
        <v>714</v>
      </c>
      <c r="J9" s="473"/>
      <c r="K9" s="473"/>
      <c r="L9" s="473"/>
      <c r="M9" s="473"/>
      <c r="N9" s="473"/>
      <c r="O9" s="473"/>
      <c r="P9" s="473"/>
      <c r="Q9" s="473"/>
    </row>
    <row r="10" spans="1:17" s="191" customFormat="1" ht="14.25" customHeight="1" x14ac:dyDescent="0.2">
      <c r="A10" s="194"/>
      <c r="B10" s="454">
        <v>3</v>
      </c>
      <c r="C10" s="455" t="s">
        <v>371</v>
      </c>
      <c r="D10" s="456" t="s">
        <v>372</v>
      </c>
      <c r="E10" s="456" t="s">
        <v>372</v>
      </c>
      <c r="F10" s="456" t="s">
        <v>372</v>
      </c>
      <c r="G10" s="456" t="s">
        <v>372</v>
      </c>
      <c r="H10" s="456" t="s">
        <v>372</v>
      </c>
      <c r="I10" s="456" t="s">
        <v>372</v>
      </c>
      <c r="J10" s="481"/>
      <c r="K10" s="481"/>
      <c r="L10" s="481"/>
      <c r="M10" s="481"/>
      <c r="N10" s="481"/>
      <c r="O10" s="481"/>
      <c r="P10" s="481"/>
      <c r="Q10" s="474"/>
    </row>
    <row r="11" spans="1:17" s="191" customFormat="1" ht="14.25" customHeight="1" thickBot="1" x14ac:dyDescent="0.25">
      <c r="A11" s="194"/>
      <c r="B11" s="451"/>
      <c r="C11" s="457" t="s">
        <v>373</v>
      </c>
      <c r="D11" s="458"/>
      <c r="E11" s="458"/>
      <c r="F11" s="458"/>
      <c r="G11" s="458"/>
      <c r="H11" s="458"/>
      <c r="I11" s="458"/>
      <c r="J11" s="473"/>
      <c r="K11" s="473"/>
      <c r="L11" s="473"/>
      <c r="M11" s="473"/>
      <c r="N11" s="473"/>
      <c r="O11" s="473"/>
      <c r="P11" s="473"/>
      <c r="Q11" s="473"/>
    </row>
    <row r="12" spans="1:17" s="191" customFormat="1" ht="14.25" customHeight="1" x14ac:dyDescent="0.2">
      <c r="A12" s="194"/>
      <c r="B12" s="454">
        <v>4</v>
      </c>
      <c r="C12" s="455" t="s">
        <v>374</v>
      </c>
      <c r="D12" s="456" t="s">
        <v>464</v>
      </c>
      <c r="E12" s="456" t="s">
        <v>375</v>
      </c>
      <c r="F12" s="456" t="s">
        <v>375</v>
      </c>
      <c r="G12" s="456" t="s">
        <v>375</v>
      </c>
      <c r="H12" s="456" t="s">
        <v>376</v>
      </c>
      <c r="I12" s="456" t="s">
        <v>376</v>
      </c>
      <c r="J12" s="473"/>
      <c r="K12" s="473"/>
      <c r="L12" s="473"/>
      <c r="M12" s="473"/>
      <c r="N12" s="473"/>
      <c r="O12" s="473"/>
      <c r="P12" s="473"/>
      <c r="Q12" s="473"/>
    </row>
    <row r="13" spans="1:17" s="191" customFormat="1" ht="12" x14ac:dyDescent="0.2">
      <c r="A13" s="194"/>
      <c r="B13" s="454">
        <v>5</v>
      </c>
      <c r="C13" s="455" t="s">
        <v>377</v>
      </c>
      <c r="D13" s="456" t="s">
        <v>464</v>
      </c>
      <c r="E13" s="456" t="s">
        <v>715</v>
      </c>
      <c r="F13" s="456" t="s">
        <v>375</v>
      </c>
      <c r="G13" s="456" t="s">
        <v>375</v>
      </c>
      <c r="H13" s="456" t="s">
        <v>376</v>
      </c>
      <c r="I13" s="456" t="s">
        <v>376</v>
      </c>
      <c r="J13" s="473"/>
      <c r="K13" s="473"/>
      <c r="L13" s="473"/>
      <c r="M13" s="473"/>
      <c r="N13" s="473"/>
      <c r="O13" s="473"/>
      <c r="P13" s="473"/>
      <c r="Q13" s="473"/>
    </row>
    <row r="14" spans="1:17" s="191" customFormat="1" ht="12" x14ac:dyDescent="0.2">
      <c r="A14" s="194"/>
      <c r="B14" s="454">
        <v>6</v>
      </c>
      <c r="C14" s="455" t="s">
        <v>378</v>
      </c>
      <c r="D14" s="456" t="s">
        <v>716</v>
      </c>
      <c r="E14" s="456" t="s">
        <v>716</v>
      </c>
      <c r="F14" s="456" t="s">
        <v>716</v>
      </c>
      <c r="G14" s="456" t="s">
        <v>716</v>
      </c>
      <c r="H14" s="456" t="s">
        <v>716</v>
      </c>
      <c r="I14" s="456" t="s">
        <v>716</v>
      </c>
      <c r="J14" s="473"/>
      <c r="K14" s="473"/>
      <c r="L14" s="473"/>
      <c r="M14" s="473"/>
      <c r="N14" s="473"/>
      <c r="O14" s="473"/>
      <c r="P14" s="473"/>
      <c r="Q14" s="473"/>
    </row>
    <row r="15" spans="1:17" s="191" customFormat="1" ht="14.25" customHeight="1" x14ac:dyDescent="0.2">
      <c r="A15" s="194"/>
      <c r="B15" s="454">
        <v>7</v>
      </c>
      <c r="C15" s="459" t="s">
        <v>379</v>
      </c>
      <c r="D15" s="456" t="s">
        <v>717</v>
      </c>
      <c r="E15" s="456" t="s">
        <v>718</v>
      </c>
      <c r="F15" s="456" t="s">
        <v>718</v>
      </c>
      <c r="G15" s="456" t="s">
        <v>718</v>
      </c>
      <c r="H15" s="456" t="s">
        <v>386</v>
      </c>
      <c r="I15" s="456" t="s">
        <v>386</v>
      </c>
      <c r="J15" s="475"/>
      <c r="K15" s="475"/>
      <c r="L15" s="475"/>
      <c r="M15" s="475"/>
      <c r="N15" s="475"/>
      <c r="O15" s="475"/>
      <c r="P15" s="475"/>
      <c r="Q15" s="475"/>
    </row>
    <row r="16" spans="1:17" s="191" customFormat="1" ht="14.25" customHeight="1" x14ac:dyDescent="0.2">
      <c r="A16" s="194"/>
      <c r="B16" s="454">
        <v>8</v>
      </c>
      <c r="C16" s="459" t="s">
        <v>380</v>
      </c>
      <c r="D16" s="460">
        <v>224</v>
      </c>
      <c r="E16" s="460">
        <v>9</v>
      </c>
      <c r="F16" s="460">
        <v>85</v>
      </c>
      <c r="G16" s="460">
        <v>100</v>
      </c>
      <c r="H16" s="460">
        <v>100</v>
      </c>
      <c r="I16" s="460">
        <v>100</v>
      </c>
      <c r="J16" s="475"/>
      <c r="K16" s="475"/>
      <c r="L16" s="475"/>
      <c r="M16" s="475"/>
      <c r="N16" s="475"/>
      <c r="O16" s="475"/>
      <c r="P16" s="475"/>
      <c r="Q16" s="475"/>
    </row>
    <row r="17" spans="1:17" s="191" customFormat="1" ht="14.25" customHeight="1" x14ac:dyDescent="0.2">
      <c r="A17" s="194"/>
      <c r="B17" s="454">
        <v>9</v>
      </c>
      <c r="C17" s="459" t="s">
        <v>381</v>
      </c>
      <c r="D17" s="460">
        <v>120</v>
      </c>
      <c r="E17" s="460">
        <v>22.5</v>
      </c>
      <c r="F17" s="460">
        <v>85</v>
      </c>
      <c r="G17" s="460">
        <v>100</v>
      </c>
      <c r="H17" s="460">
        <v>100</v>
      </c>
      <c r="I17" s="460">
        <v>100</v>
      </c>
      <c r="J17" s="475"/>
      <c r="K17" s="475"/>
      <c r="L17" s="475"/>
      <c r="M17" s="475"/>
      <c r="N17" s="475"/>
      <c r="O17" s="475"/>
      <c r="P17" s="475"/>
      <c r="Q17" s="475"/>
    </row>
    <row r="18" spans="1:17" s="191" customFormat="1" ht="14.25" customHeight="1" x14ac:dyDescent="0.2">
      <c r="A18" s="194"/>
      <c r="B18" s="454" t="s">
        <v>176</v>
      </c>
      <c r="C18" s="459" t="s">
        <v>382</v>
      </c>
      <c r="D18" s="456" t="s">
        <v>719</v>
      </c>
      <c r="E18" s="456">
        <v>100</v>
      </c>
      <c r="F18" s="456">
        <v>100</v>
      </c>
      <c r="G18" s="456">
        <v>100</v>
      </c>
      <c r="H18" s="456">
        <v>100</v>
      </c>
      <c r="I18" s="456">
        <v>100</v>
      </c>
      <c r="J18" s="475"/>
      <c r="K18" s="475"/>
      <c r="L18" s="475"/>
      <c r="M18" s="475"/>
      <c r="N18" s="475"/>
      <c r="O18" s="475"/>
      <c r="P18" s="475"/>
      <c r="Q18" s="475"/>
    </row>
    <row r="19" spans="1:17" s="191" customFormat="1" ht="12" x14ac:dyDescent="0.2">
      <c r="A19" s="194"/>
      <c r="B19" s="454" t="s">
        <v>177</v>
      </c>
      <c r="C19" s="459" t="s">
        <v>383</v>
      </c>
      <c r="D19" s="456" t="s">
        <v>708</v>
      </c>
      <c r="E19" s="456">
        <v>100</v>
      </c>
      <c r="F19" s="456">
        <v>100</v>
      </c>
      <c r="G19" s="456">
        <v>100</v>
      </c>
      <c r="H19" s="456">
        <v>100</v>
      </c>
      <c r="I19" s="456">
        <v>100</v>
      </c>
      <c r="J19" s="476"/>
      <c r="K19" s="476"/>
      <c r="L19" s="476"/>
      <c r="M19" s="476"/>
      <c r="N19" s="476"/>
      <c r="O19" s="476"/>
      <c r="P19" s="476"/>
      <c r="Q19" s="476"/>
    </row>
    <row r="20" spans="1:17" s="191" customFormat="1" ht="14.25" customHeight="1" x14ac:dyDescent="0.2">
      <c r="A20" s="194"/>
      <c r="B20" s="454">
        <v>10</v>
      </c>
      <c r="C20" s="459" t="s">
        <v>384</v>
      </c>
      <c r="D20" s="456" t="s">
        <v>385</v>
      </c>
      <c r="E20" s="456" t="s">
        <v>720</v>
      </c>
      <c r="F20" s="456" t="s">
        <v>720</v>
      </c>
      <c r="G20" s="456" t="s">
        <v>720</v>
      </c>
      <c r="H20" s="456" t="s">
        <v>720</v>
      </c>
      <c r="I20" s="456" t="s">
        <v>720</v>
      </c>
      <c r="J20" s="477"/>
      <c r="K20" s="477"/>
      <c r="L20" s="477"/>
      <c r="M20" s="477"/>
      <c r="N20" s="477"/>
      <c r="O20" s="477"/>
      <c r="P20" s="477"/>
      <c r="Q20" s="477"/>
    </row>
    <row r="21" spans="1:17" s="191" customFormat="1" ht="14.25" customHeight="1" x14ac:dyDescent="0.2">
      <c r="A21" s="194"/>
      <c r="B21" s="454">
        <v>11</v>
      </c>
      <c r="C21" s="459" t="s">
        <v>387</v>
      </c>
      <c r="D21" s="461">
        <v>41628</v>
      </c>
      <c r="E21" s="461">
        <v>40346</v>
      </c>
      <c r="F21" s="461">
        <v>42474</v>
      </c>
      <c r="G21" s="461">
        <v>43056</v>
      </c>
      <c r="H21" s="461">
        <v>43175</v>
      </c>
      <c r="I21" s="461">
        <v>43746</v>
      </c>
      <c r="J21" s="475"/>
      <c r="K21" s="475"/>
      <c r="L21" s="475"/>
      <c r="M21" s="475"/>
      <c r="N21" s="475"/>
      <c r="O21" s="475"/>
      <c r="P21" s="475"/>
      <c r="Q21" s="475"/>
    </row>
    <row r="22" spans="1:17" s="191" customFormat="1" ht="14.25" customHeight="1" x14ac:dyDescent="0.2">
      <c r="A22" s="194"/>
      <c r="B22" s="454">
        <v>12</v>
      </c>
      <c r="C22" s="459" t="s">
        <v>388</v>
      </c>
      <c r="D22" s="456" t="s">
        <v>721</v>
      </c>
      <c r="E22" s="456" t="s">
        <v>721</v>
      </c>
      <c r="F22" s="456" t="s">
        <v>721</v>
      </c>
      <c r="G22" s="456" t="s">
        <v>721</v>
      </c>
      <c r="H22" s="456" t="s">
        <v>722</v>
      </c>
      <c r="I22" s="456" t="s">
        <v>722</v>
      </c>
      <c r="J22" s="475"/>
      <c r="K22" s="477"/>
      <c r="L22" s="475"/>
      <c r="M22" s="475"/>
      <c r="N22" s="475"/>
      <c r="O22" s="475"/>
      <c r="P22" s="475"/>
      <c r="Q22" s="477"/>
    </row>
    <row r="23" spans="1:17" s="191" customFormat="1" ht="14.25" customHeight="1" x14ac:dyDescent="0.2">
      <c r="A23" s="194"/>
      <c r="B23" s="454">
        <v>13</v>
      </c>
      <c r="C23" s="459" t="s">
        <v>389</v>
      </c>
      <c r="D23" s="456" t="s">
        <v>723</v>
      </c>
      <c r="E23" s="456" t="s">
        <v>723</v>
      </c>
      <c r="F23" s="456" t="s">
        <v>723</v>
      </c>
      <c r="G23" s="456" t="s">
        <v>723</v>
      </c>
      <c r="H23" s="461">
        <v>46097</v>
      </c>
      <c r="I23" s="461">
        <v>47399</v>
      </c>
      <c r="J23" s="475"/>
      <c r="K23" s="475"/>
      <c r="L23" s="475"/>
      <c r="M23" s="475"/>
      <c r="N23" s="475"/>
      <c r="O23" s="475"/>
      <c r="P23" s="475"/>
      <c r="Q23" s="475"/>
    </row>
    <row r="24" spans="1:17" s="191" customFormat="1" ht="14.25" customHeight="1" x14ac:dyDescent="0.2">
      <c r="A24" s="194"/>
      <c r="B24" s="454">
        <v>14</v>
      </c>
      <c r="C24" s="459" t="s">
        <v>390</v>
      </c>
      <c r="D24" s="456" t="s">
        <v>724</v>
      </c>
      <c r="E24" s="456" t="s">
        <v>725</v>
      </c>
      <c r="F24" s="456" t="s">
        <v>725</v>
      </c>
      <c r="G24" s="456" t="s">
        <v>725</v>
      </c>
      <c r="H24" s="456" t="s">
        <v>725</v>
      </c>
      <c r="I24" s="456" t="s">
        <v>725</v>
      </c>
      <c r="J24" s="477"/>
      <c r="K24" s="477"/>
      <c r="L24" s="477"/>
      <c r="M24" s="477"/>
      <c r="N24" s="477"/>
      <c r="O24" s="477"/>
      <c r="P24" s="477"/>
      <c r="Q24" s="477"/>
    </row>
    <row r="25" spans="1:17" s="191" customFormat="1" ht="12" x14ac:dyDescent="0.2">
      <c r="A25" s="194"/>
      <c r="B25" s="454">
        <v>15</v>
      </c>
      <c r="C25" s="459" t="s">
        <v>391</v>
      </c>
      <c r="D25" s="456" t="s">
        <v>708</v>
      </c>
      <c r="E25" s="462">
        <v>44000</v>
      </c>
      <c r="F25" s="462">
        <v>44300</v>
      </c>
      <c r="G25" s="462">
        <v>44882</v>
      </c>
      <c r="H25" s="462">
        <v>44271</v>
      </c>
      <c r="I25" s="462">
        <v>45573</v>
      </c>
      <c r="J25" s="475"/>
      <c r="K25" s="475"/>
      <c r="L25" s="475"/>
      <c r="M25" s="475"/>
      <c r="N25" s="475"/>
      <c r="O25" s="475"/>
      <c r="P25" s="475"/>
      <c r="Q25" s="475"/>
    </row>
    <row r="26" spans="1:17" s="191" customFormat="1" ht="14.25" customHeight="1" x14ac:dyDescent="0.2">
      <c r="A26" s="194"/>
      <c r="B26" s="454">
        <v>16</v>
      </c>
      <c r="C26" s="459" t="s">
        <v>392</v>
      </c>
      <c r="D26" s="456" t="s">
        <v>708</v>
      </c>
      <c r="E26" s="456" t="s">
        <v>726</v>
      </c>
      <c r="F26" s="456" t="s">
        <v>727</v>
      </c>
      <c r="G26" s="463" t="s">
        <v>727</v>
      </c>
      <c r="H26" s="463" t="s">
        <v>727</v>
      </c>
      <c r="I26" s="463" t="s">
        <v>727</v>
      </c>
      <c r="J26" s="475"/>
      <c r="K26" s="475"/>
      <c r="L26" s="475"/>
      <c r="M26" s="475"/>
      <c r="N26" s="475"/>
      <c r="O26" s="475"/>
      <c r="P26" s="475"/>
      <c r="Q26" s="475"/>
    </row>
    <row r="27" spans="1:17" s="191" customFormat="1" ht="14.25" customHeight="1" thickBot="1" x14ac:dyDescent="0.25">
      <c r="A27" s="194"/>
      <c r="B27" s="451"/>
      <c r="C27" s="464" t="s">
        <v>393</v>
      </c>
      <c r="D27" s="465"/>
      <c r="E27" s="458"/>
      <c r="F27" s="458"/>
      <c r="G27" s="458"/>
      <c r="H27" s="458"/>
      <c r="I27" s="458"/>
      <c r="J27" s="482"/>
      <c r="K27" s="482"/>
      <c r="L27" s="482"/>
      <c r="M27" s="482"/>
      <c r="N27" s="482"/>
      <c r="O27" s="482"/>
      <c r="P27" s="482"/>
      <c r="Q27" s="478"/>
    </row>
    <row r="28" spans="1:17" s="191" customFormat="1" ht="14.25" customHeight="1" x14ac:dyDescent="0.2">
      <c r="A28" s="194"/>
      <c r="B28" s="454">
        <v>17</v>
      </c>
      <c r="C28" s="459" t="s">
        <v>394</v>
      </c>
      <c r="D28" s="456" t="s">
        <v>728</v>
      </c>
      <c r="E28" s="456" t="s">
        <v>728</v>
      </c>
      <c r="F28" s="456" t="s">
        <v>728</v>
      </c>
      <c r="G28" s="456" t="s">
        <v>728</v>
      </c>
      <c r="H28" s="456" t="s">
        <v>728</v>
      </c>
      <c r="I28" s="456" t="s">
        <v>728</v>
      </c>
      <c r="J28" s="475"/>
      <c r="K28" s="475"/>
      <c r="L28" s="475"/>
      <c r="M28" s="475"/>
      <c r="N28" s="475"/>
      <c r="O28" s="475"/>
      <c r="P28" s="475"/>
      <c r="Q28" s="475"/>
    </row>
    <row r="29" spans="1:17" s="191" customFormat="1" ht="12" x14ac:dyDescent="0.2">
      <c r="A29" s="194"/>
      <c r="B29" s="466">
        <v>18</v>
      </c>
      <c r="C29" s="459" t="s">
        <v>395</v>
      </c>
      <c r="D29" s="456" t="s">
        <v>708</v>
      </c>
      <c r="E29" s="467" t="s">
        <v>729</v>
      </c>
      <c r="F29" s="467" t="s">
        <v>730</v>
      </c>
      <c r="G29" s="467" t="s">
        <v>731</v>
      </c>
      <c r="H29" s="467" t="s">
        <v>732</v>
      </c>
      <c r="I29" s="467" t="s">
        <v>748</v>
      </c>
      <c r="J29" s="476"/>
      <c r="K29" s="476"/>
      <c r="L29" s="476"/>
      <c r="M29" s="476"/>
      <c r="N29" s="476"/>
      <c r="O29" s="476"/>
      <c r="P29" s="476"/>
      <c r="Q29" s="476"/>
    </row>
    <row r="30" spans="1:17" s="191" customFormat="1" ht="14.25" customHeight="1" x14ac:dyDescent="0.2">
      <c r="A30" s="194"/>
      <c r="B30" s="454">
        <v>19</v>
      </c>
      <c r="C30" s="459" t="s">
        <v>396</v>
      </c>
      <c r="D30" s="456" t="s">
        <v>708</v>
      </c>
      <c r="E30" s="456" t="s">
        <v>725</v>
      </c>
      <c r="F30" s="456" t="s">
        <v>724</v>
      </c>
      <c r="G30" s="456" t="s">
        <v>724</v>
      </c>
      <c r="H30" s="456" t="s">
        <v>724</v>
      </c>
      <c r="I30" s="456" t="s">
        <v>724</v>
      </c>
      <c r="J30" s="475"/>
      <c r="K30" s="475"/>
      <c r="L30" s="475"/>
      <c r="M30" s="475"/>
      <c r="N30" s="475"/>
      <c r="O30" s="475"/>
      <c r="P30" s="475"/>
      <c r="Q30" s="475"/>
    </row>
    <row r="31" spans="1:17" s="191" customFormat="1" ht="72" x14ac:dyDescent="0.2">
      <c r="A31" s="194"/>
      <c r="B31" s="456" t="s">
        <v>130</v>
      </c>
      <c r="C31" s="459" t="s">
        <v>397</v>
      </c>
      <c r="D31" s="463" t="s">
        <v>733</v>
      </c>
      <c r="E31" s="463" t="s">
        <v>734</v>
      </c>
      <c r="F31" s="463" t="s">
        <v>733</v>
      </c>
      <c r="G31" s="463" t="s">
        <v>733</v>
      </c>
      <c r="H31" s="463" t="s">
        <v>735</v>
      </c>
      <c r="I31" s="463" t="s">
        <v>735</v>
      </c>
      <c r="J31" s="475"/>
      <c r="K31" s="475"/>
      <c r="L31" s="475"/>
      <c r="M31" s="475"/>
      <c r="N31" s="475"/>
      <c r="O31" s="475"/>
      <c r="P31" s="475"/>
      <c r="Q31" s="475"/>
    </row>
    <row r="32" spans="1:17" s="191" customFormat="1" ht="14.25" customHeight="1" x14ac:dyDescent="0.2">
      <c r="A32" s="194"/>
      <c r="B32" s="454" t="s">
        <v>132</v>
      </c>
      <c r="C32" s="459" t="s">
        <v>398</v>
      </c>
      <c r="D32" s="456" t="s">
        <v>733</v>
      </c>
      <c r="E32" s="456" t="s">
        <v>736</v>
      </c>
      <c r="F32" s="456" t="s">
        <v>733</v>
      </c>
      <c r="G32" s="463" t="s">
        <v>733</v>
      </c>
      <c r="H32" s="456" t="s">
        <v>735</v>
      </c>
      <c r="I32" s="456" t="s">
        <v>735</v>
      </c>
      <c r="J32" s="475"/>
      <c r="K32" s="475"/>
      <c r="L32" s="475"/>
      <c r="M32" s="475"/>
      <c r="N32" s="475"/>
      <c r="O32" s="475"/>
      <c r="P32" s="475"/>
      <c r="Q32" s="475"/>
    </row>
    <row r="33" spans="1:17" s="191" customFormat="1" ht="14.25" customHeight="1" x14ac:dyDescent="0.2">
      <c r="A33" s="194"/>
      <c r="B33" s="466">
        <v>21</v>
      </c>
      <c r="C33" s="459" t="s">
        <v>399</v>
      </c>
      <c r="D33" s="456" t="s">
        <v>724</v>
      </c>
      <c r="E33" s="456" t="s">
        <v>725</v>
      </c>
      <c r="F33" s="456" t="s">
        <v>725</v>
      </c>
      <c r="G33" s="456" t="s">
        <v>725</v>
      </c>
      <c r="H33" s="456" t="s">
        <v>725</v>
      </c>
      <c r="I33" s="456" t="s">
        <v>725</v>
      </c>
      <c r="J33" s="475"/>
      <c r="K33" s="475"/>
      <c r="L33" s="475"/>
      <c r="M33" s="475"/>
      <c r="N33" s="475"/>
      <c r="O33" s="475"/>
      <c r="P33" s="475"/>
      <c r="Q33" s="475"/>
    </row>
    <row r="34" spans="1:17" s="191" customFormat="1" ht="14.25" customHeight="1" x14ac:dyDescent="0.2">
      <c r="A34" s="194"/>
      <c r="B34" s="454">
        <v>22</v>
      </c>
      <c r="C34" s="459" t="s">
        <v>400</v>
      </c>
      <c r="D34" s="456" t="s">
        <v>724</v>
      </c>
      <c r="E34" s="468" t="s">
        <v>724</v>
      </c>
      <c r="F34" s="468" t="s">
        <v>724</v>
      </c>
      <c r="G34" s="468" t="s">
        <v>724</v>
      </c>
      <c r="H34" s="456" t="s">
        <v>724</v>
      </c>
      <c r="I34" s="456" t="s">
        <v>724</v>
      </c>
      <c r="J34" s="475"/>
      <c r="K34" s="475"/>
      <c r="L34" s="475"/>
      <c r="M34" s="475"/>
      <c r="N34" s="475"/>
      <c r="O34" s="475"/>
      <c r="P34" s="475"/>
      <c r="Q34" s="475"/>
    </row>
    <row r="35" spans="1:17" s="191" customFormat="1" ht="14.25" customHeight="1" thickBot="1" x14ac:dyDescent="0.25">
      <c r="A35" s="194"/>
      <c r="B35" s="451"/>
      <c r="C35" s="464" t="s">
        <v>401</v>
      </c>
      <c r="D35" s="458"/>
      <c r="E35" s="458"/>
      <c r="F35" s="458"/>
      <c r="G35" s="458"/>
      <c r="H35" s="458"/>
      <c r="I35" s="458"/>
      <c r="J35" s="475"/>
      <c r="K35" s="475"/>
      <c r="L35" s="475"/>
      <c r="M35" s="475"/>
      <c r="N35" s="475"/>
      <c r="O35" s="475"/>
      <c r="P35" s="475"/>
      <c r="Q35" s="479"/>
    </row>
    <row r="36" spans="1:17" s="191" customFormat="1" ht="14.25" customHeight="1" x14ac:dyDescent="0.2">
      <c r="A36" s="194"/>
      <c r="B36" s="466">
        <v>23</v>
      </c>
      <c r="C36" s="459" t="s">
        <v>402</v>
      </c>
      <c r="D36" s="456" t="s">
        <v>724</v>
      </c>
      <c r="E36" s="456" t="s">
        <v>724</v>
      </c>
      <c r="F36" s="456" t="s">
        <v>724</v>
      </c>
      <c r="G36" s="456" t="s">
        <v>724</v>
      </c>
      <c r="H36" s="456" t="s">
        <v>724</v>
      </c>
      <c r="I36" s="456" t="s">
        <v>724</v>
      </c>
      <c r="J36" s="480"/>
      <c r="K36" s="480"/>
      <c r="L36" s="480"/>
      <c r="M36" s="480"/>
      <c r="N36" s="480"/>
      <c r="O36" s="480"/>
      <c r="P36" s="480"/>
      <c r="Q36" s="480"/>
    </row>
    <row r="37" spans="1:17" s="191" customFormat="1" ht="20.25" customHeight="1" x14ac:dyDescent="0.2">
      <c r="A37" s="194"/>
      <c r="B37" s="454">
        <v>24</v>
      </c>
      <c r="C37" s="459" t="s">
        <v>403</v>
      </c>
      <c r="D37" s="456" t="s">
        <v>708</v>
      </c>
      <c r="E37" s="456" t="s">
        <v>708</v>
      </c>
      <c r="F37" s="456" t="s">
        <v>708</v>
      </c>
      <c r="G37" s="456" t="s">
        <v>708</v>
      </c>
      <c r="H37" s="456" t="s">
        <v>708</v>
      </c>
      <c r="I37" s="456" t="s">
        <v>708</v>
      </c>
      <c r="J37" s="473"/>
      <c r="K37" s="473"/>
      <c r="L37" s="473"/>
      <c r="M37" s="473"/>
      <c r="N37" s="473"/>
      <c r="O37" s="473"/>
      <c r="P37" s="473"/>
      <c r="Q37" s="473"/>
    </row>
    <row r="38" spans="1:17" s="191" customFormat="1" ht="14.25" customHeight="1" x14ac:dyDescent="0.2">
      <c r="A38" s="194"/>
      <c r="B38" s="454">
        <v>25</v>
      </c>
      <c r="C38" s="459" t="s">
        <v>404</v>
      </c>
      <c r="D38" s="456" t="s">
        <v>708</v>
      </c>
      <c r="E38" s="456" t="s">
        <v>708</v>
      </c>
      <c r="F38" s="456" t="s">
        <v>708</v>
      </c>
      <c r="G38" s="456" t="s">
        <v>708</v>
      </c>
      <c r="H38" s="456" t="s">
        <v>708</v>
      </c>
      <c r="I38" s="456" t="s">
        <v>708</v>
      </c>
      <c r="J38" s="473"/>
      <c r="K38" s="473"/>
      <c r="L38" s="473"/>
      <c r="M38" s="473"/>
      <c r="N38" s="473"/>
      <c r="O38" s="473"/>
      <c r="P38" s="473"/>
      <c r="Q38" s="473"/>
    </row>
    <row r="39" spans="1:17" s="191" customFormat="1" ht="14.25" customHeight="1" x14ac:dyDescent="0.2">
      <c r="A39" s="194"/>
      <c r="B39" s="454">
        <v>26</v>
      </c>
      <c r="C39" s="459" t="s">
        <v>405</v>
      </c>
      <c r="D39" s="456" t="s">
        <v>708</v>
      </c>
      <c r="E39" s="456" t="s">
        <v>708</v>
      </c>
      <c r="F39" s="456" t="s">
        <v>708</v>
      </c>
      <c r="G39" s="456" t="s">
        <v>708</v>
      </c>
      <c r="H39" s="456" t="s">
        <v>708</v>
      </c>
      <c r="I39" s="456" t="s">
        <v>708</v>
      </c>
      <c r="J39" s="473"/>
      <c r="K39" s="473"/>
      <c r="L39" s="473"/>
      <c r="M39" s="473"/>
      <c r="N39" s="473"/>
      <c r="O39" s="473"/>
      <c r="P39" s="473"/>
      <c r="Q39" s="473"/>
    </row>
    <row r="40" spans="1:17" s="191" customFormat="1" ht="14.25" customHeight="1" x14ac:dyDescent="0.2">
      <c r="A40" s="194"/>
      <c r="B40" s="454">
        <v>27</v>
      </c>
      <c r="C40" s="459" t="s">
        <v>406</v>
      </c>
      <c r="D40" s="456" t="s">
        <v>708</v>
      </c>
      <c r="E40" s="456" t="s">
        <v>708</v>
      </c>
      <c r="F40" s="456" t="s">
        <v>708</v>
      </c>
      <c r="G40" s="456" t="s">
        <v>708</v>
      </c>
      <c r="H40" s="456" t="s">
        <v>708</v>
      </c>
      <c r="I40" s="456" t="s">
        <v>708</v>
      </c>
      <c r="J40" s="473"/>
      <c r="K40" s="473"/>
      <c r="L40" s="473"/>
      <c r="M40" s="473"/>
      <c r="N40" s="473"/>
      <c r="O40" s="473"/>
      <c r="P40" s="473"/>
      <c r="Q40" s="473"/>
    </row>
    <row r="41" spans="1:17" s="191" customFormat="1" ht="14.25" customHeight="1" x14ac:dyDescent="0.2">
      <c r="A41" s="194"/>
      <c r="B41" s="454">
        <v>28</v>
      </c>
      <c r="C41" s="459" t="s">
        <v>407</v>
      </c>
      <c r="D41" s="456" t="s">
        <v>708</v>
      </c>
      <c r="E41" s="456" t="s">
        <v>708</v>
      </c>
      <c r="F41" s="456" t="s">
        <v>708</v>
      </c>
      <c r="G41" s="456" t="s">
        <v>708</v>
      </c>
      <c r="H41" s="456" t="s">
        <v>708</v>
      </c>
      <c r="I41" s="456" t="s">
        <v>708</v>
      </c>
      <c r="J41" s="473"/>
      <c r="K41" s="473"/>
      <c r="L41" s="473"/>
      <c r="M41" s="473"/>
      <c r="N41" s="473"/>
      <c r="O41" s="473"/>
      <c r="P41" s="473"/>
      <c r="Q41" s="473"/>
    </row>
    <row r="42" spans="1:17" s="191" customFormat="1" ht="14.25" customHeight="1" x14ac:dyDescent="0.2">
      <c r="A42" s="194"/>
      <c r="B42" s="454">
        <v>29</v>
      </c>
      <c r="C42" s="459" t="s">
        <v>408</v>
      </c>
      <c r="D42" s="456" t="s">
        <v>708</v>
      </c>
      <c r="E42" s="456" t="s">
        <v>708</v>
      </c>
      <c r="F42" s="456" t="s">
        <v>708</v>
      </c>
      <c r="G42" s="456" t="s">
        <v>708</v>
      </c>
      <c r="H42" s="456" t="s">
        <v>708</v>
      </c>
      <c r="I42" s="456" t="s">
        <v>708</v>
      </c>
      <c r="J42" s="473"/>
      <c r="K42" s="473"/>
      <c r="L42" s="473"/>
      <c r="M42" s="473"/>
      <c r="N42" s="473"/>
      <c r="O42" s="473"/>
      <c r="P42" s="473"/>
      <c r="Q42" s="473"/>
    </row>
    <row r="43" spans="1:17" s="191" customFormat="1" ht="13.5" customHeight="1" x14ac:dyDescent="0.2">
      <c r="A43" s="194"/>
      <c r="B43" s="466">
        <v>30</v>
      </c>
      <c r="C43" s="459" t="s">
        <v>409</v>
      </c>
      <c r="D43" s="456" t="s">
        <v>724</v>
      </c>
      <c r="E43" s="456" t="s">
        <v>725</v>
      </c>
      <c r="F43" s="456" t="s">
        <v>725</v>
      </c>
      <c r="G43" s="456" t="s">
        <v>725</v>
      </c>
      <c r="H43" s="456" t="s">
        <v>725</v>
      </c>
      <c r="I43" s="456" t="s">
        <v>725</v>
      </c>
      <c r="J43" s="473"/>
      <c r="K43" s="473"/>
      <c r="L43" s="473"/>
      <c r="M43" s="473"/>
      <c r="N43" s="473"/>
      <c r="O43" s="473"/>
      <c r="P43" s="473"/>
      <c r="Q43" s="473"/>
    </row>
    <row r="44" spans="1:17" s="191" customFormat="1" ht="36" x14ac:dyDescent="0.2">
      <c r="A44" s="194"/>
      <c r="B44" s="466">
        <v>31</v>
      </c>
      <c r="C44" s="459" t="s">
        <v>410</v>
      </c>
      <c r="D44" s="456" t="s">
        <v>708</v>
      </c>
      <c r="E44" s="470" t="s">
        <v>737</v>
      </c>
      <c r="F44" s="469" t="s">
        <v>738</v>
      </c>
      <c r="G44" s="469" t="s">
        <v>738</v>
      </c>
      <c r="H44" s="470" t="s">
        <v>739</v>
      </c>
      <c r="I44" s="463" t="s">
        <v>749</v>
      </c>
      <c r="J44" s="473"/>
      <c r="K44" s="473"/>
      <c r="L44" s="473"/>
      <c r="M44" s="473"/>
      <c r="N44" s="473"/>
      <c r="O44" s="473"/>
      <c r="P44" s="473"/>
      <c r="Q44" s="473"/>
    </row>
    <row r="45" spans="1:17" s="191" customFormat="1" ht="12" x14ac:dyDescent="0.2">
      <c r="A45" s="194"/>
      <c r="B45" s="466">
        <v>32</v>
      </c>
      <c r="C45" s="459" t="s">
        <v>411</v>
      </c>
      <c r="D45" s="456" t="s">
        <v>708</v>
      </c>
      <c r="E45" s="456" t="s">
        <v>740</v>
      </c>
      <c r="F45" s="456" t="s">
        <v>740</v>
      </c>
      <c r="G45" s="456" t="s">
        <v>740</v>
      </c>
      <c r="H45" s="456" t="s">
        <v>740</v>
      </c>
      <c r="I45" s="468" t="s">
        <v>740</v>
      </c>
      <c r="J45" s="473"/>
      <c r="K45" s="473"/>
      <c r="L45" s="473"/>
      <c r="M45" s="473"/>
      <c r="N45" s="473"/>
      <c r="O45" s="473"/>
      <c r="P45" s="473"/>
      <c r="Q45" s="473"/>
    </row>
    <row r="46" spans="1:17" s="191" customFormat="1" ht="12" x14ac:dyDescent="0.2">
      <c r="A46" s="194"/>
      <c r="B46" s="454">
        <v>33</v>
      </c>
      <c r="C46" s="459" t="s">
        <v>412</v>
      </c>
      <c r="D46" s="456" t="s">
        <v>708</v>
      </c>
      <c r="E46" s="463" t="s">
        <v>741</v>
      </c>
      <c r="F46" s="463" t="s">
        <v>741</v>
      </c>
      <c r="G46" s="463" t="s">
        <v>741</v>
      </c>
      <c r="H46" s="456" t="s">
        <v>742</v>
      </c>
      <c r="I46" s="456" t="s">
        <v>742</v>
      </c>
      <c r="J46" s="473"/>
      <c r="K46" s="473"/>
      <c r="L46" s="473"/>
      <c r="M46" s="473"/>
      <c r="N46" s="473"/>
      <c r="O46" s="473"/>
      <c r="P46" s="473"/>
      <c r="Q46" s="473"/>
    </row>
    <row r="47" spans="1:17" s="191" customFormat="1" ht="84" x14ac:dyDescent="0.2">
      <c r="A47" s="194"/>
      <c r="B47" s="466">
        <v>34</v>
      </c>
      <c r="C47" s="459" t="s">
        <v>413</v>
      </c>
      <c r="D47" s="456" t="s">
        <v>708</v>
      </c>
      <c r="E47" s="463" t="s">
        <v>743</v>
      </c>
      <c r="F47" s="463" t="s">
        <v>744</v>
      </c>
      <c r="G47" s="463" t="s">
        <v>744</v>
      </c>
      <c r="H47" s="463" t="s">
        <v>708</v>
      </c>
      <c r="I47" s="456" t="s">
        <v>708</v>
      </c>
      <c r="J47" s="473"/>
      <c r="K47" s="473"/>
      <c r="L47" s="473"/>
      <c r="M47" s="473"/>
      <c r="N47" s="473"/>
      <c r="O47" s="473"/>
      <c r="P47" s="473"/>
      <c r="Q47" s="473"/>
    </row>
    <row r="48" spans="1:17" s="191" customFormat="1" ht="24" x14ac:dyDescent="0.2">
      <c r="A48" s="194"/>
      <c r="B48" s="466">
        <v>35</v>
      </c>
      <c r="C48" s="459" t="s">
        <v>414</v>
      </c>
      <c r="D48" s="471" t="s">
        <v>745</v>
      </c>
      <c r="E48" s="456" t="s">
        <v>746</v>
      </c>
      <c r="F48" s="456" t="s">
        <v>746</v>
      </c>
      <c r="G48" s="456" t="s">
        <v>746</v>
      </c>
      <c r="H48" s="456" t="s">
        <v>708</v>
      </c>
      <c r="I48" s="456" t="s">
        <v>708</v>
      </c>
      <c r="J48" s="473"/>
      <c r="K48" s="473"/>
      <c r="L48" s="473"/>
      <c r="M48" s="473"/>
      <c r="N48" s="473"/>
      <c r="O48" s="473"/>
      <c r="P48" s="473"/>
      <c r="Q48" s="473"/>
    </row>
    <row r="49" spans="1:17" s="191" customFormat="1" ht="14.25" customHeight="1" x14ac:dyDescent="0.2">
      <c r="A49" s="194"/>
      <c r="B49" s="454">
        <v>36</v>
      </c>
      <c r="C49" s="459" t="s">
        <v>415</v>
      </c>
      <c r="D49" s="456" t="s">
        <v>724</v>
      </c>
      <c r="E49" s="456" t="s">
        <v>725</v>
      </c>
      <c r="F49" s="456" t="s">
        <v>724</v>
      </c>
      <c r="G49" s="456" t="s">
        <v>724</v>
      </c>
      <c r="H49" s="456" t="s">
        <v>724</v>
      </c>
      <c r="I49" s="456" t="s">
        <v>724</v>
      </c>
      <c r="J49" s="473"/>
      <c r="K49" s="473"/>
      <c r="L49" s="473"/>
      <c r="M49" s="473"/>
      <c r="N49" s="473"/>
      <c r="O49" s="473"/>
      <c r="P49" s="473"/>
      <c r="Q49" s="473"/>
    </row>
    <row r="50" spans="1:17" s="191" customFormat="1" ht="72" x14ac:dyDescent="0.2">
      <c r="A50" s="194"/>
      <c r="B50" s="466">
        <v>37</v>
      </c>
      <c r="C50" s="459" t="s">
        <v>416</v>
      </c>
      <c r="D50" s="456" t="s">
        <v>708</v>
      </c>
      <c r="E50" s="463" t="s">
        <v>747</v>
      </c>
      <c r="F50" s="463" t="s">
        <v>708</v>
      </c>
      <c r="G50" s="463" t="s">
        <v>708</v>
      </c>
      <c r="H50" s="456" t="s">
        <v>708</v>
      </c>
      <c r="I50" s="468" t="s">
        <v>708</v>
      </c>
      <c r="J50" s="473"/>
      <c r="K50" s="473"/>
      <c r="L50" s="473"/>
      <c r="M50" s="473"/>
      <c r="N50" s="473"/>
      <c r="O50" s="473"/>
      <c r="P50" s="473"/>
      <c r="Q50" s="473"/>
    </row>
    <row r="51" spans="1:17" s="191" customFormat="1" ht="15" customHeight="1" x14ac:dyDescent="0.15">
      <c r="A51" s="194"/>
      <c r="B51" s="198"/>
      <c r="C51" s="45"/>
      <c r="D51" s="199"/>
      <c r="E51" s="199"/>
      <c r="F51" s="199"/>
      <c r="G51" s="199"/>
      <c r="H51" s="199"/>
      <c r="I51" s="199"/>
    </row>
    <row r="52" spans="1:17" s="191" customFormat="1" ht="15" customHeight="1" x14ac:dyDescent="0.15">
      <c r="A52" s="194"/>
      <c r="B52" s="195"/>
      <c r="C52" s="189"/>
      <c r="D52" s="190"/>
      <c r="E52" s="190"/>
      <c r="F52" s="190"/>
      <c r="G52" s="190"/>
      <c r="H52" s="190"/>
      <c r="I52" s="190"/>
    </row>
    <row r="53" spans="1:17" s="191" customFormat="1" ht="15" customHeight="1" x14ac:dyDescent="0.15">
      <c r="A53" s="194"/>
      <c r="B53" s="195"/>
      <c r="C53" s="189"/>
      <c r="D53" s="190"/>
      <c r="E53" s="190"/>
      <c r="F53" s="190"/>
      <c r="G53" s="190"/>
      <c r="H53" s="190"/>
      <c r="I53" s="190"/>
    </row>
    <row r="54" spans="1:17" s="191" customFormat="1" ht="15" customHeight="1" x14ac:dyDescent="0.15">
      <c r="A54" s="194"/>
      <c r="B54" s="195"/>
      <c r="C54" s="189"/>
      <c r="D54" s="190"/>
      <c r="E54" s="190"/>
      <c r="F54" s="190"/>
      <c r="G54" s="190"/>
      <c r="H54" s="190"/>
      <c r="I54" s="190"/>
    </row>
    <row r="55" spans="1:17" s="191" customFormat="1" ht="15" customHeight="1" x14ac:dyDescent="0.15">
      <c r="A55" s="194"/>
      <c r="B55" s="195"/>
      <c r="C55" s="189"/>
      <c r="D55" s="190"/>
      <c r="E55" s="190"/>
      <c r="F55" s="190"/>
      <c r="G55" s="190"/>
      <c r="H55" s="190"/>
      <c r="I55" s="190"/>
    </row>
    <row r="56" spans="1:17" s="191" customFormat="1" ht="15" customHeight="1" x14ac:dyDescent="0.15">
      <c r="A56" s="194"/>
      <c r="B56" s="195"/>
      <c r="C56" s="189"/>
      <c r="D56" s="190"/>
      <c r="E56" s="190"/>
      <c r="F56" s="190"/>
      <c r="G56" s="190"/>
      <c r="H56" s="190"/>
      <c r="I56" s="190"/>
    </row>
    <row r="57" spans="1:17" s="191" customFormat="1" ht="15" customHeight="1" x14ac:dyDescent="0.15">
      <c r="A57" s="194"/>
      <c r="B57" s="195"/>
      <c r="C57" s="189"/>
      <c r="D57" s="190"/>
      <c r="E57" s="190"/>
      <c r="F57" s="190"/>
      <c r="G57" s="190"/>
      <c r="H57" s="190"/>
      <c r="I57" s="190"/>
    </row>
    <row r="58" spans="1:17" s="191" customFormat="1" ht="15" customHeight="1" x14ac:dyDescent="0.15">
      <c r="A58" s="194"/>
      <c r="B58" s="195"/>
      <c r="C58" s="189"/>
      <c r="D58" s="190"/>
      <c r="E58" s="190"/>
      <c r="F58" s="190"/>
      <c r="G58" s="190"/>
      <c r="H58" s="190"/>
      <c r="I58" s="190"/>
    </row>
    <row r="59" spans="1:17" s="192" customFormat="1" ht="15" customHeight="1" x14ac:dyDescent="0.15">
      <c r="B59" s="193"/>
      <c r="C59" s="189"/>
      <c r="D59" s="189"/>
      <c r="E59" s="189"/>
      <c r="F59" s="189"/>
      <c r="G59" s="189"/>
      <c r="H59" s="189"/>
      <c r="I59" s="189"/>
    </row>
    <row r="60" spans="1:17" s="192" customFormat="1" ht="15" customHeight="1" x14ac:dyDescent="0.15">
      <c r="B60" s="193"/>
      <c r="C60" s="189"/>
      <c r="D60" s="189"/>
      <c r="E60" s="189"/>
      <c r="F60" s="189"/>
      <c r="G60" s="189"/>
      <c r="H60" s="189"/>
      <c r="I60" s="189"/>
    </row>
    <row r="61" spans="1:17" s="192" customFormat="1" ht="15" customHeight="1" x14ac:dyDescent="0.15">
      <c r="B61" s="193"/>
      <c r="C61" s="189"/>
      <c r="D61" s="189"/>
      <c r="E61" s="189"/>
      <c r="F61" s="189"/>
      <c r="G61" s="189"/>
      <c r="H61" s="189"/>
      <c r="I61" s="189"/>
    </row>
    <row r="62" spans="1:17" s="192" customFormat="1" ht="15" customHeight="1" x14ac:dyDescent="0.15">
      <c r="B62" s="193"/>
      <c r="C62" s="189"/>
      <c r="D62" s="189"/>
      <c r="E62" s="189"/>
      <c r="F62" s="189"/>
      <c r="G62" s="189"/>
      <c r="H62" s="189"/>
      <c r="I62" s="189"/>
    </row>
    <row r="63" spans="1:17" s="192" customFormat="1" ht="15" customHeight="1" x14ac:dyDescent="0.15">
      <c r="B63" s="193"/>
      <c r="C63" s="189"/>
      <c r="D63" s="189"/>
      <c r="E63" s="189"/>
      <c r="F63" s="189"/>
      <c r="G63" s="189"/>
      <c r="H63" s="189"/>
      <c r="I63" s="189"/>
    </row>
    <row r="64" spans="1:17" s="192" customFormat="1" ht="15" customHeight="1" x14ac:dyDescent="0.15">
      <c r="B64" s="193"/>
      <c r="C64" s="189"/>
      <c r="D64" s="189"/>
      <c r="E64" s="189"/>
      <c r="F64" s="189"/>
      <c r="G64" s="189"/>
      <c r="H64" s="189"/>
      <c r="I64" s="189"/>
    </row>
    <row r="65" spans="1:9" s="192" customFormat="1" ht="15" customHeight="1" x14ac:dyDescent="0.15">
      <c r="B65" s="193"/>
      <c r="C65" s="189"/>
      <c r="D65" s="189"/>
      <c r="E65" s="189"/>
      <c r="F65" s="189"/>
      <c r="G65" s="189"/>
      <c r="H65" s="189"/>
      <c r="I65" s="189"/>
    </row>
    <row r="66" spans="1:9" s="192" customFormat="1" ht="15" customHeight="1" x14ac:dyDescent="0.15">
      <c r="B66" s="193"/>
      <c r="C66" s="189"/>
      <c r="D66" s="189"/>
      <c r="E66" s="189"/>
      <c r="F66" s="189"/>
      <c r="G66" s="189"/>
      <c r="H66" s="189"/>
      <c r="I66" s="189"/>
    </row>
    <row r="67" spans="1:9" s="192" customFormat="1" ht="15" customHeight="1" x14ac:dyDescent="0.15">
      <c r="B67" s="193"/>
      <c r="C67" s="189"/>
      <c r="D67" s="189"/>
      <c r="E67" s="189"/>
      <c r="F67" s="189"/>
      <c r="G67" s="189"/>
      <c r="H67" s="189"/>
      <c r="I67" s="189"/>
    </row>
    <row r="68" spans="1:9" s="187" customFormat="1" ht="15" customHeight="1" x14ac:dyDescent="0.2">
      <c r="A68" s="188"/>
      <c r="B68" s="193"/>
      <c r="C68" s="189"/>
      <c r="D68" s="189"/>
      <c r="E68" s="189"/>
      <c r="F68" s="189"/>
      <c r="G68" s="189"/>
      <c r="H68" s="189"/>
      <c r="I68" s="189"/>
    </row>
    <row r="69" spans="1:9" ht="15" customHeight="1" x14ac:dyDescent="0.2">
      <c r="A69" s="173"/>
      <c r="B69" s="193"/>
      <c r="C69" s="189"/>
      <c r="D69" s="189"/>
      <c r="E69" s="189"/>
      <c r="F69" s="189"/>
      <c r="G69" s="189"/>
      <c r="H69" s="189"/>
      <c r="I69" s="189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92D050"/>
  </sheetPr>
  <dimension ref="A1:K19"/>
  <sheetViews>
    <sheetView zoomScaleNormal="100" workbookViewId="0">
      <selection activeCell="G34" sqref="G34"/>
    </sheetView>
  </sheetViews>
  <sheetFormatPr baseColWidth="10" defaultRowHeight="14.25" x14ac:dyDescent="0.2"/>
  <cols>
    <col min="1" max="2" width="4.28515625" style="21" customWidth="1"/>
    <col min="3" max="3" width="2.140625" style="21" customWidth="1"/>
    <col min="4" max="4" width="50.85546875" style="21" customWidth="1"/>
    <col min="5" max="6" width="14.28515625" style="21" customWidth="1"/>
    <col min="7" max="7" width="24.7109375" style="21" customWidth="1"/>
    <col min="8" max="16384" width="11.42578125" style="21"/>
  </cols>
  <sheetData>
    <row r="1" spans="1:11" ht="18.75" customHeight="1" x14ac:dyDescent="0.2"/>
    <row r="2" spans="1:11" ht="18.75" customHeight="1" x14ac:dyDescent="0.2">
      <c r="A2" s="22" t="s">
        <v>0</v>
      </c>
      <c r="B2" s="23"/>
      <c r="C2" s="23"/>
      <c r="D2" s="23"/>
      <c r="E2" s="24"/>
      <c r="F2" s="24"/>
      <c r="G2" s="24"/>
    </row>
    <row r="3" spans="1:11" ht="14.25" customHeight="1" x14ac:dyDescent="0.2">
      <c r="A3" s="22"/>
      <c r="B3" s="23"/>
      <c r="C3" s="23"/>
      <c r="D3" s="23"/>
      <c r="E3" s="24"/>
      <c r="F3" s="24"/>
      <c r="G3" s="24"/>
    </row>
    <row r="4" spans="1:11" ht="14.25" customHeight="1" x14ac:dyDescent="0.2">
      <c r="A4" s="22"/>
      <c r="B4" s="25" t="s">
        <v>431</v>
      </c>
      <c r="C4" s="25"/>
      <c r="D4" s="26"/>
      <c r="E4" s="24"/>
      <c r="F4" s="24"/>
      <c r="G4" s="24"/>
    </row>
    <row r="5" spans="1:11" ht="14.25" customHeight="1" x14ac:dyDescent="0.2">
      <c r="A5" s="22"/>
      <c r="B5" s="527"/>
      <c r="C5" s="527"/>
      <c r="D5" s="527"/>
      <c r="E5" s="528"/>
      <c r="F5" s="528"/>
      <c r="G5" s="528"/>
    </row>
    <row r="6" spans="1:11" ht="14.25" customHeight="1" x14ac:dyDescent="0.2">
      <c r="B6" s="31"/>
      <c r="C6" s="31"/>
      <c r="D6" s="31"/>
      <c r="E6" s="484"/>
      <c r="F6" s="484"/>
      <c r="G6" s="484"/>
    </row>
    <row r="7" spans="1:11" ht="15" thickBot="1" x14ac:dyDescent="0.25">
      <c r="B7" s="23"/>
      <c r="C7" s="23"/>
      <c r="D7" s="23"/>
      <c r="E7" s="24"/>
      <c r="F7" s="24"/>
      <c r="G7" s="24"/>
    </row>
    <row r="8" spans="1:11" ht="19.5" customHeight="1" x14ac:dyDescent="0.2">
      <c r="B8" s="532"/>
      <c r="C8" s="532"/>
      <c r="D8" s="532"/>
      <c r="E8" s="533" t="s">
        <v>43</v>
      </c>
      <c r="F8" s="534" t="s">
        <v>44</v>
      </c>
      <c r="G8" s="535" t="s">
        <v>45</v>
      </c>
    </row>
    <row r="9" spans="1:11" ht="35.25" customHeight="1" x14ac:dyDescent="0.2">
      <c r="B9" s="536"/>
      <c r="C9" s="536"/>
      <c r="D9" s="537"/>
      <c r="E9" s="665" t="s">
        <v>101</v>
      </c>
      <c r="F9" s="666"/>
      <c r="G9" s="538" t="s">
        <v>517</v>
      </c>
    </row>
    <row r="10" spans="1:11" ht="14.25" customHeight="1" thickBot="1" x14ac:dyDescent="0.25">
      <c r="B10" s="536"/>
      <c r="C10" s="536"/>
      <c r="D10" s="536"/>
      <c r="E10" s="539">
        <v>43830</v>
      </c>
      <c r="F10" s="540">
        <v>43465</v>
      </c>
      <c r="G10" s="541">
        <v>43830</v>
      </c>
      <c r="I10" s="619" t="s">
        <v>646</v>
      </c>
      <c r="J10" s="619"/>
      <c r="K10" s="619"/>
    </row>
    <row r="11" spans="1:11" ht="14.25" customHeight="1" thickBot="1" x14ac:dyDescent="0.25">
      <c r="B11" s="542">
        <v>1</v>
      </c>
      <c r="C11" s="543" t="s">
        <v>518</v>
      </c>
      <c r="D11" s="544"/>
      <c r="E11" s="545">
        <v>8256.0580000000009</v>
      </c>
      <c r="F11" s="545">
        <v>7979.3370000000004</v>
      </c>
      <c r="G11" s="546">
        <f>E11*8%</f>
        <v>660.48464000000013</v>
      </c>
      <c r="I11" s="619"/>
      <c r="J11" s="619"/>
      <c r="K11" s="619"/>
    </row>
    <row r="12" spans="1:11" ht="14.25" customHeight="1" x14ac:dyDescent="0.2">
      <c r="B12" s="547">
        <v>2</v>
      </c>
      <c r="C12" s="548" t="s">
        <v>519</v>
      </c>
      <c r="D12" s="549"/>
      <c r="E12" s="545">
        <v>8256.0580000000009</v>
      </c>
      <c r="F12" s="550">
        <v>7979.3370000000004</v>
      </c>
      <c r="G12" s="551">
        <f t="shared" ref="G12:G17" si="0">E12*8%</f>
        <v>660.48464000000013</v>
      </c>
    </row>
    <row r="13" spans="1:11" ht="14.25" customHeight="1" x14ac:dyDescent="0.2">
      <c r="B13" s="552">
        <v>6</v>
      </c>
      <c r="C13" s="553" t="s">
        <v>520</v>
      </c>
      <c r="D13" s="554"/>
      <c r="E13" s="555">
        <v>2.04</v>
      </c>
      <c r="F13" s="555">
        <v>1.1000000000000001</v>
      </c>
      <c r="G13" s="551">
        <f t="shared" si="0"/>
        <v>0.16320000000000001</v>
      </c>
    </row>
    <row r="14" spans="1:11" ht="14.25" customHeight="1" x14ac:dyDescent="0.2">
      <c r="B14" s="552">
        <v>23</v>
      </c>
      <c r="C14" s="553" t="s">
        <v>521</v>
      </c>
      <c r="D14" s="556"/>
      <c r="E14" s="555">
        <v>713.26900000000001</v>
      </c>
      <c r="F14" s="555">
        <v>660.10500000000002</v>
      </c>
      <c r="G14" s="551">
        <f t="shared" si="0"/>
        <v>57.061520000000002</v>
      </c>
    </row>
    <row r="15" spans="1:11" ht="14.25" customHeight="1" x14ac:dyDescent="0.2">
      <c r="B15" s="557">
        <v>24</v>
      </c>
      <c r="C15" s="553" t="s">
        <v>522</v>
      </c>
      <c r="D15" s="556"/>
      <c r="E15" s="555">
        <v>713.26900000000001</v>
      </c>
      <c r="F15" s="555">
        <v>660.10500000000002</v>
      </c>
      <c r="G15" s="551">
        <f t="shared" si="0"/>
        <v>57.061520000000002</v>
      </c>
    </row>
    <row r="16" spans="1:11" ht="14.25" customHeight="1" x14ac:dyDescent="0.2">
      <c r="B16" s="557"/>
      <c r="C16" s="558" t="s">
        <v>523</v>
      </c>
      <c r="D16" s="559"/>
      <c r="E16" s="560">
        <v>1757.579</v>
      </c>
      <c r="F16" s="560">
        <v>2449.6979999999999</v>
      </c>
      <c r="G16" s="551">
        <f t="shared" si="0"/>
        <v>140.60632000000001</v>
      </c>
    </row>
    <row r="17" spans="2:7" ht="14.25" customHeight="1" thickBot="1" x14ac:dyDescent="0.25">
      <c r="B17" s="561">
        <v>29</v>
      </c>
      <c r="C17" s="562" t="s">
        <v>524</v>
      </c>
      <c r="D17" s="563"/>
      <c r="E17" s="564">
        <f>E14+E13+E11+E16</f>
        <v>10728.946</v>
      </c>
      <c r="F17" s="564">
        <f>F14+F13+F11+F16</f>
        <v>11090.240000000002</v>
      </c>
      <c r="G17" s="565">
        <f t="shared" si="0"/>
        <v>858.31568000000004</v>
      </c>
    </row>
    <row r="18" spans="2:7" ht="14.25" customHeight="1" x14ac:dyDescent="0.2">
      <c r="B18" s="529"/>
      <c r="C18" s="490"/>
      <c r="D18" s="489"/>
      <c r="E18" s="530"/>
      <c r="F18" s="530"/>
      <c r="G18" s="530"/>
    </row>
    <row r="19" spans="2:7" ht="14.25" customHeight="1" x14ac:dyDescent="0.2">
      <c r="B19" s="529"/>
      <c r="C19" s="531"/>
      <c r="D19" s="531"/>
      <c r="E19" s="530"/>
      <c r="F19" s="530"/>
      <c r="G19" s="530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62"/>
  <sheetViews>
    <sheetView topLeftCell="A6" zoomScale="110" zoomScaleNormal="110" workbookViewId="0">
      <selection activeCell="F39" sqref="F39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3" width="100.42578125" style="21" customWidth="1"/>
    <col min="4" max="11" width="11.42578125" style="21" customWidth="1"/>
    <col min="12" max="16384" width="11.42578125" style="21"/>
  </cols>
  <sheetData>
    <row r="1" spans="1:9" ht="18.75" customHeight="1" x14ac:dyDescent="0.2"/>
    <row r="2" spans="1:9" ht="18.75" customHeight="1" x14ac:dyDescent="0.2">
      <c r="A2" s="22" t="s">
        <v>145</v>
      </c>
      <c r="B2" s="22"/>
      <c r="C2" s="22"/>
    </row>
    <row r="3" spans="1:9" ht="14.25" customHeight="1" x14ac:dyDescent="0.2"/>
    <row r="4" spans="1:9" ht="14.25" customHeight="1" x14ac:dyDescent="0.2">
      <c r="B4" s="25" t="s">
        <v>621</v>
      </c>
      <c r="C4" s="25"/>
    </row>
    <row r="5" spans="1:9" ht="14.25" customHeight="1" x14ac:dyDescent="0.2">
      <c r="B5" s="566"/>
      <c r="C5" s="566"/>
      <c r="D5" s="483"/>
    </row>
    <row r="6" spans="1:9" x14ac:dyDescent="0.2">
      <c r="B6" s="567" t="s">
        <v>525</v>
      </c>
      <c r="C6" s="568"/>
      <c r="D6" s="569">
        <v>43830</v>
      </c>
      <c r="E6" s="570">
        <v>43465</v>
      </c>
    </row>
    <row r="7" spans="1:9" ht="14.25" customHeight="1" x14ac:dyDescent="0.2">
      <c r="B7" s="571" t="s">
        <v>526</v>
      </c>
      <c r="C7" s="572"/>
      <c r="D7" s="573"/>
      <c r="E7" s="574"/>
    </row>
    <row r="8" spans="1:9" ht="14.25" customHeight="1" x14ac:dyDescent="0.2">
      <c r="B8" s="571" t="s">
        <v>527</v>
      </c>
      <c r="C8" s="572"/>
      <c r="D8" s="575"/>
      <c r="E8" s="574"/>
    </row>
    <row r="9" spans="1:9" ht="14.25" customHeight="1" x14ac:dyDescent="0.2">
      <c r="B9" s="571" t="s">
        <v>528</v>
      </c>
      <c r="C9" s="572"/>
      <c r="D9" s="575"/>
      <c r="E9" s="574"/>
      <c r="G9" s="619" t="s">
        <v>624</v>
      </c>
      <c r="H9" s="619"/>
      <c r="I9" s="619"/>
    </row>
    <row r="10" spans="1:9" ht="14.25" customHeight="1" x14ac:dyDescent="0.2">
      <c r="B10" s="571" t="s">
        <v>529</v>
      </c>
      <c r="C10" s="572"/>
      <c r="D10" s="575"/>
      <c r="E10" s="574"/>
      <c r="G10" s="619"/>
      <c r="H10" s="619"/>
      <c r="I10" s="619"/>
    </row>
    <row r="11" spans="1:9" ht="14.25" customHeight="1" x14ac:dyDescent="0.2">
      <c r="B11" s="571" t="s">
        <v>530</v>
      </c>
      <c r="C11" s="572"/>
      <c r="D11" s="575"/>
      <c r="E11" s="574"/>
    </row>
    <row r="12" spans="1:9" ht="14.25" customHeight="1" x14ac:dyDescent="0.2">
      <c r="B12" s="571" t="s">
        <v>531</v>
      </c>
      <c r="C12" s="572"/>
      <c r="D12" s="575">
        <v>6.8390000000000004</v>
      </c>
      <c r="E12" s="574">
        <v>3.7109999999999999</v>
      </c>
    </row>
    <row r="13" spans="1:9" ht="14.25" customHeight="1" x14ac:dyDescent="0.2">
      <c r="B13" s="571" t="s">
        <v>532</v>
      </c>
      <c r="C13" s="572"/>
      <c r="D13" s="575"/>
      <c r="E13" s="574"/>
    </row>
    <row r="14" spans="1:9" ht="14.25" customHeight="1" x14ac:dyDescent="0.2">
      <c r="B14" s="571" t="s">
        <v>533</v>
      </c>
      <c r="C14" s="572"/>
      <c r="D14" s="575"/>
      <c r="E14" s="574"/>
    </row>
    <row r="15" spans="1:9" ht="14.25" customHeight="1" x14ac:dyDescent="0.2">
      <c r="B15" s="571" t="s">
        <v>534</v>
      </c>
      <c r="C15" s="572"/>
      <c r="D15" s="575"/>
      <c r="E15" s="574"/>
    </row>
    <row r="16" spans="1:9" ht="14.25" customHeight="1" x14ac:dyDescent="0.2">
      <c r="B16" s="571" t="s">
        <v>535</v>
      </c>
      <c r="C16" s="572"/>
      <c r="D16" s="575"/>
      <c r="E16" s="574"/>
    </row>
    <row r="17" spans="2:5" ht="14.25" customHeight="1" x14ac:dyDescent="0.2">
      <c r="B17" s="571" t="s">
        <v>536</v>
      </c>
      <c r="C17" s="572"/>
      <c r="D17" s="575"/>
      <c r="E17" s="574"/>
    </row>
    <row r="18" spans="2:5" ht="14.25" customHeight="1" x14ac:dyDescent="0.2">
      <c r="B18" s="571" t="s">
        <v>537</v>
      </c>
      <c r="C18" s="572"/>
      <c r="D18" s="575"/>
      <c r="E18" s="574"/>
    </row>
    <row r="19" spans="2:5" ht="14.25" customHeight="1" x14ac:dyDescent="0.2">
      <c r="B19" s="571" t="s">
        <v>538</v>
      </c>
      <c r="C19" s="572"/>
      <c r="D19" s="575"/>
      <c r="E19" s="574"/>
    </row>
    <row r="20" spans="2:5" ht="14.25" customHeight="1" x14ac:dyDescent="0.2">
      <c r="B20" s="571" t="s">
        <v>539</v>
      </c>
      <c r="C20" s="572"/>
      <c r="D20" s="575"/>
      <c r="E20" s="574"/>
    </row>
    <row r="21" spans="2:5" ht="14.25" customHeight="1" x14ac:dyDescent="0.2">
      <c r="B21" s="571" t="s">
        <v>540</v>
      </c>
      <c r="C21" s="572"/>
      <c r="D21" s="575"/>
      <c r="E21" s="574"/>
    </row>
    <row r="22" spans="2:5" ht="14.25" customHeight="1" x14ac:dyDescent="0.2">
      <c r="B22" s="571" t="s">
        <v>541</v>
      </c>
      <c r="C22" s="572"/>
      <c r="D22" s="575">
        <v>137.065</v>
      </c>
      <c r="E22" s="574">
        <v>155.72800000000001</v>
      </c>
    </row>
    <row r="23" spans="2:5" ht="14.25" customHeight="1" x14ac:dyDescent="0.2">
      <c r="B23" s="571" t="s">
        <v>542</v>
      </c>
      <c r="C23" s="572"/>
      <c r="D23" s="575">
        <v>150.86000000000001</v>
      </c>
      <c r="E23" s="574">
        <v>154.21899999999999</v>
      </c>
    </row>
    <row r="24" spans="2:5" ht="14.25" customHeight="1" x14ac:dyDescent="0.2">
      <c r="B24" s="571" t="s">
        <v>543</v>
      </c>
      <c r="C24" s="572"/>
      <c r="D24" s="575">
        <v>71.111999999999995</v>
      </c>
      <c r="E24" s="574">
        <v>94.793999999999997</v>
      </c>
    </row>
    <row r="25" spans="2:5" ht="14.25" customHeight="1" x14ac:dyDescent="0.2">
      <c r="B25" s="571" t="s">
        <v>544</v>
      </c>
      <c r="C25" s="572"/>
      <c r="D25" s="575">
        <v>15451.34</v>
      </c>
      <c r="E25" s="574">
        <v>14014.109</v>
      </c>
    </row>
    <row r="26" spans="2:5" ht="14.25" customHeight="1" x14ac:dyDescent="0.2">
      <c r="B26" s="571" t="s">
        <v>545</v>
      </c>
      <c r="C26" s="572"/>
      <c r="D26" s="575"/>
      <c r="E26" s="574"/>
    </row>
    <row r="27" spans="2:5" ht="14.25" customHeight="1" x14ac:dyDescent="0.2">
      <c r="B27" s="571" t="s">
        <v>546</v>
      </c>
      <c r="C27" s="572"/>
      <c r="D27" s="575"/>
      <c r="E27" s="574"/>
    </row>
    <row r="28" spans="2:5" ht="14.25" customHeight="1" x14ac:dyDescent="0.2">
      <c r="B28" s="571" t="s">
        <v>547</v>
      </c>
      <c r="C28" s="572"/>
      <c r="D28" s="575"/>
      <c r="E28" s="574"/>
    </row>
    <row r="29" spans="2:5" ht="14.25" customHeight="1" x14ac:dyDescent="0.2">
      <c r="B29" s="571" t="s">
        <v>548</v>
      </c>
      <c r="C29" s="572"/>
      <c r="D29" s="575"/>
      <c r="E29" s="574"/>
    </row>
    <row r="30" spans="2:5" ht="14.25" customHeight="1" x14ac:dyDescent="0.2">
      <c r="B30" s="571" t="s">
        <v>549</v>
      </c>
      <c r="C30" s="572"/>
      <c r="D30" s="575"/>
      <c r="E30" s="574"/>
    </row>
    <row r="31" spans="2:5" x14ac:dyDescent="0.2">
      <c r="B31" s="571" t="s">
        <v>550</v>
      </c>
      <c r="C31" s="572"/>
      <c r="D31" s="575"/>
      <c r="E31" s="574"/>
    </row>
    <row r="32" spans="2:5" x14ac:dyDescent="0.2">
      <c r="B32" s="571" t="s">
        <v>551</v>
      </c>
      <c r="C32" s="572"/>
      <c r="D32" s="575"/>
      <c r="E32" s="574"/>
    </row>
    <row r="33" spans="2:5" x14ac:dyDescent="0.2">
      <c r="B33" s="571" t="s">
        <v>552</v>
      </c>
      <c r="C33" s="572"/>
      <c r="D33" s="575">
        <v>-1.6319999999999999</v>
      </c>
      <c r="E33" s="574">
        <v>-1.4830000000000001</v>
      </c>
    </row>
    <row r="34" spans="2:5" x14ac:dyDescent="0.2">
      <c r="B34" s="571" t="s">
        <v>553</v>
      </c>
      <c r="C34" s="572"/>
      <c r="D34" s="575">
        <v>-1.6319999999999999</v>
      </c>
      <c r="E34" s="574">
        <v>-1.4830000000000001</v>
      </c>
    </row>
    <row r="35" spans="2:5" x14ac:dyDescent="0.2">
      <c r="B35" s="571" t="s">
        <v>554</v>
      </c>
      <c r="C35" s="572"/>
      <c r="D35" s="575">
        <v>15815.584999999999</v>
      </c>
      <c r="E35" s="574">
        <v>14421.081</v>
      </c>
    </row>
    <row r="36" spans="2:5" x14ac:dyDescent="0.2">
      <c r="B36" s="571" t="s">
        <v>555</v>
      </c>
      <c r="C36" s="572"/>
      <c r="D36" s="575">
        <v>15815.584999999999</v>
      </c>
      <c r="E36" s="574">
        <v>14421.081</v>
      </c>
    </row>
    <row r="37" spans="2:5" x14ac:dyDescent="0.2">
      <c r="B37" s="576" t="s">
        <v>556</v>
      </c>
      <c r="C37" s="568"/>
      <c r="D37" s="577"/>
      <c r="E37" s="578"/>
    </row>
    <row r="38" spans="2:5" x14ac:dyDescent="0.2">
      <c r="B38" s="571" t="s">
        <v>557</v>
      </c>
      <c r="C38" s="572"/>
      <c r="D38" s="575">
        <v>1687.0050000000001</v>
      </c>
      <c r="E38" s="574">
        <v>1551.675</v>
      </c>
    </row>
    <row r="39" spans="2:5" x14ac:dyDescent="0.2">
      <c r="B39" s="571" t="s">
        <v>558</v>
      </c>
      <c r="C39" s="572"/>
      <c r="D39" s="575">
        <v>1684.0050000000001</v>
      </c>
      <c r="E39" s="574">
        <v>1551.675</v>
      </c>
    </row>
    <row r="40" spans="2:5" x14ac:dyDescent="0.2">
      <c r="B40" s="576" t="s">
        <v>559</v>
      </c>
      <c r="C40" s="568"/>
      <c r="D40" s="577"/>
      <c r="E40" s="578"/>
    </row>
    <row r="41" spans="2:5" x14ac:dyDescent="0.2">
      <c r="B41" s="571" t="s">
        <v>559</v>
      </c>
      <c r="C41" s="572"/>
      <c r="D41" s="579">
        <v>0.1067</v>
      </c>
      <c r="E41" s="580">
        <v>0.1076</v>
      </c>
    </row>
    <row r="42" spans="2:5" x14ac:dyDescent="0.2">
      <c r="B42" s="581" t="s">
        <v>560</v>
      </c>
      <c r="C42" s="582"/>
      <c r="D42" s="583">
        <v>0.1067</v>
      </c>
      <c r="E42" s="584">
        <v>0.1076</v>
      </c>
    </row>
    <row r="43" spans="2:5" x14ac:dyDescent="0.2">
      <c r="B43" s="459"/>
      <c r="C43" s="459"/>
      <c r="D43" s="585"/>
      <c r="E43" s="586"/>
    </row>
    <row r="44" spans="2:5" x14ac:dyDescent="0.2">
      <c r="B44" s="459"/>
      <c r="C44" s="459"/>
      <c r="D44" s="585"/>
      <c r="E44" s="586"/>
    </row>
    <row r="45" spans="2:5" x14ac:dyDescent="0.2">
      <c r="B45" s="587" t="s">
        <v>561</v>
      </c>
      <c r="C45" s="588"/>
      <c r="D45" s="569">
        <v>43465</v>
      </c>
      <c r="E45" s="569">
        <v>43100</v>
      </c>
    </row>
    <row r="46" spans="2:5" x14ac:dyDescent="0.2">
      <c r="B46" s="589" t="s">
        <v>554</v>
      </c>
      <c r="C46" s="590"/>
      <c r="D46" s="591"/>
      <c r="E46" s="592"/>
    </row>
    <row r="47" spans="2:5" x14ac:dyDescent="0.2">
      <c r="B47" s="571" t="s">
        <v>557</v>
      </c>
      <c r="C47" s="593"/>
      <c r="D47" s="575"/>
      <c r="E47" s="594"/>
    </row>
    <row r="48" spans="2:5" x14ac:dyDescent="0.2">
      <c r="B48" s="581" t="s">
        <v>559</v>
      </c>
      <c r="C48" s="595"/>
      <c r="D48" s="596"/>
      <c r="E48" s="597"/>
    </row>
    <row r="49" spans="2:8" x14ac:dyDescent="0.2">
      <c r="B49" s="25"/>
      <c r="C49" s="25"/>
    </row>
    <row r="50" spans="2:8" x14ac:dyDescent="0.2">
      <c r="B50" s="25"/>
      <c r="C50" s="25"/>
    </row>
    <row r="51" spans="2:8" x14ac:dyDescent="0.2">
      <c r="B51" s="25"/>
      <c r="C51" s="25"/>
    </row>
    <row r="52" spans="2:8" x14ac:dyDescent="0.2">
      <c r="B52" s="25"/>
      <c r="C52" s="25"/>
    </row>
    <row r="53" spans="2:8" x14ac:dyDescent="0.2">
      <c r="B53" s="25"/>
      <c r="C53" s="25"/>
    </row>
    <row r="54" spans="2:8" x14ac:dyDescent="0.2">
      <c r="B54" s="25"/>
      <c r="C54" s="25"/>
    </row>
    <row r="55" spans="2:8" x14ac:dyDescent="0.2">
      <c r="B55" s="25"/>
      <c r="C55" s="25"/>
    </row>
    <row r="56" spans="2:8" x14ac:dyDescent="0.2">
      <c r="B56" s="25"/>
      <c r="C56" s="25"/>
    </row>
    <row r="57" spans="2:8" x14ac:dyDescent="0.2">
      <c r="B57" s="25"/>
      <c r="C57" s="25"/>
    </row>
    <row r="58" spans="2:8" x14ac:dyDescent="0.2">
      <c r="B58" s="25"/>
      <c r="C58" s="25"/>
    </row>
    <row r="59" spans="2:8" x14ac:dyDescent="0.2">
      <c r="B59" s="25"/>
      <c r="C59" s="25"/>
    </row>
    <row r="60" spans="2:8" x14ac:dyDescent="0.2">
      <c r="B60" s="25"/>
      <c r="C60" s="25"/>
    </row>
    <row r="61" spans="2:8" x14ac:dyDescent="0.2">
      <c r="B61" s="25"/>
      <c r="C61" s="25"/>
    </row>
    <row r="62" spans="2:8" x14ac:dyDescent="0.2">
      <c r="B62" s="23"/>
      <c r="C62" s="23"/>
      <c r="D62" s="24"/>
      <c r="E62" s="24"/>
      <c r="F62" s="24"/>
      <c r="G62" s="24"/>
      <c r="H62" s="24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50"/>
  <sheetViews>
    <sheetView zoomScale="120" zoomScaleNormal="120" workbookViewId="0">
      <selection activeCell="H20" sqref="H20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4" width="2.28515625" style="21" customWidth="1"/>
    <col min="5" max="5" width="74.7109375" style="21" customWidth="1"/>
    <col min="6" max="12" width="11.42578125" style="21" customWidth="1"/>
    <col min="13" max="16384" width="11.42578125" style="21"/>
  </cols>
  <sheetData>
    <row r="1" spans="1:10" ht="18.75" customHeight="1" x14ac:dyDescent="0.2"/>
    <row r="2" spans="1:10" ht="18.75" customHeight="1" x14ac:dyDescent="0.2">
      <c r="A2" s="22" t="s">
        <v>202</v>
      </c>
      <c r="B2" s="22"/>
      <c r="C2" s="22"/>
      <c r="D2" s="22"/>
      <c r="E2" s="22"/>
    </row>
    <row r="3" spans="1:10" ht="14.25" customHeight="1" x14ac:dyDescent="0.2"/>
    <row r="4" spans="1:10" ht="14.25" customHeight="1" x14ac:dyDescent="0.2">
      <c r="B4" s="25" t="s">
        <v>431</v>
      </c>
      <c r="C4" s="182"/>
      <c r="D4" s="182"/>
      <c r="E4" s="25"/>
    </row>
    <row r="5" spans="1:10" ht="14.25" customHeight="1" thickBot="1" x14ac:dyDescent="0.25">
      <c r="B5" s="25"/>
      <c r="C5" s="25"/>
      <c r="D5" s="25"/>
      <c r="E5" s="25"/>
    </row>
    <row r="6" spans="1:10" ht="18.75" thickBot="1" x14ac:dyDescent="0.25">
      <c r="B6" s="264"/>
      <c r="C6" s="264"/>
      <c r="D6" s="264"/>
      <c r="E6" s="125"/>
      <c r="F6" s="265" t="s">
        <v>149</v>
      </c>
    </row>
    <row r="7" spans="1:10" ht="14.25" customHeight="1" x14ac:dyDescent="0.2">
      <c r="B7" s="127" t="s">
        <v>152</v>
      </c>
      <c r="C7" s="367" t="s">
        <v>151</v>
      </c>
      <c r="D7" s="263"/>
      <c r="E7" s="361"/>
      <c r="F7" s="128">
        <v>15090.886</v>
      </c>
    </row>
    <row r="8" spans="1:10" ht="14.25" customHeight="1" x14ac:dyDescent="0.2">
      <c r="B8" s="120" t="s">
        <v>153</v>
      </c>
      <c r="C8" s="277"/>
      <c r="D8" s="365" t="s">
        <v>164</v>
      </c>
      <c r="E8" s="362"/>
      <c r="F8" s="197"/>
      <c r="H8" s="619" t="s">
        <v>625</v>
      </c>
      <c r="I8" s="619"/>
      <c r="J8" s="619"/>
    </row>
    <row r="9" spans="1:10" ht="14.25" customHeight="1" x14ac:dyDescent="0.2">
      <c r="B9" s="178" t="s">
        <v>154</v>
      </c>
      <c r="C9" s="284"/>
      <c r="D9" s="366" t="s">
        <v>165</v>
      </c>
      <c r="E9" s="363"/>
      <c r="F9" s="281">
        <f>SUM(F10:F18)</f>
        <v>15090.886</v>
      </c>
      <c r="H9" s="619"/>
      <c r="I9" s="619"/>
      <c r="J9" s="619"/>
    </row>
    <row r="10" spans="1:10" ht="14.25" customHeight="1" x14ac:dyDescent="0.2">
      <c r="B10" s="178" t="s">
        <v>155</v>
      </c>
      <c r="C10" s="184"/>
      <c r="D10" s="280"/>
      <c r="E10" s="363" t="s">
        <v>61</v>
      </c>
      <c r="F10" s="281">
        <v>160.44499999999999</v>
      </c>
    </row>
    <row r="11" spans="1:10" ht="14.25" customHeight="1" x14ac:dyDescent="0.2">
      <c r="B11" s="178" t="s">
        <v>156</v>
      </c>
      <c r="C11" s="184"/>
      <c r="D11" s="280"/>
      <c r="E11" s="363" t="s">
        <v>166</v>
      </c>
      <c r="F11" s="281">
        <v>32.093000000000004</v>
      </c>
    </row>
    <row r="12" spans="1:10" ht="14.25" customHeight="1" x14ac:dyDescent="0.2">
      <c r="B12" s="178" t="s">
        <v>157</v>
      </c>
      <c r="C12" s="184"/>
      <c r="D12" s="280"/>
      <c r="E12" s="363" t="s">
        <v>167</v>
      </c>
      <c r="F12" s="281">
        <v>63.744999999999997</v>
      </c>
    </row>
    <row r="13" spans="1:10" ht="14.25" customHeight="1" x14ac:dyDescent="0.2">
      <c r="B13" s="178" t="s">
        <v>158</v>
      </c>
      <c r="C13" s="184"/>
      <c r="D13" s="280"/>
      <c r="E13" s="363" t="s">
        <v>55</v>
      </c>
      <c r="F13" s="281">
        <v>746.34100000000001</v>
      </c>
    </row>
    <row r="14" spans="1:10" ht="14.25" customHeight="1" x14ac:dyDescent="0.2">
      <c r="B14" s="178" t="s">
        <v>159</v>
      </c>
      <c r="C14" s="184"/>
      <c r="D14" s="280"/>
      <c r="E14" s="363" t="s">
        <v>168</v>
      </c>
      <c r="F14" s="281">
        <v>9737.8919999999998</v>
      </c>
    </row>
    <row r="15" spans="1:10" ht="14.25" customHeight="1" x14ac:dyDescent="0.2">
      <c r="B15" s="178" t="s">
        <v>160</v>
      </c>
      <c r="C15" s="184"/>
      <c r="D15" s="280"/>
      <c r="E15" s="363" t="s">
        <v>169</v>
      </c>
      <c r="F15" s="281">
        <v>873.53300000000002</v>
      </c>
    </row>
    <row r="16" spans="1:10" ht="14.25" customHeight="1" x14ac:dyDescent="0.2">
      <c r="B16" s="178" t="s">
        <v>161</v>
      </c>
      <c r="C16" s="184"/>
      <c r="D16" s="280"/>
      <c r="E16" s="363" t="s">
        <v>170</v>
      </c>
      <c r="F16" s="281">
        <v>2755.0279999999998</v>
      </c>
    </row>
    <row r="17" spans="2:6" ht="14.25" customHeight="1" x14ac:dyDescent="0.2">
      <c r="B17" s="178" t="s">
        <v>162</v>
      </c>
      <c r="C17" s="184"/>
      <c r="D17" s="280"/>
      <c r="E17" s="363" t="s">
        <v>60</v>
      </c>
      <c r="F17" s="281">
        <v>47.27</v>
      </c>
    </row>
    <row r="18" spans="2:6" ht="14.25" customHeight="1" thickBot="1" x14ac:dyDescent="0.25">
      <c r="B18" s="177" t="s">
        <v>163</v>
      </c>
      <c r="C18" s="185"/>
      <c r="D18" s="282"/>
      <c r="E18" s="364" t="s">
        <v>171</v>
      </c>
      <c r="F18" s="283">
        <v>674.53899999999999</v>
      </c>
    </row>
    <row r="19" spans="2:6" x14ac:dyDescent="0.2">
      <c r="B19" s="25"/>
      <c r="C19" s="25"/>
      <c r="D19" s="25"/>
      <c r="E19" s="25"/>
    </row>
    <row r="20" spans="2:6" x14ac:dyDescent="0.2">
      <c r="B20" s="25"/>
      <c r="C20" s="25"/>
      <c r="D20" s="25"/>
      <c r="E20" s="25"/>
    </row>
    <row r="21" spans="2:6" x14ac:dyDescent="0.2">
      <c r="B21" s="25"/>
      <c r="C21" s="25"/>
      <c r="D21" s="25"/>
      <c r="E21" s="25"/>
    </row>
    <row r="22" spans="2:6" x14ac:dyDescent="0.2">
      <c r="B22" s="25"/>
      <c r="C22" s="25"/>
      <c r="D22" s="25"/>
      <c r="E22" s="25"/>
    </row>
    <row r="23" spans="2:6" x14ac:dyDescent="0.2">
      <c r="B23" s="25"/>
      <c r="C23" s="25"/>
      <c r="D23" s="25"/>
      <c r="E23" s="25"/>
    </row>
    <row r="24" spans="2:6" x14ac:dyDescent="0.2">
      <c r="B24" s="25"/>
      <c r="C24" s="25"/>
      <c r="D24" s="25"/>
      <c r="E24" s="25"/>
    </row>
    <row r="25" spans="2:6" x14ac:dyDescent="0.2">
      <c r="B25" s="25"/>
      <c r="C25" s="25"/>
      <c r="D25" s="25"/>
      <c r="E25" s="25"/>
    </row>
    <row r="26" spans="2:6" x14ac:dyDescent="0.2">
      <c r="B26" s="25"/>
      <c r="C26" s="25"/>
      <c r="D26" s="25"/>
      <c r="E26" s="25"/>
    </row>
    <row r="27" spans="2:6" x14ac:dyDescent="0.2">
      <c r="B27" s="25"/>
      <c r="C27" s="25"/>
      <c r="D27" s="25"/>
      <c r="E27" s="25"/>
    </row>
    <row r="28" spans="2:6" x14ac:dyDescent="0.2">
      <c r="B28" s="25"/>
      <c r="C28" s="25"/>
      <c r="D28" s="25"/>
      <c r="E28" s="25"/>
    </row>
    <row r="29" spans="2:6" x14ac:dyDescent="0.2">
      <c r="B29" s="25"/>
      <c r="C29" s="25"/>
      <c r="D29" s="25"/>
      <c r="E29" s="25"/>
    </row>
    <row r="30" spans="2:6" x14ac:dyDescent="0.2">
      <c r="B30" s="25"/>
      <c r="C30" s="25"/>
      <c r="D30" s="25"/>
      <c r="E30" s="25"/>
    </row>
    <row r="31" spans="2:6" x14ac:dyDescent="0.2">
      <c r="B31" s="25"/>
      <c r="C31" s="25"/>
      <c r="D31" s="25"/>
      <c r="E31" s="25"/>
    </row>
    <row r="32" spans="2:6" x14ac:dyDescent="0.2">
      <c r="B32" s="25"/>
      <c r="C32" s="25"/>
      <c r="D32" s="25"/>
      <c r="E32" s="25"/>
    </row>
    <row r="33" spans="2:5" x14ac:dyDescent="0.2">
      <c r="B33" s="25"/>
      <c r="C33" s="25"/>
      <c r="D33" s="25"/>
      <c r="E33" s="25"/>
    </row>
    <row r="34" spans="2:5" x14ac:dyDescent="0.2">
      <c r="B34" s="25"/>
      <c r="C34" s="25"/>
      <c r="D34" s="25"/>
      <c r="E34" s="25"/>
    </row>
    <row r="35" spans="2:5" x14ac:dyDescent="0.2">
      <c r="B35" s="25"/>
      <c r="C35" s="25"/>
      <c r="D35" s="25"/>
      <c r="E35" s="25"/>
    </row>
    <row r="36" spans="2:5" x14ac:dyDescent="0.2">
      <c r="B36" s="25"/>
      <c r="C36" s="25"/>
      <c r="D36" s="25"/>
      <c r="E36" s="25"/>
    </row>
    <row r="37" spans="2:5" x14ac:dyDescent="0.2">
      <c r="B37" s="25"/>
      <c r="C37" s="25"/>
      <c r="D37" s="25"/>
      <c r="E37" s="25"/>
    </row>
    <row r="38" spans="2:5" x14ac:dyDescent="0.2">
      <c r="B38" s="25"/>
      <c r="C38" s="25"/>
      <c r="D38" s="25"/>
      <c r="E38" s="25"/>
    </row>
    <row r="39" spans="2:5" x14ac:dyDescent="0.2">
      <c r="B39" s="25"/>
      <c r="C39" s="25"/>
      <c r="D39" s="25"/>
      <c r="E39" s="25"/>
    </row>
    <row r="40" spans="2:5" x14ac:dyDescent="0.2">
      <c r="B40" s="25"/>
      <c r="C40" s="25"/>
      <c r="D40" s="25"/>
      <c r="E40" s="25"/>
    </row>
    <row r="41" spans="2:5" x14ac:dyDescent="0.2">
      <c r="B41" s="25"/>
      <c r="C41" s="25"/>
      <c r="D41" s="25"/>
      <c r="E41" s="25"/>
    </row>
    <row r="42" spans="2:5" x14ac:dyDescent="0.2">
      <c r="B42" s="25"/>
      <c r="C42" s="25"/>
      <c r="D42" s="25"/>
      <c r="E42" s="25"/>
    </row>
    <row r="43" spans="2:5" x14ac:dyDescent="0.2">
      <c r="B43" s="25"/>
      <c r="C43" s="25"/>
      <c r="D43" s="25"/>
      <c r="E43" s="25"/>
    </row>
    <row r="44" spans="2:5" x14ac:dyDescent="0.2">
      <c r="B44" s="25"/>
      <c r="C44" s="25"/>
      <c r="D44" s="25"/>
      <c r="E44" s="25"/>
    </row>
    <row r="45" spans="2:5" x14ac:dyDescent="0.2">
      <c r="B45" s="25"/>
      <c r="C45" s="25"/>
      <c r="D45" s="25"/>
      <c r="E45" s="25"/>
    </row>
    <row r="46" spans="2:5" x14ac:dyDescent="0.2">
      <c r="B46" s="25"/>
      <c r="C46" s="25"/>
      <c r="D46" s="25"/>
      <c r="E46" s="25"/>
    </row>
    <row r="47" spans="2:5" x14ac:dyDescent="0.2">
      <c r="B47" s="25"/>
      <c r="C47" s="25"/>
      <c r="D47" s="25"/>
      <c r="E47" s="25"/>
    </row>
    <row r="48" spans="2:5" x14ac:dyDescent="0.2">
      <c r="B48" s="25"/>
      <c r="C48" s="25"/>
      <c r="D48" s="25"/>
      <c r="E48" s="25"/>
    </row>
    <row r="49" spans="2:9" x14ac:dyDescent="0.2">
      <c r="B49" s="25"/>
      <c r="C49" s="25"/>
      <c r="D49" s="25"/>
      <c r="E49" s="25"/>
    </row>
    <row r="50" spans="2:9" x14ac:dyDescent="0.2">
      <c r="B50" s="23"/>
      <c r="C50" s="23"/>
      <c r="D50" s="23"/>
      <c r="E50" s="23"/>
      <c r="F50" s="24"/>
      <c r="G50" s="24"/>
      <c r="H50" s="24"/>
      <c r="I50" s="2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Lars Naalsund</cp:lastModifiedBy>
  <dcterms:created xsi:type="dcterms:W3CDTF">2017-12-01T09:54:14Z</dcterms:created>
  <dcterms:modified xsi:type="dcterms:W3CDTF">2020-03-16T14:18:04Z</dcterms:modified>
</cp:coreProperties>
</file>