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M:\Økonomi\Offentlig rapportering\Vedlegg til Pilar 3 rapporten\2021\Q4\"/>
    </mc:Choice>
  </mc:AlternateContent>
  <xr:revisionPtr revIDLastSave="0" documentId="8_{830D5E64-3644-423D-9630-0592FFA1D99F}" xr6:coauthVersionLast="47" xr6:coauthVersionMax="47" xr10:uidLastSave="{00000000-0000-0000-0000-000000000000}"/>
  <bookViews>
    <workbookView xWindow="-38520" yWindow="-120" windowWidth="38640" windowHeight="21240" firstSheet="1" activeTab="1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Contents!$B$3:$F$57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50" l="1"/>
  <c r="F37" i="50"/>
  <c r="E37" i="50"/>
  <c r="F16" i="50"/>
  <c r="E16" i="50"/>
  <c r="E15" i="50"/>
  <c r="E42" i="80" l="1"/>
  <c r="E41" i="80"/>
  <c r="D41" i="80"/>
  <c r="F16" i="3"/>
  <c r="F11" i="3"/>
  <c r="F12" i="3"/>
  <c r="E16" i="3"/>
  <c r="E11" i="3"/>
  <c r="F17" i="3" l="1"/>
  <c r="G15" i="3"/>
  <c r="F15" i="3"/>
  <c r="F14" i="3"/>
  <c r="F13" i="3"/>
  <c r="G11" i="3"/>
  <c r="E49" i="57" l="1"/>
  <c r="E50" i="57" s="1"/>
  <c r="E51" i="57" s="1"/>
  <c r="E43" i="57"/>
  <c r="E36" i="57"/>
  <c r="E18" i="57"/>
  <c r="C37" i="5" l="1"/>
  <c r="C26" i="5"/>
  <c r="F9" i="83" l="1"/>
  <c r="F15" i="50" l="1"/>
  <c r="F22" i="50"/>
  <c r="F27" i="50" s="1"/>
  <c r="E48" i="80" l="1"/>
  <c r="D48" i="80" l="1"/>
  <c r="D39" i="80" l="1"/>
  <c r="D34" i="80"/>
  <c r="D36" i="80"/>
  <c r="D42" i="80" l="1"/>
  <c r="E64" i="57"/>
  <c r="E76" i="57" l="1"/>
  <c r="C20" i="5" l="1"/>
  <c r="C28" i="5"/>
  <c r="D10" i="92" l="1"/>
  <c r="D10" i="93"/>
  <c r="J10" i="93" l="1"/>
  <c r="N10" i="93"/>
  <c r="M10" i="93"/>
  <c r="O10" i="93"/>
  <c r="E13" i="30"/>
  <c r="D13" i="30" l="1"/>
  <c r="G17" i="3" l="1"/>
  <c r="G16" i="3"/>
  <c r="G14" i="3"/>
  <c r="G13" i="3"/>
  <c r="G12" i="3"/>
  <c r="I16" i="11" l="1"/>
  <c r="I11" i="11"/>
  <c r="I12" i="11"/>
  <c r="I13" i="11"/>
  <c r="I14" i="11"/>
  <c r="I15" i="11"/>
  <c r="I10" i="11"/>
  <c r="C39" i="5"/>
  <c r="C41" i="5" s="1"/>
  <c r="E34" i="50" l="1"/>
  <c r="F40" i="50" l="1"/>
  <c r="F41" i="50" s="1"/>
  <c r="E56" i="57"/>
  <c r="E15" i="57"/>
  <c r="E37" i="57" s="1"/>
  <c r="E24" i="22" l="1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D24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8" i="22"/>
  <c r="T24" i="22" l="1"/>
  <c r="D17" i="11"/>
  <c r="E17" i="13"/>
  <c r="E18" i="13" s="1"/>
  <c r="F17" i="13"/>
  <c r="F18" i="13" s="1"/>
  <c r="G17" i="13"/>
  <c r="G18" i="13" s="1"/>
  <c r="H17" i="13"/>
  <c r="H18" i="13" s="1"/>
  <c r="I17" i="13"/>
  <c r="I18" i="13" s="1"/>
  <c r="J17" i="13"/>
  <c r="J18" i="13" s="1"/>
  <c r="K17" i="13"/>
  <c r="K18" i="13" s="1"/>
  <c r="L17" i="13"/>
  <c r="L18" i="13" s="1"/>
  <c r="M17" i="13"/>
  <c r="M18" i="13" s="1"/>
  <c r="N17" i="13"/>
  <c r="N18" i="13" s="1"/>
  <c r="O17" i="13"/>
  <c r="O18" i="13" s="1"/>
  <c r="P17" i="13"/>
  <c r="P18" i="13" s="1"/>
  <c r="Q17" i="13"/>
  <c r="Q18" i="13" s="1"/>
  <c r="R17" i="13"/>
  <c r="R18" i="13" s="1"/>
  <c r="S17" i="13"/>
  <c r="S18" i="13" s="1"/>
  <c r="T17" i="13"/>
  <c r="T18" i="13" s="1"/>
  <c r="U17" i="13"/>
  <c r="U18" i="13" s="1"/>
  <c r="V17" i="13"/>
  <c r="V18" i="13" s="1"/>
  <c r="W17" i="13"/>
  <c r="W18" i="13" s="1"/>
  <c r="X17" i="13"/>
  <c r="X18" i="13" s="1"/>
  <c r="D17" i="13"/>
  <c r="D18" i="13" s="1"/>
  <c r="Y16" i="13"/>
  <c r="E17" i="94"/>
  <c r="E18" i="94" s="1"/>
  <c r="D17" i="94"/>
  <c r="D18" i="94" s="1"/>
  <c r="D18" i="11" l="1"/>
  <c r="I18" i="11" s="1"/>
  <c r="I17" i="11"/>
  <c r="Y17" i="13"/>
  <c r="Y18" i="13" s="1"/>
  <c r="G14" i="9"/>
  <c r="G15" i="9" s="1"/>
  <c r="F14" i="9"/>
  <c r="F15" i="9" s="1"/>
  <c r="E65" i="57"/>
  <c r="E66" i="57" l="1"/>
</calcChain>
</file>

<file path=xl/sharedStrings.xml><?xml version="1.0" encoding="utf-8"?>
<sst xmlns="http://schemas.openxmlformats.org/spreadsheetml/2006/main" count="1172" uniqueCount="686">
  <si>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</si>
  <si>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</si>
  <si>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</si>
  <si>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</si>
  <si>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</si>
  <si>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</si>
  <si>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</si>
  <si>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</si>
  <si>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</si>
  <si>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</si>
  <si>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</si>
  <si>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</si>
  <si>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</si>
  <si>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</si>
  <si>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</si>
  <si>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</si>
  <si>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</si>
  <si>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</si>
  <si>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</si>
  <si>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</si>
  <si>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</si>
  <si>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</si>
  <si>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</si>
  <si>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</si>
  <si>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</si>
  <si>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</si>
  <si>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</si>
  <si>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</si>
  <si>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</si>
  <si>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</si>
  <si>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</si>
  <si>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</si>
  <si>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</si>
  <si>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</si>
  <si>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</si>
  <si>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</si>
  <si>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</si>
  <si>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</si>
  <si>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</si>
  <si>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</si>
  <si>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</si>
  <si>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</si>
  <si>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</si>
  <si>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</si>
  <si>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</si>
  <si>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</si>
  <si>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</si>
  <si>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</si>
  <si>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</si>
  <si>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</si>
  <si>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</si>
  <si>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</si>
  <si>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</si>
  <si>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</si>
  <si>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Institutions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</si>
  <si>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</si>
  <si>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</si>
  <si>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</si>
  <si>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</si>
  <si>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</si>
  <si>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</si>
  <si>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</si>
  <si>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</si>
  <si>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</si>
  <si>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</si>
  <si>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</si>
  <si>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</si>
  <si>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</si>
  <si>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</si>
  <si>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</si>
  <si>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</si>
  <si>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</si>
  <si>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</si>
  <si>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</si>
  <si>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</si>
  <si>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</si>
  <si>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</si>
  <si>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</si>
  <si>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</si>
  <si>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</si>
  <si>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</si>
  <si>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</si>
  <si>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</si>
  <si>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</si>
  <si>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</si>
  <si>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</si>
  <si>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</si>
  <si>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</si>
  <si>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</si>
  <si>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</si>
  <si>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</si>
  <si>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</si>
  <si>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</si>
  <si>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</si>
  <si>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</si>
  <si>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</si>
  <si>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</si>
  <si>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</si>
  <si>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</si>
  <si>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</si>
  <si>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</si>
  <si>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</si>
  <si>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</si>
  <si>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</si>
  <si>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</si>
  <si>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</si>
  <si>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</si>
  <si>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</si>
  <si>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</si>
  <si>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</si>
  <si>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</si>
  <si>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</si>
  <si>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</si>
  <si>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</si>
  <si>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</si>
  <si>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</si>
  <si>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</si>
  <si>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</si>
  <si>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</si>
  <si>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</si>
  <si>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</si>
  <si>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</si>
  <si>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</si>
  <si>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</si>
  <si>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</si>
  <si>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</si>
  <si>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</si>
  <si>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</si>
  <si>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</si>
  <si>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</si>
  <si>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</si>
  <si>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</si>
  <si>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</si>
  <si>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</si>
  <si>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</si>
  <si>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</si>
  <si>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</si>
  <si>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</si>
  <si>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</si>
  <si>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</si>
  <si>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</si>
  <si>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</si>
  <si>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</si>
  <si>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</si>
  <si>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</si>
  <si>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</si>
  <si>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</si>
  <si>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</si>
  <si>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</si>
  <si>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</si>
  <si>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</si>
  <si>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</si>
  <si>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</si>
  <si>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</si>
  <si>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</si>
  <si>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</si>
  <si>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</si>
  <si>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</si>
  <si>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</si>
  <si>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</si>
  <si>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</si>
  <si>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</si>
  <si>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</si>
  <si>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</si>
  <si>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</si>
  <si>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</si>
  <si>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</si>
  <si>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</si>
  <si>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</si>
  <si>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</si>
  <si>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</si>
  <si>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</si>
  <si>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</si>
  <si>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</si>
  <si>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EUR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</si>
  <si>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</si>
  <si>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</si>
  <si>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</si>
  <si>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</si>
  <si>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</si>
  <si>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</si>
  <si>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</si>
  <si>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</si>
  <si>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</si>
  <si>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</si>
  <si>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</si>
  <si>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</si>
  <si>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</si>
  <si>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</si>
  <si>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</si>
  <si>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</si>
  <si>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</si>
  <si>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</si>
  <si>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</si>
  <si>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</si>
  <si>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</si>
  <si>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</si>
  <si>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</si>
  <si>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</si>
  <si>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</si>
  <si>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</si>
  <si>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</si>
  <si>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</si>
  <si>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</si>
  <si>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</si>
  <si>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</si>
  <si>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</si>
  <si>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</si>
  <si>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</si>
  <si>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</si>
  <si>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</si>
  <si>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</si>
  <si>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</si>
  <si>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</si>
  <si>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</si>
  <si>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</si>
  <si>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</si>
  <si>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</si>
  <si>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</si>
  <si>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</si>
  <si>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</si>
  <si>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</si>
  <si>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</si>
  <si>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</si>
  <si>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</si>
  <si>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</si>
  <si>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</si>
  <si>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</si>
  <si>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</si>
  <si>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</si>
  <si>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</si>
  <si>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</si>
  <si>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</si>
  <si>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</si>
  <si>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</si>
  <si>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</si>
  <si>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</si>
  <si>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</si>
  <si>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SpareBank 1 Næringskreditt AS</t>
  </si>
  <si>
    <t>SpareBank 1 Kredittkort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</si>
  <si>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</si>
  <si>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</si>
  <si>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</si>
  <si>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</si>
  <si>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</si>
  <si>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</si>
  <si>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</si>
  <si>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</si>
  <si>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</si>
  <si>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</si>
  <si>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</si>
  <si>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</si>
  <si>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</si>
  <si>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</si>
  <si>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</si>
  <si>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</si>
  <si>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a) template is not applicable to SpareBank 1 BV or b) data is not available at the time of the reporting.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</si>
  <si>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</si>
  <si>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</si>
  <si>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</si>
  <si>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</si>
  <si>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</si>
  <si>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</si>
  <si>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</si>
  <si>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</si>
  <si>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</si>
  <si>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</si>
  <si>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</si>
  <si>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</si>
  <si>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</si>
  <si>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</si>
  <si>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</si>
  <si>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</si>
  <si>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</si>
  <si>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</si>
  <si>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</si>
  <si>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</si>
  <si>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</si>
  <si>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</si>
  <si>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</si>
  <si>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</si>
  <si>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</si>
  <si>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</si>
  <si>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</si>
  <si>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</si>
  <si>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</si>
  <si>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</si>
  <si>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</si>
  <si>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</si>
  <si>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</si>
  <si>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</si>
  <si>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</si>
  <si>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</si>
  <si>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</si>
  <si>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</si>
  <si>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</si>
  <si>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</si>
  <si>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</si>
  <si>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</si>
  <si>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</si>
  <si>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</si>
  <si>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</si>
  <si>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</si>
  <si>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</si>
  <si>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</si>
  <si>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</si>
  <si>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</si>
  <si>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</si>
  <si>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</si>
  <si>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</si>
  <si>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</si>
  <si>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</si>
  <si>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</si>
  <si>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</si>
  <si>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</si>
  <si>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</si>
  <si>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</si>
  <si>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</si>
  <si>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</si>
  <si>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</si>
  <si>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</si>
  <si>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</si>
  <si>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</si>
  <si>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</si>
  <si>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</si>
  <si>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</si>
  <si>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</si>
  <si>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</si>
  <si>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</si>
  <si>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</si>
  <si>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</si>
  <si>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</si>
  <si>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</si>
  <si>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</si>
  <si>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</si>
  <si>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</si>
  <si>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</si>
  <si>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</si>
  <si>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</si>
  <si>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</si>
  <si>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Aannually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</si>
  <si>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</si>
  <si>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</si>
  <si>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</si>
  <si>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</si>
  <si>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</si>
  <si>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</si>
  <si>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</si>
  <si>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</si>
  <si>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</si>
  <si>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Herav mislighold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</si>
  <si>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</si>
  <si>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</si>
  <si>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</si>
  <si>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</si>
  <si>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</si>
  <si>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</si>
  <si>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</si>
  <si>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</si>
  <si>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</si>
  <si>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</si>
  <si>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</si>
  <si>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</si>
  <si>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</si>
  <si>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</si>
  <si>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Gjeldende lovgivning for instrumentet</t>
  </si>
  <si>
    <t>Norsk rett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</si>
  <si>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</si>
  <si>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</si>
  <si>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</si>
  <si>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</si>
  <si>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</si>
  <si>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</si>
  <si>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</si>
  <si>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</si>
  <si>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</si>
  <si>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</si>
  <si>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</si>
  <si>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</si>
  <si>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</si>
  <si>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Ansvarlig lånekapital</t>
  </si>
  <si>
    <t>Opprinnelig utstedelsesdato</t>
  </si>
  <si>
    <t>Evigvarende eller tidsbegrenset</t>
  </si>
  <si>
    <t>Opprinnelig forfallsdato</t>
  </si>
  <si>
    <t>Innløsningsrett for utsteder forutsatt samtykke fra Finanstilsynet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</si>
  <si>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</si>
  <si>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</si>
  <si>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</si>
  <si>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</si>
  <si>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Rentesats og eventuell tilknyttet referanserente</t>
  </si>
  <si>
    <t>Vilkår om at det ikke kan betales utbytte hvis det ikke er betalt rente på instrumentet («dividend stopper»)</t>
  </si>
  <si>
    <t>Full fleksibilitet, delvis fleksibilitet eller pliktig (med hensyn til tidspunkt)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</si>
  <si>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</si>
  <si>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</si>
  <si>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</si>
  <si>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Konvertering/nedskrivning</t>
  </si>
  <si>
    <t>Konvertibel eller 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</si>
  <si>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</si>
  <si>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</si>
  <si>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</si>
  <si>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</si>
  <si>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</si>
  <si>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</si>
  <si>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</si>
  <si>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</si>
  <si>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</si>
  <si>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</si>
  <si>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</si>
  <si>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</t>
  </si>
  <si>
    <t>Vilkår som gjør at instrumentet ikke kan medregnes etter overgangsperioden</t>
  </si>
  <si>
    <t>Hvis ja, spesifiser hvilke vilkår som ikke oppfyller nye krav</t>
  </si>
  <si>
    <t>Selskapets navn</t>
  </si>
  <si>
    <t>Regnskapsmessig konsolidering</t>
  </si>
  <si>
    <t>Regulatorisk konsolidering</t>
  </si>
  <si>
    <t>Beskrivelse av enhet</t>
  </si>
  <si>
    <t>Full konsolidering</t>
  </si>
  <si>
    <t>Ikke konsolidert</t>
  </si>
  <si>
    <t>Morbank</t>
  </si>
  <si>
    <t>Samarbeidende Sparebanker AS</t>
  </si>
  <si>
    <t>Egenkapitalmetoden</t>
  </si>
  <si>
    <t>Mellomliggende selskap med eierskap i SpareBank 1 Gruppen AS</t>
  </si>
  <si>
    <t>Konsolidering Eierforetak i samarbeidende gruppe</t>
  </si>
  <si>
    <t>Utsteder av Obligasjoner med fortrinnsrett</t>
  </si>
  <si>
    <t>Finansforetak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</si>
  <si>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</si>
  <si>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</si>
  <si>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</si>
  <si>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</si>
  <si>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</si>
  <si>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</si>
  <si>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</si>
  <si>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</si>
  <si>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</si>
  <si>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</si>
  <si>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</si>
  <si>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</si>
  <si>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</si>
  <si>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</si>
  <si>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</si>
  <si>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</si>
  <si>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</si>
  <si>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</si>
  <si>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</si>
  <si>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</si>
  <si>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</si>
  <si>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</si>
  <si>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</si>
  <si>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</si>
  <si>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</si>
  <si>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</si>
  <si>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</si>
  <si>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</si>
  <si>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</si>
  <si>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</si>
  <si>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</si>
  <si>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</si>
  <si>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</si>
  <si>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</si>
  <si>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</si>
  <si>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</si>
  <si>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</si>
  <si>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</si>
  <si>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</si>
  <si>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</si>
  <si>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</si>
  <si>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</si>
  <si>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</si>
  <si>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</si>
  <si>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</si>
  <si>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</si>
  <si>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</si>
  <si>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</si>
  <si>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</si>
  <si>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</si>
  <si>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</si>
  <si>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</si>
  <si>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</si>
  <si>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</si>
  <si>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</si>
  <si>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</si>
  <si>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</si>
  <si>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</si>
  <si>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</si>
  <si>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</si>
  <si>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</si>
  <si>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</si>
  <si>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</si>
  <si>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</si>
  <si>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</si>
  <si>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</si>
  <si>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</si>
  <si>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</si>
  <si>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</si>
  <si>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</si>
  <si>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</si>
  <si>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</si>
  <si>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</si>
  <si>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</si>
  <si>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</si>
  <si>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</si>
  <si>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</si>
  <si>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</si>
  <si>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</si>
  <si>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</si>
  <si>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</si>
  <si>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</si>
  <si>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</si>
  <si>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</si>
  <si>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</si>
  <si>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</si>
  <si>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</si>
  <si>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</si>
  <si>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</si>
  <si>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</si>
  <si>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</si>
  <si>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</si>
  <si>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</si>
  <si>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</si>
  <si>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</si>
  <si>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</si>
  <si>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</si>
  <si>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</si>
  <si>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</si>
  <si>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</si>
  <si>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</si>
  <si>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</si>
  <si>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</si>
  <si>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</si>
  <si>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</si>
  <si>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</si>
  <si>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</si>
  <si>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</si>
  <si>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</si>
  <si>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</si>
  <si>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</si>
  <si>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</si>
  <si>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</si>
  <si>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</si>
  <si>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</si>
  <si>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</si>
  <si>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</si>
  <si>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</si>
  <si>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</si>
  <si>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</si>
  <si>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</si>
  <si>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</si>
  <si>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</si>
  <si>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</si>
  <si>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</si>
  <si>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</si>
  <si>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</si>
  <si>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</si>
  <si>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</si>
  <si>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</si>
  <si>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</si>
  <si>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</si>
  <si>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</si>
  <si>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</si>
  <si>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</si>
  <si>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</si>
  <si>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</si>
  <si>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</si>
  <si>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</si>
  <si>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</si>
  <si>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</si>
  <si>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</si>
  <si>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</si>
  <si>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</si>
  <si>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</si>
  <si>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</si>
  <si>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</si>
  <si>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</si>
  <si>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</si>
  <si>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</si>
  <si>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</si>
  <si>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</si>
  <si>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</si>
  <si>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</si>
  <si>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</si>
  <si>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</si>
  <si>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</si>
  <si>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</si>
  <si>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</si>
  <si>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</si>
  <si>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</si>
  <si>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</si>
  <si>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</si>
  <si>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</si>
  <si>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</si>
  <si>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</si>
  <si>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</si>
  <si>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</si>
  <si>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</si>
  <si>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</si>
  <si>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</si>
  <si>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</si>
  <si>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</si>
  <si>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</si>
  <si>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</si>
  <si>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</si>
  <si>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</si>
  <si>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Betalbar skatt</t>
  </si>
  <si>
    <t>Annen gjeld og forpliktelser</t>
  </si>
  <si>
    <t>Sum gjeld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</si>
  <si>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</si>
  <si>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</si>
  <si>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</si>
  <si>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</si>
  <si>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</si>
  <si>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</si>
  <si>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</si>
  <si>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</si>
  <si>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</si>
  <si>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</si>
  <si>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</si>
  <si>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Frequency: Halvårlig</t>
  </si>
  <si>
    <t>Frequency: Semi annualy</t>
  </si>
  <si>
    <t>Frequency: semi annualy</t>
  </si>
  <si>
    <t>SpareBank 1 Regnskapshuset Nordvest AS</t>
  </si>
  <si>
    <t>Regnskapsføring 70 % eiet datter</t>
  </si>
  <si>
    <t>AE</t>
  </si>
  <si>
    <t>TH</t>
  </si>
  <si>
    <t>SE</t>
  </si>
  <si>
    <t>GB</t>
  </si>
  <si>
    <t>NO</t>
  </si>
  <si>
    <t>NL</t>
  </si>
  <si>
    <t>LT</t>
  </si>
  <si>
    <t>DE</t>
  </si>
  <si>
    <t>DK</t>
  </si>
  <si>
    <t>PL</t>
  </si>
  <si>
    <t>Currency and units (NOK thousand)</t>
  </si>
  <si>
    <t>N/A</t>
  </si>
  <si>
    <t>NO0010691660</t>
  </si>
  <si>
    <t>NO0010809593</t>
  </si>
  <si>
    <t>NO0010864929</t>
  </si>
  <si>
    <t>Selskapsnivå</t>
  </si>
  <si>
    <t>Ordinær egenkapitalbevis-kapital</t>
  </si>
  <si>
    <t>Fondsobligasjons-kapital</t>
  </si>
  <si>
    <t>104/115</t>
  </si>
  <si>
    <t>Gjeld - amortisert kost</t>
  </si>
  <si>
    <t>Evigvarende</t>
  </si>
  <si>
    <t>Tidsbegrenset</t>
  </si>
  <si>
    <t>Ingen forfallsdato</t>
  </si>
  <si>
    <t>Nei</t>
  </si>
  <si>
    <t>Ja</t>
  </si>
  <si>
    <t>Kvartalsvis</t>
  </si>
  <si>
    <t>Flytende</t>
  </si>
  <si>
    <t>3 mnd NIBOR + 3,60 prosentpoeng</t>
  </si>
  <si>
    <t>Full fleksibilitet</t>
  </si>
  <si>
    <t>Pliktig</t>
  </si>
  <si>
    <t>Finansforetakslovens § 21-6 jf. Beregningsforskriften §15</t>
  </si>
  <si>
    <t>Hel eller delvis</t>
  </si>
  <si>
    <t>Midlertidig</t>
  </si>
  <si>
    <t>Permanent</t>
  </si>
  <si>
    <t>Ihht de til enhver tid gjeldende regler.</t>
  </si>
  <si>
    <t>Fondsobligasjoner, kolonne 2, 3 og 4</t>
  </si>
  <si>
    <t>Ansvarlig lån, kolonne 6 og 7</t>
  </si>
  <si>
    <t>3 mnd NIBOR + 1,60 prosentpoeng</t>
  </si>
  <si>
    <t>Finansforetakslovens § 20-14 jf. Beregningsforskriften §16 nr. 4</t>
  </si>
  <si>
    <t>BE</t>
  </si>
  <si>
    <t>US</t>
  </si>
  <si>
    <t>TR</t>
  </si>
  <si>
    <t>Se kapitaldeksningsnote i kvartalsregnskap</t>
  </si>
  <si>
    <t>Quarter ending on 31. December 2020</t>
  </si>
  <si>
    <t>SpareBank 1 Nordmøre</t>
  </si>
  <si>
    <t>Trio Regnskapsservice</t>
  </si>
  <si>
    <t>Institusjoner</t>
  </si>
  <si>
    <t>Høyrisikoengasjementer</t>
  </si>
  <si>
    <t>PT</t>
  </si>
  <si>
    <t>GD</t>
  </si>
  <si>
    <t>RO</t>
  </si>
  <si>
    <t>BG</t>
  </si>
  <si>
    <t>ID</t>
  </si>
  <si>
    <t>PH</t>
  </si>
  <si>
    <t>EE</t>
  </si>
  <si>
    <t>GR</t>
  </si>
  <si>
    <t>ES</t>
  </si>
  <si>
    <t>17/3-2022. HNH.</t>
  </si>
  <si>
    <t>NO0010809122</t>
  </si>
  <si>
    <t>3 mnd NIBOR + 3,70 prosentpoeng</t>
  </si>
  <si>
    <t>NO0010937527</t>
  </si>
  <si>
    <t>3 mnd NIBOR + 2,85 prosentpoeng</t>
  </si>
  <si>
    <t>NO0010859374</t>
  </si>
  <si>
    <t>3 mnd NIBOR + 2,05 prosentpoeng</t>
  </si>
  <si>
    <t>NO0010923154</t>
  </si>
  <si>
    <t>3 mnd NIBOR + 1,08 prosentpoeng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</si>
</sst>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9" formatCode="_ * #,##0.000_ ;_ * \-#,##0.000_ ;_ * &quot;-&quot;??_ ;_ @_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8"/>
      <name val="Arial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681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2" fillId="2" borderId="40" xfId="3" applyFont="1" applyFill="1" applyBorder="1" applyAlignment="1">
      <alignment horizontal="center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2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12" fillId="2" borderId="0" xfId="3" applyFont="1" applyFill="1" applyBorder="1"/>
    <xf numFmtId="0" fontId="21" fillId="2" borderId="39" xfId="3" applyFont="1" applyFill="1" applyBorder="1"/>
    <xf numFmtId="165" fontId="21" fillId="2" borderId="16" xfId="1" applyNumberFormat="1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25" xfId="1" applyNumberFormat="1" applyFont="1" applyFill="1" applyBorder="1"/>
    <xf numFmtId="0" fontId="12" fillId="2" borderId="59" xfId="3" applyFont="1" applyFill="1" applyBorder="1" applyAlignment="1">
      <alignment horizontal="left" vertical="center"/>
    </xf>
    <xf numFmtId="0" fontId="21" fillId="2" borderId="59" xfId="3" applyFont="1" applyFill="1" applyBorder="1" applyAlignment="1">
      <alignment horizontal="left" vertical="center"/>
    </xf>
    <xf numFmtId="165" fontId="21" fillId="2" borderId="53" xfId="1" applyNumberFormat="1" applyFont="1" applyFill="1" applyBorder="1"/>
    <xf numFmtId="0" fontId="21" fillId="2" borderId="61" xfId="3" applyFont="1" applyFill="1" applyBorder="1" applyAlignment="1">
      <alignment horizontal="left" vertical="center"/>
    </xf>
    <xf numFmtId="165" fontId="21" fillId="2" borderId="44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2" fillId="2" borderId="42" xfId="3" applyFont="1" applyFill="1" applyBorder="1" applyAlignment="1">
      <alignment horizontal="center" vertical="center" wrapText="1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14" xfId="1" applyNumberFormat="1" applyFont="1" applyFill="1" applyBorder="1"/>
    <xf numFmtId="165" fontId="21" fillId="2" borderId="51" xfId="1" applyNumberFormat="1" applyFont="1" applyFill="1" applyBorder="1"/>
    <xf numFmtId="0" fontId="12" fillId="2" borderId="59" xfId="3" applyFont="1" applyFill="1" applyBorder="1" applyAlignment="1">
      <alignment horizontal="left"/>
    </xf>
    <xf numFmtId="0" fontId="12" fillId="2" borderId="59" xfId="3" applyFont="1" applyFill="1" applyBorder="1"/>
    <xf numFmtId="0" fontId="12" fillId="2" borderId="62" xfId="3" applyFont="1" applyFill="1" applyBorder="1"/>
    <xf numFmtId="0" fontId="12" fillId="2" borderId="62" xfId="3" applyFont="1" applyFill="1" applyBorder="1" applyAlignment="1">
      <alignment horizontal="left" vertical="center"/>
    </xf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165" fontId="20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Border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2" xfId="1" applyNumberFormat="1" applyFont="1" applyFill="1" applyBorder="1" applyAlignment="1">
      <alignment vertical="center"/>
    </xf>
    <xf numFmtId="165" fontId="21" fillId="2" borderId="39" xfId="1" applyNumberFormat="1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20" fillId="2" borderId="43" xfId="1" applyNumberFormat="1" applyFont="1" applyFill="1" applyBorder="1"/>
    <xf numFmtId="165" fontId="20" fillId="2" borderId="44" xfId="1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31" fillId="3" borderId="0" xfId="0" applyFont="1" applyFill="1"/>
    <xf numFmtId="0" fontId="32" fillId="3" borderId="0" xfId="0" applyFont="1" applyFill="1"/>
    <xf numFmtId="0" fontId="5" fillId="3" borderId="0" xfId="0" applyFont="1" applyFill="1"/>
    <xf numFmtId="0" fontId="8" fillId="4" borderId="0" xfId="5" applyFill="1"/>
    <xf numFmtId="0" fontId="33" fillId="3" borderId="0" xfId="0" applyFont="1" applyFill="1"/>
    <xf numFmtId="0" fontId="8" fillId="0" borderId="0" xfId="0" applyFont="1" applyAlignment="1"/>
    <xf numFmtId="0" fontId="8" fillId="4" borderId="0" xfId="5" applyFill="1" applyAlignment="1">
      <alignment horizontal="center"/>
    </xf>
    <xf numFmtId="165" fontId="12" fillId="4" borderId="53" xfId="1" applyNumberFormat="1" applyFont="1" applyFill="1" applyBorder="1"/>
    <xf numFmtId="165" fontId="12" fillId="4" borderId="23" xfId="1" applyNumberFormat="1" applyFont="1" applyFill="1" applyBorder="1"/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2" fillId="4" borderId="22" xfId="1" applyNumberFormat="1" applyFont="1" applyFill="1" applyBorder="1"/>
    <xf numFmtId="165" fontId="17" fillId="4" borderId="43" xfId="1" applyNumberFormat="1" applyFont="1" applyFill="1" applyBorder="1" applyAlignment="1">
      <alignment vertical="center"/>
    </xf>
    <xf numFmtId="165" fontId="12" fillId="4" borderId="9" xfId="1" applyNumberFormat="1" applyFont="1" applyFill="1" applyBorder="1"/>
    <xf numFmtId="165" fontId="12" fillId="4" borderId="10" xfId="1" applyNumberFormat="1" applyFont="1" applyFill="1" applyBorder="1"/>
    <xf numFmtId="0" fontId="12" fillId="2" borderId="22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4" fillId="0" borderId="0" xfId="0" applyFont="1" applyFill="1" applyAlignment="1">
      <alignment horizontal="left"/>
    </xf>
    <xf numFmtId="49" fontId="8" fillId="0" borderId="0" xfId="0" applyNumberFormat="1" applyFont="1"/>
    <xf numFmtId="0" fontId="12" fillId="4" borderId="59" xfId="3" applyFont="1" applyFill="1" applyBorder="1" applyAlignment="1">
      <alignment horizontal="left" vertical="center"/>
    </xf>
    <xf numFmtId="0" fontId="12" fillId="4" borderId="58" xfId="3" applyFont="1" applyFill="1" applyBorder="1" applyAlignment="1">
      <alignment horizontal="left" vertical="center"/>
    </xf>
    <xf numFmtId="165" fontId="12" fillId="4" borderId="56" xfId="1" applyNumberFormat="1" applyFont="1" applyFill="1" applyBorder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0" fontId="21" fillId="2" borderId="62" xfId="3" applyFont="1" applyFill="1" applyBorder="1" applyAlignment="1">
      <alignment horizontal="left" vertical="center"/>
    </xf>
    <xf numFmtId="0" fontId="23" fillId="2" borderId="59" xfId="3" applyFont="1" applyFill="1" applyBorder="1" applyAlignment="1">
      <alignment horizontal="left" vertical="center"/>
    </xf>
    <xf numFmtId="165" fontId="23" fillId="2" borderId="22" xfId="1" applyNumberFormat="1" applyFont="1" applyFill="1" applyBorder="1"/>
    <xf numFmtId="165" fontId="23" fillId="2" borderId="14" xfId="1" applyNumberFormat="1" applyFont="1" applyFill="1" applyBorder="1"/>
    <xf numFmtId="165" fontId="23" fillId="2" borderId="23" xfId="1" applyNumberFormat="1" applyFont="1" applyFill="1" applyBorder="1"/>
    <xf numFmtId="165" fontId="23" fillId="2" borderId="53" xfId="1" applyNumberFormat="1" applyFont="1" applyFill="1" applyBorder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165" fontId="23" fillId="2" borderId="67" xfId="1" applyNumberFormat="1" applyFont="1" applyFill="1" applyBorder="1"/>
    <xf numFmtId="0" fontId="23" fillId="2" borderId="50" xfId="3" applyFont="1" applyFill="1" applyBorder="1" applyAlignment="1">
      <alignment vertical="center"/>
    </xf>
    <xf numFmtId="165" fontId="23" fillId="2" borderId="61" xfId="1" applyNumberFormat="1" applyFont="1" applyFill="1" applyBorder="1"/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165" fontId="20" fillId="2" borderId="25" xfId="1" applyNumberFormat="1" applyFont="1" applyFill="1" applyBorder="1" applyAlignment="1">
      <alignment vertical="center"/>
    </xf>
    <xf numFmtId="0" fontId="20" fillId="2" borderId="47" xfId="7" applyFont="1" applyFill="1" applyBorder="1" applyAlignment="1">
      <alignment vertical="center"/>
    </xf>
    <xf numFmtId="0" fontId="20" fillId="2" borderId="44" xfId="7" applyFont="1" applyFill="1" applyBorder="1" applyAlignment="1">
      <alignment horizontal="center" vertical="center"/>
    </xf>
    <xf numFmtId="165" fontId="20" fillId="2" borderId="43" xfId="1" applyNumberFormat="1" applyFont="1" applyFill="1" applyBorder="1" applyAlignment="1">
      <alignment vertical="center"/>
    </xf>
    <xf numFmtId="0" fontId="20" fillId="2" borderId="30" xfId="7" applyFont="1" applyFill="1" applyBorder="1" applyAlignment="1">
      <alignment vertical="center"/>
    </xf>
    <xf numFmtId="0" fontId="20" fillId="2" borderId="43" xfId="7" applyFont="1" applyFill="1" applyBorder="1" applyAlignment="1">
      <alignment horizontal="center" vertical="center"/>
    </xf>
    <xf numFmtId="0" fontId="12" fillId="2" borderId="43" xfId="7" applyFont="1" applyFill="1" applyBorder="1" applyAlignment="1">
      <alignment horizontal="center" vertical="center"/>
    </xf>
    <xf numFmtId="0" fontId="17" fillId="2" borderId="25" xfId="10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vertical="center"/>
    </xf>
    <xf numFmtId="0" fontId="17" fillId="2" borderId="24" xfId="10" applyFont="1" applyFill="1" applyBorder="1" applyAlignment="1">
      <alignment vertical="center"/>
    </xf>
    <xf numFmtId="0" fontId="24" fillId="2" borderId="0" xfId="10" applyFont="1" applyFill="1" applyAlignment="1">
      <alignment vertical="center" wrapText="1"/>
    </xf>
    <xf numFmtId="0" fontId="12" fillId="2" borderId="56" xfId="10" applyFont="1" applyFill="1" applyBorder="1" applyAlignment="1">
      <alignment horizontal="center" vertical="center" wrapText="1"/>
    </xf>
    <xf numFmtId="0" fontId="12" fillId="2" borderId="42" xfId="10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 applyAlignment="1"/>
    <xf numFmtId="0" fontId="28" fillId="2" borderId="46" xfId="3" applyFont="1" applyFill="1" applyBorder="1" applyAlignment="1"/>
    <xf numFmtId="0" fontId="28" fillId="2" borderId="66" xfId="3" applyFont="1" applyFill="1" applyBorder="1" applyAlignment="1"/>
    <xf numFmtId="0" fontId="28" fillId="2" borderId="55" xfId="3" applyFont="1" applyFill="1" applyBorder="1" applyAlignment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167" fontId="12" fillId="0" borderId="62" xfId="1" applyNumberFormat="1" applyFont="1" applyBorder="1"/>
    <xf numFmtId="167" fontId="12" fillId="0" borderId="61" xfId="1" applyNumberFormat="1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167" fontId="12" fillId="0" borderId="46" xfId="1" applyNumberFormat="1" applyFont="1" applyBorder="1"/>
    <xf numFmtId="167" fontId="12" fillId="0" borderId="55" xfId="1" applyNumberFormat="1" applyFont="1" applyBorder="1"/>
    <xf numFmtId="0" fontId="12" fillId="0" borderId="14" xfId="0" applyFont="1" applyBorder="1"/>
    <xf numFmtId="0" fontId="12" fillId="2" borderId="14" xfId="0" applyFont="1" applyFill="1" applyBorder="1" applyAlignment="1">
      <alignment horizontal="left" vertical="center"/>
    </xf>
    <xf numFmtId="167" fontId="35" fillId="0" borderId="14" xfId="1" applyNumberFormat="1" applyFont="1" applyBorder="1"/>
    <xf numFmtId="167" fontId="12" fillId="0" borderId="30" xfId="1" applyNumberFormat="1" applyFont="1" applyBorder="1"/>
    <xf numFmtId="167" fontId="35" fillId="0" borderId="9" xfId="1" applyNumberFormat="1" applyFont="1" applyBorder="1"/>
    <xf numFmtId="167" fontId="35" fillId="0" borderId="56" xfId="1" applyNumberFormat="1" applyFont="1" applyBorder="1"/>
    <xf numFmtId="167" fontId="35" fillId="0" borderId="43" xfId="1" applyNumberFormat="1" applyFont="1" applyBorder="1"/>
    <xf numFmtId="167" fontId="35" fillId="0" borderId="51" xfId="1" applyNumberFormat="1" applyFont="1" applyBorder="1"/>
    <xf numFmtId="167" fontId="35" fillId="0" borderId="44" xfId="1" applyNumberFormat="1" applyFont="1" applyBorder="1"/>
    <xf numFmtId="167" fontId="35" fillId="0" borderId="25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17" fillId="2" borderId="23" xfId="3" applyFont="1" applyFill="1" applyBorder="1" applyAlignment="1">
      <alignment vertical="center"/>
    </xf>
    <xf numFmtId="0" fontId="35" fillId="0" borderId="42" xfId="0" applyFont="1" applyBorder="1"/>
    <xf numFmtId="0" fontId="35" fillId="0" borderId="12" xfId="0" applyFont="1" applyBorder="1"/>
    <xf numFmtId="0" fontId="35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167" fontId="35" fillId="0" borderId="13" xfId="1" applyNumberFormat="1" applyFont="1" applyBorder="1"/>
    <xf numFmtId="0" fontId="35" fillId="0" borderId="0" xfId="0" applyFont="1"/>
    <xf numFmtId="0" fontId="37" fillId="0" borderId="0" xfId="0" applyFont="1"/>
    <xf numFmtId="0" fontId="35" fillId="0" borderId="14" xfId="0" applyFont="1" applyBorder="1"/>
    <xf numFmtId="0" fontId="35" fillId="0" borderId="9" xfId="0" applyFont="1" applyBorder="1"/>
    <xf numFmtId="0" fontId="35" fillId="0" borderId="10" xfId="0" applyFont="1" applyBorder="1"/>
    <xf numFmtId="0" fontId="35" fillId="0" borderId="56" xfId="0" applyFont="1" applyBorder="1"/>
    <xf numFmtId="0" fontId="35" fillId="0" borderId="43" xfId="0" applyFont="1" applyBorder="1"/>
    <xf numFmtId="0" fontId="35" fillId="0" borderId="44" xfId="0" applyFont="1" applyBorder="1"/>
    <xf numFmtId="0" fontId="35" fillId="0" borderId="16" xfId="0" applyFont="1" applyBorder="1"/>
    <xf numFmtId="167" fontId="35" fillId="0" borderId="16" xfId="1" applyNumberFormat="1" applyFont="1" applyBorder="1"/>
    <xf numFmtId="0" fontId="36" fillId="0" borderId="9" xfId="0" applyFont="1" applyBorder="1"/>
    <xf numFmtId="0" fontId="36" fillId="0" borderId="10" xfId="0" applyFont="1" applyBorder="1"/>
    <xf numFmtId="0" fontId="36" fillId="0" borderId="56" xfId="0" applyFont="1" applyBorder="1"/>
    <xf numFmtId="165" fontId="35" fillId="0" borderId="14" xfId="1" applyNumberFormat="1" applyFont="1" applyBorder="1"/>
    <xf numFmtId="165" fontId="35" fillId="0" borderId="51" xfId="1" applyNumberFormat="1" applyFont="1" applyBorder="1"/>
    <xf numFmtId="165" fontId="35" fillId="0" borderId="16" xfId="1" applyNumberFormat="1" applyFont="1" applyBorder="1"/>
    <xf numFmtId="165" fontId="35" fillId="0" borderId="25" xfId="1" applyNumberFormat="1" applyFont="1" applyBorder="1"/>
    <xf numFmtId="165" fontId="0" fillId="0" borderId="0" xfId="1" applyNumberFormat="1" applyFont="1"/>
    <xf numFmtId="0" fontId="35" fillId="0" borderId="22" xfId="0" applyFont="1" applyBorder="1"/>
    <xf numFmtId="165" fontId="35" fillId="0" borderId="23" xfId="1" applyNumberFormat="1" applyFont="1" applyBorder="1"/>
    <xf numFmtId="165" fontId="35" fillId="0" borderId="53" xfId="1" applyNumberFormat="1" applyFont="1" applyBorder="1"/>
    <xf numFmtId="0" fontId="38" fillId="0" borderId="72" xfId="0" applyFont="1" applyBorder="1"/>
    <xf numFmtId="0" fontId="38" fillId="0" borderId="73" xfId="0" applyFont="1" applyBorder="1"/>
    <xf numFmtId="0" fontId="38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167" fontId="35" fillId="0" borderId="10" xfId="1" applyNumberFormat="1" applyFont="1" applyBorder="1"/>
    <xf numFmtId="0" fontId="12" fillId="2" borderId="2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9" fillId="0" borderId="0" xfId="5" applyFont="1"/>
    <xf numFmtId="0" fontId="39" fillId="4" borderId="0" xfId="5" applyFont="1" applyFill="1"/>
    <xf numFmtId="0" fontId="39" fillId="2" borderId="0" xfId="5" applyFont="1" applyFill="1"/>
    <xf numFmtId="0" fontId="39" fillId="0" borderId="7" xfId="5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40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41" fillId="2" borderId="75" xfId="0" applyFont="1" applyFill="1" applyBorder="1" applyAlignment="1">
      <alignment horizontal="left" vertical="top"/>
    </xf>
    <xf numFmtId="0" fontId="42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41" fillId="2" borderId="0" xfId="0" applyFont="1" applyFill="1" applyAlignment="1">
      <alignment horizontal="left" vertical="top"/>
    </xf>
    <xf numFmtId="0" fontId="43" fillId="2" borderId="0" xfId="0" applyFont="1" applyFill="1" applyBorder="1" applyAlignment="1">
      <alignment vertical="center"/>
    </xf>
    <xf numFmtId="0" fontId="41" fillId="2" borderId="0" xfId="0" applyFont="1" applyFill="1" applyAlignment="1">
      <alignment horizontal="center"/>
    </xf>
    <xf numFmtId="0" fontId="42" fillId="2" borderId="75" xfId="0" applyFont="1" applyFill="1" applyBorder="1" applyAlignment="1"/>
    <xf numFmtId="0" fontId="41" fillId="2" borderId="24" xfId="0" applyFont="1" applyFill="1" applyBorder="1" applyAlignment="1">
      <alignment horizontal="center"/>
    </xf>
    <xf numFmtId="0" fontId="41" fillId="2" borderId="0" xfId="0" applyFont="1" applyFill="1" applyBorder="1"/>
    <xf numFmtId="3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2" borderId="24" xfId="0" applyFont="1" applyFill="1" applyBorder="1" applyAlignment="1">
      <alignment vertical="center"/>
    </xf>
    <xf numFmtId="0" fontId="44" fillId="2" borderId="24" xfId="0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10" fontId="41" fillId="2" borderId="0" xfId="0" applyNumberFormat="1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Alignment="1">
      <alignment horizontal="left" vertical="top" wrapText="1"/>
    </xf>
    <xf numFmtId="0" fontId="41" fillId="2" borderId="0" xfId="0" applyFont="1" applyFill="1" applyAlignment="1">
      <alignment horizontal="left" wrapText="1"/>
    </xf>
    <xf numFmtId="0" fontId="17" fillId="2" borderId="0" xfId="8" applyFont="1" applyFill="1" applyBorder="1"/>
    <xf numFmtId="49" fontId="12" fillId="2" borderId="0" xfId="1" applyNumberFormat="1" applyFont="1" applyFill="1" applyBorder="1" applyAlignment="1">
      <alignment horizontal="left" vertical="center" wrapText="1"/>
    </xf>
    <xf numFmtId="49" fontId="23" fillId="4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165" fontId="23" fillId="4" borderId="0" xfId="1" applyNumberFormat="1" applyFont="1" applyFill="1" applyBorder="1" applyAlignment="1">
      <alignment vertical="center"/>
    </xf>
    <xf numFmtId="165" fontId="12" fillId="4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45" fillId="2" borderId="0" xfId="8" applyFont="1" applyFill="1" applyAlignment="1">
      <alignment vertical="top" wrapText="1"/>
    </xf>
    <xf numFmtId="0" fontId="46" fillId="2" borderId="0" xfId="8" applyFont="1" applyFill="1" applyAlignment="1">
      <alignment vertical="top" wrapText="1"/>
    </xf>
    <xf numFmtId="0" fontId="47" fillId="4" borderId="42" xfId="3" applyFont="1" applyFill="1" applyBorder="1" applyAlignment="1">
      <alignment vertical="center"/>
    </xf>
    <xf numFmtId="0" fontId="47" fillId="4" borderId="34" xfId="3" applyFont="1" applyFill="1" applyBorder="1" applyAlignment="1">
      <alignment vertical="center"/>
    </xf>
    <xf numFmtId="0" fontId="47" fillId="4" borderId="45" xfId="3" applyFont="1" applyFill="1" applyBorder="1" applyAlignment="1">
      <alignment horizontal="center" vertical="center"/>
    </xf>
    <xf numFmtId="0" fontId="45" fillId="2" borderId="12" xfId="3" applyFont="1" applyFill="1" applyBorder="1" applyAlignment="1">
      <alignment horizontal="center" vertical="center"/>
    </xf>
    <xf numFmtId="0" fontId="45" fillId="2" borderId="30" xfId="3" applyFont="1" applyFill="1" applyBorder="1" applyAlignment="1">
      <alignment vertical="center"/>
    </xf>
    <xf numFmtId="0" fontId="45" fillId="2" borderId="31" xfId="3" applyFont="1" applyFill="1" applyBorder="1" applyAlignment="1">
      <alignment vertical="center"/>
    </xf>
    <xf numFmtId="165" fontId="45" fillId="2" borderId="62" xfId="1" applyNumberFormat="1" applyFont="1" applyFill="1" applyBorder="1" applyAlignment="1">
      <alignment vertical="center"/>
    </xf>
    <xf numFmtId="0" fontId="45" fillId="2" borderId="43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vertical="center"/>
    </xf>
    <xf numFmtId="0" fontId="46" fillId="2" borderId="46" xfId="8" applyFont="1" applyFill="1" applyBorder="1"/>
    <xf numFmtId="165" fontId="48" fillId="2" borderId="62" xfId="1" applyNumberFormat="1" applyFont="1" applyFill="1" applyBorder="1" applyAlignment="1">
      <alignment vertical="center"/>
    </xf>
    <xf numFmtId="0" fontId="46" fillId="2" borderId="0" xfId="8" applyFont="1" applyFill="1"/>
    <xf numFmtId="0" fontId="47" fillId="2" borderId="12" xfId="3" applyFont="1" applyFill="1" applyBorder="1" applyAlignment="1">
      <alignment horizontal="center" vertical="center"/>
    </xf>
    <xf numFmtId="0" fontId="47" fillId="2" borderId="30" xfId="3" applyFont="1" applyFill="1" applyBorder="1" applyAlignment="1">
      <alignment vertical="center"/>
    </xf>
    <xf numFmtId="0" fontId="47" fillId="2" borderId="31" xfId="3" applyFont="1" applyFill="1" applyBorder="1" applyAlignment="1">
      <alignment vertical="center"/>
    </xf>
    <xf numFmtId="165" fontId="47" fillId="2" borderId="62" xfId="1" applyNumberFormat="1" applyFont="1" applyFill="1" applyBorder="1" applyAlignment="1">
      <alignment vertical="center"/>
    </xf>
    <xf numFmtId="0" fontId="47" fillId="4" borderId="54" xfId="3" applyFont="1" applyFill="1" applyBorder="1" applyAlignment="1">
      <alignment vertical="center"/>
    </xf>
    <xf numFmtId="0" fontId="47" fillId="4" borderId="7" xfId="3" applyFont="1" applyFill="1" applyBorder="1" applyAlignment="1">
      <alignment vertical="center"/>
    </xf>
    <xf numFmtId="0" fontId="47" fillId="4" borderId="21" xfId="3" applyFont="1" applyFill="1" applyBorder="1" applyAlignment="1">
      <alignment vertical="center"/>
    </xf>
    <xf numFmtId="166" fontId="45" fillId="2" borderId="62" xfId="2" applyNumberFormat="1" applyFont="1" applyFill="1" applyBorder="1" applyAlignment="1">
      <alignment vertical="center"/>
    </xf>
    <xf numFmtId="0" fontId="45" fillId="2" borderId="40" xfId="3" applyFont="1" applyFill="1" applyBorder="1" applyAlignment="1">
      <alignment horizontal="center" vertical="center"/>
    </xf>
    <xf numFmtId="0" fontId="45" fillId="2" borderId="47" xfId="3" applyFont="1" applyFill="1" applyBorder="1" applyAlignment="1">
      <alignment vertical="center"/>
    </xf>
    <xf numFmtId="0" fontId="45" fillId="2" borderId="50" xfId="3" applyFont="1" applyFill="1" applyBorder="1" applyAlignment="1">
      <alignment vertical="center"/>
    </xf>
    <xf numFmtId="165" fontId="45" fillId="2" borderId="61" xfId="1" applyNumberFormat="1" applyFont="1" applyFill="1" applyBorder="1" applyAlignment="1">
      <alignment vertical="center"/>
    </xf>
    <xf numFmtId="0" fontId="10" fillId="4" borderId="29" xfId="3" applyFont="1" applyFill="1" applyBorder="1" applyAlignment="1">
      <alignment vertical="top"/>
    </xf>
    <xf numFmtId="0" fontId="16" fillId="4" borderId="29" xfId="8" applyFont="1" applyFill="1" applyBorder="1" applyAlignment="1">
      <alignment vertical="top" wrapText="1"/>
    </xf>
    <xf numFmtId="0" fontId="16" fillId="4" borderId="14" xfId="8" applyFont="1" applyFill="1" applyBorder="1" applyAlignment="1">
      <alignment vertical="top" wrapText="1"/>
    </xf>
    <xf numFmtId="0" fontId="13" fillId="4" borderId="14" xfId="8" applyFont="1" applyFill="1" applyBorder="1" applyAlignment="1">
      <alignment vertical="top" wrapText="1"/>
    </xf>
    <xf numFmtId="0" fontId="10" fillId="2" borderId="30" xfId="3" applyFont="1" applyFill="1" applyBorder="1" applyAlignment="1">
      <alignment vertical="top"/>
    </xf>
    <xf numFmtId="0" fontId="16" fillId="2" borderId="13" xfId="8" applyFont="1" applyFill="1" applyBorder="1" applyAlignment="1">
      <alignment vertical="top" wrapText="1"/>
    </xf>
    <xf numFmtId="0" fontId="45" fillId="2" borderId="13" xfId="8" applyFont="1" applyFill="1" applyBorder="1" applyAlignment="1">
      <alignment vertical="top" wrapText="1"/>
    </xf>
    <xf numFmtId="165" fontId="46" fillId="2" borderId="14" xfId="1" applyNumberFormat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/>
    </xf>
    <xf numFmtId="0" fontId="16" fillId="2" borderId="8" xfId="8" applyFont="1" applyFill="1" applyBorder="1" applyAlignment="1">
      <alignment vertical="top" wrapText="1"/>
    </xf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vertical="center"/>
    </xf>
    <xf numFmtId="165" fontId="21" fillId="2" borderId="0" xfId="1" applyNumberFormat="1" applyFont="1" applyFill="1" applyBorder="1"/>
    <xf numFmtId="0" fontId="20" fillId="2" borderId="0" xfId="3" applyFont="1" applyFill="1" applyBorder="1" applyAlignment="1">
      <alignment vertical="center"/>
    </xf>
    <xf numFmtId="0" fontId="46" fillId="2" borderId="0" xfId="3" applyFont="1" applyFill="1"/>
    <xf numFmtId="0" fontId="46" fillId="2" borderId="9" xfId="3" applyFont="1" applyFill="1" applyBorder="1" applyAlignment="1">
      <alignment horizontal="center" vertical="center" wrapText="1"/>
    </xf>
    <xf numFmtId="0" fontId="46" fillId="2" borderId="10" xfId="3" applyFont="1" applyFill="1" applyBorder="1" applyAlignment="1">
      <alignment horizontal="center" vertical="center" wrapText="1"/>
    </xf>
    <xf numFmtId="0" fontId="46" fillId="2" borderId="56" xfId="3" applyFont="1" applyFill="1" applyBorder="1" applyAlignment="1">
      <alignment horizontal="center" vertical="center" wrapText="1"/>
    </xf>
    <xf numFmtId="0" fontId="46" fillId="2" borderId="0" xfId="3" applyFont="1" applyFill="1" applyBorder="1"/>
    <xf numFmtId="0" fontId="46" fillId="2" borderId="11" xfId="3" applyFont="1" applyFill="1" applyBorder="1"/>
    <xf numFmtId="0" fontId="45" fillId="2" borderId="51" xfId="3" applyFont="1" applyFill="1" applyBorder="1" applyAlignment="1">
      <alignment horizontal="center" vertical="center" wrapText="1"/>
    </xf>
    <xf numFmtId="14" fontId="45" fillId="2" borderId="15" xfId="3" applyNumberFormat="1" applyFont="1" applyFill="1" applyBorder="1" applyAlignment="1">
      <alignment horizontal="center" vertical="center" wrapText="1"/>
    </xf>
    <xf numFmtId="14" fontId="45" fillId="2" borderId="29" xfId="3" applyNumberFormat="1" applyFont="1" applyFill="1" applyBorder="1" applyAlignment="1">
      <alignment horizontal="center" vertical="center" wrapText="1"/>
    </xf>
    <xf numFmtId="14" fontId="45" fillId="2" borderId="38" xfId="3" applyNumberFormat="1" applyFont="1" applyFill="1" applyBorder="1" applyAlignment="1">
      <alignment horizontal="center" vertical="center" wrapText="1"/>
    </xf>
    <xf numFmtId="0" fontId="46" fillId="2" borderId="9" xfId="3" applyFont="1" applyFill="1" applyBorder="1" applyAlignment="1">
      <alignment horizontal="center" vertical="center"/>
    </xf>
    <xf numFmtId="0" fontId="45" fillId="2" borderId="10" xfId="3" applyFont="1" applyFill="1" applyBorder="1" applyAlignment="1">
      <alignment horizontal="left" vertical="center"/>
    </xf>
    <xf numFmtId="0" fontId="45" fillId="2" borderId="10" xfId="3" applyFont="1" applyFill="1" applyBorder="1" applyAlignment="1">
      <alignment vertical="center"/>
    </xf>
    <xf numFmtId="165" fontId="45" fillId="2" borderId="10" xfId="1" applyNumberFormat="1" applyFont="1" applyFill="1" applyBorder="1"/>
    <xf numFmtId="165" fontId="45" fillId="2" borderId="56" xfId="1" applyNumberFormat="1" applyFont="1" applyFill="1" applyBorder="1"/>
    <xf numFmtId="0" fontId="46" fillId="2" borderId="22" xfId="3" applyFont="1" applyFill="1" applyBorder="1" applyAlignment="1">
      <alignment horizontal="center" vertical="center"/>
    </xf>
    <xf numFmtId="0" fontId="45" fillId="2" borderId="13" xfId="3" applyFont="1" applyFill="1" applyBorder="1" applyAlignment="1">
      <alignment vertical="center"/>
    </xf>
    <xf numFmtId="0" fontId="46" fillId="2" borderId="14" xfId="3" applyFont="1" applyFill="1" applyBorder="1"/>
    <xf numFmtId="165" fontId="45" fillId="2" borderId="51" xfId="1" applyNumberFormat="1" applyFont="1" applyFill="1" applyBorder="1"/>
    <xf numFmtId="0" fontId="46" fillId="2" borderId="43" xfId="3" applyFont="1" applyFill="1" applyBorder="1" applyAlignment="1">
      <alignment horizontal="center" vertical="center"/>
    </xf>
    <xf numFmtId="0" fontId="45" fillId="2" borderId="14" xfId="3" applyFont="1" applyFill="1" applyBorder="1" applyAlignment="1">
      <alignment horizontal="left" vertical="center"/>
    </xf>
    <xf numFmtId="0" fontId="45" fillId="2" borderId="23" xfId="3" applyFont="1" applyFill="1" applyBorder="1" applyAlignment="1">
      <alignment vertical="center"/>
    </xf>
    <xf numFmtId="165" fontId="45" fillId="2" borderId="14" xfId="1" applyNumberFormat="1" applyFont="1" applyFill="1" applyBorder="1"/>
    <xf numFmtId="0" fontId="45" fillId="2" borderId="14" xfId="3" applyFont="1" applyFill="1" applyBorder="1" applyAlignment="1">
      <alignment vertical="center"/>
    </xf>
    <xf numFmtId="0" fontId="46" fillId="2" borderId="28" xfId="3" applyFont="1" applyFill="1" applyBorder="1" applyAlignment="1">
      <alignment horizontal="center" vertical="center"/>
    </xf>
    <xf numFmtId="0" fontId="45" fillId="2" borderId="29" xfId="3" applyFont="1" applyFill="1" applyBorder="1" applyAlignment="1">
      <alignment horizontal="left" vertical="center"/>
    </xf>
    <xf numFmtId="0" fontId="45" fillId="2" borderId="29" xfId="3" applyFont="1" applyFill="1" applyBorder="1" applyAlignment="1">
      <alignment vertical="center"/>
    </xf>
    <xf numFmtId="165" fontId="45" fillId="2" borderId="29" xfId="1" applyNumberFormat="1" applyFont="1" applyFill="1" applyBorder="1"/>
    <xf numFmtId="0" fontId="46" fillId="2" borderId="44" xfId="3" applyFont="1" applyFill="1" applyBorder="1" applyAlignment="1">
      <alignment horizontal="center" vertical="center"/>
    </xf>
    <xf numFmtId="0" fontId="45" fillId="2" borderId="16" xfId="3" applyFont="1" applyFill="1" applyBorder="1" applyAlignment="1">
      <alignment horizontal="left" vertical="center"/>
    </xf>
    <xf numFmtId="0" fontId="45" fillId="2" borderId="16" xfId="3" applyFont="1" applyFill="1" applyBorder="1" applyAlignment="1">
      <alignment vertical="center"/>
    </xf>
    <xf numFmtId="165" fontId="45" fillId="2" borderId="16" xfId="1" applyNumberFormat="1" applyFont="1" applyFill="1" applyBorder="1"/>
    <xf numFmtId="165" fontId="45" fillId="2" borderId="25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47" fillId="4" borderId="30" xfId="3" applyFont="1" applyFill="1" applyBorder="1" applyAlignment="1">
      <alignment vertical="top"/>
    </xf>
    <xf numFmtId="0" fontId="45" fillId="4" borderId="31" xfId="0" applyFont="1" applyFill="1" applyBorder="1"/>
    <xf numFmtId="14" fontId="45" fillId="4" borderId="14" xfId="0" applyNumberFormat="1" applyFont="1" applyFill="1" applyBorder="1" applyAlignment="1">
      <alignment horizontal="right"/>
    </xf>
    <xf numFmtId="0" fontId="45" fillId="2" borderId="74" xfId="0" applyFont="1" applyFill="1" applyBorder="1"/>
    <xf numFmtId="0" fontId="45" fillId="2" borderId="0" xfId="0" applyFont="1" applyFill="1" applyBorder="1"/>
    <xf numFmtId="3" fontId="45" fillId="2" borderId="29" xfId="0" applyNumberFormat="1" applyFont="1" applyFill="1" applyBorder="1"/>
    <xf numFmtId="3" fontId="45" fillId="2" borderId="5" xfId="0" applyNumberFormat="1" applyFont="1" applyFill="1" applyBorder="1"/>
    <xf numFmtId="3" fontId="45" fillId="2" borderId="17" xfId="0" applyNumberFormat="1" applyFont="1" applyFill="1" applyBorder="1"/>
    <xf numFmtId="0" fontId="49" fillId="4" borderId="30" xfId="0" applyFont="1" applyFill="1" applyBorder="1"/>
    <xf numFmtId="3" fontId="49" fillId="4" borderId="14" xfId="0" applyNumberFormat="1" applyFont="1" applyFill="1" applyBorder="1" applyAlignment="1">
      <alignment horizontal="right" wrapText="1"/>
    </xf>
    <xf numFmtId="3" fontId="49" fillId="4" borderId="13" xfId="0" applyNumberFormat="1" applyFont="1" applyFill="1" applyBorder="1" applyAlignment="1">
      <alignment horizontal="right" wrapText="1"/>
    </xf>
    <xf numFmtId="10" fontId="47" fillId="2" borderId="17" xfId="0" applyNumberFormat="1" applyFont="1" applyFill="1" applyBorder="1"/>
    <xf numFmtId="0" fontId="45" fillId="2" borderId="6" xfId="0" applyFont="1" applyFill="1" applyBorder="1"/>
    <xf numFmtId="0" fontId="45" fillId="2" borderId="7" xfId="0" applyFont="1" applyFill="1" applyBorder="1"/>
    <xf numFmtId="10" fontId="47" fillId="2" borderId="23" xfId="0" applyNumberFormat="1" applyFont="1" applyFill="1" applyBorder="1"/>
    <xf numFmtId="10" fontId="50" fillId="2" borderId="0" xfId="0" applyNumberFormat="1" applyFont="1" applyFill="1" applyBorder="1"/>
    <xf numFmtId="10" fontId="41" fillId="2" borderId="0" xfId="0" applyNumberFormat="1" applyFont="1" applyFill="1" applyBorder="1"/>
    <xf numFmtId="0" fontId="49" fillId="4" borderId="3" xfId="0" applyFont="1" applyFill="1" applyBorder="1"/>
    <xf numFmtId="0" fontId="45" fillId="4" borderId="4" xfId="0" applyFont="1" applyFill="1" applyBorder="1"/>
    <xf numFmtId="0" fontId="45" fillId="0" borderId="3" xfId="0" applyFont="1" applyFill="1" applyBorder="1"/>
    <xf numFmtId="0" fontId="45" fillId="0" borderId="76" xfId="0" applyFont="1" applyFill="1" applyBorder="1"/>
    <xf numFmtId="3" fontId="46" fillId="0" borderId="29" xfId="0" applyNumberFormat="1" applyFont="1" applyFill="1" applyBorder="1" applyAlignment="1">
      <alignment horizontal="right" wrapText="1"/>
    </xf>
    <xf numFmtId="0" fontId="45" fillId="2" borderId="5" xfId="0" applyFont="1" applyFill="1" applyBorder="1"/>
    <xf numFmtId="0" fontId="45" fillId="2" borderId="8" xfId="0" applyFont="1" applyFill="1" applyBorder="1"/>
    <xf numFmtId="10" fontId="45" fillId="2" borderId="23" xfId="0" applyNumberFormat="1" applyFont="1" applyFill="1" applyBorder="1"/>
    <xf numFmtId="10" fontId="41" fillId="2" borderId="23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51" fillId="2" borderId="0" xfId="7" applyFont="1" applyFill="1" applyAlignment="1">
      <alignment horizontal="left" vertical="center"/>
    </xf>
    <xf numFmtId="0" fontId="12" fillId="2" borderId="0" xfId="3" applyFont="1" applyFill="1" applyBorder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0" fontId="13" fillId="5" borderId="0" xfId="3" applyFont="1" applyFill="1"/>
    <xf numFmtId="0" fontId="13" fillId="6" borderId="0" xfId="10" applyFont="1" applyFill="1"/>
    <xf numFmtId="0" fontId="18" fillId="0" borderId="0" xfId="0" applyFont="1"/>
    <xf numFmtId="0" fontId="18" fillId="5" borderId="0" xfId="0" applyFont="1" applyFill="1"/>
    <xf numFmtId="0" fontId="36" fillId="6" borderId="0" xfId="0" applyFont="1" applyFill="1" applyBorder="1"/>
    <xf numFmtId="165" fontId="0" fillId="0" borderId="0" xfId="0" applyNumberFormat="1"/>
    <xf numFmtId="0" fontId="52" fillId="5" borderId="0" xfId="0" applyFont="1" applyFill="1" applyBorder="1"/>
    <xf numFmtId="0" fontId="13" fillId="5" borderId="0" xfId="3" applyFont="1" applyFill="1" applyAlignment="1">
      <alignment vertical="top" wrapText="1"/>
    </xf>
    <xf numFmtId="0" fontId="0" fillId="6" borderId="0" xfId="0" applyFill="1"/>
    <xf numFmtId="0" fontId="18" fillId="6" borderId="0" xfId="0" applyFont="1" applyFill="1"/>
    <xf numFmtId="0" fontId="13" fillId="0" borderId="0" xfId="3" applyFont="1" applyFill="1"/>
    <xf numFmtId="0" fontId="0" fillId="0" borderId="0" xfId="0" applyFill="1"/>
    <xf numFmtId="0" fontId="13" fillId="0" borderId="0" xfId="10" applyFont="1" applyFill="1"/>
    <xf numFmtId="0" fontId="5" fillId="8" borderId="0" xfId="0" applyFont="1" applyFill="1"/>
    <xf numFmtId="0" fontId="53" fillId="5" borderId="0" xfId="3" applyFont="1" applyFill="1"/>
    <xf numFmtId="0" fontId="46" fillId="0" borderId="0" xfId="8" applyFont="1" applyFill="1"/>
    <xf numFmtId="0" fontId="17" fillId="5" borderId="0" xfId="8" applyFont="1" applyFill="1"/>
    <xf numFmtId="0" fontId="54" fillId="5" borderId="0" xfId="8" applyFont="1" applyFill="1"/>
    <xf numFmtId="0" fontId="55" fillId="5" borderId="0" xfId="8" applyFont="1" applyFill="1"/>
    <xf numFmtId="0" fontId="55" fillId="2" borderId="0" xfId="8" applyFont="1" applyFill="1"/>
    <xf numFmtId="0" fontId="5" fillId="2" borderId="0" xfId="8" applyFont="1" applyFill="1"/>
    <xf numFmtId="165" fontId="17" fillId="2" borderId="0" xfId="8" applyNumberFormat="1" applyFont="1" applyFill="1"/>
    <xf numFmtId="166" fontId="46" fillId="2" borderId="14" xfId="2" applyNumberFormat="1" applyFont="1" applyFill="1" applyBorder="1" applyAlignment="1">
      <alignment vertical="top" wrapText="1"/>
    </xf>
    <xf numFmtId="0" fontId="13" fillId="7" borderId="0" xfId="3" applyFont="1" applyFill="1"/>
    <xf numFmtId="0" fontId="17" fillId="8" borderId="0" xfId="8" applyFont="1" applyFill="1"/>
    <xf numFmtId="0" fontId="13" fillId="6" borderId="0" xfId="3" applyFont="1" applyFill="1"/>
    <xf numFmtId="0" fontId="18" fillId="2" borderId="0" xfId="0" applyFont="1" applyFill="1"/>
    <xf numFmtId="0" fontId="12" fillId="2" borderId="14" xfId="0" applyFont="1" applyFill="1" applyBorder="1" applyAlignment="1">
      <alignment vertical="center"/>
    </xf>
    <xf numFmtId="169" fontId="35" fillId="0" borderId="56" xfId="1" applyNumberFormat="1" applyFont="1" applyBorder="1"/>
    <xf numFmtId="169" fontId="35" fillId="0" borderId="51" xfId="1" applyNumberFormat="1" applyFont="1" applyBorder="1"/>
    <xf numFmtId="169" fontId="35" fillId="0" borderId="25" xfId="1" applyNumberFormat="1" applyFont="1" applyBorder="1"/>
    <xf numFmtId="169" fontId="12" fillId="2" borderId="53" xfId="1" applyNumberFormat="1" applyFont="1" applyFill="1" applyBorder="1"/>
    <xf numFmtId="169" fontId="12" fillId="2" borderId="51" xfId="1" applyNumberFormat="1" applyFont="1" applyFill="1" applyBorder="1"/>
    <xf numFmtId="0" fontId="12" fillId="2" borderId="28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47" fillId="4" borderId="54" xfId="3" applyFont="1" applyFill="1" applyBorder="1" applyAlignment="1">
      <alignment horizontal="left" vertical="center"/>
    </xf>
    <xf numFmtId="0" fontId="47" fillId="4" borderId="7" xfId="3" applyFont="1" applyFill="1" applyBorder="1" applyAlignment="1">
      <alignment horizontal="left" vertical="center"/>
    </xf>
    <xf numFmtId="0" fontId="47" fillId="4" borderId="21" xfId="3" applyFont="1" applyFill="1" applyBorder="1" applyAlignment="1">
      <alignment horizontal="left" vertical="center"/>
    </xf>
    <xf numFmtId="0" fontId="45" fillId="2" borderId="30" xfId="3" applyFont="1" applyFill="1" applyBorder="1" applyAlignment="1">
      <alignment horizontal="left" vertical="center" wrapText="1"/>
    </xf>
    <xf numFmtId="0" fontId="45" fillId="2" borderId="46" xfId="3" applyFont="1" applyFill="1" applyBorder="1" applyAlignment="1">
      <alignment horizontal="left" vertical="center" wrapText="1"/>
    </xf>
    <xf numFmtId="0" fontId="45" fillId="2" borderId="12" xfId="3" applyFont="1" applyFill="1" applyBorder="1" applyAlignment="1">
      <alignment horizontal="center" vertical="center" wrapText="1"/>
    </xf>
    <xf numFmtId="0" fontId="45" fillId="2" borderId="13" xfId="3" applyFont="1" applyFill="1" applyBorder="1" applyAlignment="1">
      <alignment horizontal="center" vertical="center" wrapText="1"/>
    </xf>
    <xf numFmtId="0" fontId="12" fillId="2" borderId="12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1">
    <cellStyle name="Comma 2" xfId="9" xr:uid="{00000000-0005-0000-0000-000000000000}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19</xdr:row>
      <xdr:rowOff>162013</xdr:rowOff>
    </xdr:from>
    <xdr:to>
      <xdr:col>2</xdr:col>
      <xdr:colOff>705107</xdr:colOff>
      <xdr:row>21</xdr:row>
      <xdr:rowOff>42883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3568601"/>
          <a:ext cx="2029082" cy="239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SNOR Q4 2021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18</xdr:row>
      <xdr:rowOff>56030</xdr:rowOff>
    </xdr:from>
    <xdr:to>
      <xdr:col>4</xdr:col>
      <xdr:colOff>941293</xdr:colOff>
      <xdr:row>19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28</xdr:row>
      <xdr:rowOff>0</xdr:rowOff>
    </xdr:from>
    <xdr:to>
      <xdr:col>4</xdr:col>
      <xdr:colOff>705971</xdr:colOff>
      <xdr:row>54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184274</xdr:colOff>
      <xdr:row>30</xdr:row>
      <xdr:rowOff>73896</xdr:rowOff>
    </xdr:from>
    <xdr:to>
      <xdr:col>6</xdr:col>
      <xdr:colOff>150656</xdr:colOff>
      <xdr:row>56</xdr:row>
      <xdr:rowOff>107513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84274" y="8398746"/>
          <a:ext cx="5671857" cy="4738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18</xdr:row>
      <xdr:rowOff>119342</xdr:rowOff>
    </xdr:from>
    <xdr:to>
      <xdr:col>22</xdr:col>
      <xdr:colOff>21850</xdr:colOff>
      <xdr:row>19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21</xdr:row>
      <xdr:rowOff>24652</xdr:rowOff>
    </xdr:from>
    <xdr:to>
      <xdr:col>4</xdr:col>
      <xdr:colOff>578785</xdr:colOff>
      <xdr:row>47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22</xdr:row>
      <xdr:rowOff>46505</xdr:rowOff>
    </xdr:from>
    <xdr:to>
      <xdr:col>9</xdr:col>
      <xdr:colOff>67795</xdr:colOff>
      <xdr:row>23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3</xdr:col>
      <xdr:colOff>888066</xdr:colOff>
      <xdr:row>42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21526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524435</xdr:colOff>
      <xdr:row>13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27</xdr:row>
      <xdr:rowOff>0</xdr:rowOff>
    </xdr:from>
    <xdr:to>
      <xdr:col>4</xdr:col>
      <xdr:colOff>497541</xdr:colOff>
      <xdr:row>56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152400</xdr:rowOff>
    </xdr:from>
    <xdr:to>
      <xdr:col>4</xdr:col>
      <xdr:colOff>1430991</xdr:colOff>
      <xdr:row>64</xdr:row>
      <xdr:rowOff>35299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56578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6</xdr:col>
      <xdr:colOff>514910</xdr:colOff>
      <xdr:row>36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49</xdr:row>
      <xdr:rowOff>44823</xdr:rowOff>
    </xdr:from>
    <xdr:to>
      <xdr:col>4</xdr:col>
      <xdr:colOff>392206</xdr:colOff>
      <xdr:row>75</xdr:row>
      <xdr:rowOff>78441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Nordmøre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14</xdr:row>
      <xdr:rowOff>22412</xdr:rowOff>
    </xdr:from>
    <xdr:to>
      <xdr:col>6</xdr:col>
      <xdr:colOff>100852</xdr:colOff>
      <xdr:row>40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246529" y="2711824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225646</xdr:colOff>
      <xdr:row>12</xdr:row>
      <xdr:rowOff>56029</xdr:rowOff>
    </xdr:from>
    <xdr:to>
      <xdr:col>5</xdr:col>
      <xdr:colOff>57557</xdr:colOff>
      <xdr:row>38</xdr:row>
      <xdr:rowOff>89646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225646" y="2359347"/>
          <a:ext cx="4992729" cy="47614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tusen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22</xdr:row>
      <xdr:rowOff>145677</xdr:rowOff>
    </xdr:from>
    <xdr:to>
      <xdr:col>4</xdr:col>
      <xdr:colOff>123267</xdr:colOff>
      <xdr:row>49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15</xdr:row>
      <xdr:rowOff>86286</xdr:rowOff>
    </xdr:from>
    <xdr:to>
      <xdr:col>4</xdr:col>
      <xdr:colOff>2701924</xdr:colOff>
      <xdr:row>16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128</xdr:row>
      <xdr:rowOff>21852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38685" y="18763690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Nordvest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4</xdr:col>
      <xdr:colOff>0</xdr:colOff>
      <xdr:row>77</xdr:row>
      <xdr:rowOff>31378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Opptjente renter/verdiendringer</a:t>
          </a:r>
          <a:r>
            <a:rPr lang="nb-NO" sz="1100" b="0" baseline="0">
              <a:solidFill>
                <a:sysClr val="windowText" lastClr="000000"/>
              </a:solidFill>
            </a:rPr>
            <a:t> er inkludert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17</xdr:row>
      <xdr:rowOff>134471</xdr:rowOff>
    </xdr:from>
    <xdr:to>
      <xdr:col>7</xdr:col>
      <xdr:colOff>214313</xdr:colOff>
      <xdr:row>43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15</xdr:row>
      <xdr:rowOff>56029</xdr:rowOff>
    </xdr:from>
    <xdr:to>
      <xdr:col>6</xdr:col>
      <xdr:colOff>0</xdr:colOff>
      <xdr:row>16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B1:B305"/>
  <sheetViews>
    <sheetView zoomScale="85" zoomScaleNormal="85" workbookViewId="0">
      <selection activeCell="D31" sqref="D31"/>
    </sheetView>
  </sheetViews>
  <sheetFormatPr baseColWidth="10" defaultRowHeight="12.75" x14ac:dyDescent="0.2"/>
  <cols>
    <col min="1" max="16384" width="11.42578125" style="219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218"/>
    </row>
    <row r="4" spans="2:2" ht="14.25" customHeight="1" x14ac:dyDescent="0.2"/>
    <row r="5" spans="2:2" ht="14.25" customHeight="1" x14ac:dyDescent="0.2">
      <c r="B5" s="221"/>
    </row>
    <row r="6" spans="2:2" ht="14.25" customHeight="1" x14ac:dyDescent="0.2"/>
    <row r="7" spans="2:2" ht="14.25" customHeight="1" x14ac:dyDescent="0.2">
      <c r="B7" s="217"/>
    </row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headerFooter>
    <oddHeader>&amp;R&amp;"Calibri"&amp;12&amp;K008000Intern - Nordmøre&amp;1#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92D050"/>
  </sheetPr>
  <dimension ref="A1:K39"/>
  <sheetViews>
    <sheetView zoomScale="120" zoomScaleNormal="120" workbookViewId="0">
      <selection activeCell="J5" sqref="J5:K17"/>
    </sheetView>
  </sheetViews>
  <sheetFormatPr baseColWidth="10" defaultRowHeight="14.25" x14ac:dyDescent="0.2"/>
  <cols>
    <col min="1" max="2" width="4.28515625" style="16" customWidth="1"/>
    <col min="3" max="4" width="2.140625" style="16" customWidth="1"/>
    <col min="5" max="5" width="37" style="16" customWidth="1"/>
    <col min="6" max="7" width="14.28515625" style="16" customWidth="1"/>
    <col min="8" max="16384" width="11.42578125" style="16"/>
  </cols>
  <sheetData>
    <row r="1" spans="1:11" ht="18.75" customHeight="1" x14ac:dyDescent="0.2"/>
    <row r="2" spans="1:11" ht="18.75" customHeight="1" x14ac:dyDescent="0.2">
      <c r="A2" s="17" t="s">
        <v>3</v>
      </c>
      <c r="B2" s="18"/>
      <c r="C2" s="18"/>
      <c r="D2" s="19"/>
      <c r="E2" s="19"/>
      <c r="F2" s="19"/>
    </row>
    <row r="3" spans="1:11" ht="14.25" customHeight="1" x14ac:dyDescent="0.2">
      <c r="A3" s="17"/>
      <c r="B3" s="18"/>
      <c r="C3" s="18"/>
      <c r="D3" s="19"/>
      <c r="E3" s="19"/>
      <c r="F3" s="19"/>
    </row>
    <row r="4" spans="1:11" ht="14.25" customHeight="1" x14ac:dyDescent="0.2">
      <c r="A4" s="17"/>
      <c r="B4" s="20" t="s">
        <v>425</v>
      </c>
      <c r="C4" s="21"/>
      <c r="D4" s="19"/>
      <c r="E4" s="19"/>
      <c r="F4" s="19"/>
    </row>
    <row r="5" spans="1:11" ht="14.25" customHeight="1" thickBot="1" x14ac:dyDescent="0.25">
      <c r="A5" s="17"/>
      <c r="B5" s="20"/>
      <c r="C5" s="21"/>
      <c r="D5" s="19"/>
      <c r="E5" s="19"/>
      <c r="F5" s="19"/>
      <c r="J5" s="574"/>
    </row>
    <row r="6" spans="1:11" ht="14.25" customHeight="1" x14ac:dyDescent="0.2">
      <c r="B6" s="22"/>
      <c r="C6" s="23"/>
      <c r="F6" s="24" t="s">
        <v>43</v>
      </c>
      <c r="G6" s="57" t="s">
        <v>44</v>
      </c>
    </row>
    <row r="7" spans="1:11" ht="23.25" customHeight="1" thickBot="1" x14ac:dyDescent="0.25">
      <c r="B7" s="26"/>
      <c r="C7" s="27"/>
      <c r="D7" s="27"/>
      <c r="E7" s="28"/>
      <c r="F7" s="29" t="s">
        <v>317</v>
      </c>
      <c r="G7" s="58" t="s">
        <v>319</v>
      </c>
    </row>
    <row r="8" spans="1:11" ht="14.25" customHeight="1" x14ac:dyDescent="0.2">
      <c r="B8" s="60">
        <v>1</v>
      </c>
      <c r="C8" s="360" t="s">
        <v>266</v>
      </c>
      <c r="D8" s="361"/>
      <c r="E8" s="361"/>
      <c r="F8" s="358">
        <v>14533629.699999999</v>
      </c>
      <c r="G8" s="358">
        <v>10511210.5</v>
      </c>
    </row>
    <row r="9" spans="1:11" ht="14.25" customHeight="1" x14ac:dyDescent="0.2">
      <c r="B9" s="60">
        <v>2</v>
      </c>
      <c r="C9" s="360" t="s">
        <v>270</v>
      </c>
      <c r="D9" s="361"/>
      <c r="E9" s="361"/>
      <c r="F9" s="358">
        <v>6368.1</v>
      </c>
      <c r="G9" s="353">
        <v>6368.1</v>
      </c>
    </row>
    <row r="10" spans="1:11" ht="14.25" customHeight="1" x14ac:dyDescent="0.2">
      <c r="B10" s="60">
        <v>3</v>
      </c>
      <c r="C10" s="360" t="s">
        <v>265</v>
      </c>
      <c r="D10" s="361"/>
      <c r="E10" s="361"/>
      <c r="F10" s="358">
        <v>89876.9</v>
      </c>
      <c r="G10" s="353">
        <v>58830.8</v>
      </c>
    </row>
    <row r="11" spans="1:11" ht="14.25" customHeight="1" x14ac:dyDescent="0.2">
      <c r="B11" s="60">
        <v>4</v>
      </c>
      <c r="C11" s="360" t="s">
        <v>269</v>
      </c>
      <c r="D11" s="361"/>
      <c r="E11" s="361"/>
      <c r="F11" s="358">
        <v>24021.9</v>
      </c>
      <c r="G11" s="353">
        <v>17162.599999999999</v>
      </c>
    </row>
    <row r="12" spans="1:11" ht="14.25" customHeight="1" x14ac:dyDescent="0.2">
      <c r="B12" s="60">
        <v>5</v>
      </c>
      <c r="C12" s="360" t="s">
        <v>267</v>
      </c>
      <c r="D12" s="361"/>
      <c r="E12" s="361"/>
      <c r="F12" s="358">
        <v>1516875.4</v>
      </c>
      <c r="G12" s="353">
        <v>1255928.2</v>
      </c>
    </row>
    <row r="13" spans="1:11" ht="14.25" customHeight="1" thickBot="1" x14ac:dyDescent="0.25">
      <c r="B13" s="60">
        <v>6</v>
      </c>
      <c r="C13" s="360" t="s">
        <v>268</v>
      </c>
      <c r="D13" s="361"/>
      <c r="E13" s="361"/>
      <c r="F13" s="359">
        <v>424599.5</v>
      </c>
      <c r="G13" s="354">
        <v>185886.7</v>
      </c>
    </row>
    <row r="14" spans="1:11" ht="14.25" customHeight="1" x14ac:dyDescent="0.2">
      <c r="B14" s="60">
        <v>7</v>
      </c>
      <c r="C14" s="11" t="s">
        <v>318</v>
      </c>
      <c r="D14" s="12"/>
      <c r="E14" s="12"/>
      <c r="F14" s="210">
        <f>SUM(F8:F13)</f>
        <v>16595371.5</v>
      </c>
      <c r="G14" s="116">
        <f>SUM(G8:G13)</f>
        <v>12035386.899999999</v>
      </c>
      <c r="J14" s="597"/>
      <c r="K14" s="597"/>
    </row>
    <row r="15" spans="1:11" ht="14.25" customHeight="1" thickBot="1" x14ac:dyDescent="0.25">
      <c r="B15" s="60">
        <v>8</v>
      </c>
      <c r="C15" s="62" t="s">
        <v>47</v>
      </c>
      <c r="D15" s="63"/>
      <c r="E15" s="63"/>
      <c r="F15" s="211">
        <f>F14</f>
        <v>16595371.5</v>
      </c>
      <c r="G15" s="206">
        <f>G14</f>
        <v>12035386.899999999</v>
      </c>
    </row>
    <row r="16" spans="1:1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</sheetData>
  <pageMargins left="0.7" right="0.7" top="0.75" bottom="0.75" header="0.3" footer="0.3"/>
  <pageSetup paperSize="9" orientation="portrait" verticalDpi="144" r:id="rId1"/>
  <headerFooter>
    <oddHeader>&amp;R&amp;"Calibri"&amp;12&amp;K008000Intern - Nordmøre&amp;1#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30"/>
  <sheetViews>
    <sheetView zoomScale="110" zoomScaleNormal="110" workbookViewId="0">
      <selection activeCell="G4" sqref="G4:H21"/>
    </sheetView>
  </sheetViews>
  <sheetFormatPr baseColWidth="10" defaultRowHeight="14.25" x14ac:dyDescent="0.2"/>
  <cols>
    <col min="1" max="2" width="4.28515625" style="273" customWidth="1"/>
    <col min="3" max="3" width="45.28515625" style="273" customWidth="1"/>
    <col min="4" max="14" width="14.28515625" style="273" customWidth="1"/>
    <col min="15" max="16384" width="11.42578125" style="273"/>
  </cols>
  <sheetData>
    <row r="1" spans="1:14" ht="18.75" customHeight="1" x14ac:dyDescent="0.2"/>
    <row r="2" spans="1:14" ht="18.75" customHeight="1" x14ac:dyDescent="0.2">
      <c r="A2" s="290" t="s">
        <v>4</v>
      </c>
      <c r="B2" s="330"/>
      <c r="C2" s="330"/>
      <c r="D2" s="328"/>
      <c r="E2" s="328"/>
    </row>
    <row r="3" spans="1:14" ht="14.25" customHeight="1" x14ac:dyDescent="0.2">
      <c r="A3" s="290"/>
      <c r="B3" s="330"/>
      <c r="C3" s="330"/>
      <c r="D3" s="328"/>
      <c r="E3" s="328"/>
    </row>
    <row r="4" spans="1:14" ht="14.25" customHeight="1" x14ac:dyDescent="0.2">
      <c r="A4" s="290"/>
      <c r="B4" s="289" t="s">
        <v>425</v>
      </c>
      <c r="C4" s="329"/>
      <c r="D4" s="328"/>
      <c r="E4" s="328"/>
    </row>
    <row r="5" spans="1:14" ht="14.25" customHeight="1" thickBot="1" x14ac:dyDescent="0.25">
      <c r="A5" s="290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14" ht="14.25" customHeight="1" x14ac:dyDescent="0.2">
      <c r="B6" s="314"/>
      <c r="C6" s="314"/>
      <c r="D6" s="327" t="s">
        <v>43</v>
      </c>
      <c r="E6" s="326" t="s">
        <v>62</v>
      </c>
      <c r="G6" s="574"/>
      <c r="H6" s="575"/>
    </row>
    <row r="7" spans="1:14" ht="14.25" customHeight="1" x14ac:dyDescent="0.2">
      <c r="B7" s="325"/>
      <c r="C7" s="325"/>
      <c r="D7" s="621" t="s">
        <v>254</v>
      </c>
      <c r="E7" s="622"/>
    </row>
    <row r="8" spans="1:14" ht="15" thickBot="1" x14ac:dyDescent="0.25">
      <c r="B8" s="324"/>
      <c r="C8" s="323"/>
      <c r="D8" s="275" t="s">
        <v>253</v>
      </c>
      <c r="E8" s="322" t="s">
        <v>40</v>
      </c>
    </row>
    <row r="9" spans="1:14" ht="14.25" customHeight="1" x14ac:dyDescent="0.2">
      <c r="B9" s="321">
        <v>1</v>
      </c>
      <c r="C9" s="363" t="s">
        <v>268</v>
      </c>
      <c r="D9" s="364">
        <v>2758984.5727200001</v>
      </c>
      <c r="E9" s="365">
        <v>0</v>
      </c>
    </row>
    <row r="10" spans="1:14" ht="14.25" customHeight="1" x14ac:dyDescent="0.2">
      <c r="B10" s="321">
        <v>2</v>
      </c>
      <c r="C10" s="363" t="s">
        <v>267</v>
      </c>
      <c r="D10" s="366">
        <v>2880985.42606</v>
      </c>
      <c r="E10" s="367">
        <v>6668.9926199992187</v>
      </c>
    </row>
    <row r="11" spans="1:14" ht="14.25" customHeight="1" x14ac:dyDescent="0.2">
      <c r="B11" s="321">
        <v>3</v>
      </c>
      <c r="C11" s="363" t="s">
        <v>666</v>
      </c>
      <c r="D11" s="366">
        <v>13054.900170000001</v>
      </c>
      <c r="E11" s="367">
        <v>0</v>
      </c>
    </row>
    <row r="12" spans="1:14" ht="14.25" customHeight="1" x14ac:dyDescent="0.2">
      <c r="B12" s="321">
        <v>4</v>
      </c>
      <c r="C12" s="363" t="s">
        <v>265</v>
      </c>
      <c r="D12" s="366">
        <v>349980.41671000002</v>
      </c>
      <c r="E12" s="367">
        <v>46.814980000024661</v>
      </c>
    </row>
    <row r="13" spans="1:14" ht="14.25" customHeight="1" x14ac:dyDescent="0.2">
      <c r="B13" s="321">
        <v>5</v>
      </c>
      <c r="C13" s="363" t="s">
        <v>667</v>
      </c>
      <c r="D13" s="366">
        <v>0</v>
      </c>
      <c r="E13" s="367">
        <v>0</v>
      </c>
    </row>
    <row r="14" spans="1:14" ht="14.25" customHeight="1" x14ac:dyDescent="0.2">
      <c r="B14" s="321">
        <v>6</v>
      </c>
      <c r="C14" s="363" t="s">
        <v>269</v>
      </c>
      <c r="D14" s="366">
        <v>24021.916959999999</v>
      </c>
      <c r="E14" s="367">
        <v>0</v>
      </c>
    </row>
    <row r="15" spans="1:14" ht="14.25" customHeight="1" x14ac:dyDescent="0.2">
      <c r="B15" s="321">
        <v>7</v>
      </c>
      <c r="C15" s="363" t="s">
        <v>270</v>
      </c>
      <c r="D15" s="366">
        <v>8298.3312499999993</v>
      </c>
      <c r="E15" s="367">
        <v>0</v>
      </c>
    </row>
    <row r="16" spans="1:14" ht="14.25" customHeight="1" thickBot="1" x14ac:dyDescent="0.25">
      <c r="B16" s="321">
        <v>8</v>
      </c>
      <c r="C16" s="363" t="s">
        <v>266</v>
      </c>
      <c r="D16" s="368">
        <v>16276985.80711</v>
      </c>
      <c r="E16" s="369">
        <v>54519.13000000082</v>
      </c>
    </row>
    <row r="17" spans="2:14" ht="14.25" customHeight="1" x14ac:dyDescent="0.2">
      <c r="B17" s="320">
        <v>9</v>
      </c>
      <c r="C17" s="319" t="s">
        <v>57</v>
      </c>
      <c r="D17" s="318">
        <f>SUM(D9:D16)</f>
        <v>22312311.370980002</v>
      </c>
      <c r="E17" s="159">
        <f>SUM(E9:E16)</f>
        <v>61234.937600000063</v>
      </c>
    </row>
    <row r="18" spans="2:14" ht="14.25" customHeight="1" thickBot="1" x14ac:dyDescent="0.25">
      <c r="B18" s="317">
        <v>10</v>
      </c>
      <c r="C18" s="316" t="s">
        <v>47</v>
      </c>
      <c r="D18" s="160">
        <f>D17</f>
        <v>22312311.370980002</v>
      </c>
      <c r="E18" s="315">
        <f>E17</f>
        <v>61234.937600000063</v>
      </c>
      <c r="G18" s="597"/>
      <c r="H18" s="597"/>
    </row>
    <row r="19" spans="2:14" ht="14.25" customHeight="1" x14ac:dyDescent="0.2">
      <c r="B19" s="314"/>
      <c r="C19" s="314"/>
      <c r="D19" s="314"/>
      <c r="E19" s="314"/>
    </row>
    <row r="20" spans="2:14" ht="14.25" customHeight="1" x14ac:dyDescent="0.2">
      <c r="B20" s="314"/>
      <c r="C20" s="314"/>
      <c r="D20" s="314"/>
      <c r="E20" s="314"/>
    </row>
    <row r="21" spans="2:14" ht="14.25" customHeight="1" x14ac:dyDescent="0.2">
      <c r="B21" s="314"/>
      <c r="C21" s="314"/>
      <c r="D21" s="314"/>
      <c r="E21" s="314"/>
    </row>
    <row r="22" spans="2:14" ht="14.25" customHeight="1" x14ac:dyDescent="0.2">
      <c r="B22" s="314"/>
      <c r="C22" s="314"/>
      <c r="D22" s="314"/>
      <c r="E22" s="314"/>
    </row>
    <row r="23" spans="2:14" ht="14.25" customHeight="1" x14ac:dyDescent="0.2"/>
    <row r="24" spans="2:14" ht="14.25" customHeight="1" x14ac:dyDescent="0.2"/>
    <row r="25" spans="2:14" ht="14.25" customHeight="1" x14ac:dyDescent="0.2"/>
    <row r="26" spans="2:14" ht="14.25" customHeight="1" x14ac:dyDescent="0.2"/>
    <row r="27" spans="2:14" x14ac:dyDescent="0.2">
      <c r="F27" s="314"/>
      <c r="G27" s="314"/>
      <c r="H27" s="314"/>
      <c r="I27" s="314"/>
      <c r="J27" s="314"/>
      <c r="K27" s="314"/>
      <c r="L27" s="314"/>
      <c r="M27" s="314"/>
      <c r="N27" s="314"/>
    </row>
    <row r="28" spans="2:14" x14ac:dyDescent="0.2">
      <c r="F28" s="314"/>
      <c r="G28" s="314"/>
      <c r="H28" s="314"/>
      <c r="I28" s="314"/>
      <c r="J28" s="314"/>
      <c r="K28" s="314"/>
      <c r="L28" s="314"/>
      <c r="M28" s="314"/>
      <c r="N28" s="314"/>
    </row>
    <row r="29" spans="2:14" x14ac:dyDescent="0.2">
      <c r="F29" s="314"/>
      <c r="G29" s="314"/>
      <c r="H29" s="314"/>
      <c r="I29" s="314"/>
      <c r="J29" s="314"/>
      <c r="K29" s="314"/>
      <c r="L29" s="314"/>
      <c r="M29" s="314"/>
      <c r="N29" s="314"/>
    </row>
    <row r="30" spans="2:14" x14ac:dyDescent="0.2">
      <c r="F30" s="314"/>
      <c r="G30" s="314"/>
      <c r="H30" s="314"/>
      <c r="I30" s="314"/>
      <c r="J30" s="314"/>
      <c r="K30" s="314"/>
      <c r="L30" s="314"/>
      <c r="M30" s="314"/>
      <c r="N30" s="314"/>
    </row>
  </sheetData>
  <mergeCells count="1">
    <mergeCell ref="D7:E7"/>
  </mergeCells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92D050"/>
  </sheetPr>
  <dimension ref="A1:Y27"/>
  <sheetViews>
    <sheetView zoomScaleNormal="100" workbookViewId="0">
      <selection activeCell="H2" sqref="H2:N3"/>
    </sheetView>
  </sheetViews>
  <sheetFormatPr baseColWidth="10" defaultRowHeight="14.25" x14ac:dyDescent="0.2"/>
  <cols>
    <col min="1" max="2" width="4.28515625" style="16" customWidth="1"/>
    <col min="3" max="3" width="45.28515625" style="16" bestFit="1" customWidth="1"/>
    <col min="4" max="4" width="11.28515625" style="16" bestFit="1" customWidth="1"/>
    <col min="5" max="5" width="9.5703125" style="16" bestFit="1" customWidth="1"/>
    <col min="6" max="6" width="10.85546875" style="16" bestFit="1" customWidth="1"/>
    <col min="7" max="7" width="9.7109375" style="16" bestFit="1" customWidth="1"/>
    <col min="8" max="8" width="7.7109375" style="16" bestFit="1" customWidth="1"/>
    <col min="9" max="9" width="9.5703125" style="16" bestFit="1" customWidth="1"/>
    <col min="10" max="10" width="9" style="16" bestFit="1" customWidth="1"/>
    <col min="11" max="11" width="8.5703125" style="16" bestFit="1" customWidth="1"/>
    <col min="12" max="12" width="8.42578125" style="16" bestFit="1" customWidth="1"/>
    <col min="13" max="13" width="7.7109375" style="16" bestFit="1" customWidth="1"/>
    <col min="14" max="14" width="11.85546875" style="16" bestFit="1" customWidth="1"/>
    <col min="15" max="15" width="10.28515625" style="16" bestFit="1" customWidth="1"/>
    <col min="16" max="16" width="8.140625" style="16" bestFit="1" customWidth="1"/>
    <col min="17" max="17" width="8.7109375" style="16" bestFit="1" customWidth="1"/>
    <col min="18" max="18" width="8.5703125" style="16" bestFit="1" customWidth="1"/>
    <col min="19" max="19" width="8.140625" style="16" bestFit="1" customWidth="1"/>
    <col min="20" max="20" width="7.5703125" style="16" bestFit="1" customWidth="1"/>
    <col min="21" max="21" width="7.7109375" style="16" bestFit="1" customWidth="1"/>
    <col min="22" max="22" width="11.85546875" style="16" bestFit="1" customWidth="1"/>
    <col min="23" max="24" width="11.42578125" style="16"/>
    <col min="25" max="25" width="14.7109375" style="16" bestFit="1" customWidth="1"/>
    <col min="26" max="16384" width="11.42578125" style="16"/>
  </cols>
  <sheetData>
    <row r="1" spans="1:25" ht="18.75" customHeight="1" x14ac:dyDescent="0.2"/>
    <row r="2" spans="1:25" ht="18.75" customHeight="1" x14ac:dyDescent="0.2">
      <c r="A2" s="17" t="s">
        <v>5</v>
      </c>
      <c r="B2" s="18"/>
      <c r="C2" s="18"/>
      <c r="D2" s="19"/>
      <c r="E2" s="19"/>
      <c r="F2" s="19"/>
      <c r="G2" s="19"/>
      <c r="H2" s="574"/>
      <c r="I2" s="574"/>
      <c r="J2" s="574"/>
      <c r="L2" s="597"/>
      <c r="M2" s="597"/>
    </row>
    <row r="3" spans="1:25" ht="15" customHeight="1" x14ac:dyDescent="0.2">
      <c r="A3" s="17"/>
      <c r="B3" s="18"/>
      <c r="C3" s="18"/>
      <c r="D3" s="19"/>
      <c r="E3" s="19"/>
      <c r="F3" s="19"/>
      <c r="G3" s="19"/>
      <c r="H3" s="19"/>
      <c r="L3" s="18"/>
    </row>
    <row r="4" spans="1:25" ht="14.25" customHeight="1" x14ac:dyDescent="0.2">
      <c r="A4" s="17"/>
      <c r="B4" s="20" t="s">
        <v>425</v>
      </c>
      <c r="C4" s="21"/>
      <c r="D4" s="19"/>
      <c r="E4" s="19"/>
      <c r="F4" s="19"/>
      <c r="G4" s="19"/>
      <c r="H4" s="19"/>
      <c r="L4" s="21"/>
    </row>
    <row r="5" spans="1:25" ht="14.25" customHeight="1" thickBot="1" x14ac:dyDescent="0.25">
      <c r="A5" s="17"/>
      <c r="B5" s="19"/>
      <c r="C5" s="19"/>
      <c r="D5" s="19"/>
      <c r="E5" s="19"/>
      <c r="F5" s="19"/>
      <c r="G5" s="19"/>
      <c r="H5" s="19"/>
    </row>
    <row r="6" spans="1:25" ht="14.25" customHeight="1" x14ac:dyDescent="0.2">
      <c r="B6" s="19"/>
      <c r="C6" s="19"/>
      <c r="D6" s="59" t="s">
        <v>43</v>
      </c>
      <c r="E6" s="64" t="s">
        <v>44</v>
      </c>
      <c r="F6" s="64" t="s">
        <v>45</v>
      </c>
      <c r="G6" s="64" t="s">
        <v>48</v>
      </c>
      <c r="H6" s="64" t="s">
        <v>49</v>
      </c>
      <c r="I6" s="64" t="s">
        <v>50</v>
      </c>
      <c r="J6" s="64" t="s">
        <v>51</v>
      </c>
      <c r="K6" s="64" t="s">
        <v>58</v>
      </c>
      <c r="L6" s="64" t="s">
        <v>59</v>
      </c>
      <c r="M6" s="64" t="s">
        <v>60</v>
      </c>
      <c r="N6" s="64" t="s">
        <v>61</v>
      </c>
      <c r="O6" s="64" t="s">
        <v>62</v>
      </c>
      <c r="P6" s="64" t="s">
        <v>69</v>
      </c>
      <c r="Q6" s="64"/>
      <c r="R6" s="64" t="s">
        <v>70</v>
      </c>
      <c r="S6" s="64" t="s">
        <v>71</v>
      </c>
      <c r="T6" s="64" t="s">
        <v>72</v>
      </c>
      <c r="U6" s="64" t="s">
        <v>53</v>
      </c>
      <c r="V6" s="64"/>
      <c r="W6" s="64"/>
      <c r="X6" s="64" t="s">
        <v>73</v>
      </c>
      <c r="Y6" s="84" t="s">
        <v>74</v>
      </c>
    </row>
    <row r="7" spans="1:25" s="65" customFormat="1" ht="91.5" thickBot="1" x14ac:dyDescent="0.25">
      <c r="B7" s="162"/>
      <c r="C7" s="162"/>
      <c r="D7" s="171" t="s">
        <v>320</v>
      </c>
      <c r="E7" s="15" t="s">
        <v>321</v>
      </c>
      <c r="F7" s="15" t="s">
        <v>322</v>
      </c>
      <c r="G7" s="15" t="s">
        <v>323</v>
      </c>
      <c r="H7" s="15" t="s">
        <v>324</v>
      </c>
      <c r="I7" s="15" t="s">
        <v>325</v>
      </c>
      <c r="J7" s="15" t="s">
        <v>326</v>
      </c>
      <c r="K7" s="15" t="s">
        <v>327</v>
      </c>
      <c r="L7" s="15" t="s">
        <v>328</v>
      </c>
      <c r="M7" s="15" t="s">
        <v>329</v>
      </c>
      <c r="N7" s="15" t="s">
        <v>330</v>
      </c>
      <c r="O7" s="15" t="s">
        <v>331</v>
      </c>
      <c r="P7" s="15" t="s">
        <v>332</v>
      </c>
      <c r="Q7" s="15" t="s">
        <v>339</v>
      </c>
      <c r="R7" s="15" t="s">
        <v>333</v>
      </c>
      <c r="S7" s="15" t="s">
        <v>288</v>
      </c>
      <c r="T7" s="15" t="s">
        <v>334</v>
      </c>
      <c r="U7" s="15" t="s">
        <v>335</v>
      </c>
      <c r="V7" s="15" t="s">
        <v>336</v>
      </c>
      <c r="W7" s="15" t="s">
        <v>337</v>
      </c>
      <c r="X7" s="15" t="s">
        <v>338</v>
      </c>
      <c r="Y7" s="83" t="s">
        <v>134</v>
      </c>
    </row>
    <row r="8" spans="1:25" s="65" customFormat="1" ht="14.25" customHeight="1" x14ac:dyDescent="0.15">
      <c r="B8" s="370">
        <v>1</v>
      </c>
      <c r="C8" s="372" t="s">
        <v>268</v>
      </c>
      <c r="D8" s="362">
        <v>900614.87240999995</v>
      </c>
      <c r="E8" s="362"/>
      <c r="F8" s="362">
        <v>353734.07175</v>
      </c>
      <c r="G8" s="362">
        <v>24958.832709999999</v>
      </c>
      <c r="H8" s="362"/>
      <c r="I8" s="362">
        <v>224735.39561000001</v>
      </c>
      <c r="J8" s="362">
        <v>127075.06646</v>
      </c>
      <c r="K8" s="362">
        <v>70051.092810000002</v>
      </c>
      <c r="L8" s="362">
        <v>77457.591539999994</v>
      </c>
      <c r="M8" s="362">
        <v>40.00027</v>
      </c>
      <c r="N8" s="362">
        <v>31291.374960000001</v>
      </c>
      <c r="O8" s="362">
        <v>693863.18764000002</v>
      </c>
      <c r="P8" s="362">
        <v>29707.674190000002</v>
      </c>
      <c r="Q8" s="362">
        <v>195288.81341</v>
      </c>
      <c r="R8" s="362"/>
      <c r="S8" s="362"/>
      <c r="T8" s="362">
        <v>27.74391</v>
      </c>
      <c r="U8" s="362">
        <v>1085.60805</v>
      </c>
      <c r="V8" s="362">
        <v>8.4381900000000005</v>
      </c>
      <c r="W8" s="362"/>
      <c r="X8" s="362"/>
      <c r="Y8" s="375">
        <v>29044.808809999999</v>
      </c>
    </row>
    <row r="9" spans="1:25" s="65" customFormat="1" ht="14.25" customHeight="1" x14ac:dyDescent="0.15">
      <c r="B9" s="370">
        <v>2</v>
      </c>
      <c r="C9" s="373" t="s">
        <v>267</v>
      </c>
      <c r="D9" s="362">
        <v>155861.95858999999</v>
      </c>
      <c r="E9" s="362">
        <v>8260.6539100000009</v>
      </c>
      <c r="F9" s="362">
        <v>129599.0909</v>
      </c>
      <c r="G9" s="362">
        <v>6883.3107300000001</v>
      </c>
      <c r="H9" s="362">
        <v>17262.068859999999</v>
      </c>
      <c r="I9" s="362">
        <v>227487.55455999999</v>
      </c>
      <c r="J9" s="362">
        <v>158781.02468</v>
      </c>
      <c r="K9" s="362">
        <v>69018.56826</v>
      </c>
      <c r="L9" s="362">
        <v>42809.456830000003</v>
      </c>
      <c r="M9" s="362">
        <v>14116.679340000001</v>
      </c>
      <c r="N9" s="362">
        <v>32200.454379999999</v>
      </c>
      <c r="O9" s="362">
        <v>533788.39376999997</v>
      </c>
      <c r="P9" s="362">
        <v>80035.070309999996</v>
      </c>
      <c r="Q9" s="362">
        <v>82049.638500000001</v>
      </c>
      <c r="R9" s="362"/>
      <c r="S9" s="362">
        <v>13585.26296</v>
      </c>
      <c r="T9" s="362">
        <v>20698.285830000001</v>
      </c>
      <c r="U9" s="362">
        <v>28024.539649999999</v>
      </c>
      <c r="V9" s="362">
        <v>27407.051619999998</v>
      </c>
      <c r="W9" s="362">
        <v>5618.1789500000004</v>
      </c>
      <c r="X9" s="362"/>
      <c r="Y9" s="375">
        <v>1234167.1760499999</v>
      </c>
    </row>
    <row r="10" spans="1:25" s="65" customFormat="1" ht="14.25" customHeight="1" x14ac:dyDescent="0.15">
      <c r="B10" s="370">
        <v>3</v>
      </c>
      <c r="C10" s="373" t="s">
        <v>666</v>
      </c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>
        <v>13054.900170000001</v>
      </c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75"/>
    </row>
    <row r="11" spans="1:25" s="65" customFormat="1" ht="14.25" customHeight="1" x14ac:dyDescent="0.15">
      <c r="B11" s="370">
        <v>4</v>
      </c>
      <c r="C11" s="373" t="s">
        <v>265</v>
      </c>
      <c r="D11" s="362">
        <v>2492.6770099999999</v>
      </c>
      <c r="E11" s="362"/>
      <c r="F11" s="362"/>
      <c r="G11" s="362"/>
      <c r="H11" s="362"/>
      <c r="I11" s="362">
        <v>20892.821380000001</v>
      </c>
      <c r="J11" s="362">
        <v>8937.7574399999994</v>
      </c>
      <c r="K11" s="362">
        <v>9.7000000000000003E-3</v>
      </c>
      <c r="L11" s="362">
        <v>812.14880000000005</v>
      </c>
      <c r="M11" s="362"/>
      <c r="N11" s="362">
        <v>5021.4217500000004</v>
      </c>
      <c r="O11" s="362">
        <v>126137.32467</v>
      </c>
      <c r="P11" s="362">
        <v>37686.253700000001</v>
      </c>
      <c r="Q11" s="362">
        <v>38059.835129999999</v>
      </c>
      <c r="R11" s="362"/>
      <c r="S11" s="362"/>
      <c r="T11" s="362"/>
      <c r="U11" s="362">
        <v>22754.066129999999</v>
      </c>
      <c r="V11" s="362"/>
      <c r="W11" s="362"/>
      <c r="X11" s="362"/>
      <c r="Y11" s="375">
        <v>87232.915980000005</v>
      </c>
    </row>
    <row r="12" spans="1:25" s="65" customFormat="1" ht="14.25" customHeight="1" x14ac:dyDescent="0.15">
      <c r="B12" s="370">
        <v>5</v>
      </c>
      <c r="C12" s="373" t="s">
        <v>667</v>
      </c>
      <c r="D12" s="362"/>
      <c r="E12" s="362"/>
      <c r="F12" s="362"/>
      <c r="G12" s="362"/>
      <c r="H12" s="362"/>
      <c r="I12" s="362">
        <v>298841.81109999999</v>
      </c>
      <c r="J12" s="362"/>
      <c r="K12" s="362"/>
      <c r="L12" s="362"/>
      <c r="M12" s="362"/>
      <c r="N12" s="362"/>
      <c r="O12" s="362">
        <v>75272.560169999997</v>
      </c>
      <c r="P12" s="362"/>
      <c r="Q12" s="362"/>
      <c r="R12" s="362"/>
      <c r="S12" s="362"/>
      <c r="T12" s="362"/>
      <c r="U12" s="362"/>
      <c r="V12" s="362"/>
      <c r="W12" s="362"/>
      <c r="X12" s="362"/>
      <c r="Y12" s="375"/>
    </row>
    <row r="13" spans="1:25" s="65" customFormat="1" ht="14.25" customHeight="1" x14ac:dyDescent="0.15">
      <c r="B13" s="370">
        <v>6</v>
      </c>
      <c r="C13" s="373" t="s">
        <v>269</v>
      </c>
      <c r="D13" s="362">
        <v>2630.6667000000002</v>
      </c>
      <c r="E13" s="362"/>
      <c r="F13" s="362">
        <v>2358.2483999999999</v>
      </c>
      <c r="G13" s="362"/>
      <c r="H13" s="362"/>
      <c r="I13" s="362"/>
      <c r="J13" s="362">
        <v>4238.2808999999997</v>
      </c>
      <c r="K13" s="362">
        <v>3460.5819000000001</v>
      </c>
      <c r="L13" s="362">
        <v>2409.4564599999999</v>
      </c>
      <c r="M13" s="362">
        <v>360</v>
      </c>
      <c r="N13" s="362"/>
      <c r="O13" s="362">
        <v>1763.9432999999999</v>
      </c>
      <c r="P13" s="362">
        <v>5439.9005999999999</v>
      </c>
      <c r="Q13" s="362">
        <v>1286.3735999999999</v>
      </c>
      <c r="R13" s="362"/>
      <c r="S13" s="362"/>
      <c r="T13" s="362"/>
      <c r="U13" s="362"/>
      <c r="V13" s="362">
        <v>74.465100000000007</v>
      </c>
      <c r="W13" s="362"/>
      <c r="X13" s="362"/>
      <c r="Y13" s="375"/>
    </row>
    <row r="14" spans="1:25" s="65" customFormat="1" ht="14.25" customHeight="1" x14ac:dyDescent="0.15">
      <c r="B14" s="370">
        <v>7</v>
      </c>
      <c r="C14" s="373" t="s">
        <v>270</v>
      </c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>
        <v>6368.0715</v>
      </c>
      <c r="S14" s="362"/>
      <c r="T14" s="362"/>
      <c r="U14" s="362">
        <v>1930.2550000000001</v>
      </c>
      <c r="V14" s="362">
        <v>4.7499999999999999E-3</v>
      </c>
      <c r="W14" s="362"/>
      <c r="X14" s="362"/>
      <c r="Y14" s="375"/>
    </row>
    <row r="15" spans="1:25" s="65" customFormat="1" ht="14.25" customHeight="1" thickBot="1" x14ac:dyDescent="0.2">
      <c r="B15" s="370">
        <v>8</v>
      </c>
      <c r="C15" s="374" t="s">
        <v>266</v>
      </c>
      <c r="D15" s="362">
        <v>292526.33253000001</v>
      </c>
      <c r="E15" s="362">
        <v>2618.2660000000001</v>
      </c>
      <c r="F15" s="362">
        <v>57383.119100000004</v>
      </c>
      <c r="G15" s="362">
        <v>20062.301230000001</v>
      </c>
      <c r="H15" s="362"/>
      <c r="I15" s="362">
        <v>267069.45895</v>
      </c>
      <c r="J15" s="362">
        <v>35545.798000000003</v>
      </c>
      <c r="K15" s="362">
        <v>27280.478999999999</v>
      </c>
      <c r="L15" s="362">
        <v>5676.7250999999997</v>
      </c>
      <c r="M15" s="362">
        <v>14952.36089</v>
      </c>
      <c r="N15" s="362">
        <v>11229.550999999999</v>
      </c>
      <c r="O15" s="362">
        <v>1440555.40845</v>
      </c>
      <c r="P15" s="362">
        <v>31233.324000000001</v>
      </c>
      <c r="Q15" s="362">
        <v>32267.196</v>
      </c>
      <c r="R15" s="362"/>
      <c r="S15" s="362">
        <v>6995.2569999999996</v>
      </c>
      <c r="T15" s="362">
        <v>18327.415000000001</v>
      </c>
      <c r="U15" s="362">
        <v>24396.377</v>
      </c>
      <c r="V15" s="362">
        <v>4754.5129999999999</v>
      </c>
      <c r="W15" s="362"/>
      <c r="X15" s="362"/>
      <c r="Y15" s="375">
        <v>14038631.05486</v>
      </c>
    </row>
    <row r="16" spans="1:25" s="65" customFormat="1" ht="14.25" customHeight="1" x14ac:dyDescent="0.2">
      <c r="B16" s="61">
        <v>9</v>
      </c>
      <c r="C16" s="371"/>
      <c r="D16" s="172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75">
        <f t="shared" ref="Y16:Y17" si="0">SUM(D16:X16)</f>
        <v>0</v>
      </c>
    </row>
    <row r="17" spans="2:25" s="65" customFormat="1" ht="14.25" customHeight="1" x14ac:dyDescent="0.2">
      <c r="B17" s="61">
        <v>10</v>
      </c>
      <c r="C17" s="344" t="s">
        <v>57</v>
      </c>
      <c r="D17" s="172">
        <f>SUM(D8:D16)</f>
        <v>1354126.5072399999</v>
      </c>
      <c r="E17" s="172">
        <f t="shared" ref="E17:X17" si="1">SUM(E8:E16)</f>
        <v>10878.919910000001</v>
      </c>
      <c r="F17" s="172">
        <f t="shared" si="1"/>
        <v>543074.53015000001</v>
      </c>
      <c r="G17" s="172">
        <f t="shared" si="1"/>
        <v>51904.444669999997</v>
      </c>
      <c r="H17" s="172">
        <f t="shared" si="1"/>
        <v>17262.068859999999</v>
      </c>
      <c r="I17" s="172">
        <f t="shared" si="1"/>
        <v>1039027.0416</v>
      </c>
      <c r="J17" s="172">
        <f t="shared" si="1"/>
        <v>334577.92748000007</v>
      </c>
      <c r="K17" s="172">
        <f t="shared" si="1"/>
        <v>169810.73166999998</v>
      </c>
      <c r="L17" s="172">
        <f t="shared" si="1"/>
        <v>129165.37873</v>
      </c>
      <c r="M17" s="172">
        <f t="shared" si="1"/>
        <v>29469.040500000003</v>
      </c>
      <c r="N17" s="172">
        <f t="shared" si="1"/>
        <v>92797.702259999991</v>
      </c>
      <c r="O17" s="172">
        <f t="shared" si="1"/>
        <v>2871380.818</v>
      </c>
      <c r="P17" s="172">
        <f t="shared" si="1"/>
        <v>184102.22279999999</v>
      </c>
      <c r="Q17" s="172">
        <f t="shared" si="1"/>
        <v>348951.85664000001</v>
      </c>
      <c r="R17" s="172">
        <f t="shared" si="1"/>
        <v>6368.0715</v>
      </c>
      <c r="S17" s="172">
        <f t="shared" si="1"/>
        <v>20580.519959999998</v>
      </c>
      <c r="T17" s="172">
        <f t="shared" si="1"/>
        <v>39053.444740000006</v>
      </c>
      <c r="U17" s="172">
        <f t="shared" si="1"/>
        <v>78190.845829999991</v>
      </c>
      <c r="V17" s="172">
        <f t="shared" si="1"/>
        <v>32244.472659999999</v>
      </c>
      <c r="W17" s="172">
        <f t="shared" si="1"/>
        <v>5618.1789500000004</v>
      </c>
      <c r="X17" s="172">
        <f t="shared" si="1"/>
        <v>0</v>
      </c>
      <c r="Y17" s="375">
        <f t="shared" si="0"/>
        <v>7358584.7241500001</v>
      </c>
    </row>
    <row r="18" spans="2:25" s="65" customFormat="1" ht="14.25" customHeight="1" x14ac:dyDescent="0.2">
      <c r="B18" s="61">
        <v>11</v>
      </c>
      <c r="C18" s="344" t="s">
        <v>47</v>
      </c>
      <c r="D18" s="172">
        <f>D17</f>
        <v>1354126.5072399999</v>
      </c>
      <c r="E18" s="172">
        <f t="shared" ref="E18:Y18" si="2">E17</f>
        <v>10878.919910000001</v>
      </c>
      <c r="F18" s="172">
        <f t="shared" si="2"/>
        <v>543074.53015000001</v>
      </c>
      <c r="G18" s="172">
        <f t="shared" si="2"/>
        <v>51904.444669999997</v>
      </c>
      <c r="H18" s="172">
        <f t="shared" si="2"/>
        <v>17262.068859999999</v>
      </c>
      <c r="I18" s="172">
        <f t="shared" si="2"/>
        <v>1039027.0416</v>
      </c>
      <c r="J18" s="172">
        <f t="shared" si="2"/>
        <v>334577.92748000007</v>
      </c>
      <c r="K18" s="172">
        <f t="shared" si="2"/>
        <v>169810.73166999998</v>
      </c>
      <c r="L18" s="172">
        <f t="shared" si="2"/>
        <v>129165.37873</v>
      </c>
      <c r="M18" s="172">
        <f t="shared" si="2"/>
        <v>29469.040500000003</v>
      </c>
      <c r="N18" s="172">
        <f t="shared" si="2"/>
        <v>92797.702259999991</v>
      </c>
      <c r="O18" s="172">
        <f t="shared" si="2"/>
        <v>2871380.818</v>
      </c>
      <c r="P18" s="172">
        <f t="shared" si="2"/>
        <v>184102.22279999999</v>
      </c>
      <c r="Q18" s="172">
        <f t="shared" si="2"/>
        <v>348951.85664000001</v>
      </c>
      <c r="R18" s="172">
        <f t="shared" si="2"/>
        <v>6368.0715</v>
      </c>
      <c r="S18" s="172">
        <f t="shared" si="2"/>
        <v>20580.519959999998</v>
      </c>
      <c r="T18" s="172">
        <f t="shared" si="2"/>
        <v>39053.444740000006</v>
      </c>
      <c r="U18" s="172">
        <f t="shared" si="2"/>
        <v>78190.845829999991</v>
      </c>
      <c r="V18" s="172">
        <f t="shared" si="2"/>
        <v>32244.472659999999</v>
      </c>
      <c r="W18" s="172">
        <f t="shared" si="2"/>
        <v>5618.1789500000004</v>
      </c>
      <c r="X18" s="172">
        <f t="shared" si="2"/>
        <v>0</v>
      </c>
      <c r="Y18" s="172">
        <f t="shared" si="2"/>
        <v>7358584.7241500001</v>
      </c>
    </row>
    <row r="19" spans="2:25" s="65" customFormat="1" ht="14.25" customHeigh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2:25" s="65" customFormat="1" ht="14.2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2:25" s="65" customFormat="1" ht="14.25" customHeigh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5" s="65" customFormat="1" ht="14.25" customHeigh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2:25" s="65" customFormat="1" ht="14.25" customHeigh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2:25" s="65" customFormat="1" ht="14.25" customHeigh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2:25" s="65" customFormat="1" ht="14.25" customHeigh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2:25" s="65" customFormat="1" ht="14.25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2:25" s="65" customFormat="1" ht="14.25" customHeigh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92D050"/>
  </sheetPr>
  <dimension ref="A1:M18"/>
  <sheetViews>
    <sheetView zoomScaleNormal="100" workbookViewId="0">
      <selection activeCell="L4" sqref="L4"/>
    </sheetView>
  </sheetViews>
  <sheetFormatPr baseColWidth="10" defaultRowHeight="14.25" x14ac:dyDescent="0.2"/>
  <cols>
    <col min="1" max="2" width="4.28515625" style="16" customWidth="1"/>
    <col min="3" max="3" width="45.28515625" style="16" bestFit="1" customWidth="1"/>
    <col min="4" max="9" width="14.28515625" style="16" customWidth="1"/>
    <col min="10" max="16384" width="11.42578125" style="16"/>
  </cols>
  <sheetData>
    <row r="1" spans="1:13" ht="18.75" customHeight="1" x14ac:dyDescent="0.2"/>
    <row r="2" spans="1:13" ht="18.75" customHeight="1" x14ac:dyDescent="0.2">
      <c r="A2" s="17" t="s">
        <v>6</v>
      </c>
      <c r="B2" s="18"/>
      <c r="C2" s="18"/>
      <c r="D2" s="19"/>
      <c r="E2" s="19"/>
      <c r="I2" s="18"/>
    </row>
    <row r="3" spans="1:13" ht="14.25" customHeight="1" x14ac:dyDescent="0.2">
      <c r="A3" s="17"/>
      <c r="B3" s="18"/>
      <c r="C3" s="18"/>
      <c r="D3" s="19"/>
      <c r="E3" s="19"/>
      <c r="I3" s="18"/>
    </row>
    <row r="4" spans="1:13" ht="14.25" customHeight="1" x14ac:dyDescent="0.2">
      <c r="A4" s="17"/>
      <c r="B4" s="20" t="s">
        <v>425</v>
      </c>
      <c r="C4" s="21"/>
      <c r="D4" s="19"/>
      <c r="E4" s="19"/>
      <c r="I4" s="21"/>
      <c r="K4" s="574"/>
      <c r="L4" s="574"/>
      <c r="M4" s="574"/>
    </row>
    <row r="5" spans="1:13" ht="14.25" customHeight="1" thickBot="1" x14ac:dyDescent="0.25">
      <c r="A5" s="17"/>
      <c r="B5" s="18"/>
      <c r="C5" s="18"/>
      <c r="D5" s="19"/>
      <c r="E5" s="19"/>
    </row>
    <row r="6" spans="1:13" ht="14.25" customHeight="1" x14ac:dyDescent="0.2">
      <c r="B6" s="65"/>
      <c r="C6" s="65"/>
      <c r="D6" s="66" t="s">
        <v>43</v>
      </c>
      <c r="E6" s="25" t="s">
        <v>44</v>
      </c>
      <c r="F6" s="25" t="s">
        <v>45</v>
      </c>
      <c r="G6" s="25" t="s">
        <v>48</v>
      </c>
      <c r="H6" s="25" t="s">
        <v>49</v>
      </c>
      <c r="I6" s="57" t="s">
        <v>50</v>
      </c>
    </row>
    <row r="7" spans="1:13" ht="14.25" customHeight="1" x14ac:dyDescent="0.2">
      <c r="B7" s="67"/>
      <c r="C7" s="67"/>
      <c r="D7" s="623" t="s">
        <v>63</v>
      </c>
      <c r="E7" s="624"/>
      <c r="F7" s="624"/>
      <c r="G7" s="624"/>
      <c r="H7" s="624"/>
      <c r="I7" s="625"/>
    </row>
    <row r="8" spans="1:13" ht="14.25" customHeight="1" thickBot="1" x14ac:dyDescent="0.25">
      <c r="B8" s="68"/>
      <c r="C8" s="69"/>
      <c r="D8" s="70" t="s">
        <v>64</v>
      </c>
      <c r="E8" s="13" t="s">
        <v>65</v>
      </c>
      <c r="F8" s="13" t="s">
        <v>66</v>
      </c>
      <c r="G8" s="13" t="s">
        <v>67</v>
      </c>
      <c r="H8" s="13" t="s">
        <v>68</v>
      </c>
      <c r="I8" s="71" t="s">
        <v>47</v>
      </c>
    </row>
    <row r="9" spans="1:13" ht="14.25" customHeight="1" x14ac:dyDescent="0.2">
      <c r="B9" s="60">
        <v>1</v>
      </c>
      <c r="C9" s="14" t="s">
        <v>268</v>
      </c>
      <c r="D9" s="102">
        <v>2348834.3196100001</v>
      </c>
      <c r="E9" s="158"/>
      <c r="F9" s="158"/>
      <c r="G9" s="158"/>
      <c r="H9" s="158"/>
      <c r="I9" s="159"/>
    </row>
    <row r="10" spans="1:13" ht="14.25" customHeight="1" x14ac:dyDescent="0.2">
      <c r="B10" s="60">
        <v>2</v>
      </c>
      <c r="C10" s="601" t="s">
        <v>267</v>
      </c>
      <c r="D10" s="376">
        <v>2574931.19833</v>
      </c>
      <c r="E10" s="158"/>
      <c r="F10" s="158"/>
      <c r="G10" s="158"/>
      <c r="H10" s="158"/>
      <c r="I10" s="159">
        <f>SUM(D10:H10)</f>
        <v>2574931.19833</v>
      </c>
    </row>
    <row r="11" spans="1:13" ht="14.25" customHeight="1" x14ac:dyDescent="0.2">
      <c r="B11" s="60">
        <v>3</v>
      </c>
      <c r="C11" s="601" t="s">
        <v>266</v>
      </c>
      <c r="D11" s="376">
        <v>15708988.23488</v>
      </c>
      <c r="E11" s="158"/>
      <c r="F11" s="158"/>
      <c r="G11" s="158"/>
      <c r="H11" s="158"/>
      <c r="I11" s="159">
        <f t="shared" ref="I11:I18" si="0">SUM(D11:H11)</f>
        <v>15708988.23488</v>
      </c>
    </row>
    <row r="12" spans="1:13" ht="14.25" customHeight="1" x14ac:dyDescent="0.2">
      <c r="B12" s="60">
        <v>4</v>
      </c>
      <c r="C12" s="601" t="s">
        <v>270</v>
      </c>
      <c r="D12" s="376">
        <v>1930.3242499999999</v>
      </c>
      <c r="E12" s="158"/>
      <c r="F12" s="158"/>
      <c r="G12" s="158"/>
      <c r="H12" s="158"/>
      <c r="I12" s="159">
        <f t="shared" si="0"/>
        <v>1930.3242499999999</v>
      </c>
    </row>
    <row r="13" spans="1:13" ht="14.25" customHeight="1" x14ac:dyDescent="0.2">
      <c r="B13" s="60">
        <v>5</v>
      </c>
      <c r="C13" s="601" t="s">
        <v>667</v>
      </c>
      <c r="D13" s="376">
        <v>341139.69358999998</v>
      </c>
      <c r="E13" s="158"/>
      <c r="F13" s="158"/>
      <c r="G13" s="158"/>
      <c r="H13" s="158"/>
      <c r="I13" s="159">
        <f t="shared" si="0"/>
        <v>341139.69358999998</v>
      </c>
    </row>
    <row r="14" spans="1:13" ht="14.25" customHeight="1" x14ac:dyDescent="0.2">
      <c r="B14" s="60">
        <v>6</v>
      </c>
      <c r="C14" s="601" t="s">
        <v>269</v>
      </c>
      <c r="D14" s="376">
        <v>24015.24526</v>
      </c>
      <c r="E14" s="158"/>
      <c r="F14" s="158"/>
      <c r="G14" s="158"/>
      <c r="H14" s="158"/>
      <c r="I14" s="159">
        <f t="shared" si="0"/>
        <v>24015.24526</v>
      </c>
    </row>
    <row r="15" spans="1:13" ht="14.25" customHeight="1" x14ac:dyDescent="0.2">
      <c r="B15" s="60">
        <v>7</v>
      </c>
      <c r="C15" s="601" t="s">
        <v>265</v>
      </c>
      <c r="D15" s="376">
        <v>338671.63695000001</v>
      </c>
      <c r="E15" s="158"/>
      <c r="F15" s="158"/>
      <c r="G15" s="158"/>
      <c r="H15" s="158"/>
      <c r="I15" s="159">
        <f t="shared" si="0"/>
        <v>338671.63695000001</v>
      </c>
    </row>
    <row r="16" spans="1:13" ht="14.25" customHeight="1" x14ac:dyDescent="0.2">
      <c r="B16" s="60">
        <v>8</v>
      </c>
      <c r="C16" s="14" t="s">
        <v>666</v>
      </c>
      <c r="D16" s="102">
        <v>13024.47025</v>
      </c>
      <c r="E16" s="158"/>
      <c r="F16" s="158"/>
      <c r="G16" s="158"/>
      <c r="H16" s="158"/>
      <c r="I16" s="159">
        <f t="shared" si="0"/>
        <v>13024.47025</v>
      </c>
    </row>
    <row r="17" spans="2:12" ht="14.25" customHeight="1" x14ac:dyDescent="0.2">
      <c r="B17" s="60">
        <v>9</v>
      </c>
      <c r="C17" s="345" t="s">
        <v>257</v>
      </c>
      <c r="D17" s="102">
        <f>SUM(D10:D16)</f>
        <v>19002700.803510003</v>
      </c>
      <c r="E17" s="158"/>
      <c r="F17" s="158"/>
      <c r="G17" s="158"/>
      <c r="H17" s="158"/>
      <c r="I17" s="159">
        <f t="shared" si="0"/>
        <v>19002700.803510003</v>
      </c>
    </row>
    <row r="18" spans="2:12" ht="14.25" customHeight="1" x14ac:dyDescent="0.2">
      <c r="B18" s="60">
        <v>10</v>
      </c>
      <c r="C18" s="345" t="s">
        <v>47</v>
      </c>
      <c r="D18" s="102">
        <f>D17</f>
        <v>19002700.803510003</v>
      </c>
      <c r="E18" s="158"/>
      <c r="F18" s="158"/>
      <c r="G18" s="158"/>
      <c r="H18" s="158"/>
      <c r="I18" s="159">
        <f t="shared" si="0"/>
        <v>19002700.803510003</v>
      </c>
      <c r="K18" s="597"/>
      <c r="L18" s="597"/>
    </row>
  </sheetData>
  <mergeCells count="1">
    <mergeCell ref="D7:I7"/>
  </mergeCells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K10"/>
  <sheetViews>
    <sheetView workbookViewId="0">
      <selection activeCell="J2" sqref="J2:K11"/>
    </sheetView>
  </sheetViews>
  <sheetFormatPr baseColWidth="10" defaultRowHeight="12.75" x14ac:dyDescent="0.2"/>
  <cols>
    <col min="2" max="2" width="39.5703125" bestFit="1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11" ht="15" x14ac:dyDescent="0.2">
      <c r="B1" s="378" t="s">
        <v>7</v>
      </c>
    </row>
    <row r="3" spans="2:11" ht="15" thickBot="1" x14ac:dyDescent="0.25">
      <c r="J3" s="574"/>
      <c r="K3" s="577"/>
    </row>
    <row r="4" spans="2:11" x14ac:dyDescent="0.2">
      <c r="B4" s="380" t="s">
        <v>258</v>
      </c>
      <c r="C4" s="381" t="s">
        <v>259</v>
      </c>
      <c r="D4" s="381" t="s">
        <v>260</v>
      </c>
      <c r="E4" s="381" t="s">
        <v>261</v>
      </c>
      <c r="F4" s="381" t="s">
        <v>262</v>
      </c>
      <c r="G4" s="381" t="s">
        <v>263</v>
      </c>
      <c r="H4" s="382" t="s">
        <v>264</v>
      </c>
    </row>
    <row r="5" spans="2:11" ht="14.25" x14ac:dyDescent="0.2">
      <c r="B5" s="383" t="s">
        <v>265</v>
      </c>
      <c r="C5" s="379"/>
      <c r="D5" s="379"/>
      <c r="E5" s="362">
        <v>0</v>
      </c>
      <c r="F5" s="362">
        <v>104843.42718</v>
      </c>
      <c r="G5" s="362">
        <v>14966.49662</v>
      </c>
      <c r="H5" s="367">
        <v>0</v>
      </c>
      <c r="J5" s="597"/>
      <c r="K5" s="597"/>
    </row>
    <row r="6" spans="2:11" x14ac:dyDescent="0.2">
      <c r="B6" s="383" t="s">
        <v>266</v>
      </c>
      <c r="C6" s="379"/>
      <c r="D6" s="379"/>
      <c r="E6" s="362">
        <v>1797875.2235999999</v>
      </c>
      <c r="F6" s="362">
        <v>0</v>
      </c>
      <c r="G6" s="362">
        <v>0</v>
      </c>
      <c r="H6" s="367">
        <v>0</v>
      </c>
    </row>
    <row r="7" spans="2:11" x14ac:dyDescent="0.2">
      <c r="B7" s="383" t="s">
        <v>267</v>
      </c>
      <c r="C7" s="379"/>
      <c r="D7" s="379"/>
      <c r="E7" s="362">
        <v>1516875.44582</v>
      </c>
      <c r="F7" s="362">
        <v>0</v>
      </c>
      <c r="G7" s="362">
        <v>0</v>
      </c>
      <c r="H7" s="367">
        <v>0</v>
      </c>
    </row>
    <row r="8" spans="2:11" x14ac:dyDescent="0.2">
      <c r="B8" s="383" t="s">
        <v>268</v>
      </c>
      <c r="C8" s="379"/>
      <c r="D8" s="379"/>
      <c r="E8" s="362">
        <v>424599.54193000001</v>
      </c>
      <c r="F8" s="362">
        <v>0</v>
      </c>
      <c r="G8" s="362">
        <v>0</v>
      </c>
      <c r="H8" s="367">
        <v>0</v>
      </c>
    </row>
    <row r="9" spans="2:11" x14ac:dyDescent="0.2">
      <c r="B9" s="383" t="s">
        <v>269</v>
      </c>
      <c r="C9" s="379"/>
      <c r="D9" s="379"/>
      <c r="E9" s="362">
        <v>24021.916959999999</v>
      </c>
      <c r="F9" s="362">
        <v>0</v>
      </c>
      <c r="G9" s="362">
        <v>0</v>
      </c>
      <c r="H9" s="367">
        <v>0</v>
      </c>
    </row>
    <row r="10" spans="2:11" ht="13.5" thickBot="1" x14ac:dyDescent="0.25">
      <c r="B10" s="384" t="s">
        <v>270</v>
      </c>
      <c r="C10" s="385"/>
      <c r="D10" s="385"/>
      <c r="E10" s="386">
        <v>1930.2550000000001</v>
      </c>
      <c r="F10" s="386">
        <v>0</v>
      </c>
      <c r="G10" s="386">
        <v>0</v>
      </c>
      <c r="H10" s="369">
        <v>0</v>
      </c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25"/>
  <sheetViews>
    <sheetView workbookViewId="0">
      <selection activeCell="I2" sqref="I2:J31"/>
    </sheetView>
  </sheetViews>
  <sheetFormatPr baseColWidth="10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  <col min="10" max="10" width="13" customWidth="1"/>
  </cols>
  <sheetData>
    <row r="1" spans="1:10" ht="15" x14ac:dyDescent="0.2">
      <c r="A1" s="378" t="s">
        <v>8</v>
      </c>
    </row>
    <row r="2" spans="1:10" ht="13.5" thickBot="1" x14ac:dyDescent="0.25"/>
    <row r="3" spans="1:10" ht="14.25" x14ac:dyDescent="0.2">
      <c r="B3" s="387" t="s">
        <v>271</v>
      </c>
      <c r="C3" s="388" t="s">
        <v>272</v>
      </c>
      <c r="D3" s="388" t="s">
        <v>261</v>
      </c>
      <c r="E3" s="388" t="s">
        <v>262</v>
      </c>
      <c r="F3" s="388" t="s">
        <v>263</v>
      </c>
      <c r="G3" s="389" t="s">
        <v>264</v>
      </c>
      <c r="I3" s="574"/>
      <c r="J3" s="578"/>
    </row>
    <row r="4" spans="1:10" x14ac:dyDescent="0.2">
      <c r="B4" s="383" t="s">
        <v>301</v>
      </c>
      <c r="C4" s="379" t="s">
        <v>302</v>
      </c>
      <c r="D4" s="390">
        <v>1018134.22022</v>
      </c>
      <c r="E4" s="390">
        <v>25635.873380000001</v>
      </c>
      <c r="F4" s="390">
        <v>4743.0519999999997</v>
      </c>
      <c r="G4" s="391">
        <v>1890.0319999999999</v>
      </c>
      <c r="H4" s="579"/>
    </row>
    <row r="5" spans="1:10" x14ac:dyDescent="0.2">
      <c r="B5" s="383" t="s">
        <v>299</v>
      </c>
      <c r="C5" s="379" t="s">
        <v>300</v>
      </c>
      <c r="D5" s="390">
        <v>169810.72197000001</v>
      </c>
      <c r="E5" s="390">
        <v>9.7000000000000003E-3</v>
      </c>
      <c r="F5" s="390">
        <v>0</v>
      </c>
      <c r="G5" s="391">
        <v>0</v>
      </c>
      <c r="H5" s="579"/>
    </row>
    <row r="6" spans="1:10" x14ac:dyDescent="0.2">
      <c r="B6" s="383" t="s">
        <v>273</v>
      </c>
      <c r="C6" s="379" t="s">
        <v>274</v>
      </c>
      <c r="D6" s="390">
        <v>310892.02150999999</v>
      </c>
      <c r="E6" s="390">
        <v>42966.254130000001</v>
      </c>
      <c r="F6" s="390">
        <v>4906.4189999999999</v>
      </c>
      <c r="G6" s="391">
        <v>4906.4189999999999</v>
      </c>
      <c r="H6" s="579"/>
    </row>
    <row r="7" spans="1:10" x14ac:dyDescent="0.2">
      <c r="B7" s="383" t="s">
        <v>297</v>
      </c>
      <c r="C7" s="379" t="s">
        <v>298</v>
      </c>
      <c r="D7" s="390">
        <v>146415.96909999999</v>
      </c>
      <c r="E7" s="390">
        <v>41328.464699999997</v>
      </c>
      <c r="F7" s="390">
        <v>3642.2109999999998</v>
      </c>
      <c r="G7" s="391">
        <v>2476.0309999999999</v>
      </c>
      <c r="H7" s="579"/>
    </row>
    <row r="8" spans="1:10" x14ac:dyDescent="0.2">
      <c r="B8" s="383" t="s">
        <v>291</v>
      </c>
      <c r="C8" s="379" t="s">
        <v>292</v>
      </c>
      <c r="D8" s="390">
        <v>5618.1789500000004</v>
      </c>
      <c r="E8" s="390">
        <v>0</v>
      </c>
      <c r="F8" s="390">
        <v>0</v>
      </c>
      <c r="G8" s="391">
        <v>0</v>
      </c>
      <c r="H8" s="579"/>
    </row>
    <row r="9" spans="1:10" x14ac:dyDescent="0.2">
      <c r="B9" s="383" t="s">
        <v>281</v>
      </c>
      <c r="C9" s="379" t="s">
        <v>282</v>
      </c>
      <c r="D9" s="390">
        <v>543074.53015000001</v>
      </c>
      <c r="E9" s="390">
        <v>0</v>
      </c>
      <c r="F9" s="390">
        <v>0</v>
      </c>
      <c r="G9" s="391">
        <v>0</v>
      </c>
      <c r="H9" s="579"/>
    </row>
    <row r="10" spans="1:10" x14ac:dyDescent="0.2">
      <c r="B10" s="383" t="s">
        <v>285</v>
      </c>
      <c r="C10" s="379" t="s">
        <v>286</v>
      </c>
      <c r="D10" s="390">
        <v>15301843.039720001</v>
      </c>
      <c r="E10" s="390">
        <v>99949.412599999996</v>
      </c>
      <c r="F10" s="390">
        <v>12716.49662</v>
      </c>
      <c r="G10" s="391">
        <v>9346.5916400000006</v>
      </c>
      <c r="H10" s="579"/>
    </row>
    <row r="11" spans="1:10" x14ac:dyDescent="0.2">
      <c r="B11" s="383" t="s">
        <v>313</v>
      </c>
      <c r="C11" s="379" t="s">
        <v>314</v>
      </c>
      <c r="D11" s="390">
        <v>325640.17004</v>
      </c>
      <c r="E11" s="390">
        <v>8937.7574399999994</v>
      </c>
      <c r="F11" s="390">
        <v>0</v>
      </c>
      <c r="G11" s="391">
        <v>0</v>
      </c>
      <c r="H11" s="579"/>
    </row>
    <row r="12" spans="1:10" x14ac:dyDescent="0.2">
      <c r="B12" s="383" t="s">
        <v>309</v>
      </c>
      <c r="C12" s="379" t="s">
        <v>310</v>
      </c>
      <c r="D12" s="390">
        <v>29469.040499999999</v>
      </c>
      <c r="E12" s="390">
        <v>0</v>
      </c>
      <c r="F12" s="390">
        <v>0</v>
      </c>
      <c r="G12" s="391">
        <v>0</v>
      </c>
      <c r="H12" s="579"/>
    </row>
    <row r="13" spans="1:10" x14ac:dyDescent="0.2">
      <c r="B13" s="383" t="s">
        <v>279</v>
      </c>
      <c r="C13" s="379" t="s">
        <v>280</v>
      </c>
      <c r="D13" s="390">
        <v>87776.280509999997</v>
      </c>
      <c r="E13" s="390">
        <v>5522.5187500000002</v>
      </c>
      <c r="F13" s="390">
        <v>501.09699999999998</v>
      </c>
      <c r="G13" s="391">
        <v>501.09699999999998</v>
      </c>
      <c r="H13" s="579"/>
    </row>
    <row r="14" spans="1:10" x14ac:dyDescent="0.2">
      <c r="B14" s="383" t="s">
        <v>311</v>
      </c>
      <c r="C14" s="379" t="s">
        <v>312</v>
      </c>
      <c r="D14" s="390">
        <v>51904.444669999997</v>
      </c>
      <c r="E14" s="390">
        <v>0</v>
      </c>
      <c r="F14" s="390">
        <v>0</v>
      </c>
      <c r="G14" s="391">
        <v>0</v>
      </c>
      <c r="H14" s="579"/>
    </row>
    <row r="15" spans="1:10" x14ac:dyDescent="0.2">
      <c r="B15" s="383" t="s">
        <v>307</v>
      </c>
      <c r="C15" s="379" t="s">
        <v>308</v>
      </c>
      <c r="D15" s="390">
        <v>6368.0715</v>
      </c>
      <c r="E15" s="390">
        <v>0</v>
      </c>
      <c r="F15" s="390">
        <v>0</v>
      </c>
      <c r="G15" s="391">
        <v>0</v>
      </c>
      <c r="H15" s="579"/>
    </row>
    <row r="16" spans="1:10" x14ac:dyDescent="0.2">
      <c r="B16" s="383" t="s">
        <v>287</v>
      </c>
      <c r="C16" s="379" t="s">
        <v>288</v>
      </c>
      <c r="D16" s="390">
        <v>20580.519960000001</v>
      </c>
      <c r="E16" s="390">
        <v>0</v>
      </c>
      <c r="F16" s="390">
        <v>0</v>
      </c>
      <c r="G16" s="391">
        <v>0</v>
      </c>
      <c r="H16" s="579"/>
    </row>
    <row r="17" spans="2:10" x14ac:dyDescent="0.2">
      <c r="B17" s="383" t="s">
        <v>289</v>
      </c>
      <c r="C17" s="379" t="s">
        <v>290</v>
      </c>
      <c r="D17" s="390">
        <v>17262.068859999999</v>
      </c>
      <c r="E17" s="390">
        <v>0</v>
      </c>
      <c r="F17" s="390">
        <v>0</v>
      </c>
      <c r="G17" s="391">
        <v>0</v>
      </c>
      <c r="H17" s="579"/>
    </row>
    <row r="18" spans="2:10" x14ac:dyDescent="0.2">
      <c r="B18" s="383" t="s">
        <v>283</v>
      </c>
      <c r="C18" s="379" t="s">
        <v>284</v>
      </c>
      <c r="D18" s="390">
        <v>1351633.83023</v>
      </c>
      <c r="E18" s="390">
        <v>3100.1470100000001</v>
      </c>
      <c r="F18" s="390">
        <v>607.47</v>
      </c>
      <c r="G18" s="391">
        <v>607.47</v>
      </c>
      <c r="H18" s="579"/>
    </row>
    <row r="19" spans="2:10" x14ac:dyDescent="0.2">
      <c r="B19" s="383" t="s">
        <v>305</v>
      </c>
      <c r="C19" s="379" t="s">
        <v>306</v>
      </c>
      <c r="D19" s="390">
        <v>32244.472659999999</v>
      </c>
      <c r="E19" s="390">
        <v>0</v>
      </c>
      <c r="F19" s="390">
        <v>0</v>
      </c>
      <c r="G19" s="391">
        <v>0</v>
      </c>
      <c r="H19" s="579"/>
    </row>
    <row r="20" spans="2:10" x14ac:dyDescent="0.2">
      <c r="B20" s="383" t="s">
        <v>293</v>
      </c>
      <c r="C20" s="379" t="s">
        <v>294</v>
      </c>
      <c r="D20" s="390">
        <v>128353.22993</v>
      </c>
      <c r="E20" s="390">
        <v>1055.0688</v>
      </c>
      <c r="F20" s="390">
        <v>242.92</v>
      </c>
      <c r="G20" s="391">
        <v>242.92</v>
      </c>
      <c r="H20" s="579"/>
    </row>
    <row r="21" spans="2:10" x14ac:dyDescent="0.2">
      <c r="B21" s="383" t="s">
        <v>277</v>
      </c>
      <c r="C21" s="379" t="s">
        <v>278</v>
      </c>
      <c r="D21" s="390">
        <v>39053.444739999999</v>
      </c>
      <c r="E21" s="390">
        <v>0</v>
      </c>
      <c r="F21" s="390">
        <v>0</v>
      </c>
      <c r="G21" s="391">
        <v>0</v>
      </c>
      <c r="H21" s="579"/>
    </row>
    <row r="22" spans="2:10" x14ac:dyDescent="0.2">
      <c r="B22" s="383" t="s">
        <v>303</v>
      </c>
      <c r="C22" s="379" t="s">
        <v>304</v>
      </c>
      <c r="D22" s="390">
        <v>2745243.49333</v>
      </c>
      <c r="E22" s="390">
        <v>141844.20467000001</v>
      </c>
      <c r="F22" s="390">
        <v>15706.88</v>
      </c>
      <c r="G22" s="391">
        <v>14464.494000000001</v>
      </c>
      <c r="H22" s="579"/>
    </row>
    <row r="23" spans="2:10" x14ac:dyDescent="0.2">
      <c r="B23" s="383" t="s">
        <v>275</v>
      </c>
      <c r="C23" s="379" t="s">
        <v>276</v>
      </c>
      <c r="D23" s="390">
        <v>10878.919910000001</v>
      </c>
      <c r="E23" s="390">
        <v>0</v>
      </c>
      <c r="F23" s="390">
        <v>0</v>
      </c>
      <c r="G23" s="391">
        <v>0</v>
      </c>
      <c r="H23" s="579"/>
    </row>
    <row r="24" spans="2:10" ht="15" thickBot="1" x14ac:dyDescent="0.25">
      <c r="B24" s="384" t="s">
        <v>295</v>
      </c>
      <c r="C24" s="385" t="s">
        <v>296</v>
      </c>
      <c r="D24" s="392">
        <v>55436.779699999999</v>
      </c>
      <c r="E24" s="392">
        <v>25665.080129999998</v>
      </c>
      <c r="F24" s="392">
        <v>2911.0140000000001</v>
      </c>
      <c r="G24" s="393">
        <v>1383.146</v>
      </c>
      <c r="H24" s="579"/>
      <c r="I24" s="597"/>
      <c r="J24" s="597"/>
    </row>
    <row r="25" spans="2:10" x14ac:dyDescent="0.2">
      <c r="D25" s="579"/>
      <c r="E25" s="579"/>
      <c r="F25" s="579"/>
      <c r="G25" s="579"/>
      <c r="H25" s="579"/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2:I40"/>
  <sheetViews>
    <sheetView workbookViewId="0">
      <selection activeCell="H3" sqref="H3:I41"/>
    </sheetView>
  </sheetViews>
  <sheetFormatPr baseColWidth="10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9" ht="15" x14ac:dyDescent="0.2">
      <c r="B2" s="378" t="s">
        <v>9</v>
      </c>
    </row>
    <row r="3" spans="2:9" ht="13.5" thickBot="1" x14ac:dyDescent="0.25"/>
    <row r="4" spans="2:9" ht="15" thickBot="1" x14ac:dyDescent="0.25">
      <c r="B4" s="398" t="s">
        <v>315</v>
      </c>
      <c r="C4" s="399" t="s">
        <v>261</v>
      </c>
      <c r="D4" s="399" t="s">
        <v>316</v>
      </c>
      <c r="E4" s="399" t="s">
        <v>263</v>
      </c>
      <c r="F4" s="400" t="s">
        <v>264</v>
      </c>
      <c r="H4" s="574"/>
      <c r="I4" s="580"/>
    </row>
    <row r="5" spans="2:9" x14ac:dyDescent="0.2">
      <c r="B5" s="395" t="s">
        <v>627</v>
      </c>
      <c r="C5" s="396">
        <v>252.1045</v>
      </c>
      <c r="D5" s="396">
        <v>0</v>
      </c>
      <c r="E5" s="396">
        <v>0</v>
      </c>
      <c r="F5" s="397">
        <v>0</v>
      </c>
    </row>
    <row r="6" spans="2:9" x14ac:dyDescent="0.2">
      <c r="B6" s="383" t="s">
        <v>628</v>
      </c>
      <c r="C6" s="390">
        <v>0.34499999999999997</v>
      </c>
      <c r="D6" s="390">
        <v>46.814979999999998</v>
      </c>
      <c r="E6" s="390">
        <v>0</v>
      </c>
      <c r="F6" s="391">
        <v>0</v>
      </c>
      <c r="H6" s="576"/>
    </row>
    <row r="7" spans="2:9" x14ac:dyDescent="0.2">
      <c r="B7" s="383" t="s">
        <v>621</v>
      </c>
      <c r="C7" s="390">
        <v>45.001300000000001</v>
      </c>
      <c r="D7" s="390">
        <v>0</v>
      </c>
      <c r="E7" s="390">
        <v>0</v>
      </c>
      <c r="F7" s="391">
        <v>0</v>
      </c>
    </row>
    <row r="8" spans="2:9" x14ac:dyDescent="0.2">
      <c r="B8" s="383" t="s">
        <v>625</v>
      </c>
      <c r="C8" s="390">
        <v>868.65376000000003</v>
      </c>
      <c r="D8" s="390">
        <v>0</v>
      </c>
      <c r="E8" s="390">
        <v>0</v>
      </c>
      <c r="F8" s="391">
        <v>0</v>
      </c>
    </row>
    <row r="9" spans="2:9" x14ac:dyDescent="0.2">
      <c r="B9" s="383" t="s">
        <v>668</v>
      </c>
      <c r="C9" s="390">
        <v>3.3777400000000002</v>
      </c>
      <c r="D9" s="390">
        <v>0</v>
      </c>
      <c r="E9" s="390">
        <v>0</v>
      </c>
      <c r="F9" s="391">
        <v>0</v>
      </c>
    </row>
    <row r="10" spans="2:9" x14ac:dyDescent="0.2">
      <c r="B10" s="383" t="s">
        <v>623</v>
      </c>
      <c r="C10" s="390">
        <v>10765.43468</v>
      </c>
      <c r="D10" s="390">
        <v>0</v>
      </c>
      <c r="E10" s="390">
        <v>0</v>
      </c>
      <c r="F10" s="391">
        <v>0</v>
      </c>
    </row>
    <row r="11" spans="2:9" x14ac:dyDescent="0.2">
      <c r="B11" s="383" t="s">
        <v>626</v>
      </c>
      <c r="C11" s="390">
        <v>0.83450999999999997</v>
      </c>
      <c r="D11" s="390">
        <v>0</v>
      </c>
      <c r="E11" s="390">
        <v>0</v>
      </c>
      <c r="F11" s="391">
        <v>0</v>
      </c>
    </row>
    <row r="12" spans="2:9" x14ac:dyDescent="0.2">
      <c r="B12" s="383" t="s">
        <v>659</v>
      </c>
      <c r="C12" s="390">
        <v>34912.940790000001</v>
      </c>
      <c r="D12" s="390">
        <v>0</v>
      </c>
      <c r="E12" s="390">
        <v>0</v>
      </c>
      <c r="F12" s="391">
        <v>0</v>
      </c>
    </row>
    <row r="13" spans="2:9" x14ac:dyDescent="0.2">
      <c r="B13" s="383" t="s">
        <v>661</v>
      </c>
      <c r="C13" s="390">
        <v>1.41E-2</v>
      </c>
      <c r="D13" s="390">
        <v>0</v>
      </c>
      <c r="E13" s="390">
        <v>0</v>
      </c>
      <c r="F13" s="391">
        <v>0</v>
      </c>
    </row>
    <row r="14" spans="2:9" x14ac:dyDescent="0.2">
      <c r="B14" s="383" t="s">
        <v>622</v>
      </c>
      <c r="C14" s="390">
        <v>2469.9910500000001</v>
      </c>
      <c r="D14" s="390">
        <v>0</v>
      </c>
      <c r="E14" s="390">
        <v>0</v>
      </c>
      <c r="F14" s="391">
        <v>0</v>
      </c>
    </row>
    <row r="15" spans="2:9" x14ac:dyDescent="0.2">
      <c r="B15" s="383" t="s">
        <v>629</v>
      </c>
      <c r="C15" s="390">
        <v>0.33389999999999997</v>
      </c>
      <c r="D15" s="390">
        <v>0</v>
      </c>
      <c r="E15" s="390">
        <v>0</v>
      </c>
      <c r="F15" s="391">
        <v>0</v>
      </c>
    </row>
    <row r="16" spans="2:9" x14ac:dyDescent="0.2">
      <c r="B16" s="383" t="s">
        <v>620</v>
      </c>
      <c r="C16" s="390">
        <v>3925.18424</v>
      </c>
      <c r="D16" s="390">
        <v>0</v>
      </c>
      <c r="E16" s="390">
        <v>0</v>
      </c>
      <c r="F16" s="391">
        <v>0</v>
      </c>
    </row>
    <row r="17" spans="2:6" x14ac:dyDescent="0.2">
      <c r="B17" s="383" t="s">
        <v>669</v>
      </c>
      <c r="C17" s="390">
        <v>1178.2153800000001</v>
      </c>
      <c r="D17" s="390">
        <v>0</v>
      </c>
      <c r="E17" s="390">
        <v>0</v>
      </c>
      <c r="F17" s="391">
        <v>0</v>
      </c>
    </row>
    <row r="18" spans="2:6" x14ac:dyDescent="0.2">
      <c r="B18" s="383" t="s">
        <v>624</v>
      </c>
      <c r="C18" s="390">
        <v>22336445.325539999</v>
      </c>
      <c r="D18" s="390">
        <v>395957.97632999998</v>
      </c>
      <c r="E18" s="390">
        <v>45977.55962</v>
      </c>
      <c r="F18" s="391">
        <v>35818.200640000003</v>
      </c>
    </row>
    <row r="19" spans="2:6" x14ac:dyDescent="0.2">
      <c r="B19" s="383" t="s">
        <v>660</v>
      </c>
      <c r="C19" s="390">
        <v>5033.1423800000002</v>
      </c>
      <c r="D19" s="390">
        <v>0</v>
      </c>
      <c r="E19" s="390">
        <v>0</v>
      </c>
      <c r="F19" s="391">
        <v>0</v>
      </c>
    </row>
    <row r="20" spans="2:6" x14ac:dyDescent="0.2">
      <c r="B20" s="383" t="s">
        <v>670</v>
      </c>
      <c r="C20" s="390">
        <v>0.97840000000000005</v>
      </c>
      <c r="D20" s="390">
        <v>0</v>
      </c>
      <c r="E20" s="390">
        <v>0</v>
      </c>
      <c r="F20" s="391">
        <v>0</v>
      </c>
    </row>
    <row r="21" spans="2:6" x14ac:dyDescent="0.2">
      <c r="B21" s="383" t="s">
        <v>671</v>
      </c>
      <c r="C21" s="390">
        <v>10.00042</v>
      </c>
      <c r="D21" s="390">
        <v>0</v>
      </c>
      <c r="E21" s="390">
        <v>0</v>
      </c>
      <c r="F21" s="391">
        <v>0</v>
      </c>
    </row>
    <row r="22" spans="2:6" x14ac:dyDescent="0.2">
      <c r="B22" s="383" t="s">
        <v>672</v>
      </c>
      <c r="C22" s="390">
        <v>1.2700000000000001E-3</v>
      </c>
      <c r="D22" s="390">
        <v>0</v>
      </c>
      <c r="E22" s="390">
        <v>0</v>
      </c>
      <c r="F22" s="391">
        <v>0</v>
      </c>
    </row>
    <row r="23" spans="2:6" x14ac:dyDescent="0.2">
      <c r="B23" s="383" t="s">
        <v>673</v>
      </c>
      <c r="C23" s="390">
        <v>2.1800000000000001E-3</v>
      </c>
      <c r="D23" s="390">
        <v>0</v>
      </c>
      <c r="E23" s="390">
        <v>0</v>
      </c>
      <c r="F23" s="391">
        <v>0</v>
      </c>
    </row>
    <row r="24" spans="2:6" x14ac:dyDescent="0.2">
      <c r="B24" s="383" t="s">
        <v>674</v>
      </c>
      <c r="C24" s="390">
        <v>1.2899999999999999E-3</v>
      </c>
      <c r="D24" s="390">
        <v>0</v>
      </c>
      <c r="E24" s="390">
        <v>0</v>
      </c>
      <c r="F24" s="391">
        <v>0</v>
      </c>
    </row>
    <row r="25" spans="2:6" x14ac:dyDescent="0.2">
      <c r="B25" s="383" t="s">
        <v>675</v>
      </c>
      <c r="C25" s="390">
        <v>1386.25073</v>
      </c>
      <c r="D25" s="390">
        <v>0</v>
      </c>
      <c r="E25" s="390">
        <v>0</v>
      </c>
      <c r="F25" s="391">
        <v>0</v>
      </c>
    </row>
    <row r="26" spans="2:6" x14ac:dyDescent="0.2">
      <c r="B26" s="383" t="s">
        <v>676</v>
      </c>
      <c r="C26" s="390">
        <v>335.315</v>
      </c>
      <c r="D26" s="390">
        <v>0</v>
      </c>
      <c r="E26" s="390">
        <v>0</v>
      </c>
      <c r="F26" s="391">
        <v>0</v>
      </c>
    </row>
    <row r="27" spans="2:6" x14ac:dyDescent="0.2">
      <c r="B27" s="383"/>
      <c r="C27" s="390"/>
      <c r="D27" s="390"/>
      <c r="E27" s="390"/>
      <c r="F27" s="391"/>
    </row>
    <row r="28" spans="2:6" x14ac:dyDescent="0.2">
      <c r="B28" s="383"/>
      <c r="C28" s="390"/>
      <c r="D28" s="390"/>
      <c r="E28" s="390"/>
      <c r="F28" s="391"/>
    </row>
    <row r="29" spans="2:6" x14ac:dyDescent="0.2">
      <c r="B29" s="383"/>
      <c r="C29" s="390"/>
      <c r="D29" s="390"/>
      <c r="E29" s="390"/>
      <c r="F29" s="391"/>
    </row>
    <row r="30" spans="2:6" x14ac:dyDescent="0.2">
      <c r="B30" s="383"/>
      <c r="C30" s="390"/>
      <c r="D30" s="390"/>
      <c r="E30" s="390"/>
      <c r="F30" s="391"/>
    </row>
    <row r="31" spans="2:6" x14ac:dyDescent="0.2">
      <c r="B31" s="383"/>
      <c r="C31" s="390"/>
      <c r="D31" s="390"/>
      <c r="E31" s="390"/>
      <c r="F31" s="391"/>
    </row>
    <row r="32" spans="2:6" x14ac:dyDescent="0.2">
      <c r="B32" s="383"/>
      <c r="C32" s="390"/>
      <c r="D32" s="390"/>
      <c r="E32" s="390"/>
      <c r="F32" s="391"/>
    </row>
    <row r="33" spans="2:9" ht="15" thickBot="1" x14ac:dyDescent="0.25">
      <c r="B33" s="384"/>
      <c r="C33" s="392"/>
      <c r="D33" s="392"/>
      <c r="E33" s="392"/>
      <c r="F33" s="393"/>
      <c r="H33" s="597"/>
      <c r="I33" s="597"/>
    </row>
    <row r="34" spans="2:9" x14ac:dyDescent="0.2">
      <c r="C34" s="394"/>
      <c r="D34" s="394"/>
      <c r="E34" s="394"/>
      <c r="F34" s="394"/>
    </row>
    <row r="35" spans="2:9" x14ac:dyDescent="0.2">
      <c r="C35" s="394"/>
      <c r="D35" s="394"/>
      <c r="E35" s="394"/>
      <c r="F35" s="394"/>
    </row>
    <row r="36" spans="2:9" x14ac:dyDescent="0.2">
      <c r="C36" s="394"/>
      <c r="D36" s="394"/>
      <c r="E36" s="394"/>
      <c r="F36" s="394"/>
    </row>
    <row r="37" spans="2:9" x14ac:dyDescent="0.2">
      <c r="C37" s="394"/>
      <c r="D37" s="394"/>
      <c r="E37" s="394"/>
      <c r="F37" s="394"/>
    </row>
    <row r="38" spans="2:9" x14ac:dyDescent="0.2">
      <c r="C38" s="394"/>
      <c r="D38" s="394"/>
      <c r="E38" s="394"/>
      <c r="F38" s="394"/>
    </row>
    <row r="39" spans="2:9" x14ac:dyDescent="0.2">
      <c r="C39" s="394"/>
      <c r="D39" s="394"/>
      <c r="E39" s="394"/>
      <c r="F39" s="394"/>
    </row>
    <row r="40" spans="2:9" x14ac:dyDescent="0.2">
      <c r="C40" s="394"/>
      <c r="D40" s="394"/>
      <c r="E40" s="394"/>
      <c r="F40" s="394"/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L5"/>
  <sheetViews>
    <sheetView workbookViewId="0">
      <selection activeCell="K2" sqref="K2:L10"/>
    </sheetView>
  </sheetViews>
  <sheetFormatPr baseColWidth="10" defaultRowHeight="12.75" x14ac:dyDescent="0.2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2" ht="15" x14ac:dyDescent="0.2">
      <c r="A1" s="378" t="s">
        <v>10</v>
      </c>
    </row>
    <row r="2" spans="1:12" ht="14.25" x14ac:dyDescent="0.2">
      <c r="K2" s="574"/>
      <c r="L2" s="577"/>
    </row>
    <row r="3" spans="1:12" ht="13.5" thickBot="1" x14ac:dyDescent="0.25"/>
    <row r="4" spans="1:12" x14ac:dyDescent="0.2">
      <c r="C4" s="380" t="s">
        <v>341</v>
      </c>
      <c r="D4" s="381" t="s">
        <v>342</v>
      </c>
      <c r="E4" s="381" t="s">
        <v>343</v>
      </c>
      <c r="F4" s="381" t="s">
        <v>344</v>
      </c>
      <c r="G4" s="381" t="s">
        <v>345</v>
      </c>
      <c r="H4" s="381" t="s">
        <v>346</v>
      </c>
      <c r="I4" s="381" t="s">
        <v>347</v>
      </c>
      <c r="J4" s="382" t="s">
        <v>348</v>
      </c>
    </row>
    <row r="5" spans="1:12" ht="15" thickBot="1" x14ac:dyDescent="0.25">
      <c r="C5" s="384" t="s">
        <v>349</v>
      </c>
      <c r="D5" s="392">
        <v>595044.76927000005</v>
      </c>
      <c r="E5" s="392">
        <v>108374.94065999999</v>
      </c>
      <c r="F5" s="392">
        <v>9645.1209999999992</v>
      </c>
      <c r="G5" s="392">
        <v>30532.9185</v>
      </c>
      <c r="H5" s="392">
        <v>86656.394190000006</v>
      </c>
      <c r="I5" s="392">
        <v>51122.901819999999</v>
      </c>
      <c r="J5" s="393">
        <v>20516035.6373</v>
      </c>
      <c r="K5" s="597"/>
      <c r="L5" s="597"/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92D050"/>
  </sheetPr>
  <dimension ref="A1:L11"/>
  <sheetViews>
    <sheetView zoomScale="110" zoomScaleNormal="110" workbookViewId="0">
      <selection activeCell="J3" sqref="J3:L22"/>
    </sheetView>
  </sheetViews>
  <sheetFormatPr baseColWidth="10" defaultRowHeight="14.25" x14ac:dyDescent="0.2"/>
  <cols>
    <col min="1" max="2" width="4.28515625" style="16" customWidth="1"/>
    <col min="3" max="3" width="13" style="16" bestFit="1" customWidth="1"/>
    <col min="4" max="8" width="14.28515625" style="16" customWidth="1"/>
    <col min="9" max="16384" width="11.42578125" style="16"/>
  </cols>
  <sheetData>
    <row r="1" spans="1:12" ht="18.75" customHeight="1" x14ac:dyDescent="0.2"/>
    <row r="2" spans="1:12" ht="18.75" customHeight="1" x14ac:dyDescent="0.2">
      <c r="A2" s="17" t="s">
        <v>14</v>
      </c>
      <c r="B2" s="18"/>
      <c r="C2" s="18"/>
      <c r="D2" s="19"/>
      <c r="E2" s="19"/>
      <c r="F2" s="19"/>
      <c r="G2" s="19"/>
      <c r="H2" s="19"/>
    </row>
    <row r="3" spans="1:12" ht="14.25" customHeight="1" x14ac:dyDescent="0.2">
      <c r="A3" s="17"/>
      <c r="B3" s="18"/>
      <c r="C3" s="18"/>
      <c r="D3" s="19"/>
      <c r="E3" s="19"/>
      <c r="F3" s="19"/>
      <c r="G3" s="19"/>
      <c r="H3" s="19"/>
    </row>
    <row r="4" spans="1:12" ht="14.25" customHeight="1" x14ac:dyDescent="0.2">
      <c r="A4" s="17"/>
      <c r="B4" s="20" t="s">
        <v>425</v>
      </c>
      <c r="C4" s="21"/>
      <c r="D4" s="19"/>
      <c r="E4" s="19"/>
      <c r="F4" s="19"/>
      <c r="G4" s="19"/>
      <c r="H4" s="19"/>
    </row>
    <row r="5" spans="1:12" ht="14.25" customHeight="1" thickBot="1" x14ac:dyDescent="0.25">
      <c r="A5" s="17"/>
      <c r="B5" s="18"/>
      <c r="C5" s="18"/>
      <c r="D5" s="19"/>
      <c r="E5" s="19"/>
      <c r="F5" s="19"/>
      <c r="G5" s="19"/>
      <c r="H5" s="19"/>
      <c r="J5" s="574"/>
      <c r="K5" s="574"/>
      <c r="L5" s="574"/>
    </row>
    <row r="6" spans="1:12" ht="14.25" customHeight="1" x14ac:dyDescent="0.2">
      <c r="B6" s="22"/>
      <c r="C6" s="23"/>
      <c r="D6" s="66" t="s">
        <v>43</v>
      </c>
      <c r="E6" s="25" t="s">
        <v>44</v>
      </c>
      <c r="F6" s="25" t="s">
        <v>45</v>
      </c>
      <c r="G6" s="25" t="s">
        <v>48</v>
      </c>
      <c r="H6" s="57" t="s">
        <v>49</v>
      </c>
    </row>
    <row r="7" spans="1:12" ht="18.75" thickBot="1" x14ac:dyDescent="0.25">
      <c r="B7" s="26"/>
      <c r="C7" s="33"/>
      <c r="D7" s="356" t="s">
        <v>351</v>
      </c>
      <c r="E7" s="355" t="s">
        <v>352</v>
      </c>
      <c r="F7" s="355" t="s">
        <v>353</v>
      </c>
      <c r="G7" s="355" t="s">
        <v>354</v>
      </c>
      <c r="H7" s="357" t="s">
        <v>355</v>
      </c>
    </row>
    <row r="8" spans="1:12" ht="14.25" customHeight="1" x14ac:dyDescent="0.2">
      <c r="B8" s="72">
        <v>1</v>
      </c>
      <c r="C8" s="401" t="s">
        <v>349</v>
      </c>
      <c r="D8" s="364">
        <v>4310035.0927600004</v>
      </c>
      <c r="E8" s="404">
        <v>18291237.698180001</v>
      </c>
      <c r="F8" s="404">
        <v>146387.88891000001</v>
      </c>
      <c r="G8" s="404">
        <v>22747660.679850001</v>
      </c>
      <c r="H8" s="365">
        <v>44721868.843000002</v>
      </c>
    </row>
    <row r="9" spans="1:12" ht="14.25" customHeight="1" thickBot="1" x14ac:dyDescent="0.25">
      <c r="B9" s="43">
        <v>2</v>
      </c>
      <c r="C9" s="402" t="s">
        <v>350</v>
      </c>
      <c r="D9" s="368">
        <v>118365.94584</v>
      </c>
      <c r="E9" s="386">
        <v>222040.64055000001</v>
      </c>
      <c r="F9" s="386">
        <v>9620.6453000000001</v>
      </c>
      <c r="G9" s="386">
        <v>350027.23168999999</v>
      </c>
      <c r="H9" s="369">
        <v>530182.80500000005</v>
      </c>
    </row>
    <row r="10" spans="1:12" ht="14.25" customHeight="1" x14ac:dyDescent="0.2">
      <c r="B10" s="74">
        <v>3</v>
      </c>
      <c r="C10" s="85"/>
      <c r="D10" s="403"/>
      <c r="E10" s="403"/>
      <c r="F10" s="37"/>
      <c r="G10" s="37"/>
      <c r="H10" s="50"/>
    </row>
    <row r="11" spans="1:12" ht="14.25" customHeight="1" thickBot="1" x14ac:dyDescent="0.25">
      <c r="B11" s="70">
        <v>4</v>
      </c>
      <c r="C11" s="334"/>
      <c r="D11" s="335"/>
      <c r="E11" s="335"/>
      <c r="F11" s="336"/>
      <c r="G11" s="336"/>
      <c r="H11" s="337"/>
      <c r="J11" s="597"/>
      <c r="K11" s="597"/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92D050"/>
  </sheetPr>
  <dimension ref="A1:N25"/>
  <sheetViews>
    <sheetView zoomScaleNormal="100" workbookViewId="0">
      <selection activeCell="L2" sqref="L2:N33"/>
    </sheetView>
  </sheetViews>
  <sheetFormatPr baseColWidth="10" defaultRowHeight="14.25" x14ac:dyDescent="0.2"/>
  <cols>
    <col min="1" max="2" width="4.28515625" style="16" customWidth="1"/>
    <col min="3" max="3" width="39.85546875" style="16" bestFit="1" customWidth="1"/>
    <col min="4" max="9" width="14.28515625" style="16" customWidth="1"/>
    <col min="10" max="16384" width="11.42578125" style="16"/>
  </cols>
  <sheetData>
    <row r="1" spans="1:14" ht="18.75" customHeight="1" x14ac:dyDescent="0.2"/>
    <row r="2" spans="1:14" ht="18.75" customHeight="1" x14ac:dyDescent="0.2">
      <c r="A2" s="17" t="s">
        <v>15</v>
      </c>
      <c r="B2" s="18"/>
      <c r="C2" s="18"/>
      <c r="D2" s="19"/>
      <c r="E2" s="19"/>
      <c r="F2" s="19"/>
      <c r="G2" s="19"/>
      <c r="H2" s="19"/>
      <c r="I2" s="19"/>
    </row>
    <row r="3" spans="1:14" ht="14.25" customHeight="1" x14ac:dyDescent="0.2">
      <c r="A3" s="17"/>
      <c r="B3" s="18"/>
      <c r="C3" s="18"/>
      <c r="D3" s="19"/>
      <c r="E3" s="19"/>
      <c r="F3" s="19"/>
      <c r="G3" s="19"/>
      <c r="H3" s="19"/>
      <c r="I3" s="19"/>
    </row>
    <row r="4" spans="1:14" ht="14.25" customHeight="1" x14ac:dyDescent="0.2">
      <c r="A4" s="17"/>
      <c r="B4" s="20" t="s">
        <v>425</v>
      </c>
      <c r="C4" s="21"/>
      <c r="D4" s="19"/>
      <c r="E4" s="19"/>
      <c r="F4" s="19"/>
      <c r="G4" s="19"/>
      <c r="H4" s="19"/>
      <c r="I4" s="19"/>
    </row>
    <row r="5" spans="1:14" ht="14.25" customHeight="1" thickBot="1" x14ac:dyDescent="0.25">
      <c r="A5" s="17"/>
      <c r="B5" s="18"/>
      <c r="C5" s="18"/>
      <c r="D5" s="27"/>
      <c r="E5" s="27"/>
      <c r="F5" s="27"/>
      <c r="G5" s="27"/>
      <c r="H5" s="27"/>
      <c r="I5" s="27"/>
    </row>
    <row r="6" spans="1:14" ht="14.25" customHeight="1" x14ac:dyDescent="0.2">
      <c r="B6" s="22"/>
      <c r="C6" s="23"/>
      <c r="D6" s="236" t="s">
        <v>43</v>
      </c>
      <c r="E6" s="237" t="s">
        <v>44</v>
      </c>
      <c r="F6" s="237" t="s">
        <v>45</v>
      </c>
      <c r="G6" s="238" t="s">
        <v>48</v>
      </c>
      <c r="H6" s="239" t="s">
        <v>49</v>
      </c>
      <c r="I6" s="84" t="s">
        <v>50</v>
      </c>
      <c r="L6" s="574"/>
      <c r="M6" s="574"/>
      <c r="N6" s="574"/>
    </row>
    <row r="7" spans="1:14" ht="15" thickBot="1" x14ac:dyDescent="0.25">
      <c r="B7" s="26"/>
      <c r="C7" s="109"/>
      <c r="D7" s="630"/>
      <c r="E7" s="612"/>
      <c r="F7" s="611"/>
      <c r="G7" s="631"/>
      <c r="H7" s="626" t="s">
        <v>360</v>
      </c>
      <c r="I7" s="628" t="s">
        <v>361</v>
      </c>
    </row>
    <row r="8" spans="1:14" ht="18.75" thickBot="1" x14ac:dyDescent="0.25">
      <c r="B8" s="119"/>
      <c r="C8" s="109" t="s">
        <v>76</v>
      </c>
      <c r="D8" s="405" t="s">
        <v>356</v>
      </c>
      <c r="E8" s="406" t="s">
        <v>357</v>
      </c>
      <c r="F8" s="406" t="s">
        <v>358</v>
      </c>
      <c r="G8" s="406" t="s">
        <v>359</v>
      </c>
      <c r="H8" s="627"/>
      <c r="I8" s="629"/>
    </row>
    <row r="9" spans="1:14" ht="14.25" customHeight="1" x14ac:dyDescent="0.2">
      <c r="B9" s="72">
        <v>1</v>
      </c>
      <c r="C9" s="377" t="s">
        <v>267</v>
      </c>
      <c r="D9" s="364">
        <v>2574931.19833</v>
      </c>
      <c r="E9" s="404">
        <v>312723.22035000002</v>
      </c>
      <c r="F9" s="404">
        <v>2574931.19833</v>
      </c>
      <c r="G9" s="404">
        <v>99937.206349999993</v>
      </c>
      <c r="H9" s="404">
        <v>1831144.48208</v>
      </c>
      <c r="I9" s="602">
        <v>0.68457367056868867</v>
      </c>
    </row>
    <row r="10" spans="1:14" ht="14.25" customHeight="1" x14ac:dyDescent="0.2">
      <c r="B10" s="73">
        <v>2</v>
      </c>
      <c r="C10" s="377" t="s">
        <v>265</v>
      </c>
      <c r="D10" s="366">
        <v>338671.63695000001</v>
      </c>
      <c r="E10" s="362">
        <v>11355.59474</v>
      </c>
      <c r="F10" s="362">
        <v>338671.63695000001</v>
      </c>
      <c r="G10" s="362">
        <v>2338.3189480000001</v>
      </c>
      <c r="H10" s="362">
        <v>397683.82296999998</v>
      </c>
      <c r="I10" s="603">
        <v>1.1661941714363078</v>
      </c>
    </row>
    <row r="11" spans="1:14" ht="14.25" customHeight="1" x14ac:dyDescent="0.2">
      <c r="B11" s="73">
        <v>3</v>
      </c>
      <c r="C11" s="377" t="s">
        <v>268</v>
      </c>
      <c r="D11" s="366">
        <v>2348834.3196100001</v>
      </c>
      <c r="E11" s="362">
        <v>410150.25310999999</v>
      </c>
      <c r="F11" s="362">
        <v>2348834.3196100001</v>
      </c>
      <c r="G11" s="362">
        <v>106325.328522</v>
      </c>
      <c r="H11" s="362">
        <v>2430105.82388</v>
      </c>
      <c r="I11" s="603">
        <v>0.98979543987248975</v>
      </c>
    </row>
    <row r="12" spans="1:14" ht="14.25" customHeight="1" x14ac:dyDescent="0.2">
      <c r="B12" s="73">
        <v>4</v>
      </c>
      <c r="C12" s="377" t="s">
        <v>667</v>
      </c>
      <c r="D12" s="366">
        <v>341139.69358999998</v>
      </c>
      <c r="E12" s="362">
        <v>32974.677680000001</v>
      </c>
      <c r="F12" s="362">
        <v>341139.69358999998</v>
      </c>
      <c r="G12" s="362">
        <v>6594.935536</v>
      </c>
      <c r="H12" s="362">
        <v>521601.94377999997</v>
      </c>
      <c r="I12" s="603">
        <v>1.5000000002616938</v>
      </c>
    </row>
    <row r="13" spans="1:14" ht="14.25" customHeight="1" x14ac:dyDescent="0.2">
      <c r="B13" s="73">
        <v>5</v>
      </c>
      <c r="C13" s="377" t="s">
        <v>269</v>
      </c>
      <c r="D13" s="366">
        <v>24015.24526</v>
      </c>
      <c r="E13" s="362">
        <v>6.6717000000000004</v>
      </c>
      <c r="F13" s="362">
        <v>24015.24526</v>
      </c>
      <c r="G13" s="362">
        <v>1.3343400000000001</v>
      </c>
      <c r="H13" s="362">
        <v>0</v>
      </c>
      <c r="I13" s="603">
        <v>0</v>
      </c>
    </row>
    <row r="14" spans="1:14" ht="14.25" customHeight="1" thickBot="1" x14ac:dyDescent="0.25">
      <c r="B14" s="73">
        <v>6</v>
      </c>
      <c r="C14" s="377" t="s">
        <v>266</v>
      </c>
      <c r="D14" s="368">
        <v>15708988.23488</v>
      </c>
      <c r="E14" s="386">
        <v>622516.70224999997</v>
      </c>
      <c r="F14" s="386">
        <v>15708988.23488</v>
      </c>
      <c r="G14" s="386">
        <v>211647.782412</v>
      </c>
      <c r="H14" s="386">
        <v>6161511.0590199996</v>
      </c>
      <c r="I14" s="604">
        <v>0.38701412759689702</v>
      </c>
    </row>
    <row r="15" spans="1:14" ht="14.25" customHeight="1" x14ac:dyDescent="0.2">
      <c r="B15" s="73">
        <v>7</v>
      </c>
      <c r="C15" s="82" t="s">
        <v>666</v>
      </c>
      <c r="D15" s="34">
        <v>13024.47025</v>
      </c>
      <c r="E15" s="35">
        <v>30.429919999999999</v>
      </c>
      <c r="F15" s="35">
        <v>13024.47025</v>
      </c>
      <c r="G15" s="35">
        <v>6.0859839999999998</v>
      </c>
      <c r="H15" s="35">
        <v>2606.1112400000002</v>
      </c>
      <c r="I15" s="605">
        <v>0.19999999947814967</v>
      </c>
    </row>
    <row r="16" spans="1:14" ht="14.25" customHeight="1" x14ac:dyDescent="0.2">
      <c r="B16" s="73">
        <v>8</v>
      </c>
      <c r="C16" s="82" t="s">
        <v>270</v>
      </c>
      <c r="D16" s="53">
        <v>1930.3242499999999</v>
      </c>
      <c r="E16" s="54">
        <v>6368.0069999999996</v>
      </c>
      <c r="F16" s="54">
        <v>1930.3242499999999</v>
      </c>
      <c r="G16" s="54">
        <v>1273.6014</v>
      </c>
      <c r="H16" s="54">
        <v>640.78512999999998</v>
      </c>
      <c r="I16" s="606">
        <v>0.2</v>
      </c>
    </row>
    <row r="17" spans="2:13" ht="14.25" customHeight="1" x14ac:dyDescent="0.2">
      <c r="B17" s="73">
        <v>9</v>
      </c>
      <c r="C17" s="82"/>
      <c r="D17" s="53"/>
      <c r="E17" s="54"/>
      <c r="F17" s="54"/>
      <c r="G17" s="54"/>
      <c r="H17" s="54"/>
      <c r="I17" s="331"/>
    </row>
    <row r="18" spans="2:13" ht="14.25" customHeight="1" x14ac:dyDescent="0.2">
      <c r="B18" s="73">
        <v>10</v>
      </c>
      <c r="C18" s="82"/>
      <c r="D18" s="53"/>
      <c r="E18" s="54"/>
      <c r="F18" s="54"/>
      <c r="G18" s="54"/>
      <c r="H18" s="54"/>
      <c r="I18" s="331"/>
    </row>
    <row r="19" spans="2:13" ht="14.25" customHeight="1" x14ac:dyDescent="0.2">
      <c r="B19" s="73">
        <v>11</v>
      </c>
      <c r="C19" s="82"/>
      <c r="D19" s="53"/>
      <c r="E19" s="54"/>
      <c r="F19" s="54"/>
      <c r="G19" s="54"/>
      <c r="H19" s="54"/>
      <c r="I19" s="331"/>
    </row>
    <row r="20" spans="2:13" ht="14.25" customHeight="1" x14ac:dyDescent="0.2">
      <c r="B20" s="44">
        <v>12</v>
      </c>
      <c r="C20" s="81"/>
      <c r="D20" s="34"/>
      <c r="E20" s="35"/>
      <c r="F20" s="35"/>
      <c r="G20" s="35"/>
      <c r="H20" s="35"/>
      <c r="I20" s="332"/>
    </row>
    <row r="21" spans="2:13" ht="14.25" customHeight="1" x14ac:dyDescent="0.2">
      <c r="B21" s="73">
        <v>13</v>
      </c>
      <c r="C21" s="82"/>
      <c r="D21" s="53"/>
      <c r="E21" s="54"/>
      <c r="F21" s="54"/>
      <c r="G21" s="54"/>
      <c r="H21" s="54"/>
      <c r="I21" s="331"/>
    </row>
    <row r="22" spans="2:13" ht="14.25" customHeight="1" x14ac:dyDescent="0.2">
      <c r="B22" s="73">
        <v>14</v>
      </c>
      <c r="C22" s="82"/>
      <c r="D22" s="53"/>
      <c r="E22" s="54"/>
      <c r="F22" s="54"/>
      <c r="G22" s="54"/>
      <c r="H22" s="54"/>
      <c r="I22" s="331"/>
    </row>
    <row r="23" spans="2:13" ht="14.25" customHeight="1" x14ac:dyDescent="0.2">
      <c r="B23" s="44">
        <v>15</v>
      </c>
      <c r="C23" s="81"/>
      <c r="D23" s="34"/>
      <c r="E23" s="35"/>
      <c r="F23" s="35"/>
      <c r="G23" s="35"/>
      <c r="H23" s="35"/>
      <c r="I23" s="332"/>
    </row>
    <row r="24" spans="2:13" ht="14.25" customHeight="1" x14ac:dyDescent="0.2">
      <c r="B24" s="44">
        <v>16</v>
      </c>
      <c r="C24" s="81"/>
      <c r="D24" s="34"/>
      <c r="E24" s="35"/>
      <c r="F24" s="35"/>
      <c r="G24" s="35"/>
      <c r="H24" s="35"/>
      <c r="I24" s="332"/>
    </row>
    <row r="25" spans="2:13" ht="14.25" customHeight="1" thickBot="1" x14ac:dyDescent="0.25">
      <c r="B25" s="56">
        <v>17</v>
      </c>
      <c r="C25" s="41"/>
      <c r="D25" s="110"/>
      <c r="E25" s="88"/>
      <c r="F25" s="88"/>
      <c r="G25" s="88"/>
      <c r="H25" s="88"/>
      <c r="I25" s="333"/>
      <c r="L25" s="597"/>
      <c r="M25" s="597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headerFooter>
    <oddHeader>&amp;R&amp;"Calibri"&amp;12&amp;K008000Intern - Nordmøre&amp;1#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tabColor theme="8" tint="0.79998168889431442"/>
    <pageSetUpPr fitToPage="1"/>
  </sheetPr>
  <dimension ref="A1:H61"/>
  <sheetViews>
    <sheetView showGridLines="0" tabSelected="1" zoomScaleNormal="100" zoomScaleSheetLayoutView="90" workbookViewId="0">
      <selection activeCell="H18" sqref="H18"/>
    </sheetView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1.85546875" style="4" customWidth="1"/>
    <col min="7" max="16384" width="11.42578125" style="5"/>
  </cols>
  <sheetData>
    <row r="1" spans="1:6" s="1" customFormat="1" ht="18.75" customHeight="1" x14ac:dyDescent="0.2">
      <c r="A1" s="192"/>
      <c r="B1" s="193"/>
      <c r="C1" s="194"/>
      <c r="D1" s="193"/>
      <c r="E1" s="194"/>
      <c r="F1" s="195"/>
    </row>
    <row r="2" spans="1:6" ht="18.75" customHeight="1" x14ac:dyDescent="0.2">
      <c r="B2" s="2" t="s">
        <v>187</v>
      </c>
      <c r="C2" s="196"/>
      <c r="D2" s="3"/>
      <c r="E2" s="196"/>
      <c r="F2" s="196"/>
    </row>
    <row r="3" spans="1:6" ht="14.25" customHeight="1" x14ac:dyDescent="0.2">
      <c r="A3" s="197"/>
      <c r="B3" s="240" t="s">
        <v>175</v>
      </c>
      <c r="C3" s="241" t="s">
        <v>135</v>
      </c>
      <c r="D3" s="241" t="s">
        <v>232</v>
      </c>
      <c r="E3" s="241" t="s">
        <v>137</v>
      </c>
      <c r="F3" s="241" t="s">
        <v>136</v>
      </c>
    </row>
    <row r="4" spans="1:6" s="9" customFormat="1" ht="14.25" customHeight="1" x14ac:dyDescent="0.15">
      <c r="A4" s="8"/>
      <c r="B4" s="200">
        <v>1</v>
      </c>
      <c r="C4" s="161" t="s">
        <v>1</v>
      </c>
      <c r="D4" s="161" t="s">
        <v>188</v>
      </c>
      <c r="E4" s="161" t="s">
        <v>233</v>
      </c>
      <c r="F4" s="412" t="s">
        <v>81</v>
      </c>
    </row>
    <row r="5" spans="1:6" s="9" customFormat="1" ht="14.25" customHeight="1" x14ac:dyDescent="0.15">
      <c r="A5" s="8"/>
      <c r="B5" s="223">
        <v>2</v>
      </c>
      <c r="C5" s="220" t="s">
        <v>2</v>
      </c>
      <c r="D5" s="220" t="s">
        <v>189</v>
      </c>
      <c r="E5" s="220" t="s">
        <v>233</v>
      </c>
      <c r="F5" s="413" t="s">
        <v>229</v>
      </c>
    </row>
    <row r="6" spans="1:6" s="9" customFormat="1" ht="14.25" customHeight="1" x14ac:dyDescent="0.15">
      <c r="A6" s="8"/>
      <c r="B6" s="200">
        <v>3</v>
      </c>
      <c r="C6" s="161" t="s">
        <v>236</v>
      </c>
      <c r="D6" s="161" t="s">
        <v>190</v>
      </c>
      <c r="E6" s="161" t="s">
        <v>233</v>
      </c>
      <c r="F6" s="412" t="s">
        <v>81</v>
      </c>
    </row>
    <row r="7" spans="1:6" s="9" customFormat="1" ht="14.25" customHeight="1" x14ac:dyDescent="0.15">
      <c r="A7" s="8"/>
      <c r="B7" s="223">
        <v>4</v>
      </c>
      <c r="C7" s="220" t="s">
        <v>42</v>
      </c>
      <c r="D7" s="220" t="s">
        <v>179</v>
      </c>
      <c r="E7" s="220" t="s">
        <v>233</v>
      </c>
      <c r="F7" s="413" t="s">
        <v>81</v>
      </c>
    </row>
    <row r="8" spans="1:6" s="9" customFormat="1" ht="14.25" customHeight="1" x14ac:dyDescent="0.15">
      <c r="A8" s="8"/>
      <c r="B8" s="245">
        <v>5</v>
      </c>
      <c r="C8" s="244" t="s">
        <v>170</v>
      </c>
      <c r="D8" s="244" t="s">
        <v>179</v>
      </c>
      <c r="E8" s="244" t="s">
        <v>233</v>
      </c>
      <c r="F8" s="414" t="s">
        <v>81</v>
      </c>
    </row>
    <row r="9" spans="1:6" s="9" customFormat="1" ht="14.25" customHeight="1" x14ac:dyDescent="0.15">
      <c r="A9" s="8"/>
      <c r="B9" s="223">
        <v>6</v>
      </c>
      <c r="C9" s="220" t="s">
        <v>0</v>
      </c>
      <c r="D9" s="220" t="s">
        <v>191</v>
      </c>
      <c r="E9" s="220" t="s">
        <v>233</v>
      </c>
      <c r="F9" s="413" t="s">
        <v>81</v>
      </c>
    </row>
    <row r="10" spans="1:6" s="9" customFormat="1" ht="14.25" customHeight="1" x14ac:dyDescent="0.15">
      <c r="A10" s="8"/>
      <c r="B10" s="200">
        <v>7</v>
      </c>
      <c r="C10" s="161" t="s">
        <v>41</v>
      </c>
      <c r="D10" s="161" t="s">
        <v>192</v>
      </c>
      <c r="E10" s="161" t="s">
        <v>138</v>
      </c>
      <c r="F10" s="412" t="s">
        <v>229</v>
      </c>
    </row>
    <row r="11" spans="1:6" ht="14.25" customHeight="1" x14ac:dyDescent="0.2">
      <c r="A11" s="199"/>
      <c r="B11" s="223">
        <v>8</v>
      </c>
      <c r="C11" s="220" t="s">
        <v>139</v>
      </c>
      <c r="D11" s="220" t="s">
        <v>180</v>
      </c>
      <c r="E11" s="220" t="s">
        <v>138</v>
      </c>
      <c r="F11" s="413" t="s">
        <v>228</v>
      </c>
    </row>
    <row r="12" spans="1:6" ht="14.25" customHeight="1" x14ac:dyDescent="0.2">
      <c r="A12" s="199"/>
      <c r="B12" s="245">
        <v>9</v>
      </c>
      <c r="C12" s="244" t="s">
        <v>140</v>
      </c>
      <c r="D12" s="244" t="s">
        <v>180</v>
      </c>
      <c r="E12" s="244" t="s">
        <v>233</v>
      </c>
      <c r="F12" s="414" t="s">
        <v>81</v>
      </c>
    </row>
    <row r="13" spans="1:6" ht="14.25" customHeight="1" x14ac:dyDescent="0.2">
      <c r="A13" s="199"/>
      <c r="B13" s="223">
        <v>10</v>
      </c>
      <c r="C13" s="220" t="s">
        <v>145</v>
      </c>
      <c r="D13" s="220" t="s">
        <v>180</v>
      </c>
      <c r="E13" s="220" t="s">
        <v>233</v>
      </c>
      <c r="F13" s="413" t="s">
        <v>81</v>
      </c>
    </row>
    <row r="14" spans="1:6" s="7" customFormat="1" ht="14.25" customHeight="1" x14ac:dyDescent="0.2">
      <c r="A14" s="198"/>
      <c r="B14" s="200">
        <v>11</v>
      </c>
      <c r="C14" s="161" t="s">
        <v>3</v>
      </c>
      <c r="D14" s="161" t="s">
        <v>193</v>
      </c>
      <c r="E14" s="161" t="s">
        <v>233</v>
      </c>
      <c r="F14" s="412" t="s">
        <v>81</v>
      </c>
    </row>
    <row r="15" spans="1:6" s="7" customFormat="1" ht="14.25" customHeight="1" x14ac:dyDescent="0.2">
      <c r="A15" s="198"/>
      <c r="B15" s="223">
        <v>12</v>
      </c>
      <c r="C15" s="220" t="s">
        <v>4</v>
      </c>
      <c r="D15" s="220" t="s">
        <v>194</v>
      </c>
      <c r="E15" s="220" t="s">
        <v>233</v>
      </c>
      <c r="F15" s="413" t="s">
        <v>81</v>
      </c>
    </row>
    <row r="16" spans="1:6" s="7" customFormat="1" ht="14.25" customHeight="1" x14ac:dyDescent="0.2">
      <c r="A16" s="198"/>
      <c r="B16" s="200">
        <v>13</v>
      </c>
      <c r="C16" s="161" t="s">
        <v>5</v>
      </c>
      <c r="D16" s="161" t="s">
        <v>195</v>
      </c>
      <c r="E16" s="161" t="s">
        <v>233</v>
      </c>
      <c r="F16" s="412" t="s">
        <v>81</v>
      </c>
    </row>
    <row r="17" spans="1:6" s="7" customFormat="1" ht="14.25" customHeight="1" x14ac:dyDescent="0.2">
      <c r="A17" s="198"/>
      <c r="B17" s="223">
        <v>14</v>
      </c>
      <c r="C17" s="220" t="s">
        <v>6</v>
      </c>
      <c r="D17" s="220" t="s">
        <v>197</v>
      </c>
      <c r="E17" s="220" t="s">
        <v>233</v>
      </c>
      <c r="F17" s="413" t="s">
        <v>81</v>
      </c>
    </row>
    <row r="18" spans="1:6" s="7" customFormat="1" ht="14.25" customHeight="1" x14ac:dyDescent="0.2">
      <c r="A18" s="198"/>
      <c r="B18" s="200">
        <v>15</v>
      </c>
      <c r="C18" s="161" t="s">
        <v>7</v>
      </c>
      <c r="D18" s="161" t="s">
        <v>198</v>
      </c>
      <c r="E18" s="161" t="s">
        <v>340</v>
      </c>
      <c r="F18" s="412"/>
    </row>
    <row r="19" spans="1:6" s="7" customFormat="1" ht="14.25" customHeight="1" x14ac:dyDescent="0.2">
      <c r="A19" s="198"/>
      <c r="B19" s="223">
        <v>16</v>
      </c>
      <c r="C19" s="220" t="s">
        <v>8</v>
      </c>
      <c r="D19" s="220" t="s">
        <v>200</v>
      </c>
      <c r="E19" s="220" t="s">
        <v>233</v>
      </c>
      <c r="F19" s="413"/>
    </row>
    <row r="20" spans="1:6" s="7" customFormat="1" ht="14.25" customHeight="1" x14ac:dyDescent="0.2">
      <c r="A20" s="198"/>
      <c r="B20" s="200">
        <v>17</v>
      </c>
      <c r="C20" s="161" t="s">
        <v>9</v>
      </c>
      <c r="D20" s="161" t="s">
        <v>199</v>
      </c>
      <c r="E20" s="161" t="s">
        <v>233</v>
      </c>
      <c r="F20" s="412"/>
    </row>
    <row r="21" spans="1:6" s="7" customFormat="1" ht="14.25" customHeight="1" x14ac:dyDescent="0.2">
      <c r="A21" s="198"/>
      <c r="B21" s="223">
        <v>18</v>
      </c>
      <c r="C21" s="220" t="s">
        <v>10</v>
      </c>
      <c r="D21" s="220" t="s">
        <v>201</v>
      </c>
      <c r="E21" s="220" t="s">
        <v>233</v>
      </c>
      <c r="F21" s="413"/>
    </row>
    <row r="22" spans="1:6" s="7" customFormat="1" ht="14.25" customHeight="1" x14ac:dyDescent="0.2">
      <c r="A22" s="198"/>
      <c r="B22" s="200">
        <v>19</v>
      </c>
      <c r="C22" s="161" t="s">
        <v>11</v>
      </c>
      <c r="D22" s="161" t="s">
        <v>202</v>
      </c>
      <c r="E22" s="161" t="s">
        <v>233</v>
      </c>
      <c r="F22" s="412" t="s">
        <v>228</v>
      </c>
    </row>
    <row r="23" spans="1:6" s="7" customFormat="1" ht="14.25" customHeight="1" x14ac:dyDescent="0.2">
      <c r="A23" s="198"/>
      <c r="B23" s="223">
        <v>20</v>
      </c>
      <c r="C23" s="220" t="s">
        <v>12</v>
      </c>
      <c r="D23" s="220" t="s">
        <v>203</v>
      </c>
      <c r="E23" s="220" t="s">
        <v>234</v>
      </c>
      <c r="F23" s="413" t="s">
        <v>228</v>
      </c>
    </row>
    <row r="24" spans="1:6" s="7" customFormat="1" ht="14.25" customHeight="1" x14ac:dyDescent="0.2">
      <c r="A24" s="198"/>
      <c r="B24" s="200">
        <v>21</v>
      </c>
      <c r="C24" s="161" t="s">
        <v>13</v>
      </c>
      <c r="D24" s="161" t="s">
        <v>204</v>
      </c>
      <c r="E24" s="161" t="s">
        <v>234</v>
      </c>
      <c r="F24" s="412" t="s">
        <v>228</v>
      </c>
    </row>
    <row r="25" spans="1:6" s="7" customFormat="1" ht="14.25" customHeight="1" x14ac:dyDescent="0.2">
      <c r="A25" s="198"/>
      <c r="B25" s="223">
        <v>22</v>
      </c>
      <c r="C25" s="220" t="s">
        <v>14</v>
      </c>
      <c r="D25" s="220" t="s">
        <v>205</v>
      </c>
      <c r="E25" s="220" t="s">
        <v>233</v>
      </c>
      <c r="F25" s="413" t="s">
        <v>81</v>
      </c>
    </row>
    <row r="26" spans="1:6" s="7" customFormat="1" ht="14.25" customHeight="1" x14ac:dyDescent="0.2">
      <c r="A26" s="198"/>
      <c r="B26" s="200">
        <v>23</v>
      </c>
      <c r="C26" s="161" t="s">
        <v>15</v>
      </c>
      <c r="D26" s="161" t="s">
        <v>206</v>
      </c>
      <c r="E26" s="161" t="s">
        <v>233</v>
      </c>
      <c r="F26" s="412" t="s">
        <v>81</v>
      </c>
    </row>
    <row r="27" spans="1:6" s="7" customFormat="1" ht="14.25" customHeight="1" x14ac:dyDescent="0.2">
      <c r="A27" s="198"/>
      <c r="B27" s="223">
        <v>24</v>
      </c>
      <c r="C27" s="220" t="s">
        <v>16</v>
      </c>
      <c r="D27" s="220" t="s">
        <v>207</v>
      </c>
      <c r="E27" s="220" t="s">
        <v>233</v>
      </c>
      <c r="F27" s="413" t="s">
        <v>81</v>
      </c>
    </row>
    <row r="28" spans="1:6" s="7" customFormat="1" ht="14.25" customHeight="1" x14ac:dyDescent="0.2">
      <c r="A28" s="198"/>
      <c r="B28" s="200">
        <v>25</v>
      </c>
      <c r="C28" s="161" t="s">
        <v>17</v>
      </c>
      <c r="D28" s="161" t="s">
        <v>208</v>
      </c>
      <c r="E28" s="161" t="s">
        <v>233</v>
      </c>
      <c r="F28" s="412" t="s">
        <v>229</v>
      </c>
    </row>
    <row r="29" spans="1:6" s="7" customFormat="1" ht="14.25" customHeight="1" x14ac:dyDescent="0.2">
      <c r="A29" s="198"/>
      <c r="B29" s="223">
        <v>26</v>
      </c>
      <c r="C29" s="220" t="s">
        <v>18</v>
      </c>
      <c r="D29" s="220" t="s">
        <v>209</v>
      </c>
      <c r="E29" s="220" t="s">
        <v>234</v>
      </c>
      <c r="F29" s="413" t="s">
        <v>229</v>
      </c>
    </row>
    <row r="30" spans="1:6" s="7" customFormat="1" ht="14.25" customHeight="1" x14ac:dyDescent="0.2">
      <c r="A30" s="198"/>
      <c r="B30" s="200">
        <v>27</v>
      </c>
      <c r="C30" s="161" t="s">
        <v>19</v>
      </c>
      <c r="D30" s="161" t="s">
        <v>210</v>
      </c>
      <c r="E30" s="161" t="s">
        <v>234</v>
      </c>
      <c r="F30" s="414" t="s">
        <v>229</v>
      </c>
    </row>
    <row r="31" spans="1:6" s="7" customFormat="1" ht="14.25" customHeight="1" x14ac:dyDescent="0.2">
      <c r="A31" s="198"/>
      <c r="B31" s="223">
        <v>28</v>
      </c>
      <c r="C31" s="220" t="s">
        <v>20</v>
      </c>
      <c r="D31" s="220" t="s">
        <v>211</v>
      </c>
      <c r="E31" s="220" t="s">
        <v>233</v>
      </c>
      <c r="F31" s="413" t="s">
        <v>229</v>
      </c>
    </row>
    <row r="32" spans="1:6" s="7" customFormat="1" ht="14.25" customHeight="1" x14ac:dyDescent="0.2">
      <c r="A32" s="198"/>
      <c r="B32" s="200">
        <v>29</v>
      </c>
      <c r="C32" s="161" t="s">
        <v>21</v>
      </c>
      <c r="D32" s="161" t="s">
        <v>212</v>
      </c>
      <c r="E32" s="161" t="s">
        <v>234</v>
      </c>
      <c r="F32" s="412" t="s">
        <v>229</v>
      </c>
    </row>
    <row r="33" spans="1:6" s="9" customFormat="1" ht="14.25" customHeight="1" x14ac:dyDescent="0.15">
      <c r="A33" s="198"/>
      <c r="B33" s="223">
        <v>30</v>
      </c>
      <c r="C33" s="220" t="s">
        <v>22</v>
      </c>
      <c r="D33" s="220" t="s">
        <v>213</v>
      </c>
      <c r="E33" s="220" t="s">
        <v>234</v>
      </c>
      <c r="F33" s="413" t="s">
        <v>229</v>
      </c>
    </row>
    <row r="34" spans="1:6" s="9" customFormat="1" ht="14.25" customHeight="1" x14ac:dyDescent="0.15">
      <c r="A34" s="198"/>
      <c r="B34" s="245">
        <v>31</v>
      </c>
      <c r="C34" s="244" t="s">
        <v>23</v>
      </c>
      <c r="D34" s="244" t="s">
        <v>214</v>
      </c>
      <c r="E34" s="244" t="s">
        <v>233</v>
      </c>
      <c r="F34" s="414" t="s">
        <v>81</v>
      </c>
    </row>
    <row r="35" spans="1:6" s="9" customFormat="1" ht="14.25" customHeight="1" x14ac:dyDescent="0.15">
      <c r="A35" s="198"/>
      <c r="B35" s="223">
        <v>32</v>
      </c>
      <c r="C35" s="220" t="s">
        <v>24</v>
      </c>
      <c r="D35" s="220" t="s">
        <v>215</v>
      </c>
      <c r="E35" s="220" t="s">
        <v>234</v>
      </c>
      <c r="F35" s="413" t="s">
        <v>229</v>
      </c>
    </row>
    <row r="36" spans="1:6" s="9" customFormat="1" ht="14.25" customHeight="1" x14ac:dyDescent="0.15">
      <c r="A36" s="198"/>
      <c r="B36" s="200">
        <v>33</v>
      </c>
      <c r="C36" s="161" t="s">
        <v>178</v>
      </c>
      <c r="D36" s="161" t="s">
        <v>216</v>
      </c>
      <c r="E36" s="161" t="s">
        <v>234</v>
      </c>
      <c r="F36" s="412" t="s">
        <v>229</v>
      </c>
    </row>
    <row r="37" spans="1:6" s="9" customFormat="1" ht="14.25" customHeight="1" x14ac:dyDescent="0.15">
      <c r="A37" s="198"/>
      <c r="B37" s="223">
        <v>34</v>
      </c>
      <c r="C37" s="220" t="s">
        <v>25</v>
      </c>
      <c r="D37" s="220" t="s">
        <v>217</v>
      </c>
      <c r="E37" s="220" t="s">
        <v>234</v>
      </c>
      <c r="F37" s="413" t="s">
        <v>229</v>
      </c>
    </row>
    <row r="38" spans="1:6" s="9" customFormat="1" ht="14.25" customHeight="1" x14ac:dyDescent="0.15">
      <c r="A38" s="198"/>
      <c r="B38" s="200">
        <v>35</v>
      </c>
      <c r="C38" s="161" t="s">
        <v>26</v>
      </c>
      <c r="D38" s="161" t="s">
        <v>218</v>
      </c>
      <c r="E38" s="161" t="s">
        <v>233</v>
      </c>
      <c r="F38" s="412" t="s">
        <v>229</v>
      </c>
    </row>
    <row r="39" spans="1:6" s="9" customFormat="1" ht="14.25" customHeight="1" x14ac:dyDescent="0.15">
      <c r="A39" s="198"/>
      <c r="B39" s="223">
        <v>36</v>
      </c>
      <c r="C39" s="220" t="s">
        <v>27</v>
      </c>
      <c r="D39" s="220" t="s">
        <v>219</v>
      </c>
      <c r="E39" s="220" t="s">
        <v>234</v>
      </c>
      <c r="F39" s="413" t="s">
        <v>229</v>
      </c>
    </row>
    <row r="40" spans="1:6" s="9" customFormat="1" ht="14.25" customHeight="1" x14ac:dyDescent="0.15">
      <c r="A40" s="198"/>
      <c r="B40" s="200">
        <v>37</v>
      </c>
      <c r="C40" s="161" t="s">
        <v>28</v>
      </c>
      <c r="D40" s="161" t="s">
        <v>220</v>
      </c>
      <c r="E40" s="161" t="s">
        <v>234</v>
      </c>
      <c r="F40" s="412" t="s">
        <v>229</v>
      </c>
    </row>
    <row r="41" spans="1:6" s="9" customFormat="1" ht="14.25" customHeight="1" x14ac:dyDescent="0.15">
      <c r="A41" s="198"/>
      <c r="B41" s="223">
        <v>38</v>
      </c>
      <c r="C41" s="220" t="s">
        <v>29</v>
      </c>
      <c r="D41" s="220" t="s">
        <v>221</v>
      </c>
      <c r="E41" s="220" t="s">
        <v>234</v>
      </c>
      <c r="F41" s="413" t="s">
        <v>229</v>
      </c>
    </row>
    <row r="42" spans="1:6" s="9" customFormat="1" ht="14.25" customHeight="1" x14ac:dyDescent="0.15">
      <c r="A42" s="198"/>
      <c r="B42" s="200">
        <v>39</v>
      </c>
      <c r="C42" s="161" t="s">
        <v>30</v>
      </c>
      <c r="D42" s="161" t="s">
        <v>181</v>
      </c>
      <c r="E42" s="161" t="s">
        <v>234</v>
      </c>
      <c r="F42" s="412" t="s">
        <v>229</v>
      </c>
    </row>
    <row r="43" spans="1:6" s="9" customFormat="1" ht="14.25" customHeight="1" x14ac:dyDescent="0.15">
      <c r="A43" s="198"/>
      <c r="B43" s="223">
        <v>40</v>
      </c>
      <c r="C43" s="220" t="s">
        <v>31</v>
      </c>
      <c r="D43" s="220" t="s">
        <v>181</v>
      </c>
      <c r="E43" s="220" t="s">
        <v>234</v>
      </c>
      <c r="F43" s="413" t="s">
        <v>229</v>
      </c>
    </row>
    <row r="44" spans="1:6" s="9" customFormat="1" ht="14.25" customHeight="1" x14ac:dyDescent="0.15">
      <c r="A44" s="198"/>
      <c r="B44" s="200">
        <v>41</v>
      </c>
      <c r="C44" s="161" t="s">
        <v>32</v>
      </c>
      <c r="D44" s="161" t="s">
        <v>181</v>
      </c>
      <c r="E44" s="161" t="s">
        <v>234</v>
      </c>
      <c r="F44" s="412" t="s">
        <v>229</v>
      </c>
    </row>
    <row r="45" spans="1:6" s="9" customFormat="1" ht="14.25" customHeight="1" x14ac:dyDescent="0.15">
      <c r="A45" s="198"/>
      <c r="B45" s="223">
        <v>42</v>
      </c>
      <c r="C45" s="220" t="s">
        <v>33</v>
      </c>
      <c r="D45" s="220" t="s">
        <v>181</v>
      </c>
      <c r="E45" s="220" t="s">
        <v>234</v>
      </c>
      <c r="F45" s="413" t="s">
        <v>229</v>
      </c>
    </row>
    <row r="46" spans="1:6" s="9" customFormat="1" ht="14.25" customHeight="1" x14ac:dyDescent="0.15">
      <c r="A46" s="198"/>
      <c r="B46" s="200">
        <v>43</v>
      </c>
      <c r="C46" s="161" t="s">
        <v>34</v>
      </c>
      <c r="D46" s="161" t="s">
        <v>222</v>
      </c>
      <c r="E46" s="161" t="s">
        <v>234</v>
      </c>
      <c r="F46" s="412" t="s">
        <v>229</v>
      </c>
    </row>
    <row r="47" spans="1:6" s="9" customFormat="1" ht="14.25" customHeight="1" x14ac:dyDescent="0.15">
      <c r="A47" s="198"/>
      <c r="B47" s="223">
        <v>44</v>
      </c>
      <c r="C47" s="220" t="s">
        <v>35</v>
      </c>
      <c r="D47" s="220" t="s">
        <v>223</v>
      </c>
      <c r="E47" s="220" t="s">
        <v>234</v>
      </c>
      <c r="F47" s="413" t="s">
        <v>229</v>
      </c>
    </row>
    <row r="48" spans="1:6" s="9" customFormat="1" ht="14.25" customHeight="1" x14ac:dyDescent="0.15">
      <c r="A48" s="198"/>
      <c r="B48" s="200">
        <v>45</v>
      </c>
      <c r="C48" s="161" t="s">
        <v>36</v>
      </c>
      <c r="D48" s="161" t="s">
        <v>224</v>
      </c>
      <c r="E48" s="161" t="s">
        <v>234</v>
      </c>
      <c r="F48" s="412" t="s">
        <v>229</v>
      </c>
    </row>
    <row r="49" spans="1:8" s="9" customFormat="1" ht="14.25" customHeight="1" x14ac:dyDescent="0.15">
      <c r="A49" s="198"/>
      <c r="B49" s="223">
        <v>46</v>
      </c>
      <c r="C49" s="220" t="s">
        <v>37</v>
      </c>
      <c r="D49" s="220" t="s">
        <v>225</v>
      </c>
      <c r="E49" s="220" t="s">
        <v>234</v>
      </c>
      <c r="F49" s="413" t="s">
        <v>229</v>
      </c>
    </row>
    <row r="50" spans="1:8" s="9" customFormat="1" ht="14.25" customHeight="1" x14ac:dyDescent="0.15">
      <c r="A50" s="198"/>
      <c r="B50" s="200">
        <v>47</v>
      </c>
      <c r="C50" s="161" t="s">
        <v>38</v>
      </c>
      <c r="D50" s="161" t="s">
        <v>226</v>
      </c>
      <c r="E50" s="161" t="s">
        <v>234</v>
      </c>
      <c r="F50" s="412" t="s">
        <v>229</v>
      </c>
    </row>
    <row r="51" spans="1:8" s="9" customFormat="1" ht="14.25" customHeight="1" x14ac:dyDescent="0.15">
      <c r="A51" s="8"/>
      <c r="B51" s="223">
        <v>48</v>
      </c>
      <c r="C51" s="220" t="s">
        <v>39</v>
      </c>
      <c r="D51" s="220" t="s">
        <v>182</v>
      </c>
      <c r="E51" s="220" t="s">
        <v>234</v>
      </c>
      <c r="F51" s="413" t="s">
        <v>81</v>
      </c>
    </row>
    <row r="52" spans="1:8" s="9" customFormat="1" ht="14.25" customHeight="1" x14ac:dyDescent="0.15">
      <c r="A52" s="198"/>
      <c r="B52" s="200">
        <v>49</v>
      </c>
      <c r="C52" s="161" t="s">
        <v>141</v>
      </c>
      <c r="D52" s="161" t="s">
        <v>183</v>
      </c>
      <c r="E52" s="161" t="s">
        <v>234</v>
      </c>
      <c r="F52" s="412" t="s">
        <v>81</v>
      </c>
    </row>
    <row r="53" spans="1:8" s="9" customFormat="1" ht="14.25" customHeight="1" x14ac:dyDescent="0.15">
      <c r="A53" s="198"/>
      <c r="B53" s="223">
        <v>50</v>
      </c>
      <c r="C53" s="220" t="s">
        <v>142</v>
      </c>
      <c r="D53" s="220" t="s">
        <v>183</v>
      </c>
      <c r="E53" s="220" t="s">
        <v>138</v>
      </c>
      <c r="F53" s="413" t="s">
        <v>229</v>
      </c>
    </row>
    <row r="54" spans="1:8" s="9" customFormat="1" ht="14.25" customHeight="1" x14ac:dyDescent="0.15">
      <c r="A54" s="198"/>
      <c r="B54" s="200">
        <v>51</v>
      </c>
      <c r="C54" s="161" t="s">
        <v>143</v>
      </c>
      <c r="D54" s="161" t="s">
        <v>183</v>
      </c>
      <c r="E54" s="161" t="s">
        <v>138</v>
      </c>
      <c r="F54" s="412" t="s">
        <v>229</v>
      </c>
    </row>
    <row r="55" spans="1:8" x14ac:dyDescent="0.2">
      <c r="B55" s="223">
        <v>52</v>
      </c>
      <c r="C55" s="220" t="s">
        <v>230</v>
      </c>
      <c r="D55" s="220" t="s">
        <v>242</v>
      </c>
      <c r="E55" s="220" t="s">
        <v>233</v>
      </c>
      <c r="F55" s="413" t="s">
        <v>81</v>
      </c>
    </row>
    <row r="56" spans="1:8" x14ac:dyDescent="0.2">
      <c r="B56" s="242">
        <v>53</v>
      </c>
      <c r="C56" s="243" t="s">
        <v>231</v>
      </c>
      <c r="D56" s="243" t="s">
        <v>242</v>
      </c>
      <c r="E56" s="243" t="s">
        <v>233</v>
      </c>
      <c r="F56" s="415" t="s">
        <v>81</v>
      </c>
      <c r="G56" s="587"/>
      <c r="H56" s="587"/>
    </row>
    <row r="57" spans="1:8" x14ac:dyDescent="0.2">
      <c r="B57" s="222" t="s">
        <v>227</v>
      </c>
    </row>
    <row r="59" spans="1:8" x14ac:dyDescent="0.2">
      <c r="B59" s="246" t="s">
        <v>255</v>
      </c>
      <c r="C59" s="247"/>
    </row>
    <row r="60" spans="1:8" x14ac:dyDescent="0.2">
      <c r="B60" s="246" t="s">
        <v>256</v>
      </c>
      <c r="C60" s="247"/>
    </row>
    <row r="61" spans="1:8" x14ac:dyDescent="0.2">
      <c r="B61" s="246"/>
      <c r="C61" s="247"/>
    </row>
  </sheetData>
  <autoFilter ref="B3:F57" xr:uid="{00000000-0009-0000-0000-000001000000}"/>
  <hyperlinks>
    <hyperlink ref="B5:F5" location="'2'!A1" display="'2'!A1" xr:uid="{00000000-0004-0000-0100-000000000000}"/>
    <hyperlink ref="B6:F6" location="'3'!A1" display="'3'!A1" xr:uid="{00000000-0004-0000-0100-000001000000}"/>
    <hyperlink ref="B4:F4" location="'1'!A1" display="'1'!A1" xr:uid="{00000000-0004-0000-0100-000002000000}"/>
    <hyperlink ref="B7:F7" location="'4'!A1" display="'4'!A1" xr:uid="{00000000-0004-0000-0100-000003000000}"/>
    <hyperlink ref="B8:F8" location="'5'!A1" display="'5'!A1" xr:uid="{00000000-0004-0000-0100-000004000000}"/>
    <hyperlink ref="B9:F9" location="'6'!A1" display="'6'!A1" xr:uid="{00000000-0004-0000-0100-000005000000}"/>
    <hyperlink ref="B12:F12" location="'9'!A1" display="'9'!A1" xr:uid="{00000000-0004-0000-0100-000006000000}"/>
    <hyperlink ref="B13:F13" location="'10'!A1" display="'10'!A1" xr:uid="{00000000-0004-0000-0100-000007000000}"/>
    <hyperlink ref="B14:F14" location="'11'!A1" display="'11'!A1" xr:uid="{00000000-0004-0000-0100-000008000000}"/>
    <hyperlink ref="B16:F16" location="'13'!A1" display="'13'!A1" xr:uid="{00000000-0004-0000-0100-000009000000}"/>
    <hyperlink ref="B17:F17" location="'14'!A1" display="'14'!A1" xr:uid="{00000000-0004-0000-0100-00000A000000}"/>
    <hyperlink ref="B25:F25" location="'22'!A1" display="'22'!A1" xr:uid="{00000000-0004-0000-0100-00000B000000}"/>
    <hyperlink ref="B26:F26" location="'23'!A1" display="'23'!A1" xr:uid="{00000000-0004-0000-0100-00000C000000}"/>
    <hyperlink ref="B27:F27" location="'24'!A1" display="'24'!A1" xr:uid="{00000000-0004-0000-0100-00000D000000}"/>
    <hyperlink ref="B28:F28" location="'25'!A1" display="'25'!A1" xr:uid="{00000000-0004-0000-0100-00000E000000}"/>
    <hyperlink ref="B51:F51" location="'48'!A1" display="'48'!A1" xr:uid="{00000000-0004-0000-0100-00000F000000}"/>
    <hyperlink ref="B33:F33" location="'30'!A1" display="'30'!A1" xr:uid="{00000000-0004-0000-0100-000010000000}"/>
    <hyperlink ref="B34:F34" location="'31'!A1" display="'31'!A1" xr:uid="{00000000-0004-0000-0100-000011000000}"/>
    <hyperlink ref="B37:F37" location="'34'!A1" display="'34'!A1" xr:uid="{00000000-0004-0000-0100-000012000000}"/>
    <hyperlink ref="B38:F38" location="'35'!A1" display="'35'!A1" xr:uid="{00000000-0004-0000-0100-000013000000}"/>
    <hyperlink ref="F37" location="'34'!A1" display="'34'!A1" xr:uid="{00000000-0004-0000-0100-000014000000}"/>
    <hyperlink ref="F38" location="'35'!A1" display="'35'!A1" xr:uid="{00000000-0004-0000-0100-000015000000}"/>
    <hyperlink ref="B52:F52" location="'49'!A1" display="'49'!A1" xr:uid="{00000000-0004-0000-0100-000016000000}"/>
    <hyperlink ref="B53:F53" location="'50'!A1" display="'50'!A1" xr:uid="{00000000-0004-0000-0100-000017000000}"/>
    <hyperlink ref="B54:F54" location="'51'!A1" display="'51'!A1" xr:uid="{00000000-0004-0000-0100-000018000000}"/>
    <hyperlink ref="B55:F55" location="'52'!A1" display="'52'!A1" xr:uid="{00000000-0004-0000-0100-000019000000}"/>
    <hyperlink ref="B56:F56" location="'53'!A1" display="'53'!A1" xr:uid="{00000000-0004-0000-0100-00001A000000}"/>
    <hyperlink ref="B15:F15" location="'12'!A1" display="'12'!A1" xr:uid="{00000000-0004-0000-0100-00001B000000}"/>
  </hyperlinks>
  <pageMargins left="0.70866141732283472" right="0.70866141732283472" top="0.6692913385826772" bottom="0.39370078740157483" header="0.51181102362204722" footer="0.51181102362204722"/>
  <pageSetup paperSize="9" scale="62" orientation="landscape" r:id="rId1"/>
  <headerFooter scaleWithDoc="0">
    <oddHeader>&amp;L&amp;8FACT BOOK DNB - 4Q15&amp;R&amp;"Calibri"&amp;12&amp;K008000Intern - Nordmøre&amp;1#_x000D_&amp;"Calibri"&amp;11&amp;K000000&amp;8CONTENTS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92D050"/>
  </sheetPr>
  <dimension ref="A1:U28"/>
  <sheetViews>
    <sheetView zoomScaleNormal="100" workbookViewId="0">
      <selection activeCell="D2" sqref="D2:E3"/>
    </sheetView>
  </sheetViews>
  <sheetFormatPr baseColWidth="10" defaultRowHeight="14.25" x14ac:dyDescent="0.2"/>
  <cols>
    <col min="1" max="2" width="4.28515625" style="16" customWidth="1"/>
    <col min="3" max="3" width="39.85546875" style="16" bestFit="1" customWidth="1"/>
    <col min="4" max="4" width="14.28515625" style="16" customWidth="1"/>
    <col min="5" max="5" width="14.85546875" style="16" customWidth="1"/>
    <col min="6" max="6" width="14.140625" style="16" bestFit="1" customWidth="1"/>
    <col min="7" max="11" width="12.42578125" style="16" customWidth="1"/>
    <col min="12" max="20" width="14.28515625" style="16" customWidth="1"/>
    <col min="21" max="21" width="13.5703125" style="16" customWidth="1"/>
    <col min="22" max="16384" width="11.42578125" style="16"/>
  </cols>
  <sheetData>
    <row r="1" spans="1:21" ht="18.75" customHeight="1" x14ac:dyDescent="0.2"/>
    <row r="2" spans="1:21" ht="18.75" customHeight="1" x14ac:dyDescent="0.2">
      <c r="A2" s="17" t="s">
        <v>16</v>
      </c>
      <c r="B2" s="18"/>
      <c r="C2" s="18"/>
      <c r="D2" s="574"/>
      <c r="E2" s="581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4.25" customHeight="1" x14ac:dyDescent="0.2">
      <c r="A3" s="17"/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25" customHeight="1" x14ac:dyDescent="0.2">
      <c r="A4" s="17"/>
      <c r="B4" s="20" t="s">
        <v>425</v>
      </c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4.25" customHeight="1" thickBot="1" x14ac:dyDescent="0.25">
      <c r="A5" s="17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x14ac:dyDescent="0.2">
      <c r="B6" s="39" t="s">
        <v>77</v>
      </c>
      <c r="C6" s="632" t="s">
        <v>76</v>
      </c>
      <c r="D6" s="634" t="s">
        <v>78</v>
      </c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6"/>
    </row>
    <row r="7" spans="1:21" ht="14.25" customHeight="1" thickBot="1" x14ac:dyDescent="0.25">
      <c r="B7" s="119"/>
      <c r="C7" s="633"/>
      <c r="D7" s="407">
        <v>0</v>
      </c>
      <c r="E7" s="408">
        <v>0.02</v>
      </c>
      <c r="F7" s="408">
        <v>0.04</v>
      </c>
      <c r="G7" s="409">
        <v>0.1</v>
      </c>
      <c r="H7" s="409">
        <v>0.2</v>
      </c>
      <c r="I7" s="409">
        <v>0.35</v>
      </c>
      <c r="J7" s="409">
        <v>0.5</v>
      </c>
      <c r="K7" s="409">
        <v>0.7</v>
      </c>
      <c r="L7" s="409">
        <v>0.75</v>
      </c>
      <c r="M7" s="409">
        <v>1</v>
      </c>
      <c r="N7" s="409">
        <v>1.5</v>
      </c>
      <c r="O7" s="409">
        <v>2.5</v>
      </c>
      <c r="P7" s="409">
        <v>3.7</v>
      </c>
      <c r="Q7" s="409">
        <v>12.5</v>
      </c>
      <c r="R7" s="409" t="s">
        <v>79</v>
      </c>
      <c r="S7" s="409"/>
      <c r="T7" s="87" t="s">
        <v>47</v>
      </c>
      <c r="U7" s="86" t="s">
        <v>80</v>
      </c>
    </row>
    <row r="8" spans="1:21" ht="14.25" customHeight="1" thickBot="1" x14ac:dyDescent="0.25">
      <c r="B8" s="72">
        <v>1</v>
      </c>
      <c r="C8" s="379" t="s">
        <v>266</v>
      </c>
      <c r="D8" s="362"/>
      <c r="E8" s="362"/>
      <c r="F8" s="362"/>
      <c r="G8" s="362"/>
      <c r="H8" s="362"/>
      <c r="I8" s="362">
        <v>14947625.949852001</v>
      </c>
      <c r="J8" s="362"/>
      <c r="K8" s="362"/>
      <c r="L8" s="362"/>
      <c r="M8" s="362">
        <v>973010.06744000001</v>
      </c>
      <c r="N8" s="362"/>
      <c r="O8" s="362"/>
      <c r="P8" s="362"/>
      <c r="Q8" s="362"/>
      <c r="R8" s="362"/>
      <c r="S8" s="214"/>
      <c r="T8" s="213">
        <f>SUM(D8:S8)</f>
        <v>15920636.017292</v>
      </c>
      <c r="U8" s="112"/>
    </row>
    <row r="9" spans="1:21" ht="14.25" customHeight="1" thickBot="1" x14ac:dyDescent="0.25">
      <c r="B9" s="44">
        <v>2</v>
      </c>
      <c r="C9" s="379" t="s">
        <v>268</v>
      </c>
      <c r="D9" s="362"/>
      <c r="E9" s="362"/>
      <c r="F9" s="362"/>
      <c r="G9" s="362"/>
      <c r="H9" s="362"/>
      <c r="I9" s="362"/>
      <c r="J9" s="362"/>
      <c r="K9" s="362"/>
      <c r="L9" s="362"/>
      <c r="M9" s="362">
        <v>2455159.6481320001</v>
      </c>
      <c r="N9" s="362"/>
      <c r="O9" s="362"/>
      <c r="P9" s="362"/>
      <c r="Q9" s="362"/>
      <c r="R9" s="362"/>
      <c r="S9" s="214"/>
      <c r="T9" s="213">
        <f t="shared" ref="T9:T23" si="0">SUM(D9:S9)</f>
        <v>2455159.6481320001</v>
      </c>
      <c r="U9" s="115"/>
    </row>
    <row r="10" spans="1:21" ht="14.25" customHeight="1" thickBot="1" x14ac:dyDescent="0.25">
      <c r="B10" s="44">
        <v>3</v>
      </c>
      <c r="C10" s="379" t="s">
        <v>265</v>
      </c>
      <c r="D10" s="362">
        <v>757.12900000000002</v>
      </c>
      <c r="E10" s="362"/>
      <c r="F10" s="362"/>
      <c r="G10" s="362"/>
      <c r="H10" s="362"/>
      <c r="I10" s="362"/>
      <c r="J10" s="362"/>
      <c r="K10" s="362"/>
      <c r="L10" s="362"/>
      <c r="M10" s="362">
        <v>225390.83597399999</v>
      </c>
      <c r="N10" s="362">
        <v>114861.990924</v>
      </c>
      <c r="O10" s="362"/>
      <c r="P10" s="362"/>
      <c r="Q10" s="362"/>
      <c r="R10" s="362"/>
      <c r="S10" s="214"/>
      <c r="T10" s="213">
        <f t="shared" si="0"/>
        <v>341009.95589799999</v>
      </c>
      <c r="U10" s="115"/>
    </row>
    <row r="11" spans="1:21" ht="14.25" customHeight="1" thickBot="1" x14ac:dyDescent="0.25">
      <c r="B11" s="73">
        <v>4</v>
      </c>
      <c r="C11" s="379" t="s">
        <v>667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>
        <v>347734.62912599999</v>
      </c>
      <c r="O11" s="362"/>
      <c r="P11" s="362"/>
      <c r="Q11" s="362"/>
      <c r="R11" s="362"/>
      <c r="S11" s="214"/>
      <c r="T11" s="213">
        <f t="shared" si="0"/>
        <v>347734.62912599999</v>
      </c>
      <c r="U11" s="115"/>
    </row>
    <row r="12" spans="1:21" ht="14.25" customHeight="1" thickBot="1" x14ac:dyDescent="0.25">
      <c r="B12" s="44">
        <v>5</v>
      </c>
      <c r="C12" s="379" t="s">
        <v>666</v>
      </c>
      <c r="D12" s="362"/>
      <c r="E12" s="362"/>
      <c r="F12" s="362"/>
      <c r="G12" s="362"/>
      <c r="H12" s="362">
        <v>13030.556234</v>
      </c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214"/>
      <c r="T12" s="213">
        <f t="shared" si="0"/>
        <v>13030.556234</v>
      </c>
      <c r="U12" s="115"/>
    </row>
    <row r="13" spans="1:21" ht="14.25" customHeight="1" thickBot="1" x14ac:dyDescent="0.25">
      <c r="B13" s="44">
        <v>6</v>
      </c>
      <c r="C13" s="379" t="s">
        <v>270</v>
      </c>
      <c r="D13" s="362"/>
      <c r="E13" s="410"/>
      <c r="F13" s="410"/>
      <c r="G13" s="410"/>
      <c r="H13" s="410">
        <v>3203.9256500000001</v>
      </c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214"/>
      <c r="T13" s="213">
        <f t="shared" si="0"/>
        <v>3203.9256500000001</v>
      </c>
      <c r="U13" s="115"/>
    </row>
    <row r="14" spans="1:21" ht="14.25" customHeight="1" thickBot="1" x14ac:dyDescent="0.25">
      <c r="B14" s="44">
        <v>7</v>
      </c>
      <c r="C14" s="411" t="s">
        <v>267</v>
      </c>
      <c r="D14" s="214"/>
      <c r="E14" s="214"/>
      <c r="F14" s="214"/>
      <c r="G14" s="214"/>
      <c r="H14" s="214"/>
      <c r="I14" s="214"/>
      <c r="J14" s="214"/>
      <c r="K14" s="214"/>
      <c r="L14" s="214">
        <v>2674868.4046800002</v>
      </c>
      <c r="M14" s="214"/>
      <c r="N14" s="214"/>
      <c r="O14" s="214"/>
      <c r="P14" s="214"/>
      <c r="Q14" s="214"/>
      <c r="R14" s="214"/>
      <c r="S14" s="214"/>
      <c r="T14" s="213">
        <f t="shared" si="0"/>
        <v>2674868.4046800002</v>
      </c>
      <c r="U14" s="115"/>
    </row>
    <row r="15" spans="1:21" ht="14.25" customHeight="1" thickBot="1" x14ac:dyDescent="0.25">
      <c r="B15" s="44">
        <v>8</v>
      </c>
      <c r="C15" s="411" t="s">
        <v>269</v>
      </c>
      <c r="D15" s="214">
        <v>24016.579600000001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3">
        <f t="shared" si="0"/>
        <v>24016.579600000001</v>
      </c>
      <c r="U15" s="115"/>
    </row>
    <row r="16" spans="1:21" ht="14.25" customHeight="1" thickBot="1" x14ac:dyDescent="0.25">
      <c r="B16" s="73">
        <v>9</v>
      </c>
      <c r="C16" s="411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3">
        <f t="shared" si="0"/>
        <v>0</v>
      </c>
      <c r="U16" s="115"/>
    </row>
    <row r="17" spans="2:21" ht="14.25" customHeight="1" thickBot="1" x14ac:dyDescent="0.25">
      <c r="B17" s="44">
        <v>10</v>
      </c>
      <c r="C17" s="411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3">
        <f t="shared" si="0"/>
        <v>0</v>
      </c>
      <c r="U17" s="115"/>
    </row>
    <row r="18" spans="2:21" ht="14.25" customHeight="1" thickBot="1" x14ac:dyDescent="0.25">
      <c r="B18" s="44">
        <v>11</v>
      </c>
      <c r="C18" s="411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3">
        <f t="shared" si="0"/>
        <v>0</v>
      </c>
      <c r="U18" s="115"/>
    </row>
    <row r="19" spans="2:21" ht="14.25" customHeight="1" thickBot="1" x14ac:dyDescent="0.25">
      <c r="B19" s="44">
        <v>12</v>
      </c>
      <c r="C19" s="411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3">
        <f t="shared" si="0"/>
        <v>0</v>
      </c>
      <c r="U19" s="115"/>
    </row>
    <row r="20" spans="2:21" ht="14.25" customHeight="1" thickBot="1" x14ac:dyDescent="0.25">
      <c r="B20" s="44">
        <v>13</v>
      </c>
      <c r="C20" s="411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3">
        <f t="shared" si="0"/>
        <v>0</v>
      </c>
      <c r="U20" s="115"/>
    </row>
    <row r="21" spans="2:21" ht="14.25" customHeight="1" thickBot="1" x14ac:dyDescent="0.25">
      <c r="B21" s="73">
        <v>14</v>
      </c>
      <c r="C21" s="411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3">
        <f t="shared" si="0"/>
        <v>0</v>
      </c>
      <c r="U21" s="115"/>
    </row>
    <row r="22" spans="2:21" ht="14.25" customHeight="1" thickBot="1" x14ac:dyDescent="0.25">
      <c r="B22" s="44">
        <v>15</v>
      </c>
      <c r="C22" s="411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3">
        <f t="shared" si="0"/>
        <v>0</v>
      </c>
      <c r="U22" s="115"/>
    </row>
    <row r="23" spans="2:21" ht="14.25" customHeight="1" thickBot="1" x14ac:dyDescent="0.25">
      <c r="B23" s="44">
        <v>16</v>
      </c>
      <c r="C23" s="411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3">
        <f t="shared" si="0"/>
        <v>0</v>
      </c>
      <c r="U23" s="115"/>
    </row>
    <row r="24" spans="2:21" ht="14.25" customHeight="1" thickBot="1" x14ac:dyDescent="0.25">
      <c r="B24" s="56">
        <v>17</v>
      </c>
      <c r="C24" s="41" t="s">
        <v>47</v>
      </c>
      <c r="D24" s="215">
        <f>SUM(D8:D23)</f>
        <v>24773.708600000002</v>
      </c>
      <c r="E24" s="215">
        <f t="shared" ref="E24:R24" si="1">SUM(E8:E23)</f>
        <v>0</v>
      </c>
      <c r="F24" s="215">
        <f t="shared" si="1"/>
        <v>0</v>
      </c>
      <c r="G24" s="215">
        <f t="shared" si="1"/>
        <v>0</v>
      </c>
      <c r="H24" s="215">
        <f t="shared" si="1"/>
        <v>16234.481884000001</v>
      </c>
      <c r="I24" s="215">
        <f t="shared" si="1"/>
        <v>14947625.949852001</v>
      </c>
      <c r="J24" s="215">
        <f t="shared" si="1"/>
        <v>0</v>
      </c>
      <c r="K24" s="215">
        <f t="shared" si="1"/>
        <v>0</v>
      </c>
      <c r="L24" s="215">
        <f t="shared" si="1"/>
        <v>2674868.4046800002</v>
      </c>
      <c r="M24" s="215">
        <f t="shared" si="1"/>
        <v>3653560.5515459999</v>
      </c>
      <c r="N24" s="215">
        <f t="shared" si="1"/>
        <v>462596.62004999997</v>
      </c>
      <c r="O24" s="215">
        <f t="shared" si="1"/>
        <v>0</v>
      </c>
      <c r="P24" s="215">
        <f t="shared" si="1"/>
        <v>0</v>
      </c>
      <c r="Q24" s="215">
        <f t="shared" si="1"/>
        <v>0</v>
      </c>
      <c r="R24" s="215">
        <f t="shared" si="1"/>
        <v>0</v>
      </c>
      <c r="S24" s="216"/>
      <c r="T24" s="213">
        <f>SUM(T8:T23)</f>
        <v>21779659.716612</v>
      </c>
      <c r="U24" s="212"/>
    </row>
    <row r="25" spans="2:21" x14ac:dyDescent="0.2">
      <c r="J25" s="254"/>
      <c r="M25" s="254"/>
    </row>
    <row r="28" spans="2:21" x14ac:dyDescent="0.2">
      <c r="G28" s="597" t="s">
        <v>677</v>
      </c>
      <c r="H28" s="597"/>
      <c r="J28" s="342"/>
      <c r="L28" s="342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92D050"/>
  </sheetPr>
  <dimension ref="A1:J13"/>
  <sheetViews>
    <sheetView zoomScale="110" zoomScaleNormal="110" workbookViewId="0">
      <selection activeCell="H6" sqref="H6:J15"/>
    </sheetView>
  </sheetViews>
  <sheetFormatPr baseColWidth="10" defaultRowHeight="14.25" x14ac:dyDescent="0.2"/>
  <cols>
    <col min="1" max="2" width="4.28515625" style="16" customWidth="1"/>
    <col min="3" max="3" width="32.85546875" style="16" customWidth="1"/>
    <col min="4" max="5" width="14.28515625" style="16" customWidth="1"/>
    <col min="6" max="6" width="12.42578125" style="16" customWidth="1"/>
    <col min="7" max="16384" width="11.42578125" style="16"/>
  </cols>
  <sheetData>
    <row r="1" spans="1:10" ht="18.75" customHeight="1" x14ac:dyDescent="0.2"/>
    <row r="2" spans="1:10" ht="18.75" customHeight="1" x14ac:dyDescent="0.2">
      <c r="A2" s="17" t="s">
        <v>23</v>
      </c>
    </row>
    <row r="3" spans="1:10" ht="14.25" customHeight="1" x14ac:dyDescent="0.2">
      <c r="B3" s="19"/>
      <c r="C3" s="19"/>
      <c r="D3" s="19"/>
      <c r="E3" s="19"/>
      <c r="F3" s="19"/>
    </row>
    <row r="4" spans="1:10" ht="14.25" customHeight="1" x14ac:dyDescent="0.2">
      <c r="B4" s="20" t="s">
        <v>251</v>
      </c>
      <c r="C4" s="19"/>
      <c r="D4" s="19"/>
      <c r="E4" s="19"/>
      <c r="F4" s="19"/>
    </row>
    <row r="5" spans="1:10" ht="14.25" customHeight="1" thickBot="1" x14ac:dyDescent="0.25">
      <c r="B5" s="19"/>
      <c r="C5" s="19"/>
      <c r="D5" s="19"/>
      <c r="E5" s="19"/>
      <c r="F5" s="19"/>
    </row>
    <row r="6" spans="1:10" x14ac:dyDescent="0.2">
      <c r="B6" s="22"/>
      <c r="C6" s="22"/>
      <c r="D6" s="30" t="s">
        <v>43</v>
      </c>
      <c r="E6" s="45" t="s">
        <v>44</v>
      </c>
    </row>
    <row r="7" spans="1:10" ht="14.25" customHeight="1" thickBot="1" x14ac:dyDescent="0.25">
      <c r="B7" s="92"/>
      <c r="C7" s="89"/>
      <c r="D7" s="90" t="s">
        <v>82</v>
      </c>
      <c r="E7" s="91" t="s">
        <v>46</v>
      </c>
    </row>
    <row r="8" spans="1:10" x14ac:dyDescent="0.2">
      <c r="B8" s="93">
        <v>1</v>
      </c>
      <c r="C8" s="94" t="s">
        <v>83</v>
      </c>
      <c r="D8" s="95"/>
      <c r="E8" s="96"/>
      <c r="H8" s="574"/>
      <c r="I8" s="574"/>
      <c r="J8" s="574"/>
    </row>
    <row r="9" spans="1:10" x14ac:dyDescent="0.2">
      <c r="B9" s="73">
        <v>2</v>
      </c>
      <c r="C9" s="97" t="s">
        <v>84</v>
      </c>
      <c r="D9" s="233"/>
      <c r="E9" s="98"/>
    </row>
    <row r="10" spans="1:10" x14ac:dyDescent="0.2">
      <c r="B10" s="73">
        <v>3</v>
      </c>
      <c r="C10" s="97" t="s">
        <v>85</v>
      </c>
      <c r="D10" s="233"/>
      <c r="E10" s="98"/>
    </row>
    <row r="11" spans="1:10" x14ac:dyDescent="0.2">
      <c r="B11" s="73">
        <v>4</v>
      </c>
      <c r="C11" s="97" t="s">
        <v>86</v>
      </c>
      <c r="D11" s="100">
        <v>11.898999999999999</v>
      </c>
      <c r="E11" s="98">
        <v>12.526999999999999</v>
      </c>
    </row>
    <row r="12" spans="1:10" x14ac:dyDescent="0.2">
      <c r="B12" s="44" t="s">
        <v>87</v>
      </c>
      <c r="C12" s="99" t="s">
        <v>88</v>
      </c>
      <c r="D12" s="100"/>
      <c r="E12" s="101"/>
    </row>
    <row r="13" spans="1:10" ht="15" thickBot="1" x14ac:dyDescent="0.25">
      <c r="B13" s="56">
        <v>5</v>
      </c>
      <c r="C13" s="202" t="s">
        <v>89</v>
      </c>
      <c r="D13" s="203">
        <f>+D11</f>
        <v>11.898999999999999</v>
      </c>
      <c r="E13" s="204">
        <f>+E11</f>
        <v>12.526999999999999</v>
      </c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rgb="FF92D050"/>
  </sheetPr>
  <dimension ref="A1:J15"/>
  <sheetViews>
    <sheetView zoomScale="110" zoomScaleNormal="110" workbookViewId="0">
      <selection activeCell="J3" sqref="J3:J9"/>
    </sheetView>
  </sheetViews>
  <sheetFormatPr baseColWidth="10" defaultRowHeight="14.25" x14ac:dyDescent="0.2"/>
  <cols>
    <col min="1" max="1" width="4.28515625" style="16" customWidth="1"/>
    <col min="2" max="2" width="15.85546875" style="16" customWidth="1"/>
    <col min="3" max="8" width="14.28515625" style="16" customWidth="1"/>
    <col min="9" max="16384" width="11.42578125" style="16"/>
  </cols>
  <sheetData>
    <row r="1" spans="1:10" ht="18.75" customHeight="1" x14ac:dyDescent="0.2"/>
    <row r="2" spans="1:10" ht="18.75" customHeight="1" x14ac:dyDescent="0.2">
      <c r="A2" s="17" t="s">
        <v>26</v>
      </c>
    </row>
    <row r="3" spans="1:10" ht="14.25" customHeight="1" x14ac:dyDescent="0.2"/>
    <row r="4" spans="1:10" ht="14.25" customHeight="1" x14ac:dyDescent="0.2">
      <c r="B4" s="20" t="s">
        <v>251</v>
      </c>
    </row>
    <row r="5" spans="1:10" ht="14.25" customHeight="1" thickBot="1" x14ac:dyDescent="0.25">
      <c r="B5" s="20"/>
      <c r="J5" s="574"/>
    </row>
    <row r="6" spans="1:10" ht="14.25" customHeight="1" x14ac:dyDescent="0.2">
      <c r="C6" s="30" t="s">
        <v>43</v>
      </c>
      <c r="D6" s="31" t="s">
        <v>44</v>
      </c>
      <c r="E6" s="31" t="s">
        <v>45</v>
      </c>
      <c r="F6" s="31" t="s">
        <v>48</v>
      </c>
      <c r="G6" s="31" t="s">
        <v>49</v>
      </c>
      <c r="H6" s="45" t="s">
        <v>50</v>
      </c>
    </row>
    <row r="7" spans="1:10" ht="14.25" customHeight="1" x14ac:dyDescent="0.2">
      <c r="C7" s="637" t="s">
        <v>90</v>
      </c>
      <c r="D7" s="638"/>
      <c r="E7" s="638"/>
      <c r="F7" s="639"/>
      <c r="G7" s="640" t="s">
        <v>91</v>
      </c>
      <c r="H7" s="641"/>
    </row>
    <row r="8" spans="1:10" ht="14.25" customHeight="1" x14ac:dyDescent="0.2">
      <c r="C8" s="642" t="s">
        <v>92</v>
      </c>
      <c r="D8" s="643"/>
      <c r="E8" s="644" t="s">
        <v>93</v>
      </c>
      <c r="F8" s="645"/>
      <c r="G8" s="646" t="s">
        <v>92</v>
      </c>
      <c r="H8" s="648" t="s">
        <v>93</v>
      </c>
    </row>
    <row r="9" spans="1:10" ht="15" thickBot="1" x14ac:dyDescent="0.25">
      <c r="B9" s="28"/>
      <c r="C9" s="106" t="s">
        <v>94</v>
      </c>
      <c r="D9" s="105" t="s">
        <v>95</v>
      </c>
      <c r="E9" s="105" t="s">
        <v>94</v>
      </c>
      <c r="F9" s="105" t="s">
        <v>95</v>
      </c>
      <c r="G9" s="647"/>
      <c r="H9" s="649"/>
    </row>
    <row r="10" spans="1:10" ht="14.25" customHeight="1" x14ac:dyDescent="0.2">
      <c r="B10" s="107" t="s">
        <v>173</v>
      </c>
      <c r="C10" s="142">
        <v>14.084</v>
      </c>
      <c r="D10" s="143"/>
      <c r="E10" s="143">
        <v>13.4</v>
      </c>
      <c r="F10" s="143"/>
      <c r="G10" s="143"/>
      <c r="H10" s="144"/>
    </row>
    <row r="11" spans="1:10" ht="14.25" customHeight="1" x14ac:dyDescent="0.2">
      <c r="B11" s="191" t="s">
        <v>174</v>
      </c>
      <c r="C11" s="148">
        <v>0</v>
      </c>
      <c r="D11" s="149"/>
      <c r="E11" s="149"/>
      <c r="F11" s="149"/>
      <c r="G11" s="149"/>
      <c r="H11" s="150"/>
    </row>
    <row r="12" spans="1:10" ht="14.25" customHeight="1" thickBot="1" x14ac:dyDescent="0.25">
      <c r="B12" s="108" t="s">
        <v>47</v>
      </c>
      <c r="C12" s="145">
        <v>0</v>
      </c>
      <c r="D12" s="146"/>
      <c r="E12" s="146"/>
      <c r="F12" s="146"/>
      <c r="G12" s="146"/>
      <c r="H12" s="147"/>
    </row>
    <row r="15" spans="1:10" x14ac:dyDescent="0.2">
      <c r="E15" s="104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92D050"/>
  </sheetPr>
  <dimension ref="A1:O41"/>
  <sheetViews>
    <sheetView zoomScale="130" zoomScaleNormal="130" workbookViewId="0">
      <selection activeCell="G4" sqref="G4:J20"/>
    </sheetView>
  </sheetViews>
  <sheetFormatPr baseColWidth="10" defaultRowHeight="14.25" x14ac:dyDescent="0.2"/>
  <cols>
    <col min="1" max="3" width="4.28515625" style="16" customWidth="1"/>
    <col min="4" max="4" width="53.42578125" style="16" bestFit="1" customWidth="1"/>
    <col min="5" max="5" width="18.42578125" style="16" customWidth="1"/>
    <col min="6" max="6" width="24.85546875" style="16" customWidth="1"/>
    <col min="7" max="16384" width="11.42578125" style="16"/>
  </cols>
  <sheetData>
    <row r="1" spans="1:15" ht="18.75" customHeight="1" x14ac:dyDescent="0.2"/>
    <row r="2" spans="1:15" ht="18.75" customHeight="1" x14ac:dyDescent="0.2">
      <c r="A2" s="201" t="s">
        <v>39</v>
      </c>
      <c r="B2" s="17"/>
      <c r="C2" s="17"/>
    </row>
    <row r="3" spans="1:15" ht="14.25" customHeight="1" x14ac:dyDescent="0.2"/>
    <row r="4" spans="1:15" ht="14.25" customHeight="1" x14ac:dyDescent="0.2">
      <c r="B4" s="20" t="s">
        <v>616</v>
      </c>
      <c r="C4" s="20"/>
    </row>
    <row r="5" spans="1:15" ht="14.25" customHeight="1" thickBot="1" x14ac:dyDescent="0.25">
      <c r="B5" s="18"/>
      <c r="C5" s="18"/>
      <c r="D5" s="18"/>
      <c r="E5" s="19"/>
      <c r="H5" s="574"/>
    </row>
    <row r="6" spans="1:15" ht="14.25" customHeight="1" x14ac:dyDescent="0.2">
      <c r="B6" s="652" t="s">
        <v>184</v>
      </c>
      <c r="C6" s="653"/>
      <c r="D6" s="653"/>
      <c r="E6" s="654" t="s">
        <v>185</v>
      </c>
      <c r="F6" s="656" t="s">
        <v>186</v>
      </c>
    </row>
    <row r="7" spans="1:15" ht="14.25" customHeight="1" x14ac:dyDescent="0.2">
      <c r="B7" s="650" t="s">
        <v>630</v>
      </c>
      <c r="C7" s="651"/>
      <c r="D7" s="651"/>
      <c r="E7" s="655"/>
      <c r="F7" s="657"/>
    </row>
    <row r="8" spans="1:15" ht="14.25" customHeight="1" x14ac:dyDescent="0.2">
      <c r="B8" s="650" t="s">
        <v>663</v>
      </c>
      <c r="C8" s="651"/>
      <c r="D8" s="651"/>
      <c r="E8" s="207"/>
      <c r="F8" s="208"/>
    </row>
    <row r="9" spans="1:15" ht="14.25" customHeight="1" thickBot="1" x14ac:dyDescent="0.25">
      <c r="B9" s="658" t="s">
        <v>97</v>
      </c>
      <c r="C9" s="659"/>
      <c r="D9" s="659"/>
      <c r="E9" s="136">
        <v>1</v>
      </c>
      <c r="F9" s="137">
        <v>1</v>
      </c>
    </row>
    <row r="10" spans="1:15" ht="14.25" customHeight="1" x14ac:dyDescent="0.2">
      <c r="B10" s="660" t="s">
        <v>98</v>
      </c>
      <c r="C10" s="661"/>
      <c r="D10" s="661"/>
      <c r="E10" s="662"/>
      <c r="F10" s="663"/>
    </row>
    <row r="11" spans="1:15" ht="14.25" customHeight="1" x14ac:dyDescent="0.2">
      <c r="B11" s="73">
        <v>1</v>
      </c>
      <c r="C11" s="122" t="s">
        <v>99</v>
      </c>
      <c r="D11" s="114"/>
      <c r="E11" s="231"/>
      <c r="F11" s="568">
        <v>830.67100000000005</v>
      </c>
      <c r="G11" s="588"/>
      <c r="H11" s="588"/>
    </row>
    <row r="12" spans="1:15" ht="14.25" customHeight="1" x14ac:dyDescent="0.2">
      <c r="B12" s="664" t="s">
        <v>100</v>
      </c>
      <c r="C12" s="665"/>
      <c r="D12" s="665"/>
      <c r="E12" s="665"/>
      <c r="F12" s="666"/>
      <c r="G12" s="588"/>
      <c r="H12" s="588"/>
    </row>
    <row r="13" spans="1:15" ht="14.25" customHeight="1" x14ac:dyDescent="0.2">
      <c r="B13" s="73">
        <v>2</v>
      </c>
      <c r="C13" s="122" t="s">
        <v>101</v>
      </c>
      <c r="D13" s="123"/>
      <c r="E13" s="569">
        <v>11878.076999999999</v>
      </c>
      <c r="F13" s="570">
        <v>533.59100000000001</v>
      </c>
      <c r="G13" s="588"/>
      <c r="H13" s="588"/>
      <c r="I13" s="588"/>
      <c r="J13" s="588"/>
      <c r="K13" s="588"/>
      <c r="L13" s="588"/>
      <c r="M13" s="588"/>
      <c r="N13" s="588"/>
      <c r="O13" s="588"/>
    </row>
    <row r="14" spans="1:15" ht="14.25" customHeight="1" x14ac:dyDescent="0.2">
      <c r="B14" s="73">
        <v>3</v>
      </c>
      <c r="C14" s="124"/>
      <c r="D14" s="338" t="s">
        <v>102</v>
      </c>
      <c r="E14" s="571">
        <v>7814.8980000000001</v>
      </c>
      <c r="F14" s="572">
        <v>390.774</v>
      </c>
    </row>
    <row r="15" spans="1:15" ht="14.25" customHeight="1" x14ac:dyDescent="0.2">
      <c r="B15" s="73">
        <v>4</v>
      </c>
      <c r="C15" s="124"/>
      <c r="D15" s="338" t="s">
        <v>103</v>
      </c>
      <c r="E15" s="571">
        <f>+E13-E14</f>
        <v>4063.1789999999992</v>
      </c>
      <c r="F15" s="572">
        <f>+F13-F14</f>
        <v>142.81700000000001</v>
      </c>
    </row>
    <row r="16" spans="1:15" ht="14.25" customHeight="1" x14ac:dyDescent="0.2">
      <c r="B16" s="73">
        <v>5</v>
      </c>
      <c r="C16" s="122" t="s">
        <v>104</v>
      </c>
      <c r="D16" s="123"/>
      <c r="E16" s="569">
        <f>+E17+E18</f>
        <v>2242.9499999999998</v>
      </c>
      <c r="F16" s="569">
        <f>+F17+F18</f>
        <v>929.68200000000002</v>
      </c>
    </row>
    <row r="17" spans="2:11" ht="14.25" customHeight="1" x14ac:dyDescent="0.2">
      <c r="B17" s="73">
        <v>6</v>
      </c>
      <c r="C17" s="122"/>
      <c r="D17" s="338" t="s">
        <v>105</v>
      </c>
      <c r="E17" s="571"/>
      <c r="F17" s="572"/>
    </row>
    <row r="18" spans="2:11" ht="14.25" customHeight="1" x14ac:dyDescent="0.2">
      <c r="B18" s="73">
        <v>7</v>
      </c>
      <c r="C18" s="122"/>
      <c r="D18" s="338" t="s">
        <v>106</v>
      </c>
      <c r="E18" s="571">
        <v>2242.9499999999998</v>
      </c>
      <c r="F18" s="572">
        <v>929.68200000000002</v>
      </c>
    </row>
    <row r="19" spans="2:11" ht="14.25" customHeight="1" x14ac:dyDescent="0.2">
      <c r="B19" s="73">
        <v>8</v>
      </c>
      <c r="C19" s="122"/>
      <c r="D19" s="114" t="s">
        <v>107</v>
      </c>
      <c r="E19" s="569"/>
      <c r="F19" s="570"/>
    </row>
    <row r="20" spans="2:11" ht="14.25" customHeight="1" x14ac:dyDescent="0.2">
      <c r="B20" s="73">
        <v>9</v>
      </c>
      <c r="C20" s="122" t="s">
        <v>108</v>
      </c>
      <c r="D20" s="123"/>
      <c r="E20" s="573"/>
      <c r="F20" s="570"/>
    </row>
    <row r="21" spans="2:11" ht="14.25" customHeight="1" x14ac:dyDescent="0.2">
      <c r="B21" s="73">
        <v>10</v>
      </c>
      <c r="C21" s="122" t="s">
        <v>109</v>
      </c>
      <c r="D21" s="123"/>
      <c r="E21" s="569"/>
      <c r="F21" s="569"/>
    </row>
    <row r="22" spans="2:11" ht="14.25" customHeight="1" x14ac:dyDescent="0.2">
      <c r="B22" s="73">
        <v>11</v>
      </c>
      <c r="C22" s="122"/>
      <c r="D22" s="338" t="s">
        <v>110</v>
      </c>
      <c r="E22" s="571">
        <v>1.952005</v>
      </c>
      <c r="F22" s="572">
        <f>+E22</f>
        <v>1.952005</v>
      </c>
    </row>
    <row r="23" spans="2:11" ht="14.25" customHeight="1" x14ac:dyDescent="0.2">
      <c r="B23" s="73">
        <v>12</v>
      </c>
      <c r="C23" s="122"/>
      <c r="D23" s="338" t="s">
        <v>111</v>
      </c>
      <c r="E23" s="571"/>
      <c r="F23" s="572"/>
    </row>
    <row r="24" spans="2:11" ht="14.25" customHeight="1" x14ac:dyDescent="0.2">
      <c r="B24" s="73">
        <v>13</v>
      </c>
      <c r="C24" s="122"/>
      <c r="D24" s="338" t="s">
        <v>112</v>
      </c>
      <c r="E24" s="571">
        <v>1079.355</v>
      </c>
      <c r="F24" s="572">
        <v>74.325699999999998</v>
      </c>
    </row>
    <row r="25" spans="2:11" ht="14.25" customHeight="1" x14ac:dyDescent="0.2">
      <c r="B25" s="73">
        <v>14</v>
      </c>
      <c r="C25" s="125" t="s">
        <v>113</v>
      </c>
      <c r="D25" s="126"/>
      <c r="E25" s="569">
        <v>754.25800000000004</v>
      </c>
      <c r="F25" s="570">
        <v>90.8</v>
      </c>
    </row>
    <row r="26" spans="2:11" ht="14.25" customHeight="1" x14ac:dyDescent="0.2">
      <c r="B26" s="73">
        <v>15</v>
      </c>
      <c r="C26" s="125" t="s">
        <v>114</v>
      </c>
      <c r="D26" s="126"/>
      <c r="E26" s="569">
        <v>30.43</v>
      </c>
      <c r="F26" s="569">
        <v>12.1</v>
      </c>
    </row>
    <row r="27" spans="2:11" ht="14.25" customHeight="1" x14ac:dyDescent="0.2">
      <c r="B27" s="138">
        <v>16</v>
      </c>
      <c r="C27" s="127" t="s">
        <v>115</v>
      </c>
      <c r="D27" s="117"/>
      <c r="E27" s="230"/>
      <c r="F27" s="50">
        <f>+F13+F16+F22+F24+F26+F25</f>
        <v>1642.4507050000002</v>
      </c>
      <c r="G27" s="588"/>
      <c r="H27" s="574"/>
      <c r="I27" s="574"/>
      <c r="J27" s="574"/>
      <c r="K27" s="574"/>
    </row>
    <row r="28" spans="2:11" ht="14.25" customHeight="1" x14ac:dyDescent="0.2">
      <c r="B28" s="664" t="s">
        <v>116</v>
      </c>
      <c r="C28" s="665"/>
      <c r="D28" s="665"/>
      <c r="E28" s="665"/>
      <c r="F28" s="666"/>
      <c r="G28" s="588"/>
    </row>
    <row r="29" spans="2:11" ht="14.25" customHeight="1" x14ac:dyDescent="0.2">
      <c r="B29" s="44">
        <v>17</v>
      </c>
      <c r="C29" s="128" t="s">
        <v>117</v>
      </c>
      <c r="D29" s="117"/>
      <c r="E29" s="34"/>
      <c r="F29" s="46"/>
    </row>
    <row r="30" spans="2:11" ht="14.25" customHeight="1" x14ac:dyDescent="0.2">
      <c r="B30" s="73">
        <v>18</v>
      </c>
      <c r="C30" s="125" t="s">
        <v>118</v>
      </c>
      <c r="D30" s="126"/>
      <c r="E30" s="53"/>
      <c r="F30" s="55"/>
    </row>
    <row r="31" spans="2:11" ht="14.25" customHeight="1" x14ac:dyDescent="0.2">
      <c r="B31" s="73">
        <v>19</v>
      </c>
      <c r="C31" s="125" t="s">
        <v>119</v>
      </c>
      <c r="D31" s="126"/>
      <c r="E31" s="53">
        <v>931.27599999999995</v>
      </c>
      <c r="F31" s="53">
        <v>896.74300000000005</v>
      </c>
      <c r="G31" s="588"/>
      <c r="H31" s="574"/>
      <c r="I31" s="574"/>
      <c r="J31" s="574"/>
      <c r="K31" s="574"/>
    </row>
    <row r="32" spans="2:11" ht="42.75" customHeight="1" x14ac:dyDescent="0.2">
      <c r="B32" s="73" t="s">
        <v>120</v>
      </c>
      <c r="C32" s="667" t="s">
        <v>121</v>
      </c>
      <c r="D32" s="668"/>
      <c r="E32" s="229"/>
      <c r="F32" s="55"/>
    </row>
    <row r="33" spans="2:11" x14ac:dyDescent="0.2">
      <c r="B33" s="73" t="s">
        <v>122</v>
      </c>
      <c r="C33" s="125" t="s">
        <v>123</v>
      </c>
      <c r="D33" s="126"/>
      <c r="E33" s="229"/>
      <c r="F33" s="55">
        <v>40.44</v>
      </c>
      <c r="G33" s="588"/>
      <c r="H33" s="574"/>
      <c r="I33" s="574"/>
      <c r="J33" s="574"/>
    </row>
    <row r="34" spans="2:11" ht="15" thickBot="1" x14ac:dyDescent="0.25">
      <c r="B34" s="74">
        <v>20</v>
      </c>
      <c r="C34" s="129" t="s">
        <v>124</v>
      </c>
      <c r="D34" s="139"/>
      <c r="E34" s="339">
        <f>E37</f>
        <v>931.27599999999995</v>
      </c>
      <c r="F34" s="76">
        <f>F37</f>
        <v>896.74300000000005</v>
      </c>
    </row>
    <row r="35" spans="2:11" x14ac:dyDescent="0.2">
      <c r="B35" s="74" t="s">
        <v>125</v>
      </c>
      <c r="C35" s="130" t="s">
        <v>126</v>
      </c>
      <c r="D35" s="139"/>
      <c r="E35" s="111"/>
      <c r="F35" s="76"/>
    </row>
    <row r="36" spans="2:11" x14ac:dyDescent="0.2">
      <c r="B36" s="74" t="s">
        <v>127</v>
      </c>
      <c r="C36" s="130" t="s">
        <v>128</v>
      </c>
      <c r="D36" s="139"/>
      <c r="E36" s="111"/>
      <c r="F36" s="76"/>
    </row>
    <row r="37" spans="2:11" ht="15" thickBot="1" x14ac:dyDescent="0.25">
      <c r="B37" s="140" t="s">
        <v>129</v>
      </c>
      <c r="C37" s="131" t="s">
        <v>130</v>
      </c>
      <c r="D37" s="141"/>
      <c r="E37" s="339">
        <f>E30+E31</f>
        <v>931.27599999999995</v>
      </c>
      <c r="F37" s="340">
        <f>+F31</f>
        <v>896.74300000000005</v>
      </c>
    </row>
    <row r="38" spans="2:11" ht="15" thickBot="1" x14ac:dyDescent="0.25"/>
    <row r="39" spans="2:11" x14ac:dyDescent="0.2">
      <c r="B39" s="132">
        <v>21</v>
      </c>
      <c r="C39" s="133" t="s">
        <v>131</v>
      </c>
      <c r="D39" s="133"/>
      <c r="E39" s="226"/>
      <c r="F39" s="205">
        <v>1288.9000000000001</v>
      </c>
      <c r="G39" s="588"/>
      <c r="H39" s="574"/>
      <c r="I39" s="574"/>
      <c r="J39" s="574"/>
      <c r="K39" s="574"/>
    </row>
    <row r="40" spans="2:11" ht="15" thickBot="1" x14ac:dyDescent="0.25">
      <c r="B40" s="134">
        <v>22</v>
      </c>
      <c r="C40" s="135" t="s">
        <v>132</v>
      </c>
      <c r="D40" s="135"/>
      <c r="E40" s="227"/>
      <c r="F40" s="206">
        <f>+F27-F37</f>
        <v>745.70770500000015</v>
      </c>
      <c r="G40" s="588"/>
      <c r="H40" s="574"/>
      <c r="I40" s="574"/>
      <c r="J40" s="574"/>
      <c r="K40" s="574"/>
    </row>
    <row r="41" spans="2:11" ht="15" thickBot="1" x14ac:dyDescent="0.25">
      <c r="B41" s="103">
        <v>23</v>
      </c>
      <c r="C41" s="89" t="s">
        <v>133</v>
      </c>
      <c r="D41" s="89"/>
      <c r="E41" s="228"/>
      <c r="F41" s="209">
        <f>+F39/F40</f>
        <v>1.7284252145416679</v>
      </c>
      <c r="G41" s="588"/>
      <c r="H41" s="574"/>
      <c r="I41" s="574"/>
      <c r="J41" s="574"/>
      <c r="K41" s="574"/>
    </row>
  </sheetData>
  <mergeCells count="10">
    <mergeCell ref="B9:D9"/>
    <mergeCell ref="B10:F10"/>
    <mergeCell ref="B28:F28"/>
    <mergeCell ref="C32:D32"/>
    <mergeCell ref="B12:F12"/>
    <mergeCell ref="B7:D7"/>
    <mergeCell ref="B6:D6"/>
    <mergeCell ref="E6:E7"/>
    <mergeCell ref="F6:F7"/>
    <mergeCell ref="B8:D8"/>
  </mergeCells>
  <pageMargins left="0.7" right="0.7" top="0.75" bottom="0.75" header="0.3" footer="0.3"/>
  <pageSetup paperSize="9" orientation="portrait" verticalDpi="144" r:id="rId1"/>
  <headerFooter>
    <oddHeader>&amp;R&amp;"Calibri"&amp;12&amp;K008000Intern - Nordmøre&amp;1#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S69"/>
  <sheetViews>
    <sheetView zoomScaleNormal="100" workbookViewId="0">
      <selection activeCell="O3" sqref="O3:Q21"/>
    </sheetView>
  </sheetViews>
  <sheetFormatPr baseColWidth="10" defaultRowHeight="12.75" x14ac:dyDescent="0.2"/>
  <cols>
    <col min="1" max="2" width="4.42578125" style="170" customWidth="1"/>
    <col min="3" max="4" width="2.140625" style="170" customWidth="1"/>
    <col min="5" max="5" width="61" style="170" customWidth="1"/>
    <col min="6" max="6" width="14.42578125" style="170" customWidth="1"/>
    <col min="7" max="13" width="14.28515625" style="170" customWidth="1"/>
    <col min="14" max="16384" width="11.42578125" style="170"/>
  </cols>
  <sheetData>
    <row r="1" spans="1:19" ht="18.75" customHeight="1" x14ac:dyDescent="0.2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9" ht="18.75" customHeight="1" x14ac:dyDescent="0.2">
      <c r="A2" s="290" t="s">
        <v>141</v>
      </c>
      <c r="B2" s="273"/>
      <c r="C2" s="273"/>
      <c r="D2" s="273"/>
      <c r="E2" s="273"/>
      <c r="K2" s="273"/>
      <c r="L2" s="273"/>
      <c r="M2" s="273"/>
    </row>
    <row r="3" spans="1:19" ht="14.25" customHeigh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9" ht="14.25" customHeight="1" x14ac:dyDescent="0.2">
      <c r="A4" s="273"/>
      <c r="B4" s="289" t="s">
        <v>617</v>
      </c>
      <c r="C4" s="289"/>
      <c r="D4" s="289"/>
      <c r="E4" s="273"/>
      <c r="F4" s="273"/>
      <c r="G4" s="273"/>
      <c r="H4" s="273"/>
      <c r="I4" s="273"/>
      <c r="J4" s="273"/>
      <c r="K4" s="273"/>
      <c r="L4" s="273"/>
      <c r="M4" s="273"/>
      <c r="O4" s="584"/>
      <c r="P4" s="585"/>
      <c r="Q4" s="585"/>
    </row>
    <row r="5" spans="1:19" ht="14.25" customHeight="1" thickBot="1" x14ac:dyDescent="0.25">
      <c r="A5" s="273"/>
      <c r="B5" s="289"/>
      <c r="C5" s="289"/>
      <c r="D5" s="289"/>
      <c r="E5" s="273"/>
      <c r="F5" s="273"/>
      <c r="G5" s="273"/>
      <c r="H5" s="273"/>
      <c r="I5" s="273"/>
      <c r="J5" s="273"/>
      <c r="K5" s="273"/>
      <c r="L5" s="273"/>
      <c r="M5" s="273"/>
      <c r="O5" s="586"/>
      <c r="P5" s="586"/>
      <c r="Q5" s="586"/>
      <c r="R5" s="273"/>
      <c r="S5" s="273"/>
    </row>
    <row r="6" spans="1:19" ht="14.25" customHeight="1" x14ac:dyDescent="0.2">
      <c r="A6" s="273"/>
      <c r="B6" s="273"/>
      <c r="C6" s="273"/>
      <c r="D6" s="273"/>
      <c r="E6" s="273"/>
      <c r="F6" s="669" t="s">
        <v>250</v>
      </c>
      <c r="G6" s="670"/>
      <c r="H6" s="671" t="s">
        <v>249</v>
      </c>
      <c r="I6" s="672"/>
      <c r="J6" s="670" t="s">
        <v>248</v>
      </c>
      <c r="K6" s="670"/>
      <c r="L6" s="671" t="s">
        <v>247</v>
      </c>
      <c r="M6" s="673"/>
      <c r="O6" s="583"/>
      <c r="P6" s="582"/>
      <c r="Q6" s="582"/>
    </row>
    <row r="7" spans="1:19" ht="27" x14ac:dyDescent="0.2">
      <c r="A7" s="273"/>
      <c r="B7" s="284"/>
      <c r="C7" s="284"/>
      <c r="D7" s="284"/>
      <c r="E7" s="284"/>
      <c r="F7" s="288"/>
      <c r="G7" s="287" t="s">
        <v>246</v>
      </c>
      <c r="H7" s="286"/>
      <c r="I7" s="287" t="s">
        <v>246</v>
      </c>
      <c r="J7" s="286"/>
      <c r="K7" s="287" t="s">
        <v>245</v>
      </c>
      <c r="L7" s="286"/>
      <c r="M7" s="285" t="s">
        <v>245</v>
      </c>
    </row>
    <row r="8" spans="1:19" ht="14.25" customHeight="1" thickBot="1" x14ac:dyDescent="0.25">
      <c r="A8" s="273"/>
      <c r="B8" s="283"/>
      <c r="C8" s="283"/>
      <c r="D8" s="283"/>
      <c r="E8" s="283"/>
      <c r="F8" s="282">
        <v>10</v>
      </c>
      <c r="G8" s="281">
        <v>30</v>
      </c>
      <c r="H8" s="280">
        <v>40</v>
      </c>
      <c r="I8" s="281">
        <v>50</v>
      </c>
      <c r="J8" s="280">
        <v>60</v>
      </c>
      <c r="K8" s="281">
        <v>80</v>
      </c>
      <c r="L8" s="280">
        <v>90</v>
      </c>
      <c r="M8" s="279">
        <v>100</v>
      </c>
    </row>
    <row r="9" spans="1:19" ht="14.25" customHeight="1" x14ac:dyDescent="0.2">
      <c r="A9" s="273"/>
      <c r="B9" s="278">
        <v>10</v>
      </c>
      <c r="C9" s="291" t="s">
        <v>244</v>
      </c>
      <c r="D9" s="292"/>
      <c r="E9" s="293"/>
      <c r="F9" s="294"/>
      <c r="G9" s="295"/>
      <c r="H9" s="296"/>
      <c r="I9" s="297"/>
      <c r="J9" s="298">
        <v>25431288</v>
      </c>
      <c r="K9" s="295">
        <v>1298307</v>
      </c>
      <c r="L9" s="296"/>
      <c r="M9" s="299"/>
    </row>
    <row r="10" spans="1:19" ht="14.25" customHeight="1" x14ac:dyDescent="0.2">
      <c r="A10" s="273"/>
      <c r="B10" s="277">
        <v>30</v>
      </c>
      <c r="C10" s="300" t="s">
        <v>243</v>
      </c>
      <c r="D10" s="300"/>
      <c r="E10" s="300"/>
      <c r="F10" s="102"/>
      <c r="G10" s="155"/>
      <c r="H10" s="301"/>
      <c r="I10" s="266"/>
      <c r="J10" s="152">
        <v>876470</v>
      </c>
      <c r="K10" s="155"/>
      <c r="L10" s="301"/>
      <c r="M10" s="267"/>
    </row>
    <row r="11" spans="1:19" ht="14.25" customHeight="1" x14ac:dyDescent="0.2">
      <c r="A11" s="273"/>
      <c r="B11" s="277">
        <v>40</v>
      </c>
      <c r="C11" s="300" t="s">
        <v>75</v>
      </c>
      <c r="D11" s="300"/>
      <c r="E11" s="300"/>
      <c r="F11" s="102"/>
      <c r="G11" s="155"/>
      <c r="H11" s="152"/>
      <c r="I11" s="155"/>
      <c r="J11" s="152">
        <v>1811462</v>
      </c>
      <c r="K11" s="155"/>
      <c r="L11" s="152">
        <v>1811462</v>
      </c>
      <c r="M11" s="98">
        <v>1298307</v>
      </c>
    </row>
    <row r="12" spans="1:19" ht="14.25" customHeight="1" thickBot="1" x14ac:dyDescent="0.25">
      <c r="A12" s="273"/>
      <c r="B12" s="275">
        <v>120</v>
      </c>
      <c r="C12" s="276" t="s">
        <v>52</v>
      </c>
      <c r="D12" s="276"/>
      <c r="E12" s="276"/>
      <c r="F12" s="153"/>
      <c r="G12" s="302"/>
      <c r="H12" s="303"/>
      <c r="I12" s="304"/>
      <c r="J12" s="154">
        <v>315265</v>
      </c>
      <c r="K12" s="302"/>
      <c r="L12" s="303"/>
      <c r="M12" s="305"/>
      <c r="O12" s="600"/>
    </row>
    <row r="13" spans="1:19" ht="14.25" x14ac:dyDescent="0.2">
      <c r="A13" s="273"/>
      <c r="B13" s="273"/>
      <c r="C13" s="273"/>
      <c r="D13" s="273"/>
      <c r="E13" s="273"/>
      <c r="F13" s="274"/>
      <c r="G13" s="274"/>
      <c r="H13" s="274"/>
      <c r="I13" s="274"/>
      <c r="J13" s="274"/>
      <c r="K13" s="274"/>
      <c r="L13" s="274"/>
      <c r="M13" s="274"/>
    </row>
    <row r="14" spans="1:19" ht="14.25" x14ac:dyDescent="0.2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</row>
    <row r="15" spans="1:19" ht="14.25" x14ac:dyDescent="0.2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</row>
    <row r="16" spans="1:19" ht="14.25" x14ac:dyDescent="0.2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</row>
    <row r="17" spans="1:13" ht="14.25" x14ac:dyDescent="0.2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</row>
    <row r="18" spans="1:13" ht="14.25" x14ac:dyDescent="0.2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4.25" x14ac:dyDescent="0.2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4.25" x14ac:dyDescent="0.2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</row>
    <row r="21" spans="1:13" ht="14.25" x14ac:dyDescent="0.2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</row>
    <row r="22" spans="1:13" ht="14.25" x14ac:dyDescent="0.2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</row>
    <row r="23" spans="1:13" ht="14.25" x14ac:dyDescent="0.2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</row>
    <row r="24" spans="1:13" ht="14.25" x14ac:dyDescent="0.2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</row>
    <row r="25" spans="1:13" ht="14.25" x14ac:dyDescent="0.2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</row>
    <row r="26" spans="1:13" ht="14.25" x14ac:dyDescent="0.2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ht="14.25" x14ac:dyDescent="0.2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</row>
    <row r="28" spans="1:13" ht="14.25" x14ac:dyDescent="0.2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14.25" x14ac:dyDescent="0.2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1:13" ht="14.25" x14ac:dyDescent="0.2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</row>
    <row r="31" spans="1:13" ht="14.25" x14ac:dyDescent="0.2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3" ht="14.25" x14ac:dyDescent="0.2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</row>
    <row r="33" spans="1:13" ht="14.25" x14ac:dyDescent="0.2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</row>
    <row r="34" spans="1:13" ht="14.25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</row>
    <row r="35" spans="1:13" ht="14.25" x14ac:dyDescent="0.2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</row>
    <row r="36" spans="1:13" ht="14.25" x14ac:dyDescent="0.2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</row>
    <row r="37" spans="1:13" ht="14.25" x14ac:dyDescent="0.2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</row>
    <row r="38" spans="1:13" ht="14.25" x14ac:dyDescent="0.2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</row>
    <row r="39" spans="1:13" ht="14.25" x14ac:dyDescent="0.2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</row>
    <row r="40" spans="1:13" ht="14.25" x14ac:dyDescent="0.2">
      <c r="A40" s="273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</row>
    <row r="41" spans="1:13" ht="14.25" x14ac:dyDescent="0.2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</row>
    <row r="42" spans="1:13" ht="14.25" x14ac:dyDescent="0.2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</row>
    <row r="43" spans="1:13" ht="14.25" x14ac:dyDescent="0.2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</row>
    <row r="44" spans="1:13" ht="14.25" x14ac:dyDescent="0.2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</row>
    <row r="45" spans="1:13" ht="14.25" x14ac:dyDescent="0.2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</row>
    <row r="46" spans="1:13" ht="14.25" x14ac:dyDescent="0.2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4.25" x14ac:dyDescent="0.2">
      <c r="A47" s="273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</row>
    <row r="48" spans="1:13" ht="14.25" x14ac:dyDescent="0.2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</row>
    <row r="49" spans="1:13" ht="14.25" x14ac:dyDescent="0.2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</row>
    <row r="50" spans="1:13" ht="14.25" x14ac:dyDescent="0.2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</row>
    <row r="51" spans="1:13" ht="14.25" x14ac:dyDescent="0.2">
      <c r="A51" s="27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spans="1:13" ht="14.25" x14ac:dyDescent="0.2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</row>
    <row r="53" spans="1:13" ht="14.25" x14ac:dyDescent="0.2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</row>
    <row r="54" spans="1:13" ht="14.25" x14ac:dyDescent="0.2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</row>
    <row r="55" spans="1:13" ht="14.25" x14ac:dyDescent="0.2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</row>
    <row r="56" spans="1:13" ht="14.25" x14ac:dyDescent="0.2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</row>
    <row r="57" spans="1:13" ht="14.25" x14ac:dyDescent="0.2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</row>
    <row r="58" spans="1:13" ht="14.25" x14ac:dyDescent="0.2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</row>
    <row r="59" spans="1:13" ht="14.25" x14ac:dyDescent="0.2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x14ac:dyDescent="0.2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</row>
    <row r="61" spans="1:13" ht="14.25" x14ac:dyDescent="0.2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</row>
    <row r="62" spans="1:13" ht="14.25" x14ac:dyDescent="0.2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</row>
    <row r="63" spans="1:13" ht="14.25" x14ac:dyDescent="0.2">
      <c r="A63" s="273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</row>
    <row r="64" spans="1:13" ht="14.25" x14ac:dyDescent="0.2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4.25" x14ac:dyDescent="0.2">
      <c r="A65" s="273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</row>
    <row r="66" spans="1:13" ht="14.25" x14ac:dyDescent="0.2">
      <c r="A66" s="273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</row>
    <row r="67" spans="1:13" ht="14.25" x14ac:dyDescent="0.2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</row>
    <row r="68" spans="1:13" ht="14.25" x14ac:dyDescent="0.2">
      <c r="A68" s="273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ht="14.25" x14ac:dyDescent="0.2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T47"/>
  <sheetViews>
    <sheetView zoomScale="110" zoomScaleNormal="110" workbookViewId="0">
      <selection activeCell="Q6" sqref="Q6:T15"/>
    </sheetView>
  </sheetViews>
  <sheetFormatPr baseColWidth="10" defaultRowHeight="14.25" x14ac:dyDescent="0.2"/>
  <cols>
    <col min="1" max="1" width="4.28515625" style="16" customWidth="1"/>
    <col min="2" max="2" width="4.42578125" style="16" customWidth="1"/>
    <col min="3" max="3" width="7.5703125" style="16" customWidth="1"/>
    <col min="4" max="10" width="14.28515625" style="16" customWidth="1"/>
    <col min="11" max="16384" width="11.42578125" style="16"/>
  </cols>
  <sheetData>
    <row r="1" spans="1:20" ht="18.75" customHeight="1" x14ac:dyDescent="0.2"/>
    <row r="2" spans="1:20" ht="18.75" customHeight="1" x14ac:dyDescent="0.2">
      <c r="A2" s="17" t="s">
        <v>252</v>
      </c>
      <c r="B2" s="18"/>
      <c r="C2" s="18"/>
      <c r="D2" s="19"/>
      <c r="E2" s="19"/>
      <c r="F2" s="19"/>
    </row>
    <row r="3" spans="1:20" ht="14.25" customHeight="1" x14ac:dyDescent="0.2">
      <c r="A3" s="17"/>
      <c r="B3" s="18"/>
      <c r="C3" s="18"/>
      <c r="D3" s="19"/>
      <c r="E3" s="19"/>
      <c r="F3" s="19"/>
    </row>
    <row r="4" spans="1:20" ht="14.25" customHeight="1" x14ac:dyDescent="0.2">
      <c r="A4" s="17"/>
      <c r="B4" s="20" t="s">
        <v>251</v>
      </c>
      <c r="C4" s="20"/>
      <c r="D4" s="19"/>
      <c r="E4" s="19"/>
      <c r="F4" s="19"/>
    </row>
    <row r="5" spans="1:20" ht="14.25" customHeight="1" x14ac:dyDescent="0.2">
      <c r="A5" s="17"/>
      <c r="B5" s="18"/>
      <c r="C5" s="18"/>
      <c r="D5" s="19"/>
      <c r="E5" s="19"/>
      <c r="F5" s="19"/>
    </row>
    <row r="6" spans="1:20" ht="14.25" customHeight="1" x14ac:dyDescent="0.2">
      <c r="B6" s="18"/>
      <c r="C6" s="18"/>
      <c r="D6" s="19"/>
      <c r="E6" s="19"/>
      <c r="F6" s="19"/>
      <c r="N6" s="455"/>
      <c r="O6" s="455"/>
    </row>
    <row r="7" spans="1:20" ht="21" customHeight="1" x14ac:dyDescent="0.2">
      <c r="B7" s="26"/>
      <c r="C7" s="26"/>
      <c r="D7" s="676" t="s">
        <v>556</v>
      </c>
      <c r="E7" s="677"/>
      <c r="F7" s="678" t="s">
        <v>557</v>
      </c>
      <c r="G7" s="679"/>
      <c r="H7" s="677" t="s">
        <v>558</v>
      </c>
      <c r="I7" s="677"/>
      <c r="J7" s="678" t="s">
        <v>559</v>
      </c>
      <c r="K7" s="677"/>
      <c r="L7" s="677"/>
      <c r="M7" s="679"/>
      <c r="N7" s="679" t="s">
        <v>560</v>
      </c>
      <c r="O7" s="674" t="s">
        <v>561</v>
      </c>
    </row>
    <row r="8" spans="1:20" ht="32.25" customHeight="1" thickBot="1" x14ac:dyDescent="0.25">
      <c r="B8" s="26"/>
      <c r="C8" s="26"/>
      <c r="D8" s="236" t="s">
        <v>562</v>
      </c>
      <c r="E8" s="418" t="s">
        <v>563</v>
      </c>
      <c r="F8" s="418" t="s">
        <v>564</v>
      </c>
      <c r="G8" s="418" t="s">
        <v>565</v>
      </c>
      <c r="H8" s="418" t="s">
        <v>566</v>
      </c>
      <c r="I8" s="418" t="s">
        <v>567</v>
      </c>
      <c r="J8" s="418" t="s">
        <v>568</v>
      </c>
      <c r="K8" s="418" t="s">
        <v>569</v>
      </c>
      <c r="L8" s="418" t="s">
        <v>570</v>
      </c>
      <c r="M8" s="418" t="s">
        <v>518</v>
      </c>
      <c r="N8" s="680"/>
      <c r="O8" s="675"/>
      <c r="Q8" s="574"/>
      <c r="R8" s="574"/>
      <c r="S8" s="574"/>
      <c r="T8" s="574"/>
    </row>
    <row r="9" spans="1:20" ht="14.25" customHeight="1" x14ac:dyDescent="0.2">
      <c r="B9" s="189"/>
      <c r="C9" s="564" t="s">
        <v>571</v>
      </c>
      <c r="D9" s="100">
        <v>25286.6</v>
      </c>
      <c r="E9" s="151"/>
      <c r="F9" s="151"/>
      <c r="G9" s="151"/>
      <c r="H9" s="151"/>
      <c r="I9" s="151"/>
      <c r="J9" s="151">
        <v>1006.6319999999999</v>
      </c>
      <c r="K9" s="151"/>
      <c r="L9" s="151"/>
      <c r="M9" s="151"/>
      <c r="N9" s="308">
        <v>1</v>
      </c>
      <c r="O9" s="309">
        <v>0.01</v>
      </c>
      <c r="Q9" s="599"/>
      <c r="R9" s="599"/>
      <c r="S9" s="599"/>
      <c r="T9" s="599"/>
    </row>
    <row r="10" spans="1:20" ht="14.25" customHeight="1" thickBot="1" x14ac:dyDescent="0.25">
      <c r="B10" s="460"/>
      <c r="C10" s="565" t="s">
        <v>518</v>
      </c>
      <c r="D10" s="156">
        <f>+D9</f>
        <v>25286.6</v>
      </c>
      <c r="E10" s="157"/>
      <c r="F10" s="157"/>
      <c r="G10" s="157"/>
      <c r="H10" s="157"/>
      <c r="I10" s="157"/>
      <c r="J10" s="157">
        <f>+J9</f>
        <v>1006.6319999999999</v>
      </c>
      <c r="K10" s="157"/>
      <c r="L10" s="157"/>
      <c r="M10" s="157">
        <f t="shared" ref="M10:N10" si="0">+M9</f>
        <v>0</v>
      </c>
      <c r="N10" s="306">
        <f t="shared" si="0"/>
        <v>1</v>
      </c>
      <c r="O10" s="307">
        <f>+O9</f>
        <v>0.01</v>
      </c>
    </row>
    <row r="11" spans="1:20" ht="14.25" customHeight="1" x14ac:dyDescent="0.2"/>
    <row r="12" spans="1:20" ht="14.25" customHeight="1" x14ac:dyDescent="0.2">
      <c r="C12" s="566" t="s">
        <v>572</v>
      </c>
    </row>
    <row r="13" spans="1:20" ht="14.25" customHeight="1" x14ac:dyDescent="0.2"/>
    <row r="14" spans="1:20" ht="14.25" customHeight="1" x14ac:dyDescent="0.2"/>
    <row r="15" spans="1:20" ht="14.25" customHeight="1" x14ac:dyDescent="0.2"/>
    <row r="16" spans="1:20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headerFooter>
    <oddHeader>&amp;R&amp;"Calibri"&amp;12&amp;K008000Intern - Nordmøre&amp;1#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K10"/>
  <sheetViews>
    <sheetView zoomScale="110" zoomScaleNormal="110" workbookViewId="0">
      <selection activeCell="H5" sqref="H5:L15"/>
    </sheetView>
  </sheetViews>
  <sheetFormatPr baseColWidth="10" defaultRowHeight="14.25" x14ac:dyDescent="0.2"/>
  <cols>
    <col min="1" max="2" width="4.28515625" style="16" customWidth="1"/>
    <col min="3" max="3" width="40.28515625" style="16" customWidth="1"/>
    <col min="4" max="10" width="14.28515625" style="16" customWidth="1"/>
    <col min="11" max="16384" width="11.42578125" style="16"/>
  </cols>
  <sheetData>
    <row r="1" spans="1:11" ht="18.75" customHeight="1" x14ac:dyDescent="0.2"/>
    <row r="2" spans="1:11" ht="18.75" customHeight="1" x14ac:dyDescent="0.2">
      <c r="A2" s="17" t="s">
        <v>231</v>
      </c>
      <c r="B2" s="17"/>
      <c r="C2" s="18"/>
      <c r="D2" s="19"/>
      <c r="E2" s="19"/>
      <c r="F2" s="19"/>
    </row>
    <row r="3" spans="1:11" ht="14.25" customHeight="1" x14ac:dyDescent="0.2">
      <c r="A3" s="17"/>
      <c r="B3" s="17"/>
      <c r="C3" s="18"/>
      <c r="D3" s="19"/>
      <c r="E3" s="19"/>
      <c r="F3" s="19"/>
    </row>
    <row r="4" spans="1:11" ht="14.25" customHeight="1" x14ac:dyDescent="0.2">
      <c r="A4" s="17"/>
      <c r="B4" s="20" t="s">
        <v>251</v>
      </c>
      <c r="D4" s="19"/>
      <c r="E4" s="19"/>
      <c r="F4" s="19"/>
    </row>
    <row r="5" spans="1:11" ht="14.25" customHeight="1" thickBot="1" x14ac:dyDescent="0.25">
      <c r="A5" s="17"/>
      <c r="B5" s="17"/>
      <c r="C5" s="18"/>
      <c r="D5" s="27"/>
      <c r="E5" s="19"/>
      <c r="F5" s="19"/>
    </row>
    <row r="6" spans="1:11" ht="14.25" customHeight="1" x14ac:dyDescent="0.2">
      <c r="C6" s="26"/>
      <c r="D6" s="341"/>
    </row>
    <row r="7" spans="1:11" ht="14.25" customHeight="1" thickBot="1" x14ac:dyDescent="0.25">
      <c r="B7" s="28"/>
      <c r="C7" s="119"/>
      <c r="D7" s="311"/>
    </row>
    <row r="8" spans="1:11" ht="14.25" customHeight="1" x14ac:dyDescent="0.2">
      <c r="B8" s="312"/>
      <c r="C8" s="567" t="s">
        <v>573</v>
      </c>
      <c r="D8" s="121">
        <v>13770.4</v>
      </c>
      <c r="H8" s="599"/>
      <c r="I8" s="599"/>
      <c r="J8" s="599"/>
      <c r="K8" s="599"/>
    </row>
    <row r="9" spans="1:11" ht="14.25" customHeight="1" x14ac:dyDescent="0.2">
      <c r="B9" s="312"/>
      <c r="C9" s="567" t="s">
        <v>574</v>
      </c>
      <c r="D9" s="310">
        <v>0.01</v>
      </c>
      <c r="H9" s="599"/>
      <c r="I9" s="599"/>
      <c r="J9" s="599"/>
      <c r="K9" s="599"/>
    </row>
    <row r="10" spans="1:11" ht="14.25" customHeight="1" thickBot="1" x14ac:dyDescent="0.25">
      <c r="B10" s="313"/>
      <c r="C10" s="567" t="s">
        <v>575</v>
      </c>
      <c r="D10" s="174">
        <f>+D9*D8</f>
        <v>137.70400000000001</v>
      </c>
    </row>
  </sheetData>
  <pageMargins left="0.7" right="0.7" top="0.75" bottom="0.75" header="0.3" footer="0.3"/>
  <pageSetup paperSize="9" orientation="portrait" verticalDpi="144" r:id="rId1"/>
  <headerFooter>
    <oddHeader>&amp;R&amp;"Calibri"&amp;12&amp;K008000Intern - Nordmøre&amp;1#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92D050"/>
  </sheetPr>
  <dimension ref="A1:O47"/>
  <sheetViews>
    <sheetView zoomScale="120" zoomScaleNormal="120" workbookViewId="0">
      <selection activeCell="C48" sqref="C48"/>
    </sheetView>
  </sheetViews>
  <sheetFormatPr baseColWidth="10" defaultRowHeight="14.25" x14ac:dyDescent="0.2"/>
  <cols>
    <col min="1" max="1" width="4.28515625" style="16" customWidth="1"/>
    <col min="2" max="2" width="40.28515625" style="16" customWidth="1"/>
    <col min="3" max="9" width="14.28515625" style="16" customWidth="1"/>
    <col min="10" max="16384" width="11.42578125" style="16"/>
  </cols>
  <sheetData>
    <row r="1" spans="1:15" ht="18.75" customHeight="1" x14ac:dyDescent="0.2"/>
    <row r="2" spans="1:15" ht="18.75" customHeight="1" x14ac:dyDescent="0.2">
      <c r="A2" s="17" t="s">
        <v>176</v>
      </c>
      <c r="B2" s="18"/>
      <c r="C2" s="19"/>
      <c r="D2" s="19"/>
      <c r="E2" s="19"/>
    </row>
    <row r="3" spans="1:15" ht="14.25" customHeight="1" x14ac:dyDescent="0.2">
      <c r="A3" s="17"/>
      <c r="B3" s="18"/>
      <c r="C3" s="19"/>
      <c r="D3" s="19"/>
      <c r="E3" s="19"/>
    </row>
    <row r="4" spans="1:15" ht="14.25" customHeight="1" thickBot="1" x14ac:dyDescent="0.25">
      <c r="A4" s="17"/>
      <c r="B4" s="20" t="s">
        <v>425</v>
      </c>
      <c r="C4" s="19"/>
      <c r="D4" s="19"/>
      <c r="E4" s="19"/>
    </row>
    <row r="5" spans="1:15" ht="14.25" customHeight="1" x14ac:dyDescent="0.2">
      <c r="A5" s="17"/>
      <c r="B5" s="22"/>
      <c r="C5" s="30" t="s">
        <v>43</v>
      </c>
      <c r="D5" s="31" t="s">
        <v>44</v>
      </c>
      <c r="E5" s="31" t="s">
        <v>45</v>
      </c>
      <c r="F5" s="31" t="s">
        <v>48</v>
      </c>
      <c r="G5" s="31" t="s">
        <v>49</v>
      </c>
      <c r="H5" s="31" t="s">
        <v>50</v>
      </c>
      <c r="I5" s="45" t="s">
        <v>51</v>
      </c>
    </row>
    <row r="6" spans="1:15" ht="14.25" customHeight="1" x14ac:dyDescent="0.2">
      <c r="B6" s="26"/>
      <c r="C6" s="607" t="s">
        <v>576</v>
      </c>
      <c r="D6" s="609" t="s">
        <v>577</v>
      </c>
      <c r="E6" s="611" t="s">
        <v>578</v>
      </c>
      <c r="F6" s="612"/>
      <c r="G6" s="612"/>
      <c r="H6" s="612"/>
      <c r="I6" s="613"/>
    </row>
    <row r="7" spans="1:15" ht="27.75" customHeight="1" thickBot="1" x14ac:dyDescent="0.25">
      <c r="B7" s="26"/>
      <c r="C7" s="608"/>
      <c r="D7" s="610"/>
      <c r="E7" s="32" t="s">
        <v>579</v>
      </c>
      <c r="F7" s="32" t="s">
        <v>580</v>
      </c>
      <c r="G7" s="32" t="s">
        <v>581</v>
      </c>
      <c r="H7" s="32" t="s">
        <v>582</v>
      </c>
      <c r="I7" s="419" t="s">
        <v>583</v>
      </c>
    </row>
    <row r="8" spans="1:15" x14ac:dyDescent="0.2">
      <c r="B8" s="249" t="s">
        <v>584</v>
      </c>
      <c r="C8" s="234"/>
      <c r="D8" s="235"/>
      <c r="E8" s="235"/>
      <c r="F8" s="235"/>
      <c r="G8" s="235"/>
      <c r="H8" s="235"/>
      <c r="I8" s="250"/>
    </row>
    <row r="9" spans="1:15" ht="14.25" customHeight="1" x14ac:dyDescent="0.2">
      <c r="B9" s="79" t="s">
        <v>585</v>
      </c>
      <c r="C9" s="53">
        <v>80</v>
      </c>
      <c r="D9" s="54"/>
      <c r="E9" s="54"/>
      <c r="F9" s="54"/>
      <c r="G9" s="54"/>
      <c r="H9" s="54"/>
      <c r="I9" s="55"/>
      <c r="K9" s="574"/>
      <c r="L9" s="574"/>
      <c r="M9" s="574"/>
      <c r="N9" s="574"/>
      <c r="O9" s="574"/>
    </row>
    <row r="10" spans="1:15" ht="14.25" customHeight="1" x14ac:dyDescent="0.2">
      <c r="B10" s="78" t="s">
        <v>586</v>
      </c>
      <c r="C10" s="53">
        <v>1039</v>
      </c>
      <c r="D10" s="54"/>
      <c r="E10" s="35"/>
      <c r="F10" s="54"/>
      <c r="G10" s="54"/>
      <c r="H10" s="54"/>
      <c r="I10" s="55"/>
      <c r="K10" s="574"/>
      <c r="L10" s="574"/>
      <c r="M10" s="574"/>
      <c r="N10" s="574"/>
      <c r="O10" s="574"/>
    </row>
    <row r="11" spans="1:15" ht="14.25" customHeight="1" x14ac:dyDescent="0.2">
      <c r="B11" s="78" t="s">
        <v>587</v>
      </c>
      <c r="C11" s="53">
        <v>21311</v>
      </c>
      <c r="D11" s="54"/>
      <c r="E11" s="54"/>
      <c r="F11" s="54"/>
      <c r="G11" s="54"/>
      <c r="H11" s="35"/>
      <c r="I11" s="55"/>
      <c r="K11" s="574"/>
      <c r="L11" s="574"/>
      <c r="M11" s="574"/>
      <c r="N11" s="574"/>
      <c r="O11" s="574"/>
    </row>
    <row r="12" spans="1:15" ht="14.25" customHeight="1" x14ac:dyDescent="0.2">
      <c r="B12" s="78" t="s">
        <v>588</v>
      </c>
      <c r="C12" s="53">
        <v>1811</v>
      </c>
      <c r="D12" s="54"/>
      <c r="E12" s="35"/>
      <c r="F12" s="54"/>
      <c r="G12" s="54"/>
      <c r="H12" s="35"/>
      <c r="I12" s="55"/>
    </row>
    <row r="13" spans="1:15" ht="14.25" customHeight="1" x14ac:dyDescent="0.2">
      <c r="B13" s="77" t="s">
        <v>589</v>
      </c>
      <c r="C13" s="53">
        <v>760</v>
      </c>
      <c r="D13" s="54"/>
      <c r="E13" s="35"/>
      <c r="F13" s="35"/>
      <c r="G13" s="54"/>
      <c r="H13" s="54"/>
      <c r="I13" s="46"/>
    </row>
    <row r="14" spans="1:15" ht="14.25" customHeight="1" x14ac:dyDescent="0.2">
      <c r="B14" s="48" t="s">
        <v>590</v>
      </c>
      <c r="C14" s="34">
        <v>0</v>
      </c>
      <c r="D14" s="54"/>
      <c r="E14" s="35"/>
      <c r="F14" s="54"/>
      <c r="G14" s="54"/>
      <c r="H14" s="35"/>
      <c r="I14" s="55"/>
    </row>
    <row r="15" spans="1:15" ht="14.25" customHeight="1" x14ac:dyDescent="0.2">
      <c r="B15" s="48" t="s">
        <v>591</v>
      </c>
      <c r="C15" s="53">
        <v>190</v>
      </c>
      <c r="D15" s="35"/>
      <c r="E15" s="54"/>
      <c r="F15" s="35"/>
      <c r="G15" s="54"/>
      <c r="H15" s="35"/>
      <c r="I15" s="55"/>
    </row>
    <row r="16" spans="1:15" ht="14.25" customHeight="1" x14ac:dyDescent="0.2">
      <c r="B16" s="48" t="s">
        <v>592</v>
      </c>
      <c r="C16" s="53">
        <v>219</v>
      </c>
      <c r="D16" s="54"/>
      <c r="E16" s="54"/>
      <c r="F16" s="35"/>
      <c r="G16" s="54"/>
      <c r="H16" s="35"/>
      <c r="I16" s="55"/>
    </row>
    <row r="17" spans="2:9" ht="14.25" customHeight="1" x14ac:dyDescent="0.2">
      <c r="B17" s="48" t="s">
        <v>593</v>
      </c>
      <c r="C17" s="53">
        <v>57.405000000000001</v>
      </c>
      <c r="D17" s="54"/>
      <c r="E17" s="54"/>
      <c r="F17" s="35"/>
      <c r="G17" s="54"/>
      <c r="H17" s="35"/>
      <c r="I17" s="55"/>
    </row>
    <row r="18" spans="2:9" ht="14.25" customHeight="1" x14ac:dyDescent="0.2">
      <c r="B18" s="48" t="s">
        <v>594</v>
      </c>
      <c r="C18" s="53">
        <v>17</v>
      </c>
      <c r="D18" s="54"/>
      <c r="E18" s="54"/>
      <c r="F18" s="35"/>
      <c r="G18" s="54"/>
      <c r="H18" s="35"/>
      <c r="I18" s="55"/>
    </row>
    <row r="19" spans="2:9" ht="14.25" customHeight="1" x14ac:dyDescent="0.2">
      <c r="B19" s="48" t="s">
        <v>595</v>
      </c>
      <c r="C19" s="53">
        <v>99</v>
      </c>
      <c r="D19" s="54"/>
      <c r="E19" s="54"/>
      <c r="F19" s="35"/>
      <c r="G19" s="54"/>
      <c r="H19" s="54"/>
      <c r="I19" s="55"/>
    </row>
    <row r="20" spans="2:9" ht="14.25" customHeight="1" x14ac:dyDescent="0.2">
      <c r="B20" s="49" t="s">
        <v>596</v>
      </c>
      <c r="C20" s="36">
        <f>SUM(C9:C19)</f>
        <v>25583.404999999999</v>
      </c>
      <c r="D20" s="37"/>
      <c r="E20" s="75"/>
      <c r="F20" s="37"/>
      <c r="G20" s="37"/>
      <c r="H20" s="37"/>
      <c r="I20" s="50"/>
    </row>
    <row r="21" spans="2:9" ht="14.25" customHeight="1" x14ac:dyDescent="0.2">
      <c r="B21" s="248" t="s">
        <v>597</v>
      </c>
      <c r="C21" s="232"/>
      <c r="D21" s="225"/>
      <c r="E21" s="225"/>
      <c r="F21" s="225"/>
      <c r="G21" s="225"/>
      <c r="H21" s="225"/>
      <c r="I21" s="224"/>
    </row>
    <row r="22" spans="2:9" ht="14.25" customHeight="1" x14ac:dyDescent="0.2">
      <c r="B22" s="80" t="s">
        <v>598</v>
      </c>
      <c r="C22" s="53">
        <v>0</v>
      </c>
      <c r="D22" s="54"/>
      <c r="E22" s="54"/>
      <c r="F22" s="54"/>
      <c r="G22" s="54"/>
      <c r="H22" s="54"/>
      <c r="I22" s="55"/>
    </row>
    <row r="23" spans="2:9" ht="14.25" customHeight="1" x14ac:dyDescent="0.2">
      <c r="B23" s="80" t="s">
        <v>599</v>
      </c>
      <c r="C23" s="34">
        <v>15950</v>
      </c>
      <c r="D23" s="54"/>
      <c r="E23" s="35"/>
      <c r="F23" s="54"/>
      <c r="G23" s="54"/>
      <c r="H23" s="54"/>
      <c r="I23" s="46"/>
    </row>
    <row r="24" spans="2:9" ht="14.25" customHeight="1" x14ac:dyDescent="0.2">
      <c r="B24" s="80" t="s">
        <v>600</v>
      </c>
      <c r="C24" s="34">
        <v>5795</v>
      </c>
      <c r="D24" s="54"/>
      <c r="E24" s="35"/>
      <c r="F24" s="54"/>
      <c r="G24" s="54"/>
      <c r="H24" s="54"/>
      <c r="I24" s="46"/>
    </row>
    <row r="25" spans="2:9" ht="14.25" customHeight="1" x14ac:dyDescent="0.2">
      <c r="B25" s="48" t="s">
        <v>601</v>
      </c>
      <c r="C25" s="34">
        <v>26</v>
      </c>
      <c r="D25" s="54"/>
      <c r="E25" s="35"/>
      <c r="F25" s="54"/>
      <c r="G25" s="54"/>
      <c r="H25" s="54"/>
      <c r="I25" s="46"/>
    </row>
    <row r="26" spans="2:9" ht="14.25" customHeight="1" x14ac:dyDescent="0.2">
      <c r="B26" s="48" t="s">
        <v>602</v>
      </c>
      <c r="C26" s="34">
        <f>133+47</f>
        <v>180</v>
      </c>
      <c r="D26" s="54"/>
      <c r="E26" s="35"/>
      <c r="F26" s="54"/>
      <c r="G26" s="54"/>
      <c r="H26" s="54"/>
      <c r="I26" s="46"/>
    </row>
    <row r="27" spans="2:9" ht="14.25" customHeight="1" x14ac:dyDescent="0.2">
      <c r="B27" s="48" t="s">
        <v>380</v>
      </c>
      <c r="C27" s="34">
        <v>301</v>
      </c>
      <c r="D27" s="54"/>
      <c r="E27" s="35"/>
      <c r="F27" s="54"/>
      <c r="G27" s="54"/>
      <c r="H27" s="54"/>
      <c r="I27" s="46"/>
    </row>
    <row r="28" spans="2:9" ht="14.25" customHeight="1" x14ac:dyDescent="0.2">
      <c r="B28" s="255" t="s">
        <v>603</v>
      </c>
      <c r="C28" s="36">
        <f>SUM(C22:C27)</f>
        <v>22252</v>
      </c>
      <c r="D28" s="75"/>
      <c r="E28" s="37"/>
      <c r="F28" s="75"/>
      <c r="G28" s="37"/>
      <c r="H28" s="37"/>
      <c r="I28" s="50"/>
    </row>
    <row r="29" spans="2:9" ht="14.25" customHeight="1" x14ac:dyDescent="0.2">
      <c r="B29" s="248" t="s">
        <v>379</v>
      </c>
      <c r="C29" s="232"/>
      <c r="D29" s="225"/>
      <c r="E29" s="225"/>
      <c r="F29" s="225"/>
      <c r="G29" s="225"/>
      <c r="H29" s="225"/>
      <c r="I29" s="224"/>
    </row>
    <row r="30" spans="2:9" ht="14.25" customHeight="1" x14ac:dyDescent="0.2">
      <c r="B30" s="48" t="s">
        <v>604</v>
      </c>
      <c r="C30" s="34">
        <v>909</v>
      </c>
      <c r="D30" s="54"/>
      <c r="E30" s="35"/>
      <c r="F30" s="35"/>
      <c r="G30" s="35"/>
      <c r="H30" s="35"/>
      <c r="I30" s="46"/>
    </row>
    <row r="31" spans="2:9" ht="14.25" customHeight="1" x14ac:dyDescent="0.2">
      <c r="B31" s="48" t="s">
        <v>605</v>
      </c>
      <c r="C31" s="34">
        <v>116</v>
      </c>
      <c r="D31" s="54"/>
      <c r="E31" s="35"/>
      <c r="F31" s="35"/>
      <c r="G31" s="35"/>
      <c r="H31" s="35"/>
      <c r="I31" s="46"/>
    </row>
    <row r="32" spans="2:9" ht="14.25" customHeight="1" x14ac:dyDescent="0.2">
      <c r="B32" s="48" t="s">
        <v>606</v>
      </c>
      <c r="C32" s="34">
        <v>131</v>
      </c>
      <c r="D32" s="54"/>
      <c r="E32" s="35"/>
      <c r="F32" s="35"/>
      <c r="G32" s="35"/>
      <c r="H32" s="35"/>
      <c r="I32" s="46"/>
    </row>
    <row r="33" spans="2:9" ht="14.25" customHeight="1" x14ac:dyDescent="0.2">
      <c r="B33" s="48" t="s">
        <v>607</v>
      </c>
      <c r="C33" s="34">
        <v>13</v>
      </c>
      <c r="D33" s="54"/>
      <c r="E33" s="35"/>
      <c r="F33" s="35"/>
      <c r="G33" s="35"/>
      <c r="H33" s="35"/>
      <c r="I33" s="46"/>
    </row>
    <row r="34" spans="2:9" ht="14.25" customHeight="1" x14ac:dyDescent="0.2">
      <c r="B34" s="48" t="s">
        <v>608</v>
      </c>
      <c r="C34" s="34">
        <v>1712</v>
      </c>
      <c r="D34" s="54"/>
      <c r="E34" s="35"/>
      <c r="F34" s="35"/>
      <c r="G34" s="35"/>
      <c r="H34" s="35"/>
      <c r="I34" s="46"/>
    </row>
    <row r="35" spans="2:9" ht="14.25" customHeight="1" x14ac:dyDescent="0.2">
      <c r="B35" s="48" t="s">
        <v>609</v>
      </c>
      <c r="C35" s="34">
        <v>49</v>
      </c>
      <c r="D35" s="54"/>
      <c r="E35" s="35"/>
      <c r="F35" s="35"/>
      <c r="G35" s="35"/>
      <c r="H35" s="35"/>
      <c r="I35" s="46"/>
    </row>
    <row r="36" spans="2:9" ht="14.25" customHeight="1" x14ac:dyDescent="0.2">
      <c r="B36" s="48" t="s">
        <v>610</v>
      </c>
      <c r="C36" s="34">
        <v>245</v>
      </c>
      <c r="D36" s="54"/>
      <c r="E36" s="35"/>
      <c r="F36" s="35"/>
      <c r="G36" s="35"/>
      <c r="H36" s="35"/>
      <c r="I36" s="46"/>
    </row>
    <row r="37" spans="2:9" ht="14.25" customHeight="1" x14ac:dyDescent="0.2">
      <c r="B37" s="48" t="s">
        <v>611</v>
      </c>
      <c r="C37" s="34">
        <f>48+103</f>
        <v>151</v>
      </c>
      <c r="D37" s="54"/>
      <c r="E37" s="35"/>
      <c r="F37" s="35"/>
      <c r="G37" s="35"/>
      <c r="H37" s="35"/>
      <c r="I37" s="46"/>
    </row>
    <row r="38" spans="2:9" ht="14.25" customHeight="1" x14ac:dyDescent="0.2">
      <c r="B38" s="48" t="s">
        <v>612</v>
      </c>
      <c r="C38" s="34">
        <v>5</v>
      </c>
      <c r="D38" s="54"/>
      <c r="E38" s="35"/>
      <c r="F38" s="35"/>
      <c r="G38" s="54"/>
      <c r="H38" s="35"/>
      <c r="I38" s="46"/>
    </row>
    <row r="39" spans="2:9" ht="14.25" customHeight="1" x14ac:dyDescent="0.2">
      <c r="B39" s="49" t="s">
        <v>613</v>
      </c>
      <c r="C39" s="36">
        <f>SUM(C30:C38)</f>
        <v>3331</v>
      </c>
      <c r="D39" s="37"/>
      <c r="E39" s="37"/>
      <c r="F39" s="37"/>
      <c r="G39" s="37"/>
      <c r="H39" s="37"/>
      <c r="I39" s="50"/>
    </row>
    <row r="40" spans="2:9" ht="14.25" customHeight="1" x14ac:dyDescent="0.2">
      <c r="B40" s="248"/>
      <c r="C40" s="232"/>
      <c r="D40" s="225"/>
      <c r="E40" s="225"/>
      <c r="F40" s="225"/>
      <c r="G40" s="225"/>
      <c r="H40" s="225"/>
      <c r="I40" s="224"/>
    </row>
    <row r="41" spans="2:9" ht="14.25" customHeight="1" thickBot="1" x14ac:dyDescent="0.25">
      <c r="B41" s="51" t="s">
        <v>614</v>
      </c>
      <c r="C41" s="52">
        <f>+C28+C39</f>
        <v>25583</v>
      </c>
      <c r="D41" s="42"/>
      <c r="E41" s="42"/>
      <c r="F41" s="42"/>
      <c r="G41" s="42"/>
      <c r="H41" s="42"/>
      <c r="I41" s="47"/>
    </row>
    <row r="42" spans="2:9" ht="14.25" customHeight="1" x14ac:dyDescent="0.2">
      <c r="B42" s="256"/>
      <c r="C42" s="257"/>
      <c r="D42" s="258"/>
      <c r="E42" s="259"/>
      <c r="F42" s="259"/>
      <c r="G42" s="259"/>
      <c r="H42" s="259"/>
      <c r="I42" s="260"/>
    </row>
    <row r="43" spans="2:9" ht="14.25" customHeight="1" x14ac:dyDescent="0.2">
      <c r="B43" s="48"/>
      <c r="C43" s="34"/>
      <c r="D43" s="54"/>
      <c r="E43" s="35"/>
      <c r="F43" s="35"/>
      <c r="G43" s="35"/>
      <c r="H43" s="35"/>
      <c r="I43" s="46"/>
    </row>
    <row r="44" spans="2:9" ht="14.25" customHeight="1" x14ac:dyDescent="0.2">
      <c r="B44" s="48"/>
      <c r="C44" s="34"/>
      <c r="D44" s="54"/>
      <c r="E44" s="35"/>
      <c r="F44" s="35"/>
      <c r="G44" s="54"/>
      <c r="H44" s="35"/>
      <c r="I44" s="46"/>
    </row>
    <row r="45" spans="2:9" ht="14.25" customHeight="1" x14ac:dyDescent="0.2">
      <c r="B45" s="49"/>
      <c r="C45" s="36"/>
      <c r="D45" s="37"/>
      <c r="E45" s="37"/>
      <c r="F45" s="37"/>
      <c r="G45" s="37"/>
      <c r="H45" s="37"/>
      <c r="I45" s="50"/>
    </row>
    <row r="46" spans="2:9" ht="14.25" customHeight="1" x14ac:dyDescent="0.2">
      <c r="B46" s="248"/>
      <c r="C46" s="232"/>
      <c r="D46" s="225"/>
      <c r="E46" s="225"/>
      <c r="F46" s="225"/>
      <c r="G46" s="225"/>
      <c r="H46" s="225"/>
      <c r="I46" s="224"/>
    </row>
    <row r="47" spans="2:9" ht="14.25" customHeight="1" thickBot="1" x14ac:dyDescent="0.25">
      <c r="B47" s="51"/>
      <c r="C47" s="52"/>
      <c r="D47" s="42"/>
      <c r="E47" s="42"/>
      <c r="F47" s="42"/>
      <c r="G47" s="42"/>
      <c r="H47" s="42"/>
      <c r="I47" s="47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headerFooter>
    <oddHeader>&amp;R&amp;"Calibri"&amp;12&amp;K008000Intern - Nordmøre&amp;1#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92D050"/>
  </sheetPr>
  <dimension ref="A1:F20"/>
  <sheetViews>
    <sheetView zoomScale="150" zoomScaleNormal="150" workbookViewId="0">
      <selection activeCell="D11" sqref="D11"/>
    </sheetView>
  </sheetViews>
  <sheetFormatPr baseColWidth="10" defaultRowHeight="14.25" x14ac:dyDescent="0.2"/>
  <cols>
    <col min="1" max="1" width="4.28515625" style="16" customWidth="1"/>
    <col min="2" max="2" width="27.7109375" style="16" bestFit="1" customWidth="1"/>
    <col min="3" max="4" width="23.7109375" style="16" customWidth="1"/>
    <col min="5" max="5" width="42" style="16" bestFit="1" customWidth="1"/>
    <col min="6" max="16384" width="11.42578125" style="16"/>
  </cols>
  <sheetData>
    <row r="1" spans="1:6" ht="18.75" customHeight="1" x14ac:dyDescent="0.2"/>
    <row r="2" spans="1:6" ht="18.75" customHeight="1" x14ac:dyDescent="0.2">
      <c r="A2" s="17" t="s">
        <v>235</v>
      </c>
      <c r="B2" s="18"/>
      <c r="C2" s="18"/>
      <c r="D2" s="19"/>
    </row>
    <row r="3" spans="1:6" ht="14.25" customHeight="1" x14ac:dyDescent="0.2">
      <c r="A3" s="17"/>
      <c r="B3" s="18"/>
      <c r="C3" s="18"/>
      <c r="D3" s="19"/>
    </row>
    <row r="4" spans="1:6" ht="14.25" customHeight="1" thickBot="1" x14ac:dyDescent="0.25">
      <c r="A4" s="17"/>
      <c r="B4" s="20" t="s">
        <v>425</v>
      </c>
      <c r="C4" s="21"/>
      <c r="D4" s="19"/>
    </row>
    <row r="5" spans="1:6" ht="14.25" customHeight="1" x14ac:dyDescent="0.2">
      <c r="B5" s="30" t="s">
        <v>43</v>
      </c>
      <c r="C5" s="38" t="s">
        <v>45</v>
      </c>
      <c r="D5" s="31" t="s">
        <v>45</v>
      </c>
      <c r="E5" s="45" t="s">
        <v>51</v>
      </c>
      <c r="F5" s="455"/>
    </row>
    <row r="6" spans="1:6" ht="14.25" customHeight="1" thickBot="1" x14ac:dyDescent="0.25">
      <c r="B6" s="417" t="s">
        <v>411</v>
      </c>
      <c r="C6" s="416" t="s">
        <v>412</v>
      </c>
      <c r="D6" s="416" t="s">
        <v>413</v>
      </c>
      <c r="E6" s="419" t="s">
        <v>414</v>
      </c>
      <c r="F6" s="455"/>
    </row>
    <row r="7" spans="1:6" ht="15" thickBot="1" x14ac:dyDescent="0.25">
      <c r="B7" s="95" t="s">
        <v>664</v>
      </c>
      <c r="C7" s="263" t="s">
        <v>415</v>
      </c>
      <c r="D7" s="263" t="s">
        <v>416</v>
      </c>
      <c r="E7" s="261" t="s">
        <v>417</v>
      </c>
      <c r="F7" s="455"/>
    </row>
    <row r="8" spans="1:6" ht="14.25" customHeight="1" thickBot="1" x14ac:dyDescent="0.25">
      <c r="B8" s="102" t="s">
        <v>618</v>
      </c>
      <c r="C8" s="263" t="s">
        <v>415</v>
      </c>
      <c r="D8" s="263" t="s">
        <v>416</v>
      </c>
      <c r="E8" s="262" t="s">
        <v>619</v>
      </c>
      <c r="F8" s="455"/>
    </row>
    <row r="9" spans="1:6" ht="14.25" customHeight="1" thickBot="1" x14ac:dyDescent="0.25">
      <c r="B9" s="102" t="s">
        <v>665</v>
      </c>
      <c r="C9" s="263" t="s">
        <v>415</v>
      </c>
      <c r="D9" s="263" t="s">
        <v>416</v>
      </c>
      <c r="E9" s="262" t="s">
        <v>619</v>
      </c>
      <c r="F9" s="455"/>
    </row>
    <row r="10" spans="1:6" ht="14.25" customHeight="1" thickBot="1" x14ac:dyDescent="0.25">
      <c r="B10" s="102" t="s">
        <v>418</v>
      </c>
      <c r="C10" s="264" t="s">
        <v>419</v>
      </c>
      <c r="D10" s="263" t="s">
        <v>416</v>
      </c>
      <c r="E10" s="262" t="s">
        <v>420</v>
      </c>
      <c r="F10" s="455"/>
    </row>
    <row r="11" spans="1:6" ht="14.25" customHeight="1" thickBot="1" x14ac:dyDescent="0.25">
      <c r="B11" s="102" t="s">
        <v>237</v>
      </c>
      <c r="C11" s="264" t="s">
        <v>416</v>
      </c>
      <c r="D11" s="263" t="s">
        <v>421</v>
      </c>
      <c r="E11" s="262" t="s">
        <v>422</v>
      </c>
      <c r="F11" s="455"/>
    </row>
    <row r="12" spans="1:6" ht="14.25" customHeight="1" thickBot="1" x14ac:dyDescent="0.25">
      <c r="B12" s="102" t="s">
        <v>238</v>
      </c>
      <c r="C12" s="264" t="s">
        <v>416</v>
      </c>
      <c r="D12" s="263" t="s">
        <v>421</v>
      </c>
      <c r="E12" s="262" t="s">
        <v>422</v>
      </c>
      <c r="F12" s="455"/>
    </row>
    <row r="13" spans="1:6" ht="14.25" customHeight="1" thickBot="1" x14ac:dyDescent="0.25">
      <c r="B13" s="102" t="s">
        <v>239</v>
      </c>
      <c r="C13" s="264" t="s">
        <v>416</v>
      </c>
      <c r="D13" s="263" t="s">
        <v>421</v>
      </c>
      <c r="E13" s="262" t="s">
        <v>423</v>
      </c>
      <c r="F13" s="455"/>
    </row>
    <row r="14" spans="1:6" ht="14.25" customHeight="1" x14ac:dyDescent="0.2">
      <c r="B14" s="102" t="s">
        <v>424</v>
      </c>
      <c r="C14" s="264" t="s">
        <v>416</v>
      </c>
      <c r="D14" s="263" t="s">
        <v>421</v>
      </c>
      <c r="E14" s="262" t="s">
        <v>423</v>
      </c>
      <c r="F14" s="455"/>
    </row>
    <row r="15" spans="1:6" ht="14.25" customHeight="1" x14ac:dyDescent="0.2">
      <c r="B15" s="447"/>
      <c r="C15" s="457"/>
      <c r="D15" s="457"/>
      <c r="E15" s="457"/>
      <c r="F15" s="455"/>
    </row>
    <row r="16" spans="1:6" ht="14.25" customHeight="1" x14ac:dyDescent="0.2">
      <c r="B16" s="447"/>
      <c r="C16" s="457"/>
      <c r="D16" s="457"/>
      <c r="E16" s="457"/>
      <c r="F16" s="455"/>
    </row>
    <row r="17" spans="2:6" ht="14.25" customHeight="1" x14ac:dyDescent="0.2">
      <c r="B17" s="447"/>
      <c r="C17" s="457"/>
      <c r="D17" s="457"/>
      <c r="E17" s="457"/>
      <c r="F17" s="455"/>
    </row>
    <row r="18" spans="2:6" ht="14.25" customHeight="1" x14ac:dyDescent="0.2">
      <c r="B18" s="447"/>
      <c r="C18" s="457"/>
      <c r="D18" s="457"/>
      <c r="E18" s="457"/>
      <c r="F18" s="455"/>
    </row>
    <row r="19" spans="2:6" ht="14.25" customHeight="1" x14ac:dyDescent="0.2">
      <c r="B19" s="447"/>
      <c r="C19" s="457"/>
      <c r="D19" s="457"/>
      <c r="E19" s="457"/>
      <c r="F19" s="455"/>
    </row>
    <row r="20" spans="2:6" x14ac:dyDescent="0.2">
      <c r="B20" s="458"/>
      <c r="C20" s="459"/>
      <c r="D20" s="459"/>
      <c r="E20" s="459"/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92D050"/>
  </sheetPr>
  <dimension ref="A1:K105"/>
  <sheetViews>
    <sheetView topLeftCell="A40" zoomScaleNormal="100" workbookViewId="0">
      <selection activeCell="F22" sqref="F1:F1048576"/>
    </sheetView>
  </sheetViews>
  <sheetFormatPr baseColWidth="10" defaultRowHeight="14.25" x14ac:dyDescent="0.2"/>
  <cols>
    <col min="1" max="2" width="4.28515625" style="163" customWidth="1"/>
    <col min="3" max="3" width="2.140625" style="163" customWidth="1"/>
    <col min="4" max="4" width="153.140625" style="163" customWidth="1"/>
    <col min="5" max="6" width="14.28515625" style="163" customWidth="1"/>
    <col min="7" max="16384" width="11.42578125" style="163"/>
  </cols>
  <sheetData>
    <row r="1" spans="1:11" ht="18.75" customHeight="1" x14ac:dyDescent="0.2"/>
    <row r="2" spans="1:11" ht="18.75" customHeight="1" x14ac:dyDescent="0.2">
      <c r="A2" s="164" t="s">
        <v>177</v>
      </c>
      <c r="B2" s="166"/>
      <c r="C2" s="166"/>
      <c r="D2" s="166"/>
      <c r="E2" s="165"/>
    </row>
    <row r="3" spans="1:11" ht="14.25" customHeight="1" x14ac:dyDescent="0.2">
      <c r="A3" s="164"/>
      <c r="B3" s="166"/>
      <c r="C3" s="166"/>
      <c r="D3" s="166"/>
      <c r="E3" s="165"/>
    </row>
    <row r="4" spans="1:11" ht="14.25" customHeight="1" x14ac:dyDescent="0.2">
      <c r="A4" s="164"/>
      <c r="B4" s="187" t="s">
        <v>425</v>
      </c>
      <c r="C4" s="167"/>
      <c r="D4" s="167"/>
      <c r="E4" s="165"/>
    </row>
    <row r="5" spans="1:11" s="182" customFormat="1" ht="14.25" customHeight="1" x14ac:dyDescent="0.15">
      <c r="A5" s="185"/>
      <c r="B5" s="186"/>
      <c r="C5" s="180"/>
      <c r="D5" s="180"/>
      <c r="E5" s="181"/>
    </row>
    <row r="6" spans="1:11" s="182" customFormat="1" ht="14.25" customHeight="1" thickBot="1" x14ac:dyDescent="0.2">
      <c r="A6" s="185"/>
      <c r="B6" s="187" t="s">
        <v>426</v>
      </c>
      <c r="C6" s="180"/>
      <c r="D6" s="463"/>
      <c r="E6" s="464"/>
    </row>
    <row r="7" spans="1:11" s="182" customFormat="1" ht="14.25" customHeight="1" x14ac:dyDescent="0.2">
      <c r="A7" s="185"/>
      <c r="B7" s="465" t="s">
        <v>427</v>
      </c>
      <c r="C7" s="466"/>
      <c r="D7" s="466"/>
      <c r="E7" s="467" t="s">
        <v>428</v>
      </c>
      <c r="F7" s="591"/>
      <c r="G7" s="590"/>
    </row>
    <row r="8" spans="1:11" s="182" customFormat="1" ht="14.25" customHeight="1" x14ac:dyDescent="0.2">
      <c r="A8" s="185"/>
      <c r="B8" s="468">
        <v>1</v>
      </c>
      <c r="C8" s="469" t="s">
        <v>429</v>
      </c>
      <c r="D8" s="470"/>
      <c r="E8" s="471">
        <v>1269.6300000000001</v>
      </c>
      <c r="F8" s="592"/>
      <c r="G8" s="590"/>
    </row>
    <row r="9" spans="1:11" s="182" customFormat="1" ht="14.25" customHeight="1" x14ac:dyDescent="0.2">
      <c r="A9" s="185"/>
      <c r="B9" s="472"/>
      <c r="C9" s="473" t="s">
        <v>430</v>
      </c>
      <c r="D9" s="474"/>
      <c r="E9" s="475">
        <v>906.18299999999999</v>
      </c>
      <c r="F9" s="592"/>
      <c r="G9" s="590"/>
    </row>
    <row r="10" spans="1:11" s="182" customFormat="1" ht="14.25" customHeight="1" x14ac:dyDescent="0.2">
      <c r="A10" s="185"/>
      <c r="B10" s="472"/>
      <c r="C10" s="473" t="s">
        <v>431</v>
      </c>
      <c r="D10" s="476"/>
      <c r="E10" s="475">
        <v>115.980161</v>
      </c>
      <c r="F10" s="592"/>
      <c r="G10" s="590"/>
    </row>
    <row r="11" spans="1:11" s="182" customFormat="1" ht="14.25" customHeight="1" x14ac:dyDescent="0.2">
      <c r="A11" s="185"/>
      <c r="B11" s="468">
        <v>2</v>
      </c>
      <c r="C11" s="469" t="s">
        <v>432</v>
      </c>
      <c r="D11" s="470"/>
      <c r="E11" s="471">
        <v>1747.9169999999999</v>
      </c>
      <c r="F11" s="592"/>
      <c r="G11" s="590"/>
      <c r="H11" s="589"/>
    </row>
    <row r="12" spans="1:11" s="182" customFormat="1" ht="14.25" customHeight="1" x14ac:dyDescent="0.2">
      <c r="A12" s="185"/>
      <c r="B12" s="468">
        <v>3</v>
      </c>
      <c r="C12" s="469" t="s">
        <v>433</v>
      </c>
      <c r="D12" s="470"/>
      <c r="E12" s="471">
        <v>193.02600000000001</v>
      </c>
      <c r="F12" s="592"/>
      <c r="G12" s="590"/>
    </row>
    <row r="13" spans="1:11" s="182" customFormat="1" ht="14.25" customHeight="1" x14ac:dyDescent="0.2">
      <c r="A13" s="185"/>
      <c r="B13" s="468">
        <v>5</v>
      </c>
      <c r="C13" s="469" t="s">
        <v>434</v>
      </c>
      <c r="D13" s="470"/>
      <c r="E13" s="471"/>
      <c r="F13" s="592"/>
      <c r="G13" s="590"/>
    </row>
    <row r="14" spans="1:11" s="182" customFormat="1" ht="14.25" customHeight="1" x14ac:dyDescent="0.2">
      <c r="A14" s="185"/>
      <c r="B14" s="468" t="s">
        <v>167</v>
      </c>
      <c r="C14" s="469" t="s">
        <v>435</v>
      </c>
      <c r="D14" s="470"/>
      <c r="E14" s="471"/>
      <c r="F14" s="592"/>
      <c r="G14" s="590"/>
    </row>
    <row r="15" spans="1:11" s="182" customFormat="1" ht="14.25" customHeight="1" x14ac:dyDescent="0.2">
      <c r="A15" s="185"/>
      <c r="B15" s="477">
        <v>6</v>
      </c>
      <c r="C15" s="478" t="s">
        <v>436</v>
      </c>
      <c r="D15" s="479"/>
      <c r="E15" s="480">
        <f>E14+E13+E12+E11+E8</f>
        <v>3210.5730000000003</v>
      </c>
      <c r="F15" s="592"/>
      <c r="G15" s="590"/>
    </row>
    <row r="16" spans="1:11" s="182" customFormat="1" ht="14.25" customHeight="1" x14ac:dyDescent="0.2">
      <c r="A16" s="185"/>
      <c r="B16" s="481" t="s">
        <v>437</v>
      </c>
      <c r="C16" s="482"/>
      <c r="D16" s="482"/>
      <c r="E16" s="483"/>
      <c r="F16" s="591"/>
      <c r="G16" s="590"/>
      <c r="I16" s="598" t="s">
        <v>662</v>
      </c>
      <c r="J16" s="598"/>
      <c r="K16" s="598"/>
    </row>
    <row r="17" spans="1:7" s="182" customFormat="1" ht="14.25" customHeight="1" x14ac:dyDescent="0.2">
      <c r="A17" s="185"/>
      <c r="B17" s="468">
        <v>7</v>
      </c>
      <c r="C17" s="469" t="s">
        <v>438</v>
      </c>
      <c r="D17" s="470"/>
      <c r="E17" s="471">
        <v>-17.473398</v>
      </c>
      <c r="F17" s="592"/>
      <c r="G17" s="590"/>
    </row>
    <row r="18" spans="1:7" s="182" customFormat="1" ht="14.25" customHeight="1" x14ac:dyDescent="0.2">
      <c r="A18" s="185"/>
      <c r="B18" s="468">
        <v>8</v>
      </c>
      <c r="C18" s="469" t="s">
        <v>439</v>
      </c>
      <c r="D18" s="470"/>
      <c r="E18" s="471">
        <f>-10.509-11.475</f>
        <v>-21.984000000000002</v>
      </c>
      <c r="F18" s="593"/>
    </row>
    <row r="19" spans="1:7" s="182" customFormat="1" ht="14.25" customHeight="1" x14ac:dyDescent="0.2">
      <c r="A19" s="185"/>
      <c r="B19" s="468">
        <v>10</v>
      </c>
      <c r="C19" s="469" t="s">
        <v>440</v>
      </c>
      <c r="D19" s="470"/>
      <c r="E19" s="471"/>
      <c r="F19" s="593"/>
    </row>
    <row r="20" spans="1:7" s="182" customFormat="1" ht="14.25" customHeight="1" x14ac:dyDescent="0.2">
      <c r="A20" s="185"/>
      <c r="B20" s="468">
        <v>11</v>
      </c>
      <c r="C20" s="469" t="s">
        <v>441</v>
      </c>
      <c r="D20" s="470"/>
      <c r="E20" s="471"/>
      <c r="F20" s="593"/>
    </row>
    <row r="21" spans="1:7" s="182" customFormat="1" ht="14.25" customHeight="1" x14ac:dyDescent="0.2">
      <c r="A21" s="185"/>
      <c r="B21" s="468">
        <v>12</v>
      </c>
      <c r="C21" s="469" t="s">
        <v>442</v>
      </c>
      <c r="D21" s="470"/>
      <c r="E21" s="471"/>
      <c r="F21" s="593"/>
    </row>
    <row r="22" spans="1:7" s="182" customFormat="1" ht="14.25" customHeight="1" x14ac:dyDescent="0.2">
      <c r="A22" s="185"/>
      <c r="B22" s="468">
        <v>14</v>
      </c>
      <c r="C22" s="469" t="s">
        <v>443</v>
      </c>
      <c r="D22" s="470"/>
      <c r="E22" s="471"/>
      <c r="F22" s="593"/>
    </row>
    <row r="23" spans="1:7" s="182" customFormat="1" ht="14.25" customHeight="1" x14ac:dyDescent="0.2">
      <c r="A23" s="185"/>
      <c r="B23" s="468">
        <v>15</v>
      </c>
      <c r="C23" s="469" t="s">
        <v>444</v>
      </c>
      <c r="D23" s="470"/>
      <c r="E23" s="471"/>
      <c r="F23" s="593"/>
    </row>
    <row r="24" spans="1:7" s="182" customFormat="1" ht="14.25" customHeight="1" x14ac:dyDescent="0.2">
      <c r="A24" s="185"/>
      <c r="B24" s="468">
        <v>16</v>
      </c>
      <c r="C24" s="469" t="s">
        <v>445</v>
      </c>
      <c r="D24" s="470"/>
      <c r="E24" s="471">
        <v>-245</v>
      </c>
      <c r="F24" s="593"/>
    </row>
    <row r="25" spans="1:7" s="182" customFormat="1" ht="14.25" customHeight="1" x14ac:dyDescent="0.2">
      <c r="A25" s="185"/>
      <c r="B25" s="468">
        <v>17</v>
      </c>
      <c r="C25" s="469" t="s">
        <v>446</v>
      </c>
      <c r="D25" s="470"/>
      <c r="E25" s="471"/>
      <c r="F25" s="593"/>
    </row>
    <row r="26" spans="1:7" s="182" customFormat="1" ht="27.75" customHeight="1" x14ac:dyDescent="0.2">
      <c r="A26" s="185"/>
      <c r="B26" s="468">
        <v>18</v>
      </c>
      <c r="C26" s="617" t="s">
        <v>447</v>
      </c>
      <c r="D26" s="618"/>
      <c r="E26" s="471">
        <v>-452.200942</v>
      </c>
      <c r="F26" s="592"/>
    </row>
    <row r="27" spans="1:7" s="182" customFormat="1" ht="34.5" customHeight="1" x14ac:dyDescent="0.2">
      <c r="A27" s="185"/>
      <c r="B27" s="468">
        <v>19</v>
      </c>
      <c r="C27" s="617" t="s">
        <v>448</v>
      </c>
      <c r="D27" s="618"/>
      <c r="E27" s="471"/>
      <c r="F27" s="593"/>
    </row>
    <row r="28" spans="1:7" s="182" customFormat="1" ht="14.25" customHeight="1" x14ac:dyDescent="0.2">
      <c r="A28" s="185"/>
      <c r="B28" s="468">
        <v>21</v>
      </c>
      <c r="C28" s="617" t="s">
        <v>449</v>
      </c>
      <c r="D28" s="618"/>
      <c r="E28" s="471"/>
      <c r="F28" s="593"/>
    </row>
    <row r="29" spans="1:7" s="182" customFormat="1" ht="14.25" customHeight="1" x14ac:dyDescent="0.2">
      <c r="A29" s="185"/>
      <c r="B29" s="468">
        <v>22</v>
      </c>
      <c r="C29" s="469" t="s">
        <v>450</v>
      </c>
      <c r="D29" s="470"/>
      <c r="E29" s="471"/>
      <c r="F29" s="593"/>
    </row>
    <row r="30" spans="1:7" s="182" customFormat="1" ht="14.25" customHeight="1" x14ac:dyDescent="0.2">
      <c r="A30" s="185"/>
      <c r="B30" s="468">
        <v>23</v>
      </c>
      <c r="C30" s="617" t="s">
        <v>451</v>
      </c>
      <c r="D30" s="618"/>
      <c r="E30" s="475"/>
      <c r="F30" s="593"/>
    </row>
    <row r="31" spans="1:7" s="182" customFormat="1" ht="14.25" customHeight="1" x14ac:dyDescent="0.2">
      <c r="A31" s="185"/>
      <c r="B31" s="468">
        <v>24</v>
      </c>
      <c r="C31" s="469" t="s">
        <v>452</v>
      </c>
      <c r="D31" s="473"/>
      <c r="E31" s="471">
        <v>-26.458328000000002</v>
      </c>
      <c r="F31" s="592"/>
    </row>
    <row r="32" spans="1:7" s="182" customFormat="1" ht="14.25" customHeight="1" x14ac:dyDescent="0.2">
      <c r="A32" s="185"/>
      <c r="B32" s="468">
        <v>25</v>
      </c>
      <c r="C32" s="469" t="s">
        <v>453</v>
      </c>
      <c r="D32" s="473"/>
      <c r="E32" s="475"/>
      <c r="F32" s="593"/>
    </row>
    <row r="33" spans="1:7" s="182" customFormat="1" ht="14.25" customHeight="1" x14ac:dyDescent="0.2">
      <c r="A33" s="185"/>
      <c r="B33" s="468" t="s">
        <v>168</v>
      </c>
      <c r="C33" s="469" t="s">
        <v>454</v>
      </c>
      <c r="D33" s="470"/>
      <c r="E33" s="471"/>
      <c r="F33" s="593"/>
    </row>
    <row r="34" spans="1:7" s="182" customFormat="1" ht="14.25" customHeight="1" x14ac:dyDescent="0.2">
      <c r="A34" s="185"/>
      <c r="B34" s="468" t="s">
        <v>169</v>
      </c>
      <c r="C34" s="469" t="s">
        <v>455</v>
      </c>
      <c r="D34" s="470"/>
      <c r="E34" s="471"/>
      <c r="F34" s="593"/>
    </row>
    <row r="35" spans="1:7" s="182" customFormat="1" ht="14.25" customHeight="1" x14ac:dyDescent="0.2">
      <c r="A35" s="185"/>
      <c r="B35" s="468">
        <v>27</v>
      </c>
      <c r="C35" s="469" t="s">
        <v>456</v>
      </c>
      <c r="D35" s="470"/>
      <c r="E35" s="471">
        <v>-55.308999999999997</v>
      </c>
      <c r="F35" s="593"/>
    </row>
    <row r="36" spans="1:7" s="182" customFormat="1" ht="14.25" customHeight="1" x14ac:dyDescent="0.2">
      <c r="A36" s="185"/>
      <c r="B36" s="468">
        <v>28</v>
      </c>
      <c r="C36" s="469" t="s">
        <v>457</v>
      </c>
      <c r="D36" s="470"/>
      <c r="E36" s="471">
        <f>SUM(E17:E35)</f>
        <v>-818.42566799999997</v>
      </c>
      <c r="F36" s="593"/>
    </row>
    <row r="37" spans="1:7" s="182" customFormat="1" ht="14.25" customHeight="1" x14ac:dyDescent="0.2">
      <c r="A37" s="185"/>
      <c r="B37" s="477">
        <v>29</v>
      </c>
      <c r="C37" s="478" t="s">
        <v>458</v>
      </c>
      <c r="D37" s="479"/>
      <c r="E37" s="480">
        <f>E15+E36</f>
        <v>2392.1473320000005</v>
      </c>
      <c r="F37" s="593"/>
      <c r="G37" s="595"/>
    </row>
    <row r="38" spans="1:7" s="182" customFormat="1" ht="14.25" customHeight="1" x14ac:dyDescent="0.2">
      <c r="A38" s="185"/>
      <c r="B38" s="481" t="s">
        <v>459</v>
      </c>
      <c r="C38" s="482"/>
      <c r="D38" s="482"/>
      <c r="E38" s="483"/>
      <c r="F38" s="593"/>
    </row>
    <row r="39" spans="1:7" s="182" customFormat="1" ht="14.25" customHeight="1" x14ac:dyDescent="0.2">
      <c r="A39" s="185"/>
      <c r="B39" s="468">
        <v>30</v>
      </c>
      <c r="C39" s="469" t="s">
        <v>429</v>
      </c>
      <c r="D39" s="470"/>
      <c r="E39" s="471">
        <v>245</v>
      </c>
      <c r="F39" s="593"/>
    </row>
    <row r="40" spans="1:7" s="182" customFormat="1" ht="14.25" customHeight="1" x14ac:dyDescent="0.2">
      <c r="A40" s="185"/>
      <c r="B40" s="468">
        <v>31</v>
      </c>
      <c r="C40" s="469" t="s">
        <v>460</v>
      </c>
      <c r="D40" s="473"/>
      <c r="E40" s="475"/>
      <c r="F40" s="593"/>
    </row>
    <row r="41" spans="1:7" s="182" customFormat="1" ht="14.25" customHeight="1" x14ac:dyDescent="0.2">
      <c r="A41" s="185"/>
      <c r="B41" s="468">
        <v>32</v>
      </c>
      <c r="C41" s="469" t="s">
        <v>461</v>
      </c>
      <c r="D41" s="473"/>
      <c r="E41" s="475"/>
      <c r="F41" s="593"/>
    </row>
    <row r="42" spans="1:7" s="182" customFormat="1" ht="14.25" customHeight="1" x14ac:dyDescent="0.2">
      <c r="A42" s="185"/>
      <c r="B42" s="468">
        <v>33</v>
      </c>
      <c r="C42" s="469" t="s">
        <v>462</v>
      </c>
      <c r="D42" s="470"/>
      <c r="E42" s="471"/>
      <c r="F42" s="593"/>
    </row>
    <row r="43" spans="1:7" s="182" customFormat="1" ht="14.25" customHeight="1" x14ac:dyDescent="0.2">
      <c r="A43" s="185"/>
      <c r="B43" s="477">
        <v>36</v>
      </c>
      <c r="C43" s="478" t="s">
        <v>463</v>
      </c>
      <c r="D43" s="479"/>
      <c r="E43" s="480">
        <f>E39+E42</f>
        <v>245</v>
      </c>
      <c r="F43" s="593"/>
    </row>
    <row r="44" spans="1:7" s="182" customFormat="1" ht="14.25" customHeight="1" x14ac:dyDescent="0.2">
      <c r="A44" s="185"/>
      <c r="B44" s="481" t="s">
        <v>464</v>
      </c>
      <c r="C44" s="482"/>
      <c r="D44" s="482"/>
      <c r="E44" s="483"/>
      <c r="F44" s="593"/>
    </row>
    <row r="45" spans="1:7" s="182" customFormat="1" ht="14.25" customHeight="1" x14ac:dyDescent="0.2">
      <c r="A45" s="185"/>
      <c r="B45" s="468">
        <v>37</v>
      </c>
      <c r="C45" s="469" t="s">
        <v>465</v>
      </c>
      <c r="D45" s="470"/>
      <c r="E45" s="471"/>
      <c r="F45" s="593"/>
    </row>
    <row r="46" spans="1:7" s="182" customFormat="1" ht="21" customHeight="1" x14ac:dyDescent="0.2">
      <c r="A46" s="185"/>
      <c r="B46" s="468">
        <v>38</v>
      </c>
      <c r="C46" s="469" t="s">
        <v>466</v>
      </c>
      <c r="D46" s="470"/>
      <c r="E46" s="471"/>
      <c r="F46" s="593"/>
    </row>
    <row r="47" spans="1:7" s="182" customFormat="1" ht="30" customHeight="1" x14ac:dyDescent="0.2">
      <c r="A47" s="185"/>
      <c r="B47" s="468">
        <v>39</v>
      </c>
      <c r="C47" s="617" t="s">
        <v>467</v>
      </c>
      <c r="D47" s="618"/>
      <c r="E47" s="471">
        <v>-5.2610000000000001</v>
      </c>
      <c r="F47" s="593"/>
    </row>
    <row r="48" spans="1:7" s="182" customFormat="1" ht="14.25" customHeight="1" x14ac:dyDescent="0.2">
      <c r="A48" s="185"/>
      <c r="B48" s="468">
        <v>42</v>
      </c>
      <c r="C48" s="469" t="s">
        <v>468</v>
      </c>
      <c r="D48" s="470"/>
      <c r="E48" s="471"/>
      <c r="F48" s="593"/>
    </row>
    <row r="49" spans="1:6" s="182" customFormat="1" ht="14.25" customHeight="1" x14ac:dyDescent="0.2">
      <c r="A49" s="185"/>
      <c r="B49" s="468">
        <v>43</v>
      </c>
      <c r="C49" s="469" t="s">
        <v>469</v>
      </c>
      <c r="D49" s="470"/>
      <c r="E49" s="471">
        <f>SUM(E47:E48)</f>
        <v>-5.2610000000000001</v>
      </c>
      <c r="F49" s="593"/>
    </row>
    <row r="50" spans="1:6" s="182" customFormat="1" ht="14.25" customHeight="1" x14ac:dyDescent="0.2">
      <c r="A50" s="185"/>
      <c r="B50" s="477">
        <v>44</v>
      </c>
      <c r="C50" s="478" t="s">
        <v>369</v>
      </c>
      <c r="D50" s="479"/>
      <c r="E50" s="480">
        <f>E43+E49</f>
        <v>239.739</v>
      </c>
      <c r="F50" s="593"/>
    </row>
    <row r="51" spans="1:6" s="182" customFormat="1" ht="14.25" customHeight="1" x14ac:dyDescent="0.2">
      <c r="A51" s="185"/>
      <c r="B51" s="477">
        <v>45</v>
      </c>
      <c r="C51" s="478" t="s">
        <v>470</v>
      </c>
      <c r="D51" s="479"/>
      <c r="E51" s="480">
        <f>E50+E37</f>
        <v>2631.8863320000005</v>
      </c>
      <c r="F51" s="593"/>
    </row>
    <row r="52" spans="1:6" s="182" customFormat="1" ht="14.25" customHeight="1" x14ac:dyDescent="0.2">
      <c r="A52" s="185"/>
      <c r="B52" s="481" t="s">
        <v>471</v>
      </c>
      <c r="C52" s="482"/>
      <c r="D52" s="482"/>
      <c r="E52" s="483"/>
      <c r="F52" s="593"/>
    </row>
    <row r="53" spans="1:6" s="182" customFormat="1" ht="14.25" customHeight="1" x14ac:dyDescent="0.2">
      <c r="A53" s="185"/>
      <c r="B53" s="468">
        <v>46</v>
      </c>
      <c r="C53" s="469" t="s">
        <v>429</v>
      </c>
      <c r="D53" s="470"/>
      <c r="E53" s="471">
        <v>301.44299999999998</v>
      </c>
      <c r="F53" s="593"/>
    </row>
    <row r="54" spans="1:6" s="182" customFormat="1" ht="14.25" customHeight="1" x14ac:dyDescent="0.2">
      <c r="A54" s="185"/>
      <c r="B54" s="468">
        <v>47</v>
      </c>
      <c r="C54" s="469" t="s">
        <v>472</v>
      </c>
      <c r="D54" s="470"/>
      <c r="E54" s="471"/>
      <c r="F54" s="593"/>
    </row>
    <row r="55" spans="1:6" s="182" customFormat="1" ht="14.25" customHeight="1" x14ac:dyDescent="0.2">
      <c r="A55" s="185"/>
      <c r="B55" s="468">
        <v>50</v>
      </c>
      <c r="C55" s="469" t="s">
        <v>473</v>
      </c>
      <c r="D55" s="470"/>
      <c r="E55" s="471"/>
      <c r="F55" s="593"/>
    </row>
    <row r="56" spans="1:6" s="182" customFormat="1" ht="14.25" customHeight="1" x14ac:dyDescent="0.2">
      <c r="A56" s="185"/>
      <c r="B56" s="477">
        <v>51</v>
      </c>
      <c r="C56" s="478" t="s">
        <v>474</v>
      </c>
      <c r="D56" s="479"/>
      <c r="E56" s="480">
        <f>SUM(E53:E55)</f>
        <v>301.44299999999998</v>
      </c>
      <c r="F56" s="593"/>
    </row>
    <row r="57" spans="1:6" s="182" customFormat="1" ht="14.25" customHeight="1" x14ac:dyDescent="0.2">
      <c r="A57" s="185"/>
      <c r="B57" s="481" t="s">
        <v>475</v>
      </c>
      <c r="C57" s="482"/>
      <c r="D57" s="482"/>
      <c r="E57" s="483"/>
      <c r="F57" s="593"/>
    </row>
    <row r="58" spans="1:6" s="182" customFormat="1" ht="14.25" customHeight="1" x14ac:dyDescent="0.2">
      <c r="A58" s="185"/>
      <c r="B58" s="468">
        <v>52</v>
      </c>
      <c r="C58" s="469" t="s">
        <v>476</v>
      </c>
      <c r="D58" s="470"/>
      <c r="E58" s="471"/>
      <c r="F58" s="593"/>
    </row>
    <row r="59" spans="1:6" s="182" customFormat="1" ht="14.25" customHeight="1" x14ac:dyDescent="0.2">
      <c r="A59" s="185"/>
      <c r="B59" s="468">
        <v>53</v>
      </c>
      <c r="C59" s="469" t="s">
        <v>477</v>
      </c>
      <c r="D59" s="470"/>
      <c r="E59" s="471"/>
      <c r="F59" s="593"/>
    </row>
    <row r="60" spans="1:6" s="182" customFormat="1" ht="25.5" customHeight="1" x14ac:dyDescent="0.2">
      <c r="A60" s="185"/>
      <c r="B60" s="468">
        <v>54</v>
      </c>
      <c r="C60" s="617" t="s">
        <v>478</v>
      </c>
      <c r="D60" s="618"/>
      <c r="E60" s="471">
        <v>-13.65</v>
      </c>
      <c r="F60" s="593"/>
    </row>
    <row r="61" spans="1:6" s="182" customFormat="1" ht="14.25" customHeight="1" x14ac:dyDescent="0.2">
      <c r="A61" s="185"/>
      <c r="B61" s="468" t="s">
        <v>240</v>
      </c>
      <c r="C61" s="469" t="s">
        <v>479</v>
      </c>
      <c r="D61" s="473"/>
      <c r="E61" s="475"/>
      <c r="F61" s="593"/>
    </row>
    <row r="62" spans="1:6" s="182" customFormat="1" ht="21" customHeight="1" x14ac:dyDescent="0.2">
      <c r="A62" s="185"/>
      <c r="B62" s="468" t="s">
        <v>241</v>
      </c>
      <c r="C62" s="469" t="s">
        <v>480</v>
      </c>
      <c r="D62" s="473"/>
      <c r="E62" s="475"/>
      <c r="F62" s="593"/>
    </row>
    <row r="63" spans="1:6" s="182" customFormat="1" ht="27" customHeight="1" x14ac:dyDescent="0.2">
      <c r="A63" s="185"/>
      <c r="B63" s="468">
        <v>55</v>
      </c>
      <c r="C63" s="617" t="s">
        <v>481</v>
      </c>
      <c r="D63" s="618"/>
      <c r="E63" s="471"/>
      <c r="F63" s="593"/>
    </row>
    <row r="64" spans="1:6" s="182" customFormat="1" ht="14.25" customHeight="1" x14ac:dyDescent="0.2">
      <c r="A64" s="185"/>
      <c r="B64" s="468">
        <v>57</v>
      </c>
      <c r="C64" s="469" t="s">
        <v>482</v>
      </c>
      <c r="D64" s="470"/>
      <c r="E64" s="471">
        <f>SUM(E58:E63)</f>
        <v>-13.65</v>
      </c>
      <c r="F64" s="593"/>
    </row>
    <row r="65" spans="1:6" s="182" customFormat="1" ht="14.25" customHeight="1" x14ac:dyDescent="0.2">
      <c r="A65" s="185"/>
      <c r="B65" s="477">
        <v>58</v>
      </c>
      <c r="C65" s="478" t="s">
        <v>370</v>
      </c>
      <c r="D65" s="479"/>
      <c r="E65" s="480">
        <f>E56+E64</f>
        <v>287.79300000000001</v>
      </c>
      <c r="F65" s="593"/>
    </row>
    <row r="66" spans="1:6" s="182" customFormat="1" ht="14.25" customHeight="1" x14ac:dyDescent="0.2">
      <c r="A66" s="185"/>
      <c r="B66" s="477">
        <v>59</v>
      </c>
      <c r="C66" s="478" t="s">
        <v>483</v>
      </c>
      <c r="D66" s="479"/>
      <c r="E66" s="480">
        <f>E65+E51</f>
        <v>2919.6793320000006</v>
      </c>
      <c r="F66" s="593"/>
    </row>
    <row r="67" spans="1:6" s="182" customFormat="1" ht="14.25" customHeight="1" x14ac:dyDescent="0.2">
      <c r="A67" s="185"/>
      <c r="B67" s="477">
        <v>60</v>
      </c>
      <c r="C67" s="478" t="s">
        <v>484</v>
      </c>
      <c r="D67" s="479"/>
      <c r="E67" s="480"/>
      <c r="F67" s="593"/>
    </row>
    <row r="68" spans="1:6" s="182" customFormat="1" ht="14.25" customHeight="1" x14ac:dyDescent="0.2">
      <c r="A68" s="185"/>
      <c r="B68" s="481" t="s">
        <v>485</v>
      </c>
      <c r="C68" s="482"/>
      <c r="D68" s="482"/>
      <c r="E68" s="483"/>
      <c r="F68" s="593"/>
    </row>
    <row r="69" spans="1:6" s="182" customFormat="1" ht="14.25" customHeight="1" x14ac:dyDescent="0.2">
      <c r="A69" s="185"/>
      <c r="B69" s="468">
        <v>61</v>
      </c>
      <c r="C69" s="469" t="s">
        <v>486</v>
      </c>
      <c r="D69" s="470"/>
      <c r="E69" s="484">
        <v>0.16500000000000001</v>
      </c>
      <c r="F69" s="593"/>
    </row>
    <row r="70" spans="1:6" s="182" customFormat="1" ht="14.25" customHeight="1" x14ac:dyDescent="0.2">
      <c r="A70" s="185"/>
      <c r="B70" s="468">
        <v>62</v>
      </c>
      <c r="C70" s="469" t="s">
        <v>487</v>
      </c>
      <c r="D70" s="470"/>
      <c r="E70" s="484">
        <v>0.185</v>
      </c>
      <c r="F70" s="593"/>
    </row>
    <row r="71" spans="1:6" s="182" customFormat="1" ht="14.25" customHeight="1" x14ac:dyDescent="0.2">
      <c r="A71" s="185"/>
      <c r="B71" s="468">
        <v>63</v>
      </c>
      <c r="C71" s="469" t="s">
        <v>488</v>
      </c>
      <c r="D71" s="470"/>
      <c r="E71" s="484">
        <v>0.20399999999999999</v>
      </c>
      <c r="F71" s="593"/>
    </row>
    <row r="72" spans="1:6" s="182" customFormat="1" ht="14.25" customHeight="1" x14ac:dyDescent="0.2">
      <c r="A72" s="185"/>
      <c r="B72" s="468">
        <v>64</v>
      </c>
      <c r="C72" s="469" t="s">
        <v>489</v>
      </c>
      <c r="D72" s="470"/>
      <c r="E72" s="484">
        <v>6.5000000000000002E-2</v>
      </c>
      <c r="F72" s="593"/>
    </row>
    <row r="73" spans="1:6" s="182" customFormat="1" ht="14.25" customHeight="1" x14ac:dyDescent="0.2">
      <c r="A73" s="185"/>
      <c r="B73" s="468">
        <v>65</v>
      </c>
      <c r="C73" s="469" t="s">
        <v>490</v>
      </c>
      <c r="D73" s="470"/>
      <c r="E73" s="484">
        <v>2.5000000000000001E-2</v>
      </c>
      <c r="F73" s="593"/>
    </row>
    <row r="74" spans="1:6" s="182" customFormat="1" ht="14.25" customHeight="1" x14ac:dyDescent="0.2">
      <c r="A74" s="185"/>
      <c r="B74" s="468">
        <v>66</v>
      </c>
      <c r="C74" s="469" t="s">
        <v>491</v>
      </c>
      <c r="D74" s="470"/>
      <c r="E74" s="484">
        <v>0.01</v>
      </c>
      <c r="F74" s="593"/>
    </row>
    <row r="75" spans="1:6" s="182" customFormat="1" ht="14.25" customHeight="1" x14ac:dyDescent="0.2">
      <c r="A75" s="185"/>
      <c r="B75" s="468">
        <v>67</v>
      </c>
      <c r="C75" s="469" t="s">
        <v>492</v>
      </c>
      <c r="D75" s="470"/>
      <c r="E75" s="484">
        <v>0.03</v>
      </c>
      <c r="F75" s="593"/>
    </row>
    <row r="76" spans="1:6" s="182" customFormat="1" ht="14.25" customHeight="1" x14ac:dyDescent="0.2">
      <c r="A76" s="185"/>
      <c r="B76" s="468">
        <v>68</v>
      </c>
      <c r="C76" s="469" t="s">
        <v>493</v>
      </c>
      <c r="D76" s="470"/>
      <c r="E76" s="484">
        <f>+E69-E72</f>
        <v>0.1</v>
      </c>
      <c r="F76" s="593"/>
    </row>
    <row r="77" spans="1:6" s="182" customFormat="1" ht="14.25" customHeight="1" x14ac:dyDescent="0.2">
      <c r="A77" s="185"/>
      <c r="B77" s="614" t="s">
        <v>494</v>
      </c>
      <c r="C77" s="615"/>
      <c r="D77" s="615"/>
      <c r="E77" s="616"/>
      <c r="F77" s="593"/>
    </row>
    <row r="78" spans="1:6" s="182" customFormat="1" ht="30.75" customHeight="1" x14ac:dyDescent="0.2">
      <c r="A78" s="185"/>
      <c r="B78" s="468">
        <v>72</v>
      </c>
      <c r="C78" s="617" t="s">
        <v>495</v>
      </c>
      <c r="D78" s="618"/>
      <c r="E78" s="471"/>
      <c r="F78" s="593"/>
    </row>
    <row r="79" spans="1:6" s="182" customFormat="1" ht="27" customHeight="1" x14ac:dyDescent="0.2">
      <c r="A79" s="185"/>
      <c r="B79" s="468">
        <v>73</v>
      </c>
      <c r="C79" s="617" t="s">
        <v>496</v>
      </c>
      <c r="D79" s="618"/>
      <c r="E79" s="471">
        <v>3</v>
      </c>
      <c r="F79" s="593"/>
    </row>
    <row r="80" spans="1:6" s="182" customFormat="1" ht="14.25" customHeight="1" x14ac:dyDescent="0.2">
      <c r="A80" s="185"/>
      <c r="B80" s="468">
        <v>75</v>
      </c>
      <c r="C80" s="469" t="s">
        <v>497</v>
      </c>
      <c r="D80" s="470"/>
      <c r="E80" s="471"/>
      <c r="F80" s="593"/>
    </row>
    <row r="81" spans="1:6" s="182" customFormat="1" ht="14.25" customHeight="1" x14ac:dyDescent="0.2">
      <c r="A81" s="185"/>
      <c r="B81" s="481" t="s">
        <v>498</v>
      </c>
      <c r="C81" s="482"/>
      <c r="D81" s="482"/>
      <c r="E81" s="483"/>
      <c r="F81" s="593"/>
    </row>
    <row r="82" spans="1:6" s="182" customFormat="1" ht="14.25" customHeight="1" x14ac:dyDescent="0.2">
      <c r="A82" s="185"/>
      <c r="B82" s="468">
        <v>76</v>
      </c>
      <c r="C82" s="469" t="s">
        <v>499</v>
      </c>
      <c r="D82" s="470"/>
      <c r="E82" s="471"/>
      <c r="F82" s="593"/>
    </row>
    <row r="83" spans="1:6" s="182" customFormat="1" ht="14.25" customHeight="1" x14ac:dyDescent="0.2">
      <c r="A83" s="185"/>
      <c r="B83" s="468">
        <v>77</v>
      </c>
      <c r="C83" s="469" t="s">
        <v>500</v>
      </c>
      <c r="D83" s="470"/>
      <c r="E83" s="471"/>
      <c r="F83" s="593"/>
    </row>
    <row r="84" spans="1:6" s="182" customFormat="1" ht="15" customHeight="1" x14ac:dyDescent="0.2">
      <c r="A84" s="185"/>
      <c r="B84" s="468">
        <v>78</v>
      </c>
      <c r="C84" s="469" t="s">
        <v>473</v>
      </c>
      <c r="D84" s="470"/>
      <c r="E84" s="471"/>
      <c r="F84" s="593"/>
    </row>
    <row r="85" spans="1:6" s="182" customFormat="1" ht="15" customHeight="1" thickBot="1" x14ac:dyDescent="0.25">
      <c r="A85" s="185"/>
      <c r="B85" s="485">
        <v>79</v>
      </c>
      <c r="C85" s="486" t="s">
        <v>501</v>
      </c>
      <c r="D85" s="487"/>
      <c r="E85" s="488"/>
      <c r="F85" s="593"/>
    </row>
    <row r="86" spans="1:6" s="182" customFormat="1" ht="15" customHeight="1" x14ac:dyDescent="0.2">
      <c r="A86" s="185"/>
      <c r="B86" s="481" t="s">
        <v>502</v>
      </c>
      <c r="C86" s="482"/>
      <c r="D86" s="482"/>
      <c r="E86" s="483"/>
      <c r="F86" s="593"/>
    </row>
    <row r="87" spans="1:6" s="182" customFormat="1" ht="15" customHeight="1" x14ac:dyDescent="0.2">
      <c r="A87" s="185"/>
      <c r="B87" s="468">
        <v>80</v>
      </c>
      <c r="C87" s="469" t="s">
        <v>503</v>
      </c>
      <c r="D87" s="470"/>
      <c r="E87" s="471" t="s">
        <v>631</v>
      </c>
      <c r="F87" s="593"/>
    </row>
    <row r="88" spans="1:6" s="182" customFormat="1" ht="15" customHeight="1" x14ac:dyDescent="0.2">
      <c r="A88" s="185"/>
      <c r="B88" s="468">
        <v>81</v>
      </c>
      <c r="C88" s="469" t="s">
        <v>504</v>
      </c>
      <c r="D88" s="470"/>
      <c r="E88" s="471" t="s">
        <v>631</v>
      </c>
      <c r="F88" s="593"/>
    </row>
    <row r="89" spans="1:6" s="182" customFormat="1" ht="15" customHeight="1" x14ac:dyDescent="0.2">
      <c r="A89" s="185"/>
      <c r="B89" s="468">
        <v>82</v>
      </c>
      <c r="C89" s="469" t="s">
        <v>505</v>
      </c>
      <c r="D89" s="470"/>
      <c r="E89" s="471"/>
      <c r="F89" s="593"/>
    </row>
    <row r="90" spans="1:6" s="182" customFormat="1" ht="15" customHeight="1" x14ac:dyDescent="0.2">
      <c r="A90" s="185"/>
      <c r="B90" s="468">
        <v>83</v>
      </c>
      <c r="C90" s="469" t="s">
        <v>506</v>
      </c>
      <c r="D90" s="470"/>
      <c r="E90" s="471"/>
      <c r="F90" s="593"/>
    </row>
    <row r="91" spans="1:6" s="183" customFormat="1" ht="15" customHeight="1" x14ac:dyDescent="0.2">
      <c r="B91" s="468">
        <v>84</v>
      </c>
      <c r="C91" s="469" t="s">
        <v>507</v>
      </c>
      <c r="D91" s="470"/>
      <c r="E91" s="471" t="s">
        <v>631</v>
      </c>
      <c r="F91" s="594"/>
    </row>
    <row r="92" spans="1:6" s="183" customFormat="1" ht="15" customHeight="1" x14ac:dyDescent="0.2">
      <c r="B92" s="468">
        <v>85</v>
      </c>
      <c r="C92" s="469" t="s">
        <v>508</v>
      </c>
      <c r="D92" s="470"/>
      <c r="E92" s="471" t="s">
        <v>631</v>
      </c>
      <c r="F92" s="594"/>
    </row>
    <row r="93" spans="1:6" s="183" customFormat="1" ht="15" customHeight="1" x14ac:dyDescent="0.2">
      <c r="B93" s="20"/>
      <c r="C93" s="167"/>
      <c r="D93" s="167"/>
      <c r="E93" s="165"/>
      <c r="F93" s="594"/>
    </row>
    <row r="94" spans="1:6" s="183" customFormat="1" ht="15" customHeight="1" x14ac:dyDescent="0.2">
      <c r="B94" s="489" t="s">
        <v>509</v>
      </c>
      <c r="C94" s="490"/>
      <c r="D94" s="491"/>
      <c r="E94" s="492"/>
      <c r="F94" s="594"/>
    </row>
    <row r="95" spans="1:6" s="183" customFormat="1" ht="15" customHeight="1" x14ac:dyDescent="0.2">
      <c r="B95" s="493"/>
      <c r="C95" s="494"/>
      <c r="D95" s="495" t="s">
        <v>458</v>
      </c>
      <c r="E95" s="496"/>
      <c r="F95" s="594"/>
    </row>
    <row r="96" spans="1:6" s="183" customFormat="1" ht="15" customHeight="1" x14ac:dyDescent="0.2">
      <c r="B96" s="493"/>
      <c r="C96" s="494"/>
      <c r="D96" s="495" t="s">
        <v>470</v>
      </c>
      <c r="E96" s="496"/>
      <c r="F96" s="594"/>
    </row>
    <row r="97" spans="1:9" s="183" customFormat="1" ht="15" customHeight="1" x14ac:dyDescent="0.2">
      <c r="B97" s="493"/>
      <c r="C97" s="494"/>
      <c r="D97" s="495" t="s">
        <v>483</v>
      </c>
      <c r="E97" s="496"/>
      <c r="F97" s="594"/>
    </row>
    <row r="98" spans="1:9" s="183" customFormat="1" ht="15" customHeight="1" x14ac:dyDescent="0.2">
      <c r="B98" s="493"/>
      <c r="C98" s="494"/>
      <c r="D98" s="495" t="s">
        <v>510</v>
      </c>
      <c r="E98" s="496"/>
      <c r="F98" s="594"/>
    </row>
    <row r="99" spans="1:9" s="183" customFormat="1" ht="15" customHeight="1" x14ac:dyDescent="0.2">
      <c r="B99" s="493"/>
      <c r="C99" s="494"/>
      <c r="D99" s="495" t="s">
        <v>486</v>
      </c>
      <c r="E99" s="596"/>
      <c r="F99" s="594"/>
    </row>
    <row r="100" spans="1:9" s="178" customFormat="1" ht="15" customHeight="1" x14ac:dyDescent="0.2">
      <c r="A100" s="179"/>
      <c r="B100" s="493"/>
      <c r="C100" s="494"/>
      <c r="D100" s="495" t="s">
        <v>487</v>
      </c>
      <c r="E100" s="596"/>
      <c r="F100" s="594"/>
      <c r="G100" s="183"/>
    </row>
    <row r="101" spans="1:9" ht="15" customHeight="1" x14ac:dyDescent="0.2">
      <c r="A101" s="164"/>
      <c r="B101" s="497"/>
      <c r="C101" s="498"/>
      <c r="D101" s="495" t="s">
        <v>488</v>
      </c>
      <c r="E101" s="596"/>
      <c r="F101" s="594"/>
    </row>
    <row r="105" spans="1:9" x14ac:dyDescent="0.2">
      <c r="I105" s="177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headerFooter>
    <oddHeader>&amp;R&amp;"Calibri"&amp;12&amp;K008000Intern - Nordmøre&amp;1#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69"/>
  <sheetViews>
    <sheetView zoomScaleNormal="100" workbookViewId="0">
      <selection activeCell="A11" sqref="A11"/>
    </sheetView>
  </sheetViews>
  <sheetFormatPr baseColWidth="10" defaultRowHeight="14.25" x14ac:dyDescent="0.2"/>
  <cols>
    <col min="1" max="2" width="4.28515625" style="163" customWidth="1"/>
    <col min="3" max="3" width="69.140625" style="163" customWidth="1"/>
    <col min="4" max="4" width="27.7109375" style="163" bestFit="1" customWidth="1"/>
    <col min="5" max="7" width="27.42578125" style="163" bestFit="1" customWidth="1"/>
    <col min="8" max="10" width="23.28515625" style="163" customWidth="1"/>
    <col min="11" max="17" width="14.28515625" style="163" customWidth="1"/>
    <col min="18" max="16384" width="11.42578125" style="163"/>
  </cols>
  <sheetData>
    <row r="1" spans="1:17" ht="18.75" customHeight="1" x14ac:dyDescent="0.2"/>
    <row r="2" spans="1:17" ht="18.75" customHeight="1" x14ac:dyDescent="0.2">
      <c r="A2" s="164" t="s">
        <v>170</v>
      </c>
      <c r="B2" s="166"/>
      <c r="C2" s="166"/>
      <c r="D2" s="165"/>
      <c r="E2" s="165"/>
      <c r="F2" s="165"/>
      <c r="G2" s="165"/>
      <c r="H2" s="165"/>
      <c r="I2" s="165"/>
      <c r="J2" s="165"/>
    </row>
    <row r="3" spans="1:17" ht="14.25" customHeight="1" x14ac:dyDescent="0.2">
      <c r="A3" s="164"/>
      <c r="B3" s="166"/>
      <c r="C3" s="166"/>
      <c r="D3" s="165"/>
      <c r="E3" s="165"/>
      <c r="F3" s="165"/>
      <c r="G3" s="165"/>
      <c r="H3" s="165"/>
      <c r="I3" s="165"/>
      <c r="J3" s="165"/>
    </row>
    <row r="4" spans="1:17" ht="14.25" customHeight="1" x14ac:dyDescent="0.2">
      <c r="A4" s="164"/>
      <c r="B4" s="187" t="s">
        <v>425</v>
      </c>
      <c r="C4" s="167"/>
      <c r="D4" s="165"/>
      <c r="E4" s="165"/>
      <c r="F4" s="165"/>
      <c r="G4" s="165"/>
      <c r="H4" s="165"/>
      <c r="I4" s="165"/>
      <c r="J4" s="165"/>
    </row>
    <row r="5" spans="1:17" s="182" customFormat="1" ht="14.25" customHeight="1" x14ac:dyDescent="0.2">
      <c r="A5" s="185"/>
      <c r="B5" s="420" t="s">
        <v>362</v>
      </c>
      <c r="C5" s="170"/>
      <c r="D5" s="421"/>
      <c r="E5" s="421"/>
      <c r="F5" s="421"/>
      <c r="G5" s="421"/>
      <c r="H5" s="421"/>
      <c r="I5" s="421"/>
      <c r="J5" s="421"/>
      <c r="Q5" s="444"/>
    </row>
    <row r="6" spans="1:17" s="182" customFormat="1" ht="12.75" x14ac:dyDescent="0.2">
      <c r="A6" s="185"/>
      <c r="B6" s="170"/>
      <c r="C6" s="422"/>
      <c r="D6" s="421"/>
      <c r="E6" s="421"/>
      <c r="F6" s="421"/>
      <c r="G6" s="421"/>
      <c r="H6" s="421"/>
      <c r="I6" s="421"/>
      <c r="J6" s="421"/>
      <c r="K6" s="445"/>
      <c r="L6" s="445"/>
      <c r="M6" s="445"/>
      <c r="N6" s="445"/>
      <c r="O6" s="445"/>
      <c r="P6" s="445"/>
      <c r="Q6" s="445"/>
    </row>
    <row r="7" spans="1:17" s="182" customFormat="1" ht="14.25" customHeight="1" x14ac:dyDescent="0.2">
      <c r="A7" s="185"/>
      <c r="B7" s="170"/>
      <c r="C7" s="423"/>
      <c r="D7" s="421"/>
      <c r="E7" s="421"/>
      <c r="F7" s="421"/>
      <c r="G7" s="421"/>
      <c r="H7" s="421"/>
      <c r="I7" s="421"/>
      <c r="J7" s="421"/>
      <c r="K7" s="445"/>
      <c r="L7" s="445"/>
      <c r="M7" s="445"/>
      <c r="N7" s="445"/>
      <c r="O7" s="445"/>
      <c r="P7" s="445"/>
      <c r="Q7" s="445"/>
    </row>
    <row r="8" spans="1:17" s="182" customFormat="1" ht="14.25" customHeight="1" thickBot="1" x14ac:dyDescent="0.25">
      <c r="A8" s="185"/>
      <c r="B8" s="424">
        <v>1</v>
      </c>
      <c r="C8" s="425" t="s">
        <v>363</v>
      </c>
      <c r="D8" s="426" t="s">
        <v>664</v>
      </c>
      <c r="E8" s="426" t="s">
        <v>664</v>
      </c>
      <c r="F8" s="426" t="s">
        <v>664</v>
      </c>
      <c r="G8" s="426" t="s">
        <v>664</v>
      </c>
      <c r="H8" s="426" t="s">
        <v>664</v>
      </c>
      <c r="I8" s="426" t="s">
        <v>664</v>
      </c>
      <c r="J8" s="426" t="s">
        <v>664</v>
      </c>
      <c r="K8" s="445"/>
      <c r="L8" s="445"/>
      <c r="M8" s="445"/>
      <c r="N8" s="445"/>
      <c r="O8" s="445"/>
      <c r="P8" s="445"/>
      <c r="Q8" s="445"/>
    </row>
    <row r="9" spans="1:17" s="182" customFormat="1" ht="14.25" customHeight="1" x14ac:dyDescent="0.2">
      <c r="A9" s="185"/>
      <c r="B9" s="427">
        <v>2</v>
      </c>
      <c r="C9" s="428" t="s">
        <v>364</v>
      </c>
      <c r="D9" s="429" t="s">
        <v>632</v>
      </c>
      <c r="E9" s="429" t="s">
        <v>633</v>
      </c>
      <c r="F9" s="429" t="s">
        <v>678</v>
      </c>
      <c r="G9" s="429" t="s">
        <v>680</v>
      </c>
      <c r="H9" s="429" t="s">
        <v>682</v>
      </c>
      <c r="I9" s="429" t="s">
        <v>634</v>
      </c>
      <c r="J9" s="429" t="s">
        <v>684</v>
      </c>
      <c r="K9" s="445"/>
      <c r="L9" s="445"/>
      <c r="M9" s="445"/>
      <c r="N9" s="445"/>
      <c r="O9" s="445"/>
      <c r="P9" s="445"/>
      <c r="Q9" s="445"/>
    </row>
    <row r="10" spans="1:17" s="182" customFormat="1" ht="14.25" customHeight="1" x14ac:dyDescent="0.2">
      <c r="A10" s="185"/>
      <c r="B10" s="427">
        <v>3</v>
      </c>
      <c r="C10" s="428" t="s">
        <v>365</v>
      </c>
      <c r="D10" s="429" t="s">
        <v>366</v>
      </c>
      <c r="E10" s="429" t="s">
        <v>366</v>
      </c>
      <c r="F10" s="429" t="s">
        <v>366</v>
      </c>
      <c r="G10" s="429" t="s">
        <v>366</v>
      </c>
      <c r="H10" s="429" t="s">
        <v>366</v>
      </c>
      <c r="I10" s="429" t="s">
        <v>366</v>
      </c>
      <c r="J10" s="429" t="s">
        <v>366</v>
      </c>
      <c r="K10" s="453"/>
      <c r="L10" s="453"/>
      <c r="M10" s="453"/>
      <c r="N10" s="453"/>
      <c r="O10" s="453"/>
      <c r="P10" s="453"/>
      <c r="Q10" s="446"/>
    </row>
    <row r="11" spans="1:17" s="182" customFormat="1" ht="14.25" customHeight="1" thickBot="1" x14ac:dyDescent="0.25">
      <c r="A11" s="185"/>
      <c r="B11" s="424"/>
      <c r="C11" s="430" t="s">
        <v>367</v>
      </c>
      <c r="D11" s="431"/>
      <c r="E11" s="431"/>
      <c r="F11" s="431"/>
      <c r="G11" s="431"/>
      <c r="H11" s="431"/>
      <c r="I11" s="431"/>
      <c r="J11" s="431"/>
      <c r="K11" s="445"/>
      <c r="L11" s="445"/>
      <c r="M11" s="445"/>
      <c r="N11" s="445"/>
      <c r="O11" s="445"/>
      <c r="P11" s="445"/>
      <c r="Q11" s="445"/>
    </row>
    <row r="12" spans="1:17" s="182" customFormat="1" ht="14.25" customHeight="1" x14ac:dyDescent="0.2">
      <c r="A12" s="185"/>
      <c r="B12" s="427">
        <v>4</v>
      </c>
      <c r="C12" s="428" t="s">
        <v>368</v>
      </c>
      <c r="D12" s="429" t="s">
        <v>458</v>
      </c>
      <c r="E12" s="429" t="s">
        <v>369</v>
      </c>
      <c r="F12" s="429" t="s">
        <v>369</v>
      </c>
      <c r="G12" s="429" t="s">
        <v>369</v>
      </c>
      <c r="H12" s="429" t="s">
        <v>370</v>
      </c>
      <c r="I12" s="429" t="s">
        <v>370</v>
      </c>
      <c r="J12" s="429" t="s">
        <v>370</v>
      </c>
      <c r="K12" s="445"/>
      <c r="L12" s="445"/>
      <c r="M12" s="445"/>
      <c r="N12" s="445"/>
      <c r="O12" s="445"/>
      <c r="P12" s="445"/>
      <c r="Q12" s="445"/>
    </row>
    <row r="13" spans="1:17" s="182" customFormat="1" ht="12" x14ac:dyDescent="0.2">
      <c r="A13" s="185"/>
      <c r="B13" s="427">
        <v>5</v>
      </c>
      <c r="C13" s="428" t="s">
        <v>371</v>
      </c>
      <c r="D13" s="429" t="s">
        <v>458</v>
      </c>
      <c r="E13" s="429" t="s">
        <v>369</v>
      </c>
      <c r="F13" s="429" t="s">
        <v>369</v>
      </c>
      <c r="G13" s="429" t="s">
        <v>369</v>
      </c>
      <c r="H13" s="429" t="s">
        <v>370</v>
      </c>
      <c r="I13" s="429" t="s">
        <v>370</v>
      </c>
      <c r="J13" s="429" t="s">
        <v>370</v>
      </c>
      <c r="K13" s="445"/>
      <c r="L13" s="445"/>
      <c r="M13" s="445"/>
      <c r="N13" s="445"/>
      <c r="O13" s="445"/>
      <c r="P13" s="445"/>
      <c r="Q13" s="445"/>
    </row>
    <row r="14" spans="1:17" s="182" customFormat="1" ht="12" x14ac:dyDescent="0.2">
      <c r="A14" s="185"/>
      <c r="B14" s="427">
        <v>6</v>
      </c>
      <c r="C14" s="428" t="s">
        <v>372</v>
      </c>
      <c r="D14" s="429" t="s">
        <v>635</v>
      </c>
      <c r="E14" s="429" t="s">
        <v>635</v>
      </c>
      <c r="F14" s="429" t="s">
        <v>635</v>
      </c>
      <c r="G14" s="429" t="s">
        <v>635</v>
      </c>
      <c r="H14" s="429" t="s">
        <v>635</v>
      </c>
      <c r="I14" s="429" t="s">
        <v>635</v>
      </c>
      <c r="J14" s="429" t="s">
        <v>635</v>
      </c>
      <c r="K14" s="445"/>
      <c r="L14" s="445"/>
      <c r="M14" s="445"/>
      <c r="N14" s="445"/>
      <c r="O14" s="445"/>
      <c r="P14" s="445"/>
      <c r="Q14" s="445"/>
    </row>
    <row r="15" spans="1:17" s="182" customFormat="1" ht="14.25" customHeight="1" x14ac:dyDescent="0.2">
      <c r="A15" s="185"/>
      <c r="B15" s="427">
        <v>7</v>
      </c>
      <c r="C15" s="432" t="s">
        <v>373</v>
      </c>
      <c r="D15" s="429" t="s">
        <v>636</v>
      </c>
      <c r="E15" s="429" t="s">
        <v>637</v>
      </c>
      <c r="F15" s="429" t="s">
        <v>637</v>
      </c>
      <c r="G15" s="429" t="s">
        <v>637</v>
      </c>
      <c r="H15" s="429" t="s">
        <v>380</v>
      </c>
      <c r="I15" s="429" t="s">
        <v>380</v>
      </c>
      <c r="J15" s="429" t="s">
        <v>380</v>
      </c>
      <c r="K15" s="447"/>
      <c r="L15" s="447"/>
      <c r="M15" s="447"/>
      <c r="N15" s="447"/>
      <c r="O15" s="447"/>
      <c r="P15" s="447"/>
      <c r="Q15" s="447"/>
    </row>
    <row r="16" spans="1:17" s="182" customFormat="1" ht="14.25" customHeight="1" x14ac:dyDescent="0.2">
      <c r="A16" s="185"/>
      <c r="B16" s="427">
        <v>8</v>
      </c>
      <c r="C16" s="432" t="s">
        <v>374</v>
      </c>
      <c r="D16" s="433">
        <v>224</v>
      </c>
      <c r="E16" s="433">
        <v>100</v>
      </c>
      <c r="F16" s="433">
        <v>60</v>
      </c>
      <c r="G16" s="433">
        <v>85</v>
      </c>
      <c r="H16" s="433">
        <v>100</v>
      </c>
      <c r="I16" s="433">
        <v>100</v>
      </c>
      <c r="J16" s="433">
        <v>100</v>
      </c>
      <c r="K16" s="447"/>
      <c r="L16" s="447"/>
      <c r="M16" s="447"/>
      <c r="N16" s="447"/>
      <c r="O16" s="447"/>
      <c r="P16" s="447"/>
      <c r="Q16" s="447"/>
    </row>
    <row r="17" spans="1:17" s="182" customFormat="1" ht="14.25" customHeight="1" x14ac:dyDescent="0.2">
      <c r="A17" s="185"/>
      <c r="B17" s="427">
        <v>9</v>
      </c>
      <c r="C17" s="432" t="s">
        <v>375</v>
      </c>
      <c r="D17" s="433">
        <v>120</v>
      </c>
      <c r="E17" s="433">
        <v>100</v>
      </c>
      <c r="F17" s="433">
        <v>60</v>
      </c>
      <c r="G17" s="433">
        <v>85</v>
      </c>
      <c r="H17" s="433">
        <v>100</v>
      </c>
      <c r="I17" s="433">
        <v>100</v>
      </c>
      <c r="J17" s="433">
        <v>100</v>
      </c>
      <c r="K17" s="447"/>
      <c r="L17" s="447"/>
      <c r="M17" s="447"/>
      <c r="N17" s="447"/>
      <c r="O17" s="447"/>
      <c r="P17" s="447"/>
      <c r="Q17" s="447"/>
    </row>
    <row r="18" spans="1:17" s="182" customFormat="1" ht="14.25" customHeight="1" x14ac:dyDescent="0.2">
      <c r="A18" s="185"/>
      <c r="B18" s="427" t="s">
        <v>171</v>
      </c>
      <c r="C18" s="432" t="s">
        <v>376</v>
      </c>
      <c r="D18" s="429" t="s">
        <v>638</v>
      </c>
      <c r="E18" s="429">
        <v>100</v>
      </c>
      <c r="F18" s="429">
        <v>60</v>
      </c>
      <c r="G18" s="429">
        <v>85</v>
      </c>
      <c r="H18" s="429">
        <v>100</v>
      </c>
      <c r="I18" s="429">
        <v>100</v>
      </c>
      <c r="J18" s="429">
        <v>100</v>
      </c>
      <c r="K18" s="447"/>
      <c r="L18" s="447"/>
      <c r="M18" s="447"/>
      <c r="N18" s="447"/>
      <c r="O18" s="447"/>
      <c r="P18" s="447"/>
      <c r="Q18" s="447"/>
    </row>
    <row r="19" spans="1:17" s="182" customFormat="1" ht="12" x14ac:dyDescent="0.2">
      <c r="A19" s="185"/>
      <c r="B19" s="427" t="s">
        <v>172</v>
      </c>
      <c r="C19" s="432" t="s">
        <v>377</v>
      </c>
      <c r="D19" s="429" t="s">
        <v>631</v>
      </c>
      <c r="E19" s="429">
        <v>100</v>
      </c>
      <c r="F19" s="429">
        <v>60</v>
      </c>
      <c r="G19" s="429">
        <v>85</v>
      </c>
      <c r="H19" s="429">
        <v>100</v>
      </c>
      <c r="I19" s="429">
        <v>100</v>
      </c>
      <c r="J19" s="429">
        <v>100</v>
      </c>
      <c r="K19" s="448"/>
      <c r="L19" s="448"/>
      <c r="M19" s="448"/>
      <c r="N19" s="448"/>
      <c r="O19" s="448"/>
      <c r="P19" s="448"/>
      <c r="Q19" s="448"/>
    </row>
    <row r="20" spans="1:17" s="182" customFormat="1" ht="14.25" customHeight="1" x14ac:dyDescent="0.2">
      <c r="A20" s="185"/>
      <c r="B20" s="427">
        <v>10</v>
      </c>
      <c r="C20" s="432" t="s">
        <v>378</v>
      </c>
      <c r="D20" s="429" t="s">
        <v>379</v>
      </c>
      <c r="E20" s="429" t="s">
        <v>639</v>
      </c>
      <c r="F20" s="429" t="s">
        <v>639</v>
      </c>
      <c r="G20" s="429" t="s">
        <v>639</v>
      </c>
      <c r="H20" s="429" t="s">
        <v>639</v>
      </c>
      <c r="I20" s="429" t="s">
        <v>639</v>
      </c>
      <c r="J20" s="429" t="s">
        <v>639</v>
      </c>
      <c r="K20" s="449"/>
      <c r="L20" s="449"/>
      <c r="M20" s="449"/>
      <c r="N20" s="449"/>
      <c r="O20" s="449"/>
      <c r="P20" s="449"/>
      <c r="Q20" s="449"/>
    </row>
    <row r="21" spans="1:17" s="182" customFormat="1" ht="14.25" customHeight="1" x14ac:dyDescent="0.2">
      <c r="A21" s="185"/>
      <c r="B21" s="427">
        <v>11</v>
      </c>
      <c r="C21" s="432" t="s">
        <v>381</v>
      </c>
      <c r="D21" s="434">
        <v>41628</v>
      </c>
      <c r="E21" s="434">
        <v>43056</v>
      </c>
      <c r="F21" s="434">
        <v>43041</v>
      </c>
      <c r="G21" s="434">
        <v>44252</v>
      </c>
      <c r="H21" s="434">
        <v>43651</v>
      </c>
      <c r="I21" s="434">
        <v>43746</v>
      </c>
      <c r="J21" s="434">
        <v>44238</v>
      </c>
      <c r="K21" s="447"/>
      <c r="L21" s="447"/>
      <c r="M21" s="447"/>
      <c r="N21" s="447"/>
      <c r="O21" s="447"/>
      <c r="P21" s="447"/>
      <c r="Q21" s="447"/>
    </row>
    <row r="22" spans="1:17" s="182" customFormat="1" ht="14.25" customHeight="1" x14ac:dyDescent="0.2">
      <c r="A22" s="185"/>
      <c r="B22" s="427">
        <v>12</v>
      </c>
      <c r="C22" s="432" t="s">
        <v>382</v>
      </c>
      <c r="D22" s="429" t="s">
        <v>640</v>
      </c>
      <c r="E22" s="429" t="s">
        <v>640</v>
      </c>
      <c r="F22" s="429" t="s">
        <v>640</v>
      </c>
      <c r="G22" s="429" t="s">
        <v>640</v>
      </c>
      <c r="H22" s="429" t="s">
        <v>641</v>
      </c>
      <c r="I22" s="429" t="s">
        <v>641</v>
      </c>
      <c r="J22" s="429" t="s">
        <v>641</v>
      </c>
      <c r="K22" s="449"/>
      <c r="L22" s="447"/>
      <c r="M22" s="447"/>
      <c r="N22" s="447"/>
      <c r="O22" s="447"/>
      <c r="P22" s="447"/>
      <c r="Q22" s="449"/>
    </row>
    <row r="23" spans="1:17" s="182" customFormat="1" ht="14.25" customHeight="1" x14ac:dyDescent="0.2">
      <c r="A23" s="185"/>
      <c r="B23" s="427">
        <v>13</v>
      </c>
      <c r="C23" s="432" t="s">
        <v>383</v>
      </c>
      <c r="D23" s="429" t="s">
        <v>642</v>
      </c>
      <c r="E23" s="429" t="s">
        <v>642</v>
      </c>
      <c r="F23" s="429" t="s">
        <v>642</v>
      </c>
      <c r="G23" s="429" t="s">
        <v>642</v>
      </c>
      <c r="H23" s="434">
        <v>47304</v>
      </c>
      <c r="I23" s="434">
        <v>47399</v>
      </c>
      <c r="J23" s="434">
        <v>47890</v>
      </c>
      <c r="K23" s="447"/>
      <c r="L23" s="447"/>
      <c r="M23" s="447"/>
      <c r="N23" s="447"/>
      <c r="O23" s="447"/>
      <c r="P23" s="447"/>
      <c r="Q23" s="447"/>
    </row>
    <row r="24" spans="1:17" s="182" customFormat="1" ht="14.25" customHeight="1" x14ac:dyDescent="0.2">
      <c r="A24" s="185"/>
      <c r="B24" s="427">
        <v>14</v>
      </c>
      <c r="C24" s="432" t="s">
        <v>384</v>
      </c>
      <c r="D24" s="429" t="s">
        <v>643</v>
      </c>
      <c r="E24" s="429" t="s">
        <v>644</v>
      </c>
      <c r="F24" s="429" t="s">
        <v>644</v>
      </c>
      <c r="G24" s="429" t="s">
        <v>644</v>
      </c>
      <c r="H24" s="429" t="s">
        <v>644</v>
      </c>
      <c r="I24" s="429" t="s">
        <v>644</v>
      </c>
      <c r="J24" s="429" t="s">
        <v>644</v>
      </c>
      <c r="K24" s="449"/>
      <c r="L24" s="449"/>
      <c r="M24" s="449"/>
      <c r="N24" s="449"/>
      <c r="O24" s="449"/>
      <c r="P24" s="449"/>
      <c r="Q24" s="449"/>
    </row>
    <row r="25" spans="1:17" s="182" customFormat="1" ht="12" x14ac:dyDescent="0.2">
      <c r="A25" s="185"/>
      <c r="B25" s="427">
        <v>15</v>
      </c>
      <c r="C25" s="432" t="s">
        <v>385</v>
      </c>
      <c r="D25" s="429" t="s">
        <v>631</v>
      </c>
      <c r="E25" s="435">
        <v>44882</v>
      </c>
      <c r="F25" s="435">
        <v>44867</v>
      </c>
      <c r="G25" s="435">
        <v>46078</v>
      </c>
      <c r="H25" s="435">
        <v>45478</v>
      </c>
      <c r="I25" s="435">
        <v>45573</v>
      </c>
      <c r="J25" s="435">
        <v>46064</v>
      </c>
      <c r="K25" s="447"/>
      <c r="L25" s="447"/>
      <c r="M25" s="447"/>
      <c r="N25" s="447"/>
      <c r="O25" s="447"/>
      <c r="P25" s="447"/>
      <c r="Q25" s="447"/>
    </row>
    <row r="26" spans="1:17" s="182" customFormat="1" ht="14.25" customHeight="1" x14ac:dyDescent="0.2">
      <c r="A26" s="185"/>
      <c r="B26" s="427">
        <v>16</v>
      </c>
      <c r="C26" s="432" t="s">
        <v>386</v>
      </c>
      <c r="D26" s="429" t="s">
        <v>631</v>
      </c>
      <c r="E26" s="436" t="s">
        <v>645</v>
      </c>
      <c r="F26" s="436" t="s">
        <v>645</v>
      </c>
      <c r="G26" s="436" t="s">
        <v>645</v>
      </c>
      <c r="H26" s="436" t="s">
        <v>645</v>
      </c>
      <c r="I26" s="436" t="s">
        <v>645</v>
      </c>
      <c r="J26" s="436" t="s">
        <v>645</v>
      </c>
      <c r="K26" s="447"/>
      <c r="L26" s="447"/>
      <c r="M26" s="447"/>
      <c r="N26" s="447"/>
      <c r="O26" s="447"/>
      <c r="P26" s="447"/>
      <c r="Q26" s="447"/>
    </row>
    <row r="27" spans="1:17" s="182" customFormat="1" ht="14.25" customHeight="1" thickBot="1" x14ac:dyDescent="0.25">
      <c r="A27" s="185"/>
      <c r="B27" s="424"/>
      <c r="C27" s="437" t="s">
        <v>387</v>
      </c>
      <c r="D27" s="438"/>
      <c r="E27" s="431"/>
      <c r="F27" s="431"/>
      <c r="G27" s="431"/>
      <c r="H27" s="431"/>
      <c r="I27" s="431"/>
      <c r="J27" s="431"/>
      <c r="K27" s="454"/>
      <c r="L27" s="454"/>
      <c r="M27" s="454"/>
      <c r="N27" s="454"/>
      <c r="O27" s="454"/>
      <c r="P27" s="454"/>
      <c r="Q27" s="450"/>
    </row>
    <row r="28" spans="1:17" s="182" customFormat="1" ht="14.25" customHeight="1" x14ac:dyDescent="0.2">
      <c r="A28" s="185"/>
      <c r="B28" s="427">
        <v>17</v>
      </c>
      <c r="C28" s="432" t="s">
        <v>388</v>
      </c>
      <c r="D28" s="429" t="s">
        <v>646</v>
      </c>
      <c r="E28" s="429" t="s">
        <v>646</v>
      </c>
      <c r="F28" s="429" t="s">
        <v>646</v>
      </c>
      <c r="G28" s="429" t="s">
        <v>646</v>
      </c>
      <c r="H28" s="429" t="s">
        <v>646</v>
      </c>
      <c r="I28" s="429" t="s">
        <v>646</v>
      </c>
      <c r="J28" s="429" t="s">
        <v>646</v>
      </c>
      <c r="K28" s="447"/>
      <c r="L28" s="447"/>
      <c r="M28" s="447"/>
      <c r="N28" s="447"/>
      <c r="O28" s="447"/>
      <c r="P28" s="447"/>
      <c r="Q28" s="447"/>
    </row>
    <row r="29" spans="1:17" s="182" customFormat="1" ht="12" x14ac:dyDescent="0.2">
      <c r="A29" s="185"/>
      <c r="B29" s="439">
        <v>18</v>
      </c>
      <c r="C29" s="432" t="s">
        <v>389</v>
      </c>
      <c r="D29" s="429" t="s">
        <v>631</v>
      </c>
      <c r="E29" s="440" t="s">
        <v>647</v>
      </c>
      <c r="F29" s="440" t="s">
        <v>679</v>
      </c>
      <c r="G29" s="440" t="s">
        <v>681</v>
      </c>
      <c r="H29" s="440" t="s">
        <v>683</v>
      </c>
      <c r="I29" s="440" t="s">
        <v>657</v>
      </c>
      <c r="J29" s="440" t="s">
        <v>685</v>
      </c>
      <c r="K29" s="448"/>
      <c r="L29" s="448"/>
      <c r="M29" s="448"/>
      <c r="N29" s="448"/>
      <c r="O29" s="448"/>
      <c r="P29" s="448"/>
      <c r="Q29" s="448"/>
    </row>
    <row r="30" spans="1:17" s="182" customFormat="1" ht="14.25" customHeight="1" x14ac:dyDescent="0.2">
      <c r="A30" s="185"/>
      <c r="B30" s="427">
        <v>19</v>
      </c>
      <c r="C30" s="432" t="s">
        <v>390</v>
      </c>
      <c r="D30" s="429" t="s">
        <v>631</v>
      </c>
      <c r="E30" s="429" t="s">
        <v>643</v>
      </c>
      <c r="F30" s="429" t="s">
        <v>643</v>
      </c>
      <c r="G30" s="429" t="s">
        <v>643</v>
      </c>
      <c r="H30" s="429" t="s">
        <v>643</v>
      </c>
      <c r="I30" s="429" t="s">
        <v>643</v>
      </c>
      <c r="J30" s="429" t="s">
        <v>643</v>
      </c>
      <c r="K30" s="447"/>
      <c r="L30" s="447"/>
      <c r="M30" s="447"/>
      <c r="N30" s="447"/>
      <c r="O30" s="447"/>
      <c r="P30" s="447"/>
      <c r="Q30" s="447"/>
    </row>
    <row r="31" spans="1:17" s="182" customFormat="1" ht="12" x14ac:dyDescent="0.2">
      <c r="A31" s="185"/>
      <c r="B31" s="429" t="s">
        <v>125</v>
      </c>
      <c r="C31" s="432" t="s">
        <v>391</v>
      </c>
      <c r="D31" s="436" t="s">
        <v>648</v>
      </c>
      <c r="E31" s="436" t="s">
        <v>648</v>
      </c>
      <c r="F31" s="436" t="s">
        <v>648</v>
      </c>
      <c r="G31" s="436" t="s">
        <v>648</v>
      </c>
      <c r="H31" s="436" t="s">
        <v>649</v>
      </c>
      <c r="I31" s="436" t="s">
        <v>649</v>
      </c>
      <c r="J31" s="436" t="s">
        <v>649</v>
      </c>
      <c r="K31" s="447"/>
      <c r="L31" s="447"/>
      <c r="M31" s="447"/>
      <c r="N31" s="447"/>
      <c r="O31" s="447"/>
      <c r="P31" s="447"/>
      <c r="Q31" s="447"/>
    </row>
    <row r="32" spans="1:17" s="182" customFormat="1" ht="14.25" customHeight="1" x14ac:dyDescent="0.2">
      <c r="A32" s="185"/>
      <c r="B32" s="427" t="s">
        <v>127</v>
      </c>
      <c r="C32" s="432" t="s">
        <v>392</v>
      </c>
      <c r="D32" s="429" t="s">
        <v>648</v>
      </c>
      <c r="E32" s="436" t="s">
        <v>648</v>
      </c>
      <c r="F32" s="436" t="s">
        <v>648</v>
      </c>
      <c r="G32" s="436" t="s">
        <v>648</v>
      </c>
      <c r="H32" s="429" t="s">
        <v>649</v>
      </c>
      <c r="I32" s="429" t="s">
        <v>649</v>
      </c>
      <c r="J32" s="429" t="s">
        <v>649</v>
      </c>
      <c r="K32" s="447"/>
      <c r="L32" s="447"/>
      <c r="M32" s="447"/>
      <c r="N32" s="447"/>
      <c r="O32" s="447"/>
      <c r="P32" s="447"/>
      <c r="Q32" s="447"/>
    </row>
    <row r="33" spans="1:17" s="182" customFormat="1" ht="14.25" customHeight="1" x14ac:dyDescent="0.2">
      <c r="A33" s="185"/>
      <c r="B33" s="439">
        <v>21</v>
      </c>
      <c r="C33" s="432" t="s">
        <v>393</v>
      </c>
      <c r="D33" s="429" t="s">
        <v>643</v>
      </c>
      <c r="E33" s="429" t="s">
        <v>644</v>
      </c>
      <c r="F33" s="429" t="s">
        <v>644</v>
      </c>
      <c r="G33" s="429" t="s">
        <v>644</v>
      </c>
      <c r="H33" s="429" t="s">
        <v>644</v>
      </c>
      <c r="I33" s="429" t="s">
        <v>644</v>
      </c>
      <c r="J33" s="429" t="s">
        <v>644</v>
      </c>
      <c r="K33" s="447"/>
      <c r="L33" s="447"/>
      <c r="M33" s="447"/>
      <c r="N33" s="447"/>
      <c r="O33" s="447"/>
      <c r="P33" s="447"/>
      <c r="Q33" s="447"/>
    </row>
    <row r="34" spans="1:17" s="182" customFormat="1" ht="14.25" customHeight="1" x14ac:dyDescent="0.2">
      <c r="A34" s="185"/>
      <c r="B34" s="427">
        <v>22</v>
      </c>
      <c r="C34" s="432" t="s">
        <v>394</v>
      </c>
      <c r="D34" s="429" t="s">
        <v>643</v>
      </c>
      <c r="E34" s="441" t="s">
        <v>643</v>
      </c>
      <c r="F34" s="441" t="s">
        <v>643</v>
      </c>
      <c r="G34" s="441" t="s">
        <v>643</v>
      </c>
      <c r="H34" s="429" t="s">
        <v>643</v>
      </c>
      <c r="I34" s="429" t="s">
        <v>643</v>
      </c>
      <c r="J34" s="429" t="s">
        <v>643</v>
      </c>
      <c r="K34" s="447"/>
      <c r="L34" s="447"/>
      <c r="M34" s="447"/>
      <c r="N34" s="447"/>
      <c r="O34" s="447"/>
      <c r="P34" s="447"/>
      <c r="Q34" s="447"/>
    </row>
    <row r="35" spans="1:17" s="182" customFormat="1" ht="14.25" customHeight="1" thickBot="1" x14ac:dyDescent="0.25">
      <c r="A35" s="185"/>
      <c r="B35" s="424"/>
      <c r="C35" s="437" t="s">
        <v>395</v>
      </c>
      <c r="D35" s="431"/>
      <c r="E35" s="431"/>
      <c r="F35" s="431"/>
      <c r="G35" s="431"/>
      <c r="H35" s="431"/>
      <c r="I35" s="431"/>
      <c r="J35" s="431"/>
      <c r="K35" s="447"/>
      <c r="L35" s="447"/>
      <c r="M35" s="447"/>
      <c r="N35" s="447"/>
      <c r="O35" s="447"/>
      <c r="P35" s="447"/>
      <c r="Q35" s="451"/>
    </row>
    <row r="36" spans="1:17" s="182" customFormat="1" ht="14.25" customHeight="1" x14ac:dyDescent="0.2">
      <c r="A36" s="185"/>
      <c r="B36" s="439">
        <v>23</v>
      </c>
      <c r="C36" s="432" t="s">
        <v>396</v>
      </c>
      <c r="D36" s="429" t="s">
        <v>643</v>
      </c>
      <c r="E36" s="429" t="s">
        <v>643</v>
      </c>
      <c r="F36" s="429" t="s">
        <v>643</v>
      </c>
      <c r="G36" s="429" t="s">
        <v>643</v>
      </c>
      <c r="H36" s="429" t="s">
        <v>643</v>
      </c>
      <c r="I36" s="429" t="s">
        <v>643</v>
      </c>
      <c r="J36" s="429" t="s">
        <v>643</v>
      </c>
      <c r="K36" s="452"/>
      <c r="L36" s="452"/>
      <c r="M36" s="452"/>
      <c r="N36" s="452"/>
      <c r="O36" s="452"/>
      <c r="P36" s="452"/>
      <c r="Q36" s="452"/>
    </row>
    <row r="37" spans="1:17" s="182" customFormat="1" ht="20.25" customHeight="1" x14ac:dyDescent="0.2">
      <c r="A37" s="185"/>
      <c r="B37" s="427">
        <v>24</v>
      </c>
      <c r="C37" s="432" t="s">
        <v>397</v>
      </c>
      <c r="D37" s="429" t="s">
        <v>631</v>
      </c>
      <c r="E37" s="429" t="s">
        <v>631</v>
      </c>
      <c r="F37" s="429" t="s">
        <v>631</v>
      </c>
      <c r="G37" s="429" t="s">
        <v>631</v>
      </c>
      <c r="H37" s="429" t="s">
        <v>631</v>
      </c>
      <c r="I37" s="429" t="s">
        <v>631</v>
      </c>
      <c r="J37" s="429" t="s">
        <v>631</v>
      </c>
      <c r="K37" s="445"/>
      <c r="L37" s="445"/>
      <c r="M37" s="445"/>
      <c r="N37" s="445"/>
      <c r="O37" s="445"/>
      <c r="P37" s="445"/>
      <c r="Q37" s="445"/>
    </row>
    <row r="38" spans="1:17" s="182" customFormat="1" ht="14.25" customHeight="1" x14ac:dyDescent="0.2">
      <c r="A38" s="185"/>
      <c r="B38" s="427">
        <v>25</v>
      </c>
      <c r="C38" s="432" t="s">
        <v>398</v>
      </c>
      <c r="D38" s="429" t="s">
        <v>631</v>
      </c>
      <c r="E38" s="429" t="s">
        <v>631</v>
      </c>
      <c r="F38" s="429" t="s">
        <v>631</v>
      </c>
      <c r="G38" s="429" t="s">
        <v>631</v>
      </c>
      <c r="H38" s="429" t="s">
        <v>631</v>
      </c>
      <c r="I38" s="429" t="s">
        <v>631</v>
      </c>
      <c r="J38" s="429" t="s">
        <v>631</v>
      </c>
      <c r="K38" s="445"/>
      <c r="L38" s="445"/>
      <c r="M38" s="445"/>
      <c r="N38" s="445"/>
      <c r="O38" s="445"/>
      <c r="P38" s="445"/>
      <c r="Q38" s="445"/>
    </row>
    <row r="39" spans="1:17" s="182" customFormat="1" ht="14.25" customHeight="1" x14ac:dyDescent="0.2">
      <c r="A39" s="185"/>
      <c r="B39" s="427">
        <v>26</v>
      </c>
      <c r="C39" s="432" t="s">
        <v>399</v>
      </c>
      <c r="D39" s="429" t="s">
        <v>631</v>
      </c>
      <c r="E39" s="429" t="s">
        <v>631</v>
      </c>
      <c r="F39" s="429" t="s">
        <v>631</v>
      </c>
      <c r="G39" s="429" t="s">
        <v>631</v>
      </c>
      <c r="H39" s="429" t="s">
        <v>631</v>
      </c>
      <c r="I39" s="429" t="s">
        <v>631</v>
      </c>
      <c r="J39" s="429" t="s">
        <v>631</v>
      </c>
      <c r="K39" s="445"/>
      <c r="L39" s="445"/>
      <c r="M39" s="445"/>
      <c r="N39" s="445"/>
      <c r="O39" s="445"/>
      <c r="P39" s="445"/>
      <c r="Q39" s="445"/>
    </row>
    <row r="40" spans="1:17" s="182" customFormat="1" ht="14.25" customHeight="1" x14ac:dyDescent="0.2">
      <c r="A40" s="185"/>
      <c r="B40" s="427">
        <v>27</v>
      </c>
      <c r="C40" s="432" t="s">
        <v>400</v>
      </c>
      <c r="D40" s="429" t="s">
        <v>631</v>
      </c>
      <c r="E40" s="429" t="s">
        <v>631</v>
      </c>
      <c r="F40" s="429" t="s">
        <v>631</v>
      </c>
      <c r="G40" s="429" t="s">
        <v>631</v>
      </c>
      <c r="H40" s="429" t="s">
        <v>631</v>
      </c>
      <c r="I40" s="429" t="s">
        <v>631</v>
      </c>
      <c r="J40" s="429" t="s">
        <v>631</v>
      </c>
      <c r="K40" s="445"/>
      <c r="L40" s="445"/>
      <c r="M40" s="445"/>
      <c r="N40" s="445"/>
      <c r="O40" s="445"/>
      <c r="P40" s="445"/>
      <c r="Q40" s="445"/>
    </row>
    <row r="41" spans="1:17" s="182" customFormat="1" ht="14.25" customHeight="1" x14ac:dyDescent="0.2">
      <c r="A41" s="185"/>
      <c r="B41" s="427">
        <v>28</v>
      </c>
      <c r="C41" s="432" t="s">
        <v>401</v>
      </c>
      <c r="D41" s="429" t="s">
        <v>631</v>
      </c>
      <c r="E41" s="429" t="s">
        <v>631</v>
      </c>
      <c r="F41" s="429" t="s">
        <v>631</v>
      </c>
      <c r="G41" s="429" t="s">
        <v>631</v>
      </c>
      <c r="H41" s="429" t="s">
        <v>631</v>
      </c>
      <c r="I41" s="429" t="s">
        <v>631</v>
      </c>
      <c r="J41" s="429" t="s">
        <v>631</v>
      </c>
      <c r="K41" s="445"/>
      <c r="L41" s="445"/>
      <c r="M41" s="445"/>
      <c r="N41" s="445"/>
      <c r="O41" s="445"/>
      <c r="P41" s="445"/>
      <c r="Q41" s="445"/>
    </row>
    <row r="42" spans="1:17" s="182" customFormat="1" ht="14.25" customHeight="1" x14ac:dyDescent="0.2">
      <c r="A42" s="185"/>
      <c r="B42" s="427">
        <v>29</v>
      </c>
      <c r="C42" s="432" t="s">
        <v>402</v>
      </c>
      <c r="D42" s="429" t="s">
        <v>631</v>
      </c>
      <c r="E42" s="429" t="s">
        <v>631</v>
      </c>
      <c r="F42" s="429" t="s">
        <v>631</v>
      </c>
      <c r="G42" s="429" t="s">
        <v>631</v>
      </c>
      <c r="H42" s="429" t="s">
        <v>631</v>
      </c>
      <c r="I42" s="429" t="s">
        <v>631</v>
      </c>
      <c r="J42" s="429" t="s">
        <v>631</v>
      </c>
      <c r="K42" s="445"/>
      <c r="L42" s="445"/>
      <c r="M42" s="445"/>
      <c r="N42" s="445"/>
      <c r="O42" s="445"/>
      <c r="P42" s="445"/>
      <c r="Q42" s="445"/>
    </row>
    <row r="43" spans="1:17" s="182" customFormat="1" ht="13.5" customHeight="1" x14ac:dyDescent="0.2">
      <c r="A43" s="185"/>
      <c r="B43" s="439">
        <v>30</v>
      </c>
      <c r="C43" s="432" t="s">
        <v>403</v>
      </c>
      <c r="D43" s="429" t="s">
        <v>643</v>
      </c>
      <c r="E43" s="429" t="s">
        <v>644</v>
      </c>
      <c r="F43" s="429" t="s">
        <v>644</v>
      </c>
      <c r="G43" s="429" t="s">
        <v>644</v>
      </c>
      <c r="H43" s="429" t="s">
        <v>644</v>
      </c>
      <c r="I43" s="429" t="s">
        <v>644</v>
      </c>
      <c r="J43" s="429" t="s">
        <v>644</v>
      </c>
      <c r="K43" s="445"/>
      <c r="L43" s="445"/>
      <c r="M43" s="445"/>
      <c r="N43" s="445"/>
      <c r="O43" s="445"/>
      <c r="P43" s="445"/>
      <c r="Q43" s="445"/>
    </row>
    <row r="44" spans="1:17" s="182" customFormat="1" ht="36" x14ac:dyDescent="0.2">
      <c r="A44" s="185"/>
      <c r="B44" s="439">
        <v>31</v>
      </c>
      <c r="C44" s="432" t="s">
        <v>404</v>
      </c>
      <c r="D44" s="429" t="s">
        <v>631</v>
      </c>
      <c r="E44" s="442" t="s">
        <v>650</v>
      </c>
      <c r="F44" s="442" t="s">
        <v>650</v>
      </c>
      <c r="G44" s="442" t="s">
        <v>650</v>
      </c>
      <c r="H44" s="436" t="s">
        <v>658</v>
      </c>
      <c r="I44" s="436" t="s">
        <v>658</v>
      </c>
      <c r="J44" s="436" t="s">
        <v>658</v>
      </c>
      <c r="K44" s="445"/>
      <c r="L44" s="445"/>
      <c r="M44" s="445"/>
      <c r="N44" s="445"/>
      <c r="O44" s="445"/>
      <c r="P44" s="445"/>
      <c r="Q44" s="445"/>
    </row>
    <row r="45" spans="1:17" s="182" customFormat="1" ht="12" x14ac:dyDescent="0.2">
      <c r="A45" s="185"/>
      <c r="B45" s="439">
        <v>32</v>
      </c>
      <c r="C45" s="432" t="s">
        <v>405</v>
      </c>
      <c r="D45" s="429" t="s">
        <v>631</v>
      </c>
      <c r="E45" s="429" t="s">
        <v>651</v>
      </c>
      <c r="F45" s="429" t="s">
        <v>651</v>
      </c>
      <c r="G45" s="429" t="s">
        <v>651</v>
      </c>
      <c r="H45" s="441" t="s">
        <v>651</v>
      </c>
      <c r="I45" s="441" t="s">
        <v>651</v>
      </c>
      <c r="J45" s="441" t="s">
        <v>651</v>
      </c>
      <c r="K45" s="445"/>
      <c r="L45" s="445"/>
      <c r="M45" s="445"/>
      <c r="N45" s="445"/>
      <c r="O45" s="445"/>
      <c r="P45" s="445"/>
      <c r="Q45" s="445"/>
    </row>
    <row r="46" spans="1:17" s="182" customFormat="1" ht="12" x14ac:dyDescent="0.2">
      <c r="A46" s="185"/>
      <c r="B46" s="427">
        <v>33</v>
      </c>
      <c r="C46" s="432" t="s">
        <v>406</v>
      </c>
      <c r="D46" s="429" t="s">
        <v>631</v>
      </c>
      <c r="E46" s="436" t="s">
        <v>652</v>
      </c>
      <c r="F46" s="436" t="s">
        <v>652</v>
      </c>
      <c r="G46" s="436" t="s">
        <v>652</v>
      </c>
      <c r="H46" s="429" t="s">
        <v>653</v>
      </c>
      <c r="I46" s="429" t="s">
        <v>653</v>
      </c>
      <c r="J46" s="429" t="s">
        <v>653</v>
      </c>
      <c r="K46" s="445"/>
      <c r="L46" s="445"/>
      <c r="M46" s="445"/>
      <c r="N46" s="445"/>
      <c r="O46" s="445"/>
      <c r="P46" s="445"/>
      <c r="Q46" s="445"/>
    </row>
    <row r="47" spans="1:17" s="182" customFormat="1" ht="24" x14ac:dyDescent="0.2">
      <c r="A47" s="185"/>
      <c r="B47" s="439">
        <v>34</v>
      </c>
      <c r="C47" s="432" t="s">
        <v>407</v>
      </c>
      <c r="D47" s="429" t="s">
        <v>631</v>
      </c>
      <c r="E47" s="436" t="s">
        <v>654</v>
      </c>
      <c r="F47" s="436" t="s">
        <v>654</v>
      </c>
      <c r="G47" s="436" t="s">
        <v>654</v>
      </c>
      <c r="H47" s="429" t="s">
        <v>631</v>
      </c>
      <c r="I47" s="429" t="s">
        <v>631</v>
      </c>
      <c r="J47" s="429" t="s">
        <v>631</v>
      </c>
      <c r="K47" s="445"/>
      <c r="L47" s="445"/>
      <c r="M47" s="445"/>
      <c r="N47" s="445"/>
      <c r="O47" s="445"/>
      <c r="P47" s="445"/>
      <c r="Q47" s="445"/>
    </row>
    <row r="48" spans="1:17" s="182" customFormat="1" ht="24" x14ac:dyDescent="0.2">
      <c r="A48" s="185"/>
      <c r="B48" s="439">
        <v>35</v>
      </c>
      <c r="C48" s="432" t="s">
        <v>408</v>
      </c>
      <c r="D48" s="443" t="s">
        <v>655</v>
      </c>
      <c r="E48" s="429" t="s">
        <v>656</v>
      </c>
      <c r="F48" s="429" t="s">
        <v>656</v>
      </c>
      <c r="G48" s="429" t="s">
        <v>656</v>
      </c>
      <c r="H48" s="429" t="s">
        <v>631</v>
      </c>
      <c r="I48" s="429" t="s">
        <v>631</v>
      </c>
      <c r="J48" s="429" t="s">
        <v>631</v>
      </c>
      <c r="K48" s="445"/>
      <c r="L48" s="445"/>
      <c r="M48" s="445"/>
      <c r="N48" s="445"/>
      <c r="O48" s="445"/>
      <c r="P48" s="445"/>
      <c r="Q48" s="445"/>
    </row>
    <row r="49" spans="1:17" s="182" customFormat="1" ht="14.25" customHeight="1" x14ac:dyDescent="0.2">
      <c r="A49" s="185"/>
      <c r="B49" s="427">
        <v>36</v>
      </c>
      <c r="C49" s="432" t="s">
        <v>409</v>
      </c>
      <c r="D49" s="429" t="s">
        <v>643</v>
      </c>
      <c r="E49" s="429" t="s">
        <v>643</v>
      </c>
      <c r="F49" s="429" t="s">
        <v>643</v>
      </c>
      <c r="G49" s="429" t="s">
        <v>643</v>
      </c>
      <c r="H49" s="429" t="s">
        <v>643</v>
      </c>
      <c r="I49" s="429" t="s">
        <v>643</v>
      </c>
      <c r="J49" s="429" t="s">
        <v>643</v>
      </c>
      <c r="K49" s="445"/>
      <c r="L49" s="445"/>
      <c r="M49" s="445"/>
      <c r="N49" s="445"/>
      <c r="O49" s="445"/>
      <c r="P49" s="445"/>
      <c r="Q49" s="445"/>
    </row>
    <row r="50" spans="1:17" s="182" customFormat="1" ht="12" x14ac:dyDescent="0.2">
      <c r="A50" s="185"/>
      <c r="B50" s="439">
        <v>37</v>
      </c>
      <c r="C50" s="432" t="s">
        <v>410</v>
      </c>
      <c r="D50" s="429" t="s">
        <v>631</v>
      </c>
      <c r="E50" s="436" t="s">
        <v>631</v>
      </c>
      <c r="F50" s="436" t="s">
        <v>631</v>
      </c>
      <c r="G50" s="436" t="s">
        <v>631</v>
      </c>
      <c r="H50" s="441" t="s">
        <v>631</v>
      </c>
      <c r="I50" s="441" t="s">
        <v>631</v>
      </c>
      <c r="J50" s="441" t="s">
        <v>631</v>
      </c>
      <c r="K50" s="445"/>
      <c r="L50" s="445"/>
      <c r="M50" s="445"/>
      <c r="N50" s="445"/>
      <c r="O50" s="445"/>
      <c r="P50" s="445"/>
      <c r="Q50" s="445"/>
    </row>
    <row r="51" spans="1:17" s="182" customFormat="1" ht="15" customHeight="1" x14ac:dyDescent="0.15">
      <c r="A51" s="185"/>
      <c r="B51" s="189"/>
      <c r="C51" s="40"/>
      <c r="D51" s="190"/>
      <c r="E51" s="190"/>
      <c r="F51" s="190"/>
      <c r="G51" s="190"/>
      <c r="H51" s="190"/>
      <c r="I51" s="190"/>
      <c r="J51" s="190"/>
    </row>
    <row r="52" spans="1:17" s="182" customFormat="1" ht="15" customHeight="1" x14ac:dyDescent="0.15">
      <c r="A52" s="185"/>
      <c r="B52" s="186"/>
      <c r="C52" s="180"/>
      <c r="D52" s="181"/>
      <c r="E52" s="181"/>
      <c r="F52" s="181"/>
      <c r="G52" s="181"/>
      <c r="H52" s="181"/>
      <c r="I52" s="181"/>
      <c r="J52" s="181"/>
    </row>
    <row r="53" spans="1:17" s="182" customFormat="1" ht="15" customHeight="1" x14ac:dyDescent="0.15">
      <c r="A53" s="185"/>
      <c r="B53" s="186"/>
      <c r="C53" s="180"/>
      <c r="D53" s="181"/>
      <c r="E53" s="181"/>
      <c r="F53" s="181"/>
      <c r="G53" s="181"/>
      <c r="H53" s="181"/>
      <c r="I53" s="181"/>
      <c r="J53" s="181"/>
    </row>
    <row r="54" spans="1:17" s="182" customFormat="1" ht="15" customHeight="1" x14ac:dyDescent="0.15">
      <c r="A54" s="185"/>
      <c r="B54" s="186"/>
      <c r="C54" s="180"/>
      <c r="D54" s="181"/>
      <c r="E54" s="181"/>
      <c r="F54" s="181"/>
      <c r="G54" s="181"/>
      <c r="H54" s="181"/>
      <c r="I54" s="181"/>
      <c r="J54" s="181"/>
    </row>
    <row r="55" spans="1:17" s="182" customFormat="1" ht="15" customHeight="1" x14ac:dyDescent="0.15">
      <c r="A55" s="185"/>
      <c r="B55" s="186"/>
      <c r="C55" s="180"/>
      <c r="D55" s="181"/>
      <c r="E55" s="181"/>
      <c r="F55" s="181"/>
      <c r="G55" s="181"/>
      <c r="H55" s="181"/>
      <c r="I55" s="181"/>
      <c r="J55" s="181"/>
    </row>
    <row r="56" spans="1:17" s="182" customFormat="1" ht="15" customHeight="1" x14ac:dyDescent="0.15">
      <c r="A56" s="185"/>
      <c r="B56" s="186"/>
      <c r="C56" s="180"/>
      <c r="D56" s="181"/>
      <c r="E56" s="181"/>
      <c r="F56" s="181"/>
      <c r="G56" s="181"/>
      <c r="H56" s="181"/>
      <c r="I56" s="181"/>
      <c r="J56" s="181"/>
    </row>
    <row r="57" spans="1:17" s="182" customFormat="1" ht="15" customHeight="1" x14ac:dyDescent="0.15">
      <c r="A57" s="185"/>
      <c r="B57" s="186"/>
      <c r="C57" s="180"/>
      <c r="D57" s="181"/>
      <c r="E57" s="181"/>
      <c r="F57" s="181"/>
      <c r="G57" s="181"/>
      <c r="H57" s="181"/>
      <c r="I57" s="181"/>
      <c r="J57" s="181"/>
    </row>
    <row r="58" spans="1:17" s="182" customFormat="1" ht="15" customHeight="1" x14ac:dyDescent="0.15">
      <c r="A58" s="185"/>
      <c r="B58" s="186"/>
      <c r="C58" s="180"/>
      <c r="D58" s="181"/>
      <c r="E58" s="181"/>
      <c r="F58" s="181"/>
      <c r="G58" s="181"/>
      <c r="H58" s="181"/>
      <c r="I58" s="181"/>
      <c r="J58" s="181"/>
    </row>
    <row r="59" spans="1:17" s="183" customFormat="1" ht="15" customHeight="1" x14ac:dyDescent="0.15">
      <c r="B59" s="184"/>
      <c r="C59" s="180"/>
      <c r="D59" s="180"/>
      <c r="E59" s="180"/>
      <c r="F59" s="180"/>
      <c r="G59" s="180"/>
      <c r="H59" s="180"/>
      <c r="I59" s="180"/>
      <c r="J59" s="180"/>
    </row>
    <row r="60" spans="1:17" s="183" customFormat="1" ht="15" customHeight="1" x14ac:dyDescent="0.15">
      <c r="B60" s="184"/>
      <c r="C60" s="180"/>
      <c r="D60" s="180"/>
      <c r="E60" s="180"/>
      <c r="F60" s="180"/>
      <c r="G60" s="180"/>
      <c r="H60" s="180"/>
      <c r="I60" s="180"/>
      <c r="J60" s="180"/>
    </row>
    <row r="61" spans="1:17" s="183" customFormat="1" ht="15" customHeight="1" x14ac:dyDescent="0.15">
      <c r="B61" s="184"/>
      <c r="C61" s="180"/>
      <c r="D61" s="180"/>
      <c r="E61" s="180"/>
      <c r="F61" s="180"/>
      <c r="G61" s="180"/>
      <c r="H61" s="180"/>
      <c r="I61" s="180"/>
      <c r="J61" s="180"/>
    </row>
    <row r="62" spans="1:17" s="183" customFormat="1" ht="15" customHeight="1" x14ac:dyDescent="0.15">
      <c r="B62" s="184"/>
      <c r="C62" s="180"/>
      <c r="D62" s="180"/>
      <c r="E62" s="180"/>
      <c r="F62" s="180"/>
      <c r="G62" s="180"/>
      <c r="H62" s="180"/>
      <c r="I62" s="180"/>
      <c r="J62" s="180"/>
    </row>
    <row r="63" spans="1:17" s="183" customFormat="1" ht="15" customHeight="1" x14ac:dyDescent="0.15">
      <c r="B63" s="184"/>
      <c r="C63" s="180"/>
      <c r="D63" s="180"/>
      <c r="E63" s="180"/>
      <c r="F63" s="180"/>
      <c r="G63" s="180"/>
      <c r="H63" s="180"/>
      <c r="I63" s="180"/>
      <c r="J63" s="180"/>
    </row>
    <row r="64" spans="1:17" s="183" customFormat="1" ht="15" customHeight="1" x14ac:dyDescent="0.15">
      <c r="B64" s="184"/>
      <c r="C64" s="180"/>
      <c r="D64" s="180"/>
      <c r="E64" s="180"/>
      <c r="F64" s="180"/>
      <c r="G64" s="180"/>
      <c r="H64" s="180"/>
      <c r="I64" s="180"/>
      <c r="J64" s="180"/>
    </row>
    <row r="65" spans="1:10" s="183" customFormat="1" ht="15" customHeight="1" x14ac:dyDescent="0.15">
      <c r="B65" s="184"/>
      <c r="C65" s="180"/>
      <c r="D65" s="180"/>
      <c r="E65" s="180"/>
      <c r="F65" s="180"/>
      <c r="G65" s="180"/>
      <c r="H65" s="180"/>
      <c r="I65" s="180"/>
      <c r="J65" s="180"/>
    </row>
    <row r="66" spans="1:10" s="183" customFormat="1" ht="15" customHeight="1" x14ac:dyDescent="0.15">
      <c r="B66" s="184"/>
      <c r="C66" s="180"/>
      <c r="D66" s="180"/>
      <c r="E66" s="180"/>
      <c r="F66" s="180"/>
      <c r="G66" s="180"/>
      <c r="H66" s="180"/>
      <c r="I66" s="180"/>
      <c r="J66" s="180"/>
    </row>
    <row r="67" spans="1:10" s="183" customFormat="1" ht="15" customHeight="1" x14ac:dyDescent="0.15">
      <c r="B67" s="184"/>
      <c r="C67" s="180"/>
      <c r="D67" s="180"/>
      <c r="E67" s="180"/>
      <c r="F67" s="180"/>
      <c r="G67" s="180"/>
      <c r="H67" s="180"/>
      <c r="I67" s="180"/>
      <c r="J67" s="180"/>
    </row>
    <row r="68" spans="1:10" s="178" customFormat="1" ht="15" customHeight="1" x14ac:dyDescent="0.2">
      <c r="A68" s="179"/>
      <c r="B68" s="184"/>
      <c r="C68" s="180"/>
      <c r="D68" s="180"/>
      <c r="E68" s="180"/>
      <c r="F68" s="180"/>
      <c r="G68" s="180"/>
      <c r="H68" s="180"/>
      <c r="I68" s="180"/>
      <c r="J68" s="180"/>
    </row>
    <row r="69" spans="1:10" ht="15" customHeight="1" x14ac:dyDescent="0.2">
      <c r="A69" s="164"/>
      <c r="B69" s="184"/>
      <c r="C69" s="180"/>
      <c r="D69" s="180"/>
      <c r="E69" s="180"/>
      <c r="F69" s="180"/>
      <c r="G69" s="180"/>
      <c r="H69" s="180"/>
      <c r="I69" s="180"/>
      <c r="J69" s="180"/>
    </row>
  </sheetData>
  <pageMargins left="0.7" right="0.7" top="0.75" bottom="0.75" header="0.3" footer="0.3"/>
  <pageSetup paperSize="9" orientation="portrait" verticalDpi="144" r:id="rId1"/>
  <headerFooter>
    <oddHeader>&amp;R&amp;"Calibri"&amp;12&amp;K008000Intern - Nordmøre&amp;1#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92D050"/>
    <pageSetUpPr fitToPage="1"/>
  </sheetPr>
  <dimension ref="A1:K19"/>
  <sheetViews>
    <sheetView zoomScaleNormal="100" workbookViewId="0">
      <selection activeCell="I10" sqref="I10"/>
    </sheetView>
  </sheetViews>
  <sheetFormatPr baseColWidth="10" defaultRowHeight="14.25" x14ac:dyDescent="0.2"/>
  <cols>
    <col min="1" max="2" width="4.28515625" style="16" customWidth="1"/>
    <col min="3" max="3" width="2.140625" style="16" customWidth="1"/>
    <col min="4" max="4" width="50.85546875" style="16" customWidth="1"/>
    <col min="5" max="6" width="14.28515625" style="16" customWidth="1"/>
    <col min="7" max="7" width="24.7109375" style="16" customWidth="1"/>
    <col min="8" max="16384" width="11.42578125" style="16"/>
  </cols>
  <sheetData>
    <row r="1" spans="1:11" ht="18.75" customHeight="1" x14ac:dyDescent="0.2"/>
    <row r="2" spans="1:11" ht="18.75" customHeight="1" x14ac:dyDescent="0.2">
      <c r="A2" s="17" t="s">
        <v>0</v>
      </c>
      <c r="B2" s="18"/>
      <c r="C2" s="18"/>
      <c r="D2" s="18"/>
      <c r="E2" s="19"/>
      <c r="F2" s="19"/>
      <c r="G2" s="19"/>
    </row>
    <row r="3" spans="1:11" ht="14.25" customHeight="1" x14ac:dyDescent="0.2">
      <c r="A3" s="17"/>
      <c r="B3" s="18"/>
      <c r="C3" s="18"/>
      <c r="D3" s="18"/>
      <c r="E3" s="19"/>
      <c r="F3" s="19"/>
      <c r="G3" s="19"/>
    </row>
    <row r="4" spans="1:11" ht="14.25" customHeight="1" x14ac:dyDescent="0.2">
      <c r="A4" s="17"/>
      <c r="B4" s="20" t="s">
        <v>425</v>
      </c>
      <c r="C4" s="20"/>
      <c r="D4" s="21"/>
      <c r="E4" s="19"/>
      <c r="F4" s="19"/>
      <c r="G4" s="19"/>
    </row>
    <row r="5" spans="1:11" ht="14.25" customHeight="1" x14ac:dyDescent="0.2">
      <c r="A5" s="17"/>
      <c r="B5" s="499"/>
      <c r="C5" s="499"/>
      <c r="D5" s="499"/>
      <c r="E5" s="500"/>
      <c r="F5" s="500"/>
      <c r="G5" s="500"/>
    </row>
    <row r="6" spans="1:11" ht="14.25" customHeight="1" x14ac:dyDescent="0.2">
      <c r="B6" s="26"/>
      <c r="C6" s="26"/>
      <c r="D6" s="26"/>
      <c r="E6" s="456"/>
      <c r="F6" s="456"/>
      <c r="G6" s="456"/>
    </row>
    <row r="7" spans="1:11" ht="15" thickBot="1" x14ac:dyDescent="0.25">
      <c r="B7" s="18"/>
      <c r="C7" s="18"/>
      <c r="D7" s="18"/>
      <c r="E7" s="19"/>
      <c r="F7" s="19"/>
      <c r="G7" s="19"/>
    </row>
    <row r="8" spans="1:11" ht="19.5" customHeight="1" x14ac:dyDescent="0.2">
      <c r="B8" s="504"/>
      <c r="C8" s="504"/>
      <c r="D8" s="504"/>
      <c r="E8" s="505" t="s">
        <v>43</v>
      </c>
      <c r="F8" s="506" t="s">
        <v>44</v>
      </c>
      <c r="G8" s="507" t="s">
        <v>45</v>
      </c>
    </row>
    <row r="9" spans="1:11" ht="35.25" customHeight="1" x14ac:dyDescent="0.2">
      <c r="B9" s="508"/>
      <c r="C9" s="508"/>
      <c r="D9" s="509"/>
      <c r="E9" s="619" t="s">
        <v>96</v>
      </c>
      <c r="F9" s="620"/>
      <c r="G9" s="510" t="s">
        <v>511</v>
      </c>
    </row>
    <row r="10" spans="1:11" ht="14.25" customHeight="1" thickBot="1" x14ac:dyDescent="0.25">
      <c r="B10" s="508"/>
      <c r="C10" s="508"/>
      <c r="D10" s="508"/>
      <c r="E10" s="511">
        <v>44196</v>
      </c>
      <c r="F10" s="512">
        <v>44196</v>
      </c>
      <c r="G10" s="513">
        <v>44196</v>
      </c>
      <c r="I10" s="574"/>
      <c r="J10" s="574"/>
      <c r="K10" s="574"/>
    </row>
    <row r="11" spans="1:11" ht="14.25" customHeight="1" thickBot="1" x14ac:dyDescent="0.25">
      <c r="B11" s="514">
        <v>1</v>
      </c>
      <c r="C11" s="515" t="s">
        <v>512</v>
      </c>
      <c r="D11" s="516"/>
      <c r="E11" s="517">
        <f>+E12</f>
        <v>12691.897999999999</v>
      </c>
      <c r="F11" s="517">
        <f t="shared" ref="F11:F17" si="0">+E11</f>
        <v>12691.897999999999</v>
      </c>
      <c r="G11" s="518">
        <f>E11*8%</f>
        <v>1015.3518399999999</v>
      </c>
      <c r="I11" s="574"/>
      <c r="J11" s="574"/>
      <c r="K11" s="574"/>
    </row>
    <row r="12" spans="1:11" ht="14.25" customHeight="1" x14ac:dyDescent="0.2">
      <c r="B12" s="519">
        <v>2</v>
      </c>
      <c r="C12" s="520" t="s">
        <v>513</v>
      </c>
      <c r="D12" s="521"/>
      <c r="E12" s="517">
        <v>12691.897999999999</v>
      </c>
      <c r="F12" s="517">
        <f t="shared" si="0"/>
        <v>12691.897999999999</v>
      </c>
      <c r="G12" s="522">
        <f t="shared" ref="G12:G17" si="1">E12*8%</f>
        <v>1015.3518399999999</v>
      </c>
    </row>
    <row r="13" spans="1:11" ht="14.25" customHeight="1" x14ac:dyDescent="0.2">
      <c r="B13" s="523">
        <v>6</v>
      </c>
      <c r="C13" s="524" t="s">
        <v>514</v>
      </c>
      <c r="D13" s="525"/>
      <c r="E13" s="526">
        <v>12.526999999999999</v>
      </c>
      <c r="F13" s="526">
        <f t="shared" si="0"/>
        <v>12.526999999999999</v>
      </c>
      <c r="G13" s="522">
        <f t="shared" si="1"/>
        <v>1.0021599999999999</v>
      </c>
    </row>
    <row r="14" spans="1:11" ht="14.25" customHeight="1" x14ac:dyDescent="0.2">
      <c r="B14" s="523">
        <v>23</v>
      </c>
      <c r="C14" s="524" t="s">
        <v>515</v>
      </c>
      <c r="D14" s="527"/>
      <c r="E14" s="526">
        <v>1067.028</v>
      </c>
      <c r="F14" s="526">
        <f t="shared" si="0"/>
        <v>1067.028</v>
      </c>
      <c r="G14" s="522">
        <f t="shared" si="1"/>
        <v>85.36224</v>
      </c>
    </row>
    <row r="15" spans="1:11" ht="14.25" customHeight="1" x14ac:dyDescent="0.2">
      <c r="B15" s="528">
        <v>24</v>
      </c>
      <c r="C15" s="524" t="s">
        <v>516</v>
      </c>
      <c r="D15" s="527"/>
      <c r="E15" s="526">
        <v>1067.028</v>
      </c>
      <c r="F15" s="526">
        <f t="shared" si="0"/>
        <v>1067.028</v>
      </c>
      <c r="G15" s="522">
        <f>E15*8%</f>
        <v>85.36224</v>
      </c>
    </row>
    <row r="16" spans="1:11" ht="14.25" customHeight="1" x14ac:dyDescent="0.2">
      <c r="B16" s="528"/>
      <c r="C16" s="529" t="s">
        <v>517</v>
      </c>
      <c r="D16" s="530"/>
      <c r="E16" s="531">
        <f>+E17-E12-E13-E14</f>
        <v>2121.5470000000005</v>
      </c>
      <c r="F16" s="531">
        <f t="shared" si="0"/>
        <v>2121.5470000000005</v>
      </c>
      <c r="G16" s="522">
        <f t="shared" si="1"/>
        <v>169.72376000000006</v>
      </c>
    </row>
    <row r="17" spans="2:7" ht="14.25" customHeight="1" thickBot="1" x14ac:dyDescent="0.25">
      <c r="B17" s="532">
        <v>29</v>
      </c>
      <c r="C17" s="533" t="s">
        <v>518</v>
      </c>
      <c r="D17" s="534"/>
      <c r="E17" s="535">
        <v>15893</v>
      </c>
      <c r="F17" s="535">
        <f t="shared" si="0"/>
        <v>15893</v>
      </c>
      <c r="G17" s="536">
        <f t="shared" si="1"/>
        <v>1271.44</v>
      </c>
    </row>
    <row r="18" spans="2:7" ht="14.25" customHeight="1" x14ac:dyDescent="0.2">
      <c r="B18" s="501"/>
      <c r="C18" s="462"/>
      <c r="D18" s="461"/>
      <c r="E18" s="502"/>
      <c r="F18" s="502"/>
      <c r="G18" s="502"/>
    </row>
    <row r="19" spans="2:7" ht="14.25" customHeight="1" x14ac:dyDescent="0.2">
      <c r="B19" s="501"/>
      <c r="C19" s="503"/>
      <c r="D19" s="503"/>
      <c r="E19" s="502"/>
      <c r="F19" s="502"/>
      <c r="G19" s="502"/>
    </row>
  </sheetData>
  <mergeCells count="1">
    <mergeCell ref="E9:F9"/>
  </mergeCells>
  <pageMargins left="0.7" right="0.7" top="0.75" bottom="0.75" header="0.3" footer="0.3"/>
  <pageSetup paperSize="9" scale="69" orientation="landscape" r:id="rId1"/>
  <headerFooter>
    <oddHeader>&amp;R&amp;"Calibri"&amp;12&amp;K008000Intern - Nordmøre&amp;1#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62"/>
  <sheetViews>
    <sheetView zoomScale="110" zoomScaleNormal="110" workbookViewId="0">
      <selection activeCell="G9" sqref="G9"/>
    </sheetView>
  </sheetViews>
  <sheetFormatPr baseColWidth="10" defaultRowHeight="14.25" x14ac:dyDescent="0.2"/>
  <cols>
    <col min="1" max="1" width="4.28515625" style="16" customWidth="1"/>
    <col min="2" max="2" width="4.5703125" style="16" customWidth="1"/>
    <col min="3" max="3" width="100.42578125" style="16" customWidth="1"/>
    <col min="4" max="11" width="11.42578125" style="16" customWidth="1"/>
    <col min="12" max="16384" width="11.42578125" style="16"/>
  </cols>
  <sheetData>
    <row r="1" spans="1:9" ht="18.75" customHeight="1" x14ac:dyDescent="0.2"/>
    <row r="2" spans="1:9" ht="18.75" customHeight="1" x14ac:dyDescent="0.2">
      <c r="A2" s="17" t="s">
        <v>140</v>
      </c>
      <c r="B2" s="17"/>
      <c r="C2" s="17"/>
    </row>
    <row r="3" spans="1:9" ht="14.25" customHeight="1" x14ac:dyDescent="0.2"/>
    <row r="4" spans="1:9" ht="14.25" customHeight="1" x14ac:dyDescent="0.2">
      <c r="B4" s="20" t="s">
        <v>615</v>
      </c>
      <c r="C4" s="20"/>
    </row>
    <row r="5" spans="1:9" ht="14.25" customHeight="1" x14ac:dyDescent="0.2">
      <c r="B5" s="537"/>
      <c r="C5" s="537"/>
      <c r="D5" s="455"/>
    </row>
    <row r="6" spans="1:9" x14ac:dyDescent="0.2">
      <c r="B6" s="538" t="s">
        <v>519</v>
      </c>
      <c r="C6" s="539"/>
      <c r="D6" s="540">
        <v>44561</v>
      </c>
      <c r="E6" s="540">
        <v>44196</v>
      </c>
    </row>
    <row r="7" spans="1:9" ht="14.25" customHeight="1" x14ac:dyDescent="0.2">
      <c r="B7" s="541" t="s">
        <v>520</v>
      </c>
      <c r="C7" s="542"/>
      <c r="D7" s="543"/>
      <c r="E7" s="544"/>
    </row>
    <row r="8" spans="1:9" ht="14.25" customHeight="1" x14ac:dyDescent="0.2">
      <c r="B8" s="541" t="s">
        <v>521</v>
      </c>
      <c r="C8" s="542"/>
      <c r="D8" s="545"/>
      <c r="E8" s="544"/>
    </row>
    <row r="9" spans="1:9" ht="14.25" customHeight="1" x14ac:dyDescent="0.2">
      <c r="B9" s="541" t="s">
        <v>522</v>
      </c>
      <c r="C9" s="542"/>
      <c r="D9" s="545"/>
      <c r="E9" s="544"/>
      <c r="G9" s="574"/>
      <c r="H9" s="574"/>
      <c r="I9" s="574"/>
    </row>
    <row r="10" spans="1:9" ht="14.25" customHeight="1" x14ac:dyDescent="0.2">
      <c r="B10" s="541" t="s">
        <v>523</v>
      </c>
      <c r="C10" s="542"/>
      <c r="D10" s="545"/>
      <c r="E10" s="544"/>
      <c r="G10" s="574"/>
      <c r="H10" s="574"/>
      <c r="I10" s="574"/>
    </row>
    <row r="11" spans="1:9" ht="14.25" customHeight="1" x14ac:dyDescent="0.2">
      <c r="B11" s="541" t="s">
        <v>524</v>
      </c>
      <c r="C11" s="542"/>
      <c r="D11" s="545"/>
      <c r="E11" s="544"/>
    </row>
    <row r="12" spans="1:9" ht="14.25" customHeight="1" x14ac:dyDescent="0.2">
      <c r="B12" s="541" t="s">
        <v>525</v>
      </c>
      <c r="C12" s="542"/>
      <c r="D12" s="545">
        <v>11.898999999999999</v>
      </c>
      <c r="E12" s="545">
        <v>8.5</v>
      </c>
    </row>
    <row r="13" spans="1:9" ht="14.25" customHeight="1" x14ac:dyDescent="0.2">
      <c r="B13" s="541" t="s">
        <v>526</v>
      </c>
      <c r="C13" s="542"/>
      <c r="D13" s="545"/>
      <c r="E13" s="544"/>
    </row>
    <row r="14" spans="1:9" ht="14.25" customHeight="1" x14ac:dyDescent="0.2">
      <c r="B14" s="541" t="s">
        <v>527</v>
      </c>
      <c r="C14" s="542"/>
      <c r="D14" s="545"/>
      <c r="E14" s="544"/>
    </row>
    <row r="15" spans="1:9" ht="14.25" customHeight="1" x14ac:dyDescent="0.2">
      <c r="B15" s="541" t="s">
        <v>528</v>
      </c>
      <c r="C15" s="542"/>
      <c r="D15" s="545"/>
      <c r="E15" s="544"/>
    </row>
    <row r="16" spans="1:9" ht="14.25" customHeight="1" x14ac:dyDescent="0.2">
      <c r="B16" s="541" t="s">
        <v>529</v>
      </c>
      <c r="C16" s="542"/>
      <c r="D16" s="545"/>
      <c r="E16" s="544"/>
    </row>
    <row r="17" spans="2:5" ht="14.25" customHeight="1" x14ac:dyDescent="0.2">
      <c r="B17" s="541" t="s">
        <v>530</v>
      </c>
      <c r="C17" s="542"/>
      <c r="D17" s="545"/>
      <c r="E17" s="544"/>
    </row>
    <row r="18" spans="2:5" ht="14.25" customHeight="1" x14ac:dyDescent="0.2">
      <c r="B18" s="541" t="s">
        <v>531</v>
      </c>
      <c r="C18" s="542"/>
      <c r="D18" s="545"/>
      <c r="E18" s="544"/>
    </row>
    <row r="19" spans="2:5" ht="14.25" customHeight="1" x14ac:dyDescent="0.2">
      <c r="B19" s="541" t="s">
        <v>532</v>
      </c>
      <c r="C19" s="542"/>
      <c r="D19" s="545"/>
      <c r="E19" s="544"/>
    </row>
    <row r="20" spans="2:5" ht="14.25" customHeight="1" x14ac:dyDescent="0.2">
      <c r="B20" s="541" t="s">
        <v>533</v>
      </c>
      <c r="C20" s="542"/>
      <c r="D20" s="545"/>
      <c r="E20" s="544"/>
    </row>
    <row r="21" spans="2:5" ht="14.25" customHeight="1" x14ac:dyDescent="0.2">
      <c r="B21" s="541" t="s">
        <v>534</v>
      </c>
      <c r="C21" s="542"/>
      <c r="D21" s="545"/>
      <c r="E21" s="544"/>
    </row>
    <row r="22" spans="2:5" ht="14.25" customHeight="1" x14ac:dyDescent="0.2">
      <c r="B22" s="541" t="s">
        <v>535</v>
      </c>
      <c r="C22" s="542"/>
      <c r="D22" s="545">
        <v>268.32</v>
      </c>
      <c r="E22" s="545">
        <v>238.91876300000001</v>
      </c>
    </row>
    <row r="23" spans="2:5" ht="14.25" customHeight="1" x14ac:dyDescent="0.2">
      <c r="B23" s="541" t="s">
        <v>536</v>
      </c>
      <c r="C23" s="542"/>
      <c r="D23" s="545">
        <v>448.81700000000001</v>
      </c>
      <c r="E23" s="545">
        <v>154.180466</v>
      </c>
    </row>
    <row r="24" spans="2:5" ht="14.25" customHeight="1" x14ac:dyDescent="0.2">
      <c r="B24" s="541" t="s">
        <v>537</v>
      </c>
      <c r="C24" s="542"/>
      <c r="D24" s="545">
        <v>49.707000000000001</v>
      </c>
      <c r="E24" s="545">
        <v>54.484960000000001</v>
      </c>
    </row>
    <row r="25" spans="2:5" ht="14.25" customHeight="1" x14ac:dyDescent="0.2">
      <c r="B25" s="541" t="s">
        <v>538</v>
      </c>
      <c r="C25" s="542"/>
      <c r="D25" s="545">
        <v>24890.724999999999</v>
      </c>
      <c r="E25" s="545">
        <v>16890.264592</v>
      </c>
    </row>
    <row r="26" spans="2:5" ht="14.25" customHeight="1" x14ac:dyDescent="0.2">
      <c r="B26" s="541" t="s">
        <v>539</v>
      </c>
      <c r="C26" s="542"/>
      <c r="D26" s="545"/>
      <c r="E26" s="544"/>
    </row>
    <row r="27" spans="2:5" ht="14.25" customHeight="1" x14ac:dyDescent="0.2">
      <c r="B27" s="541" t="s">
        <v>540</v>
      </c>
      <c r="C27" s="542"/>
      <c r="D27" s="545"/>
      <c r="E27" s="544"/>
    </row>
    <row r="28" spans="2:5" ht="14.25" customHeight="1" x14ac:dyDescent="0.2">
      <c r="B28" s="541" t="s">
        <v>541</v>
      </c>
      <c r="C28" s="542"/>
      <c r="D28" s="545"/>
      <c r="E28" s="544"/>
    </row>
    <row r="29" spans="2:5" ht="14.25" customHeight="1" x14ac:dyDescent="0.2">
      <c r="B29" s="541" t="s">
        <v>542</v>
      </c>
      <c r="C29" s="542"/>
      <c r="D29" s="545"/>
      <c r="E29" s="544"/>
    </row>
    <row r="30" spans="2:5" ht="14.25" customHeight="1" x14ac:dyDescent="0.2">
      <c r="B30" s="541" t="s">
        <v>543</v>
      </c>
      <c r="C30" s="542"/>
      <c r="D30" s="545"/>
      <c r="E30" s="544"/>
    </row>
    <row r="31" spans="2:5" x14ac:dyDescent="0.2">
      <c r="B31" s="541" t="s">
        <v>544</v>
      </c>
      <c r="C31" s="542"/>
      <c r="D31" s="545"/>
      <c r="E31" s="544"/>
    </row>
    <row r="32" spans="2:5" x14ac:dyDescent="0.2">
      <c r="B32" s="541" t="s">
        <v>545</v>
      </c>
      <c r="C32" s="542"/>
      <c r="D32" s="545"/>
      <c r="E32" s="544"/>
    </row>
    <row r="33" spans="2:5" x14ac:dyDescent="0.2">
      <c r="B33" s="541" t="s">
        <v>546</v>
      </c>
      <c r="C33" s="542"/>
      <c r="D33" s="545">
        <v>-17.472999999999999</v>
      </c>
      <c r="E33" s="545">
        <v>-11.244313</v>
      </c>
    </row>
    <row r="34" spans="2:5" x14ac:dyDescent="0.2">
      <c r="B34" s="541" t="s">
        <v>547</v>
      </c>
      <c r="C34" s="542"/>
      <c r="D34" s="545">
        <f>+D33</f>
        <v>-17.472999999999999</v>
      </c>
      <c r="E34" s="545">
        <v>-11.244313</v>
      </c>
    </row>
    <row r="35" spans="2:5" x14ac:dyDescent="0.2">
      <c r="B35" s="541" t="s">
        <v>548</v>
      </c>
      <c r="C35" s="542"/>
      <c r="D35" s="545">
        <v>25651.996999999999</v>
      </c>
      <c r="E35" s="545">
        <v>17335.104468000001</v>
      </c>
    </row>
    <row r="36" spans="2:5" x14ac:dyDescent="0.2">
      <c r="B36" s="541" t="s">
        <v>549</v>
      </c>
      <c r="C36" s="542"/>
      <c r="D36" s="545">
        <f>+D35</f>
        <v>25651.996999999999</v>
      </c>
      <c r="E36" s="545">
        <v>17335.104468000001</v>
      </c>
    </row>
    <row r="37" spans="2:5" x14ac:dyDescent="0.2">
      <c r="B37" s="546" t="s">
        <v>550</v>
      </c>
      <c r="C37" s="539"/>
      <c r="D37" s="547"/>
      <c r="E37" s="548"/>
    </row>
    <row r="38" spans="2:5" x14ac:dyDescent="0.2">
      <c r="B38" s="541" t="s">
        <v>551</v>
      </c>
      <c r="C38" s="542"/>
      <c r="D38" s="545">
        <v>2631.886</v>
      </c>
      <c r="E38" s="545">
        <v>1789.613339</v>
      </c>
    </row>
    <row r="39" spans="2:5" x14ac:dyDescent="0.2">
      <c r="B39" s="541" t="s">
        <v>552</v>
      </c>
      <c r="C39" s="542"/>
      <c r="D39" s="545">
        <f>+D38</f>
        <v>2631.886</v>
      </c>
      <c r="E39" s="545">
        <v>1789.613339</v>
      </c>
    </row>
    <row r="40" spans="2:5" x14ac:dyDescent="0.2">
      <c r="B40" s="546" t="s">
        <v>553</v>
      </c>
      <c r="C40" s="539"/>
      <c r="D40" s="547"/>
      <c r="E40" s="548"/>
    </row>
    <row r="41" spans="2:5" x14ac:dyDescent="0.2">
      <c r="B41" s="541" t="s">
        <v>553</v>
      </c>
      <c r="C41" s="542"/>
      <c r="D41" s="549">
        <f>+D38/D35</f>
        <v>0.10259965335252456</v>
      </c>
      <c r="E41" s="549">
        <f>+E38/E35</f>
        <v>0.10323637462373324</v>
      </c>
    </row>
    <row r="42" spans="2:5" x14ac:dyDescent="0.2">
      <c r="B42" s="550" t="s">
        <v>554</v>
      </c>
      <c r="C42" s="551"/>
      <c r="D42" s="552">
        <f>+D39/D36</f>
        <v>0.10259965335252456</v>
      </c>
      <c r="E42" s="552">
        <f>+E39/E36</f>
        <v>0.10323637462373324</v>
      </c>
    </row>
    <row r="43" spans="2:5" x14ac:dyDescent="0.2">
      <c r="B43" s="432"/>
      <c r="C43" s="432"/>
      <c r="D43" s="553"/>
      <c r="E43" s="554"/>
    </row>
    <row r="44" spans="2:5" x14ac:dyDescent="0.2">
      <c r="B44" s="432"/>
      <c r="C44" s="432"/>
      <c r="D44" s="553"/>
      <c r="E44" s="554"/>
    </row>
    <row r="45" spans="2:5" x14ac:dyDescent="0.2">
      <c r="B45" s="555" t="s">
        <v>555</v>
      </c>
      <c r="C45" s="556"/>
      <c r="D45" s="540">
        <v>44561</v>
      </c>
      <c r="E45" s="540">
        <v>44196</v>
      </c>
    </row>
    <row r="46" spans="2:5" x14ac:dyDescent="0.2">
      <c r="B46" s="557" t="s">
        <v>548</v>
      </c>
      <c r="C46" s="558"/>
      <c r="D46" s="559">
        <v>33549.148999999998</v>
      </c>
      <c r="E46" s="559">
        <v>23850.410017999999</v>
      </c>
    </row>
    <row r="47" spans="2:5" x14ac:dyDescent="0.2">
      <c r="B47" s="541" t="s">
        <v>551</v>
      </c>
      <c r="C47" s="560"/>
      <c r="D47" s="545">
        <v>3093.4520000000002</v>
      </c>
      <c r="E47" s="545">
        <v>2120.6829980000002</v>
      </c>
    </row>
    <row r="48" spans="2:5" x14ac:dyDescent="0.2">
      <c r="B48" s="550" t="s">
        <v>553</v>
      </c>
      <c r="C48" s="561"/>
      <c r="D48" s="562">
        <f>+D47/D46</f>
        <v>9.2206571320184616E-2</v>
      </c>
      <c r="E48" s="563">
        <f>+E47/E46</f>
        <v>8.8915997519519049E-2</v>
      </c>
    </row>
    <row r="49" spans="2:8" x14ac:dyDescent="0.2">
      <c r="B49" s="20"/>
      <c r="C49" s="20"/>
    </row>
    <row r="50" spans="2:8" x14ac:dyDescent="0.2">
      <c r="B50" s="20"/>
      <c r="C50" s="20"/>
    </row>
    <row r="51" spans="2:8" x14ac:dyDescent="0.2">
      <c r="B51" s="20"/>
      <c r="C51" s="20"/>
    </row>
    <row r="52" spans="2:8" x14ac:dyDescent="0.2">
      <c r="B52" s="20"/>
      <c r="C52" s="20"/>
    </row>
    <row r="53" spans="2:8" x14ac:dyDescent="0.2">
      <c r="B53" s="20"/>
      <c r="C53" s="20"/>
    </row>
    <row r="54" spans="2:8" x14ac:dyDescent="0.2">
      <c r="B54" s="20"/>
      <c r="C54" s="20"/>
    </row>
    <row r="55" spans="2:8" x14ac:dyDescent="0.2">
      <c r="B55" s="20"/>
      <c r="C55" s="20"/>
    </row>
    <row r="56" spans="2:8" x14ac:dyDescent="0.2">
      <c r="B56" s="20"/>
      <c r="C56" s="20"/>
    </row>
    <row r="57" spans="2:8" x14ac:dyDescent="0.2">
      <c r="B57" s="20"/>
      <c r="C57" s="20"/>
    </row>
    <row r="58" spans="2:8" x14ac:dyDescent="0.2">
      <c r="B58" s="20"/>
      <c r="C58" s="20"/>
    </row>
    <row r="59" spans="2:8" x14ac:dyDescent="0.2">
      <c r="B59" s="20"/>
      <c r="C59" s="20"/>
    </row>
    <row r="60" spans="2:8" x14ac:dyDescent="0.2">
      <c r="B60" s="20"/>
      <c r="C60" s="20"/>
    </row>
    <row r="61" spans="2:8" x14ac:dyDescent="0.2">
      <c r="B61" s="20"/>
      <c r="C61" s="20"/>
    </row>
    <row r="62" spans="2:8" x14ac:dyDescent="0.2">
      <c r="B62" s="18"/>
      <c r="C62" s="18"/>
      <c r="D62" s="19"/>
      <c r="E62" s="19"/>
      <c r="F62" s="19"/>
      <c r="G62" s="19"/>
      <c r="H62" s="19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4" operator="lessThan">
      <formula>0</formula>
    </cfRule>
  </conditionalFormatting>
  <conditionalFormatting sqref="D30">
    <cfRule type="cellIs" dxfId="0" priority="3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headerFooter>
    <oddHeader>&amp;R&amp;"Calibri"&amp;12&amp;K008000Intern - Nordmøre&amp;1#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50"/>
  <sheetViews>
    <sheetView zoomScale="120" zoomScaleNormal="120" workbookViewId="0">
      <selection activeCell="H8" sqref="H8"/>
    </sheetView>
  </sheetViews>
  <sheetFormatPr baseColWidth="10" defaultRowHeight="14.25" x14ac:dyDescent="0.2"/>
  <cols>
    <col min="1" max="1" width="4.28515625" style="16" customWidth="1"/>
    <col min="2" max="2" width="4.5703125" style="16" customWidth="1"/>
    <col min="3" max="4" width="2.28515625" style="16" customWidth="1"/>
    <col min="5" max="5" width="74.7109375" style="16" customWidth="1"/>
    <col min="6" max="12" width="11.42578125" style="16" customWidth="1"/>
    <col min="13" max="16384" width="11.42578125" style="16"/>
  </cols>
  <sheetData>
    <row r="1" spans="1:10" ht="18.75" customHeight="1" x14ac:dyDescent="0.2"/>
    <row r="2" spans="1:10" ht="18.75" customHeight="1" x14ac:dyDescent="0.2">
      <c r="A2" s="17" t="s">
        <v>196</v>
      </c>
      <c r="B2" s="17"/>
      <c r="C2" s="17"/>
      <c r="D2" s="17"/>
      <c r="E2" s="17"/>
    </row>
    <row r="3" spans="1:10" ht="14.25" customHeight="1" x14ac:dyDescent="0.2"/>
    <row r="4" spans="1:10" ht="14.25" customHeight="1" x14ac:dyDescent="0.2">
      <c r="B4" s="20" t="s">
        <v>425</v>
      </c>
      <c r="C4" s="173"/>
      <c r="D4" s="173"/>
      <c r="E4" s="20"/>
    </row>
    <row r="5" spans="1:10" ht="14.25" customHeight="1" thickBot="1" x14ac:dyDescent="0.25">
      <c r="B5" s="20"/>
      <c r="C5" s="20"/>
      <c r="D5" s="20"/>
      <c r="E5" s="20"/>
    </row>
    <row r="6" spans="1:10" ht="18.75" thickBot="1" x14ac:dyDescent="0.25">
      <c r="B6" s="252"/>
      <c r="C6" s="252"/>
      <c r="D6" s="252"/>
      <c r="E6" s="118"/>
      <c r="F6" s="253" t="s">
        <v>144</v>
      </c>
    </row>
    <row r="7" spans="1:10" ht="14.25" customHeight="1" x14ac:dyDescent="0.2">
      <c r="B7" s="120" t="s">
        <v>147</v>
      </c>
      <c r="C7" s="352" t="s">
        <v>146</v>
      </c>
      <c r="D7" s="251"/>
      <c r="E7" s="346"/>
      <c r="F7" s="121">
        <v>24890.724999999999</v>
      </c>
    </row>
    <row r="8" spans="1:10" ht="14.25" customHeight="1" x14ac:dyDescent="0.2">
      <c r="B8" s="113" t="s">
        <v>148</v>
      </c>
      <c r="C8" s="265"/>
      <c r="D8" s="350" t="s">
        <v>159</v>
      </c>
      <c r="E8" s="347"/>
      <c r="F8" s="188"/>
      <c r="H8" s="574"/>
      <c r="I8" s="574"/>
      <c r="J8" s="574"/>
    </row>
    <row r="9" spans="1:10" ht="14.25" customHeight="1" x14ac:dyDescent="0.2">
      <c r="B9" s="169" t="s">
        <v>149</v>
      </c>
      <c r="C9" s="272"/>
      <c r="D9" s="351" t="s">
        <v>160</v>
      </c>
      <c r="E9" s="348"/>
      <c r="F9" s="269">
        <f>SUM(F10:F18)</f>
        <v>24890.724999999999</v>
      </c>
      <c r="H9" s="574"/>
      <c r="I9" s="574"/>
      <c r="J9" s="574"/>
    </row>
    <row r="10" spans="1:10" ht="14.25" customHeight="1" x14ac:dyDescent="0.2">
      <c r="B10" s="169" t="s">
        <v>150</v>
      </c>
      <c r="C10" s="175"/>
      <c r="D10" s="268"/>
      <c r="E10" s="348" t="s">
        <v>56</v>
      </c>
      <c r="F10" s="269">
        <v>724.46500000000003</v>
      </c>
    </row>
    <row r="11" spans="1:10" ht="14.25" customHeight="1" x14ac:dyDescent="0.2">
      <c r="B11" s="169" t="s">
        <v>151</v>
      </c>
      <c r="C11" s="175"/>
      <c r="D11" s="268"/>
      <c r="E11" s="348" t="s">
        <v>161</v>
      </c>
      <c r="F11" s="269">
        <v>240.82400000000001</v>
      </c>
    </row>
    <row r="12" spans="1:10" ht="14.25" customHeight="1" x14ac:dyDescent="0.2">
      <c r="B12" s="169" t="s">
        <v>152</v>
      </c>
      <c r="C12" s="175"/>
      <c r="D12" s="268"/>
      <c r="E12" s="348" t="s">
        <v>162</v>
      </c>
      <c r="F12" s="269">
        <v>276.34800000000001</v>
      </c>
    </row>
    <row r="13" spans="1:10" ht="14.25" customHeight="1" x14ac:dyDescent="0.2">
      <c r="B13" s="169" t="s">
        <v>153</v>
      </c>
      <c r="C13" s="175"/>
      <c r="D13" s="268"/>
      <c r="E13" s="348" t="s">
        <v>54</v>
      </c>
      <c r="F13" s="269">
        <v>972.24400000000003</v>
      </c>
    </row>
    <row r="14" spans="1:10" ht="14.25" customHeight="1" x14ac:dyDescent="0.2">
      <c r="B14" s="169" t="s">
        <v>154</v>
      </c>
      <c r="C14" s="175"/>
      <c r="D14" s="268"/>
      <c r="E14" s="348" t="s">
        <v>163</v>
      </c>
      <c r="F14" s="269">
        <v>15667.361999999999</v>
      </c>
    </row>
    <row r="15" spans="1:10" ht="14.25" customHeight="1" x14ac:dyDescent="0.2">
      <c r="B15" s="169" t="s">
        <v>155</v>
      </c>
      <c r="C15" s="175"/>
      <c r="D15" s="268"/>
      <c r="E15" s="348" t="s">
        <v>164</v>
      </c>
      <c r="F15" s="269">
        <v>2574.931</v>
      </c>
    </row>
    <row r="16" spans="1:10" ht="14.25" customHeight="1" x14ac:dyDescent="0.2">
      <c r="B16" s="169" t="s">
        <v>156</v>
      </c>
      <c r="C16" s="175"/>
      <c r="D16" s="268"/>
      <c r="E16" s="348" t="s">
        <v>165</v>
      </c>
      <c r="F16" s="269">
        <v>2516.0940000000001</v>
      </c>
      <c r="H16" s="254"/>
    </row>
    <row r="17" spans="2:8" ht="14.25" customHeight="1" x14ac:dyDescent="0.2">
      <c r="B17" s="169" t="s">
        <v>157</v>
      </c>
      <c r="C17" s="175"/>
      <c r="D17" s="268"/>
      <c r="E17" s="348" t="s">
        <v>55</v>
      </c>
      <c r="F17" s="269">
        <v>338.67099999999999</v>
      </c>
      <c r="H17" s="254"/>
    </row>
    <row r="18" spans="2:8" ht="14.25" customHeight="1" thickBot="1" x14ac:dyDescent="0.25">
      <c r="B18" s="168" t="s">
        <v>158</v>
      </c>
      <c r="C18" s="176"/>
      <c r="D18" s="270"/>
      <c r="E18" s="349" t="s">
        <v>166</v>
      </c>
      <c r="F18" s="271">
        <v>1579.7860000000001</v>
      </c>
    </row>
    <row r="19" spans="2:8" x14ac:dyDescent="0.2">
      <c r="B19" s="20"/>
      <c r="C19" s="20"/>
      <c r="D19" s="20"/>
      <c r="E19" s="20"/>
    </row>
    <row r="20" spans="2:8" x14ac:dyDescent="0.2">
      <c r="B20" s="20"/>
      <c r="C20" s="20"/>
      <c r="D20" s="20"/>
      <c r="E20" s="20"/>
    </row>
    <row r="21" spans="2:8" x14ac:dyDescent="0.2">
      <c r="B21" s="20"/>
      <c r="C21" s="20"/>
      <c r="D21" s="20"/>
      <c r="E21" s="20"/>
    </row>
    <row r="22" spans="2:8" x14ac:dyDescent="0.2">
      <c r="B22" s="20"/>
      <c r="C22" s="20"/>
      <c r="D22" s="20"/>
      <c r="E22" s="20"/>
    </row>
    <row r="23" spans="2:8" x14ac:dyDescent="0.2">
      <c r="B23" s="20"/>
      <c r="C23" s="20"/>
      <c r="D23" s="20"/>
      <c r="E23" s="20"/>
    </row>
    <row r="24" spans="2:8" x14ac:dyDescent="0.2">
      <c r="B24" s="20"/>
      <c r="C24" s="20"/>
      <c r="D24" s="20"/>
      <c r="E24" s="20"/>
    </row>
    <row r="25" spans="2:8" x14ac:dyDescent="0.2">
      <c r="B25" s="20"/>
      <c r="C25" s="20"/>
      <c r="D25" s="20"/>
      <c r="E25" s="20"/>
    </row>
    <row r="26" spans="2:8" x14ac:dyDescent="0.2">
      <c r="B26" s="20"/>
      <c r="C26" s="20"/>
      <c r="D26" s="20"/>
      <c r="E26" s="20"/>
    </row>
    <row r="27" spans="2:8" x14ac:dyDescent="0.2">
      <c r="B27" s="20"/>
      <c r="C27" s="20"/>
      <c r="D27" s="20"/>
      <c r="E27" s="20"/>
    </row>
    <row r="28" spans="2:8" x14ac:dyDescent="0.2">
      <c r="B28" s="20"/>
      <c r="C28" s="20"/>
      <c r="D28" s="20"/>
      <c r="E28" s="20"/>
    </row>
    <row r="29" spans="2:8" x14ac:dyDescent="0.2">
      <c r="B29" s="20"/>
      <c r="C29" s="20"/>
      <c r="D29" s="20"/>
      <c r="E29" s="20"/>
    </row>
    <row r="30" spans="2:8" x14ac:dyDescent="0.2">
      <c r="B30" s="20"/>
      <c r="C30" s="20"/>
      <c r="D30" s="20"/>
      <c r="E30" s="20"/>
    </row>
    <row r="31" spans="2:8" x14ac:dyDescent="0.2">
      <c r="B31" s="20"/>
      <c r="C31" s="20"/>
      <c r="D31" s="20"/>
      <c r="E31" s="20"/>
    </row>
    <row r="32" spans="2:8" x14ac:dyDescent="0.2">
      <c r="B32" s="20"/>
      <c r="C32" s="20"/>
      <c r="D32" s="20"/>
      <c r="E32" s="20"/>
    </row>
    <row r="33" spans="2:5" x14ac:dyDescent="0.2">
      <c r="B33" s="20"/>
      <c r="C33" s="20"/>
      <c r="D33" s="20"/>
      <c r="E33" s="20"/>
    </row>
    <row r="34" spans="2:5" x14ac:dyDescent="0.2">
      <c r="B34" s="20"/>
      <c r="C34" s="20"/>
      <c r="D34" s="20"/>
      <c r="E34" s="20"/>
    </row>
    <row r="35" spans="2:5" x14ac:dyDescent="0.2">
      <c r="B35" s="20"/>
      <c r="C35" s="20"/>
      <c r="D35" s="20"/>
      <c r="E35" s="20"/>
    </row>
    <row r="36" spans="2:5" x14ac:dyDescent="0.2">
      <c r="B36" s="20"/>
      <c r="C36" s="20"/>
      <c r="D36" s="20"/>
      <c r="E36" s="20"/>
    </row>
    <row r="37" spans="2:5" x14ac:dyDescent="0.2">
      <c r="B37" s="20"/>
      <c r="C37" s="20"/>
      <c r="D37" s="20"/>
      <c r="E37" s="20"/>
    </row>
    <row r="38" spans="2:5" x14ac:dyDescent="0.2">
      <c r="B38" s="20"/>
      <c r="C38" s="20"/>
      <c r="D38" s="20"/>
      <c r="E38" s="20"/>
    </row>
    <row r="39" spans="2:5" x14ac:dyDescent="0.2">
      <c r="B39" s="20"/>
      <c r="C39" s="20"/>
      <c r="D39" s="20"/>
      <c r="E39" s="20"/>
    </row>
    <row r="40" spans="2:5" x14ac:dyDescent="0.2">
      <c r="B40" s="20"/>
      <c r="C40" s="20"/>
      <c r="D40" s="20"/>
      <c r="E40" s="20"/>
    </row>
    <row r="41" spans="2:5" x14ac:dyDescent="0.2">
      <c r="B41" s="20"/>
      <c r="C41" s="20"/>
      <c r="D41" s="20"/>
      <c r="E41" s="20"/>
    </row>
    <row r="42" spans="2:5" x14ac:dyDescent="0.2">
      <c r="B42" s="20"/>
      <c r="C42" s="20"/>
      <c r="D42" s="20"/>
      <c r="E42" s="20"/>
    </row>
    <row r="43" spans="2:5" x14ac:dyDescent="0.2">
      <c r="B43" s="20"/>
      <c r="C43" s="20"/>
      <c r="D43" s="20"/>
      <c r="E43" s="20"/>
    </row>
    <row r="44" spans="2:5" x14ac:dyDescent="0.2">
      <c r="B44" s="20"/>
      <c r="C44" s="20"/>
      <c r="D44" s="20"/>
      <c r="E44" s="20"/>
    </row>
    <row r="45" spans="2:5" x14ac:dyDescent="0.2">
      <c r="B45" s="20"/>
      <c r="C45" s="20"/>
      <c r="D45" s="20"/>
      <c r="E45" s="20"/>
    </row>
    <row r="46" spans="2:5" x14ac:dyDescent="0.2">
      <c r="B46" s="20"/>
      <c r="C46" s="20"/>
      <c r="D46" s="20"/>
      <c r="E46" s="20"/>
    </row>
    <row r="47" spans="2:5" x14ac:dyDescent="0.2">
      <c r="B47" s="20"/>
      <c r="C47" s="20"/>
      <c r="D47" s="20"/>
      <c r="E47" s="20"/>
    </row>
    <row r="48" spans="2:5" x14ac:dyDescent="0.2">
      <c r="B48" s="20"/>
      <c r="C48" s="20"/>
      <c r="D48" s="20"/>
      <c r="E48" s="20"/>
    </row>
    <row r="49" spans="2:9" x14ac:dyDescent="0.2">
      <c r="B49" s="20"/>
      <c r="C49" s="20"/>
      <c r="D49" s="20"/>
      <c r="E49" s="20"/>
    </row>
    <row r="50" spans="2:9" x14ac:dyDescent="0.2">
      <c r="B50" s="18"/>
      <c r="C50" s="18"/>
      <c r="D50" s="18"/>
      <c r="E50" s="18"/>
      <c r="F50" s="19"/>
      <c r="G50" s="19"/>
      <c r="H50" s="19"/>
      <c r="I50" s="19"/>
    </row>
  </sheetData>
  <pageMargins left="0.7" right="0.7" top="0.75" bottom="0.75" header="0.3" footer="0.3"/>
  <pageSetup paperSize="9" orientation="portrait" verticalDpi="0" r:id="rId1"/>
  <headerFooter>
    <oddHeader>&amp;R&amp;"Calibri"&amp;12&amp;K008000Intern - Nordmøre&amp;1#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Lars Naalsund</cp:lastModifiedBy>
  <cp:lastPrinted>2021-03-04T08:01:09Z</cp:lastPrinted>
  <dcterms:created xsi:type="dcterms:W3CDTF">2017-12-01T09:54:14Z</dcterms:created>
  <dcterms:modified xsi:type="dcterms:W3CDTF">2022-03-22T14:58:45Z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7b704a-cbd5-4b51-b1cb-cf669f0a8306_Enabled">
    <vt:lpwstr>true</vt:lpwstr>
  </property>
  <property fmtid="{D5CDD505-2E9C-101B-9397-08002B2CF9AE}" pid="3" name="MSIP_Label_fd7b704a-cbd5-4b51-b1cb-cf669f0a8306_SetDate">
    <vt:lpwstr>2022-03-22T14:17:59Z</vt:lpwstr>
  </property>
  <property fmtid="{D5CDD505-2E9C-101B-9397-08002B2CF9AE}" pid="4" name="MSIP_Label_fd7b704a-cbd5-4b51-b1cb-cf669f0a8306_Method">
    <vt:lpwstr>Standard</vt:lpwstr>
  </property>
  <property fmtid="{D5CDD505-2E9C-101B-9397-08002B2CF9AE}" pid="5" name="MSIP_Label_fd7b704a-cbd5-4b51-b1cb-cf669f0a8306_Name">
    <vt:lpwstr>Intern - Nordmøre</vt:lpwstr>
  </property>
  <property fmtid="{D5CDD505-2E9C-101B-9397-08002B2CF9AE}" pid="6" name="MSIP_Label_fd7b704a-cbd5-4b51-b1cb-cf669f0a8306_SiteId">
    <vt:lpwstr>491e8cc4-2204-4312-8565-17f85046df01</vt:lpwstr>
  </property>
  <property fmtid="{D5CDD505-2E9C-101B-9397-08002B2CF9AE}" pid="7" name="MSIP_Label_fd7b704a-cbd5-4b51-b1cb-cf669f0a8306_ActionId">
    <vt:lpwstr>82396f16-35d9-4468-91ce-a0551cdd3665</vt:lpwstr>
  </property>
  <property fmtid="{D5CDD505-2E9C-101B-9397-08002B2CF9AE}" pid="8" name="MSIP_Label_fd7b704a-cbd5-4b51-b1cb-cf669f0a8306_ContentBits">
    <vt:lpwstr>1</vt:lpwstr>
  </property>
</Properties>
</file>