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sb1ostlandet.sharepoint.com/sites/msteams_47060e/Delte dokumenter/1 Regnskapsrapportering/1 Konsern/2026/2.kvartal/Til Børsen/"/>
    </mc:Choice>
  </mc:AlternateContent>
  <xr:revisionPtr revIDLastSave="29" documentId="8_{D5B99E25-A5A7-4209-BA7E-8510B8314F95}" xr6:coauthVersionLast="47" xr6:coauthVersionMax="47" xr10:uidLastSave="{0B527E6D-2376-484D-A737-C25EE1A8686D}"/>
  <bookViews>
    <workbookView xWindow="28680" yWindow="-45" windowWidth="29040" windowHeight="17520" xr2:uid="{8179CB17-02B2-4192-9B1C-A43E9006A130}"/>
  </bookViews>
  <sheets>
    <sheet name="Front" sheetId="87" r:id="rId1"/>
    <sheet name="Contact info" sheetId="95" r:id="rId2"/>
    <sheet name="Contents" sheetId="1" r:id="rId3"/>
    <sheet name="APM definition" sheetId="101" r:id="rId4"/>
    <sheet name="1 APM" sheetId="108" r:id="rId5"/>
    <sheet name="2 Results and key figures" sheetId="5" r:id="rId6"/>
    <sheet name="3 Balance sheet" sheetId="104" r:id="rId7"/>
    <sheet name="4 Capital Adequacy" sheetId="105" r:id="rId8"/>
    <sheet name="5 Segment" sheetId="112" r:id="rId9"/>
    <sheet name="6 Margins" sheetId="57" r:id="rId10"/>
    <sheet name="7 Income" sheetId="6" r:id="rId11"/>
    <sheet name="8 Expenses" sheetId="7" r:id="rId12"/>
    <sheet name="9 Lending" sheetId="86" r:id="rId13"/>
    <sheet name="10 Gross loans and loss prov." sheetId="113" r:id="rId14"/>
    <sheet name="11 Deposits" sheetId="3" r:id="rId15"/>
    <sheet name="12 Customers" sheetId="97" r:id="rId16"/>
    <sheet name="13 Macro sensitivity" sheetId="103" r:id="rId17"/>
    <sheet name="14 ESG PAIs" sheetId="116" r:id="rId18"/>
    <sheet name="15 Staff" sheetId="118" r:id="rId19"/>
    <sheet name=" 16 Pro forma results" sheetId="119" r:id="rId20"/>
    <sheet name="APM Data" sheetId="107" state="hidden" r:id="rId21"/>
  </sheets>
  <externalReferences>
    <externalReference r:id="rId22"/>
    <externalReference r:id="rId23"/>
    <externalReference r:id="rId24"/>
    <externalReference r:id="rId25"/>
    <externalReference r:id="rId26"/>
    <externalReference r:id="rId27"/>
  </externalReferences>
  <definedNames>
    <definedName name="__123Graph_ABALADAGS" localSheetId="14" hidden="1">[1]Tabell!#REF!</definedName>
    <definedName name="__123Graph_ABALADAGS" localSheetId="5" hidden="1">[1]Tabell!#REF!</definedName>
    <definedName name="__123Graph_ABALADAGS" localSheetId="9" hidden="1">[1]Tabell!#REF!</definedName>
    <definedName name="__123Graph_ABALADAGS" localSheetId="10" hidden="1">[1]Tabell!#REF!</definedName>
    <definedName name="__123Graph_ABALADAGS" localSheetId="11" hidden="1">[1]Tabell!#REF!</definedName>
    <definedName name="__123Graph_ABALADAGS" localSheetId="12" hidden="1">[1]Tabell!#REF!</definedName>
    <definedName name="__123Graph_ABALADAGS" hidden="1">[1]Tabell!#REF!</definedName>
    <definedName name="__123Graph_BBALADAGS" localSheetId="14" hidden="1">[1]Tabell!#REF!</definedName>
    <definedName name="__123Graph_BBALADAGS" localSheetId="5" hidden="1">[1]Tabell!#REF!</definedName>
    <definedName name="__123Graph_BBALADAGS" localSheetId="9" hidden="1">[1]Tabell!#REF!</definedName>
    <definedName name="__123Graph_BBALADAGS" localSheetId="10" hidden="1">[1]Tabell!#REF!</definedName>
    <definedName name="__123Graph_BBALADAGS" localSheetId="11" hidden="1">[1]Tabell!#REF!</definedName>
    <definedName name="__123Graph_BBALADAGS" localSheetId="12" hidden="1">[1]Tabell!#REF!</definedName>
    <definedName name="__123Graph_BBALADAGS" hidden="1">[1]Tabell!#REF!</definedName>
    <definedName name="__123Graph_CBALADAGS" localSheetId="14" hidden="1">[1]Tabell!#REF!</definedName>
    <definedName name="__123Graph_CBALADAGS" localSheetId="5" hidden="1">[1]Tabell!#REF!</definedName>
    <definedName name="__123Graph_CBALADAGS" localSheetId="9" hidden="1">[1]Tabell!#REF!</definedName>
    <definedName name="__123Graph_CBALADAGS" localSheetId="10" hidden="1">[1]Tabell!#REF!</definedName>
    <definedName name="__123Graph_CBALADAGS" localSheetId="11" hidden="1">[1]Tabell!#REF!</definedName>
    <definedName name="__123Graph_CBALADAGS" localSheetId="12" hidden="1">[1]Tabell!#REF!</definedName>
    <definedName name="__123Graph_CBALADAGS" hidden="1">[1]Tabell!#REF!</definedName>
    <definedName name="__123Graph_DBALADAGS" localSheetId="14" hidden="1">[1]Tabell!#REF!</definedName>
    <definedName name="__123Graph_DBALADAGS" localSheetId="5" hidden="1">[1]Tabell!#REF!</definedName>
    <definedName name="__123Graph_DBALADAGS" localSheetId="9" hidden="1">[1]Tabell!#REF!</definedName>
    <definedName name="__123Graph_DBALADAGS" localSheetId="10" hidden="1">[1]Tabell!#REF!</definedName>
    <definedName name="__123Graph_DBALADAGS" localSheetId="11" hidden="1">[1]Tabell!#REF!</definedName>
    <definedName name="__123Graph_DBALADAGS" localSheetId="12" hidden="1">[1]Tabell!#REF!</definedName>
    <definedName name="__123Graph_DBALADAGS" hidden="1">[1]Tabell!#REF!</definedName>
    <definedName name="__123Graph_EBALADAGS" localSheetId="14" hidden="1">[1]Tabell!#REF!</definedName>
    <definedName name="__123Graph_EBALADAGS" localSheetId="5" hidden="1">[1]Tabell!#REF!</definedName>
    <definedName name="__123Graph_EBALADAGS" localSheetId="9" hidden="1">[1]Tabell!#REF!</definedName>
    <definedName name="__123Graph_EBALADAGS" localSheetId="10" hidden="1">[1]Tabell!#REF!</definedName>
    <definedName name="__123Graph_EBALADAGS" localSheetId="11" hidden="1">[1]Tabell!#REF!</definedName>
    <definedName name="__123Graph_EBALADAGS" localSheetId="12" hidden="1">[1]Tabell!#REF!</definedName>
    <definedName name="__123Graph_EBALADAGS" hidden="1">[1]Tabell!#REF!</definedName>
    <definedName name="__123Graph_FBALADAGS" localSheetId="14" hidden="1">[1]Tabell!#REF!</definedName>
    <definedName name="__123Graph_FBALADAGS" localSheetId="5" hidden="1">[1]Tabell!#REF!</definedName>
    <definedName name="__123Graph_FBALADAGS" localSheetId="9" hidden="1">[1]Tabell!#REF!</definedName>
    <definedName name="__123Graph_FBALADAGS" localSheetId="10" hidden="1">[1]Tabell!#REF!</definedName>
    <definedName name="__123Graph_FBALADAGS" localSheetId="11" hidden="1">[1]Tabell!#REF!</definedName>
    <definedName name="__123Graph_FBALADAGS" localSheetId="12" hidden="1">[1]Tabell!#REF!</definedName>
    <definedName name="__123Graph_FBALADAGS" hidden="1">[1]Tabell!#REF!</definedName>
    <definedName name="__123Graph_LBL_ABALADAGS" localSheetId="14" hidden="1">[1]Tabell!#REF!</definedName>
    <definedName name="__123Graph_LBL_ABALADAGS" localSheetId="5" hidden="1">[1]Tabell!#REF!</definedName>
    <definedName name="__123Graph_LBL_ABALADAGS" localSheetId="9" hidden="1">[1]Tabell!#REF!</definedName>
    <definedName name="__123Graph_LBL_ABALADAGS" localSheetId="10" hidden="1">[1]Tabell!#REF!</definedName>
    <definedName name="__123Graph_LBL_ABALADAGS" localSheetId="11" hidden="1">[1]Tabell!#REF!</definedName>
    <definedName name="__123Graph_LBL_ABALADAGS" localSheetId="12" hidden="1">[1]Tabell!#REF!</definedName>
    <definedName name="__123Graph_LBL_ABALADAGS" hidden="1">[1]Tabell!#REF!</definedName>
    <definedName name="__123Graph_LBL_BBALADAGS" localSheetId="14" hidden="1">[1]Tabell!#REF!</definedName>
    <definedName name="__123Graph_LBL_BBALADAGS" localSheetId="5" hidden="1">[1]Tabell!#REF!</definedName>
    <definedName name="__123Graph_LBL_BBALADAGS" localSheetId="9" hidden="1">[1]Tabell!#REF!</definedName>
    <definedName name="__123Graph_LBL_BBALADAGS" localSheetId="10" hidden="1">[1]Tabell!#REF!</definedName>
    <definedName name="__123Graph_LBL_BBALADAGS" localSheetId="11" hidden="1">[1]Tabell!#REF!</definedName>
    <definedName name="__123Graph_LBL_BBALADAGS" localSheetId="12" hidden="1">[1]Tabell!#REF!</definedName>
    <definedName name="__123Graph_LBL_BBALADAGS" hidden="1">[1]Tabell!#REF!</definedName>
    <definedName name="__123Graph_LBL_CBALADAGS" localSheetId="14" hidden="1">[1]Tabell!#REF!</definedName>
    <definedName name="__123Graph_LBL_CBALADAGS" localSheetId="5" hidden="1">[1]Tabell!#REF!</definedName>
    <definedName name="__123Graph_LBL_CBALADAGS" localSheetId="9" hidden="1">[1]Tabell!#REF!</definedName>
    <definedName name="__123Graph_LBL_CBALADAGS" localSheetId="10" hidden="1">[1]Tabell!#REF!</definedName>
    <definedName name="__123Graph_LBL_CBALADAGS" localSheetId="11" hidden="1">[1]Tabell!#REF!</definedName>
    <definedName name="__123Graph_LBL_CBALADAGS" localSheetId="12" hidden="1">[1]Tabell!#REF!</definedName>
    <definedName name="__123Graph_LBL_CBALADAGS" hidden="1">[1]Tabell!#REF!</definedName>
    <definedName name="__123Graph_LBL_DBALADAGS" localSheetId="14" hidden="1">[1]Tabell!#REF!</definedName>
    <definedName name="__123Graph_LBL_DBALADAGS" localSheetId="5" hidden="1">[1]Tabell!#REF!</definedName>
    <definedName name="__123Graph_LBL_DBALADAGS" localSheetId="9" hidden="1">[1]Tabell!#REF!</definedName>
    <definedName name="__123Graph_LBL_DBALADAGS" localSheetId="10" hidden="1">[1]Tabell!#REF!</definedName>
    <definedName name="__123Graph_LBL_DBALADAGS" localSheetId="11" hidden="1">[1]Tabell!#REF!</definedName>
    <definedName name="__123Graph_LBL_DBALADAGS" localSheetId="12" hidden="1">[1]Tabell!#REF!</definedName>
    <definedName name="__123Graph_LBL_DBALADAGS" hidden="1">[1]Tabell!#REF!</definedName>
    <definedName name="__123Graph_LBL_EBALADAGS" localSheetId="14" hidden="1">[1]Tabell!#REF!</definedName>
    <definedName name="__123Graph_LBL_EBALADAGS" localSheetId="5" hidden="1">[1]Tabell!#REF!</definedName>
    <definedName name="__123Graph_LBL_EBALADAGS" localSheetId="9" hidden="1">[1]Tabell!#REF!</definedName>
    <definedName name="__123Graph_LBL_EBALADAGS" localSheetId="10" hidden="1">[1]Tabell!#REF!</definedName>
    <definedName name="__123Graph_LBL_EBALADAGS" localSheetId="11" hidden="1">[1]Tabell!#REF!</definedName>
    <definedName name="__123Graph_LBL_EBALADAGS" localSheetId="12" hidden="1">[1]Tabell!#REF!</definedName>
    <definedName name="__123Graph_LBL_EBALADAGS" hidden="1">[1]Tabell!#REF!</definedName>
    <definedName name="__123Graph_LBL_FBALADAGS" localSheetId="14" hidden="1">[1]Tabell!#REF!</definedName>
    <definedName name="__123Graph_LBL_FBALADAGS" localSheetId="5" hidden="1">[1]Tabell!#REF!</definedName>
    <definedName name="__123Graph_LBL_FBALADAGS" localSheetId="9" hidden="1">[1]Tabell!#REF!</definedName>
    <definedName name="__123Graph_LBL_FBALADAGS" localSheetId="10" hidden="1">[1]Tabell!#REF!</definedName>
    <definedName name="__123Graph_LBL_FBALADAGS" localSheetId="11" hidden="1">[1]Tabell!#REF!</definedName>
    <definedName name="__123Graph_LBL_FBALADAGS" localSheetId="12" hidden="1">[1]Tabell!#REF!</definedName>
    <definedName name="__123Graph_LBL_FBALADAGS" hidden="1">[1]Tabell!#REF!</definedName>
    <definedName name="__123Graph_XBALADAGS" localSheetId="14" hidden="1">[1]Tabell!#REF!</definedName>
    <definedName name="__123Graph_XBALADAGS" localSheetId="5" hidden="1">[1]Tabell!#REF!</definedName>
    <definedName name="__123Graph_XBALADAGS" localSheetId="9" hidden="1">[1]Tabell!#REF!</definedName>
    <definedName name="__123Graph_XBALADAGS" localSheetId="10" hidden="1">[1]Tabell!#REF!</definedName>
    <definedName name="__123Graph_XBALADAGS" localSheetId="11" hidden="1">[1]Tabell!#REF!</definedName>
    <definedName name="__123Graph_XBALADAGS" localSheetId="12" hidden="1">[1]Tabell!#REF!</definedName>
    <definedName name="__123Graph_XBALADAGS" hidden="1">[1]Tabell!#REF!</definedName>
    <definedName name="_a10" hidden="1">{#N/A,#N/A,TRUE,"0 Deckbl.";#N/A,#N/A,TRUE,"S 1 Komm";#N/A,#N/A,TRUE,"S 1a Komm";#N/A,#N/A,TRUE,"S 1b Komm";#N/A,#N/A,TRUE,"S  2 DBR";#N/A,#N/A,TRUE,"S  3 Sparten";#N/A,#N/A,TRUE,"S 4  Betr. K.";#N/A,#N/A,TRUE,"6 Bilanz";#N/A,#N/A,TRUE,"6a Bilanz ";#N/A,#N/A,TRUE,"6b Bilanz ";#N/A,#N/A,TRUE,"7 GS I";#N/A,#N/A,TRUE,"S 8 EQ-GuV"}</definedName>
    <definedName name="_a11" hidden="1">{#N/A,#N/A,TRUE,"0 Deckbl.";#N/A,#N/A,TRUE,"S 1 Komm";#N/A,#N/A,TRUE,"S 1a Komm";#N/A,#N/A,TRUE,"S 1b Komm";#N/A,#N/A,TRUE,"S  2 DBR";#N/A,#N/A,TRUE,"S  3 Sparten";#N/A,#N/A,TRUE,"S 4  Betr. K.";#N/A,#N/A,TRUE,"6 Bilanz";#N/A,#N/A,TRUE,"6a Bilanz ";#N/A,#N/A,TRUE,"6b Bilanz ";#N/A,#N/A,TRUE,"7 GS I";#N/A,#N/A,TRUE,"S 8 EQ-GuV"}</definedName>
    <definedName name="_a3" hidden="1">{#N/A,#N/A,TRUE,"0 Deckbl.";#N/A,#N/A,TRUE,"S 1 Komm";#N/A,#N/A,TRUE,"S 1a Komm";#N/A,#N/A,TRUE,"S 1b Komm";#N/A,#N/A,TRUE,"S  2 DBR";#N/A,#N/A,TRUE,"S  3 Sparten";#N/A,#N/A,TRUE,"S 4  Betr. K.";#N/A,#N/A,TRUE,"6 Bilanz";#N/A,#N/A,TRUE,"6a Bilanz ";#N/A,#N/A,TRUE,"6b Bilanz ";#N/A,#N/A,TRUE,"7 GS I";#N/A,#N/A,TRUE,"S 8 EQ-GuV"}</definedName>
    <definedName name="_a50" hidden="1">{#N/A,#N/A,TRUE,"0 Deckbl.";#N/A,#N/A,TRUE,"S 1 Komm";#N/A,#N/A,TRUE,"S 1a Komm";#N/A,#N/A,TRUE,"S 1b Komm";#N/A,#N/A,TRUE,"S  2 DBR";#N/A,#N/A,TRUE,"S  3 Sparten";#N/A,#N/A,TRUE,"S 4  Betr. K.";#N/A,#N/A,TRUE,"6 Bilanz";#N/A,#N/A,TRUE,"6a Bilanz ";#N/A,#N/A,TRUE,"6b Bilanz ";#N/A,#N/A,TRUE,"7 GS I";#N/A,#N/A,TRUE,"S 8 EQ-GuV"}</definedName>
    <definedName name="_AMO_RefreshMultipleList" hidden="1">"'&lt;Items /&gt;'"</definedName>
    <definedName name="_AMO_XmlVersion" hidden="1">"'1'"</definedName>
    <definedName name="_GSRATES_1" hidden="1">"CT30000119990101        "</definedName>
    <definedName name="_GSRATES_2" hidden="1">"CT30000119990919        "</definedName>
    <definedName name="_GSRATES_3" hidden="1">"CT30000119990928        "</definedName>
    <definedName name="_GSRATES_4" hidden="1">"CT30000119990928        "</definedName>
    <definedName name="_GSRATES_5" hidden="1">"CT30000119990331        "</definedName>
    <definedName name="_GSRATES_6" hidden="1">"CT30000119990101        "</definedName>
    <definedName name="_GSRATES_7" hidden="1">"CT30000119980930        "</definedName>
    <definedName name="_GSRATES_8" hidden="1">"CT30000119980630        "</definedName>
    <definedName name="_GSRATES_9" hidden="1">"CT30000119980331        "</definedName>
    <definedName name="_GSRATES_COUNT" hidden="1">2</definedName>
    <definedName name="_GSRATESR_1" hidden="1">'[2]Market Cap'!$A$25:$B$26</definedName>
    <definedName name="_GSRATESR_2" localSheetId="14" hidden="1">'[2]Market Cap'!#REF!</definedName>
    <definedName name="_GSRATESR_2" localSheetId="5" hidden="1">'[2]Market Cap'!#REF!</definedName>
    <definedName name="_GSRATESR_2" localSheetId="9" hidden="1">'[2]Market Cap'!#REF!</definedName>
    <definedName name="_GSRATESR_2" localSheetId="10" hidden="1">'[2]Market Cap'!#REF!</definedName>
    <definedName name="_GSRATESR_2" localSheetId="11" hidden="1">'[2]Market Cap'!#REF!</definedName>
    <definedName name="_GSRATESR_2" localSheetId="12" hidden="1">'[2]Market Cap'!#REF!</definedName>
    <definedName name="_GSRATESR_2" hidden="1">'[2]Market Cap'!#REF!</definedName>
    <definedName name="_GSRATESR_3" hidden="1">'[2]Market Cap'!$A$24:$B$25</definedName>
    <definedName name="_GSRATESR_4" hidden="1">'[2]Market Cap'!$A$22:$B$23</definedName>
    <definedName name="_GSRATESR_5" hidden="1">'[2]Market Cap'!$A$28:$B$29</definedName>
    <definedName name="_GSRATESR_6" hidden="1">'[2]Market Cap'!$A$31:$B$32</definedName>
    <definedName name="_GSRATESR_7" hidden="1">'[2]Market Cap'!$A$34:$B$35</definedName>
    <definedName name="_GSRATESR_8" hidden="1">'[2]Market Cap'!$A$37:$B$38</definedName>
    <definedName name="_GSRATESR_9" hidden="1">'[2]Market Cap'!$A$40:$B$41</definedName>
    <definedName name="_Key1" localSheetId="14" hidden="1">#REF!</definedName>
    <definedName name="_Key1" localSheetId="5"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hidden="1">#REF!</definedName>
    <definedName name="_Order1" hidden="1">255</definedName>
    <definedName name="_SA1" hidden="1">{#N/A,#N/A,TRUE,"0 Deckbl.";#N/A,#N/A,TRUE,"S 1 Komm";#N/A,#N/A,TRUE,"S 1a Komm";#N/A,#N/A,TRUE,"S 1b Komm";#N/A,#N/A,TRUE,"S  2 DBR";#N/A,#N/A,TRUE,"S  3 Sparten";#N/A,#N/A,TRUE,"S 4  Betr. K.";#N/A,#N/A,TRUE,"6 Bilanz";#N/A,#N/A,TRUE,"6a Bilanz ";#N/A,#N/A,TRUE,"6b Bilanz ";#N/A,#N/A,TRUE,"7 GS I";#N/A,#N/A,TRUE,"S 8 EQ-GuV"}</definedName>
    <definedName name="_ZZ2" hidden="1">{#N/A,#N/A,TRUE,"0 Deckbl.";#N/A,#N/A,TRUE,"S 1 Komm";#N/A,#N/A,TRUE,"S 1a Komm";#N/A,#N/A,TRUE,"S 1b Komm";#N/A,#N/A,TRUE,"S  2 DBR";#N/A,#N/A,TRUE,"S  3 Sparten";#N/A,#N/A,TRUE,"S 4  Betr. K.";#N/A,#N/A,TRUE,"6 Bilanz";#N/A,#N/A,TRUE,"6a Bilanz ";#N/A,#N/A,TRUE,"6b Bilanz ";#N/A,#N/A,TRUE,"7 GS I";#N/A,#N/A,TRUE,"S 8 EQ-GuV"}</definedName>
    <definedName name="abc" hidden="1">{#N/A,#N/A,TRUE,"0 Deckbl.";#N/A,#N/A,TRUE,"S 1 Komm";#N/A,#N/A,TRUE,"S 1a Komm";#N/A,#N/A,TRUE,"S 1b Komm";#N/A,#N/A,TRUE,"S  2 DBR";#N/A,#N/A,TRUE,"S  3 Sparten";#N/A,#N/A,TRUE,"S 4  Betr. K.";#N/A,#N/A,TRUE,"6 Bilanz";#N/A,#N/A,TRUE,"6a Bilanz ";#N/A,#N/A,TRUE,"6b Bilanz ";#N/A,#N/A,TRUE,"7 GS I";#N/A,#N/A,TRUE,"S 8 EQ-GuV"}</definedName>
    <definedName name="AccessDatabase" hidden="1">"H:\KAPFORV\FELLES\accessdb\MndRapport.mdb"</definedName>
    <definedName name="ads" localSheetId="14" hidden="1">[1]Tabell!#REF!</definedName>
    <definedName name="ads" localSheetId="5" hidden="1">[1]Tabell!#REF!</definedName>
    <definedName name="ads" localSheetId="9" hidden="1">[1]Tabell!#REF!</definedName>
    <definedName name="ads" localSheetId="10" hidden="1">[1]Tabell!#REF!</definedName>
    <definedName name="ads" localSheetId="11" hidden="1">[1]Tabell!#REF!</definedName>
    <definedName name="ads" localSheetId="12" hidden="1">[1]Tabell!#REF!</definedName>
    <definedName name="ads" hidden="1">[1]Tabell!#REF!</definedName>
    <definedName name="Annen_gjeld_og_forpl">#REF!</definedName>
    <definedName name="APMdata">'APM Data'!$C:$EV</definedName>
    <definedName name="AS2DocOpenMode" hidden="1">"AS2DocumentEdit"</definedName>
    <definedName name="Balanse_konsern">[3]Balanse!$E$4:$I$109</definedName>
    <definedName name="BLPB1" localSheetId="14" hidden="1">#REF!</definedName>
    <definedName name="BLPB1" localSheetId="5" hidden="1">#REF!</definedName>
    <definedName name="BLPB1" localSheetId="9" hidden="1">#REF!</definedName>
    <definedName name="BLPB1" localSheetId="10" hidden="1">#REF!</definedName>
    <definedName name="BLPB1" localSheetId="11" hidden="1">#REF!</definedName>
    <definedName name="BLPB1" localSheetId="12" hidden="1">#REF!</definedName>
    <definedName name="BLPB1" hidden="1">#REF!</definedName>
    <definedName name="BLPB2" localSheetId="14" hidden="1">#REF!</definedName>
    <definedName name="BLPB2" localSheetId="5" hidden="1">#REF!</definedName>
    <definedName name="BLPB2" localSheetId="9" hidden="1">#REF!</definedName>
    <definedName name="BLPB2" localSheetId="10" hidden="1">#REF!</definedName>
    <definedName name="BLPB2" localSheetId="11" hidden="1">#REF!</definedName>
    <definedName name="BLPB2" localSheetId="12" hidden="1">#REF!</definedName>
    <definedName name="BLPB2" hidden="1">#REF!</definedName>
    <definedName name="BLPH1" localSheetId="14" hidden="1">#REF!</definedName>
    <definedName name="BLPH1" localSheetId="5" hidden="1">#REF!</definedName>
    <definedName name="BLPH1" localSheetId="9" hidden="1">#REF!</definedName>
    <definedName name="BLPH1" localSheetId="10" hidden="1">#REF!</definedName>
    <definedName name="BLPH1" localSheetId="11" hidden="1">#REF!</definedName>
    <definedName name="BLPH1" localSheetId="12" hidden="1">#REF!</definedName>
    <definedName name="BLPH1" hidden="1">#REF!</definedName>
    <definedName name="BLPH2" localSheetId="14" hidden="1">#REF!</definedName>
    <definedName name="BLPH2" localSheetId="5" hidden="1">#REF!</definedName>
    <definedName name="BLPH2" localSheetId="9" hidden="1">#REF!</definedName>
    <definedName name="BLPH2" localSheetId="10" hidden="1">#REF!</definedName>
    <definedName name="BLPH2" localSheetId="11" hidden="1">#REF!</definedName>
    <definedName name="BLPH2" localSheetId="12" hidden="1">#REF!</definedName>
    <definedName name="BLPH2" hidden="1">#REF!</definedName>
    <definedName name="BLPH3" localSheetId="14" hidden="1">#REF!</definedName>
    <definedName name="BLPH3" localSheetId="5" hidden="1">#REF!</definedName>
    <definedName name="BLPH3" localSheetId="9" hidden="1">#REF!</definedName>
    <definedName name="BLPH3" localSheetId="10" hidden="1">#REF!</definedName>
    <definedName name="BLPH3" localSheetId="11" hidden="1">#REF!</definedName>
    <definedName name="BLPH3" localSheetId="12" hidden="1">#REF!</definedName>
    <definedName name="BLPH3" hidden="1">#REF!</definedName>
    <definedName name="BLPH4" localSheetId="14" hidden="1">#REF!</definedName>
    <definedName name="BLPH4" localSheetId="5" hidden="1">#REF!</definedName>
    <definedName name="BLPH4" localSheetId="9" hidden="1">#REF!</definedName>
    <definedName name="BLPH4" localSheetId="10" hidden="1">#REF!</definedName>
    <definedName name="BLPH4" localSheetId="11" hidden="1">#REF!</definedName>
    <definedName name="BLPH4" localSheetId="12" hidden="1">#REF!</definedName>
    <definedName name="BLPH4" hidden="1">#REF!</definedName>
    <definedName name="BLPH5" localSheetId="14" hidden="1">#REF!</definedName>
    <definedName name="BLPH5" localSheetId="5" hidden="1">#REF!</definedName>
    <definedName name="BLPH5" localSheetId="9" hidden="1">#REF!</definedName>
    <definedName name="BLPH5" localSheetId="10" hidden="1">#REF!</definedName>
    <definedName name="BLPH5" localSheetId="11" hidden="1">#REF!</definedName>
    <definedName name="BLPH5" localSheetId="12" hidden="1">#REF!</definedName>
    <definedName name="BLPH5" hidden="1">#REF!</definedName>
    <definedName name="BLPH6" localSheetId="14" hidden="1">#REF!</definedName>
    <definedName name="BLPH6" localSheetId="5" hidden="1">#REF!</definedName>
    <definedName name="BLPH6" localSheetId="9" hidden="1">#REF!</definedName>
    <definedName name="BLPH6" localSheetId="10" hidden="1">#REF!</definedName>
    <definedName name="BLPH6" localSheetId="11" hidden="1">#REF!</definedName>
    <definedName name="BLPH6" localSheetId="12" hidden="1">#REF!</definedName>
    <definedName name="BLPH6" hidden="1">#REF!</definedName>
    <definedName name="BLPH7" localSheetId="14" hidden="1">#REF!</definedName>
    <definedName name="BLPH7" localSheetId="5" hidden="1">#REF!</definedName>
    <definedName name="BLPH7" localSheetId="9" hidden="1">#REF!</definedName>
    <definedName name="BLPH7" localSheetId="10" hidden="1">#REF!</definedName>
    <definedName name="BLPH7" localSheetId="11" hidden="1">#REF!</definedName>
    <definedName name="BLPH7" localSheetId="12" hidden="1">#REF!</definedName>
    <definedName name="BLPH7" hidden="1">#REF!</definedName>
    <definedName name="BLPH8" localSheetId="14" hidden="1">#REF!</definedName>
    <definedName name="BLPH8" localSheetId="5" hidden="1">#REF!</definedName>
    <definedName name="BLPH8" localSheetId="9" hidden="1">#REF!</definedName>
    <definedName name="BLPH8" localSheetId="10" hidden="1">#REF!</definedName>
    <definedName name="BLPH8" localSheetId="11" hidden="1">#REF!</definedName>
    <definedName name="BLPH8" localSheetId="12" hidden="1">#REF!</definedName>
    <definedName name="BLPH8" hidden="1">#REF!</definedName>
    <definedName name="business_model" hidden="1">{#N/A,#N/A,FALSE,"Annual Earnings Model";#N/A,#N/A,FALSE,"Quarterly Earnings Model";#N/A,#N/A,FALSE,"Header";#N/A,#N/A,FALSE,"Notes"}</definedName>
    <definedName name="Corporate_division">#REF!</definedName>
    <definedName name="CtlrPrint_Q1_kontantstrømoppstilling_del1">[4]CtrlPrint_Q1!#REF!</definedName>
    <definedName name="CtrlPrint_antall_utstedte_bevis_PQ">'[4]Hovedtall 2'!#REF!</definedName>
    <definedName name="CtrlPrint_Eng_Note_18_Utlån_Konsern">#REF!</definedName>
    <definedName name="CtrlPrint_Eng_Note_18_Utlån_Morbank">#REF!</definedName>
    <definedName name="CtrlPrint_Eng_Note_19_Proforma_balansetall">' 16 Pro forma results'!$A$52:$I$62</definedName>
    <definedName name="CtrlPrint_Eng_Note_19_Proforma_nøkkeltall">' 16 Pro forma results'!$A$45:$I$50</definedName>
    <definedName name="CtrlPrint_Eng_Note_19_Proforma_resultat">' 16 Pro forma results'!$A$4:$I$38</definedName>
    <definedName name="CtrlPrint_eng_Note18_Fair_value_of_identifiable_assets_and_liabilities">#REF!</definedName>
    <definedName name="CtrlPrint_eng_Note18_Merger_payment">#REF!</definedName>
    <definedName name="CtrlPrint_Q1_Balanse_eiendeler">[4]CtrlPrint_Q1!#REF!</definedName>
    <definedName name="CtrlPrint_Q1_Balanse_gjeld_og_EK">[4]CtrlPrint_Q1!#REF!</definedName>
    <definedName name="CtrlPrint_Q1_kontanstrømoppstilling_Del2">[4]CtrlPrint_Q1!#REF!</definedName>
    <definedName name="CtrlPrint_SB_konsern_bofkørt_egenkapital_per_EKB_konsern_PQ">'[4]Hovedtall 2'!#REF!</definedName>
    <definedName name="CtrlPrint_SB_konsern_børskurs_i_kr_PQ">'[4]Hovedtall 2'!#REF!</definedName>
    <definedName name="CtrlPrint_SB_konsern_Netto_provisjons_og_andre_inntekter_CY">'[4]Hovedtall 1 '!#REF!</definedName>
    <definedName name="CtrlPrint_SB_konsern_Netto_renteinntekter_CQ">'[4]Hovedtall 1 '!$B$7</definedName>
    <definedName name="CtrlPrint_SB_konsern_netto_renteinntekter_CY">'[4]Hovedtall 1 '!#REF!</definedName>
    <definedName name="CtrlPrint_SB_konsern_netto_renteinntekter_PQ">'[4]Hovedtall 1 '!$D$7</definedName>
    <definedName name="CtrlPrint_SB_konsern_netto_resultat_fra_finansielle_eiendeler_og_forpliktelser_CY">'[4]Hovedtall 1 '!#REF!</definedName>
    <definedName name="CtrlPrint_SB_konsern_resultat_etter_skatt_CY">'[4]Hovedtall 1 '!#REF!</definedName>
    <definedName name="CtrlPrint_SB_konsern_resultat_etter_skatt_PY">'[4]Hovedtall 1 '!#REF!</definedName>
    <definedName name="CtrlPrint_SB_konsern_sum_driftskostnader_CY">'[4]Hovedtall 1 '!#REF!</definedName>
    <definedName name="CtrlPrint_SB_konsern_Tap_på_utlån_og_garantier_CQ">'[4]Hovedtall 1 '!$B$13</definedName>
    <definedName name="CtrlPrint_SB_konsern_tap_på_utlån_og_garantier_PQ">'[4]Hovedtall 1 '!$D$13</definedName>
    <definedName name="CtrlPrint_SB_konsern_tapskostnad_CY">'[4]Hovedtall 1 '!#REF!</definedName>
    <definedName name="CtrlPrint_SB_konsernresultat_CQ">'[4]Hovedtall 1 '!$B$16</definedName>
    <definedName name="CtrlPrint_SB_konsernresultat_PQ">'[4]Hovedtall 1 '!$D$16</definedName>
    <definedName name="CtrlPrint_SB_morbank_sum_driftskostnader_CQ">[4]Resultat!$F$28</definedName>
    <definedName name="CtrlPrint_SB_morbank_sum_netto_renteinntekter_CQ">[4]Resultat!$F$23</definedName>
    <definedName name="D" hidden="1">{#N/A,#N/A,TRUE,"0 Deckbl.";#N/A,#N/A,TRUE,"S 1 Komm";#N/A,#N/A,TRUE,"S 1a Komm";#N/A,#N/A,TRUE,"S 1b Komm";#N/A,#N/A,TRUE,"S  2 DBR";#N/A,#N/A,TRUE,"S  3 Sparten";#N/A,#N/A,TRUE,"S 4  Betr. K.";#N/A,#N/A,TRUE,"6 Bilanz";#N/A,#N/A,TRUE,"6a Bilanz ";#N/A,#N/A,TRUE,"6b Bilanz ";#N/A,#N/A,TRUE,"7 GS I";#N/A,#N/A,TRUE,"S 8 EQ-GuV"}</definedName>
    <definedName name="Dager" localSheetId="19">'[4]Hovedtall 1 '!$O$1</definedName>
    <definedName name="Dager">[3]Hovedtall!$P$1</definedName>
    <definedName name="dfhgd" localSheetId="9" hidden="1">[1]Tabell!#REF!</definedName>
    <definedName name="dfhgd" localSheetId="10" hidden="1">[1]Tabell!#REF!</definedName>
    <definedName name="dfhgd" localSheetId="12" hidden="1">[1]Tabell!#REF!</definedName>
    <definedName name="dfhgd" hidden="1">[1]Tabell!#REF!</definedName>
    <definedName name="E" hidden="1">{#N/A,#N/A,TRUE,"0 Deckbl.";#N/A,#N/A,TRUE,"S 1 Komm";#N/A,#N/A,TRUE,"S 1a Komm";#N/A,#N/A,TRUE,"S 1b Komm";#N/A,#N/A,TRUE,"S  2 DBR";#N/A,#N/A,TRUE,"S  3 Sparten";#N/A,#N/A,TRUE,"S 4  Betr. K.";#N/A,#N/A,TRUE,"6 Bilanz";#N/A,#N/A,TRUE,"6a Bilanz ";#N/A,#N/A,TRUE,"6b Bilanz ";#N/A,#N/A,TRUE,"7 GS I";#N/A,#N/A,TRUE,"S 8 EQ-GuV"}</definedName>
    <definedName name="Eiendoms_Megler_1_Innlandet_AS">#REF!</definedName>
    <definedName name="Eiendoms_Megler_1_Oslo_Akershus_Group">#REF!</definedName>
    <definedName name="fffff" hidden="1">{#N/A,#N/A,TRUE,"0 Deckbl.";#N/A,#N/A,TRUE,"S 1 Komm";#N/A,#N/A,TRUE,"S 1a Komm";#N/A,#N/A,TRUE,"S 1b Komm";#N/A,#N/A,TRUE,"S  2 DBR";#N/A,#N/A,TRUE,"S  3 Sparten";#N/A,#N/A,TRUE,"S 4  Betr. K.";#N/A,#N/A,TRUE,"6 Bilanz";#N/A,#N/A,TRUE,"6a Bilanz ";#N/A,#N/A,TRUE,"6b Bilanz ";#N/A,#N/A,TRUE,"7 GS I";#N/A,#N/A,TRUE,"S 8 EQ-GuV"}</definedName>
    <definedName name="FG" hidden="1">{#N/A,#N/A,TRUE,"0 Deckbl.";#N/A,#N/A,TRUE,"S 1 Komm";#N/A,#N/A,TRUE,"S 1a Komm";#N/A,#N/A,TRUE,"S 1b Komm";#N/A,#N/A,TRUE,"S  2 DBR";#N/A,#N/A,TRUE,"S  3 Sparten";#N/A,#N/A,TRUE,"S 4  Betr. K.";#N/A,#N/A,TRUE,"6 Bilanz";#N/A,#N/A,TRUE,"6a Bilanz ";#N/A,#N/A,TRUE,"6b Bilanz ";#N/A,#N/A,TRUE,"7 GS I";#N/A,#N/A,TRUE,"S 8 EQ-GuV"}</definedName>
    <definedName name="G" hidden="1">{#N/A,#N/A,TRUE,"0 Deckbl.";#N/A,#N/A,TRUE,"S 1 Komm";#N/A,#N/A,TRUE,"S 1a Komm";#N/A,#N/A,TRUE,"S 1b Komm";#N/A,#N/A,TRUE,"S  2 DBR";#N/A,#N/A,TRUE,"S  3 Sparten";#N/A,#N/A,TRUE,"S 4  Betr. K.";#N/A,#N/A,TRUE,"6 Bilanz";#N/A,#N/A,TRUE,"6a Bilanz ";#N/A,#N/A,TRUE,"6b Bilanz ";#N/A,#N/A,TRUE,"7 GS I";#N/A,#N/A,TRUE,"S 8 EQ-GuV"}</definedName>
    <definedName name="i" hidden="1">{#N/A,#N/A,TRUE,"0 Deckbl.";#N/A,#N/A,TRUE,"S 1 Komm";#N/A,#N/A,TRUE,"S 1a Komm";#N/A,#N/A,TRUE,"S 1b Komm";#N/A,#N/A,TRUE,"S  2 DBR";#N/A,#N/A,TRUE,"S  3 Sparten";#N/A,#N/A,TRUE,"S 4  Betr. K.";#N/A,#N/A,TRUE,"6 Bilanz";#N/A,#N/A,TRUE,"6a Bilanz ";#N/A,#N/A,TRUE,"6b Bilanz ";#N/A,#N/A,TRUE,"7 GS I";#N/A,#N/A,TRUE,"S 8 EQ-GuV"}</definedName>
    <definedName name="j" hidden="1">{#N/A,#N/A,TRUE,"0 Deckbl.";#N/A,#N/A,TRUE,"S 1 Komm";#N/A,#N/A,TRUE,"S 1a Komm";#N/A,#N/A,TRUE,"S 1b Komm";#N/A,#N/A,TRUE,"S  2 DBR";#N/A,#N/A,TRUE,"S  3 Sparten";#N/A,#N/A,TRUE,"S 4  Betr. K.";#N/A,#N/A,TRUE,"6 Bilanz";#N/A,#N/A,TRUE,"6a Bilanz ";#N/A,#N/A,TRUE,"6b Bilanz ";#N/A,#N/A,TRUE,"7 GS I";#N/A,#N/A,TRUE,"S 8 EQ-GuV"}</definedName>
    <definedName name="janis" hidden="1">{#N/A,#N/A,TRUE,"0 Deckbl.";#N/A,#N/A,TRUE,"S 1 Komm";#N/A,#N/A,TRUE,"S 1a Komm";#N/A,#N/A,TRUE,"S 1b Komm";#N/A,#N/A,TRUE,"S  2 DBR";#N/A,#N/A,TRUE,"S  3 Sparten";#N/A,#N/A,TRUE,"S 4  Betr. K.";#N/A,#N/A,TRUE,"6 Bilanz";#N/A,#N/A,TRUE,"6a Bilanz ";#N/A,#N/A,TRUE,"6b Bilanz ";#N/A,#N/A,TRUE,"7 GS I";#N/A,#N/A,TRUE,"S 8 EQ-GuV"}</definedName>
    <definedName name="JK" hidden="1">{#N/A,#N/A,TRUE,"0 Deckbl.";#N/A,#N/A,TRUE,"S 1 Komm";#N/A,#N/A,TRUE,"S 1a Komm";#N/A,#N/A,TRUE,"S 1b Komm";#N/A,#N/A,TRUE,"S  2 DBR";#N/A,#N/A,TRUE,"S  3 Sparten";#N/A,#N/A,TRUE,"S 4  Betr. K.";#N/A,#N/A,TRUE,"6 Bilanz";#N/A,#N/A,TRUE,"6a Bilanz ";#N/A,#N/A,TRUE,"6b Bilanz ";#N/A,#N/A,TRUE,"7 GS I";#N/A,#N/A,TRUE,"S 8 EQ-GuV"}</definedName>
    <definedName name="k" hidden="1">{#N/A,#N/A,TRUE,"0 Deckbl.";#N/A,#N/A,TRUE,"S 1 Komm";#N/A,#N/A,TRUE,"S 1a Komm";#N/A,#N/A,TRUE,"S 1b Komm";#N/A,#N/A,TRUE,"S  2 DBR";#N/A,#N/A,TRUE,"S  3 Sparten";#N/A,#N/A,TRUE,"S 4  Betr. K.";#N/A,#N/A,TRUE,"6 Bilanz";#N/A,#N/A,TRUE,"6a Bilanz ";#N/A,#N/A,TRUE,"6b Bilanz ";#N/A,#N/A,TRUE,"7 GS I";#N/A,#N/A,TRUE,"S 8 EQ-GuV"}</definedName>
    <definedName name="kkk" hidden="1">{#N/A,#N/A,TRUE,"0 Deckbl.";#N/A,#N/A,TRUE,"S 1 Komm";#N/A,#N/A,TRUE,"S 1a Komm";#N/A,#N/A,TRUE,"S 1b Komm";#N/A,#N/A,TRUE,"S  2 DBR";#N/A,#N/A,TRUE,"S  3 Sparten";#N/A,#N/A,TRUE,"S 4  Betr. K.";#N/A,#N/A,TRUE,"6 Bilanz";#N/A,#N/A,TRUE,"6a Bilanz ";#N/A,#N/A,TRUE,"6b Bilanz ";#N/A,#N/A,TRUE,"7 GS I";#N/A,#N/A,TRUE,"S 8 EQ-GuV"}</definedName>
    <definedName name="L" hidden="1">{#N/A,#N/A,TRUE,"0 Deckbl.";#N/A,#N/A,TRUE,"S 1 Komm";#N/A,#N/A,TRUE,"S 1a Komm";#N/A,#N/A,TRUE,"S 1b Komm";#N/A,#N/A,TRUE,"S  2 DBR";#N/A,#N/A,TRUE,"S  3 Sparten";#N/A,#N/A,TRUE,"S 4  Betr. K.";#N/A,#N/A,TRUE,"6 Bilanz";#N/A,#N/A,TRUE,"6a Bilanz ";#N/A,#N/A,TRUE,"6b Bilanz ";#N/A,#N/A,TRUE,"7 GS I";#N/A,#N/A,TRUE,"S 8 EQ-GuV"}</definedName>
    <definedName name="LI" localSheetId="9" hidden="1">[1]Tabell!#REF!</definedName>
    <definedName name="LI" localSheetId="10" hidden="1">[1]Tabell!#REF!</definedName>
    <definedName name="LI" localSheetId="12" hidden="1">[1]Tabell!#REF!</definedName>
    <definedName name="LI" hidden="1">[1]Tabell!#REF!</definedName>
    <definedName name="M" hidden="1">{#N/A,#N/A,TRUE,"0 Deckbl.";#N/A,#N/A,TRUE,"S 1 Komm";#N/A,#N/A,TRUE,"S 1a Komm";#N/A,#N/A,TRUE,"S 1b Komm";#N/A,#N/A,TRUE,"S  2 DBR";#N/A,#N/A,TRUE,"S  3 Sparten";#N/A,#N/A,TRUE,"S 4  Betr. K.";#N/A,#N/A,TRUE,"6 Bilanz";#N/A,#N/A,TRUE,"6a Bilanz ";#N/A,#N/A,TRUE,"6b Bilanz ";#N/A,#N/A,TRUE,"7 GS I";#N/A,#N/A,TRUE,"S 8 EQ-GuV"}</definedName>
    <definedName name="marie" hidden="1">{#N/A,#N/A,TRUE,"0 Deckbl.";#N/A,#N/A,TRUE,"S 1 Komm";#N/A,#N/A,TRUE,"S 1a Komm";#N/A,#N/A,TRUE,"S 1b Komm";#N/A,#N/A,TRUE,"S  2 DBR";#N/A,#N/A,TRUE,"S  3 Sparten";#N/A,#N/A,TRUE,"S 4  Betr. K.";#N/A,#N/A,TRUE,"6 Bilanz";#N/A,#N/A,TRUE,"6a Bilanz ";#N/A,#N/A,TRUE,"6b Bilanz ";#N/A,#N/A,TRUE,"7 GS I";#N/A,#N/A,TRUE,"S 8 EQ-GuV"}</definedName>
    <definedName name="market" hidden="1">{#N/A,#N/A,TRUE,"0 Deckbl.";#N/A,#N/A,TRUE,"S 1 Komm";#N/A,#N/A,TRUE,"S 1a Komm";#N/A,#N/A,TRUE,"S 1b Komm";#N/A,#N/A,TRUE,"S  2 DBR";#N/A,#N/A,TRUE,"S  3 Sparten";#N/A,#N/A,TRUE,"S 4  Betr. K.";#N/A,#N/A,TRUE,"6 Bilanz";#N/A,#N/A,TRUE,"6a Bilanz ";#N/A,#N/A,TRUE,"6b Bilanz ";#N/A,#N/A,TRUE,"7 GS I";#N/A,#N/A,TRUE,"S 8 EQ-GuV"}</definedName>
    <definedName name="MIL">[5]Cover!$J$8</definedName>
    <definedName name="N" hidden="1">{#N/A,#N/A,TRUE,"0 Deckbl.";#N/A,#N/A,TRUE,"S 1 Komm";#N/A,#N/A,TRUE,"S 1a Komm";#N/A,#N/A,TRUE,"S 1b Komm";#N/A,#N/A,TRUE,"S  2 DBR";#N/A,#N/A,TRUE,"S  3 Sparten";#N/A,#N/A,TRUE,"S 4  Betr. K.";#N/A,#N/A,TRUE,"6 Bilanz";#N/A,#N/A,TRUE,"6a Bilanz ";#N/A,#N/A,TRUE,"6b Bilanz ";#N/A,#N/A,TRUE,"7 GS I";#N/A,#N/A,TRUE,"S 8 EQ-GuV"}</definedName>
    <definedName name="OL" hidden="1">{#N/A,#N/A,TRUE,"0 Deckbl.";#N/A,#N/A,TRUE,"S 1 Komm";#N/A,#N/A,TRUE,"S 1a Komm";#N/A,#N/A,TRUE,"S 1b Komm";#N/A,#N/A,TRUE,"S  2 DBR";#N/A,#N/A,TRUE,"S  3 Sparten";#N/A,#N/A,TRUE,"S 4  Betr. K.";#N/A,#N/A,TRUE,"6 Bilanz";#N/A,#N/A,TRUE,"6a Bilanz ";#N/A,#N/A,TRUE,"6b Bilanz ";#N/A,#N/A,TRUE,"7 GS I";#N/A,#N/A,TRUE,"S 8 EQ-GuV"}</definedName>
    <definedName name="Other_operations_eliminations">#REF!</definedName>
    <definedName name="PO" hidden="1">{#N/A,#N/A,TRUE,"0 Deckbl.";#N/A,#N/A,TRUE,"S 1 Komm";#N/A,#N/A,TRUE,"S 1a Komm";#N/A,#N/A,TRUE,"S 1b Komm";#N/A,#N/A,TRUE,"S  2 DBR";#N/A,#N/A,TRUE,"S  3 Sparten";#N/A,#N/A,TRUE,"S 4  Betr. K.";#N/A,#N/A,TRUE,"6 Bilanz";#N/A,#N/A,TRUE,"6a Bilanz ";#N/A,#N/A,TRUE,"6b Bilanz ";#N/A,#N/A,TRUE,"7 GS I";#N/A,#N/A,TRUE,"S 8 EQ-GuV"}</definedName>
    <definedName name="Print_A">#N/A</definedName>
    <definedName name="q" hidden="1">{#N/A,#N/A,TRUE,"0 Deckbl.";#N/A,#N/A,TRUE,"S 1 Komm";#N/A,#N/A,TRUE,"S 1a Komm";#N/A,#N/A,TRUE,"S 1b Komm";#N/A,#N/A,TRUE,"S  2 DBR";#N/A,#N/A,TRUE,"S  3 Sparten";#N/A,#N/A,TRUE,"S 4  Betr. K.";#N/A,#N/A,TRUE,"6 Bilanz";#N/A,#N/A,TRUE,"6a Bilanz ";#N/A,#N/A,TRUE,"6b Bilanz ";#N/A,#N/A,TRUE,"7 GS I";#N/A,#N/A,TRUE,"S 8 EQ-GuV"}</definedName>
    <definedName name="qweqweqwe" hidden="1">{#N/A,#N/A,TRUE,"0 Deckbl.";#N/A,#N/A,TRUE,"S 1 Komm";#N/A,#N/A,TRUE,"S 1a Komm";#N/A,#N/A,TRUE,"S 1b Komm";#N/A,#N/A,TRUE,"S  2 DBR";#N/A,#N/A,TRUE,"S  3 Sparten";#N/A,#N/A,TRUE,"S 4  Betr. K.";#N/A,#N/A,TRUE,"6 Bilanz";#N/A,#N/A,TRUE,"6a Bilanz ";#N/A,#N/A,TRUE,"6b Bilanz ";#N/A,#N/A,TRUE,"7 GS I";#N/A,#N/A,TRUE,"S 8 EQ-GuV"}</definedName>
    <definedName name="rabota" hidden="1">{#N/A,#N/A,TRUE,"0 Deckbl.";#N/A,#N/A,TRUE,"S 1 Komm";#N/A,#N/A,TRUE,"S 1a Komm";#N/A,#N/A,TRUE,"S 1b Komm";#N/A,#N/A,TRUE,"S  2 DBR";#N/A,#N/A,TRUE,"S  3 Sparten";#N/A,#N/A,TRUE,"S 4  Betr. K.";#N/A,#N/A,TRUE,"6 Bilanz";#N/A,#N/A,TRUE,"6a Bilanz ";#N/A,#N/A,TRUE,"6b Bilanz ";#N/A,#N/A,TRUE,"7 GS I";#N/A,#N/A,TRUE,"S 8 EQ-GuV"}</definedName>
    <definedName name="Rente" hidden="1">{#N/A,#N/A,FALSE,"Annual Earnings Model";#N/A,#N/A,FALSE,"Quarterly Earnings Model";#N/A,#N/A,FALSE,"Header";#N/A,#N/A,FALSE,"Notes"}</definedName>
    <definedName name="Retail_division">#REF!</definedName>
    <definedName name="SD" hidden="1">{#N/A,#N/A,TRUE,"0 Deckbl.";#N/A,#N/A,TRUE,"S 1 Komm";#N/A,#N/A,TRUE,"S 1a Komm";#N/A,#N/A,TRUE,"S 1b Komm";#N/A,#N/A,TRUE,"S  2 DBR";#N/A,#N/A,TRUE,"S  3 Sparten";#N/A,#N/A,TRUE,"S 4  Betr. K.";#N/A,#N/A,TRUE,"6 Bilanz";#N/A,#N/A,TRUE,"6a Bilanz ";#N/A,#N/A,TRUE,"6b Bilanz ";#N/A,#N/A,TRUE,"7 GS I";#N/A,#N/A,TRUE,"S 8 EQ-GuV"}</definedName>
    <definedName name="SpareBank_1_Finans_Østlandet_Group">#REF!</definedName>
    <definedName name="TEST" localSheetId="9" hidden="1">[1]Tabell!#REF!</definedName>
    <definedName name="TEST" localSheetId="10" hidden="1">[1]Tabell!#REF!</definedName>
    <definedName name="TEST" localSheetId="12" hidden="1">[1]Tabell!#REF!</definedName>
    <definedName name="TEST" hidden="1">[1]Tabell!#REF!</definedName>
    <definedName name="TheVIT_AS">#REF!</definedName>
    <definedName name="Total">#REF!</definedName>
    <definedName name="Toten_Sparebank_Boligkreditt_AS">#REF!</definedName>
    <definedName name="u" hidden="1">{#N/A,#N/A,TRUE,"0 Deckbl.";#N/A,#N/A,TRUE,"S 1 Komm";#N/A,#N/A,TRUE,"S 1a Komm";#N/A,#N/A,TRUE,"S 1b Komm";#N/A,#N/A,TRUE,"S  2 DBR";#N/A,#N/A,TRUE,"S  3 Sparten";#N/A,#N/A,TRUE,"S 4  Betr. K.";#N/A,#N/A,TRUE,"6 Bilanz";#N/A,#N/A,TRUE,"6a Bilanz ";#N/A,#N/A,TRUE,"6b Bilanz ";#N/A,#N/A,TRUE,"7 GS I";#N/A,#N/A,TRUE,"S 8 EQ-GuV"}</definedName>
    <definedName name="_xlnm.Print_Area">#N/A</definedName>
    <definedName name="v" hidden="1">{#N/A,#N/A,TRUE,"0 Deckbl.";#N/A,#N/A,TRUE,"S 1 Komm";#N/A,#N/A,TRUE,"S 1a Komm";#N/A,#N/A,TRUE,"S 1b Komm";#N/A,#N/A,TRUE,"S  2 DBR";#N/A,#N/A,TRUE,"S  3 Sparten";#N/A,#N/A,TRUE,"S 4  Betr. K.";#N/A,#N/A,TRUE,"6 Bilanz";#N/A,#N/A,TRUE,"6a Bilanz ";#N/A,#N/A,TRUE,"6b Bilanz ";#N/A,#N/A,TRUE,"7 GS I";#N/A,#N/A,TRUE,"S 8 EQ-GuV"}</definedName>
    <definedName name="W" hidden="1">{#N/A,#N/A,TRUE,"0 Deckbl.";#N/A,#N/A,TRUE,"S 1 Komm";#N/A,#N/A,TRUE,"S 1a Komm";#N/A,#N/A,TRUE,"S 1b Komm";#N/A,#N/A,TRUE,"S  2 DBR";#N/A,#N/A,TRUE,"S  3 Sparten";#N/A,#N/A,TRUE,"S 4  Betr. K.";#N/A,#N/A,TRUE,"6 Bilanz";#N/A,#N/A,TRUE,"6a Bilanz ";#N/A,#N/A,TRUE,"6b Bilanz ";#N/A,#N/A,TRUE,"7 GS I";#N/A,#N/A,TRUE,"S 8 EQ-GuV"}</definedName>
    <definedName name="wrn.All." hidden="1">{#N/A,#N/A,FALSE,"Annual Earnings Model";#N/A,#N/A,FALSE,"Quarterly Earnings Model";#N/A,#N/A,FALSE,"Header";#N/A,#N/A,FALSE,"Notes"}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x" hidden="1">{#N/A,#N/A,TRUE,"0 Deckbl.";#N/A,#N/A,TRUE,"S 1 Komm";#N/A,#N/A,TRUE,"S 1a Komm";#N/A,#N/A,TRUE,"S 1b Komm";#N/A,#N/A,TRUE,"S  2 DBR";#N/A,#N/A,TRUE,"S  3 Sparten";#N/A,#N/A,TRUE,"S 4  Betr. K.";#N/A,#N/A,TRUE,"6 Bilanz";#N/A,#N/A,TRUE,"6a Bilanz ";#N/A,#N/A,TRUE,"6b Bilanz ";#N/A,#N/A,TRUE,"7 GS I";#N/A,#N/A,TRUE,"S 8 EQ-GuV"}</definedName>
    <definedName name="xxxxxxx" localSheetId="14" hidden="1">[6]In99!#REF!</definedName>
    <definedName name="xxxxxxx" localSheetId="5" hidden="1">[6]In99!#REF!</definedName>
    <definedName name="xxxxxxx" localSheetId="9" hidden="1">[6]In99!#REF!</definedName>
    <definedName name="xxxxxxx" localSheetId="10" hidden="1">[6]In99!#REF!</definedName>
    <definedName name="xxxxxxx" localSheetId="11" hidden="1">[6]In99!#REF!</definedName>
    <definedName name="xxxxxxx" localSheetId="12" hidden="1">[6]In99!#REF!</definedName>
    <definedName name="xxxxxxx" hidden="1">[6]In99!#REF!</definedName>
    <definedName name="Y" hidden="1">{#N/A,#N/A,TRUE,"0 Deckbl.";#N/A,#N/A,TRUE,"S 1 Komm";#N/A,#N/A,TRUE,"S 1a Komm";#N/A,#N/A,TRUE,"S 1b Komm";#N/A,#N/A,TRUE,"S  2 DBR";#N/A,#N/A,TRUE,"S  3 Sparten";#N/A,#N/A,TRUE,"S 4  Betr. K.";#N/A,#N/A,TRUE,"6 Bilanz";#N/A,#N/A,TRUE,"6a Bilanz ";#N/A,#N/A,TRUE,"6b Bilanz ";#N/A,#N/A,TRUE,"7 GS I";#N/A,#N/A,TRUE,"S 8 EQ-GuV"}</definedName>
    <definedName name="z" hidden="1">{#N/A,#N/A,TRUE,"0 Deckbl.";#N/A,#N/A,TRUE,"S 1 Komm";#N/A,#N/A,TRUE,"S 1a Komm";#N/A,#N/A,TRUE,"S 1b Komm";#N/A,#N/A,TRUE,"S  2 DBR";#N/A,#N/A,TRUE,"S  3 Sparten";#N/A,#N/A,TRUE,"S 4  Betr. K.";#N/A,#N/A,TRUE,"6 Bilanz";#N/A,#N/A,TRUE,"6a Bilanz ";#N/A,#N/A,TRUE,"6b Bilanz ";#N/A,#N/A,TRUE,"7 GS I";#N/A,#N/A,TRUE,"S 8 EQ-GuV"}</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AAAA" hidden="1">{#N/A,#N/A,TRUE,"0 Deckbl.";#N/A,#N/A,TRUE,"S 1 Komm";#N/A,#N/A,TRUE,"S 1a Komm";#N/A,#N/A,TRUE,"S 1b Komm";#N/A,#N/A,TRUE,"S  2 DBR";#N/A,#N/A,TRUE,"S  3 Sparten";#N/A,#N/A,TRUE,"S 4  Betr. K.";#N/A,#N/A,TRUE,"6 Bilanz";#N/A,#N/A,TRUE,"6a Bilanz ";#N/A,#N/A,TRUE,"6b Bilanz ";#N/A,#N/A,TRUE,"7 GS I";#N/A,#N/A,TRUE,"S 8 EQ-GuV"}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113" l="1"/>
  <c r="F51" i="3" l="1"/>
  <c r="F44" i="3"/>
  <c r="F43" i="3" s="1"/>
  <c r="F40" i="3"/>
  <c r="F37" i="3"/>
  <c r="F34" i="3"/>
  <c r="F30" i="3"/>
  <c r="F27" i="3"/>
  <c r="F19" i="3"/>
  <c r="F52" i="3" s="1"/>
  <c r="F54" i="3" s="1"/>
  <c r="F50" i="86"/>
  <c r="F49" i="86"/>
  <c r="F44" i="86"/>
  <c r="F41" i="86"/>
  <c r="F38" i="86"/>
  <c r="F22" i="86"/>
  <c r="F21" i="86"/>
  <c r="F18" i="86"/>
  <c r="F20" i="86" s="1"/>
  <c r="E46" i="104"/>
  <c r="E31" i="104"/>
  <c r="E48" i="104" s="1"/>
  <c r="E20" i="104"/>
  <c r="F28" i="3" l="1"/>
  <c r="F32" i="3" s="1"/>
  <c r="F39" i="86"/>
  <c r="F43" i="86" s="1"/>
  <c r="F45" i="86" s="1"/>
  <c r="F23" i="86"/>
  <c r="F27" i="86" s="1"/>
  <c r="AD25" i="113" l="1"/>
  <c r="G42" i="108" l="1"/>
  <c r="F42" i="108"/>
  <c r="E42" i="108"/>
  <c r="D42" i="108"/>
  <c r="G41" i="108"/>
  <c r="F41" i="108"/>
  <c r="E41" i="108"/>
  <c r="D41" i="108"/>
  <c r="D39" i="108"/>
  <c r="E39" i="108"/>
  <c r="F39" i="108"/>
  <c r="G39" i="108"/>
  <c r="D40" i="108"/>
  <c r="E40" i="108"/>
  <c r="F40" i="108"/>
  <c r="G40" i="108"/>
  <c r="G38" i="108"/>
  <c r="F38" i="108"/>
  <c r="E38" i="108"/>
  <c r="D38" i="108"/>
  <c r="E17" i="113" l="1"/>
  <c r="D17" i="113"/>
  <c r="C17" i="113"/>
  <c r="E16" i="113"/>
  <c r="D16" i="113"/>
  <c r="C16" i="113"/>
  <c r="E15" i="113"/>
  <c r="D15" i="113"/>
  <c r="C15" i="113"/>
  <c r="H15" i="6" l="1"/>
  <c r="H23" i="6"/>
  <c r="D31" i="5"/>
  <c r="C31" i="5"/>
  <c r="D30" i="5"/>
  <c r="C30" i="5"/>
  <c r="C20" i="104"/>
  <c r="D20" i="104"/>
  <c r="C31" i="104"/>
  <c r="D31" i="104"/>
  <c r="C46" i="104"/>
  <c r="D46" i="104"/>
  <c r="C48" i="104"/>
  <c r="D48" i="104"/>
  <c r="AU16" i="57"/>
  <c r="AT16" i="57"/>
  <c r="AS16" i="57"/>
  <c r="AR16" i="57"/>
  <c r="AQ16" i="57"/>
  <c r="AP16" i="57"/>
  <c r="AO16" i="57"/>
  <c r="AN16" i="57"/>
  <c r="AM16" i="57"/>
  <c r="AL16" i="57"/>
  <c r="AK16" i="57"/>
  <c r="AJ16" i="57"/>
  <c r="AI16" i="57"/>
  <c r="AH16" i="57"/>
  <c r="AG16" i="57"/>
  <c r="AF16" i="57"/>
  <c r="AE16" i="57"/>
  <c r="AD16" i="57"/>
  <c r="AC16" i="57"/>
  <c r="AB16" i="57"/>
  <c r="AA16" i="57"/>
  <c r="Z16" i="57"/>
  <c r="Y16" i="57"/>
  <c r="X16" i="57"/>
  <c r="W16" i="57"/>
  <c r="V16" i="57"/>
  <c r="U16" i="57"/>
  <c r="T16" i="57"/>
  <c r="S16" i="57"/>
  <c r="R16" i="57"/>
  <c r="Q16" i="57"/>
  <c r="P16" i="57"/>
  <c r="O16" i="57"/>
  <c r="N16" i="57"/>
  <c r="M16" i="57"/>
  <c r="L16" i="57"/>
  <c r="K16" i="57"/>
  <c r="J16" i="57"/>
  <c r="I16" i="57"/>
  <c r="AV16" i="57"/>
  <c r="D7" i="6"/>
  <c r="E7" i="6"/>
  <c r="F7" i="6"/>
  <c r="G7" i="6"/>
  <c r="D14" i="6"/>
  <c r="E14" i="6"/>
  <c r="F14" i="6"/>
  <c r="G14" i="6"/>
  <c r="D15" i="6"/>
  <c r="E15" i="6"/>
  <c r="F15" i="6"/>
  <c r="F23" i="6"/>
  <c r="G15" i="6"/>
  <c r="G23" i="6" s="1"/>
  <c r="D23" i="6"/>
  <c r="E23" i="6"/>
  <c r="D30" i="6"/>
  <c r="D34" i="6"/>
  <c r="E30" i="6"/>
  <c r="E34" i="6"/>
  <c r="F30" i="6"/>
  <c r="F34" i="6"/>
  <c r="G30" i="6"/>
  <c r="G34" i="6" s="1"/>
  <c r="D42" i="6"/>
  <c r="E42" i="6"/>
  <c r="F42" i="6"/>
  <c r="G42" i="6"/>
  <c r="D67" i="6"/>
  <c r="E67" i="6"/>
  <c r="F67" i="6"/>
  <c r="G67" i="6"/>
  <c r="D70" i="6"/>
  <c r="E70" i="6"/>
  <c r="F70" i="6"/>
  <c r="G70" i="6"/>
  <c r="D79" i="6"/>
  <c r="E79" i="6"/>
  <c r="F79" i="6"/>
  <c r="G79" i="6"/>
  <c r="C32" i="7"/>
  <c r="D32" i="7"/>
  <c r="C14" i="7"/>
  <c r="D14" i="7"/>
  <c r="D38" i="86"/>
  <c r="E38" i="86"/>
  <c r="D41" i="86"/>
  <c r="E41" i="86"/>
  <c r="D44" i="86"/>
  <c r="E44" i="86"/>
  <c r="D49" i="86"/>
  <c r="E49" i="86"/>
  <c r="D50" i="86"/>
  <c r="E50" i="86"/>
  <c r="D18" i="86"/>
  <c r="D20" i="86"/>
  <c r="D23" i="86" s="1"/>
  <c r="D27" i="86" s="1"/>
  <c r="E18" i="86"/>
  <c r="E20" i="86" s="1"/>
  <c r="C25" i="113"/>
  <c r="D25" i="113"/>
  <c r="E25" i="113"/>
  <c r="C42" i="113"/>
  <c r="D42" i="113"/>
  <c r="E42" i="113"/>
  <c r="C59" i="113"/>
  <c r="D59" i="113"/>
  <c r="E59" i="113"/>
  <c r="C76" i="113"/>
  <c r="D76" i="113"/>
  <c r="E76" i="113"/>
  <c r="C93" i="113"/>
  <c r="D93" i="113"/>
  <c r="E93" i="113"/>
  <c r="C10" i="113"/>
  <c r="D10" i="113"/>
  <c r="E10" i="113"/>
  <c r="E18" i="113" s="1"/>
  <c r="C14" i="113"/>
  <c r="C18" i="113"/>
  <c r="D14" i="113"/>
  <c r="D18" i="113"/>
  <c r="E14" i="113"/>
  <c r="D54" i="3"/>
  <c r="E54" i="3"/>
  <c r="D51" i="3"/>
  <c r="E51" i="3"/>
  <c r="D27" i="3"/>
  <c r="E27" i="3"/>
  <c r="E43" i="3"/>
  <c r="D43" i="3"/>
  <c r="E40" i="3"/>
  <c r="D40" i="3"/>
  <c r="E37" i="3"/>
  <c r="D37" i="3"/>
  <c r="E34" i="3"/>
  <c r="D34" i="3"/>
  <c r="E32" i="3"/>
  <c r="D32" i="3"/>
  <c r="E19" i="3"/>
  <c r="D19" i="3"/>
  <c r="D8" i="97"/>
  <c r="E8" i="97"/>
  <c r="F8" i="97"/>
  <c r="G8" i="97"/>
  <c r="D11" i="118"/>
  <c r="E11" i="118"/>
  <c r="G44" i="86"/>
  <c r="G41" i="86"/>
  <c r="D39" i="86"/>
  <c r="D43" i="86" s="1"/>
  <c r="D45" i="86" s="1"/>
  <c r="H44" i="86"/>
  <c r="H41" i="86"/>
  <c r="I66" i="6"/>
  <c r="I44" i="86"/>
  <c r="I41" i="86"/>
  <c r="J66" i="6"/>
  <c r="J67" i="6"/>
  <c r="K50" i="6"/>
  <c r="J49" i="86"/>
  <c r="I49" i="86"/>
  <c r="H49" i="86"/>
  <c r="G49" i="86"/>
  <c r="J38" i="86"/>
  <c r="H38" i="86"/>
  <c r="G38" i="86"/>
  <c r="I38" i="86"/>
  <c r="K66" i="6"/>
  <c r="K7" i="6"/>
  <c r="J7" i="6"/>
  <c r="I7" i="6"/>
  <c r="H7" i="6"/>
  <c r="L7" i="6"/>
  <c r="K79" i="6"/>
  <c r="J79" i="6"/>
  <c r="I79" i="6"/>
  <c r="H79" i="6"/>
  <c r="K67" i="6"/>
  <c r="H67" i="6"/>
  <c r="K15" i="6"/>
  <c r="K23" i="6"/>
  <c r="J15" i="6"/>
  <c r="J23" i="6"/>
  <c r="I15" i="6"/>
  <c r="I23" i="6"/>
  <c r="L70" i="6"/>
  <c r="K70" i="6"/>
  <c r="J70" i="6"/>
  <c r="I70" i="6"/>
  <c r="H70" i="6"/>
  <c r="L42" i="6"/>
  <c r="K42" i="6"/>
  <c r="J42" i="6"/>
  <c r="I42" i="6"/>
  <c r="H42" i="6"/>
  <c r="L30" i="6"/>
  <c r="L34" i="6"/>
  <c r="K30" i="6"/>
  <c r="K34" i="6"/>
  <c r="J30" i="6"/>
  <c r="J34" i="6"/>
  <c r="I30" i="6"/>
  <c r="I34" i="6"/>
  <c r="H30" i="6"/>
  <c r="H34" i="6" s="1"/>
  <c r="H14" i="6"/>
  <c r="I14" i="6"/>
  <c r="J14" i="6"/>
  <c r="K14" i="6"/>
  <c r="H8" i="97"/>
  <c r="I8" i="97"/>
  <c r="J8" i="97"/>
  <c r="K8" i="97"/>
  <c r="G11" i="118"/>
  <c r="F11" i="118"/>
  <c r="F25" i="113"/>
  <c r="G25" i="113"/>
  <c r="H25" i="113"/>
  <c r="I25" i="113"/>
  <c r="J44" i="86"/>
  <c r="J41" i="86"/>
  <c r="J50" i="86"/>
  <c r="I50" i="86"/>
  <c r="H50" i="86"/>
  <c r="G50" i="86"/>
  <c r="G55" i="3"/>
  <c r="J27" i="3"/>
  <c r="I27" i="3"/>
  <c r="H27" i="3"/>
  <c r="G27" i="3"/>
  <c r="G110" i="108"/>
  <c r="F110" i="108"/>
  <c r="E110" i="108"/>
  <c r="D110" i="108"/>
  <c r="D47" i="108"/>
  <c r="E47" i="108"/>
  <c r="F47" i="108"/>
  <c r="G47" i="108"/>
  <c r="H39" i="86"/>
  <c r="H43" i="86"/>
  <c r="H45" i="86" s="1"/>
  <c r="H55" i="3"/>
  <c r="I39" i="86"/>
  <c r="I43" i="86" s="1"/>
  <c r="I55" i="3"/>
  <c r="J39" i="86"/>
  <c r="J43" i="86" s="1"/>
  <c r="J55" i="3"/>
  <c r="K44" i="86"/>
  <c r="L66" i="6"/>
  <c r="L67" i="6"/>
  <c r="L15" i="6"/>
  <c r="D177" i="108"/>
  <c r="D169" i="108"/>
  <c r="L50" i="86"/>
  <c r="M78" i="6"/>
  <c r="N78" i="6"/>
  <c r="L44" i="86"/>
  <c r="M79" i="6"/>
  <c r="M7" i="6"/>
  <c r="M44" i="86"/>
  <c r="N15" i="6"/>
  <c r="N7" i="6"/>
  <c r="R49" i="86"/>
  <c r="Q49" i="86"/>
  <c r="P49" i="86"/>
  <c r="O49" i="86"/>
  <c r="N49" i="86"/>
  <c r="S49" i="86"/>
  <c r="O78" i="6"/>
  <c r="P15" i="6"/>
  <c r="O15" i="6"/>
  <c r="O67" i="6"/>
  <c r="O7" i="6"/>
  <c r="N41" i="86"/>
  <c r="N44" i="86"/>
  <c r="O44" i="86"/>
  <c r="L8" i="97"/>
  <c r="M8" i="97"/>
  <c r="N8" i="97"/>
  <c r="O8" i="97"/>
  <c r="P8" i="97"/>
  <c r="N27" i="3"/>
  <c r="M27" i="3"/>
  <c r="L27" i="3"/>
  <c r="K27" i="3"/>
  <c r="O27" i="3"/>
  <c r="J25" i="113"/>
  <c r="K25" i="113"/>
  <c r="L25" i="113"/>
  <c r="M25" i="113"/>
  <c r="K50" i="86"/>
  <c r="M50" i="86"/>
  <c r="N50" i="86"/>
  <c r="K41" i="86"/>
  <c r="L41" i="86"/>
  <c r="M41" i="86"/>
  <c r="L14" i="6"/>
  <c r="M14" i="6"/>
  <c r="N14" i="6"/>
  <c r="O14" i="6"/>
  <c r="L23" i="6"/>
  <c r="M23" i="6"/>
  <c r="N23" i="6"/>
  <c r="O23" i="6"/>
  <c r="M30" i="6"/>
  <c r="N30" i="6"/>
  <c r="O30" i="6"/>
  <c r="M34" i="6"/>
  <c r="N34" i="6"/>
  <c r="O34" i="6"/>
  <c r="M42" i="6"/>
  <c r="N42" i="6"/>
  <c r="O42" i="6"/>
  <c r="M67" i="6"/>
  <c r="N67" i="6"/>
  <c r="M70" i="6"/>
  <c r="N70" i="6"/>
  <c r="O70" i="6"/>
  <c r="L78" i="6"/>
  <c r="L79" i="6"/>
  <c r="N79" i="6"/>
  <c r="O79" i="6"/>
  <c r="M55" i="3"/>
  <c r="L55" i="3"/>
  <c r="K55" i="3"/>
  <c r="N55" i="3"/>
  <c r="N39" i="86"/>
  <c r="N43" i="86" s="1"/>
  <c r="M39" i="86"/>
  <c r="M43" i="86" s="1"/>
  <c r="M45" i="86" s="1"/>
  <c r="L39" i="86"/>
  <c r="L43" i="86" s="1"/>
  <c r="K39" i="86"/>
  <c r="K43" i="86" s="1"/>
  <c r="P44" i="86"/>
  <c r="Q15" i="6"/>
  <c r="R15" i="6"/>
  <c r="R23" i="6"/>
  <c r="Q44" i="86"/>
  <c r="R77" i="6"/>
  <c r="R76" i="6"/>
  <c r="R75" i="6"/>
  <c r="R74" i="6"/>
  <c r="R73" i="6"/>
  <c r="R72" i="6"/>
  <c r="R71" i="6"/>
  <c r="Q25" i="113"/>
  <c r="P25" i="113"/>
  <c r="O25" i="113"/>
  <c r="N25" i="113"/>
  <c r="R25" i="113"/>
  <c r="S25" i="113"/>
  <c r="T25" i="113"/>
  <c r="U25" i="113"/>
  <c r="V25" i="113"/>
  <c r="W25" i="113"/>
  <c r="X25" i="113"/>
  <c r="Y25" i="113"/>
  <c r="Z25" i="113"/>
  <c r="AA25" i="113"/>
  <c r="AB25" i="113"/>
  <c r="AC25" i="113"/>
  <c r="R50" i="86"/>
  <c r="S77" i="6"/>
  <c r="S76" i="6"/>
  <c r="S75" i="6"/>
  <c r="S74" i="6"/>
  <c r="S73" i="6"/>
  <c r="S72" i="6"/>
  <c r="S71" i="6"/>
  <c r="S15" i="6"/>
  <c r="S23" i="6"/>
  <c r="R44" i="86"/>
  <c r="Q78" i="6"/>
  <c r="Q79" i="6"/>
  <c r="P78" i="6"/>
  <c r="P79" i="6"/>
  <c r="S70" i="6"/>
  <c r="R70" i="6"/>
  <c r="Q70" i="6"/>
  <c r="P70" i="6"/>
  <c r="S67" i="6"/>
  <c r="R67" i="6"/>
  <c r="Q67" i="6"/>
  <c r="P67" i="6"/>
  <c r="S34" i="6"/>
  <c r="R34" i="6"/>
  <c r="Q34" i="6"/>
  <c r="P34" i="6"/>
  <c r="S42" i="6"/>
  <c r="R42" i="6"/>
  <c r="Q42" i="6"/>
  <c r="P42" i="6"/>
  <c r="S30" i="6"/>
  <c r="R30" i="6"/>
  <c r="Q30" i="6"/>
  <c r="P30" i="6"/>
  <c r="S14" i="6"/>
  <c r="R14" i="6"/>
  <c r="Q14" i="6"/>
  <c r="P14" i="6"/>
  <c r="Q23" i="6"/>
  <c r="P23" i="6"/>
  <c r="S7" i="6"/>
  <c r="R7" i="6"/>
  <c r="Q7" i="6"/>
  <c r="P7" i="6"/>
  <c r="T67" i="6"/>
  <c r="S50" i="86"/>
  <c r="S44" i="86"/>
  <c r="O50" i="86"/>
  <c r="P50" i="86"/>
  <c r="Q50" i="86"/>
  <c r="O41" i="86"/>
  <c r="P41" i="86"/>
  <c r="Q41" i="86"/>
  <c r="R41" i="86"/>
  <c r="Q39" i="86"/>
  <c r="Q43" i="86" s="1"/>
  <c r="Q45" i="86" s="1"/>
  <c r="Q27" i="3"/>
  <c r="P27" i="3"/>
  <c r="R27" i="3"/>
  <c r="Q8" i="97"/>
  <c r="R8" i="97"/>
  <c r="S8" i="97"/>
  <c r="S41" i="86"/>
  <c r="T50" i="86"/>
  <c r="U50" i="86"/>
  <c r="V50" i="86"/>
  <c r="W50" i="86"/>
  <c r="X50" i="86"/>
  <c r="Y50" i="86"/>
  <c r="Z50" i="86"/>
  <c r="AA50" i="86"/>
  <c r="AB50" i="86"/>
  <c r="AC50" i="86"/>
  <c r="AD50" i="86"/>
  <c r="AE50" i="86"/>
  <c r="AF50" i="86"/>
  <c r="AG50" i="86"/>
  <c r="AH50" i="86"/>
  <c r="AI50" i="86"/>
  <c r="AJ50" i="86"/>
  <c r="AK50" i="86"/>
  <c r="AL50" i="86"/>
  <c r="AM50" i="86"/>
  <c r="AN50" i="86"/>
  <c r="AO50" i="86"/>
  <c r="AP50" i="86"/>
  <c r="AP41" i="86"/>
  <c r="AO41" i="86"/>
  <c r="AN41" i="86"/>
  <c r="AM41" i="86"/>
  <c r="AL41" i="86"/>
  <c r="AK41" i="86"/>
  <c r="AJ41" i="86"/>
  <c r="AI41" i="86"/>
  <c r="AH41" i="86"/>
  <c r="AG41" i="86"/>
  <c r="AF41" i="86"/>
  <c r="AE41" i="86"/>
  <c r="AD41" i="86"/>
  <c r="AC41" i="86"/>
  <c r="AB41" i="86"/>
  <c r="AA41" i="86"/>
  <c r="Z41" i="86"/>
  <c r="Y41" i="86"/>
  <c r="X41" i="86"/>
  <c r="W41" i="86"/>
  <c r="V41" i="86"/>
  <c r="U41" i="86"/>
  <c r="T41" i="86"/>
  <c r="T44" i="86"/>
  <c r="W15" i="6"/>
  <c r="W23" i="6"/>
  <c r="X15" i="6"/>
  <c r="X23" i="6"/>
  <c r="Y15" i="6"/>
  <c r="Y23" i="6"/>
  <c r="Z15" i="6"/>
  <c r="Z23" i="6"/>
  <c r="AA15" i="6"/>
  <c r="AA23" i="6"/>
  <c r="AB15" i="6"/>
  <c r="AB23" i="6"/>
  <c r="AC15" i="6"/>
  <c r="AC23" i="6"/>
  <c r="AD15" i="6"/>
  <c r="AD23" i="6"/>
  <c r="AE15" i="6"/>
  <c r="AE23" i="6"/>
  <c r="AF15" i="6"/>
  <c r="AF23" i="6"/>
  <c r="AG15" i="6"/>
  <c r="AG23" i="6"/>
  <c r="AH15" i="6"/>
  <c r="AH23" i="6"/>
  <c r="AI15" i="6"/>
  <c r="AI23" i="6"/>
  <c r="AJ15" i="6"/>
  <c r="AJ23" i="6"/>
  <c r="AK15" i="6"/>
  <c r="AK23" i="6"/>
  <c r="AL15" i="6"/>
  <c r="AL23" i="6"/>
  <c r="AM15" i="6"/>
  <c r="AM23" i="6"/>
  <c r="AN15" i="6"/>
  <c r="AN23" i="6"/>
  <c r="AO15" i="6"/>
  <c r="AO23" i="6"/>
  <c r="AP15" i="6"/>
  <c r="AP23" i="6"/>
  <c r="AQ15" i="6"/>
  <c r="AQ23" i="6"/>
  <c r="U44" i="86"/>
  <c r="T15" i="6"/>
  <c r="T23" i="6"/>
  <c r="U15" i="6"/>
  <c r="U23" i="6"/>
  <c r="V15" i="6"/>
  <c r="V23" i="6"/>
  <c r="T7" i="6"/>
  <c r="U7" i="6"/>
  <c r="V7" i="6"/>
  <c r="T34" i="6"/>
  <c r="U34" i="6"/>
  <c r="V34" i="6"/>
  <c r="U67" i="6"/>
  <c r="V67" i="6"/>
  <c r="T71" i="6"/>
  <c r="U71" i="6"/>
  <c r="V71" i="6"/>
  <c r="T72" i="6"/>
  <c r="U72" i="6"/>
  <c r="V72" i="6"/>
  <c r="T73" i="6"/>
  <c r="U73" i="6"/>
  <c r="V73" i="6"/>
  <c r="T74" i="6"/>
  <c r="U74" i="6"/>
  <c r="V74" i="6"/>
  <c r="T75" i="6"/>
  <c r="U75" i="6"/>
  <c r="V75" i="6"/>
  <c r="T76" i="6"/>
  <c r="U76" i="6"/>
  <c r="V76" i="6"/>
  <c r="T77" i="6"/>
  <c r="U77" i="6"/>
  <c r="V77" i="6"/>
  <c r="T39" i="86"/>
  <c r="T43" i="86" s="1"/>
  <c r="W8" i="97"/>
  <c r="V8" i="97"/>
  <c r="U8" i="97"/>
  <c r="T8" i="97"/>
  <c r="AQ67" i="6"/>
  <c r="AP67" i="6"/>
  <c r="AO67" i="6"/>
  <c r="AN67" i="6"/>
  <c r="AM67" i="6"/>
  <c r="AL67" i="6"/>
  <c r="AK67" i="6"/>
  <c r="AJ67" i="6"/>
  <c r="AI67" i="6"/>
  <c r="AH67" i="6"/>
  <c r="AG67" i="6"/>
  <c r="AF67" i="6"/>
  <c r="AE67" i="6"/>
  <c r="AD67" i="6"/>
  <c r="AC67" i="6"/>
  <c r="AB67" i="6"/>
  <c r="AA67" i="6"/>
  <c r="Z67" i="6"/>
  <c r="Y67" i="6"/>
  <c r="AB79" i="6"/>
  <c r="AC79" i="6"/>
  <c r="AD79" i="6"/>
  <c r="AE79" i="6"/>
  <c r="AF79" i="6"/>
  <c r="AG79" i="6"/>
  <c r="AH79" i="6"/>
  <c r="AI79" i="6"/>
  <c r="AJ79" i="6"/>
  <c r="AK79" i="6"/>
  <c r="AL79" i="6"/>
  <c r="AM79" i="6"/>
  <c r="AN79" i="6"/>
  <c r="AO79" i="6"/>
  <c r="AP79" i="6"/>
  <c r="AQ79" i="6"/>
  <c r="AT115" i="6"/>
  <c r="AM34" i="6"/>
  <c r="AN34" i="6"/>
  <c r="AO34" i="6"/>
  <c r="AP34" i="6"/>
  <c r="AQ34" i="6"/>
  <c r="X34" i="6"/>
  <c r="Y34" i="6"/>
  <c r="Z34" i="6"/>
  <c r="AA34" i="6"/>
  <c r="AB34" i="6"/>
  <c r="AC34" i="6"/>
  <c r="AD34" i="6"/>
  <c r="AE34" i="6"/>
  <c r="AF34" i="6"/>
  <c r="AG34" i="6"/>
  <c r="AH34" i="6"/>
  <c r="AI34" i="6"/>
  <c r="AJ34" i="6"/>
  <c r="AK34" i="6"/>
  <c r="AL34" i="6"/>
  <c r="X67" i="6"/>
  <c r="X71" i="6"/>
  <c r="Y71" i="6"/>
  <c r="Z71" i="6"/>
  <c r="AA71" i="6"/>
  <c r="X72" i="6"/>
  <c r="Y72" i="6"/>
  <c r="Z72" i="6"/>
  <c r="AA72" i="6"/>
  <c r="X73" i="6"/>
  <c r="Y73" i="6"/>
  <c r="Z73" i="6"/>
  <c r="AA73" i="6"/>
  <c r="X74" i="6"/>
  <c r="Y74" i="6"/>
  <c r="Z74" i="6"/>
  <c r="AA74" i="6"/>
  <c r="X75" i="6"/>
  <c r="Y75" i="6"/>
  <c r="Z75" i="6"/>
  <c r="AA75" i="6"/>
  <c r="X76" i="6"/>
  <c r="Y76" i="6"/>
  <c r="Z76" i="6"/>
  <c r="AA76" i="6"/>
  <c r="X77" i="6"/>
  <c r="Y77" i="6"/>
  <c r="Z77" i="6"/>
  <c r="AA77" i="6"/>
  <c r="W34" i="6"/>
  <c r="X8" i="97"/>
  <c r="Y8" i="97"/>
  <c r="Z8" i="97"/>
  <c r="AA8" i="97"/>
  <c r="AB8" i="97"/>
  <c r="AC8" i="97"/>
  <c r="AD8" i="97"/>
  <c r="AE8" i="97"/>
  <c r="AF8" i="97"/>
  <c r="AG8" i="97"/>
  <c r="AH8" i="97"/>
  <c r="AI8" i="97"/>
  <c r="AJ8" i="97"/>
  <c r="AK8" i="97"/>
  <c r="AL8" i="97"/>
  <c r="AM8" i="97"/>
  <c r="AN8" i="97"/>
  <c r="AO8" i="97"/>
  <c r="AP8" i="97"/>
  <c r="AQ8" i="97"/>
  <c r="W44" i="86"/>
  <c r="X44" i="86"/>
  <c r="Y44" i="86"/>
  <c r="Z44" i="86"/>
  <c r="AA44" i="86"/>
  <c r="AB44" i="86"/>
  <c r="AC44" i="86"/>
  <c r="AD44" i="86"/>
  <c r="AE44" i="86"/>
  <c r="AF44" i="86"/>
  <c r="AG44" i="86"/>
  <c r="AH44" i="86"/>
  <c r="AI44" i="86"/>
  <c r="AJ44" i="86"/>
  <c r="AK44" i="86"/>
  <c r="AL44" i="86"/>
  <c r="AM44" i="86"/>
  <c r="AN44" i="86"/>
  <c r="AO44" i="86"/>
  <c r="AP44" i="86"/>
  <c r="W39" i="86"/>
  <c r="W43" i="86" s="1"/>
  <c r="AI39" i="86"/>
  <c r="AI43" i="86" s="1"/>
  <c r="AI45" i="86" s="1"/>
  <c r="AJ39" i="86"/>
  <c r="AJ43" i="86" s="1"/>
  <c r="AL39" i="86"/>
  <c r="AL43" i="86" s="1"/>
  <c r="AM39" i="86"/>
  <c r="AM43" i="86" s="1"/>
  <c r="AO39" i="86"/>
  <c r="AO43" i="86" s="1"/>
  <c r="X7" i="6"/>
  <c r="Y7" i="6"/>
  <c r="Z7" i="6"/>
  <c r="AA7" i="6"/>
  <c r="AB7" i="6"/>
  <c r="AC7" i="6"/>
  <c r="AD7" i="6"/>
  <c r="AE7" i="6"/>
  <c r="AF7" i="6"/>
  <c r="AG7" i="6"/>
  <c r="AH7" i="6"/>
  <c r="AI7" i="6"/>
  <c r="AJ7" i="6"/>
  <c r="AK7" i="6"/>
  <c r="AL7" i="6"/>
  <c r="AM7" i="6"/>
  <c r="AN7" i="6"/>
  <c r="AO7" i="6"/>
  <c r="AP7" i="6"/>
  <c r="AQ7" i="6"/>
  <c r="J2" i="107"/>
  <c r="L2" i="107" s="1"/>
  <c r="N2" i="107" s="1"/>
  <c r="P2" i="107" s="1"/>
  <c r="R2" i="107" s="1"/>
  <c r="T2" i="107" s="1"/>
  <c r="V2" i="107" s="1"/>
  <c r="X2" i="107" s="1"/>
  <c r="Z2" i="107" s="1"/>
  <c r="AB2" i="107" s="1"/>
  <c r="AD2" i="107" s="1"/>
  <c r="AF2" i="107" s="1"/>
  <c r="AH2" i="107" s="1"/>
  <c r="AJ2" i="107" s="1"/>
  <c r="AL2" i="107" s="1"/>
  <c r="AN2" i="107" s="1"/>
  <c r="AP2" i="107" s="1"/>
  <c r="AR2" i="107" s="1"/>
  <c r="AT2" i="107" s="1"/>
  <c r="AV2" i="107" s="1"/>
  <c r="AX2" i="107" s="1"/>
  <c r="AZ2" i="107" s="1"/>
  <c r="BB2" i="107" s="1"/>
  <c r="BD2" i="107" s="1"/>
  <c r="BF2" i="107" s="1"/>
  <c r="BH2" i="107" s="1"/>
  <c r="BJ2" i="107" s="1"/>
  <c r="BL2" i="107" s="1"/>
  <c r="BN2" i="107" s="1"/>
  <c r="BP2" i="107" s="1"/>
  <c r="BR2" i="107" s="1"/>
  <c r="BT2" i="107" s="1"/>
  <c r="BV2" i="107" s="1"/>
  <c r="BX2" i="107" s="1"/>
  <c r="K2" i="107"/>
  <c r="W7" i="6"/>
  <c r="W76" i="6"/>
  <c r="W77" i="6"/>
  <c r="W75" i="6"/>
  <c r="W74" i="6"/>
  <c r="W73" i="6"/>
  <c r="W72" i="6"/>
  <c r="W71" i="6"/>
  <c r="W67" i="6"/>
  <c r="V44" i="86"/>
  <c r="Y55" i="3"/>
  <c r="V39" i="86"/>
  <c r="V43" i="86" s="1"/>
  <c r="V45" i="86" s="1"/>
  <c r="D168" i="108"/>
  <c r="D59" i="108"/>
  <c r="D134" i="108"/>
  <c r="D60" i="108"/>
  <c r="D125" i="108"/>
  <c r="D145" i="108"/>
  <c r="D97" i="108"/>
  <c r="D104" i="108"/>
  <c r="D181" i="108"/>
  <c r="D103" i="108"/>
  <c r="D160" i="108"/>
  <c r="D10" i="108"/>
  <c r="D195" i="108"/>
  <c r="D86" i="108"/>
  <c r="D185" i="108"/>
  <c r="D93" i="108"/>
  <c r="D139" i="108"/>
  <c r="D121" i="108"/>
  <c r="D80" i="108"/>
  <c r="D23" i="108"/>
  <c r="D107" i="108"/>
  <c r="D67" i="108"/>
  <c r="D183" i="108"/>
  <c r="D108" i="108"/>
  <c r="D90" i="108"/>
  <c r="D153" i="108"/>
  <c r="D15" i="108"/>
  <c r="D50" i="108"/>
  <c r="D120" i="108"/>
  <c r="D12" i="108"/>
  <c r="D27" i="108"/>
  <c r="D73" i="108"/>
  <c r="D45" i="108"/>
  <c r="D133" i="108"/>
  <c r="D144" i="108"/>
  <c r="D92" i="108"/>
  <c r="D35" i="108"/>
  <c r="D190" i="108"/>
  <c r="D68" i="108"/>
  <c r="D124" i="108"/>
  <c r="D129" i="108"/>
  <c r="D16" i="108"/>
  <c r="D162" i="108"/>
  <c r="D76" i="108"/>
  <c r="D149" i="108"/>
  <c r="D205" i="108"/>
  <c r="D99" i="108"/>
  <c r="D170" i="108"/>
  <c r="AG55" i="3"/>
  <c r="AJ55" i="3"/>
  <c r="R55" i="3"/>
  <c r="AB55" i="3"/>
  <c r="AE55" i="3"/>
  <c r="AA55" i="3"/>
  <c r="AB39" i="86"/>
  <c r="AB43" i="86" s="1"/>
  <c r="AE39" i="86"/>
  <c r="AE43" i="86" s="1"/>
  <c r="AA39" i="86"/>
  <c r="AA43" i="86" s="1"/>
  <c r="AG39" i="86"/>
  <c r="AG43" i="86" s="1"/>
  <c r="AG45" i="86" s="1"/>
  <c r="U39" i="86"/>
  <c r="U43" i="86" s="1"/>
  <c r="U45" i="86" s="1"/>
  <c r="Z78" i="6"/>
  <c r="Z79" i="6"/>
  <c r="Y78" i="6"/>
  <c r="Y79" i="6"/>
  <c r="P55" i="3"/>
  <c r="P39" i="86"/>
  <c r="P43" i="86" s="1"/>
  <c r="O39" i="86"/>
  <c r="O43" i="86" s="1"/>
  <c r="O45" i="86" s="1"/>
  <c r="AK39" i="86"/>
  <c r="AK43" i="86" s="1"/>
  <c r="D152" i="108"/>
  <c r="D84" i="108"/>
  <c r="U55" i="3"/>
  <c r="W55" i="3"/>
  <c r="D111" i="108"/>
  <c r="D201" i="108"/>
  <c r="D116" i="108"/>
  <c r="D147" i="108"/>
  <c r="D65" i="108"/>
  <c r="D66" i="108"/>
  <c r="D44" i="108"/>
  <c r="D184" i="108"/>
  <c r="AD39" i="86"/>
  <c r="AD43" i="86" s="1"/>
  <c r="D157" i="108"/>
  <c r="D122" i="108"/>
  <c r="AC55" i="3"/>
  <c r="D13" i="108"/>
  <c r="D164" i="108"/>
  <c r="D29" i="108"/>
  <c r="D74" i="108"/>
  <c r="D130" i="108"/>
  <c r="D174" i="108"/>
  <c r="D54" i="108"/>
  <c r="D9" i="108"/>
  <c r="D34" i="108"/>
  <c r="D140" i="108"/>
  <c r="D206" i="108"/>
  <c r="D14" i="108"/>
  <c r="D197" i="108"/>
  <c r="D58" i="108"/>
  <c r="D72" i="108"/>
  <c r="D53" i="108"/>
  <c r="D161" i="108"/>
  <c r="D137" i="108"/>
  <c r="D165" i="108"/>
  <c r="D61" i="108"/>
  <c r="D202" i="108"/>
  <c r="D193" i="108"/>
  <c r="D96" i="108"/>
  <c r="U78" i="6"/>
  <c r="U79" i="6"/>
  <c r="T55" i="3"/>
  <c r="AH55" i="3"/>
  <c r="Z55" i="3"/>
  <c r="V55" i="3"/>
  <c r="AD55" i="3"/>
  <c r="X55" i="3"/>
  <c r="AF55" i="3"/>
  <c r="S78" i="6"/>
  <c r="S79" i="6"/>
  <c r="AI55" i="3"/>
  <c r="D132" i="108"/>
  <c r="D200" i="108"/>
  <c r="D91" i="108"/>
  <c r="D22" i="108"/>
  <c r="D51" i="108"/>
  <c r="D75" i="108"/>
  <c r="D105" i="108"/>
  <c r="D21" i="108"/>
  <c r="D148" i="108"/>
  <c r="D158" i="108"/>
  <c r="D69" i="108"/>
  <c r="D159" i="108"/>
  <c r="D26" i="108"/>
  <c r="D52" i="108"/>
  <c r="D196" i="108"/>
  <c r="D85" i="108"/>
  <c r="D100" i="108"/>
  <c r="D154" i="108"/>
  <c r="D89" i="108"/>
  <c r="D143" i="108"/>
  <c r="D138" i="108"/>
  <c r="AC39" i="86"/>
  <c r="AC43" i="86" s="1"/>
  <c r="R78" i="6"/>
  <c r="R79" i="6"/>
  <c r="W78" i="6"/>
  <c r="W79" i="6"/>
  <c r="AF39" i="86"/>
  <c r="AF43" i="86" s="1"/>
  <c r="X39" i="86"/>
  <c r="X43" i="86" s="1"/>
  <c r="R39" i="86"/>
  <c r="R43" i="86" s="1"/>
  <c r="AP39" i="86"/>
  <c r="AP43" i="86" s="1"/>
  <c r="AN39" i="86"/>
  <c r="AN43" i="86" s="1"/>
  <c r="AN45" i="86" s="1"/>
  <c r="Z39" i="86"/>
  <c r="Z43" i="86" s="1"/>
  <c r="Q55" i="3"/>
  <c r="AH39" i="86"/>
  <c r="AH43" i="86" s="1"/>
  <c r="AH45" i="86" s="1"/>
  <c r="AA78" i="6"/>
  <c r="AA79" i="6"/>
  <c r="V78" i="6"/>
  <c r="V79" i="6"/>
  <c r="X78" i="6"/>
  <c r="X79" i="6"/>
  <c r="S39" i="86"/>
  <c r="S43" i="86" s="1"/>
  <c r="Y39" i="86"/>
  <c r="Y43" i="86"/>
  <c r="T78" i="6"/>
  <c r="T79" i="6"/>
  <c r="E117" i="108"/>
  <c r="O55" i="3"/>
  <c r="D192" i="108"/>
  <c r="D179" i="108"/>
  <c r="D30" i="108"/>
  <c r="D171" i="108"/>
  <c r="D163" i="108"/>
  <c r="D81" i="108"/>
  <c r="D109" i="108"/>
  <c r="D198" i="108"/>
  <c r="D48" i="108"/>
  <c r="D31" i="108"/>
  <c r="D57" i="108"/>
  <c r="D128" i="108"/>
  <c r="D136" i="108"/>
  <c r="D113" i="108"/>
  <c r="D126" i="108"/>
  <c r="D180" i="108"/>
  <c r="D46" i="108"/>
  <c r="D98" i="108"/>
  <c r="D79" i="108"/>
  <c r="E16" i="108"/>
  <c r="E12" i="108"/>
  <c r="E90" i="108"/>
  <c r="E181" i="108"/>
  <c r="E195" i="108"/>
  <c r="E29" i="108"/>
  <c r="E158" i="108"/>
  <c r="E79" i="108"/>
  <c r="E165" i="108"/>
  <c r="E133" i="108"/>
  <c r="E84" i="108"/>
  <c r="S55" i="3"/>
  <c r="D8" i="108"/>
  <c r="D175" i="108"/>
  <c r="D172" i="108"/>
  <c r="D118" i="108"/>
  <c r="D207" i="108"/>
  <c r="D7" i="108"/>
  <c r="D36" i="108"/>
  <c r="D173" i="108"/>
  <c r="D114" i="108"/>
  <c r="D117" i="108"/>
  <c r="D191" i="108"/>
  <c r="D189" i="108"/>
  <c r="E65" i="108"/>
  <c r="E136" i="108"/>
  <c r="E61" i="108"/>
  <c r="E27" i="108"/>
  <c r="E80" i="108"/>
  <c r="E171" i="108"/>
  <c r="E179" i="108"/>
  <c r="E89" i="108"/>
  <c r="E46" i="108"/>
  <c r="E103" i="108"/>
  <c r="E129" i="108"/>
  <c r="E152" i="108"/>
  <c r="E72" i="108"/>
  <c r="E105" i="108"/>
  <c r="E173" i="108"/>
  <c r="E51" i="108"/>
  <c r="E168" i="108"/>
  <c r="E163" i="108"/>
  <c r="E86" i="108"/>
  <c r="E157" i="108"/>
  <c r="E144" i="108"/>
  <c r="E124" i="108"/>
  <c r="E116" i="108"/>
  <c r="E35" i="108"/>
  <c r="E170" i="108"/>
  <c r="E98" i="108"/>
  <c r="E190" i="108"/>
  <c r="E120" i="108"/>
  <c r="E60" i="108"/>
  <c r="E193" i="108"/>
  <c r="E175" i="108"/>
  <c r="E7" i="108"/>
  <c r="E128" i="108"/>
  <c r="E53" i="108"/>
  <c r="E52" i="108"/>
  <c r="E59" i="108"/>
  <c r="E161" i="108"/>
  <c r="E21" i="108"/>
  <c r="E177" i="108"/>
  <c r="E92" i="108"/>
  <c r="E206" i="108"/>
  <c r="E138" i="108"/>
  <c r="E149" i="108"/>
  <c r="E66" i="108"/>
  <c r="E134" i="108"/>
  <c r="E137" i="108"/>
  <c r="E36" i="108"/>
  <c r="E58" i="108"/>
  <c r="E50" i="108"/>
  <c r="E75" i="108"/>
  <c r="E125" i="108"/>
  <c r="E100" i="108"/>
  <c r="E172" i="108"/>
  <c r="E145" i="108"/>
  <c r="E180" i="108"/>
  <c r="E185" i="108"/>
  <c r="E44" i="108"/>
  <c r="E205" i="108"/>
  <c r="E153" i="108"/>
  <c r="E107" i="108"/>
  <c r="E200" i="108"/>
  <c r="E198" i="108"/>
  <c r="E201" i="108"/>
  <c r="E54" i="108"/>
  <c r="E162" i="108"/>
  <c r="E104" i="108"/>
  <c r="E191" i="108"/>
  <c r="E31" i="108"/>
  <c r="E154" i="108"/>
  <c r="E184" i="108"/>
  <c r="E160" i="108"/>
  <c r="E68" i="108"/>
  <c r="E9" i="108"/>
  <c r="E23" i="108"/>
  <c r="E93" i="108"/>
  <c r="E148" i="108"/>
  <c r="E91" i="108"/>
  <c r="E108" i="108"/>
  <c r="E126" i="108"/>
  <c r="E111" i="108"/>
  <c r="E147" i="108"/>
  <c r="E67" i="108"/>
  <c r="E159" i="108"/>
  <c r="E73" i="108"/>
  <c r="E121" i="108"/>
  <c r="E26" i="108"/>
  <c r="E99" i="108"/>
  <c r="E74" i="108"/>
  <c r="E139" i="108"/>
  <c r="E34" i="108"/>
  <c r="E169" i="108"/>
  <c r="E96" i="108"/>
  <c r="E143" i="108"/>
  <c r="E81" i="108"/>
  <c r="E45" i="108"/>
  <c r="E140" i="108"/>
  <c r="E202" i="108"/>
  <c r="E57" i="108"/>
  <c r="E69" i="108"/>
  <c r="E48" i="108"/>
  <c r="E8" i="108"/>
  <c r="E132" i="108"/>
  <c r="E15" i="108"/>
  <c r="E118" i="108"/>
  <c r="E130" i="108"/>
  <c r="E14" i="108"/>
  <c r="E183" i="108"/>
  <c r="E207" i="108"/>
  <c r="E174" i="108"/>
  <c r="E76" i="108"/>
  <c r="E10" i="108"/>
  <c r="E164" i="108"/>
  <c r="E196" i="108"/>
  <c r="E113" i="108"/>
  <c r="E197" i="108"/>
  <c r="E13" i="108"/>
  <c r="E30" i="108"/>
  <c r="E192" i="108"/>
  <c r="E109" i="108"/>
  <c r="E85" i="108"/>
  <c r="E97" i="108"/>
  <c r="E122" i="108"/>
  <c r="E22" i="108"/>
  <c r="E189" i="108"/>
  <c r="E114" i="108"/>
  <c r="J3" i="107"/>
  <c r="F174" i="108"/>
  <c r="F169" i="108"/>
  <c r="K3" i="107"/>
  <c r="F207" i="108"/>
  <c r="F97" i="108"/>
  <c r="F181" i="108"/>
  <c r="F84" i="108"/>
  <c r="F149" i="108"/>
  <c r="F202" i="108"/>
  <c r="G50" i="108"/>
  <c r="F161" i="108"/>
  <c r="F73" i="108"/>
  <c r="G80" i="108"/>
  <c r="F201" i="108"/>
  <c r="G96" i="108"/>
  <c r="F16" i="108"/>
  <c r="G26" i="108"/>
  <c r="F163" i="108"/>
  <c r="F148" i="108"/>
  <c r="F136" i="108"/>
  <c r="F183" i="108"/>
  <c r="G180" i="108"/>
  <c r="F76" i="108"/>
  <c r="F175" i="108"/>
  <c r="F51" i="108"/>
  <c r="G76" i="108"/>
  <c r="F57" i="108"/>
  <c r="F59" i="108"/>
  <c r="F191" i="108"/>
  <c r="F130" i="108"/>
  <c r="G89" i="108"/>
  <c r="F140" i="108"/>
  <c r="F143" i="108"/>
  <c r="F144" i="108"/>
  <c r="F133" i="108"/>
  <c r="F193" i="108"/>
  <c r="F15" i="108"/>
  <c r="F92" i="108"/>
  <c r="F147" i="108"/>
  <c r="F21" i="108"/>
  <c r="F81" i="108"/>
  <c r="F139" i="108"/>
  <c r="G160" i="108"/>
  <c r="F14" i="108"/>
  <c r="F54" i="108"/>
  <c r="G126" i="108"/>
  <c r="G54" i="108"/>
  <c r="F137" i="108"/>
  <c r="G79" i="108"/>
  <c r="G157" i="108"/>
  <c r="F104" i="108"/>
  <c r="F117" i="108"/>
  <c r="G140" i="108"/>
  <c r="F29" i="108"/>
  <c r="F124" i="108"/>
  <c r="F206" i="108"/>
  <c r="F184" i="108"/>
  <c r="F22" i="108"/>
  <c r="F7" i="108"/>
  <c r="F50" i="108"/>
  <c r="F13" i="108"/>
  <c r="F172" i="108"/>
  <c r="G45" i="108"/>
  <c r="G97" i="108"/>
  <c r="F116" i="108"/>
  <c r="F12" i="108"/>
  <c r="F173" i="108"/>
  <c r="F67" i="108"/>
  <c r="F190" i="108"/>
  <c r="G52" i="108"/>
  <c r="G161" i="108"/>
  <c r="F48" i="108"/>
  <c r="G66" i="108"/>
  <c r="G57" i="108"/>
  <c r="G93" i="108"/>
  <c r="F108" i="108"/>
  <c r="F91" i="108"/>
  <c r="F129" i="108"/>
  <c r="G183" i="108"/>
  <c r="G48" i="108"/>
  <c r="F31" i="108"/>
  <c r="F53" i="108"/>
  <c r="F121" i="108"/>
  <c r="G163" i="108"/>
  <c r="F36" i="108"/>
  <c r="G138" i="108"/>
  <c r="G75" i="108"/>
  <c r="G158" i="108"/>
  <c r="G51" i="108"/>
  <c r="G149" i="108"/>
  <c r="G164" i="108"/>
  <c r="G134" i="108"/>
  <c r="F171" i="108"/>
  <c r="F132" i="108"/>
  <c r="F107" i="108"/>
  <c r="G165" i="108"/>
  <c r="F111" i="108"/>
  <c r="G152" i="108"/>
  <c r="F196" i="108"/>
  <c r="F52" i="108"/>
  <c r="G99" i="108"/>
  <c r="G86" i="108"/>
  <c r="F200" i="108"/>
  <c r="G154" i="108"/>
  <c r="G121" i="108"/>
  <c r="G122" i="108"/>
  <c r="F74" i="108"/>
  <c r="G68" i="108"/>
  <c r="F86" i="108"/>
  <c r="G61" i="108"/>
  <c r="F30" i="108"/>
  <c r="F120" i="108"/>
  <c r="G100" i="108"/>
  <c r="F157" i="108"/>
  <c r="G73" i="108"/>
  <c r="F125" i="108"/>
  <c r="F160" i="108"/>
  <c r="G60" i="108"/>
  <c r="G59" i="108"/>
  <c r="F159" i="108"/>
  <c r="G72" i="108"/>
  <c r="F44" i="108"/>
  <c r="F60" i="108"/>
  <c r="F197" i="108"/>
  <c r="F189" i="108"/>
  <c r="F9" i="108"/>
  <c r="F45" i="108"/>
  <c r="F66" i="108"/>
  <c r="G108" i="108"/>
  <c r="F98" i="108"/>
  <c r="F109" i="108"/>
  <c r="F80" i="108"/>
  <c r="G143" i="108"/>
  <c r="G69" i="108"/>
  <c r="F58" i="108"/>
  <c r="F35" i="108"/>
  <c r="F179" i="108"/>
  <c r="F27" i="108"/>
  <c r="F85" i="108"/>
  <c r="F168" i="108"/>
  <c r="F90" i="108"/>
  <c r="F152" i="108"/>
  <c r="F205" i="108"/>
  <c r="F103" i="108"/>
  <c r="G139" i="108"/>
  <c r="F118" i="108"/>
  <c r="F93" i="108"/>
  <c r="F122" i="108"/>
  <c r="F79" i="108"/>
  <c r="G92" i="108"/>
  <c r="G46" i="108"/>
  <c r="F10" i="108"/>
  <c r="G107" i="108"/>
  <c r="F69" i="108"/>
  <c r="G133" i="108"/>
  <c r="G128" i="108"/>
  <c r="G185" i="108"/>
  <c r="F170" i="108"/>
  <c r="F138" i="108"/>
  <c r="G145" i="108"/>
  <c r="F23" i="108"/>
  <c r="F113" i="108"/>
  <c r="F177" i="108"/>
  <c r="F192" i="108"/>
  <c r="F153" i="108"/>
  <c r="F134" i="108"/>
  <c r="F126" i="108"/>
  <c r="G104" i="108"/>
  <c r="G144" i="108"/>
  <c r="G111" i="108"/>
  <c r="F68" i="108"/>
  <c r="G130" i="108"/>
  <c r="G67" i="108"/>
  <c r="F128" i="108"/>
  <c r="F72" i="108"/>
  <c r="F198" i="108"/>
  <c r="F46" i="108"/>
  <c r="F114" i="108"/>
  <c r="F8" i="108"/>
  <c r="F145" i="108"/>
  <c r="G125" i="108"/>
  <c r="G58" i="108"/>
  <c r="F185" i="108"/>
  <c r="F96" i="108"/>
  <c r="G137" i="108"/>
  <c r="F180" i="108"/>
  <c r="G109" i="108"/>
  <c r="F162" i="108"/>
  <c r="G90" i="108"/>
  <c r="F164" i="108"/>
  <c r="F100" i="108"/>
  <c r="G44" i="108"/>
  <c r="F154" i="108"/>
  <c r="F34" i="108"/>
  <c r="F65" i="108"/>
  <c r="F26" i="108"/>
  <c r="F75" i="108"/>
  <c r="F61" i="108"/>
  <c r="F158" i="108"/>
  <c r="F99" i="108"/>
  <c r="G132" i="108"/>
  <c r="G91" i="108"/>
  <c r="G147" i="108"/>
  <c r="F195" i="108"/>
  <c r="G85" i="108"/>
  <c r="F165" i="108"/>
  <c r="G181" i="108"/>
  <c r="F105" i="108"/>
  <c r="F89" i="108"/>
  <c r="G159" i="108"/>
  <c r="G84" i="108"/>
  <c r="G124" i="108"/>
  <c r="G148" i="108"/>
  <c r="G129" i="108"/>
  <c r="G98" i="108"/>
  <c r="G162" i="108"/>
  <c r="G177" i="108"/>
  <c r="G179" i="108"/>
  <c r="G103" i="108"/>
  <c r="G65" i="108"/>
  <c r="G184" i="108"/>
  <c r="G120" i="108"/>
  <c r="G53" i="108"/>
  <c r="G153" i="108"/>
  <c r="G74" i="108"/>
  <c r="G136" i="108"/>
  <c r="M3" i="107"/>
  <c r="O3" i="107" s="1"/>
  <c r="Q3" i="107" s="1"/>
  <c r="S3" i="107" s="1"/>
  <c r="U3" i="107" s="1"/>
  <c r="G81" i="108"/>
  <c r="E39" i="86" l="1"/>
  <c r="E43" i="86" s="1"/>
  <c r="E45" i="86" s="1"/>
  <c r="E23" i="86"/>
  <c r="E27" i="86" s="1"/>
  <c r="AP45" i="86"/>
  <c r="N45" i="86"/>
  <c r="L45" i="86"/>
  <c r="Y45" i="86"/>
  <c r="AM45" i="86"/>
  <c r="AA45" i="86"/>
  <c r="T45" i="86"/>
  <c r="P45" i="86"/>
  <c r="AE45" i="86"/>
  <c r="AO45" i="86"/>
  <c r="K45" i="86"/>
  <c r="AF45" i="86"/>
  <c r="AJ45" i="86"/>
  <c r="Z45" i="86"/>
  <c r="J45" i="86"/>
  <c r="R45" i="86"/>
  <c r="W45" i="86"/>
  <c r="AC45" i="86"/>
  <c r="AL45" i="86"/>
  <c r="X45" i="86"/>
  <c r="AK45" i="86"/>
  <c r="AD45" i="86"/>
  <c r="I45" i="86"/>
  <c r="AB45" i="86"/>
  <c r="S45" i="86"/>
  <c r="K1" i="107"/>
  <c r="W3" i="107"/>
  <c r="L3" i="107"/>
  <c r="J1" i="107"/>
  <c r="M2" i="107"/>
  <c r="G39" i="86"/>
  <c r="G43" i="86" s="1"/>
  <c r="G45" i="86" s="1"/>
  <c r="H41" i="108" l="1"/>
  <c r="H40" i="108"/>
  <c r="H38" i="108"/>
  <c r="H42" i="108"/>
  <c r="H39" i="108"/>
  <c r="Y3" i="107"/>
  <c r="O2" i="107"/>
  <c r="M1" i="107"/>
  <c r="N3" i="107"/>
  <c r="L1" i="107"/>
  <c r="H196" i="108" s="1"/>
  <c r="G200" i="108"/>
  <c r="G201" i="108"/>
  <c r="G196" i="108"/>
  <c r="H174" i="108"/>
  <c r="H91" i="108"/>
  <c r="H148" i="108"/>
  <c r="H161" i="108"/>
  <c r="H59" i="108"/>
  <c r="H128" i="108"/>
  <c r="H126" i="108"/>
  <c r="H163" i="108"/>
  <c r="H108" i="108"/>
  <c r="G13" i="108"/>
  <c r="G8" i="108"/>
  <c r="H61" i="108"/>
  <c r="H74" i="108"/>
  <c r="H197" i="108"/>
  <c r="H138" i="108"/>
  <c r="H143" i="108"/>
  <c r="H122" i="108"/>
  <c r="G7" i="108"/>
  <c r="G173" i="108"/>
  <c r="H67" i="108"/>
  <c r="H93" i="108"/>
  <c r="H140" i="108"/>
  <c r="H147" i="108"/>
  <c r="H154" i="108"/>
  <c r="H177" i="108"/>
  <c r="G114" i="108"/>
  <c r="G16" i="108"/>
  <c r="G113" i="108"/>
  <c r="H130" i="108"/>
  <c r="H96" i="108"/>
  <c r="H68" i="108"/>
  <c r="H53" i="108"/>
  <c r="H85" i="108"/>
  <c r="H72" i="108"/>
  <c r="H103" i="108"/>
  <c r="G21" i="108"/>
  <c r="G193" i="108"/>
  <c r="G172" i="108"/>
  <c r="G191" i="108"/>
  <c r="H76" i="108"/>
  <c r="H97" i="108"/>
  <c r="H107" i="108"/>
  <c r="H185" i="108"/>
  <c r="H184" i="108"/>
  <c r="H50" i="108"/>
  <c r="H125" i="108"/>
  <c r="G118" i="108"/>
  <c r="G15" i="108"/>
  <c r="G206" i="108"/>
  <c r="H157" i="108"/>
  <c r="H158" i="108"/>
  <c r="H109" i="108"/>
  <c r="H44" i="108"/>
  <c r="H110" i="108"/>
  <c r="G30" i="108"/>
  <c r="G170" i="108"/>
  <c r="H159" i="108"/>
  <c r="H104" i="108"/>
  <c r="H183" i="108"/>
  <c r="H133" i="108"/>
  <c r="H75" i="108"/>
  <c r="G174" i="108"/>
  <c r="G171" i="108"/>
  <c r="G9" i="108"/>
  <c r="H26" i="108"/>
  <c r="H99" i="108"/>
  <c r="H80" i="108"/>
  <c r="H79" i="108"/>
  <c r="H100" i="108"/>
  <c r="G169" i="108"/>
  <c r="G202" i="108"/>
  <c r="G197" i="108"/>
  <c r="H124" i="108"/>
  <c r="H144" i="108"/>
  <c r="H86" i="108"/>
  <c r="H169" i="108"/>
  <c r="H134" i="108"/>
  <c r="G10" i="108"/>
  <c r="H84" i="108"/>
  <c r="H57" i="108"/>
  <c r="H121" i="108"/>
  <c r="H89" i="108"/>
  <c r="H52" i="108"/>
  <c r="H180" i="108"/>
  <c r="G34" i="108"/>
  <c r="H153" i="108"/>
  <c r="H46" i="108"/>
  <c r="H191" i="108"/>
  <c r="G117" i="108"/>
  <c r="H136" i="108"/>
  <c r="H48" i="108"/>
  <c r="H152" i="108"/>
  <c r="G189" i="108"/>
  <c r="G190" i="108"/>
  <c r="H92" i="108"/>
  <c r="I162" i="108"/>
  <c r="G168" i="108"/>
  <c r="G105" i="108"/>
  <c r="H165" i="108"/>
  <c r="H137" i="108"/>
  <c r="H179" i="108"/>
  <c r="H149" i="108"/>
  <c r="H47" i="108"/>
  <c r="G35" i="108"/>
  <c r="G29" i="108"/>
  <c r="H54" i="108"/>
  <c r="G207" i="108"/>
  <c r="H132" i="108"/>
  <c r="H58" i="108"/>
  <c r="G31" i="108"/>
  <c r="H164" i="108"/>
  <c r="G36" i="108"/>
  <c r="H9" i="108"/>
  <c r="H111" i="108"/>
  <c r="H120" i="108"/>
  <c r="G195" i="108"/>
  <c r="G175" i="108"/>
  <c r="H168" i="108"/>
  <c r="H45" i="108"/>
  <c r="H65" i="108"/>
  <c r="G27" i="108"/>
  <c r="H51" i="108"/>
  <c r="H66" i="108"/>
  <c r="H60" i="108"/>
  <c r="H8" i="108"/>
  <c r="H160" i="108"/>
  <c r="G198" i="108"/>
  <c r="H21" i="108"/>
  <c r="I59" i="108"/>
  <c r="G205" i="108"/>
  <c r="H69" i="108"/>
  <c r="G12" i="108"/>
  <c r="H129" i="108"/>
  <c r="G192" i="108"/>
  <c r="H73" i="108"/>
  <c r="H139" i="108"/>
  <c r="H36" i="108"/>
  <c r="H162" i="108"/>
  <c r="H170" i="108"/>
  <c r="H81" i="108"/>
  <c r="H145" i="108"/>
  <c r="H98" i="108"/>
  <c r="H181" i="108"/>
  <c r="G14" i="108"/>
  <c r="H90" i="108"/>
  <c r="G22" i="108"/>
  <c r="G116" i="108"/>
  <c r="G23" i="108"/>
  <c r="H118" i="108"/>
  <c r="I177" i="108" l="1"/>
  <c r="I68" i="108"/>
  <c r="I39" i="108"/>
  <c r="I57" i="108"/>
  <c r="I180" i="108"/>
  <c r="I75" i="108"/>
  <c r="I40" i="108"/>
  <c r="I98" i="108"/>
  <c r="I52" i="108"/>
  <c r="I42" i="108"/>
  <c r="I128" i="108"/>
  <c r="I90" i="108"/>
  <c r="I181" i="108"/>
  <c r="I61" i="108"/>
  <c r="I137" i="108"/>
  <c r="I126" i="108"/>
  <c r="I160" i="108"/>
  <c r="I38" i="108"/>
  <c r="I130" i="108"/>
  <c r="I84" i="108"/>
  <c r="I163" i="108"/>
  <c r="I41" i="108"/>
  <c r="I97" i="108"/>
  <c r="I109" i="108"/>
  <c r="I51" i="108"/>
  <c r="H201" i="108"/>
  <c r="I86" i="108"/>
  <c r="I65" i="108"/>
  <c r="I76" i="108"/>
  <c r="I152" i="108"/>
  <c r="I158" i="108"/>
  <c r="H31" i="108"/>
  <c r="H34" i="108"/>
  <c r="H172" i="108"/>
  <c r="I89" i="108"/>
  <c r="H13" i="108"/>
  <c r="H35" i="108"/>
  <c r="I136" i="108"/>
  <c r="H207" i="108"/>
  <c r="H195" i="108"/>
  <c r="H198" i="108"/>
  <c r="H116" i="108"/>
  <c r="I44" i="108"/>
  <c r="I93" i="108"/>
  <c r="I91" i="108"/>
  <c r="I69" i="108"/>
  <c r="H15" i="108"/>
  <c r="I47" i="108"/>
  <c r="I74" i="108"/>
  <c r="H10" i="108"/>
  <c r="H22" i="108"/>
  <c r="I153" i="108"/>
  <c r="I148" i="108"/>
  <c r="I80" i="108"/>
  <c r="I149" i="108"/>
  <c r="I132" i="108"/>
  <c r="I139" i="108"/>
  <c r="I50" i="108"/>
  <c r="I157" i="108"/>
  <c r="I185" i="108"/>
  <c r="H192" i="108"/>
  <c r="H114" i="108"/>
  <c r="I161" i="108"/>
  <c r="I46" i="108"/>
  <c r="H190" i="108"/>
  <c r="H193" i="108"/>
  <c r="H200" i="108"/>
  <c r="I60" i="108"/>
  <c r="H30" i="108"/>
  <c r="H7" i="108"/>
  <c r="I179" i="108"/>
  <c r="I45" i="108"/>
  <c r="I100" i="108"/>
  <c r="I26" i="108"/>
  <c r="H14" i="108"/>
  <c r="H206" i="108"/>
  <c r="H205" i="108"/>
  <c r="I66" i="108"/>
  <c r="H173" i="108"/>
  <c r="H171" i="108"/>
  <c r="I145" i="108"/>
  <c r="I96" i="108"/>
  <c r="I133" i="108"/>
  <c r="I79" i="108"/>
  <c r="I125" i="108"/>
  <c r="I165" i="108"/>
  <c r="I121" i="108"/>
  <c r="H202" i="108"/>
  <c r="H23" i="108"/>
  <c r="H175" i="108"/>
  <c r="I122" i="108"/>
  <c r="I144" i="108"/>
  <c r="H29" i="108"/>
  <c r="I154" i="108"/>
  <c r="I85" i="108"/>
  <c r="I129" i="108"/>
  <c r="I73" i="108"/>
  <c r="H12" i="108"/>
  <c r="I108" i="108"/>
  <c r="I99" i="108"/>
  <c r="H117" i="108"/>
  <c r="I124" i="108"/>
  <c r="I54" i="108"/>
  <c r="I67" i="108"/>
  <c r="I159" i="108"/>
  <c r="H105" i="108"/>
  <c r="I134" i="108"/>
  <c r="I120" i="108"/>
  <c r="I138" i="108"/>
  <c r="I48" i="108"/>
  <c r="H189" i="108"/>
  <c r="H113" i="108"/>
  <c r="I92" i="108"/>
  <c r="I140" i="108"/>
  <c r="I53" i="108"/>
  <c r="I111" i="108"/>
  <c r="I184" i="108"/>
  <c r="I58" i="108"/>
  <c r="I81" i="108"/>
  <c r="I72" i="108"/>
  <c r="I143" i="108"/>
  <c r="I107" i="108"/>
  <c r="I103" i="108"/>
  <c r="I104" i="108"/>
  <c r="H16" i="108"/>
  <c r="I164" i="108"/>
  <c r="I147" i="108"/>
  <c r="I183" i="108"/>
  <c r="H27" i="108"/>
  <c r="I110" i="108"/>
  <c r="P3" i="107"/>
  <c r="N1" i="107"/>
  <c r="O1" i="107"/>
  <c r="Q2" i="107"/>
  <c r="AA3" i="107"/>
  <c r="J40" i="108" l="1"/>
  <c r="J39" i="108"/>
  <c r="J41" i="108"/>
  <c r="J38" i="108"/>
  <c r="J42" i="108"/>
  <c r="J104" i="108"/>
  <c r="J153" i="108"/>
  <c r="J132" i="108"/>
  <c r="J99" i="108"/>
  <c r="I30" i="108"/>
  <c r="J185" i="108"/>
  <c r="J158" i="108"/>
  <c r="I21" i="108"/>
  <c r="I27" i="108"/>
  <c r="J140" i="108"/>
  <c r="J163" i="108"/>
  <c r="I9" i="108"/>
  <c r="I13" i="108"/>
  <c r="J108" i="108"/>
  <c r="I201" i="108"/>
  <c r="I105" i="108"/>
  <c r="AC3" i="107"/>
  <c r="J134" i="108"/>
  <c r="J57" i="108"/>
  <c r="I36" i="108"/>
  <c r="I14" i="108"/>
  <c r="J76" i="108"/>
  <c r="J69" i="108"/>
  <c r="I12" i="108"/>
  <c r="J161" i="108"/>
  <c r="J29" i="108"/>
  <c r="J125" i="108"/>
  <c r="J61" i="108"/>
  <c r="I190" i="108"/>
  <c r="J60" i="108"/>
  <c r="I191" i="108"/>
  <c r="J143" i="108"/>
  <c r="I23" i="108"/>
  <c r="I172" i="108"/>
  <c r="R3" i="107"/>
  <c r="P1" i="107"/>
  <c r="I171" i="108"/>
  <c r="J180" i="108"/>
  <c r="J47" i="108"/>
  <c r="J67" i="108"/>
  <c r="J147" i="108"/>
  <c r="J149" i="108"/>
  <c r="J79" i="108"/>
  <c r="I118" i="108"/>
  <c r="J160" i="108"/>
  <c r="J97" i="108"/>
  <c r="J128" i="108"/>
  <c r="J145" i="108"/>
  <c r="J110" i="108"/>
  <c r="J159" i="108"/>
  <c r="J36" i="108"/>
  <c r="I200" i="108"/>
  <c r="I10" i="108"/>
  <c r="S2" i="107"/>
  <c r="Q1" i="107"/>
  <c r="K67" i="108" s="1"/>
  <c r="J148" i="108"/>
  <c r="J133" i="108"/>
  <c r="J93" i="108"/>
  <c r="J50" i="108"/>
  <c r="J53" i="108"/>
  <c r="J126" i="108"/>
  <c r="J184" i="108"/>
  <c r="I169" i="108"/>
  <c r="J177" i="108"/>
  <c r="J85" i="108"/>
  <c r="J84" i="108"/>
  <c r="J91" i="108"/>
  <c r="J58" i="108"/>
  <c r="I197" i="108"/>
  <c r="J130" i="108"/>
  <c r="J152" i="108"/>
  <c r="J86" i="108"/>
  <c r="I205" i="108"/>
  <c r="I29" i="108"/>
  <c r="I15" i="108"/>
  <c r="J92" i="108"/>
  <c r="J129" i="108"/>
  <c r="J52" i="108"/>
  <c r="J9" i="108"/>
  <c r="I114" i="108"/>
  <c r="J103" i="108"/>
  <c r="J73" i="108"/>
  <c r="J183" i="108"/>
  <c r="I22" i="108"/>
  <c r="I189" i="108"/>
  <c r="J136" i="108"/>
  <c r="J90" i="108"/>
  <c r="J120" i="108"/>
  <c r="J122" i="108"/>
  <c r="J162" i="108"/>
  <c r="I173" i="108"/>
  <c r="J65" i="108"/>
  <c r="J121" i="108"/>
  <c r="J26" i="108"/>
  <c r="J59" i="108"/>
  <c r="I34" i="108"/>
  <c r="I7" i="108"/>
  <c r="J48" i="108"/>
  <c r="I193" i="108"/>
  <c r="J66" i="108"/>
  <c r="I202" i="108"/>
  <c r="J138" i="108"/>
  <c r="J75" i="108"/>
  <c r="J68" i="108"/>
  <c r="J169" i="108"/>
  <c r="J139" i="108"/>
  <c r="J107" i="108"/>
  <c r="J157" i="108"/>
  <c r="J181" i="108"/>
  <c r="I16" i="108"/>
  <c r="J51" i="108"/>
  <c r="I195" i="108"/>
  <c r="J124" i="108"/>
  <c r="J72" i="108"/>
  <c r="J89" i="108"/>
  <c r="J144" i="108"/>
  <c r="J100" i="108"/>
  <c r="J96" i="108"/>
  <c r="J179" i="108"/>
  <c r="I175" i="108"/>
  <c r="I198" i="108"/>
  <c r="I35" i="108"/>
  <c r="I168" i="108"/>
  <c r="I170" i="108"/>
  <c r="J109" i="108"/>
  <c r="I113" i="108"/>
  <c r="I206" i="108"/>
  <c r="J80" i="108"/>
  <c r="J164" i="108"/>
  <c r="J137" i="108"/>
  <c r="I117" i="108"/>
  <c r="J30" i="108"/>
  <c r="J44" i="108"/>
  <c r="J74" i="108"/>
  <c r="J154" i="108"/>
  <c r="I174" i="108"/>
  <c r="J165" i="108"/>
  <c r="J45" i="108"/>
  <c r="J46" i="108"/>
  <c r="I196" i="108"/>
  <c r="J111" i="108"/>
  <c r="I116" i="108"/>
  <c r="J98" i="108"/>
  <c r="I207" i="108"/>
  <c r="I192" i="108"/>
  <c r="J206" i="108"/>
  <c r="J81" i="108"/>
  <c r="I31" i="108"/>
  <c r="J54" i="108"/>
  <c r="I8" i="108"/>
  <c r="K42" i="108" l="1"/>
  <c r="K40" i="108"/>
  <c r="J21" i="108"/>
  <c r="K41" i="108"/>
  <c r="K84" i="108"/>
  <c r="K39" i="108"/>
  <c r="K38" i="108"/>
  <c r="K165" i="108"/>
  <c r="K73" i="108"/>
  <c r="K57" i="108"/>
  <c r="K79" i="108"/>
  <c r="K46" i="108"/>
  <c r="K121" i="108"/>
  <c r="K137" i="108"/>
  <c r="K44" i="108"/>
  <c r="K76" i="108"/>
  <c r="K104" i="108"/>
  <c r="K140" i="108"/>
  <c r="K93" i="108"/>
  <c r="K159" i="108"/>
  <c r="K85" i="108"/>
  <c r="J190" i="108"/>
  <c r="J118" i="108"/>
  <c r="J114" i="108"/>
  <c r="K125" i="108"/>
  <c r="K91" i="108"/>
  <c r="K144" i="108"/>
  <c r="J27" i="108"/>
  <c r="K158" i="108"/>
  <c r="K154" i="108"/>
  <c r="K68" i="108"/>
  <c r="K99" i="108"/>
  <c r="J117" i="108"/>
  <c r="J8" i="108"/>
  <c r="K26" i="108"/>
  <c r="J198" i="108"/>
  <c r="K45" i="108"/>
  <c r="K53" i="108"/>
  <c r="J105" i="108"/>
  <c r="J173" i="108"/>
  <c r="J7" i="108"/>
  <c r="K96" i="108"/>
  <c r="J172" i="108"/>
  <c r="K50" i="108"/>
  <c r="J23" i="108"/>
  <c r="K143" i="108"/>
  <c r="K153" i="108"/>
  <c r="K109" i="108"/>
  <c r="K185" i="108"/>
  <c r="K90" i="108"/>
  <c r="J195" i="108"/>
  <c r="K60" i="108"/>
  <c r="K103" i="108"/>
  <c r="K59" i="108"/>
  <c r="J12" i="108"/>
  <c r="K72" i="108"/>
  <c r="K147" i="108"/>
  <c r="K89" i="108"/>
  <c r="K48" i="108"/>
  <c r="K132" i="108"/>
  <c r="K69" i="108"/>
  <c r="J175" i="108"/>
  <c r="J200" i="108"/>
  <c r="J15" i="108"/>
  <c r="J13" i="108"/>
  <c r="J113" i="108"/>
  <c r="K148" i="108"/>
  <c r="K139" i="108"/>
  <c r="K47" i="108"/>
  <c r="K161" i="108"/>
  <c r="K75" i="108"/>
  <c r="J191" i="108"/>
  <c r="J189" i="108"/>
  <c r="J201" i="108"/>
  <c r="K163" i="108"/>
  <c r="K74" i="108"/>
  <c r="K129" i="108"/>
  <c r="K179" i="108"/>
  <c r="K136" i="108"/>
  <c r="K164" i="108"/>
  <c r="J35" i="108"/>
  <c r="K98" i="108"/>
  <c r="K160" i="108"/>
  <c r="K108" i="108"/>
  <c r="K100" i="108"/>
  <c r="K180" i="108"/>
  <c r="J168" i="108"/>
  <c r="K184" i="108"/>
  <c r="K122" i="108"/>
  <c r="J34" i="108"/>
  <c r="K110" i="108"/>
  <c r="K66" i="108"/>
  <c r="K81" i="108"/>
  <c r="K138" i="108"/>
  <c r="K126" i="108"/>
  <c r="K65" i="108"/>
  <c r="K92" i="108"/>
  <c r="K130" i="108"/>
  <c r="J116" i="108"/>
  <c r="K114" i="108"/>
  <c r="K181" i="108"/>
  <c r="K51" i="108"/>
  <c r="K162" i="108"/>
  <c r="K80" i="108"/>
  <c r="K128" i="108"/>
  <c r="J197" i="108"/>
  <c r="J22" i="108"/>
  <c r="J202" i="108"/>
  <c r="J171" i="108"/>
  <c r="K149" i="108"/>
  <c r="K177" i="108"/>
  <c r="J193" i="108"/>
  <c r="K145" i="108"/>
  <c r="J196" i="108"/>
  <c r="K133" i="108"/>
  <c r="K183" i="108"/>
  <c r="J16" i="108"/>
  <c r="K152" i="108"/>
  <c r="T3" i="107"/>
  <c r="R1" i="107"/>
  <c r="J170" i="108"/>
  <c r="K97" i="108"/>
  <c r="K86" i="108"/>
  <c r="K52" i="108"/>
  <c r="J31" i="108"/>
  <c r="J192" i="108"/>
  <c r="K124" i="108"/>
  <c r="J10" i="108"/>
  <c r="U2" i="107"/>
  <c r="S1" i="107"/>
  <c r="K111" i="108"/>
  <c r="K58" i="108"/>
  <c r="J207" i="108"/>
  <c r="J205" i="108"/>
  <c r="K157" i="108"/>
  <c r="J174" i="108"/>
  <c r="K120" i="108"/>
  <c r="K134" i="108"/>
  <c r="K61" i="108"/>
  <c r="K107" i="108"/>
  <c r="J14" i="108"/>
  <c r="K54" i="108"/>
  <c r="AE3" i="107"/>
  <c r="L39" i="108" l="1"/>
  <c r="L38" i="108"/>
  <c r="L109" i="108"/>
  <c r="L40" i="108"/>
  <c r="K200" i="108"/>
  <c r="L41" i="108"/>
  <c r="L42" i="108"/>
  <c r="K189" i="108"/>
  <c r="K15" i="108"/>
  <c r="L154" i="108"/>
  <c r="L47" i="108"/>
  <c r="K10" i="108"/>
  <c r="L90" i="108"/>
  <c r="L99" i="108"/>
  <c r="K206" i="108"/>
  <c r="K198" i="108"/>
  <c r="L61" i="108"/>
  <c r="K29" i="108"/>
  <c r="K16" i="108"/>
  <c r="L133" i="108"/>
  <c r="K35" i="108"/>
  <c r="K191" i="108"/>
  <c r="L66" i="108"/>
  <c r="K171" i="108"/>
  <c r="L107" i="108"/>
  <c r="K172" i="108"/>
  <c r="L110" i="108"/>
  <c r="K22" i="108"/>
  <c r="L86" i="108"/>
  <c r="L122" i="108"/>
  <c r="K193" i="108"/>
  <c r="L185" i="108"/>
  <c r="K23" i="108"/>
  <c r="K13" i="108"/>
  <c r="L125" i="108"/>
  <c r="K36" i="108"/>
  <c r="L26" i="108"/>
  <c r="L44" i="108"/>
  <c r="K168" i="108"/>
  <c r="L130" i="108"/>
  <c r="L165" i="108"/>
  <c r="L92" i="108"/>
  <c r="L161" i="108"/>
  <c r="L160" i="108"/>
  <c r="L126" i="108"/>
  <c r="L91" i="108"/>
  <c r="L120" i="108"/>
  <c r="L67" i="108"/>
  <c r="L79" i="108"/>
  <c r="L89" i="108"/>
  <c r="L57" i="108"/>
  <c r="L72" i="108"/>
  <c r="L74" i="108"/>
  <c r="L138" i="108"/>
  <c r="L97" i="108"/>
  <c r="L184" i="108"/>
  <c r="L50" i="108"/>
  <c r="L73" i="108"/>
  <c r="L134" i="108"/>
  <c r="W2" i="107"/>
  <c r="U1" i="107"/>
  <c r="L69" i="108"/>
  <c r="L45" i="108"/>
  <c r="L80" i="108"/>
  <c r="L65" i="108"/>
  <c r="L100" i="108"/>
  <c r="K169" i="108"/>
  <c r="K201" i="108"/>
  <c r="K117" i="108"/>
  <c r="L111" i="108"/>
  <c r="L179" i="108"/>
  <c r="L152" i="108"/>
  <c r="L58" i="108"/>
  <c r="K197" i="108"/>
  <c r="K12" i="108"/>
  <c r="L104" i="108"/>
  <c r="K116" i="108"/>
  <c r="L108" i="108"/>
  <c r="K118" i="108"/>
  <c r="L159" i="108"/>
  <c r="L98" i="108"/>
  <c r="L148" i="108"/>
  <c r="K202" i="108"/>
  <c r="L51" i="108"/>
  <c r="K21" i="108"/>
  <c r="L163" i="108"/>
  <c r="L181" i="108"/>
  <c r="L129" i="108"/>
  <c r="L153" i="108"/>
  <c r="L137" i="108"/>
  <c r="L52" i="108"/>
  <c r="K8" i="108"/>
  <c r="L46" i="108"/>
  <c r="L157" i="108"/>
  <c r="L143" i="108"/>
  <c r="L149" i="108"/>
  <c r="K207" i="108"/>
  <c r="L140" i="108"/>
  <c r="L180" i="108"/>
  <c r="L93" i="108"/>
  <c r="L96" i="108"/>
  <c r="L124" i="108"/>
  <c r="K31" i="108"/>
  <c r="K9" i="108"/>
  <c r="L59" i="108"/>
  <c r="L85" i="108"/>
  <c r="K173" i="108"/>
  <c r="L60" i="108"/>
  <c r="L76" i="108"/>
  <c r="V3" i="107"/>
  <c r="T1" i="107"/>
  <c r="K170" i="108"/>
  <c r="L183" i="108"/>
  <c r="K174" i="108"/>
  <c r="K205" i="108"/>
  <c r="L164" i="108"/>
  <c r="L84" i="108"/>
  <c r="L103" i="108"/>
  <c r="L48" i="108"/>
  <c r="L53" i="108"/>
  <c r="K195" i="108"/>
  <c r="L121" i="108"/>
  <c r="K196" i="108"/>
  <c r="L75" i="108"/>
  <c r="L15" i="108"/>
  <c r="L139" i="108"/>
  <c r="K175" i="108"/>
  <c r="AG3" i="107"/>
  <c r="L136" i="108"/>
  <c r="L147" i="108"/>
  <c r="K30" i="108"/>
  <c r="L128" i="108"/>
  <c r="K7" i="108"/>
  <c r="L144" i="108"/>
  <c r="L132" i="108"/>
  <c r="L68" i="108"/>
  <c r="L81" i="108"/>
  <c r="K190" i="108"/>
  <c r="L158" i="108"/>
  <c r="K113" i="108"/>
  <c r="L177" i="108"/>
  <c r="K14" i="108"/>
  <c r="L145" i="108"/>
  <c r="L162" i="108"/>
  <c r="L54" i="108"/>
  <c r="K27" i="108"/>
  <c r="K34" i="108"/>
  <c r="K192" i="108"/>
  <c r="K105" i="108"/>
  <c r="M125" i="108" l="1"/>
  <c r="M160" i="108"/>
  <c r="M97" i="108"/>
  <c r="M122" i="108"/>
  <c r="M90" i="108"/>
  <c r="M138" i="108"/>
  <c r="L114" i="108"/>
  <c r="M98" i="108"/>
  <c r="M144" i="108"/>
  <c r="M96" i="108"/>
  <c r="M74" i="108"/>
  <c r="M85" i="108"/>
  <c r="M86" i="108"/>
  <c r="L168" i="108"/>
  <c r="Y2" i="107"/>
  <c r="W1" i="107"/>
  <c r="M69" i="108"/>
  <c r="L21" i="108"/>
  <c r="L30" i="108"/>
  <c r="M147" i="108"/>
  <c r="M58" i="108"/>
  <c r="M89" i="108"/>
  <c r="L116" i="108"/>
  <c r="M93" i="108"/>
  <c r="M137" i="108"/>
  <c r="L36" i="108"/>
  <c r="L13" i="108"/>
  <c r="M185" i="108"/>
  <c r="L34" i="108"/>
  <c r="M177" i="108"/>
  <c r="L191" i="108"/>
  <c r="M148" i="108"/>
  <c r="M110" i="108"/>
  <c r="M140" i="108"/>
  <c r="M153" i="108"/>
  <c r="M57" i="108"/>
  <c r="L200" i="108"/>
  <c r="L9" i="108"/>
  <c r="M132" i="108"/>
  <c r="AI3" i="107"/>
  <c r="X3" i="107"/>
  <c r="V1" i="107"/>
  <c r="M116" i="108" s="1"/>
  <c r="L171" i="108"/>
  <c r="M44" i="108"/>
  <c r="M52" i="108"/>
  <c r="L205" i="108"/>
  <c r="M103" i="108"/>
  <c r="M124" i="108"/>
  <c r="M154" i="108"/>
  <c r="L198" i="108"/>
  <c r="M163" i="108"/>
  <c r="L16" i="108"/>
  <c r="L113" i="108"/>
  <c r="L23" i="108"/>
  <c r="M129" i="108"/>
  <c r="L175" i="108"/>
  <c r="M162" i="108"/>
  <c r="M73" i="108"/>
  <c r="L206" i="108"/>
  <c r="L12" i="108"/>
  <c r="M165" i="108"/>
  <c r="M181" i="108"/>
  <c r="M179" i="108"/>
  <c r="M68" i="108"/>
  <c r="M46" i="108"/>
  <c r="M136" i="108"/>
  <c r="M130" i="108"/>
  <c r="M81" i="108"/>
  <c r="M75" i="108"/>
  <c r="M157" i="108"/>
  <c r="M60" i="108"/>
  <c r="M104" i="108"/>
  <c r="M111" i="108"/>
  <c r="M50" i="108"/>
  <c r="L196" i="108"/>
  <c r="L29" i="108"/>
  <c r="L118" i="108"/>
  <c r="M47" i="108"/>
  <c r="L31" i="108"/>
  <c r="M26" i="108"/>
  <c r="M100" i="108"/>
  <c r="M92" i="108"/>
  <c r="M65" i="108"/>
  <c r="M48" i="108"/>
  <c r="M159" i="108"/>
  <c r="L22" i="108"/>
  <c r="M158" i="108"/>
  <c r="L173" i="108"/>
  <c r="L195" i="108"/>
  <c r="M109" i="108"/>
  <c r="L197" i="108"/>
  <c r="M161" i="108"/>
  <c r="M84" i="108"/>
  <c r="M61" i="108"/>
  <c r="M59" i="108"/>
  <c r="L27" i="108"/>
  <c r="M180" i="108"/>
  <c r="M76" i="108"/>
  <c r="L193" i="108"/>
  <c r="M143" i="108"/>
  <c r="M45" i="108"/>
  <c r="M51" i="108"/>
  <c r="M108" i="108"/>
  <c r="M67" i="108"/>
  <c r="M66" i="108"/>
  <c r="L202" i="108"/>
  <c r="M120" i="108"/>
  <c r="M107" i="108"/>
  <c r="M121" i="108"/>
  <c r="L172" i="108"/>
  <c r="M53" i="108"/>
  <c r="M54" i="108"/>
  <c r="L8" i="108"/>
  <c r="M184" i="108"/>
  <c r="L105" i="108"/>
  <c r="L10" i="108"/>
  <c r="L169" i="108"/>
  <c r="M164" i="108"/>
  <c r="L117" i="108"/>
  <c r="L201" i="108"/>
  <c r="M134" i="108"/>
  <c r="M149" i="108"/>
  <c r="L189" i="108"/>
  <c r="L7" i="108"/>
  <c r="L14" i="108"/>
  <c r="L192" i="108"/>
  <c r="L174" i="108"/>
  <c r="M80" i="108"/>
  <c r="M152" i="108"/>
  <c r="L170" i="108"/>
  <c r="M72" i="108"/>
  <c r="M139" i="108"/>
  <c r="L35" i="108"/>
  <c r="M145" i="108"/>
  <c r="M91" i="108"/>
  <c r="M99" i="108"/>
  <c r="M171" i="108" l="1"/>
  <c r="M23" i="108"/>
  <c r="M206" i="108"/>
  <c r="M113" i="108"/>
  <c r="M201" i="108"/>
  <c r="M174" i="108"/>
  <c r="M8" i="108"/>
  <c r="M118" i="108"/>
  <c r="M13" i="108"/>
  <c r="M105" i="108"/>
  <c r="M190" i="108"/>
  <c r="M193" i="108"/>
  <c r="M10" i="108"/>
  <c r="M16" i="108"/>
  <c r="M205" i="108"/>
  <c r="M198" i="108"/>
  <c r="N160" i="108"/>
  <c r="N67" i="108"/>
  <c r="N51" i="108"/>
  <c r="N48" i="108"/>
  <c r="N162" i="108"/>
  <c r="N120" i="108"/>
  <c r="N59" i="108"/>
  <c r="N139" i="108"/>
  <c r="N26" i="108"/>
  <c r="N140" i="108"/>
  <c r="N89" i="108"/>
  <c r="N97" i="108"/>
  <c r="N157" i="108"/>
  <c r="N149" i="108"/>
  <c r="N179" i="108"/>
  <c r="N99" i="108"/>
  <c r="N79" i="108"/>
  <c r="N136" i="108"/>
  <c r="N126" i="108"/>
  <c r="N128" i="108"/>
  <c r="N134" i="108"/>
  <c r="N81" i="108"/>
  <c r="N145" i="108"/>
  <c r="N72" i="108"/>
  <c r="N90" i="108"/>
  <c r="N153" i="108"/>
  <c r="N57" i="108"/>
  <c r="N96" i="108"/>
  <c r="N137" i="108"/>
  <c r="N181" i="108"/>
  <c r="N110" i="108"/>
  <c r="N54" i="108"/>
  <c r="N74" i="108"/>
  <c r="N183" i="108"/>
  <c r="N180" i="108"/>
  <c r="AA2" i="107"/>
  <c r="Y1" i="107"/>
  <c r="O100" i="108" s="1"/>
  <c r="AK3" i="107"/>
  <c r="M196" i="108"/>
  <c r="N84" i="108"/>
  <c r="M191" i="108"/>
  <c r="N164" i="108"/>
  <c r="M192" i="108"/>
  <c r="M31" i="108"/>
  <c r="N100" i="108"/>
  <c r="X1" i="107"/>
  <c r="Z3" i="107"/>
  <c r="N73" i="108"/>
  <c r="N93" i="108"/>
  <c r="N61" i="108"/>
  <c r="M7" i="108"/>
  <c r="M34" i="108"/>
  <c r="M170" i="108"/>
  <c r="N98" i="108"/>
  <c r="N91" i="108"/>
  <c r="N65" i="108"/>
  <c r="M12" i="108"/>
  <c r="N66" i="108"/>
  <c r="N111" i="108"/>
  <c r="N80" i="108"/>
  <c r="N86" i="108"/>
  <c r="N58" i="108"/>
  <c r="N50" i="108"/>
  <c r="N129" i="108"/>
  <c r="N103" i="108"/>
  <c r="M9" i="108"/>
  <c r="N44" i="108"/>
  <c r="M195" i="108"/>
  <c r="N133" i="108"/>
  <c r="M175" i="108"/>
  <c r="N92" i="108"/>
  <c r="M27" i="108"/>
  <c r="N165" i="108"/>
  <c r="N121" i="108"/>
  <c r="N143" i="108"/>
  <c r="M173" i="108"/>
  <c r="M172" i="108"/>
  <c r="M168" i="108"/>
  <c r="N161" i="108"/>
  <c r="N132" i="108"/>
  <c r="M15" i="108"/>
  <c r="N177" i="108"/>
  <c r="M117" i="108"/>
  <c r="O165" i="108" l="1"/>
  <c r="O66" i="108"/>
  <c r="O126" i="108"/>
  <c r="O158" i="108"/>
  <c r="O128" i="108"/>
  <c r="O154" i="108"/>
  <c r="O121" i="108"/>
  <c r="O45" i="108"/>
  <c r="O185" i="108"/>
  <c r="O80" i="108"/>
  <c r="N10" i="108"/>
  <c r="O149" i="108"/>
  <c r="O50" i="108"/>
  <c r="O152" i="108"/>
  <c r="N15" i="108"/>
  <c r="O48" i="108"/>
  <c r="N207" i="108"/>
  <c r="N35" i="108"/>
  <c r="O89" i="108"/>
  <c r="O76" i="108"/>
  <c r="O124" i="108"/>
  <c r="O103" i="108"/>
  <c r="N197" i="108"/>
  <c r="N170" i="108"/>
  <c r="O111" i="108"/>
  <c r="AM3" i="107"/>
  <c r="AB3" i="107"/>
  <c r="Z1" i="107"/>
  <c r="O116" i="108" s="1"/>
  <c r="O72" i="108"/>
  <c r="O138" i="108"/>
  <c r="N168" i="108"/>
  <c r="O51" i="108"/>
  <c r="O177" i="108"/>
  <c r="O61" i="108"/>
  <c r="N175" i="108"/>
  <c r="N205" i="108"/>
  <c r="N13" i="108"/>
  <c r="O108" i="108"/>
  <c r="O136" i="108"/>
  <c r="O144" i="108"/>
  <c r="O107" i="108"/>
  <c r="O57" i="108"/>
  <c r="O161" i="108"/>
  <c r="O53" i="108"/>
  <c r="O122" i="108"/>
  <c r="N27" i="108"/>
  <c r="N23" i="108"/>
  <c r="N191" i="108"/>
  <c r="O163" i="108"/>
  <c r="O52" i="108"/>
  <c r="O139" i="108"/>
  <c r="O97" i="108"/>
  <c r="N196" i="108"/>
  <c r="O75" i="108"/>
  <c r="AC2" i="107"/>
  <c r="AA1" i="107"/>
  <c r="P81" i="108" l="1"/>
  <c r="O10" i="108"/>
  <c r="O200" i="108"/>
  <c r="O173" i="108"/>
  <c r="O169" i="108"/>
  <c r="P144" i="108"/>
  <c r="AD3" i="107"/>
  <c r="AB1" i="107"/>
  <c r="AE2" i="107"/>
  <c r="AC1" i="107"/>
  <c r="AO3" i="107"/>
  <c r="AG2" i="107" l="1"/>
  <c r="AE1" i="107"/>
  <c r="AQ3" i="107"/>
  <c r="AD1" i="107"/>
  <c r="AF3" i="107"/>
  <c r="AF1" i="107" l="1"/>
  <c r="AH3" i="107"/>
  <c r="AS3" i="107"/>
  <c r="AI2" i="107"/>
  <c r="AG1" i="107"/>
  <c r="AK2" i="107" l="1"/>
  <c r="AI1" i="107"/>
  <c r="AU3" i="107"/>
  <c r="AH1" i="107"/>
  <c r="AJ3" i="107"/>
  <c r="AW3" i="107" l="1"/>
  <c r="AM2" i="107"/>
  <c r="AK1" i="107"/>
  <c r="AL3" i="107"/>
  <c r="AJ1" i="107"/>
  <c r="AY3" i="107" l="1"/>
  <c r="AN3" i="107"/>
  <c r="AL1" i="107"/>
  <c r="AO2" i="107"/>
  <c r="AM1" i="107"/>
  <c r="AQ2" i="107" l="1"/>
  <c r="AO1" i="107"/>
  <c r="AP3" i="107"/>
  <c r="AN1" i="107"/>
  <c r="BA3" i="107"/>
  <c r="BC3" i="107" l="1"/>
  <c r="AP1" i="107"/>
  <c r="AR3" i="107"/>
  <c r="AS2" i="107"/>
  <c r="AQ1" i="107"/>
  <c r="AR1" i="107" l="1"/>
  <c r="AT3" i="107"/>
  <c r="AU2" i="107"/>
  <c r="AS1" i="107"/>
  <c r="BE3" i="107"/>
  <c r="AW2" i="107" l="1"/>
  <c r="AU1" i="107"/>
  <c r="AV3" i="107"/>
  <c r="AT1" i="107"/>
  <c r="BG3" i="107"/>
  <c r="BI3" i="107" l="1"/>
  <c r="AX3" i="107"/>
  <c r="AV1" i="107"/>
  <c r="AY2" i="107"/>
  <c r="AW1" i="107"/>
  <c r="BA2" i="107" l="1"/>
  <c r="AY1" i="107"/>
  <c r="AZ3" i="107"/>
  <c r="AX1" i="107"/>
  <c r="BK3" i="107"/>
  <c r="BM3" i="107" l="1"/>
  <c r="BB3" i="107"/>
  <c r="AZ1" i="107"/>
  <c r="BC2" i="107"/>
  <c r="BA1" i="107"/>
  <c r="BE2" i="107" l="1"/>
  <c r="BC1" i="107"/>
  <c r="BD3" i="107"/>
  <c r="BB1" i="107"/>
  <c r="BO3" i="107"/>
  <c r="BQ3" i="107" l="1"/>
  <c r="BD1" i="107"/>
  <c r="BF3" i="107"/>
  <c r="BG2" i="107"/>
  <c r="BE1" i="107"/>
  <c r="BH3" i="107" l="1"/>
  <c r="BF1" i="107"/>
  <c r="BI2" i="107"/>
  <c r="BG1" i="107"/>
  <c r="BS3" i="107"/>
  <c r="BU3" i="107" l="1"/>
  <c r="BK2" i="107"/>
  <c r="BI1" i="107"/>
  <c r="BH1" i="107"/>
  <c r="BJ3" i="107"/>
  <c r="BJ1" i="107" l="1"/>
  <c r="BL3" i="107"/>
  <c r="BM2" i="107"/>
  <c r="BK1" i="107"/>
  <c r="BW3" i="107"/>
  <c r="BL1" i="107" l="1"/>
  <c r="BN3" i="107"/>
  <c r="BO2" i="107"/>
  <c r="BM1" i="107"/>
  <c r="BP3" i="107" l="1"/>
  <c r="BN1" i="107"/>
  <c r="BQ2" i="107"/>
  <c r="BO1" i="107"/>
  <c r="BS2" i="107" l="1"/>
  <c r="BQ1" i="107"/>
  <c r="BR3" i="107"/>
  <c r="BP1" i="107"/>
  <c r="BR1" i="107" l="1"/>
  <c r="BT3" i="107"/>
  <c r="BU2" i="107"/>
  <c r="BS1" i="107"/>
  <c r="BW2" i="107" l="1"/>
  <c r="BW1" i="107" s="1"/>
  <c r="BU1" i="107"/>
  <c r="BT1" i="107"/>
  <c r="BV3" i="107"/>
  <c r="BV1" i="107" l="1"/>
  <c r="BX3" i="107"/>
  <c r="AA42" i="108" l="1"/>
  <c r="M40" i="108"/>
  <c r="Z40" i="108"/>
  <c r="T41" i="108"/>
  <c r="AB42" i="108"/>
  <c r="W41" i="108"/>
  <c r="P40" i="108"/>
  <c r="R39" i="108"/>
  <c r="Y38" i="108"/>
  <c r="Y42" i="108"/>
  <c r="X38" i="108"/>
  <c r="S40" i="108"/>
  <c r="Q39" i="108"/>
  <c r="S41" i="108"/>
  <c r="P42" i="108"/>
  <c r="P38" i="108"/>
  <c r="AD42" i="108"/>
  <c r="O42" i="108"/>
  <c r="AB41" i="108"/>
  <c r="Y41" i="108"/>
  <c r="X42" i="108"/>
  <c r="AC41" i="108"/>
  <c r="N38" i="108"/>
  <c r="AA41" i="108"/>
  <c r="U39" i="108"/>
  <c r="Q42" i="108"/>
  <c r="AE42" i="108"/>
  <c r="AA40" i="108"/>
  <c r="M42" i="108"/>
  <c r="M38" i="108"/>
  <c r="M41" i="108"/>
  <c r="V38" i="108"/>
  <c r="AB38" i="108"/>
  <c r="R42" i="108"/>
  <c r="AB40" i="108"/>
  <c r="AC38" i="108"/>
  <c r="M39" i="108"/>
  <c r="AC40" i="108"/>
  <c r="Q38" i="108"/>
  <c r="V39" i="108"/>
  <c r="AE40" i="108"/>
  <c r="Q40" i="108"/>
  <c r="U41" i="108"/>
  <c r="S39" i="108"/>
  <c r="T42" i="108"/>
  <c r="Z42" i="108"/>
  <c r="S42" i="108"/>
  <c r="X39" i="108"/>
  <c r="N42" i="108"/>
  <c r="AA38" i="108"/>
  <c r="O41" i="108"/>
  <c r="R41" i="108"/>
  <c r="AB39" i="108"/>
  <c r="AD38" i="108"/>
  <c r="V41" i="108"/>
  <c r="U38" i="108"/>
  <c r="AA39" i="108"/>
  <c r="Z38" i="108"/>
  <c r="O40" i="108"/>
  <c r="AD39" i="108"/>
  <c r="O38" i="108"/>
  <c r="R40" i="108"/>
  <c r="Y39" i="108"/>
  <c r="V40" i="108"/>
  <c r="W39" i="108"/>
  <c r="P41" i="108"/>
  <c r="W38" i="108"/>
  <c r="U40" i="108"/>
  <c r="O39" i="108"/>
  <c r="V42" i="108"/>
  <c r="AE38" i="108"/>
  <c r="AC42" i="108"/>
  <c r="W42" i="108"/>
  <c r="X40" i="108"/>
  <c r="R38" i="108"/>
  <c r="AD41" i="108"/>
  <c r="AE41" i="108"/>
  <c r="T38" i="108"/>
  <c r="T39" i="108"/>
  <c r="U42" i="108"/>
  <c r="N41" i="108"/>
  <c r="P39" i="108"/>
  <c r="Z39" i="108"/>
  <c r="N39" i="108"/>
  <c r="S38" i="108"/>
  <c r="Z41" i="108"/>
  <c r="AE39" i="108"/>
  <c r="W40" i="108"/>
  <c r="Y40" i="108"/>
  <c r="AC39" i="108"/>
  <c r="AD40" i="108"/>
  <c r="N40" i="108"/>
  <c r="Q41" i="108"/>
  <c r="T40" i="108"/>
  <c r="X41" i="108"/>
  <c r="BX1" i="107"/>
  <c r="T129" i="108"/>
  <c r="AA7" i="108"/>
  <c r="O162" i="108"/>
  <c r="P154" i="108"/>
  <c r="AB172" i="108"/>
  <c r="T147" i="108"/>
  <c r="M189" i="108"/>
  <c r="Q116" i="108"/>
  <c r="AC183" i="108"/>
  <c r="Y68" i="108"/>
  <c r="AD12" i="108"/>
  <c r="P184" i="108"/>
  <c r="AC169" i="108"/>
  <c r="O99" i="108"/>
  <c r="S133" i="108"/>
  <c r="M128" i="108"/>
  <c r="W65" i="108"/>
  <c r="P15" i="108"/>
  <c r="AE46" i="108"/>
  <c r="AA140" i="108"/>
  <c r="AA46" i="108"/>
  <c r="T7" i="108"/>
  <c r="P104" i="108"/>
  <c r="Z158" i="108"/>
  <c r="U207" i="108"/>
  <c r="N47" i="108"/>
  <c r="W175" i="108"/>
  <c r="T185" i="108"/>
  <c r="AC185" i="108"/>
  <c r="V65" i="108"/>
  <c r="Y126" i="108"/>
  <c r="W72" i="108"/>
  <c r="T164" i="108"/>
  <c r="R196" i="108"/>
  <c r="R175" i="108"/>
  <c r="O65" i="108"/>
  <c r="Y47" i="108"/>
  <c r="V93" i="108"/>
  <c r="AA116" i="108"/>
  <c r="AA27" i="108"/>
  <c r="S177" i="108"/>
  <c r="W118" i="108"/>
  <c r="Q16" i="108"/>
  <c r="O117" i="108"/>
  <c r="X172" i="108"/>
  <c r="Y99" i="108"/>
  <c r="M207" i="108"/>
  <c r="W47" i="108"/>
  <c r="M22" i="108"/>
  <c r="W179" i="108"/>
  <c r="Y22" i="108"/>
  <c r="M79" i="108"/>
  <c r="W162" i="108"/>
  <c r="T162" i="108"/>
  <c r="Z179" i="108"/>
  <c r="L207" i="108"/>
  <c r="V76" i="108"/>
  <c r="W103" i="108"/>
  <c r="S86" i="108"/>
  <c r="V111" i="108"/>
  <c r="M183" i="108"/>
  <c r="U192" i="108"/>
  <c r="N184" i="108"/>
  <c r="X14" i="108"/>
  <c r="T110" i="108"/>
  <c r="AD46" i="108"/>
  <c r="N104" i="108"/>
  <c r="Z89" i="108"/>
  <c r="Q132" i="108"/>
  <c r="V113" i="108"/>
  <c r="R157" i="108"/>
  <c r="Q103" i="108"/>
  <c r="Z126" i="108"/>
  <c r="AC54" i="108"/>
  <c r="W170" i="108"/>
  <c r="S173" i="108"/>
  <c r="X103" i="108"/>
  <c r="O60" i="108"/>
  <c r="Y74" i="108"/>
  <c r="V192" i="108"/>
  <c r="AD177" i="108"/>
  <c r="W137" i="108"/>
  <c r="U35" i="108"/>
  <c r="O157" i="108"/>
  <c r="W12" i="108"/>
  <c r="W30" i="108"/>
  <c r="N148" i="108"/>
  <c r="R60" i="108"/>
  <c r="V122" i="108"/>
  <c r="M126" i="108"/>
  <c r="O109" i="108"/>
  <c r="Y14" i="108"/>
  <c r="W201" i="108"/>
  <c r="R89" i="108"/>
  <c r="N9" i="108"/>
  <c r="S89" i="108"/>
  <c r="S85" i="108"/>
  <c r="AD80" i="108"/>
  <c r="AB134" i="108"/>
  <c r="X138" i="108"/>
  <c r="N45" i="108"/>
  <c r="AD153" i="108"/>
  <c r="AA205" i="108"/>
  <c r="AD93" i="108"/>
  <c r="X128" i="108"/>
  <c r="L190" i="108"/>
  <c r="X174" i="108"/>
  <c r="Y130" i="108"/>
  <c r="M197" i="108"/>
  <c r="O143" i="108"/>
  <c r="U91" i="108"/>
  <c r="AC163" i="108"/>
  <c r="M35" i="108"/>
  <c r="AB140" i="108"/>
  <c r="V31" i="108"/>
  <c r="S202" i="108"/>
  <c r="AD60" i="108"/>
  <c r="X152" i="108"/>
  <c r="Z27" i="108"/>
  <c r="N46" i="108"/>
  <c r="T107" i="108"/>
  <c r="AE163" i="108"/>
  <c r="AA31" i="108"/>
  <c r="Y100" i="108"/>
  <c r="P92" i="108"/>
  <c r="R152" i="108"/>
  <c r="AC86" i="108"/>
  <c r="AE157" i="108"/>
  <c r="Q130" i="108"/>
  <c r="X15" i="108"/>
  <c r="Z122" i="108"/>
  <c r="Q140" i="108"/>
  <c r="X47" i="108"/>
  <c r="W157" i="108"/>
  <c r="AB76" i="108"/>
  <c r="Y197" i="108"/>
  <c r="S110" i="108"/>
  <c r="N169" i="108"/>
  <c r="AA110" i="108"/>
  <c r="N85" i="108"/>
  <c r="Z110" i="108"/>
  <c r="T91" i="108"/>
  <c r="N200" i="108"/>
  <c r="W57" i="108"/>
  <c r="AD201" i="108"/>
  <c r="Z177" i="108"/>
  <c r="V205" i="108"/>
  <c r="W13" i="108"/>
  <c r="Z195" i="108"/>
  <c r="S184" i="108"/>
  <c r="M133" i="108"/>
  <c r="Q61" i="108"/>
  <c r="Z93" i="108"/>
  <c r="R99" i="108"/>
  <c r="N69" i="108"/>
  <c r="P193" i="108"/>
  <c r="U72" i="108"/>
  <c r="Z86" i="108"/>
  <c r="N113" i="108"/>
  <c r="O110" i="108"/>
  <c r="N163" i="108"/>
  <c r="T45" i="108"/>
  <c r="AB91" i="108"/>
  <c r="S79" i="108"/>
  <c r="Z117" i="108"/>
  <c r="X137" i="108"/>
  <c r="Q147" i="108"/>
  <c r="W177" i="108"/>
  <c r="R153" i="108"/>
  <c r="W180" i="108"/>
  <c r="Y108" i="108"/>
  <c r="V136" i="108"/>
  <c r="AA30" i="108"/>
  <c r="N122" i="108"/>
  <c r="X34" i="108"/>
  <c r="W200" i="108"/>
  <c r="V109" i="108"/>
  <c r="AC148" i="108"/>
  <c r="Q45" i="108"/>
  <c r="N12" i="108"/>
  <c r="O175" i="108"/>
  <c r="U58" i="108"/>
  <c r="W23" i="108"/>
  <c r="Z75" i="108"/>
  <c r="R205" i="108"/>
  <c r="R105" i="108"/>
  <c r="AB108" i="108"/>
  <c r="AE61" i="108"/>
  <c r="AE159" i="108"/>
  <c r="AC100" i="108"/>
  <c r="AA29" i="108"/>
  <c r="X113" i="108"/>
  <c r="O201" i="108"/>
  <c r="N124" i="108"/>
  <c r="AB163" i="108"/>
  <c r="T75" i="108"/>
  <c r="AA207" i="108"/>
  <c r="AD61" i="108"/>
  <c r="P134" i="108"/>
  <c r="AC117" i="108"/>
  <c r="AE69" i="108"/>
  <c r="O120" i="108"/>
  <c r="S143" i="108"/>
  <c r="AE53" i="108"/>
  <c r="AB84" i="108"/>
  <c r="T80" i="108"/>
  <c r="U148" i="108"/>
  <c r="N76" i="108"/>
  <c r="Y201" i="108"/>
  <c r="Z162" i="108"/>
  <c r="P177" i="108"/>
  <c r="P120" i="108"/>
  <c r="X48" i="108"/>
  <c r="Q198" i="108"/>
  <c r="W171" i="108"/>
  <c r="S96" i="108"/>
  <c r="U136" i="108"/>
  <c r="T139" i="108"/>
  <c r="X99" i="108"/>
  <c r="AB148" i="108"/>
  <c r="X185" i="108"/>
  <c r="N53" i="108"/>
  <c r="T157" i="108"/>
  <c r="X109" i="108"/>
  <c r="W147" i="108"/>
  <c r="Q196" i="108"/>
  <c r="AB130" i="108"/>
  <c r="S197" i="108"/>
  <c r="S107" i="108"/>
  <c r="R207" i="108"/>
  <c r="AA22" i="108"/>
  <c r="Y104" i="108"/>
  <c r="R65" i="108"/>
  <c r="N22" i="108"/>
  <c r="Z53" i="108"/>
  <c r="AC34" i="108"/>
  <c r="AA125" i="108"/>
  <c r="V90" i="108"/>
  <c r="AC29" i="108"/>
  <c r="W90" i="108"/>
  <c r="Q84" i="108"/>
  <c r="AD113" i="108"/>
  <c r="O85" i="108"/>
  <c r="X159" i="108"/>
  <c r="AD65" i="108"/>
  <c r="T79" i="108"/>
  <c r="Q85" i="108"/>
  <c r="T161" i="108"/>
  <c r="R110" i="108"/>
  <c r="Y157" i="108"/>
  <c r="N159" i="108"/>
  <c r="AA89" i="108"/>
  <c r="AB13" i="108"/>
  <c r="Z174" i="108"/>
  <c r="AC67" i="108"/>
  <c r="O29" i="108"/>
  <c r="P89" i="108"/>
  <c r="U108" i="108"/>
  <c r="Q10" i="108"/>
  <c r="R36" i="108"/>
  <c r="AE45" i="108"/>
  <c r="U98" i="108"/>
  <c r="U134" i="108"/>
  <c r="T154" i="108"/>
  <c r="V179" i="108"/>
  <c r="O160" i="108"/>
  <c r="T172" i="108"/>
  <c r="Y53" i="108"/>
  <c r="AE190" i="108"/>
  <c r="W126" i="108"/>
  <c r="U113" i="108"/>
  <c r="Y9" i="108"/>
  <c r="O96" i="108"/>
  <c r="AA14" i="108"/>
  <c r="S57" i="108"/>
  <c r="T165" i="108"/>
  <c r="AE161" i="108"/>
  <c r="N206" i="108"/>
  <c r="V69" i="108"/>
  <c r="V157" i="108"/>
  <c r="S185" i="108"/>
  <c r="AC104" i="108"/>
  <c r="AB9" i="108"/>
  <c r="P129" i="108"/>
  <c r="P164" i="108"/>
  <c r="X160" i="108"/>
  <c r="P157" i="108"/>
  <c r="AA157" i="108"/>
  <c r="Q110" i="108"/>
  <c r="M202" i="108"/>
  <c r="P169" i="108"/>
  <c r="AC85" i="108"/>
  <c r="P171" i="108"/>
  <c r="U118" i="108"/>
  <c r="Y113" i="108"/>
  <c r="S92" i="108"/>
  <c r="W61" i="108"/>
  <c r="X30" i="108"/>
  <c r="Z12" i="108"/>
  <c r="AD54" i="108"/>
  <c r="P207" i="108"/>
  <c r="W53" i="108"/>
  <c r="AE117" i="108"/>
  <c r="N31" i="108"/>
  <c r="S206" i="108"/>
  <c r="AE54" i="108"/>
  <c r="O73" i="108"/>
  <c r="V162" i="108"/>
  <c r="U137" i="108"/>
  <c r="AD164" i="108"/>
  <c r="Q181" i="108"/>
  <c r="AA154" i="108"/>
  <c r="Q58" i="108"/>
  <c r="P113" i="108"/>
  <c r="AC22" i="108"/>
  <c r="O164" i="108"/>
  <c r="T173" i="108"/>
  <c r="N125" i="108"/>
  <c r="U73" i="108"/>
  <c r="Z92" i="108"/>
  <c r="AE189" i="108"/>
  <c r="W59" i="108"/>
  <c r="AE93" i="108"/>
  <c r="T148" i="108"/>
  <c r="U114" i="108"/>
  <c r="AE184" i="108"/>
  <c r="AB51" i="108"/>
  <c r="N60" i="108"/>
  <c r="X91" i="108"/>
  <c r="Z96" i="108"/>
  <c r="AD66" i="108"/>
  <c r="S124" i="108"/>
  <c r="X161" i="108"/>
  <c r="Y58" i="108"/>
  <c r="R93" i="108"/>
  <c r="R100" i="108"/>
  <c r="AA180" i="108"/>
  <c r="Q104" i="108"/>
  <c r="S154" i="108"/>
  <c r="Z80" i="108"/>
  <c r="U30" i="108"/>
  <c r="T189" i="108"/>
  <c r="V105" i="108"/>
  <c r="AD109" i="108"/>
  <c r="P179" i="108"/>
  <c r="R14" i="108"/>
  <c r="O86" i="108"/>
  <c r="T36" i="108"/>
  <c r="N154" i="108"/>
  <c r="Y158" i="108"/>
  <c r="Y103" i="108"/>
  <c r="Q154" i="108"/>
  <c r="X58" i="108"/>
  <c r="X184" i="108"/>
  <c r="U79" i="108"/>
  <c r="T153" i="108"/>
  <c r="AB27" i="108"/>
  <c r="AA72" i="108"/>
  <c r="X129" i="108"/>
  <c r="Z181" i="108"/>
  <c r="Z57" i="108"/>
  <c r="AD91" i="108"/>
  <c r="V133" i="108"/>
  <c r="X169" i="108"/>
  <c r="Y51" i="108"/>
  <c r="AE118" i="108"/>
  <c r="X80" i="108"/>
  <c r="S160" i="108"/>
  <c r="AE103" i="108"/>
  <c r="AE136" i="108"/>
  <c r="W140" i="108"/>
  <c r="AD108" i="108"/>
  <c r="AE114" i="108"/>
  <c r="AE66" i="108"/>
  <c r="AA184" i="108"/>
  <c r="AA148" i="108"/>
  <c r="AD190" i="108"/>
  <c r="AC195" i="108"/>
  <c r="V29" i="108"/>
  <c r="AA147" i="108"/>
  <c r="T138" i="108"/>
  <c r="O79" i="108"/>
  <c r="U184" i="108"/>
  <c r="S163" i="108"/>
  <c r="S16" i="108"/>
  <c r="T134" i="108"/>
  <c r="AC132" i="108"/>
  <c r="AB157" i="108"/>
  <c r="R69" i="108"/>
  <c r="R27" i="108"/>
  <c r="Z140" i="108"/>
  <c r="AA108" i="108"/>
  <c r="V174" i="108"/>
  <c r="M29" i="108"/>
  <c r="AA107" i="108"/>
  <c r="Y120" i="108"/>
  <c r="U21" i="108"/>
  <c r="Q99" i="108"/>
  <c r="N105" i="108"/>
  <c r="U59" i="108"/>
  <c r="N108" i="108"/>
  <c r="U133" i="108"/>
  <c r="R29" i="108"/>
  <c r="X21" i="108"/>
  <c r="Y175" i="108"/>
  <c r="AA161" i="108"/>
  <c r="AC72" i="108"/>
  <c r="P74" i="108"/>
  <c r="V197" i="108"/>
  <c r="W195" i="108"/>
  <c r="N52" i="108"/>
  <c r="P159" i="108"/>
  <c r="Y7" i="108"/>
  <c r="Z153" i="108"/>
  <c r="Z100" i="108"/>
  <c r="Z29" i="108"/>
  <c r="AB107" i="108"/>
  <c r="AC139" i="108"/>
  <c r="X72" i="108"/>
  <c r="T84" i="108"/>
  <c r="P124" i="108"/>
  <c r="AC147" i="108"/>
  <c r="X45" i="108"/>
  <c r="R57" i="108"/>
  <c r="W67" i="108"/>
  <c r="Z165" i="108"/>
  <c r="T111" i="108"/>
  <c r="O179" i="108"/>
  <c r="AE200" i="108"/>
  <c r="Q107" i="108"/>
  <c r="P128" i="108"/>
  <c r="P114" i="108"/>
  <c r="P35" i="108"/>
  <c r="M169" i="108"/>
  <c r="Y48" i="108"/>
  <c r="O74" i="108"/>
  <c r="V13" i="108"/>
  <c r="R190" i="108"/>
  <c r="P196" i="108"/>
  <c r="P99" i="108"/>
  <c r="M36" i="108"/>
  <c r="AB16" i="108"/>
  <c r="R15" i="108"/>
  <c r="O145" i="108"/>
  <c r="AC74" i="108"/>
  <c r="R193" i="108"/>
  <c r="T109" i="108"/>
  <c r="AA165" i="108"/>
  <c r="AA196" i="108"/>
  <c r="AD34" i="108"/>
  <c r="N130" i="108"/>
  <c r="O129" i="108"/>
  <c r="Y122" i="108"/>
  <c r="N8" i="108"/>
  <c r="Z7" i="108"/>
  <c r="N138" i="108"/>
  <c r="AE158" i="108"/>
  <c r="P121" i="108"/>
  <c r="N171" i="108"/>
  <c r="AC57" i="108"/>
  <c r="T22" i="108"/>
  <c r="W29" i="108"/>
  <c r="Q195" i="108"/>
  <c r="AD197" i="108"/>
  <c r="R143" i="108"/>
  <c r="O153" i="108"/>
  <c r="T184" i="108"/>
  <c r="P50" i="108"/>
  <c r="Z189" i="108"/>
  <c r="AE205" i="108"/>
  <c r="V44" i="108"/>
  <c r="V59" i="108"/>
  <c r="Y45" i="108"/>
  <c r="AC133" i="108"/>
  <c r="Y12" i="108"/>
  <c r="Z109" i="108"/>
  <c r="V107" i="108"/>
  <c r="S120" i="108"/>
  <c r="V61" i="108"/>
  <c r="AC98" i="108"/>
  <c r="W111" i="108"/>
  <c r="AD163" i="108"/>
  <c r="S53" i="108"/>
  <c r="AC137" i="108"/>
  <c r="N30" i="108"/>
  <c r="O192" i="108"/>
  <c r="AA153" i="108"/>
  <c r="X22" i="108"/>
  <c r="AB30" i="108"/>
  <c r="AC191" i="108"/>
  <c r="W133" i="108"/>
  <c r="AD202" i="108"/>
  <c r="V134" i="108"/>
  <c r="T114" i="108"/>
  <c r="AD69" i="108"/>
  <c r="AB60" i="108"/>
  <c r="Q173" i="108"/>
  <c r="AB168" i="108"/>
  <c r="Z180" i="108"/>
  <c r="N7" i="108"/>
  <c r="AB31" i="108"/>
  <c r="V103" i="108"/>
  <c r="Z36" i="108"/>
  <c r="R9" i="108"/>
  <c r="AB92" i="108"/>
  <c r="AE65" i="108"/>
  <c r="AB174" i="108"/>
  <c r="Y116" i="108"/>
  <c r="W34" i="108"/>
  <c r="T57" i="108"/>
  <c r="AB183" i="108"/>
  <c r="U47" i="108"/>
  <c r="S99" i="108"/>
  <c r="P152" i="108"/>
  <c r="R139" i="108"/>
  <c r="AD149" i="108"/>
  <c r="M114" i="108"/>
  <c r="P158" i="108"/>
  <c r="S195" i="108"/>
  <c r="Q133" i="108"/>
  <c r="Q148" i="108"/>
  <c r="AA69" i="108"/>
  <c r="W84" i="108"/>
  <c r="AD124" i="108"/>
  <c r="AB181" i="108"/>
  <c r="M30" i="108"/>
  <c r="Q21" i="108"/>
  <c r="V50" i="108"/>
  <c r="O137" i="108"/>
  <c r="N36" i="108"/>
  <c r="AC47" i="108"/>
  <c r="O172" i="108"/>
  <c r="Z184" i="108"/>
  <c r="AD29" i="108"/>
  <c r="AD206" i="108"/>
  <c r="O180" i="108"/>
  <c r="O46" i="108"/>
  <c r="AC50" i="108"/>
  <c r="T143" i="108"/>
  <c r="N152" i="108"/>
  <c r="AA183" i="108"/>
  <c r="V68" i="108"/>
  <c r="N172" i="108"/>
  <c r="Y137" i="108"/>
  <c r="N185" i="108"/>
  <c r="S111" i="108"/>
  <c r="R158" i="108"/>
  <c r="AE181" i="108"/>
  <c r="U201" i="108"/>
  <c r="U190" i="108"/>
  <c r="Q177" i="108"/>
  <c r="AD152" i="108"/>
  <c r="V108" i="108"/>
  <c r="AE134" i="108"/>
  <c r="U65" i="108"/>
  <c r="W85" i="108"/>
  <c r="Q50" i="108"/>
  <c r="AB137" i="108"/>
  <c r="P190" i="108"/>
  <c r="AE124" i="108"/>
  <c r="Y181" i="108"/>
  <c r="Q136" i="108"/>
  <c r="AA65" i="108"/>
  <c r="U15" i="108"/>
  <c r="Z129" i="108"/>
  <c r="W169" i="108"/>
  <c r="Q108" i="108"/>
  <c r="V99" i="108"/>
  <c r="V140" i="108"/>
  <c r="Y192" i="108"/>
  <c r="R103" i="108"/>
  <c r="Y97" i="108"/>
  <c r="Z44" i="108"/>
  <c r="R12" i="108"/>
  <c r="X98" i="108"/>
  <c r="P145" i="108"/>
  <c r="R133" i="108"/>
  <c r="X81" i="108"/>
  <c r="AB161" i="108"/>
  <c r="W15" i="108"/>
  <c r="AD73" i="108"/>
  <c r="O14" i="108"/>
  <c r="O183" i="108"/>
  <c r="Z145" i="108"/>
  <c r="AA144" i="108"/>
  <c r="P139" i="108"/>
  <c r="AD57" i="108"/>
  <c r="Y81" i="108"/>
  <c r="AA195" i="108"/>
  <c r="Z128" i="108"/>
  <c r="AE7" i="108"/>
  <c r="AA93" i="108"/>
  <c r="AE91" i="108"/>
  <c r="Y149" i="108"/>
  <c r="W145" i="108"/>
  <c r="N158" i="108"/>
  <c r="V81" i="108"/>
  <c r="S165" i="108"/>
  <c r="S67" i="108"/>
  <c r="O67" i="108"/>
  <c r="O35" i="108"/>
  <c r="U162" i="108"/>
  <c r="AA197" i="108"/>
  <c r="AD196" i="108"/>
  <c r="Y154" i="108"/>
  <c r="AC75" i="108"/>
  <c r="AB117" i="108"/>
  <c r="Y50" i="108"/>
  <c r="T196" i="108"/>
  <c r="R177" i="108"/>
  <c r="S52" i="108"/>
  <c r="V114" i="108"/>
  <c r="T66" i="108"/>
  <c r="V116" i="108"/>
  <c r="T133" i="108"/>
  <c r="W9" i="108"/>
  <c r="T60" i="108"/>
  <c r="O98" i="108"/>
  <c r="U93" i="108"/>
  <c r="AE193" i="108"/>
  <c r="Z164" i="108"/>
  <c r="M200" i="108"/>
  <c r="Y46" i="108"/>
  <c r="AE175" i="108"/>
  <c r="P107" i="108"/>
  <c r="AC200" i="108"/>
  <c r="AC121" i="108"/>
  <c r="X134" i="108"/>
  <c r="N109" i="108"/>
  <c r="AB136" i="108"/>
  <c r="P57" i="108"/>
  <c r="V164" i="108"/>
  <c r="Y114" i="108"/>
  <c r="V202" i="108"/>
  <c r="W75" i="108"/>
  <c r="Y174" i="108"/>
  <c r="X89" i="108"/>
  <c r="R191" i="108"/>
  <c r="U130" i="108"/>
  <c r="AE192" i="108"/>
  <c r="AD67" i="108"/>
  <c r="P175" i="108"/>
  <c r="AA105" i="108"/>
  <c r="Y172" i="108"/>
  <c r="Z65" i="108"/>
  <c r="P173" i="108"/>
  <c r="R160" i="108"/>
  <c r="AD122" i="108"/>
  <c r="Z52" i="108"/>
  <c r="Y13" i="108"/>
  <c r="Y165" i="108"/>
  <c r="U100" i="108"/>
  <c r="AC164" i="108"/>
  <c r="S149" i="108"/>
  <c r="X205" i="108"/>
  <c r="Y44" i="108"/>
  <c r="Z133" i="108"/>
  <c r="T174" i="108"/>
  <c r="AE122" i="108"/>
  <c r="Y80" i="108"/>
  <c r="O132" i="108"/>
  <c r="R185" i="108"/>
  <c r="AA12" i="108"/>
  <c r="X29" i="108"/>
  <c r="O140" i="108"/>
  <c r="AE149" i="108"/>
  <c r="AD99" i="108"/>
  <c r="W45" i="108"/>
  <c r="AD117" i="108"/>
  <c r="AE202" i="108"/>
  <c r="Q145" i="108"/>
  <c r="N114" i="108"/>
  <c r="AB93" i="108"/>
  <c r="X145" i="108"/>
  <c r="O44" i="108"/>
  <c r="S189" i="108"/>
  <c r="AE75" i="108"/>
  <c r="AA174" i="108"/>
  <c r="V124" i="108"/>
  <c r="P110" i="108"/>
  <c r="X195" i="108"/>
  <c r="AD184" i="108"/>
  <c r="W105" i="108"/>
  <c r="N174" i="108"/>
  <c r="AB65" i="108"/>
  <c r="AA96" i="108"/>
  <c r="AE67" i="108"/>
  <c r="R107" i="108"/>
  <c r="Z54" i="108"/>
  <c r="V46" i="108"/>
  <c r="AD27" i="108"/>
  <c r="T72" i="108"/>
  <c r="AE9" i="108"/>
  <c r="AE164" i="108"/>
  <c r="Q117" i="108"/>
  <c r="V206" i="108"/>
  <c r="Z76" i="108"/>
  <c r="V173" i="108"/>
  <c r="W44" i="108"/>
  <c r="AE51" i="108"/>
  <c r="AD183" i="108"/>
  <c r="N192" i="108"/>
  <c r="AA117" i="108"/>
  <c r="O104" i="108"/>
  <c r="R114" i="108"/>
  <c r="X105" i="108"/>
  <c r="O147" i="108"/>
  <c r="AC190" i="108"/>
  <c r="U8" i="108"/>
  <c r="P44" i="108"/>
  <c r="Q105" i="108"/>
  <c r="Q67" i="108"/>
  <c r="Q7" i="108"/>
  <c r="Z121" i="108"/>
  <c r="N144" i="108"/>
  <c r="X132" i="108"/>
  <c r="Q9" i="108"/>
  <c r="AD130" i="108"/>
  <c r="R124" i="108"/>
  <c r="P105" i="108"/>
  <c r="AE179" i="108"/>
  <c r="AD103" i="108"/>
  <c r="AB185" i="108"/>
  <c r="P66" i="108"/>
  <c r="X8" i="108"/>
  <c r="U165" i="108"/>
  <c r="Z139" i="108"/>
  <c r="T149" i="108"/>
  <c r="AB110" i="108"/>
  <c r="P170" i="108"/>
  <c r="W163" i="108"/>
  <c r="Q109" i="108"/>
  <c r="AB201" i="108"/>
  <c r="O174" i="108"/>
  <c r="R117" i="108"/>
  <c r="R179" i="108"/>
  <c r="P189" i="108"/>
  <c r="AB29" i="108"/>
  <c r="AE23" i="108"/>
  <c r="T35" i="108"/>
  <c r="AA58" i="108"/>
  <c r="Z99" i="108"/>
  <c r="R148" i="108"/>
  <c r="P23" i="108"/>
  <c r="N75" i="108"/>
  <c r="N118" i="108"/>
  <c r="AB72" i="108"/>
  <c r="AC170" i="108"/>
  <c r="T175" i="108"/>
  <c r="S113" i="108"/>
  <c r="S172" i="108"/>
  <c r="P31" i="108"/>
  <c r="AB120" i="108"/>
  <c r="S76" i="108"/>
  <c r="X153" i="108"/>
  <c r="AD172" i="108"/>
  <c r="AA54" i="108"/>
  <c r="Z103" i="108"/>
  <c r="R154" i="108"/>
  <c r="AE139" i="108"/>
  <c r="U147" i="108"/>
  <c r="U109" i="108"/>
  <c r="T59" i="108"/>
  <c r="U170" i="108"/>
  <c r="N68" i="108"/>
  <c r="Y69" i="108"/>
  <c r="S121" i="108"/>
  <c r="Z60" i="108"/>
  <c r="S118" i="108"/>
  <c r="V160" i="108"/>
  <c r="N147" i="108"/>
  <c r="V161" i="108"/>
  <c r="AC10" i="108"/>
  <c r="N29" i="108"/>
  <c r="O58" i="108"/>
  <c r="X74" i="108"/>
  <c r="N198" i="108"/>
  <c r="AA152" i="108"/>
  <c r="N202" i="108"/>
  <c r="U16" i="108"/>
  <c r="AD140" i="108"/>
  <c r="AC158" i="108"/>
  <c r="AE80" i="108"/>
  <c r="P16" i="108"/>
  <c r="V96" i="108"/>
  <c r="Z201" i="108"/>
  <c r="AB169" i="108"/>
  <c r="Z51" i="108"/>
  <c r="Y26" i="108"/>
  <c r="Q111" i="108"/>
  <c r="T192" i="108"/>
  <c r="AD126" i="108"/>
  <c r="AA149" i="108"/>
  <c r="N107" i="108"/>
  <c r="M21" i="108"/>
  <c r="AE98" i="108"/>
  <c r="X147" i="108"/>
  <c r="AD107" i="108"/>
  <c r="P98" i="108"/>
  <c r="AE125" i="108"/>
  <c r="M14" i="108"/>
  <c r="U27" i="108"/>
  <c r="Q60" i="108"/>
  <c r="AE107" i="108"/>
  <c r="AB164" i="108"/>
  <c r="V80" i="108"/>
  <c r="U36" i="108"/>
  <c r="Y162" i="108"/>
  <c r="AE162" i="108"/>
  <c r="S105" i="108"/>
  <c r="Y86" i="108"/>
  <c r="U85" i="108"/>
  <c r="AD207" i="108"/>
  <c r="AC162" i="108"/>
  <c r="AD147" i="108"/>
  <c r="W185" i="108"/>
  <c r="R8" i="108"/>
  <c r="W74" i="108"/>
  <c r="N189" i="108"/>
  <c r="O68" i="108"/>
  <c r="Z161" i="108"/>
  <c r="R58" i="108"/>
  <c r="AC125" i="108"/>
  <c r="X9" i="108"/>
  <c r="Z16" i="108"/>
  <c r="P69" i="108"/>
  <c r="AD72" i="108"/>
  <c r="V75" i="108"/>
  <c r="AE8" i="108"/>
  <c r="AC161" i="108"/>
  <c r="R121" i="108"/>
  <c r="Z202" i="108"/>
  <c r="AC138" i="108"/>
  <c r="X122" i="108"/>
  <c r="O30" i="108"/>
  <c r="X59" i="108"/>
  <c r="S34" i="108"/>
  <c r="X31" i="108"/>
  <c r="Z191" i="108"/>
  <c r="U13" i="108"/>
  <c r="P79" i="108"/>
  <c r="R50" i="108"/>
  <c r="V153" i="108"/>
  <c r="U174" i="108"/>
  <c r="AE86" i="108"/>
  <c r="Y163" i="108"/>
  <c r="U67" i="108"/>
  <c r="V189" i="108"/>
  <c r="X92" i="108"/>
  <c r="N193" i="108"/>
  <c r="Y133" i="108"/>
  <c r="U181" i="108"/>
  <c r="Y85" i="108"/>
  <c r="AC174" i="108"/>
  <c r="N117" i="108"/>
  <c r="Y190" i="108"/>
  <c r="T122" i="108"/>
  <c r="Q35" i="108"/>
  <c r="W207" i="108"/>
  <c r="AD35" i="108"/>
  <c r="T177" i="108"/>
  <c r="AC84" i="108"/>
  <c r="S158" i="108"/>
  <c r="T171" i="108"/>
  <c r="T195" i="108"/>
  <c r="P14" i="108"/>
  <c r="O90" i="108"/>
  <c r="R130" i="108"/>
  <c r="AD181" i="108"/>
  <c r="Y128" i="108"/>
  <c r="AC198" i="108"/>
  <c r="AB171" i="108"/>
  <c r="U66" i="108"/>
  <c r="AA189" i="108"/>
  <c r="U52" i="108"/>
  <c r="R201" i="108"/>
  <c r="AA74" i="108"/>
  <c r="U179" i="108"/>
  <c r="V36" i="108"/>
  <c r="AB193" i="108"/>
  <c r="AB153" i="108"/>
  <c r="T103" i="108"/>
  <c r="T193" i="108"/>
  <c r="T201" i="108"/>
  <c r="AB7" i="108"/>
  <c r="P133" i="108"/>
  <c r="AD45" i="108"/>
  <c r="V163" i="108"/>
  <c r="AB189" i="108"/>
  <c r="R172" i="108"/>
  <c r="U60" i="108"/>
  <c r="Q80" i="108"/>
  <c r="AE89" i="108"/>
  <c r="U57" i="108"/>
  <c r="Q158" i="108"/>
  <c r="Q189" i="108"/>
  <c r="Z13" i="108"/>
  <c r="AC157" i="108"/>
  <c r="AD158" i="108"/>
  <c r="AC172" i="108"/>
  <c r="Y164" i="108"/>
  <c r="W89" i="108"/>
  <c r="Q161" i="108"/>
  <c r="S59" i="108"/>
  <c r="T31" i="108"/>
  <c r="AD170" i="108"/>
  <c r="AE26" i="108"/>
  <c r="V91" i="108"/>
  <c r="V47" i="108"/>
  <c r="V169" i="108"/>
  <c r="AE16" i="108"/>
  <c r="AE140" i="108"/>
  <c r="AB126" i="108"/>
  <c r="AE207" i="108"/>
  <c r="AD118" i="108"/>
  <c r="X53" i="108"/>
  <c r="AB207" i="108"/>
  <c r="O93" i="108"/>
  <c r="T16" i="108"/>
  <c r="Y168" i="108"/>
  <c r="P205" i="108"/>
  <c r="AB138" i="108"/>
  <c r="S116" i="108"/>
  <c r="AB197" i="108"/>
  <c r="V100" i="108"/>
  <c r="X124" i="108"/>
  <c r="N195" i="108"/>
  <c r="S21" i="108"/>
  <c r="O26" i="108"/>
  <c r="U129" i="108"/>
  <c r="T48" i="108"/>
  <c r="AC124" i="108"/>
  <c r="X117" i="108"/>
  <c r="AD48" i="108"/>
  <c r="AB34" i="108"/>
  <c r="R202" i="108"/>
  <c r="AA171" i="108"/>
  <c r="U50" i="108"/>
  <c r="Q163" i="108"/>
  <c r="AA36" i="108"/>
  <c r="AA16" i="108"/>
  <c r="Z107" i="108"/>
  <c r="Z207" i="108"/>
  <c r="R34" i="108"/>
  <c r="AE152" i="108"/>
  <c r="U69" i="108"/>
  <c r="T61" i="108"/>
  <c r="T74" i="108"/>
  <c r="T46" i="108"/>
  <c r="O91" i="108"/>
  <c r="Y15" i="108"/>
  <c r="AC7" i="108"/>
  <c r="V191" i="108"/>
  <c r="U53" i="108"/>
  <c r="AA26" i="108"/>
  <c r="Q139" i="108"/>
  <c r="T23" i="108"/>
  <c r="P181" i="108"/>
  <c r="U171" i="108"/>
  <c r="AC152" i="108"/>
  <c r="W114" i="108"/>
  <c r="P9" i="108"/>
  <c r="X12" i="108"/>
  <c r="AC159" i="108"/>
  <c r="T163" i="108"/>
  <c r="W122" i="108"/>
  <c r="Q171" i="108"/>
  <c r="Q121" i="108"/>
  <c r="X170" i="108"/>
  <c r="R129" i="108"/>
  <c r="W161" i="108"/>
  <c r="Z48" i="108"/>
  <c r="Q57" i="108"/>
  <c r="AD7" i="108"/>
  <c r="O12" i="108"/>
  <c r="S103" i="108"/>
  <c r="W172" i="108"/>
  <c r="Z118" i="108"/>
  <c r="AE180" i="108"/>
  <c r="AB180" i="108"/>
  <c r="AB12" i="108"/>
  <c r="Y189" i="108"/>
  <c r="P168" i="108"/>
  <c r="W124" i="108"/>
  <c r="Y98" i="108"/>
  <c r="Y152" i="108"/>
  <c r="AC173" i="108"/>
  <c r="U76" i="108"/>
  <c r="S190" i="108"/>
  <c r="V73" i="108"/>
  <c r="U34" i="108"/>
  <c r="AB81" i="108"/>
  <c r="X27" i="108"/>
  <c r="X67" i="108"/>
  <c r="AC73" i="108"/>
  <c r="Y90" i="108"/>
  <c r="AB144" i="108"/>
  <c r="AB111" i="108"/>
  <c r="T68" i="108"/>
  <c r="X111" i="108"/>
  <c r="AB36" i="108"/>
  <c r="R137" i="108"/>
  <c r="R52" i="108"/>
  <c r="P165" i="108"/>
  <c r="P118" i="108"/>
  <c r="S44" i="108"/>
  <c r="AA202" i="108"/>
  <c r="S153" i="108"/>
  <c r="W202" i="108"/>
  <c r="Z163" i="108"/>
  <c r="R192" i="108"/>
  <c r="AA48" i="108"/>
  <c r="X202" i="108"/>
  <c r="X60" i="108"/>
  <c r="N190" i="108"/>
  <c r="V15" i="108"/>
  <c r="U54" i="108"/>
  <c r="W184" i="108"/>
  <c r="Z205" i="108"/>
  <c r="R164" i="108"/>
  <c r="Z23" i="108"/>
  <c r="W120" i="108"/>
  <c r="AE59" i="108"/>
  <c r="AD105" i="108"/>
  <c r="R126" i="108"/>
  <c r="S183" i="108"/>
  <c r="Y124" i="108"/>
  <c r="S193" i="108"/>
  <c r="AD179" i="108"/>
  <c r="AC118" i="108"/>
  <c r="S100" i="108"/>
  <c r="AA80" i="108"/>
  <c r="AD104" i="108"/>
  <c r="AD162" i="108"/>
  <c r="X130" i="108"/>
  <c r="AE198" i="108"/>
  <c r="R16" i="108"/>
  <c r="U10" i="108"/>
  <c r="S91" i="108"/>
  <c r="AE116" i="108"/>
  <c r="AB74" i="108"/>
  <c r="X206" i="108"/>
  <c r="Z111" i="108"/>
  <c r="AC35" i="108"/>
  <c r="AE27" i="108"/>
  <c r="R116" i="108"/>
  <c r="X197" i="108"/>
  <c r="AE206" i="108"/>
  <c r="X57" i="108"/>
  <c r="Q30" i="108"/>
  <c r="Y76" i="108"/>
  <c r="AD14" i="108"/>
  <c r="V170" i="108"/>
  <c r="W79" i="108"/>
  <c r="X171" i="108"/>
  <c r="O59" i="108"/>
  <c r="V48" i="108"/>
  <c r="Y170" i="108"/>
  <c r="O168" i="108"/>
  <c r="O16" i="108"/>
  <c r="P26" i="108"/>
  <c r="P75" i="108"/>
  <c r="AA98" i="108"/>
  <c r="X10" i="108"/>
  <c r="O134" i="108"/>
  <c r="AD144" i="108"/>
  <c r="T8" i="108"/>
  <c r="O118" i="108"/>
  <c r="AC130" i="108"/>
  <c r="Y67" i="108"/>
  <c r="Y180" i="108"/>
  <c r="U107" i="108"/>
  <c r="U46" i="108"/>
  <c r="AC206" i="108"/>
  <c r="Q54" i="108"/>
  <c r="Q126" i="108"/>
  <c r="O81" i="108"/>
  <c r="R120" i="108"/>
  <c r="Q93" i="108"/>
  <c r="AD133" i="108"/>
  <c r="U197" i="108"/>
  <c r="X104" i="108"/>
  <c r="U143" i="108"/>
  <c r="P161" i="108"/>
  <c r="T98" i="108"/>
  <c r="P149" i="108"/>
  <c r="P192" i="108"/>
  <c r="Z90" i="108"/>
  <c r="AD168" i="108"/>
  <c r="R180" i="108"/>
  <c r="Q8" i="108"/>
  <c r="R54" i="108"/>
  <c r="W52" i="108"/>
  <c r="O159" i="108"/>
  <c r="P29" i="108"/>
  <c r="Q201" i="108"/>
  <c r="AC134" i="108"/>
  <c r="AC160" i="108"/>
  <c r="O34" i="108"/>
  <c r="Q51" i="108"/>
  <c r="T169" i="108"/>
  <c r="AB79" i="108"/>
  <c r="Q202" i="108"/>
  <c r="O47" i="108"/>
  <c r="W165" i="108"/>
  <c r="AA61" i="108"/>
  <c r="AE110" i="108"/>
  <c r="R23" i="108"/>
  <c r="Z8" i="108"/>
  <c r="AD191" i="108"/>
  <c r="U22" i="108"/>
  <c r="R47" i="108"/>
  <c r="O191" i="108"/>
  <c r="U138" i="108"/>
  <c r="AE153" i="108"/>
  <c r="Y134" i="108"/>
  <c r="AA179" i="108"/>
  <c r="AA47" i="108"/>
  <c r="S12" i="108"/>
  <c r="O114" i="108"/>
  <c r="S26" i="108"/>
  <c r="S74" i="108"/>
  <c r="N34" i="108"/>
  <c r="S130" i="108"/>
  <c r="AE108" i="108"/>
  <c r="Q13" i="108"/>
  <c r="R86" i="108"/>
  <c r="AD154" i="108"/>
  <c r="P125" i="108"/>
  <c r="R53" i="108"/>
  <c r="AD129" i="108"/>
  <c r="O195" i="108"/>
  <c r="AC16" i="108"/>
  <c r="Z108" i="108"/>
  <c r="R92" i="108"/>
  <c r="AC91" i="108"/>
  <c r="X162" i="108"/>
  <c r="V86" i="108"/>
  <c r="U99" i="108"/>
  <c r="V89" i="108"/>
  <c r="R144" i="108"/>
  <c r="Y30" i="108"/>
  <c r="Y61" i="108"/>
  <c r="X44" i="108"/>
  <c r="Q137" i="108"/>
  <c r="AA175" i="108"/>
  <c r="Z105" i="108"/>
  <c r="AE92" i="108"/>
  <c r="Z46" i="108"/>
  <c r="Q164" i="108"/>
  <c r="P197" i="108"/>
  <c r="S48" i="108"/>
  <c r="U26" i="108"/>
  <c r="AE47" i="108"/>
  <c r="AA45" i="108"/>
  <c r="Y29" i="108"/>
  <c r="AC79" i="108"/>
  <c r="S61" i="108"/>
  <c r="AB99" i="108"/>
  <c r="R7" i="108"/>
  <c r="AA10" i="108"/>
  <c r="T50" i="108"/>
  <c r="AB149" i="108"/>
  <c r="Z190" i="108"/>
  <c r="V66" i="108"/>
  <c r="AD21" i="108"/>
  <c r="AC196" i="108"/>
  <c r="AB58" i="108"/>
  <c r="AC52" i="108"/>
  <c r="AC13" i="108"/>
  <c r="AD96" i="108"/>
  <c r="W168" i="108"/>
  <c r="Q143" i="108"/>
  <c r="AC90" i="108"/>
  <c r="V139" i="108"/>
  <c r="Q183" i="108"/>
  <c r="Q175" i="108"/>
  <c r="U169" i="108"/>
  <c r="W193" i="108"/>
  <c r="AD68" i="108"/>
  <c r="N173" i="108"/>
  <c r="T160" i="108"/>
  <c r="AA67" i="108"/>
  <c r="S81" i="108"/>
  <c r="O133" i="108"/>
  <c r="AA76" i="108"/>
  <c r="AC144" i="108"/>
  <c r="R171" i="108"/>
  <c r="W153" i="108"/>
  <c r="V165" i="108"/>
  <c r="X90" i="108"/>
  <c r="W81" i="108"/>
  <c r="P36" i="108"/>
  <c r="P60" i="108"/>
  <c r="AE10" i="108"/>
  <c r="Z154" i="108"/>
  <c r="AA118" i="108"/>
  <c r="V53" i="108"/>
  <c r="AE29" i="108"/>
  <c r="V92" i="108"/>
  <c r="AA130" i="108"/>
  <c r="O84" i="108"/>
  <c r="AB192" i="108"/>
  <c r="P108" i="108"/>
  <c r="S69" i="108"/>
  <c r="S51" i="108"/>
  <c r="AC93" i="108"/>
  <c r="AE195" i="108"/>
  <c r="T128" i="108"/>
  <c r="T65" i="108"/>
  <c r="S8" i="108"/>
  <c r="AC154" i="108"/>
  <c r="Z132" i="108"/>
  <c r="R145" i="108"/>
  <c r="S97" i="108"/>
  <c r="P67" i="108"/>
  <c r="R136" i="108"/>
  <c r="R195" i="108"/>
  <c r="AB21" i="108"/>
  <c r="R75" i="108"/>
  <c r="Q134" i="108"/>
  <c r="Q23" i="108"/>
  <c r="S136" i="108"/>
  <c r="T136" i="108"/>
  <c r="W125" i="108"/>
  <c r="AE14" i="108"/>
  <c r="O23" i="108"/>
  <c r="W35" i="108"/>
  <c r="U154" i="108"/>
  <c r="R46" i="108"/>
  <c r="AC192" i="108"/>
  <c r="P206" i="108"/>
  <c r="W50" i="108"/>
  <c r="Y129" i="108"/>
  <c r="AA200" i="108"/>
  <c r="X65" i="108"/>
  <c r="R10" i="108"/>
  <c r="P174" i="108"/>
  <c r="S159" i="108"/>
  <c r="AD15" i="108"/>
  <c r="R61" i="108"/>
  <c r="AA177" i="108"/>
  <c r="Q86" i="108"/>
  <c r="X66" i="108"/>
  <c r="AE183" i="108"/>
  <c r="O198" i="108"/>
  <c r="Q12" i="108"/>
  <c r="U7" i="108"/>
  <c r="S200" i="108"/>
  <c r="Z97" i="108"/>
  <c r="AD97" i="108"/>
  <c r="Q172" i="108"/>
  <c r="Z45" i="108"/>
  <c r="T47" i="108"/>
  <c r="Q48" i="108"/>
  <c r="W68" i="108"/>
  <c r="T206" i="108"/>
  <c r="Q206" i="108"/>
  <c r="AE185" i="108"/>
  <c r="AC201" i="108"/>
  <c r="Q113" i="108"/>
  <c r="AB50" i="108"/>
  <c r="AC105" i="108"/>
  <c r="O202" i="108"/>
  <c r="S22" i="108"/>
  <c r="V177" i="108"/>
  <c r="T9" i="108"/>
  <c r="S31" i="108"/>
  <c r="AC27" i="108"/>
  <c r="AE145" i="108"/>
  <c r="Y27" i="108"/>
  <c r="O27" i="108"/>
  <c r="Z47" i="108"/>
  <c r="AA51" i="108"/>
  <c r="Q149" i="108"/>
  <c r="Y177" i="108"/>
  <c r="P195" i="108"/>
  <c r="W104" i="108"/>
  <c r="AE79" i="108"/>
  <c r="AA120" i="108"/>
  <c r="R122" i="108"/>
  <c r="X116" i="108"/>
  <c r="P48" i="108"/>
  <c r="AD174" i="108"/>
  <c r="W60" i="108"/>
  <c r="S191" i="108"/>
  <c r="AE52" i="108"/>
  <c r="V85" i="108"/>
  <c r="P46" i="108"/>
  <c r="AA114" i="108"/>
  <c r="P126" i="108"/>
  <c r="AE90" i="108"/>
  <c r="Y110" i="108"/>
  <c r="P84" i="108"/>
  <c r="T12" i="108"/>
  <c r="T124" i="108"/>
  <c r="AA198" i="108"/>
  <c r="V180" i="108"/>
  <c r="R44" i="108"/>
  <c r="W7" i="108"/>
  <c r="S114" i="108"/>
  <c r="Z144" i="108"/>
  <c r="P136" i="108"/>
  <c r="P132" i="108"/>
  <c r="R170" i="108"/>
  <c r="O197" i="108"/>
  <c r="Z185" i="108"/>
  <c r="AC89" i="108"/>
  <c r="U132" i="108"/>
  <c r="U45" i="108"/>
  <c r="Y160" i="108"/>
  <c r="AE144" i="108"/>
  <c r="AD110" i="108"/>
  <c r="AD145" i="108"/>
  <c r="Y8" i="108"/>
  <c r="Y35" i="108"/>
  <c r="X144" i="108"/>
  <c r="S50" i="108"/>
  <c r="AC184" i="108"/>
  <c r="T96" i="108"/>
  <c r="Y140" i="108"/>
  <c r="Q160" i="108"/>
  <c r="Z114" i="108"/>
  <c r="R198" i="108"/>
  <c r="W181" i="108"/>
  <c r="AE126" i="108"/>
  <c r="T152" i="108"/>
  <c r="S169" i="108"/>
  <c r="AA169" i="108"/>
  <c r="AA126" i="108"/>
  <c r="Z206" i="108"/>
  <c r="AD114" i="108"/>
  <c r="AC96" i="108"/>
  <c r="U75" i="108"/>
  <c r="S66" i="108"/>
  <c r="U29" i="108"/>
  <c r="AB179" i="108"/>
  <c r="P80" i="108"/>
  <c r="R80" i="108"/>
  <c r="Z50" i="108"/>
  <c r="P116" i="108"/>
  <c r="U153" i="108"/>
  <c r="AB89" i="108"/>
  <c r="Z138" i="108"/>
  <c r="W76" i="108"/>
  <c r="Q73" i="108"/>
  <c r="W97" i="108"/>
  <c r="W46" i="108"/>
  <c r="P100" i="108"/>
  <c r="O15" i="108"/>
  <c r="Z125" i="108"/>
  <c r="X198" i="108"/>
  <c r="AD139" i="108"/>
  <c r="AB206" i="108"/>
  <c r="AE58" i="108"/>
  <c r="AC36" i="108"/>
  <c r="Q125" i="108"/>
  <c r="W121" i="108"/>
  <c r="P59" i="108"/>
  <c r="W93" i="108"/>
  <c r="X183" i="108"/>
  <c r="Z21" i="108"/>
  <c r="Y59" i="108"/>
  <c r="W58" i="108"/>
  <c r="V200" i="108"/>
  <c r="S36" i="108"/>
  <c r="P122" i="108"/>
  <c r="X148" i="108"/>
  <c r="Y132" i="108"/>
  <c r="O125" i="108"/>
  <c r="W99" i="108"/>
  <c r="Z73" i="108"/>
  <c r="R74" i="108"/>
  <c r="U126" i="108"/>
  <c r="Q168" i="108"/>
  <c r="T130" i="108"/>
  <c r="AD23" i="108"/>
  <c r="R183" i="108"/>
  <c r="AE165" i="108"/>
  <c r="AA132" i="108"/>
  <c r="AD16" i="108"/>
  <c r="Z66" i="108"/>
  <c r="AC114" i="108"/>
  <c r="R118" i="108"/>
  <c r="X35" i="108"/>
  <c r="AA124" i="108"/>
  <c r="W91" i="108"/>
  <c r="AA8" i="108"/>
  <c r="AC12" i="108"/>
  <c r="O21" i="108"/>
  <c r="X108" i="108"/>
  <c r="AB205" i="108"/>
  <c r="AC126" i="108"/>
  <c r="AB44" i="108"/>
  <c r="T121" i="108"/>
  <c r="V30" i="108"/>
  <c r="Q66" i="108"/>
  <c r="T73" i="108"/>
  <c r="Q114" i="108"/>
  <c r="R125" i="108"/>
  <c r="X54" i="108"/>
  <c r="AC65" i="108"/>
  <c r="U185" i="108"/>
  <c r="Z200" i="108"/>
  <c r="P138" i="108"/>
  <c r="W138" i="108"/>
  <c r="W92" i="108"/>
  <c r="O105" i="108"/>
  <c r="U195" i="108"/>
  <c r="S181" i="108"/>
  <c r="AB145" i="108"/>
  <c r="P93" i="108"/>
  <c r="AA137" i="108"/>
  <c r="V171" i="108"/>
  <c r="O8" i="108"/>
  <c r="W128" i="108"/>
  <c r="Q190" i="108"/>
  <c r="T92" i="108"/>
  <c r="Z130" i="108"/>
  <c r="V54" i="108"/>
  <c r="O170" i="108"/>
  <c r="AB67" i="108"/>
  <c r="P191" i="108"/>
  <c r="R48" i="108"/>
  <c r="V129" i="108"/>
  <c r="Q52" i="108"/>
  <c r="Q162" i="108"/>
  <c r="X16" i="108"/>
  <c r="R206" i="108"/>
  <c r="AB154" i="108"/>
  <c r="N21" i="108"/>
  <c r="S175" i="108"/>
  <c r="R113" i="108"/>
  <c r="X190" i="108"/>
  <c r="Y193" i="108"/>
  <c r="R84" i="108"/>
  <c r="X139" i="108"/>
  <c r="P51" i="108"/>
  <c r="R128" i="108"/>
  <c r="AD74" i="108"/>
  <c r="V193" i="108"/>
  <c r="AD51" i="108"/>
  <c r="AA185" i="108"/>
  <c r="AC15" i="108"/>
  <c r="O196" i="108"/>
  <c r="U31" i="108"/>
  <c r="AB118" i="108"/>
  <c r="AB8" i="108"/>
  <c r="V27" i="108"/>
  <c r="V143" i="108"/>
  <c r="R72" i="108"/>
  <c r="T10" i="108"/>
  <c r="AE174" i="108"/>
  <c r="T207" i="108"/>
  <c r="V175" i="108"/>
  <c r="O205" i="108"/>
  <c r="X158" i="108"/>
  <c r="W36" i="108"/>
  <c r="AE97" i="108"/>
  <c r="AA128" i="108"/>
  <c r="T137" i="108"/>
  <c r="AB198" i="108"/>
  <c r="T29" i="108"/>
  <c r="P45" i="108"/>
  <c r="P65" i="108"/>
  <c r="Z149" i="108"/>
  <c r="Z124" i="108"/>
  <c r="S54" i="108"/>
  <c r="R163" i="108"/>
  <c r="Z143" i="108"/>
  <c r="AB66" i="108"/>
  <c r="AE72" i="108"/>
  <c r="S80" i="108"/>
  <c r="AA201" i="108"/>
  <c r="V158" i="108"/>
  <c r="AC8" i="108"/>
  <c r="AC48" i="108"/>
  <c r="AD89" i="108"/>
  <c r="AC44" i="108"/>
  <c r="AB86" i="108"/>
  <c r="R161" i="108"/>
  <c r="AE84" i="108"/>
  <c r="T53" i="108"/>
  <c r="T44" i="108"/>
  <c r="Q124" i="108"/>
  <c r="P117" i="108"/>
  <c r="Z67" i="108"/>
  <c r="U161" i="108"/>
  <c r="T104" i="108"/>
  <c r="T125" i="108"/>
  <c r="AE191" i="108"/>
  <c r="T116" i="108"/>
  <c r="W164" i="108"/>
  <c r="S147" i="108"/>
  <c r="Q75" i="108"/>
  <c r="AA193" i="108"/>
  <c r="AE76" i="108"/>
  <c r="AA84" i="108"/>
  <c r="AE22" i="108"/>
  <c r="U191" i="108"/>
  <c r="U111" i="108"/>
  <c r="X133" i="108"/>
  <c r="U48" i="108"/>
  <c r="P90" i="108"/>
  <c r="W100" i="108"/>
  <c r="AE143" i="108"/>
  <c r="AA81" i="108"/>
  <c r="T99" i="108"/>
  <c r="T15" i="108"/>
  <c r="O190" i="108"/>
  <c r="U175" i="108"/>
  <c r="V8" i="108"/>
  <c r="U89" i="108"/>
  <c r="AA53" i="108"/>
  <c r="S170" i="108"/>
  <c r="Y179" i="108"/>
  <c r="AB80" i="108"/>
  <c r="Z169" i="108"/>
  <c r="T54" i="108"/>
  <c r="AE104" i="108"/>
  <c r="U80" i="108"/>
  <c r="Z183" i="108"/>
  <c r="AA139" i="108"/>
  <c r="AB200" i="108"/>
  <c r="T159" i="108"/>
  <c r="AC168" i="108"/>
  <c r="AC92" i="108"/>
  <c r="P143" i="108"/>
  <c r="P52" i="108"/>
  <c r="Q169" i="108"/>
  <c r="P130" i="108"/>
  <c r="P47" i="108"/>
  <c r="W110" i="108"/>
  <c r="Y145" i="108"/>
  <c r="AD157" i="108"/>
  <c r="Y202" i="108"/>
  <c r="AC111" i="108"/>
  <c r="T202" i="108"/>
  <c r="Q91" i="108"/>
  <c r="AE13" i="108"/>
  <c r="X46" i="108"/>
  <c r="AB114" i="108"/>
  <c r="AC179" i="108"/>
  <c r="AB184" i="108"/>
  <c r="AD22" i="108"/>
  <c r="Z85" i="108"/>
  <c r="X51" i="108"/>
  <c r="AB97" i="108"/>
  <c r="O207" i="108"/>
  <c r="AC207" i="108"/>
  <c r="V125" i="108"/>
  <c r="AD185" i="108"/>
  <c r="R159" i="108"/>
  <c r="AC193" i="108"/>
  <c r="AE196" i="108"/>
  <c r="R111" i="108"/>
  <c r="Z58" i="108"/>
  <c r="O7" i="108"/>
  <c r="Z98" i="108"/>
  <c r="S207" i="108"/>
  <c r="Y66" i="108"/>
  <c r="X189" i="108"/>
  <c r="Z34" i="108"/>
  <c r="O54" i="108"/>
  <c r="AC145" i="108"/>
  <c r="AD161" i="108"/>
  <c r="T34" i="108"/>
  <c r="AA99" i="108"/>
  <c r="AD159" i="108"/>
  <c r="AE130" i="108"/>
  <c r="AC51" i="108"/>
  <c r="AC110" i="108"/>
  <c r="N201" i="108"/>
  <c r="P198" i="108"/>
  <c r="V120" i="108"/>
  <c r="AA57" i="108"/>
  <c r="O69" i="108"/>
  <c r="P163" i="108"/>
  <c r="P202" i="108"/>
  <c r="AE147" i="108"/>
  <c r="AC68" i="108"/>
  <c r="Z15" i="108"/>
  <c r="AA44" i="108"/>
  <c r="Z197" i="108"/>
  <c r="U61" i="108"/>
  <c r="V201" i="108"/>
  <c r="AD193" i="108"/>
  <c r="R97" i="108"/>
  <c r="AC128" i="108"/>
  <c r="P201" i="108"/>
  <c r="V207" i="108"/>
  <c r="X165" i="108"/>
  <c r="X191" i="108"/>
  <c r="Y147" i="108"/>
  <c r="V126" i="108"/>
  <c r="AD50" i="108"/>
  <c r="U44" i="108"/>
  <c r="AC58" i="108"/>
  <c r="T183" i="108"/>
  <c r="Q65" i="108"/>
  <c r="V22" i="108"/>
  <c r="AA86" i="108"/>
  <c r="Q22" i="108"/>
  <c r="AC136" i="108"/>
  <c r="W10" i="108"/>
  <c r="U193" i="108"/>
  <c r="V67" i="108"/>
  <c r="Q157" i="108"/>
  <c r="O36" i="108"/>
  <c r="AC202" i="108"/>
  <c r="X149" i="108"/>
  <c r="AE35" i="108"/>
  <c r="Y93" i="108"/>
  <c r="X136" i="108"/>
  <c r="T198" i="108"/>
  <c r="AE201" i="108"/>
  <c r="W116" i="108"/>
  <c r="Q153" i="108"/>
  <c r="T30" i="108"/>
  <c r="Z26" i="108"/>
  <c r="AE172" i="108"/>
  <c r="W152" i="108"/>
  <c r="V138" i="108"/>
  <c r="W149" i="108"/>
  <c r="P153" i="108"/>
  <c r="S161" i="108"/>
  <c r="AA59" i="108"/>
  <c r="Q152" i="108"/>
  <c r="Q36" i="108"/>
  <c r="Z35" i="108"/>
  <c r="AC120" i="108"/>
  <c r="AD86" i="108"/>
  <c r="R22" i="108"/>
  <c r="Q197" i="108"/>
  <c r="R98" i="108"/>
  <c r="AD111" i="108"/>
  <c r="AC177" i="108"/>
  <c r="S157" i="108"/>
  <c r="V132" i="108"/>
  <c r="W31" i="108"/>
  <c r="AA145" i="108"/>
  <c r="R138" i="108"/>
  <c r="AA159" i="108"/>
  <c r="T105" i="108"/>
  <c r="T179" i="108"/>
  <c r="AC60" i="108"/>
  <c r="U180" i="108"/>
  <c r="P10" i="108"/>
  <c r="P180" i="108"/>
  <c r="Z157" i="108"/>
  <c r="U125" i="108"/>
  <c r="Y84" i="108"/>
  <c r="U122" i="108"/>
  <c r="W16" i="108"/>
  <c r="X50" i="108"/>
  <c r="X126" i="108"/>
  <c r="Y79" i="108"/>
  <c r="AE171" i="108"/>
  <c r="T126" i="108"/>
  <c r="Y36" i="108"/>
  <c r="AB26" i="108"/>
  <c r="Q59" i="108"/>
  <c r="W139" i="108"/>
  <c r="AE21" i="108"/>
  <c r="Z74" i="108"/>
  <c r="AC31" i="108"/>
  <c r="U51" i="108"/>
  <c r="AE36" i="108"/>
  <c r="Z120" i="108"/>
  <c r="AB75" i="108"/>
  <c r="T14" i="108"/>
  <c r="R90" i="108"/>
  <c r="Y138" i="108"/>
  <c r="V79" i="108"/>
  <c r="P96" i="108"/>
  <c r="V7" i="108"/>
  <c r="AA162" i="108"/>
  <c r="S46" i="108"/>
  <c r="AD9" i="108"/>
  <c r="T69" i="108"/>
  <c r="X93" i="108"/>
  <c r="T197" i="108"/>
  <c r="R197" i="108"/>
  <c r="O22" i="108"/>
  <c r="AA85" i="108"/>
  <c r="S60" i="108"/>
  <c r="AA21" i="108"/>
  <c r="Y205" i="108"/>
  <c r="S68" i="108"/>
  <c r="V98" i="108"/>
  <c r="Z31" i="108"/>
  <c r="AD30" i="108"/>
  <c r="AC9" i="108"/>
  <c r="X76" i="108"/>
  <c r="W205" i="108"/>
  <c r="R66" i="108"/>
  <c r="R21" i="108"/>
  <c r="AA138" i="108"/>
  <c r="V60" i="108"/>
  <c r="AC189" i="108"/>
  <c r="U205" i="108"/>
  <c r="V154" i="108"/>
  <c r="X84" i="108"/>
  <c r="AE160" i="108"/>
  <c r="P86" i="108"/>
  <c r="P140" i="108"/>
  <c r="AA170" i="108"/>
  <c r="AB69" i="108"/>
  <c r="S93" i="108"/>
  <c r="X69" i="108"/>
  <c r="AD8" i="108"/>
  <c r="AA50" i="108"/>
  <c r="W198" i="108"/>
  <c r="Y191" i="108"/>
  <c r="R181" i="108"/>
  <c r="T118" i="108"/>
  <c r="T200" i="108"/>
  <c r="AD84" i="108"/>
  <c r="Z91" i="108"/>
  <c r="T120" i="108"/>
  <c r="AB48" i="108"/>
  <c r="P160" i="108"/>
  <c r="P61" i="108"/>
  <c r="S174" i="108"/>
  <c r="AE81" i="108"/>
  <c r="W54" i="108"/>
  <c r="AC129" i="108"/>
  <c r="AE96" i="108"/>
  <c r="P27" i="108"/>
  <c r="AD90" i="108"/>
  <c r="AA136" i="108"/>
  <c r="O171" i="108"/>
  <c r="AA97" i="108"/>
  <c r="Y159" i="108"/>
  <c r="V57" i="108"/>
  <c r="AB103" i="108"/>
  <c r="W109" i="108"/>
  <c r="AE100" i="108"/>
  <c r="AB105" i="108"/>
  <c r="AB23" i="108"/>
  <c r="S65" i="108"/>
  <c r="AD13" i="108"/>
  <c r="W136" i="108"/>
  <c r="AC109" i="108"/>
  <c r="V121" i="108"/>
  <c r="AA164" i="108"/>
  <c r="X13" i="108"/>
  <c r="Q92" i="108"/>
  <c r="W191" i="108"/>
  <c r="Q97" i="108"/>
  <c r="AC143" i="108"/>
  <c r="W148" i="108"/>
  <c r="X26" i="108"/>
  <c r="AA9" i="108"/>
  <c r="V117" i="108"/>
  <c r="S148" i="108"/>
  <c r="AB177" i="108"/>
  <c r="Q47" i="108"/>
  <c r="S201" i="108"/>
  <c r="Z175" i="108"/>
  <c r="AE30" i="108"/>
  <c r="AC107" i="108"/>
  <c r="AE154" i="108"/>
  <c r="AC180" i="108"/>
  <c r="AA168" i="108"/>
  <c r="S9" i="108"/>
  <c r="AA163" i="108"/>
  <c r="O92" i="108"/>
  <c r="X121" i="108"/>
  <c r="Z173" i="108"/>
  <c r="R73" i="108"/>
  <c r="O181" i="108"/>
  <c r="AC30" i="108"/>
  <c r="Q159" i="108"/>
  <c r="R104" i="108"/>
  <c r="AC99" i="108"/>
  <c r="P185" i="108"/>
  <c r="R85" i="108"/>
  <c r="Y171" i="108"/>
  <c r="AD31" i="108"/>
  <c r="AB170" i="108"/>
  <c r="AB143" i="108"/>
  <c r="AE129" i="108"/>
  <c r="Y60" i="108"/>
  <c r="U149" i="108"/>
  <c r="AB104" i="108"/>
  <c r="AC97" i="108"/>
  <c r="AB162" i="108"/>
  <c r="Y196" i="108"/>
  <c r="Q69" i="108"/>
  <c r="Q184" i="108"/>
  <c r="Y57" i="108"/>
  <c r="O189" i="108"/>
  <c r="P162" i="108"/>
  <c r="U163" i="108"/>
  <c r="Y118" i="108"/>
  <c r="Y91" i="108"/>
  <c r="Y195" i="108"/>
  <c r="AB90" i="108"/>
  <c r="AB125" i="108"/>
  <c r="X175" i="108"/>
  <c r="P53" i="108"/>
  <c r="AB109" i="108"/>
  <c r="X110" i="108"/>
  <c r="U68" i="108"/>
  <c r="Y144" i="108"/>
  <c r="W206" i="108"/>
  <c r="R168" i="108"/>
  <c r="AD125" i="108"/>
  <c r="Z61" i="108"/>
  <c r="S7" i="108"/>
  <c r="AB10" i="108"/>
  <c r="AB46" i="108"/>
  <c r="T140" i="108"/>
  <c r="AE50" i="108"/>
  <c r="X164" i="108"/>
  <c r="Y72" i="108"/>
  <c r="Q31" i="108"/>
  <c r="V147" i="108"/>
  <c r="AC205" i="108"/>
  <c r="Q53" i="108"/>
  <c r="U105" i="108"/>
  <c r="U81" i="108"/>
  <c r="Q138" i="108"/>
  <c r="X120" i="108"/>
  <c r="U158" i="108"/>
  <c r="AB196" i="108"/>
  <c r="N14" i="108"/>
  <c r="S98" i="108"/>
  <c r="AB139" i="108"/>
  <c r="Y161" i="108"/>
  <c r="W158" i="108"/>
  <c r="S35" i="108"/>
  <c r="W22" i="108"/>
  <c r="Y105" i="108"/>
  <c r="U172" i="108"/>
  <c r="AE48" i="108"/>
  <c r="R26" i="108"/>
  <c r="W160" i="108"/>
  <c r="P73" i="108"/>
  <c r="AB147" i="108"/>
  <c r="R79" i="108"/>
  <c r="V35" i="108"/>
  <c r="R189" i="108"/>
  <c r="Z69" i="108"/>
  <c r="U177" i="108"/>
  <c r="P7" i="108"/>
  <c r="AB133" i="108"/>
  <c r="P183" i="108"/>
  <c r="Y75" i="108"/>
  <c r="Y96" i="108"/>
  <c r="P111" i="108"/>
  <c r="O193" i="108"/>
  <c r="Z192" i="108"/>
  <c r="Q170" i="108"/>
  <c r="AA75" i="108"/>
  <c r="AA104" i="108"/>
  <c r="AA111" i="108"/>
  <c r="P12" i="108"/>
  <c r="W143" i="108"/>
  <c r="V45" i="108"/>
  <c r="W159" i="108"/>
  <c r="AE85" i="108"/>
  <c r="AB165" i="108"/>
  <c r="U160" i="108"/>
  <c r="S129" i="108"/>
  <c r="AA158" i="108"/>
  <c r="U104" i="108"/>
  <c r="AD128" i="108"/>
  <c r="W183" i="108"/>
  <c r="AD26" i="108"/>
  <c r="X61" i="108"/>
  <c r="Q79" i="108"/>
  <c r="O206" i="108"/>
  <c r="Y153" i="108"/>
  <c r="T205" i="108"/>
  <c r="U110" i="108"/>
  <c r="Z68" i="108"/>
  <c r="S144" i="108"/>
  <c r="P97" i="108"/>
  <c r="AD98" i="108"/>
  <c r="AB59" i="108"/>
  <c r="O130" i="108"/>
  <c r="AA133" i="108"/>
  <c r="Y207" i="108"/>
  <c r="AD85" i="108"/>
  <c r="U90" i="108"/>
  <c r="AB190" i="108"/>
  <c r="AD173" i="108"/>
  <c r="T108" i="108"/>
  <c r="Y34" i="108"/>
  <c r="AE170" i="108"/>
  <c r="AD100" i="108"/>
  <c r="W196" i="108"/>
  <c r="AE15" i="108"/>
  <c r="X179" i="108"/>
  <c r="Y121" i="108"/>
  <c r="V183" i="108"/>
  <c r="Y107" i="108"/>
  <c r="X52" i="108"/>
  <c r="U196" i="108"/>
  <c r="AD10" i="108"/>
  <c r="Z198" i="108"/>
  <c r="U124" i="108"/>
  <c r="W130" i="108"/>
  <c r="V148" i="108"/>
  <c r="X73" i="108"/>
  <c r="Y206" i="108"/>
  <c r="Q200" i="108"/>
  <c r="W98" i="108"/>
  <c r="Z30" i="108"/>
  <c r="AC165" i="108"/>
  <c r="AB113" i="108"/>
  <c r="W69" i="108"/>
  <c r="R67" i="108"/>
  <c r="S15" i="108"/>
  <c r="V10" i="108"/>
  <c r="P147" i="108"/>
  <c r="AC53" i="108"/>
  <c r="U144" i="108"/>
  <c r="X7" i="108"/>
  <c r="W113" i="108"/>
  <c r="AD200" i="108"/>
  <c r="V14" i="108"/>
  <c r="AD121" i="108"/>
  <c r="Q207" i="108"/>
  <c r="Y111" i="108"/>
  <c r="AB45" i="108"/>
  <c r="AD136" i="108"/>
  <c r="Z196" i="108"/>
  <c r="T76" i="108"/>
  <c r="Y54" i="108"/>
  <c r="V110" i="108"/>
  <c r="AE137" i="108"/>
  <c r="AB128" i="108"/>
  <c r="AA90" i="108"/>
  <c r="X192" i="108"/>
  <c r="O148" i="108"/>
  <c r="N116" i="108"/>
  <c r="AA122" i="108"/>
  <c r="R51" i="108"/>
  <c r="Y185" i="108"/>
  <c r="P103" i="108"/>
  <c r="Z84" i="108"/>
  <c r="O13" i="108"/>
  <c r="S152" i="108"/>
  <c r="X200" i="108"/>
  <c r="AA13" i="108"/>
  <c r="N16" i="108"/>
  <c r="O184" i="108"/>
  <c r="R132" i="108"/>
  <c r="W108" i="108"/>
  <c r="X23" i="108"/>
  <c r="Y89" i="108"/>
  <c r="R68" i="108"/>
  <c r="AE113" i="108"/>
  <c r="AB159" i="108"/>
  <c r="AD180" i="108"/>
  <c r="AA134" i="108"/>
  <c r="AB98" i="108"/>
  <c r="AD205" i="108"/>
  <c r="Z137" i="108"/>
  <c r="Y183" i="108"/>
  <c r="AC171" i="108"/>
  <c r="W107" i="108"/>
  <c r="V190" i="108"/>
  <c r="S104" i="108"/>
  <c r="U157" i="108"/>
  <c r="X181" i="108"/>
  <c r="S137" i="108"/>
  <c r="AE133" i="108"/>
  <c r="O31" i="108"/>
  <c r="Q14" i="108"/>
  <c r="X85" i="108"/>
  <c r="AB73" i="108"/>
  <c r="V104" i="108"/>
  <c r="AA191" i="108"/>
  <c r="O9" i="108"/>
  <c r="V159" i="108"/>
  <c r="T132" i="108"/>
  <c r="U152" i="108"/>
  <c r="T27" i="108"/>
  <c r="Q98" i="108"/>
  <c r="S164" i="108"/>
  <c r="X196" i="108"/>
  <c r="R30" i="108"/>
  <c r="AC14" i="108"/>
  <c r="AD195" i="108"/>
  <c r="V137" i="108"/>
  <c r="AB158" i="108"/>
  <c r="T90" i="108"/>
  <c r="Z172" i="108"/>
  <c r="AC46" i="108"/>
  <c r="R162" i="108"/>
  <c r="T85" i="108"/>
  <c r="Z152" i="108"/>
  <c r="AC122" i="108"/>
  <c r="Q205" i="108"/>
  <c r="AB191" i="108"/>
  <c r="V172" i="108"/>
  <c r="AE169" i="108"/>
  <c r="U92" i="108"/>
  <c r="Q26" i="108"/>
  <c r="AC197" i="108"/>
  <c r="R134" i="108"/>
  <c r="AE121" i="108"/>
  <c r="Y52" i="108"/>
  <c r="AE68" i="108"/>
  <c r="T145" i="108"/>
  <c r="X125" i="108"/>
  <c r="X100" i="108"/>
  <c r="Z72" i="108"/>
  <c r="AE12" i="108"/>
  <c r="AA52" i="108"/>
  <c r="S13" i="108"/>
  <c r="W21" i="108"/>
  <c r="U139" i="108"/>
  <c r="AA15" i="108"/>
  <c r="T51" i="108"/>
  <c r="R91" i="108"/>
  <c r="S171" i="108"/>
  <c r="AB14" i="108"/>
  <c r="V149" i="108"/>
  <c r="AA113" i="108"/>
  <c r="R109" i="108"/>
  <c r="Y173" i="108"/>
  <c r="S205" i="108"/>
  <c r="AE99" i="108"/>
  <c r="AD189" i="108"/>
  <c r="V198" i="108"/>
  <c r="T58" i="108"/>
  <c r="Q74" i="108"/>
  <c r="S168" i="108"/>
  <c r="W51" i="108"/>
  <c r="Y148" i="108"/>
  <c r="R108" i="108"/>
  <c r="Z10" i="108"/>
  <c r="Q165" i="108"/>
  <c r="AC181" i="108"/>
  <c r="R13" i="108"/>
  <c r="P58" i="108"/>
  <c r="S47" i="108"/>
  <c r="Z9" i="108"/>
  <c r="P172" i="108"/>
  <c r="AA143" i="108"/>
  <c r="P148" i="108"/>
  <c r="AC113" i="108"/>
  <c r="AB195" i="108"/>
  <c r="Z147" i="108"/>
  <c r="Q120" i="108"/>
  <c r="W80" i="108"/>
  <c r="Y16" i="108"/>
  <c r="AD120" i="108"/>
  <c r="V12" i="108"/>
  <c r="S10" i="108"/>
  <c r="Z22" i="108"/>
  <c r="Q89" i="108"/>
  <c r="AD169" i="108"/>
  <c r="T67" i="108"/>
  <c r="AC108" i="108"/>
  <c r="U173" i="108"/>
  <c r="U202" i="108"/>
  <c r="X163" i="108"/>
  <c r="U140" i="108"/>
  <c r="AD148" i="108"/>
  <c r="U164" i="108"/>
  <c r="AE120" i="108"/>
  <c r="Q15" i="108"/>
  <c r="AA172" i="108"/>
  <c r="AE168" i="108"/>
  <c r="T190" i="108"/>
  <c r="AC175" i="108"/>
  <c r="V72" i="108"/>
  <c r="X201" i="108"/>
  <c r="AE173" i="108"/>
  <c r="AC59" i="108"/>
  <c r="AA66" i="108"/>
  <c r="AA160" i="108"/>
  <c r="Y23" i="108"/>
  <c r="AA121" i="108"/>
  <c r="R165" i="108"/>
  <c r="AB68" i="108"/>
  <c r="Z79" i="108"/>
  <c r="AB175" i="108"/>
  <c r="AB160" i="108"/>
  <c r="AC116" i="108"/>
  <c r="V97" i="108"/>
  <c r="AE128" i="108"/>
  <c r="V128" i="108"/>
  <c r="R200" i="108"/>
  <c r="AB129" i="108"/>
  <c r="Y169" i="108"/>
  <c r="U86" i="108"/>
  <c r="Q179" i="108"/>
  <c r="AA129" i="108"/>
  <c r="AD138" i="108"/>
  <c r="U117" i="108"/>
  <c r="P34" i="108"/>
  <c r="AA109" i="108"/>
  <c r="P109" i="108"/>
  <c r="U206" i="108"/>
  <c r="AC81" i="108"/>
  <c r="Q81" i="108"/>
  <c r="T191" i="108"/>
  <c r="T113" i="108"/>
  <c r="AA35" i="108"/>
  <c r="Y31" i="108"/>
  <c r="Q191" i="108"/>
  <c r="P68" i="108"/>
  <c r="V84" i="108"/>
  <c r="R45" i="108"/>
  <c r="AC76" i="108"/>
  <c r="AD76" i="108"/>
  <c r="T89" i="108"/>
  <c r="Y65" i="108"/>
  <c r="Y117" i="108"/>
  <c r="V144" i="108"/>
  <c r="Q34" i="108"/>
  <c r="S45" i="108"/>
  <c r="AC66" i="108"/>
  <c r="V21" i="108"/>
  <c r="S58" i="108"/>
  <c r="T81" i="108"/>
  <c r="AE74" i="108"/>
  <c r="S138" i="108"/>
  <c r="AC140" i="108"/>
  <c r="W189" i="108"/>
  <c r="U168" i="108"/>
  <c r="Z160" i="108"/>
  <c r="W197" i="108"/>
  <c r="S84" i="108"/>
  <c r="Z134" i="108"/>
  <c r="AD160" i="108"/>
  <c r="U145" i="108"/>
  <c r="Y10" i="108"/>
  <c r="T97" i="108"/>
  <c r="AB152" i="108"/>
  <c r="P22" i="108"/>
  <c r="W66" i="108"/>
  <c r="AE148" i="108"/>
  <c r="AC153" i="108"/>
  <c r="P72" i="108"/>
  <c r="AA23" i="108"/>
  <c r="AE132" i="108"/>
  <c r="P91" i="108"/>
  <c r="X118" i="108"/>
  <c r="U12" i="108"/>
  <c r="AA173" i="108"/>
  <c r="W174" i="108"/>
  <c r="P137" i="108"/>
  <c r="W134" i="108"/>
  <c r="AE105" i="108"/>
  <c r="P76" i="108"/>
  <c r="AE111" i="108"/>
  <c r="R173" i="108"/>
  <c r="X68" i="108"/>
  <c r="AD92" i="108"/>
  <c r="S198" i="108"/>
  <c r="U23" i="108"/>
  <c r="AB96" i="108"/>
  <c r="AC149" i="108"/>
  <c r="AD171" i="108"/>
  <c r="AA100" i="108"/>
  <c r="W73" i="108"/>
  <c r="W27" i="108"/>
  <c r="Q44" i="108"/>
  <c r="R96" i="108"/>
  <c r="S145" i="108"/>
  <c r="Q46" i="108"/>
  <c r="R81" i="108"/>
  <c r="V34" i="108"/>
  <c r="T52" i="108"/>
  <c r="R76" i="108"/>
  <c r="X107" i="108"/>
  <c r="T117" i="108"/>
  <c r="V23" i="108"/>
  <c r="S132" i="108"/>
  <c r="Z171" i="108"/>
  <c r="AC69" i="108"/>
  <c r="Q128" i="108"/>
  <c r="Q96" i="108"/>
  <c r="AD53" i="108"/>
  <c r="AC26" i="108"/>
  <c r="Q180" i="108"/>
  <c r="V74" i="108"/>
  <c r="R140" i="108"/>
  <c r="W192" i="108"/>
  <c r="X140" i="108"/>
  <c r="S125" i="108"/>
  <c r="V26" i="108"/>
  <c r="Q129" i="108"/>
  <c r="AB35" i="108"/>
  <c r="V168" i="108"/>
  <c r="U9" i="108"/>
  <c r="R184" i="108"/>
  <c r="W86" i="108"/>
  <c r="AB116" i="108"/>
  <c r="AB54" i="108"/>
  <c r="Q27" i="108"/>
  <c r="AB52" i="108"/>
  <c r="V152" i="108"/>
  <c r="S122" i="108"/>
  <c r="X96" i="108"/>
  <c r="AD116" i="108"/>
  <c r="W117" i="108"/>
  <c r="AE138" i="108"/>
  <c r="Z159" i="108"/>
  <c r="AD59" i="108"/>
  <c r="AD134" i="108"/>
  <c r="Q68" i="108"/>
  <c r="AE60" i="108"/>
  <c r="S30" i="108"/>
  <c r="R31" i="108"/>
  <c r="T168" i="108"/>
  <c r="X193" i="108"/>
  <c r="Y21" i="108"/>
  <c r="W8" i="108"/>
  <c r="AB57" i="108"/>
  <c r="T144" i="108"/>
  <c r="T180" i="108"/>
  <c r="U84" i="108"/>
  <c r="AD52" i="108"/>
  <c r="U116" i="108"/>
  <c r="AA73" i="108"/>
  <c r="T26" i="108"/>
  <c r="O113" i="108"/>
  <c r="U14" i="108"/>
  <c r="Q122" i="108"/>
  <c r="AE44" i="108"/>
  <c r="AE109" i="108"/>
  <c r="Q144" i="108"/>
  <c r="W129" i="108"/>
  <c r="T158" i="108"/>
  <c r="AD198" i="108"/>
  <c r="S179" i="108"/>
  <c r="Z59" i="108"/>
  <c r="X154" i="108"/>
  <c r="AD175" i="108"/>
  <c r="Q185" i="108"/>
  <c r="X86" i="108"/>
  <c r="V16" i="108"/>
  <c r="P30" i="108"/>
  <c r="P8" i="108"/>
  <c r="W96" i="108"/>
  <c r="V52" i="108"/>
  <c r="W173" i="108"/>
  <c r="AD143" i="108"/>
  <c r="AE34" i="108"/>
  <c r="X114" i="108"/>
  <c r="V195" i="108"/>
  <c r="AA206" i="108"/>
  <c r="AD132" i="108"/>
  <c r="AC21" i="108"/>
  <c r="AD44" i="108"/>
  <c r="W14" i="108"/>
  <c r="U120" i="108"/>
  <c r="AB22" i="108"/>
  <c r="Y73" i="108"/>
  <c r="Q72" i="108"/>
  <c r="AA181" i="108"/>
  <c r="U183" i="108"/>
  <c r="Q118" i="108"/>
  <c r="U121" i="108"/>
  <c r="AC80" i="108"/>
  <c r="AD36" i="108"/>
  <c r="R174" i="108"/>
  <c r="X207" i="108"/>
  <c r="S73" i="108"/>
  <c r="AE73" i="108"/>
  <c r="X177" i="108"/>
  <c r="W154" i="108"/>
  <c r="AB47" i="108"/>
  <c r="S196" i="108"/>
  <c r="S75" i="108"/>
  <c r="U74" i="108"/>
  <c r="R59" i="108"/>
  <c r="AA192" i="108"/>
  <c r="AA68" i="108"/>
  <c r="S140" i="108"/>
  <c r="AE57" i="108"/>
  <c r="S27" i="108"/>
  <c r="U128" i="108"/>
  <c r="AA190" i="108"/>
  <c r="AD192" i="108"/>
  <c r="AB202" i="108"/>
  <c r="Q193" i="108"/>
  <c r="Z170" i="108"/>
  <c r="X79" i="108"/>
  <c r="V58" i="108"/>
  <c r="Y109" i="108"/>
  <c r="T100" i="108"/>
  <c r="Q100" i="108"/>
  <c r="V9" i="108"/>
  <c r="P21" i="108"/>
  <c r="W190" i="108"/>
  <c r="V196" i="108"/>
  <c r="S126" i="108"/>
  <c r="AA91" i="108"/>
  <c r="W132" i="108"/>
  <c r="AE31" i="108"/>
  <c r="P13" i="108"/>
  <c r="W26" i="108"/>
  <c r="X97" i="108"/>
  <c r="V181" i="108"/>
  <c r="P85" i="108"/>
  <c r="U200" i="108"/>
  <c r="S29" i="108"/>
  <c r="V145" i="108"/>
  <c r="AD79" i="108"/>
  <c r="Y200" i="108"/>
  <c r="AA103" i="108"/>
  <c r="AC61" i="108"/>
  <c r="AB100" i="108"/>
  <c r="AA60" i="108"/>
  <c r="Y125" i="108"/>
  <c r="Z104" i="108"/>
  <c r="S139" i="108"/>
  <c r="S162" i="108"/>
  <c r="Y139" i="108"/>
  <c r="Z168" i="108"/>
  <c r="Q76" i="108"/>
  <c r="AA92" i="108"/>
  <c r="T21" i="108"/>
  <c r="U159" i="108"/>
  <c r="X157" i="108"/>
  <c r="U189" i="108"/>
  <c r="AB173" i="108"/>
  <c r="W144" i="108"/>
  <c r="AA34" i="108"/>
  <c r="W48" i="108"/>
  <c r="Q90" i="108"/>
  <c r="V51" i="108"/>
  <c r="AA79" i="108"/>
  <c r="V185" i="108"/>
  <c r="T86" i="108"/>
  <c r="S117" i="108"/>
  <c r="AB122" i="108"/>
  <c r="U198" i="108"/>
  <c r="U96" i="108"/>
  <c r="R149" i="108"/>
  <c r="T93" i="108"/>
  <c r="X173" i="108"/>
  <c r="Y92" i="108"/>
  <c r="AD75" i="108"/>
  <c r="Z148" i="108"/>
  <c r="S108" i="108"/>
  <c r="S14" i="108"/>
  <c r="R169" i="108"/>
  <c r="AD81" i="108"/>
  <c r="P200" i="108"/>
  <c r="Y143" i="108"/>
  <c r="U97" i="108"/>
  <c r="S134" i="108"/>
  <c r="S128" i="108"/>
  <c r="AE197" i="108"/>
  <c r="X180" i="108"/>
  <c r="Y198" i="108"/>
  <c r="AB53" i="108"/>
  <c r="X168" i="108"/>
  <c r="Z136" i="108"/>
  <c r="AE177" i="108"/>
  <c r="AC45" i="108"/>
  <c r="Z193" i="108"/>
  <c r="AD47" i="108"/>
  <c r="S23" i="108"/>
  <c r="P54" i="108"/>
  <c r="S72" i="108"/>
  <c r="T170" i="108"/>
  <c r="AD137" i="108"/>
  <c r="Z14" i="108"/>
  <c r="Q192" i="108"/>
  <c r="AC23" i="108"/>
  <c r="U103" i="108"/>
  <c r="AD165" i="108"/>
  <c r="Z113" i="108"/>
  <c r="S90" i="108"/>
  <c r="V130" i="108"/>
  <c r="X36" i="108"/>
  <c r="V184" i="108"/>
  <c r="T181" i="108"/>
  <c r="AB15" i="108"/>
  <c r="X75" i="108"/>
  <c r="X143" i="108"/>
  <c r="Y136" i="108"/>
  <c r="Q29" i="108"/>
  <c r="Z116" i="108"/>
  <c r="AD58" i="108"/>
  <c r="AB61" i="108"/>
  <c r="AB121" i="108"/>
  <c r="AB124" i="108"/>
  <c r="AB132" i="108"/>
  <c r="S109" i="108"/>
  <c r="V118" i="108"/>
  <c r="Y184" i="108"/>
  <c r="T13" i="108"/>
  <c r="S192" i="108"/>
  <c r="AC103" i="108"/>
  <c r="Q174" i="108"/>
  <c r="R35" i="108"/>
  <c r="AB85" i="108"/>
  <c r="Z81" i="108"/>
  <c r="S180" i="108"/>
  <c r="R147" i="10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tc={1AF31A32-7E96-4732-A459-7209FB982868}</author>
  </authors>
  <commentList>
    <comment ref="A1" authorId="0" shapeId="0" xr:uid="{1AF31A32-7E96-4732-A459-7209FB982868}">
      <text>
        <t xml:space="preserve">[Kommentartråd]
Din versjon av Excel lar deg lese denne kommentartråden. Eventuelle endringer i den vil imidlertid bli fjernet hvis filen åpnes i en nyere versjon av Excel. Finn ut mer: https://go.microsoft.com/fwlink/?linkid=870924
Kommentar:
    Kopier hele tabellen to kolonner til høyre og legg inn nye verdier i kolonne C og D. </t>
      </text>
    </comment>
  </commentList>
</comments>
</file>

<file path=xl/sharedStrings.xml><?xml version="1.0" encoding="utf-8"?>
<sst xmlns="http://schemas.openxmlformats.org/spreadsheetml/2006/main" count="2910" uniqueCount="951">
  <si>
    <t>Contact information</t>
  </si>
  <si>
    <t>Chief Executive Officer</t>
  </si>
  <si>
    <t>Klara-Lise Aasen</t>
  </si>
  <si>
    <t>klara-lise.aasen@sb1ostlandet.no</t>
  </si>
  <si>
    <t>For further information, please contact</t>
  </si>
  <si>
    <t>Geir-Egil Bolstad, CFO</t>
  </si>
  <si>
    <t>geir-egil.bolstad@sb1ostlandet.no</t>
  </si>
  <si>
    <t>+47 918 82 071</t>
  </si>
  <si>
    <t>Bjørn-Erik Orskaug, Investor relations</t>
  </si>
  <si>
    <t>bjorn-erik.orskaug@sb1ostlandet.no</t>
  </si>
  <si>
    <t>+47 922 39 185</t>
  </si>
  <si>
    <t>Address</t>
  </si>
  <si>
    <t>SpareBank 1 Østlandet, Postboks 203, 2302 Hamar</t>
  </si>
  <si>
    <t>Visiting address: SpareBank 1 Østlandet, Strandgata 15, Hamar</t>
  </si>
  <si>
    <t>Telephone number</t>
  </si>
  <si>
    <t>+47 915 07040</t>
  </si>
  <si>
    <t>Information on the Internet</t>
  </si>
  <si>
    <t xml:space="preserve">SpareBank 1 Østlandet Investor Relations: </t>
  </si>
  <si>
    <t>Link IR</t>
  </si>
  <si>
    <t>Financial calendar</t>
  </si>
  <si>
    <t>2025/ 2026</t>
  </si>
  <si>
    <t>4 th Quarter 2025</t>
  </si>
  <si>
    <t>Friday 13 February 2026</t>
  </si>
  <si>
    <t>Annual Report 2025</t>
  </si>
  <si>
    <t>Friday 6 March 2026</t>
  </si>
  <si>
    <t>Supervisory Board Meeting</t>
  </si>
  <si>
    <t>Thursday 26 March 2026</t>
  </si>
  <si>
    <t>1st Quarter 2026</t>
  </si>
  <si>
    <t>Friday 8 May 2026</t>
  </si>
  <si>
    <t>2nd Quarter 2026</t>
  </si>
  <si>
    <t>Thursday 8 August 2026</t>
  </si>
  <si>
    <t>3rd Quarter 2026</t>
  </si>
  <si>
    <t>Wednesday 4 November 2026</t>
  </si>
  <si>
    <t>Contents (linked)</t>
  </si>
  <si>
    <t>No.</t>
  </si>
  <si>
    <t>Name</t>
  </si>
  <si>
    <t>APM definition</t>
  </si>
  <si>
    <t>APM</t>
  </si>
  <si>
    <t xml:space="preserve">1.1 Return on equity capital </t>
  </si>
  <si>
    <t xml:space="preserve">1.2 Cost-income-ratio </t>
  </si>
  <si>
    <t>Results from the quarterly accounts Group</t>
  </si>
  <si>
    <t>Balance sheet</t>
  </si>
  <si>
    <t>Capital Adequacy</t>
  </si>
  <si>
    <t>Segment</t>
  </si>
  <si>
    <t>5.1 Segment information - Year to date</t>
  </si>
  <si>
    <t>5.2 Segment information - Quarter</t>
  </si>
  <si>
    <t>Margins</t>
  </si>
  <si>
    <t>6.1 Deposit margins</t>
  </si>
  <si>
    <t>6.2 Lending margins</t>
  </si>
  <si>
    <t>Income</t>
  </si>
  <si>
    <t>7.1 Net interest income and commission fees from covered bonds companies</t>
  </si>
  <si>
    <t>7.2 Net commission and other income</t>
  </si>
  <si>
    <t>7.3 Net income from financial assets and liabilities</t>
  </si>
  <si>
    <t>7.4 Specification of the consolidated profit after tax in NOK millions:</t>
  </si>
  <si>
    <t>Expenses</t>
  </si>
  <si>
    <t>8.1 Expenses Group</t>
  </si>
  <si>
    <t>8.2 Expenses Parent bank (adjusted)</t>
  </si>
  <si>
    <t>Lending</t>
  </si>
  <si>
    <t>9.1 Development in volumes - Loans to customers</t>
  </si>
  <si>
    <t>9.2 Loans sensitive to changes in the NIBOR rate and fixed interest loans</t>
  </si>
  <si>
    <t>Total gross loans and total provisions for credit losses</t>
  </si>
  <si>
    <t>Deposits</t>
  </si>
  <si>
    <t>Customers</t>
  </si>
  <si>
    <t>Macro sensitivity</t>
  </si>
  <si>
    <t>Reporting of Principal Adverse Impacts (PAIs)</t>
  </si>
  <si>
    <t xml:space="preserve">Development in full-time equivalents in parent bank and subsidiaries </t>
  </si>
  <si>
    <t>Pro forma results</t>
  </si>
  <si>
    <t>Alternative performance measures</t>
  </si>
  <si>
    <t>Definition and rationale</t>
  </si>
  <si>
    <t>Alternative resultatmål</t>
  </si>
  <si>
    <t>Definisjon og begrunnelse</t>
  </si>
  <si>
    <t>The key figure shows Result after tax adjusted for interest on hybrid capital. Hybrid capital is according to IFRS classified as equity and interest expences are booked as an equity transaction. Hybrid capital has many similarities with debt items and differs from other equity in that it is interest-bearing and is not entitled to dividend payments. The key figure shows what profit after tax would have been if the interest expenses related to the hybrid capital had been recognized in the income statement.</t>
  </si>
  <si>
    <t xml:space="preserve">Nøkkeltallet viser Resultat etter skatt korrigert for renter på hybridkapital. Hybridkapital er ihht. IFRS er klassifisert som egenkapital og renteutgifter på hybridkapitalen føres derfor som en egenkapitaltransaksjon. Hybridkapitalen har mange likhetstrekk med gjeldsposter og skiller seg fra annen egenkapital ved at den er rentebærende og har ikke rett på utbyttebetalinger. Nøkkeltallet viser hva resultat etter skatt ville vært dersom renteutgiftene knyttet til hybridkapitalen hadde vært resultatført. </t>
  </si>
  <si>
    <t>Return on equity capital</t>
  </si>
  <si>
    <t>Egenkapitalavkastning etter skatt</t>
  </si>
  <si>
    <t>The return on equity after tax is one of SpareBank 1 Østlandet’s most important financial measures and provides relevant information about the company’s profitability in that it measures the company’s profitability in relation to the capital invested in the business. The result is corrected for interest on hybrid capital, which is classified as equity under IFRS, but which it is more natural in this context to treat as debt, as hybrid capital is interest-bearing and is not entitled to dividend payments.</t>
  </si>
  <si>
    <t>Egenkapitalavkastning etter skatt er et av SpareBank 1 Østlandet sine viktigste finansielle måltall og gir relevant informasjon om foretakets lønnsomhet ved at den måler driftens lønnsomhet i forhold til investert kapital i virksomheten. Resultatet korrigeres for renter på hybridkapital, som ihht IFRS er klassifisert som egenkapital, men som i denne sammenheng er mer naturlig å behandle som gjeld da hybridkapitalen er rentebærende og ikke har rett på utbytteutbetalinger.</t>
  </si>
  <si>
    <t>Result from core operations</t>
  </si>
  <si>
    <t>Resultat fra kjernevirksomheten</t>
  </si>
  <si>
    <t>Result from core operations provides relevant information about the profitability of the Bank’s core business.</t>
  </si>
  <si>
    <t>Resultat fra kjernevirksomheten gir relevant informasjon om lønnsomheten av bankens kjernevirksomhet.</t>
  </si>
  <si>
    <t>Cost-income-ratio</t>
  </si>
  <si>
    <t>Kostnadsprosent</t>
  </si>
  <si>
    <t xml:space="preserve">This indicator provides information about the relationship between revenue and costs, and is a useful measure to assess the cost-effectiveness of the enterprise. It is calculated as total operating costs divided by total revenue. </t>
  </si>
  <si>
    <t xml:space="preserve">Dette nøkkeltallet gir informasjon om sammenhengen mellom inntekter og kostnader, og er et nyttig måltall for å vurdere kostnadseffektiviteten til foretaket. Beregnes som sum driftskostnader dividert med sum inntekter. </t>
  </si>
  <si>
    <t>Lending margin</t>
  </si>
  <si>
    <t>Utlånsmargin</t>
  </si>
  <si>
    <t>The loan margin is calculated for the retail and corporate market divisions and provides information on the profitability of the divisions’ lending activities. Loans transferred to covered bond companies are included in the selection as they are included in the total lending activity.</t>
  </si>
  <si>
    <t>Utlånsmargin beregnes for person- og bedriftsmarkedsdivisjonene og gir informasjon om lønnsomheten av divisjonenes utlånsvirksomhet. Utlån overført til kredittforetak inkluderes i utvalget da dette inngår i den totale utlånsvirksomheten.</t>
  </si>
  <si>
    <t>Deposit margin</t>
  </si>
  <si>
    <t>Innskuddsmargin</t>
  </si>
  <si>
    <t>The deposit margin is calculated for the retail and corporate market divisions and provides information on the profitability of the divisions’ deposit activities.</t>
  </si>
  <si>
    <t>Innskuddsmargin beregnes for person- og bedriftsmarkedsdivisjonene og gir informasjon om lønnsomheten av divisjonenes innskuddsvirksomhet.</t>
  </si>
  <si>
    <t>Net interest margin</t>
  </si>
  <si>
    <t>Netto rentemargin</t>
  </si>
  <si>
    <t>The net interest margin is calculated for the retail and corporate market divisions and provides information on the profitability of the divisions’ overall lending and deposit activities. Loans transferred to covered bond companies are included in the selection as they are included in the total lending activity.</t>
  </si>
  <si>
    <t>Netto rentemargin beregnes for person- og bedriftsmarkedsdivisjonene og gir informasjon om lønnsomheten av divisjonenes samlede utlåns- og innskuddsvirksomhet. Utlån overført til kredittforetak inkluderes i utvalget da dette inngår i den totale utlånsvirksomheten.</t>
  </si>
  <si>
    <t>Net interest income inclusive of commissions from covered bond companies</t>
  </si>
  <si>
    <t>Netto renteinntekter inklusiv provisjoner fra kredittforetak</t>
  </si>
  <si>
    <t>Loans transferred to covered bond companies are part of total lending, but the income and expenses associated with these loans are recognised as commission income. The indicator is presented because it gives a good impression of net income from the overall lending and deposit activities.</t>
  </si>
  <si>
    <t>Utlån overført til kredittforetak er en del av den totale utlånsvirksomheten, men inntekter og kostnader forbundet med disse utlånene inntektsføres som provisjonsinntekter. Nøkkeltallet presenteres da det gir et godt bilde på netto inntekter fra den samlede utlåns- og innskuddsvirksomheten.</t>
  </si>
  <si>
    <t>Total assets</t>
  </si>
  <si>
    <t>Forvaltningskapital</t>
  </si>
  <si>
    <t xml:space="preserve">Total assets is an established industry-specific name for all assets </t>
  </si>
  <si>
    <t>Forvaltningskapital er et innarbeidet bransjespesifikt navn på sum eiendeler</t>
  </si>
  <si>
    <t>Adjusted total assets</t>
  </si>
  <si>
    <t>Forretningskapital</t>
  </si>
  <si>
    <t>Total assets is an established industry-specific name for all assets plus loans transferred to covered bond companies included in the lending business.</t>
  </si>
  <si>
    <t>Forretningskapital er et innarbeidet bransjespesifikt navn på sum eiendeler med tillegg av lån overført til kredittforetak som inngår i utlånsvirksomheten.</t>
  </si>
  <si>
    <t>Gross loans to customers including loans transferred to covered bond companies</t>
  </si>
  <si>
    <t>Brutto utlån inklusiv utlån overført til kredittforetak</t>
  </si>
  <si>
    <t>Loans transferred to covered bond companies are subtracted from the balance sheet, but are included in the total lending business.</t>
  </si>
  <si>
    <t>Utlån overført til kredittforetak er fraregnet balansen, men inngår i den totale utlånsvirksomheten.</t>
  </si>
  <si>
    <t>Deposit to loan ratio</t>
  </si>
  <si>
    <t>Innskuddsdekning</t>
  </si>
  <si>
    <t>The deposit coverage ratio provides relevant information about SpareBank 1 Østlandet’s financing mix. Deposits from customers are an important means of financing the Bank’s lending business and the indicator provides important information about the Bank’s dependence on market financing.</t>
  </si>
  <si>
    <t>Innskuddsdekning gir relevant informasjon om SpareBank 1 Østlandets finansieringsmiks. Innskudd fra kunder representerer en viktig del at av finansieringen av bankens utlånsvirksomhet og nøkkeltallet gir viktig informasjon om bankens avhengighet av markedsfinansiering.</t>
  </si>
  <si>
    <t>Deposit to loan ratio including loans transferred to covered bond companies</t>
  </si>
  <si>
    <t>Innskuddsdekning inklusiv utlån overført til kredittforetak</t>
  </si>
  <si>
    <t xml:space="preserve">The deposit coverage ratio provides information about the financing mix in the overall lending business. Deposits from customers are an important means of financing the Bank’s lending business and the indicator provides important information about the dependence of the overall lending business on market financing. </t>
  </si>
  <si>
    <t xml:space="preserve">Innskuddsdekning gir informasjon om finansieringsmiks av den totale utlånsvirksomheten. Innskudd fra kunder representerer en viktig del at av finansieringen av bankens utlånsvirksomhet og nøkkeltallet gir viktig informasjon om den totale utlånsvirksomhetens avhengighet av markedsfinansiering. </t>
  </si>
  <si>
    <t>Growth in loans during the last 12 months</t>
  </si>
  <si>
    <t>Utlånsvekst siste 12 måneder</t>
  </si>
  <si>
    <t>This indicator provides information about activity and growth in the Bank’s lending activity.</t>
  </si>
  <si>
    <t>Nøkkeltallet gir informasjon om aktiviteten og veksten i bankens utlånsvirksomhet.</t>
  </si>
  <si>
    <t>Growth in loans including loans transferred to covered bond companies (CB) in the last 12 months</t>
  </si>
  <si>
    <t>Utlånsvekst siste 12 måneder inklusiv utlån overført til kredittforetak</t>
  </si>
  <si>
    <t>This indicator provides information about activity and growth in the Bank’s total lending activity.  The Bank uses the covered bond companies as a source of funding, and the indicator includes loans transferred to the covered bond companies to highlight the activity and growth in overall lending including these loans.</t>
  </si>
  <si>
    <t>Nøkkeltallet gir informasjon om aktiviteten og veksten i bankens totale utlånsvirksomhet.  Banken benytter kredittforetakene som finansieringskilde, og nøkkeltallet inkluderer lån overført til kredittforetakene for å synliggjøre aktiviteten og veksten i den totale utlånsvirksomheten inklusiv disse lånene.</t>
  </si>
  <si>
    <t>Growth in deposits in the last 12 months</t>
  </si>
  <si>
    <t>Innskuddsvekst siste 12 måneder</t>
  </si>
  <si>
    <t>This indicator provides information about the activity and growth of the depositing business which is an important part of financing the Bank’s lending activity.</t>
  </si>
  <si>
    <t>Nøkkeltallet gir informasjon om aktiviteten og veksten i innskuddsvirksomheten som er en viktig del av finansieringen av bankens utlånsvirksomhet.</t>
  </si>
  <si>
    <t>Impairment on loans as a percentage of gross loans</t>
  </si>
  <si>
    <t>Tap på utlån i prosent av brutto utlån</t>
  </si>
  <si>
    <t xml:space="preserve">The indicator shows the impairment loss in relation to gross lending and provides relevant information about the company’s impairment losses in relation to lending volume. This provides useful additional information to the recognised impairment losses as the cost is also viewed in the context of lending volume and is thus better suited for comparison with other banks. </t>
  </si>
  <si>
    <t xml:space="preserve">Nøkkeltallet angir resultatført tapskostnad i forhold til brutto utlån og gir relevant informasjon om hvor store tapskostnader foretaket har i forhold til utlånsvolumet. Dette gir nyttig tilleggsinformasjon til resultatført tapskostnad da kostnaden også sees i sammenheng med utlånsvolumet og er dermed bedre egnet som et sammenligningstall mot andre banker. </t>
  </si>
  <si>
    <t>Loans to and receivables from customers in stage 2, percentage of gross loans</t>
  </si>
  <si>
    <t>Utlån og forpliktelser i trinn 2 i prosent av brutto utlån</t>
  </si>
  <si>
    <t>The indicator provides relevant information about the Bank’s credit risk and is considered as useful additional information to the notes on losses.</t>
  </si>
  <si>
    <t>Nøkkeltallet gir relevant informasjon om bankens kredittrisiko og vurderes som nyttig tilleggsinformasjon ut over det som følger av tapsnotene.</t>
  </si>
  <si>
    <t>Loans to and receivables from customers in stage 3, percentage of gross loans</t>
  </si>
  <si>
    <t>Utlån og forpliktelser i trinn 3 i prosent av brutto utlån</t>
  </si>
  <si>
    <t>Commitments in default as percentage of gross loans</t>
  </si>
  <si>
    <t>Brutto misligholdte engasjement i prosent av brutto utlån</t>
  </si>
  <si>
    <t>Other doubtful commitments as percentage of gross loans</t>
  </si>
  <si>
    <t>Brutto øvrige tapsutsatte engasjement i prosent av brutto utlån</t>
  </si>
  <si>
    <t>Net commitments in default and other doubtful commitments in percentage of gross loans</t>
  </si>
  <si>
    <t>Netto misligholdte og tapsutsatte engasjement i prosent av brutto utlån</t>
  </si>
  <si>
    <t>Loan loss impairment ratio for defaulted commitments</t>
  </si>
  <si>
    <t>Avsetningsgrad for misligholdte engasjementer</t>
  </si>
  <si>
    <t>Loan loss impairment ratio for doubtful commitments</t>
  </si>
  <si>
    <t>Avsetningsgrad for øvrige tapsutsatte engasjementer</t>
  </si>
  <si>
    <t>Equity ratio</t>
  </si>
  <si>
    <t>Egenkapitalprosent</t>
  </si>
  <si>
    <t>The indicator provides information about the company’s unweighted solvency ratio.</t>
  </si>
  <si>
    <t>Nøkkeltallet gir informasjon om den uvektede soliditeten til selskapet.</t>
  </si>
  <si>
    <t>Book equity per EC</t>
  </si>
  <si>
    <t>Bokført egenkapital per EK-bevis konsern</t>
  </si>
  <si>
    <t xml:space="preserve">The indicator provides information about the value of the book equity per equity certificate. This allows the reader to assess the reasonableness of the quoted price for the equity certificate. It is calculated as the equity certificate holders’ share of the equity at the end of the period divided by the number of equity certificates. </t>
  </si>
  <si>
    <t xml:space="preserve">Nøkkeltallet gir informasjon om verdien av bokført egenkapital per egenkapitalbevis. Dette gir leseren mulighet til å vurdere rimeligheten av børskursen til egenkapitalbeviset. Beregnet som egenkapitalbeviseiernes andel av egenkapitalen ved utløpet av perioden dividert på antall egenkapitalbevis. </t>
  </si>
  <si>
    <t>Price/Earnings per EC</t>
  </si>
  <si>
    <t>Pris/resultat per EK-bevis</t>
  </si>
  <si>
    <t xml:space="preserve">The indicator provides information on earnings per equity certificate against the exchange price on the relevant date, helping to assess the reasonableness of the price for the equity certificate. It is calculated as the price per equity certificate divided by annualised earnings per equity certificate. </t>
  </si>
  <si>
    <t xml:space="preserve">Nøkkeltallet gir informasjon om inntjeningen per egenkapitalbevis sett opp mot børskurs på det aktuelle tidspunkt, noe som gir mulighet for å vurdere rimeligheten av børskursen til egenkapitalbeviset. Beregnes som børskurs per egenkapitalbevis dividert på annualisert resultat per egenkapitalbevis. </t>
  </si>
  <si>
    <t>Price/book equity</t>
  </si>
  <si>
    <t>Pris/bokført egenkapital</t>
  </si>
  <si>
    <t xml:space="preserve">The indicator provides information about the book value of the equity per equity certificate against the price at any given time. This allows the reader to assess the reasonableness of the quoted price for the equity certificate. It is calculated as the price per equity certificate divided by book equity per equity certificate (see definition of this measure above). </t>
  </si>
  <si>
    <t xml:space="preserve">Nøkkeltallet gir informasjon om verdien av bokført egenkapital per egenkapitalbevis sett opp mot børskurs på gitt tidspunkt. Dette gir leseren mulighet til å vurdere rimeligheten av børskursen til egenkapitalbeviset. Beregnet som børskurs per egenkapitalbevis dividert på bokført egenkapital per egenkapitalbevis konsern (se definisjonen av dette nøkkeltallet over). </t>
  </si>
  <si>
    <t>Average LTV (Loan to value)</t>
  </si>
  <si>
    <t>Gjennomsnittlig LTV (Loan to value)</t>
  </si>
  <si>
    <t>The indicator provides information about the loan-to-value ratio in the lending portfolio and is relevant for assessing risk of loss in the lending portfolio.</t>
  </si>
  <si>
    <t>Nøkkeltallet gir informasjon om belåningsgraden i utlånsporteføljen og er relevant for å vurdere tapsrisiko i utlånsporteføljen.</t>
  </si>
  <si>
    <t>Loans transferred to covered bond (CB) companies</t>
  </si>
  <si>
    <t>Utlån overført til kredittforetak</t>
  </si>
  <si>
    <t>Loans transferred to covered bond companies are subtracted from the balance sheet, but are included in the total lending business. The indicator is used in calculating other APMs.</t>
  </si>
  <si>
    <t>Utlån overført til kredittforetak er fraregnet balansen, men inngår i den totale utlånsvirksomheten. Nøkkeltallet brukes for beregning av andre APM-er.</t>
  </si>
  <si>
    <t>Act/Act</t>
  </si>
  <si>
    <t>Act/Act is used to annualise the results figures included in the indicators. Results figures are annualised in the indicators to make them comparable with figures for other periods.</t>
  </si>
  <si>
    <t>Act/Act brukes for å annualisere resultatstørrelser som inngår i nøkkeltall. Resultatstørrelser annualiseres i nøkkeltallene for at de skal være sammenlignbare med andre perioders nøkkeltall.</t>
  </si>
  <si>
    <t>Notable items</t>
  </si>
  <si>
    <t>Ekstraordinære poster</t>
  </si>
  <si>
    <t>The indicator is used to calculate the underlying banking activity, which is shown as a separate APM.</t>
  </si>
  <si>
    <t>Nøkkeltallet brukes til å beregne underliggende bankdrift som er oppført som en egen APM.</t>
  </si>
  <si>
    <t>Earnings per average equity certificate</t>
  </si>
  <si>
    <t>Resultat per gjennomsnittlig egenkapitalbevis</t>
  </si>
  <si>
    <t>The indicator shows the equity capital certificate holders' share of profit after tax distributed by average number of equity capital certificates during the accounting period.</t>
  </si>
  <si>
    <t>Nøkkeltallet viser egenkapitalbeviseiernes andel av resultat etter skatt fordelt per gjennomsnittlig egenkapitalbevis i regnskapsperioden.</t>
  </si>
  <si>
    <t>Diluted earnings per average equity certificate</t>
  </si>
  <si>
    <t>Utvannet resultat per gjennomsnittlig egenkapitalbevis</t>
  </si>
  <si>
    <t>The indicator shows the equity capital certificate holders' share of profit after tax distributed by the sum of average number of equity capital certificates during the accounting period and the number of equity capital certificates issued after the accounting period.</t>
  </si>
  <si>
    <t>Nøkkeltallet viser egenkapitalbeviseiernes andel av resultat etter skatt fordelt på summen av gjennomsnittlig antall egenkapitalbevis i regnskapsåret med tillegg av antall egenkapitalbevis som er utstedt etter regnskapsperiodens slutt.</t>
  </si>
  <si>
    <t>Total operating expenses before restructuring costs</t>
  </si>
  <si>
    <t>Sum driftskostnader korrigert for restruktureringskostnader</t>
  </si>
  <si>
    <t>Restructuring costs in connection with reorganization of the business are included in total operating expenses, but these costs are excluded when the business sets targets for growth in operating expenses. These costs are kept out of line for growth figures to be comparable over time. The key figure is presented as it provides a good basis for calculating underlying growth in expenses.</t>
  </si>
  <si>
    <t>Restruktureringskostnader i forbindendelse med omorganisering av virksomheten inngår i sum driftskostnader, men disse kostnadene holdes utenfor når virksomheten fastsetter mål for vekst i driftskostnader. Disse kostnadene holdes utenfor for at veksttallene skal være sammenlignbare over tid. Nøkkeltallet presenteres da det gir et godt grunnlag for å beregne underliggende kostnadsvekst.</t>
  </si>
  <si>
    <t xml:space="preserve">Select Period below  : </t>
  </si>
  <si>
    <t>Year to date</t>
  </si>
  <si>
    <t>Number of days</t>
  </si>
  <si>
    <t>Profit after tax</t>
  </si>
  <si>
    <t>Interest expenses on hybrid capital</t>
  </si>
  <si>
    <t>Tax on interest expenses on hybrid capital</t>
  </si>
  <si>
    <t>- Interest expenses on hybrid capital after tax</t>
  </si>
  <si>
    <t>Profit after tax excl. interest on hybrid capital</t>
  </si>
  <si>
    <t>Equity</t>
  </si>
  <si>
    <t>- Hybrid capital</t>
  </si>
  <si>
    <t>Equity excl. hybrid capital</t>
  </si>
  <si>
    <t>Accumulated average equity excl. hybrid capital</t>
  </si>
  <si>
    <t>Quarter</t>
  </si>
  <si>
    <t>Isolated averege equity excl. hybrid capital</t>
  </si>
  <si>
    <t>Annualized profit after tax excl. interest on hybrid capital after tax</t>
  </si>
  <si>
    <t>Divided by average equity excl. hybrid capital</t>
  </si>
  <si>
    <t xml:space="preserve">Return on equity capital </t>
  </si>
  <si>
    <t>Total operating expenses</t>
  </si>
  <si>
    <t>Total income</t>
  </si>
  <si>
    <t xml:space="preserve">Cost-income-ratio </t>
  </si>
  <si>
    <t>Gross loans to customers</t>
  </si>
  <si>
    <t>+ Loans transferred to SpareBank 1 Boligkreditt AS</t>
  </si>
  <si>
    <t>+ Loans transferred to SpareBank 1 Næringskreditt AS</t>
  </si>
  <si>
    <t>+ Loans transferred to Eika Boligkreditt AS</t>
  </si>
  <si>
    <t>Gross loans including loans transferred to covered bond companies</t>
  </si>
  <si>
    <t xml:space="preserve">Gross loans to customers at the end of the period </t>
  </si>
  <si>
    <t>-Gross loans to customers at the end of the same period last year</t>
  </si>
  <si>
    <t>Growth in loans during the last 12 month in NOK mill.</t>
  </si>
  <si>
    <t>Divided by gross loans to customers at the end of the same period last year</t>
  </si>
  <si>
    <t>Growth in loans during the last 12 months in per cent</t>
  </si>
  <si>
    <t>Gross loans to customers  incl. Loans transferred to covered bond companies at the end of the period</t>
  </si>
  <si>
    <t>-Gross loans to customers  incl. Loans transferred to covered bond companies at the end of the same period last year</t>
  </si>
  <si>
    <t>Growth in loans  incl. Loans transferred to covered bond companies in NOK mill.</t>
  </si>
  <si>
    <t>Divided by gross loans to customers  incl. Loans transferred to covered bond companies at the end of the same period last year</t>
  </si>
  <si>
    <t>Growth in loans incl. Loans transferred to covered bond companies during the last 12 months in per cent</t>
  </si>
  <si>
    <t>-Gross loans to customers at the end last quarter</t>
  </si>
  <si>
    <t>Growth in loans in NOK mill.</t>
  </si>
  <si>
    <t>Divided by gross loans to customers at the end of last quarter</t>
  </si>
  <si>
    <t>Growth in loans during the last quarter</t>
  </si>
  <si>
    <t>-Gross loans to customers  incl. Loans transferred to covered bond companies at the end of last quarter</t>
  </si>
  <si>
    <t>Growth in loans  incl. Loans transferred to coverd bond companies in NOK mill.</t>
  </si>
  <si>
    <t>Divided by gross loans to customers  incl. Loans transferred to covered bond companies last quarter</t>
  </si>
  <si>
    <t>Growth in loans incl. Loans transferred to covered bond companies during the last  quarter</t>
  </si>
  <si>
    <t>Deposits from and liabilities to customers</t>
  </si>
  <si>
    <t>Divided by gross loans to and receivables from customers</t>
  </si>
  <si>
    <t>Deposit to loan-ratio</t>
  </si>
  <si>
    <t xml:space="preserve">Divided by gross loans to customers  incl. Loans transferred to covered bond companies </t>
  </si>
  <si>
    <t>Deposit to loan-ratio incl. loans transferred to covered bond companies</t>
  </si>
  <si>
    <t>Deposits from customers at the end of the period</t>
  </si>
  <si>
    <t>- Deposits from customers at the end of the same period last year</t>
  </si>
  <si>
    <t>Growth in deposits in the last 12 months in NOK mill</t>
  </si>
  <si>
    <t>Divided  by deposits from customers at the end of the same period last year</t>
  </si>
  <si>
    <t>Growth in deposits in the last 12 months in per cent</t>
  </si>
  <si>
    <t>- Deposits from customers at the end of the last quarter</t>
  </si>
  <si>
    <t>Growth in deposits in the last quarter in NOK mill</t>
  </si>
  <si>
    <t>Divided  by deposits from customers at the end of last quarter</t>
  </si>
  <si>
    <t>Growth in deposits in the last quarter in per cent</t>
  </si>
  <si>
    <t>Accumulated average total assets</t>
  </si>
  <si>
    <t>Isolated averege total assets</t>
  </si>
  <si>
    <t>Total assets incl. Loans transferred to covered bond companies (Business capital)</t>
  </si>
  <si>
    <t>Losses on loans and guarantees</t>
  </si>
  <si>
    <t>Losses on loans and guarantess annulized</t>
  </si>
  <si>
    <t>Divided by gross loans to customers</t>
  </si>
  <si>
    <t>Losses on loans and guarantees as a percentage of gross loans</t>
  </si>
  <si>
    <t>Loans and advances to customers at Stage 2</t>
  </si>
  <si>
    <t>Loans and advances to customers at Stage 2 in percentage of gross loans</t>
  </si>
  <si>
    <t>Loans and advances to customers at Stage 3</t>
  </si>
  <si>
    <t>Loans and advances to customers at Stage 3 in percentage of gross loans</t>
  </si>
  <si>
    <t>Gross defaulted commitments for more than 90 days</t>
  </si>
  <si>
    <t>Gross defaulted commitments in percentage of gross loans</t>
  </si>
  <si>
    <t>Gross doubtful commitments (not in default)</t>
  </si>
  <si>
    <t>Gross doubtful commitments (not in default) in percentage of gross loans</t>
  </si>
  <si>
    <t>Net defaulted commitments</t>
  </si>
  <si>
    <t>+ Net doubtful commitments</t>
  </si>
  <si>
    <t>= Net defaulted and doubtful commitments</t>
  </si>
  <si>
    <t>Net commitments in default and other doubtful commitments,  percentage of gross loans</t>
  </si>
  <si>
    <t>Individual impairments on defaulted commitments</t>
  </si>
  <si>
    <t>Gross defaulted commitments for more than 90 days 2)</t>
  </si>
  <si>
    <t>Loan loss impairment ratio on defaulted commitments</t>
  </si>
  <si>
    <t>Individual impairments on doubtful commitments</t>
  </si>
  <si>
    <t>Loan loss impairment ratio on doubtful commitments</t>
  </si>
  <si>
    <t>Total equity capital</t>
  </si>
  <si>
    <t>Divided by total assets</t>
  </si>
  <si>
    <t>- Minority interest</t>
  </si>
  <si>
    <t>- Provision for gifts</t>
  </si>
  <si>
    <t>-Hybrid capital</t>
  </si>
  <si>
    <t>= Book equity</t>
  </si>
  <si>
    <t>Multiply by equity capital certificate ratio</t>
  </si>
  <si>
    <t>= Equity certificate owners share of equity</t>
  </si>
  <si>
    <t>Divided by number of EC's issued</t>
  </si>
  <si>
    <t>Profit after tax for majority interest</t>
  </si>
  <si>
    <t>Minority interest</t>
  </si>
  <si>
    <t>= Equity capital owner's share of profit after tax</t>
  </si>
  <si>
    <t>Earnings per equity certificate (in NOK)</t>
  </si>
  <si>
    <t>Earnings per equity certificate annualized</t>
  </si>
  <si>
    <t>Market price (in NOK)</t>
  </si>
  <si>
    <t>Divided by earnings per EC</t>
  </si>
  <si>
    <t>Divided by book equity per EC</t>
  </si>
  <si>
    <t>Price/Book equity</t>
  </si>
  <si>
    <t>Profit after tax for controlling interest</t>
  </si>
  <si>
    <t xml:space="preserve">Diluted earnings per equity certificate (in NOK) </t>
  </si>
  <si>
    <t>Number of days before emission</t>
  </si>
  <si>
    <t>Number of days after emission</t>
  </si>
  <si>
    <t>Number of equity certificates by the end of the period</t>
  </si>
  <si>
    <t>Average equity certificates</t>
  </si>
  <si>
    <t>Dividet by average equity certificates</t>
  </si>
  <si>
    <t xml:space="preserve">Earnings per average equity certificate (in NOK) </t>
  </si>
  <si>
    <t>Divided by average equity certificates+Equity certificates issued next year that is entitled to dividends</t>
  </si>
  <si>
    <t>Diluted earnings earnings per average equity certificates</t>
  </si>
  <si>
    <t>2.1 Results from the quarterly accounts Group</t>
  </si>
  <si>
    <t>4Q</t>
  </si>
  <si>
    <t>3Q</t>
  </si>
  <si>
    <t>2Q</t>
  </si>
  <si>
    <t>1Q</t>
  </si>
  <si>
    <t>(NOK million, excluding percentages)</t>
  </si>
  <si>
    <t>Interest income</t>
  </si>
  <si>
    <t>Interest expense</t>
  </si>
  <si>
    <t>Net interest income</t>
  </si>
  <si>
    <t>Commission income</t>
  </si>
  <si>
    <t>Commission expenses</t>
  </si>
  <si>
    <t>Other operating income</t>
  </si>
  <si>
    <t>Net commission and other operating income</t>
  </si>
  <si>
    <t>Dividends from other than Group companies</t>
  </si>
  <si>
    <t>Net profit from ownership interests</t>
  </si>
  <si>
    <t>Net profit from other financial assets and liabilities</t>
  </si>
  <si>
    <t>Net income from financial assets and liabilities</t>
  </si>
  <si>
    <t>Personnel expenses</t>
  </si>
  <si>
    <t>Depreciation</t>
  </si>
  <si>
    <t>Other operating expenses</t>
  </si>
  <si>
    <t>Operating profit before losses on loans and guarantees</t>
  </si>
  <si>
    <t>Pre-tax operating profit</t>
  </si>
  <si>
    <t>Tax expense</t>
  </si>
  <si>
    <t>Profitability</t>
  </si>
  <si>
    <t>Return on equity capital 1)</t>
  </si>
  <si>
    <t>Net interest income 2)</t>
  </si>
  <si>
    <t>Cost-income-ratio 3)</t>
  </si>
  <si>
    <t>Balance sheet and ratios</t>
  </si>
  <si>
    <t>Gross loans to customers including loans transferred to covered bond companies 1)</t>
  </si>
  <si>
    <t>Growth in loans during the last 12 months 1)</t>
  </si>
  <si>
    <t>Growth in loans including loans transferred to covered bond companies in the last 12 months 1)</t>
  </si>
  <si>
    <t>Growth in loans during the last quarter 1)</t>
  </si>
  <si>
    <t>Growth in loans including loans transferred to covered bond companies in the last quarter 1)</t>
  </si>
  <si>
    <t>Deposits from customers</t>
  </si>
  <si>
    <t>Deposit-to-loan-ratio 1)</t>
  </si>
  <si>
    <t>Deposit-to-loan-ratio including loans transferred to covered bond companies1)</t>
  </si>
  <si>
    <t>Growth in deposits in the last quarter</t>
  </si>
  <si>
    <t>Average total assets</t>
  </si>
  <si>
    <t>Total assets including loans transferred to covered bond companies 1)</t>
  </si>
  <si>
    <t>Losses and commitments in default</t>
  </si>
  <si>
    <t>Losses on loans as a percentage of gross loans 1)</t>
  </si>
  <si>
    <t>Gross loans to customers in stage 2, percentage of total gross loans 1)</t>
  </si>
  <si>
    <t>Gross loans to customers in stage 3, percentage of total gross loans 1)</t>
  </si>
  <si>
    <t>Financial strength</t>
  </si>
  <si>
    <t>Common equity Tier 1 capital ratio</t>
  </si>
  <si>
    <t xml:space="preserve">Tier 1 capital ratio </t>
  </si>
  <si>
    <t>Capital ratio</t>
  </si>
  <si>
    <t>Net subordinated capital</t>
  </si>
  <si>
    <t>1) See attachment Alternative performance measures.</t>
  </si>
  <si>
    <t xml:space="preserve">2) Net interest income as a percentage of average total assets for the period.  </t>
  </si>
  <si>
    <t>3) Total operating costs as a percentage of total operating income (isolated for the quarter).</t>
  </si>
  <si>
    <t>3.1 Balance sheet quarterly</t>
  </si>
  <si>
    <t>NOK million</t>
  </si>
  <si>
    <t>Assets</t>
  </si>
  <si>
    <t>Cash and deposits with central banks</t>
  </si>
  <si>
    <t>Loans to and receivables from credit institutions</t>
  </si>
  <si>
    <t>Loans to and receivables from customers</t>
  </si>
  <si>
    <t>Certificates, bonds and fixed-income funds</t>
  </si>
  <si>
    <t>Financial derivatives</t>
  </si>
  <si>
    <t>Shares and other equity interests</t>
  </si>
  <si>
    <t>Investments in associates and joint ventures</t>
  </si>
  <si>
    <t>Investments in subsidiaries</t>
  </si>
  <si>
    <t>Goodwill and other intangible assets</t>
  </si>
  <si>
    <t>Property, plant and equipment</t>
  </si>
  <si>
    <t>Other assets</t>
  </si>
  <si>
    <t>Liabilities</t>
  </si>
  <si>
    <t>Deposits from and liabilities to credit institutions</t>
  </si>
  <si>
    <t>Liabilities arising from issuance of securities</t>
  </si>
  <si>
    <t>Current tax liabilities</t>
  </si>
  <si>
    <t>Deferred tax liabilities</t>
  </si>
  <si>
    <t>Other debt and liabilities recognised in the balance sheet</t>
  </si>
  <si>
    <t>Subordinated loan capital</t>
  </si>
  <si>
    <t>Total liabilities</t>
  </si>
  <si>
    <t>Equity Capital</t>
  </si>
  <si>
    <t>Equity capital certificates</t>
  </si>
  <si>
    <t>Premium fund</t>
  </si>
  <si>
    <t>Dividend equalisation fund</t>
  </si>
  <si>
    <t xml:space="preserve">Recommended dividends and other equity capital </t>
  </si>
  <si>
    <t>Primary capital</t>
  </si>
  <si>
    <t>Compensation fund</t>
  </si>
  <si>
    <t xml:space="preserve">Recommended dividend customer return </t>
  </si>
  <si>
    <t>Provision for gifts</t>
  </si>
  <si>
    <t>Fund for unrealised gains</t>
  </si>
  <si>
    <t>Hybrid capital</t>
  </si>
  <si>
    <t>Other equity</t>
  </si>
  <si>
    <t>Non-controlling interests</t>
  </si>
  <si>
    <t>Total equity capital and liabilities</t>
  </si>
  <si>
    <t>4.1 Capital Adequacy quarterly</t>
  </si>
  <si>
    <t>Total equity carried</t>
  </si>
  <si>
    <t xml:space="preserve"> 20.660 </t>
  </si>
  <si>
    <t>Common equity tier 1 capital</t>
  </si>
  <si>
    <t>Results for the accounting year not included</t>
  </si>
  <si>
    <t>Minority interests that is not eligible as CET1 capital</t>
  </si>
  <si>
    <t>Cumulative gains and losses due to changes in own credit risk on fair valued liabilities</t>
  </si>
  <si>
    <t xml:space="preserve"> -   </t>
  </si>
  <si>
    <t>Positive value of expected losses under the IRB approach</t>
  </si>
  <si>
    <t>CET 1 instruments of financial sector entities where the institution does have a significant investment</t>
  </si>
  <si>
    <t>Value adjustments due to the requirements for prudent valuation (AVA)</t>
  </si>
  <si>
    <t>Other adjustments in CET1</t>
  </si>
  <si>
    <t>Additional Tier 1 capital</t>
  </si>
  <si>
    <t>AT1 instruments of financial sector entities where the institution does have a significant investment</t>
  </si>
  <si>
    <t>Instruments issued by consolidated entities that are given recognition in AT1 Capital</t>
  </si>
  <si>
    <t>Tier 1 capital</t>
  </si>
  <si>
    <t>Supplementary capital in excess of Tier 1 capital</t>
  </si>
  <si>
    <t>Instruments issued by consolidated entities that are given recognition in T2 Capital</t>
  </si>
  <si>
    <t>T2 instruments of financial sector where the institution does have a significant investment</t>
  </si>
  <si>
    <t>Total supplementary capital</t>
  </si>
  <si>
    <t>Total eligible capital</t>
  </si>
  <si>
    <t>Corporates - SME</t>
  </si>
  <si>
    <t>Corporates - Specialised Lending</t>
  </si>
  <si>
    <t>Corporates - Other</t>
  </si>
  <si>
    <t>Retail - SME</t>
  </si>
  <si>
    <t>Retail - Mortgage exposures</t>
  </si>
  <si>
    <t>Retail - Other</t>
  </si>
  <si>
    <t>Equity exposures</t>
  </si>
  <si>
    <t>Credit exposures calculated using IRB-approach</t>
  </si>
  <si>
    <t>Credit exposures calculated using the standardised approach</t>
  </si>
  <si>
    <t>Counterparty credit risk</t>
  </si>
  <si>
    <t>Market risk</t>
  </si>
  <si>
    <t>Operational risk</t>
  </si>
  <si>
    <t>Other risk exposures</t>
  </si>
  <si>
    <t>Risk-weighted assets</t>
  </si>
  <si>
    <t>Capital requirements (8%)</t>
  </si>
  <si>
    <t>Pillar 2 (1.8%, 1,7% before 2018)</t>
  </si>
  <si>
    <t>Buffer requirements</t>
  </si>
  <si>
    <t>Capital conservation buffer</t>
  </si>
  <si>
    <t>Countercyclical capital buffer</t>
  </si>
  <si>
    <t>Countercyclical capital buffer rate</t>
  </si>
  <si>
    <t>Systemic risk buffer</t>
  </si>
  <si>
    <t>Systemic risk buffer rate (%)</t>
  </si>
  <si>
    <t>Total buffer requirements for CET1</t>
  </si>
  <si>
    <t>CET1 requirement</t>
  </si>
  <si>
    <t>Available CET1 above current requirements</t>
  </si>
  <si>
    <t>Capital ratios</t>
  </si>
  <si>
    <t>CET 1 capital ratio</t>
  </si>
  <si>
    <t>Tier 1 Capital ratio</t>
  </si>
  <si>
    <t>Capital adequacy ratio</t>
  </si>
  <si>
    <t>Leverage Ratio</t>
  </si>
  <si>
    <t>Pro forma</t>
  </si>
  <si>
    <t>Retail division</t>
  </si>
  <si>
    <t>Income statement</t>
  </si>
  <si>
    <t xml:space="preserve">Net commissions and other income </t>
  </si>
  <si>
    <t>Profit before losses by segment</t>
  </si>
  <si>
    <t>Impairment losses on loans and guarantees</t>
  </si>
  <si>
    <t>Profit/loss per segment after tax</t>
  </si>
  <si>
    <t>Retail_division</t>
  </si>
  <si>
    <t>Gross lending to customers</t>
  </si>
  <si>
    <t>Provisions for credit losses</t>
  </si>
  <si>
    <t>Total assets per segment</t>
  </si>
  <si>
    <t>Other liabilities and equity</t>
  </si>
  <si>
    <t>Total equity capital and liabilities per segment</t>
  </si>
  <si>
    <t>Corporate division</t>
  </si>
  <si>
    <t>Corporate_division</t>
  </si>
  <si>
    <t>SpareBank 1 Finans Østlandet AS *</t>
  </si>
  <si>
    <t>SpareBank_1_Finans_Østlandet_Group</t>
  </si>
  <si>
    <t>Eiendoms-Megler 1 Innlandet AS **</t>
  </si>
  <si>
    <t>Eiendoms_Megler_1_Innlandet_AS</t>
  </si>
  <si>
    <t>Eiendoms-Megler 1 Østlandet **</t>
  </si>
  <si>
    <t>Eiendoms_Megler_1_Oslo_Akershus_Group</t>
  </si>
  <si>
    <t>SpareBank 1 Forretningspartner AS  - Consolidated</t>
  </si>
  <si>
    <t>TheVIT_AS</t>
  </si>
  <si>
    <t>Toten Sparebank Boligkreditt AS</t>
  </si>
  <si>
    <t>Toten_Sparebank_Boligkreditt_AS</t>
  </si>
  <si>
    <t>Other operations/    eliminations</t>
  </si>
  <si>
    <t>Other_operations_eliminations</t>
  </si>
  <si>
    <t>Total</t>
  </si>
  <si>
    <t>*) Holding company with the subsidiaries SpareBank 1 Regnskapshuset AS and SpareBank 1 VIT AS in 2018.</t>
  </si>
  <si>
    <t xml:space="preserve">**) EiendomsMegler 1 Oslo Akershus AS, and EiendomsMegler 1 Innlandet AS merged with accounting effect from January 1 2025 </t>
  </si>
  <si>
    <t>5.2 Segment information - quarter</t>
  </si>
  <si>
    <t>4Q-25</t>
  </si>
  <si>
    <t>3Q-25</t>
  </si>
  <si>
    <t>2Q-25</t>
  </si>
  <si>
    <t>1Q-25</t>
  </si>
  <si>
    <t>4Q-24</t>
  </si>
  <si>
    <t>3Q-24</t>
  </si>
  <si>
    <t>2Q-24</t>
  </si>
  <si>
    <t>1Q-24</t>
  </si>
  <si>
    <t>4Q-23</t>
  </si>
  <si>
    <t>3Q-23</t>
  </si>
  <si>
    <t>2Q-23</t>
  </si>
  <si>
    <t>1Q23</t>
  </si>
  <si>
    <t>4Q-22</t>
  </si>
  <si>
    <t>3Q-22</t>
  </si>
  <si>
    <t>2Q-22</t>
  </si>
  <si>
    <t>1Q22</t>
  </si>
  <si>
    <t>4Q21</t>
  </si>
  <si>
    <t>3Q21</t>
  </si>
  <si>
    <t>2Q21</t>
  </si>
  <si>
    <t>1Q21</t>
  </si>
  <si>
    <t>4Q20</t>
  </si>
  <si>
    <t>3Q20</t>
  </si>
  <si>
    <t>2Q20</t>
  </si>
  <si>
    <t>1Q20</t>
  </si>
  <si>
    <t>4Q19</t>
  </si>
  <si>
    <t>3Q19</t>
  </si>
  <si>
    <t>2Q19</t>
  </si>
  <si>
    <t>1Q19</t>
  </si>
  <si>
    <t>4Q18</t>
  </si>
  <si>
    <t>3Q18</t>
  </si>
  <si>
    <t>2Q18</t>
  </si>
  <si>
    <t>1Q18</t>
  </si>
  <si>
    <t>4Q17</t>
  </si>
  <si>
    <t>3Q17</t>
  </si>
  <si>
    <t>2Q17</t>
  </si>
  <si>
    <t>1Q17</t>
  </si>
  <si>
    <t>4Q-21</t>
  </si>
  <si>
    <t>3Q-21</t>
  </si>
  <si>
    <t>2Q-21</t>
  </si>
  <si>
    <t>1Q-21</t>
  </si>
  <si>
    <t>4Q-20</t>
  </si>
  <si>
    <t>3Q-20</t>
  </si>
  <si>
    <t>2Q-20</t>
  </si>
  <si>
    <t>1Q-20</t>
  </si>
  <si>
    <t>4Q-19</t>
  </si>
  <si>
    <t>3Q-19</t>
  </si>
  <si>
    <t>2Q-19</t>
  </si>
  <si>
    <t>1Q-19</t>
  </si>
  <si>
    <t>4Q-18</t>
  </si>
  <si>
    <t>3Q-18</t>
  </si>
  <si>
    <t>2Q-18</t>
  </si>
  <si>
    <t>1Q-18</t>
  </si>
  <si>
    <t>4Q-17</t>
  </si>
  <si>
    <t>3Q-17</t>
  </si>
  <si>
    <t>2Q-17</t>
  </si>
  <si>
    <t>SpareBank 1 Finans Østlandet Group **</t>
  </si>
  <si>
    <t xml:space="preserve"> </t>
  </si>
  <si>
    <t>4Q26</t>
  </si>
  <si>
    <t>3Q26</t>
  </si>
  <si>
    <t>2Q26</t>
  </si>
  <si>
    <t>1Q26</t>
  </si>
  <si>
    <t>4Q25</t>
  </si>
  <si>
    <t>3Q25</t>
  </si>
  <si>
    <t>2Q25</t>
  </si>
  <si>
    <t>1Q25</t>
  </si>
  <si>
    <t>4Q24</t>
  </si>
  <si>
    <t>3Q24</t>
  </si>
  <si>
    <t>2Q24</t>
  </si>
  <si>
    <t>1Q24</t>
  </si>
  <si>
    <t>4Q23</t>
  </si>
  <si>
    <t>3Q23</t>
  </si>
  <si>
    <t>2Q23</t>
  </si>
  <si>
    <t>4Q22</t>
  </si>
  <si>
    <t>3Q22</t>
  </si>
  <si>
    <t>2Q22</t>
  </si>
  <si>
    <t>Deposit margin RM</t>
  </si>
  <si>
    <t>Deposit margin CM</t>
  </si>
  <si>
    <t>Lending margin, RM, incl. covered bond companies</t>
  </si>
  <si>
    <t>Lending margin, CM, incl. covered bond companies</t>
  </si>
  <si>
    <t>Group</t>
  </si>
  <si>
    <t>Commission fees from covered bond companies</t>
  </si>
  <si>
    <t>Net interest income an commission fees from covered bond companies (MNOK)</t>
  </si>
  <si>
    <t xml:space="preserve">Net interest income in % of average of average total assets </t>
  </si>
  <si>
    <t>Commission income from credit cards</t>
  </si>
  <si>
    <t>Payment transmission</t>
  </si>
  <si>
    <t>Commissions from insurance</t>
  </si>
  <si>
    <t>Commissions from savings</t>
  </si>
  <si>
    <t>Income from real estate brokerage</t>
  </si>
  <si>
    <t>Income from accounting services</t>
  </si>
  <si>
    <t>Other income</t>
  </si>
  <si>
    <t>Sum</t>
  </si>
  <si>
    <t>Dividends from shares and other equity instruments</t>
  </si>
  <si>
    <t>Net income from associates and joint ventures</t>
  </si>
  <si>
    <t>Specification of the consolidated profit after tax in NOK millions:</t>
  </si>
  <si>
    <t>Parent Bank's profit after tax</t>
  </si>
  <si>
    <t>Dividends received from subsidiaries/associated companies</t>
  </si>
  <si>
    <t>Elimination of gains from realisation of subs./associat.</t>
  </si>
  <si>
    <t>Profit from subsidiaries:</t>
  </si>
  <si>
    <t>SpareBank 1 Finans Østlandet AS</t>
  </si>
  <si>
    <t>Totens Sparebank Boligkreditt AS</t>
  </si>
  <si>
    <t>EiendomsMegler 1 Østlandet AS **</t>
  </si>
  <si>
    <t>EiendomsMegler 1 Innlandet AS **</t>
  </si>
  <si>
    <t>SpareBank 1 Forretningspartner AS  - consolidated figures*</t>
  </si>
  <si>
    <t>Youngstorget 5 AS</t>
  </si>
  <si>
    <t>Share of profit from associates/joint ventures:</t>
  </si>
  <si>
    <t>SpareBank 1 Gruppen - consolidated figures</t>
  </si>
  <si>
    <t>Bank 1 Oslo Akershus AS (Q1-17)</t>
  </si>
  <si>
    <t>SpareBank 1 Boligkreditt AS</t>
  </si>
  <si>
    <t>SpareBank 1 Næringskreditt AS</t>
  </si>
  <si>
    <t>Kredittbanken ASA (former SpareBank 1 Kreditt ASA)</t>
  </si>
  <si>
    <t>SpareBank 1 Betaling AS</t>
  </si>
  <si>
    <t>SpareBank 1 Forvaltning AS - consolidated figures</t>
  </si>
  <si>
    <t>SpareBank 1 Bank og Regnskap AS</t>
  </si>
  <si>
    <t>BN Bank ASA - consolidated figures</t>
  </si>
  <si>
    <t>Other group transactions</t>
  </si>
  <si>
    <t>Consolidated profit after tax</t>
  </si>
  <si>
    <t>Contribution from Associated companies and joint ventures</t>
  </si>
  <si>
    <t>SpareBank 1 Gruppen AS</t>
  </si>
  <si>
    <t>BN Bank ASA</t>
  </si>
  <si>
    <t>Other associated companies/joint ventures**</t>
  </si>
  <si>
    <t xml:space="preserve">*SpareBank 1 Østlandet VIT up to 2Q22- consolidated figures </t>
  </si>
  <si>
    <t>** 3Q23- Sparebank Mobilitet Holding AS -57 NOK million</t>
  </si>
  <si>
    <t>Depreciation/amortisation</t>
  </si>
  <si>
    <t>ICT expenses</t>
  </si>
  <si>
    <t>Marketing expenses</t>
  </si>
  <si>
    <t>Operating expenses from real estate</t>
  </si>
  <si>
    <t>Merger costs</t>
  </si>
  <si>
    <t>Other expenses</t>
  </si>
  <si>
    <t>Parent bank (adjusted)</t>
  </si>
  <si>
    <t>Public sector</t>
  </si>
  <si>
    <t>Primary industries</t>
  </si>
  <si>
    <t>Paper and pulp industries</t>
  </si>
  <si>
    <t>Other industry</t>
  </si>
  <si>
    <t>Building and constructions</t>
  </si>
  <si>
    <t>Power and water supply</t>
  </si>
  <si>
    <t>Wholesale and retail trade</t>
  </si>
  <si>
    <t>Hotel and restaurants</t>
  </si>
  <si>
    <t>Real estate</t>
  </si>
  <si>
    <t>Commercial services</t>
  </si>
  <si>
    <t>Transport and communication</t>
  </si>
  <si>
    <t>Other</t>
  </si>
  <si>
    <t>Gross corporate loans by sector and industry</t>
  </si>
  <si>
    <t>Private customers</t>
  </si>
  <si>
    <t>Total gross loans by sector and industry</t>
  </si>
  <si>
    <r>
      <t>Loan loss allowance for loans at amortised cost</t>
    </r>
    <r>
      <rPr>
        <vertAlign val="superscript"/>
        <sz val="10"/>
        <rFont val="Calibri"/>
        <family val="2"/>
        <scheme val="minor"/>
      </rPr>
      <t>1</t>
    </r>
  </si>
  <si>
    <r>
      <t>Fair value adjustments for loans at fair value through OCI</t>
    </r>
    <r>
      <rPr>
        <vertAlign val="superscript"/>
        <sz val="10"/>
        <rFont val="Calibri"/>
        <family val="2"/>
        <scheme val="minor"/>
      </rPr>
      <t>2</t>
    </r>
  </si>
  <si>
    <t>Total loans to customers</t>
  </si>
  <si>
    <t>Loans transferred to SpareBank 1 Boligkreditt AS</t>
  </si>
  <si>
    <t>Loans transferred to SpareBank 1 Næringskreditt AS</t>
  </si>
  <si>
    <t>Loans transferred to Eika Boligkreditt AS</t>
  </si>
  <si>
    <t>Total loans including loans transferred to covered bond companies</t>
  </si>
  <si>
    <t>1) Individual loan impairments to cover losses on loans in 2017</t>
  </si>
  <si>
    <t>2) Collective loan impairments to cover losses on loans in 2017</t>
  </si>
  <si>
    <t>Loans sensitive to changes in the NIBOR rate</t>
  </si>
  <si>
    <t>Gross loans</t>
  </si>
  <si>
    <t>Gross loans linked to the NIBOR rate</t>
  </si>
  <si>
    <t>-of which Corporate market</t>
  </si>
  <si>
    <t>-of which Retail market</t>
  </si>
  <si>
    <t>Total lending volume sensitive to changes in the NIBOR rate</t>
  </si>
  <si>
    <t>Loans transferred to covered bond companies*</t>
  </si>
  <si>
    <t>Total lending volume sensitive to changes in the NIBOR rate including Loans transferred to covered bond companies</t>
  </si>
  <si>
    <t>*All loans transferred to covered bond companies are sensitive to changes in the NIBOR-rate</t>
  </si>
  <si>
    <t>Fixed interest loans</t>
  </si>
  <si>
    <t>SpareBank 1 Finans Østlandet</t>
  </si>
  <si>
    <t>Figures in NOK million / per cent og gross lending</t>
  </si>
  <si>
    <t>Gross loans in stage 1</t>
  </si>
  <si>
    <t>Gross loans in stage 2</t>
  </si>
  <si>
    <t>Gross loans in stage 3</t>
  </si>
  <si>
    <t>Loan and advances to customers at fair value</t>
  </si>
  <si>
    <t>Total gross loans</t>
  </si>
  <si>
    <t>Provisions for credit losses in stage 1</t>
  </si>
  <si>
    <t>Provisions for credit losses in stage 2</t>
  </si>
  <si>
    <t>Provisions for credit losses in stage 3</t>
  </si>
  <si>
    <t>Total provisions for credit losses</t>
  </si>
  <si>
    <t>Loan loss impairment ratio for stage 1</t>
  </si>
  <si>
    <t>Loan loss impairment ratio for stage 2</t>
  </si>
  <si>
    <t>Loan loss impairment ratio for stage 3</t>
  </si>
  <si>
    <t>Total loan loss impairment ratio in per cent of gross loans</t>
  </si>
  <si>
    <t>Stage 1</t>
  </si>
  <si>
    <t>Gross corporate loans in Stage 1 by sector and industry</t>
  </si>
  <si>
    <t>Total gross loans in Stage 1 by sector and industry</t>
  </si>
  <si>
    <t>Stage 2</t>
  </si>
  <si>
    <t>Gross corporate loans in Stage 2 by sector and industry</t>
  </si>
  <si>
    <t>Total gross loans in Stage 2 by sector and industry</t>
  </si>
  <si>
    <t>Stage 3</t>
  </si>
  <si>
    <t>Gross corporate loans in Stage 3 by sector and industry</t>
  </si>
  <si>
    <t>Total gross loans in Stage 3 by sector and industry</t>
  </si>
  <si>
    <t>Loan and advances to corporate customers at fair value by sector and industry</t>
  </si>
  <si>
    <t>Building and construction</t>
  </si>
  <si>
    <t>Transport and communications</t>
  </si>
  <si>
    <t>Other operations</t>
  </si>
  <si>
    <t>Total deposits by sector and industry</t>
  </si>
  <si>
    <t>Total deposits</t>
  </si>
  <si>
    <t>Deposits linked to the NIBOR rate</t>
  </si>
  <si>
    <t>IA</t>
  </si>
  <si>
    <t>Total deposits not linked to NIBOR rate</t>
  </si>
  <si>
    <t>Savings</t>
  </si>
  <si>
    <t>Checking account</t>
  </si>
  <si>
    <t>Fixed interest deposits</t>
  </si>
  <si>
    <t>Other deposits</t>
  </si>
  <si>
    <t>Guaranteed deposits</t>
  </si>
  <si>
    <t>Total deposits not guaranteed</t>
  </si>
  <si>
    <t>Corporate customers</t>
  </si>
  <si>
    <t>Customers*</t>
  </si>
  <si>
    <t>*Defined as customer by having one or more accounts</t>
  </si>
  <si>
    <t>Retail market</t>
  </si>
  <si>
    <t>Corporate market</t>
  </si>
  <si>
    <t>Parent   Bank</t>
  </si>
  <si>
    <t>ECL in expected scenario</t>
  </si>
  <si>
    <t>ECL in downside scenario</t>
  </si>
  <si>
    <t>ECL in upside scenario</t>
  </si>
  <si>
    <t>ECL with used scenario weighting 80/10/10 per cent</t>
  </si>
  <si>
    <t>ECL with alternative scenario weighting 75/15/10 per cent</t>
  </si>
  <si>
    <t>ECL with alternative scenario weighting 70/20/10 per cent</t>
  </si>
  <si>
    <t>ECL with alternative scenario weighting 65/25/10 per cent</t>
  </si>
  <si>
    <t>ECL with alternative scenario weighting 60/30/10 per cent</t>
  </si>
  <si>
    <t>Principal Adverse Impact (PAI) is a reporting standard for investors under the Sustainable Finance Disclosure Regulation (SFDR). The purpose of the reporting is to collect data about the companies’ main adverse impacts.
The information below is meant for investors who want information about SpareBank 1 Østlandet. The report was prepared to the best of our ability given our current access to data. Reference is made to chapters in the
annual report, the website or reports where more information can be found. The reporting concerns the parent bank, not the Group.</t>
  </si>
  <si>
    <t>Category</t>
  </si>
  <si>
    <t>Indicator</t>
  </si>
  <si>
    <t>Metric</t>
  </si>
  <si>
    <t>Impact Reporting 2024</t>
  </si>
  <si>
    <t>Impact Reporting 2023</t>
  </si>
  <si>
    <t>Further information and reference</t>
  </si>
  <si>
    <t>Greenhouse gas emissions</t>
  </si>
  <si>
    <t xml:space="preserve">
GHG emissions</t>
  </si>
  <si>
    <t>Scope 1 GHG emissions</t>
  </si>
  <si>
    <t>13,7 ton CO2e</t>
  </si>
  <si>
    <t>4,25 ton CO2e</t>
  </si>
  <si>
    <t>In 2023, the climate accounting report was for the parent bank, in 2024 it was for the Group. See the annual report, chapter Board of Directors' Report - Green transition, p.135.</t>
  </si>
  <si>
    <t>Scope 2 GHG emissions</t>
  </si>
  <si>
    <t>Location-based: 252,5 ton CO2e
Market-based: 1 151 ton CO2e</t>
  </si>
  <si>
    <t>Location-based: 594,46 ton CO2e</t>
  </si>
  <si>
    <t>Scope 3 GHG emissions</t>
  </si>
  <si>
    <t>2 018 195 ton CO2e (including loan portfolios)</t>
  </si>
  <si>
    <t>376 844 ton CO2e (including loan portfolios)</t>
  </si>
  <si>
    <t>In 2023, the climate accounts were for the parent bank, while in 2024, they are for the group and include more categories than in 2023. See the annual report chapter "Board of Directors' Report - Green Transition," p.135.</t>
  </si>
  <si>
    <t>Total GHG emissions</t>
  </si>
  <si>
    <t>Location-based: 2 018 461 ton CO2e
Market-based: 2 019 360 ton CO2e
(including loan portfolios)</t>
  </si>
  <si>
    <t>377 442 ton CO2e (including loan portfolios)</t>
  </si>
  <si>
    <t>Carbon footprint</t>
  </si>
  <si>
    <t>Location-based: 7,148 ton CO2e/Business capital
Market-based: 7,151 ton CO2e/Business capital
(including loan portfolios)</t>
  </si>
  <si>
    <t>1,6 ton CO2e/Business capital</t>
  </si>
  <si>
    <t>Total greenhouse gas emissions (including emissions from our loan portfolios) divided by the business capital of 282,377 million NOK (sum of assets + loans transferred to credit institutions). See the annual report chapter About SpareBank 1 Østlandet - Key Figures from the Group, p.21.</t>
  </si>
  <si>
    <t>GHG intensity</t>
  </si>
  <si>
    <t>Location-based: 290,6 ton CO2e/Total income
Market-based: 290,7 ton Co2e/Total income
(including loan portfolios)</t>
  </si>
  <si>
    <t>75,4 ton CO2e / Total income</t>
  </si>
  <si>
    <t>Total greenhouse gas emissions (including loan portfolios) divided by total net income, for 2024 NOK 6,946 million. See the annual report chapter Board of Directors' Report - Green Transition, p.135.</t>
  </si>
  <si>
    <t>Exposure in the fossil fuel sector</t>
  </si>
  <si>
    <t>The Bank is not involved in the production of fossil fuels.</t>
  </si>
  <si>
    <t>We do not provide loans to or invest the bank's funds in companies involved in fossil energy production. See the Guidelines for Sustainability and Corporate Social Responsibility on our website, as well as the annual report chapter Board of Directors' Report - Our business operations, p.72.</t>
  </si>
  <si>
    <t>Non-renewable energy consumption and production</t>
  </si>
  <si>
    <t xml:space="preserve">A normal Norwegian electricity mix is used for the Group’ own operations. The Group buys guarantees of origin for 75 percent of the electricity it consumes.
6 per cent of the electricity purchased without guarantees of origin comes from renewable sources, 84 per cent from non-renewable sources, and 10 per cent from nuclear power, according to the Norwegian Water Resources and Energy Directorate (NVE). This shows the composition of electricity that cannot be documented with guarantees of origin and does not reflect actual electricity consumption in Norway. We assume that the energy mix for the group on the electricity we purchase without guarantees of origin has the same energy mix. SpareBank 1 Østlandet does not produce its own electricity and does not operate in sectors with high climate impact. </t>
  </si>
  <si>
    <t>A normal Norwegian electricity mix is used for the Bank’ own operations. The Bank buys guarantees of origin for some of the electricity it consumes.</t>
  </si>
  <si>
    <t xml:space="preserve"> See the annual report chapter Board of Directors' Report - Green Transition, p.127</t>
  </si>
  <si>
    <t>Energy consumption intensity</t>
  </si>
  <si>
    <t>Energy consumption in gigawatt hours per million EUR of income. One gigawatt hour equals one million kilowatt hours (kWh).</t>
  </si>
  <si>
    <t>7 738 590 kWh/Total income</t>
  </si>
  <si>
    <t>6 535 027 kWh/Total income</t>
  </si>
  <si>
    <t>Total energy consumption = 7 738 590 kWh (electricity 5 558 802 kWh + district heating 2 161 340 kWh + district cooling 18 448 kWh). Energy consumption for the Group in 2024.  See the annual report chapter Board of Directors' Report - Green Transition, p.127.</t>
  </si>
  <si>
    <t>Biodiversity</t>
  </si>
  <si>
    <t>Activities negatively affecting biodiversity-sensitive areas</t>
  </si>
  <si>
    <t>The Bank is not located in vulnerable natural areas and our operations have no known adverse impacts on such areas.</t>
  </si>
  <si>
    <t>In the case of our value chain, as we do for our loan portfolios, we are constantly working to investigate our impact on nature. See the report “SpareBank 1 Østlandet’s adverse impact on nature”, which is available on our website.</t>
  </si>
  <si>
    <t>Water</t>
  </si>
  <si>
    <t>Emissions to water</t>
  </si>
  <si>
    <t>Tonnes of emissions to water</t>
  </si>
  <si>
    <t>The Bank causes no emissions to water through its own operations.</t>
  </si>
  <si>
    <t>The Group is located in ordinary office buildings and has no emissions to water beyond normal wastewater from office buildings. We have no figures for this from our value chain, like our loan portfolios, but we analyse our impact on nature. We are aware that this is an issue in agriculture, which represents a large part of our loan portfolio for the corporate market for the Bank. See the report “SpareBank 1 Østlandet’s adverse impact on nature”, which is available on our website.</t>
  </si>
  <si>
    <t>Waste</t>
  </si>
  <si>
    <t>Hazardous waste and radioactive waste ratio</t>
  </si>
  <si>
    <t>Tonnes of hazardous waste and radioactive waste</t>
  </si>
  <si>
    <t>The Bank does not generate hazardous and radioactive waste from its operations.</t>
  </si>
  <si>
    <t>For our value chain, like our loan portfolios, we are constantly analysing our impact on nature, although there is little reason to believe that our loan portfolios include large amounts of hazardous and radioactive waste. Our two largest industries are property and agriculture. See the report “SpareBank 1 Østlandet’s adverse impact on nature”, which is available on our website.</t>
  </si>
  <si>
    <t>Social and employee matters</t>
  </si>
  <si>
    <t>Violations of UN Global Compact (UNGC) principles and Organisation for Economic Cooperation and Development (OECD) Guidelines for Multinational Enterprises</t>
  </si>
  <si>
    <t>Violations of the UNGC principles or OECD Guidelines for Multinational Enterprises</t>
  </si>
  <si>
    <t>The Bank has not had any cases involving breaches of these guidelines.</t>
  </si>
  <si>
    <t xml:space="preserve">The Bank is not aware of any of the companies it is invested in having breached the UN Global Compact (UNGC) or the OECD Guidelines for Multinational Enterprises. </t>
  </si>
  <si>
    <t>Lack of processes and compliance mechanisms to monitor compliance with UN Global Compact principles and OECD Guidelines for Multinational Enterprises</t>
  </si>
  <si>
    <t>Policies to monitor compliance with the UNGC principles or OECD Guidelines for Multinational Enterprises or grievance /complaints handling mechanisms to address violations of the UNGC principles or OECD Guidelines for Multinational Enterprises</t>
  </si>
  <si>
    <t>The Bank has guidelines for complying with the UN Global Compact (UNGC) and the OECD Guidelines for Multinational Enterprises. The Bank has complaints management mechanisms to deal with complaints and breaches.</t>
  </si>
  <si>
    <t>See the statement on due diligence and the General Guidelines for Employee and Human Rights on our website. Also see the annual report chapter "Board of Directors' Report - Our skilled employees," p.140, "Business Conduct," p.180, and information on follow-up in case of  whistleblowing on p.176.</t>
  </si>
  <si>
    <t>Unadjusted gender pay gap</t>
  </si>
  <si>
    <t>Average unadjusted gender pay gap of investee companies</t>
  </si>
  <si>
    <t xml:space="preserve">Women’s average salary as a percentage of men’s average salary in the Group is 88 %. </t>
  </si>
  <si>
    <t xml:space="preserve">Women’s average salary as a percentage of men’s average salary in the Bank is 83,6 %. </t>
  </si>
  <si>
    <t>See detailed information about our employees in the annual report Board of Directors' Report - Our skilled employees, p.152.</t>
  </si>
  <si>
    <t>Board gender diversity</t>
  </si>
  <si>
    <t>Average ratio of female to male board members, expressed as a percentage of all board members</t>
  </si>
  <si>
    <t>40 % woman and 60 % men in the board</t>
  </si>
  <si>
    <t xml:space="preserve">50 % woman and 50 % men in the board </t>
  </si>
  <si>
    <t>See detailed information about our employees in the annual report Board of Directors' Report - Our skilled employees, p.155.</t>
  </si>
  <si>
    <t>Exposure to controversial weapons (anti-personnel mines, cluster munitions, chemical weapons and biological weapons)</t>
  </si>
  <si>
    <t>Involvement in the manufacture or selling of controversial weapons</t>
  </si>
  <si>
    <t>The Bank is not involved in the production or sale of controversial weapons.</t>
  </si>
  <si>
    <t xml:space="preserve">The bank does not provide loans to companies involved in any way in the development, testing, production, storage, transportation of, or production of components exclusively intended for controversial weapons, including cluster, nuclear, chemical, and biological weapons, as well as anti-personnel mines. See the annual report Board of Directors' Report - Our business operations, p. 72. </t>
  </si>
  <si>
    <t>Q121</t>
  </si>
  <si>
    <t>SpareBank 1 Østlandet AS</t>
  </si>
  <si>
    <t>SpareBank 1 ForretningsPartner Østlandet *</t>
  </si>
  <si>
    <t>EiendomsMegler 1 Østlandet AS</t>
  </si>
  <si>
    <t>EiendomsMegler 1 Innlandet AS</t>
  </si>
  <si>
    <t xml:space="preserve">Number of fulltime equivalents </t>
  </si>
  <si>
    <t>Pro forma income statement</t>
  </si>
  <si>
    <t>Isolated numbers, NOK millions</t>
  </si>
  <si>
    <t>Net money transfer fees</t>
  </si>
  <si>
    <t>Commission from insurance</t>
  </si>
  <si>
    <t>Commission from savings</t>
  </si>
  <si>
    <t>Commission from covered bonds comp.</t>
  </si>
  <si>
    <t>Commission from credit cards</t>
  </si>
  <si>
    <t>Real estate brokerage commissions</t>
  </si>
  <si>
    <t xml:space="preserve">Other commission income </t>
  </si>
  <si>
    <t>Accounting services</t>
  </si>
  <si>
    <t>Net profit from financial assets and liabilities</t>
  </si>
  <si>
    <t>Total net income</t>
  </si>
  <si>
    <t>Impairment on loans and guarantees</t>
  </si>
  <si>
    <t>Pro forma figures</t>
  </si>
  <si>
    <t>Per cent</t>
  </si>
  <si>
    <t>Net interest income calculated as a percentage of average total assets for the period</t>
  </si>
  <si>
    <t>Cost income ratio</t>
  </si>
  <si>
    <t>Pro forma balance</t>
  </si>
  <si>
    <t>NOK millions/per cent</t>
  </si>
  <si>
    <t>Growth in loans</t>
  </si>
  <si>
    <t>Growth in loans  incl. loans transferred to covered bond companies in NOK mill. last quarter</t>
  </si>
  <si>
    <t>Retail- Gross lending to customers</t>
  </si>
  <si>
    <t>Corporate - Gross lending to customers</t>
  </si>
  <si>
    <t>Retail - Growth in loans incl. loans transferred to covered bond companies during the last quarter 1)</t>
  </si>
  <si>
    <t>Retail - Growth in loans incl. Loans transferred to covered bond companies during the last 12 months in per cent</t>
  </si>
  <si>
    <t>Retail - Growth in loans during the last 12 months incl. loans transferred to covered bond companies in NOK mill.</t>
  </si>
  <si>
    <t>Corporate - Growth in loans incl. loans transferred to covered bond companies during the last quarter 1)</t>
  </si>
  <si>
    <t>Corporate - Growth in loans incl. Loans transferred to covered bond companies during the last 12 months in per cent</t>
  </si>
  <si>
    <t>Corporate - Growth in loans during the last 12 months incl. loans transferred to covered bond companies in NOK mill.</t>
  </si>
  <si>
    <t>Total - Growth in loans incl. Loans transferred to covered bond companies during the last 12 months in per cent</t>
  </si>
  <si>
    <t>Total - Growth in loans during the last 12 months incl. loans transferred to covered bond companies in NOK mill.</t>
  </si>
  <si>
    <t>Growth in deposits</t>
  </si>
  <si>
    <t>Growth in deposits  in NOK mill. last quarter</t>
  </si>
  <si>
    <t>Retail- Deposits from customers</t>
  </si>
  <si>
    <t>Corporate - Deposits from customers</t>
  </si>
  <si>
    <t>Retail - Growth in deposits during the last quarter 1)</t>
  </si>
  <si>
    <t>Retail - Growth in deposits during the last 12 months in per cent</t>
  </si>
  <si>
    <t>Retail - Growth in deposits during the last 12 months in NOK mill.</t>
  </si>
  <si>
    <t>Corporate - Growth in deposits during the last quarter 1)</t>
  </si>
  <si>
    <t>Corporate - Growth in deposits during the last 12 months in per cent</t>
  </si>
  <si>
    <t>Corporate - Growth in deposits during the last 12 months in NOK mill.</t>
  </si>
  <si>
    <t>Total - Growth in deposits during the last 12 months in per cent</t>
  </si>
  <si>
    <t>Total - Growth in deposits during the last 12 months in NOK mill.</t>
  </si>
  <si>
    <t>Year to date1</t>
  </si>
  <si>
    <t>Quarter1</t>
  </si>
  <si>
    <t>Year to date2</t>
  </si>
  <si>
    <t>Quarter2</t>
  </si>
  <si>
    <t>Year to date3</t>
  </si>
  <si>
    <t>Quarter3</t>
  </si>
  <si>
    <t>Year to date4</t>
  </si>
  <si>
    <t>4. kv 2025</t>
  </si>
  <si>
    <t>3. kv 2025</t>
  </si>
  <si>
    <t>2. kv 2025</t>
  </si>
  <si>
    <t>1. kv 2025</t>
  </si>
  <si>
    <t>4. kv 2024</t>
  </si>
  <si>
    <t>3. kv 2024</t>
  </si>
  <si>
    <t>2. kv 2024</t>
  </si>
  <si>
    <t>1. kv 2024</t>
  </si>
  <si>
    <t>4. kv 2023</t>
  </si>
  <si>
    <t>3. kv 2023</t>
  </si>
  <si>
    <t>2. kv 2023</t>
  </si>
  <si>
    <t>1. kv 2023</t>
  </si>
  <si>
    <t>4Q-2022</t>
  </si>
  <si>
    <t>3Q-2022</t>
  </si>
  <si>
    <t>2Q-2022</t>
  </si>
  <si>
    <t>1Q-2022</t>
  </si>
  <si>
    <t>4Q-2021</t>
  </si>
  <si>
    <t>3Q-2021</t>
  </si>
  <si>
    <t>2Q-2021</t>
  </si>
  <si>
    <t>1Q-2021</t>
  </si>
  <si>
    <t>4Q-2020</t>
  </si>
  <si>
    <t>3Q-2020</t>
  </si>
  <si>
    <t>2Q-2020</t>
  </si>
  <si>
    <t>1Q-2020</t>
  </si>
  <si>
    <t>4Q-2019</t>
  </si>
  <si>
    <t>3Q-2019</t>
  </si>
  <si>
    <t>2Q-2019</t>
  </si>
  <si>
    <t>1Q-2019</t>
  </si>
  <si>
    <t>4Q 2018</t>
  </si>
  <si>
    <t>3. kv 2018</t>
  </si>
  <si>
    <t>2Q 2018</t>
  </si>
  <si>
    <t>1Q 2018</t>
  </si>
  <si>
    <t>4Q 2017</t>
  </si>
  <si>
    <t>3Q 2017</t>
  </si>
  <si>
    <t>1Q 2017</t>
  </si>
  <si>
    <t>Diveded by average equity excl. hybrid capital</t>
  </si>
  <si>
    <t>+ Loans transferred to Eika boligkreditt</t>
  </si>
  <si>
    <t>Dividet by gross loans to and receivables from customers</t>
  </si>
  <si>
    <t>Cost-income-ratio incl. loans transferred to covered bond companies</t>
  </si>
  <si>
    <t>Diveded by deposits from customers at the end of the same period last year</t>
  </si>
  <si>
    <t>Diveded by deposits from customers at the end of last quarter</t>
  </si>
  <si>
    <t>1.10 Growth in deposits in the last 12 months in per cent</t>
  </si>
  <si>
    <t>Isolated average total assets</t>
  </si>
  <si>
    <t>Losses on loans and guarantees as a percentageof gross loans</t>
  </si>
  <si>
    <t>Net commitments in default and other doutful commitments,  percentage of gross loans</t>
  </si>
  <si>
    <t>-</t>
  </si>
  <si>
    <t xml:space="preserve">                             -  </t>
  </si>
  <si>
    <t>Severance programme</t>
  </si>
  <si>
    <t>10.1 Total gross loans and total provisions for credit losses</t>
  </si>
  <si>
    <t>10.2 Total gross loans by stage and sector</t>
  </si>
  <si>
    <t>11.1 Development in volumes - Deposits from customers</t>
  </si>
  <si>
    <t>11.2 Deposits according to deposit type</t>
  </si>
  <si>
    <t>11.3 Deposit guarantee</t>
  </si>
  <si>
    <t>12.1 Number of customers</t>
  </si>
  <si>
    <t>13.1 Sensitivity related to key assumptions in the general loss model</t>
  </si>
  <si>
    <t>14.1 Reporting of Principal Adverse Impacts (PAIs)</t>
  </si>
  <si>
    <t xml:space="preserve">15.1 Development in full-time equivalents in parent bank and subsidiaries </t>
  </si>
  <si>
    <t>Cost income ratio less merger costs 3)</t>
  </si>
  <si>
    <t>Sum driftskostnader</t>
  </si>
  <si>
    <t>Fusjonskostnader</t>
  </si>
  <si>
    <t>Sum netto inntekter</t>
  </si>
  <si>
    <t>1. kv 2026</t>
  </si>
  <si>
    <t>HER</t>
  </si>
  <si>
    <t>1.3 Cost-income-ratio less merger costs</t>
  </si>
  <si>
    <t>1.4 Gross loans including loans transferred to covered bond companies</t>
  </si>
  <si>
    <t>1.5 Growth in loans during the last 12 months in per cent</t>
  </si>
  <si>
    <t>1.6 Growth in loans incl. Loans transferred to CB companies during last 12 months</t>
  </si>
  <si>
    <t>1.7 Growth in loans during the last quarter</t>
  </si>
  <si>
    <t>1.8 Growth in loans incl. Loans transferred to covered bond companies during the last  quarter</t>
  </si>
  <si>
    <t>1.9 Cost-income-ratio</t>
  </si>
  <si>
    <t>1.10 Cost-income-ratio incl. loans transferred to covered bond companies</t>
  </si>
  <si>
    <t>1.11 Growth in deposits in the last 12 months in per cent</t>
  </si>
  <si>
    <t>1.12 Growth in deposits in the last 12 months in per cent</t>
  </si>
  <si>
    <t>1.13 Total assets incl. Loans transferred to CB companies (Business capital)</t>
  </si>
  <si>
    <t>1.14 Losses on loans and guarantees as a percentageof gross loans</t>
  </si>
  <si>
    <t>1.15 Loans and advances to customers at Stage 2 in percentage of gross loans</t>
  </si>
  <si>
    <t>1.16 Loans and advances to customers at Stage 3 in percentage of gross loans</t>
  </si>
  <si>
    <t>1.17 Gross defaulted commitments in percentage of gross loans</t>
  </si>
  <si>
    <t>1.18 Gross doubtful commitments (not in default) in percentage of gross loans</t>
  </si>
  <si>
    <t>1.19 Net commitments in default and other doutful commitments</t>
  </si>
  <si>
    <t>1.20 Loan loss impairment ratio on defaulted commitments</t>
  </si>
  <si>
    <t>1.21 Loan loss impairment ratio on doubtful commitments</t>
  </si>
  <si>
    <t>1.22 Equity ratio</t>
  </si>
  <si>
    <t>1.23 Book equity per EC</t>
  </si>
  <si>
    <t>1.24 Earnings per equity certificate (in NOK)</t>
  </si>
  <si>
    <t>1.25 Price/Earnings per EC</t>
  </si>
  <si>
    <t>1.26 Price/Book equity</t>
  </si>
  <si>
    <t xml:space="preserve">1.27 Diluted earnings per equity certificate (in NOK) </t>
  </si>
  <si>
    <t>1.28 Average equity certificates</t>
  </si>
  <si>
    <t xml:space="preserve">1.29 Earnings per average equity certificate (in NOK) </t>
  </si>
  <si>
    <t>1.30 Diluted earnings earnings per average equity certificates</t>
  </si>
  <si>
    <t>Total operating expenses less merger costs</t>
  </si>
  <si>
    <t>-Merger costs</t>
  </si>
  <si>
    <t>Cost-income-ratio less merger costs</t>
  </si>
  <si>
    <t>Kostnadsprosent eks. fusjonskostnader</t>
  </si>
  <si>
    <t>Dette nøkkeltallet viser forholdet mellom inntekter og kostnader, justert for kostnader knyttet til fusjonen. Det gir et mer representativt bilde av foretakets underliggende kostnadseffektivitet ved å eliminere engangseffekter fra fusjonen. Nøkkeltallet beregnes som sum driftskostnader fratrukket fusjonskostnader, dividert med sum inntekter.</t>
  </si>
  <si>
    <t xml:space="preserve">This key figure shows the relationship between income and costs, adjusted for merger-related costs. It provides a more representative view of the Group’s underlying cost efficiency by excluding one-off effects related to the merger. The key figure is calculated as total operating expenses less merger-related costs, divided by total income. </t>
  </si>
  <si>
    <t>1.9.1 Deposit to loan-ratio</t>
  </si>
  <si>
    <t>1.9.2 Deposit to loan-ratio incl. loans transferred to covered bond companies</t>
  </si>
  <si>
    <t>1.11 Growth in deposits in the last quarter in per cent</t>
  </si>
  <si>
    <t>1.12 Total assets incl. Loans transferred to CB companies (Business capital)</t>
  </si>
  <si>
    <t>1.13 Losses on loans and guarantees as a percentage of gross loans</t>
  </si>
  <si>
    <t>1.14 Loans and advances to customers at Stage 2 in percentage of gross loans</t>
  </si>
  <si>
    <t>1.15 Loans and advances to customers at Stage 3 in percentage of gross loans</t>
  </si>
  <si>
    <t>1.16 Gross defaulted commitments in percentage of gross loans</t>
  </si>
  <si>
    <t>1.17 Gross doubtful commitments (not in default) in percentage of gross loans</t>
  </si>
  <si>
    <t>1.18 Net commitments in default and other doubtful commitments</t>
  </si>
  <si>
    <t>1.19 Loan loss impairment ratio on defaulted commitments</t>
  </si>
  <si>
    <t>1.20 Loan loss impairment ratio on doubtful commitments</t>
  </si>
  <si>
    <t>1.21 Equity ratio</t>
  </si>
  <si>
    <t>1.22 Book equity per EC</t>
  </si>
  <si>
    <t>1.23 Earnings per equity certificate (in NOK)</t>
  </si>
  <si>
    <t>1.24 Price/Earnings per EC</t>
  </si>
  <si>
    <t>1.25 Price/Book equity</t>
  </si>
  <si>
    <t xml:space="preserve">1.26 Diluted earnings per equity certificate (in NOK) </t>
  </si>
  <si>
    <t>1.27 Average equity certificates</t>
  </si>
  <si>
    <t xml:space="preserve">1.28 Earnings per average equity certificate (in NOK) </t>
  </si>
  <si>
    <t>1.29 Diluted earnings earnings per average equity certificates</t>
  </si>
  <si>
    <t>Profit after tax less interest expences on hybrid capital</t>
  </si>
  <si>
    <t>Profit after tax less interest expenses on hybrid capital</t>
  </si>
  <si>
    <t>Resultat etter skatt fratrukket renter på hybridkapital</t>
  </si>
  <si>
    <t>2. kv 2026</t>
  </si>
  <si>
    <t>1Q-26</t>
  </si>
  <si>
    <t>14.1 Reporting of Principal Adverse Impacts (PAI)</t>
  </si>
  <si>
    <t>16 Pro forma results from quarterly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</si>
</sst>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0_-;\-* #,##0_-;_-* &quot;-&quot;_-;_-@_-"/>
    <numFmt numFmtId="43" formatCode="_-* #,##0.00_-;\-* #,##0.00_-;_-* &quot;-&quot;??_-;_-@_-"/>
    <numFmt numFmtId="164" formatCode="_ * #,##0.00_ ;_ * \-#,##0.00_ ;_ * &quot;-&quot;??_ ;_ @_ "/>
    <numFmt numFmtId="165" formatCode="_ * #,##0_ ;_ * \-#,##0_ ;_ * &quot;-&quot;??_ ;_ @_ "/>
    <numFmt numFmtId="166" formatCode="0.0\ %"/>
    <numFmt numFmtId="167" formatCode="0.0"/>
    <numFmt numFmtId="168" formatCode="#\ ###\ ###\ ##0"/>
    <numFmt numFmtId="169" formatCode="yyyy\-mm\-dd;@"/>
    <numFmt numFmtId="170" formatCode="_-&quot;£&quot;* #,##0.00_-;\-&quot;£&quot;* #,##0.00_-;_-&quot;£&quot;* &quot;-&quot;??_-;_-@_-"/>
    <numFmt numFmtId="171" formatCode="_ * #,##0_ ;_ * \-#,##0_ ;_ * &quot;-&quot;_ ;_ @_ "/>
    <numFmt numFmtId="172" formatCode="#,##0;\(#,##0\);&quot;-&quot;"/>
    <numFmt numFmtId="173" formatCode="_(* #,##0.0_);_(* \(#,##0.0\);_(* &quot; - &quot;_);_(@_)"/>
    <numFmt numFmtId="174" formatCode="_(* #,##0_);_(* \(#,##0\);_(* &quot; - &quot;_);_(@_)"/>
    <numFmt numFmtId="175" formatCode="_(* #,##0.0_%_);_(* \(#,##0.0_%\);_(* &quot; - &quot;_%_);_(@_)"/>
    <numFmt numFmtId="176" formatCode="_(* #,##0.0%_);_(* \(#,##0.0%\);_(* &quot; - &quot;\%_);_(@_)"/>
    <numFmt numFmtId="177" formatCode="_(* #,##0.00_);_(* \(#,##0.00\);_(* &quot; - &quot;_);_(@_)"/>
    <numFmt numFmtId="178" formatCode="_(* #,##0.000_);_(* \(#,##0.000\);_(* &quot; - &quot;_);_(@_)"/>
    <numFmt numFmtId="179" formatCode="_-* #,##0\ _€_-;\-* #,##0\ _€_-;_-* &quot;-&quot;\ _€_-;_-@_-"/>
    <numFmt numFmtId="180" formatCode="_-* #,##0.00\ _€_-;\-* #,##0.00\ _€_-;_-* &quot;-&quot;??\ _€_-;_-@_-"/>
    <numFmt numFmtId="181" formatCode="_-* #,##0\ &quot;€&quot;_-;\-* #,##0\ &quot;€&quot;_-;_-* &quot;-&quot;\ &quot;€&quot;_-;_-@_-"/>
    <numFmt numFmtId="182" formatCode="_-* #,##0.00\ &quot;€&quot;_-;\-* #,##0.00\ &quot;€&quot;_-;_-* &quot;-&quot;??\ &quot;€&quot;_-;_-@_-"/>
    <numFmt numFmtId="183" formatCode="_-* #,##0.00_-;\-* #,##0.00_-;_-* \-??_-;_-@_-"/>
    <numFmt numFmtId="184" formatCode="#,##0_ ;\-#,##0\ "/>
    <numFmt numFmtId="185" formatCode="_ * #,##0.0_ ;_ * \-#,##0.0_ ;_ * &quot;-&quot;??_ ;_ @_ "/>
    <numFmt numFmtId="186" formatCode="dd/mm/yy"/>
    <numFmt numFmtId="187" formatCode="_-* #,##0_-;\-* #,##0_-;_-* &quot;-&quot;??_-;_-@_-"/>
    <numFmt numFmtId="188" formatCode="#,##0.00_ ;\-#,##0.00\ "/>
    <numFmt numFmtId="189" formatCode="_-* #,##0.0_-;\-* #,##0.0_-;_-* &quot;-&quot;??_-;_-@_-"/>
    <numFmt numFmtId="190" formatCode="_-* #,##0.0000_-;\-* #,##0.0000_-;_-* &quot;-&quot;??_-;_-@_-"/>
    <numFmt numFmtId="191" formatCode="#,##0.00000000000000"/>
    <numFmt numFmtId="192" formatCode="#,##0.0"/>
    <numFmt numFmtId="193" formatCode="dd/mm/yy;@"/>
    <numFmt numFmtId="194" formatCode="0.00&quot; &quot;%"/>
  </numFmts>
  <fonts count="1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Verdana"/>
      <family val="2"/>
    </font>
    <font>
      <b/>
      <sz val="16"/>
      <color rgb="FF002060"/>
      <name val="Verdana"/>
      <family val="2"/>
    </font>
    <font>
      <sz val="7"/>
      <name val="Verdana"/>
      <family val="2"/>
    </font>
    <font>
      <b/>
      <sz val="7"/>
      <name val="Verdana"/>
      <family val="2"/>
    </font>
    <font>
      <b/>
      <sz val="9"/>
      <name val="Verdana"/>
      <family val="2"/>
    </font>
    <font>
      <sz val="6.5"/>
      <name val="Verdana"/>
      <family val="2"/>
    </font>
    <font>
      <sz val="11"/>
      <color theme="1"/>
      <name val="Verdana"/>
      <family val="2"/>
    </font>
    <font>
      <b/>
      <u/>
      <sz val="12"/>
      <color rgb="FF002060"/>
      <name val="Verdana"/>
      <family val="2"/>
    </font>
    <font>
      <sz val="11"/>
      <color rgb="FF002060"/>
      <name val="Verdana"/>
      <family val="2"/>
    </font>
    <font>
      <sz val="11"/>
      <name val="Verdana"/>
      <family val="2"/>
    </font>
    <font>
      <sz val="6.5"/>
      <color theme="1"/>
      <name val="Verdana"/>
      <family val="2"/>
    </font>
    <font>
      <sz val="10"/>
      <name val="Arial"/>
      <family val="2"/>
    </font>
    <font>
      <sz val="6.5"/>
      <color rgb="FFFF0000"/>
      <name val="Verdana"/>
      <family val="2"/>
    </font>
    <font>
      <b/>
      <sz val="6.5"/>
      <color theme="1"/>
      <name val="Verdana"/>
      <family val="2"/>
    </font>
    <font>
      <b/>
      <sz val="6.5"/>
      <name val="Verdana"/>
      <family val="2"/>
    </font>
    <font>
      <i/>
      <sz val="6.5"/>
      <name val="Verdana"/>
      <family val="2"/>
    </font>
    <font>
      <sz val="6.5"/>
      <color rgb="FF002060"/>
      <name val="Verdana"/>
      <family val="2"/>
    </font>
    <font>
      <sz val="11"/>
      <color rgb="FFFF0000"/>
      <name val="Verdana"/>
      <family val="2"/>
    </font>
    <font>
      <i/>
      <sz val="7"/>
      <name val="Verdana"/>
      <family val="2"/>
    </font>
    <font>
      <sz val="12"/>
      <name val="Verdana"/>
      <family val="2"/>
    </font>
    <font>
      <sz val="10"/>
      <color theme="0"/>
      <name val="Verdana"/>
      <family val="2"/>
    </font>
    <font>
      <b/>
      <sz val="16"/>
      <color theme="0"/>
      <name val="Verdana"/>
      <family val="2"/>
    </font>
    <font>
      <b/>
      <sz val="8"/>
      <color theme="0"/>
      <name val="Verdana"/>
      <family val="2"/>
    </font>
    <font>
      <sz val="11"/>
      <color theme="0"/>
      <name val="Calibri"/>
      <family val="2"/>
      <scheme val="minor"/>
    </font>
    <font>
      <u/>
      <sz val="10"/>
      <color theme="10"/>
      <name val="Arial"/>
      <family val="2"/>
    </font>
    <font>
      <sz val="10"/>
      <color theme="1"/>
      <name val="Calibri"/>
      <family val="2"/>
      <scheme val="minor"/>
    </font>
    <font>
      <b/>
      <sz val="10"/>
      <color theme="1"/>
      <name val="Calibri"/>
      <family val="2"/>
      <scheme val="minor"/>
    </font>
    <font>
      <i/>
      <sz val="10"/>
      <color theme="1"/>
      <name val="Calibri"/>
      <family val="2"/>
      <scheme val="minor"/>
    </font>
    <font>
      <sz val="10"/>
      <name val="Calibri"/>
      <family val="2"/>
      <scheme val="minor"/>
    </font>
    <font>
      <b/>
      <sz val="20"/>
      <color theme="4"/>
      <name val="Arial"/>
      <family val="2"/>
    </font>
    <font>
      <b/>
      <sz val="11"/>
      <name val="Arial"/>
      <family val="2"/>
    </font>
    <font>
      <b/>
      <u/>
      <sz val="10"/>
      <color indexed="59"/>
      <name val="Arial"/>
      <family val="2"/>
    </font>
    <font>
      <u/>
      <sz val="10"/>
      <color theme="4"/>
      <name val="Arial"/>
      <family val="2"/>
    </font>
    <font>
      <u/>
      <sz val="10"/>
      <color theme="5"/>
      <name val="Arial"/>
      <family val="2"/>
    </font>
    <font>
      <sz val="10"/>
      <color theme="5"/>
      <name val="Arial"/>
      <family val="2"/>
    </font>
    <font>
      <sz val="8"/>
      <name val="Arial"/>
      <family val="2"/>
    </font>
    <font>
      <b/>
      <u/>
      <sz val="8"/>
      <color indexed="59"/>
      <name val="Arial"/>
      <family val="2"/>
    </font>
    <font>
      <sz val="15"/>
      <name val="Arial"/>
      <family val="2"/>
    </font>
    <font>
      <b/>
      <sz val="10"/>
      <name val="Arial"/>
      <family val="2"/>
    </font>
    <font>
      <b/>
      <sz val="10"/>
      <name val="Calibri"/>
      <family val="2"/>
    </font>
    <font>
      <sz val="11"/>
      <name val="Calibri"/>
      <family val="2"/>
      <scheme val="minor"/>
    </font>
    <font>
      <b/>
      <sz val="11"/>
      <name val="Calibri"/>
      <family val="2"/>
      <scheme val="minor"/>
    </font>
    <font>
      <sz val="10"/>
      <name val="Calibri"/>
      <family val="2"/>
    </font>
    <font>
      <b/>
      <sz val="10"/>
      <name val="Calibri"/>
      <family val="2"/>
      <scheme val="minor"/>
    </font>
    <font>
      <sz val="9"/>
      <name val="Arial"/>
      <family val="2"/>
    </font>
    <font>
      <sz val="12"/>
      <color indexed="8"/>
      <name val="Gill Sans"/>
    </font>
    <font>
      <u/>
      <sz val="8"/>
      <color theme="10"/>
      <name val="Arial"/>
      <family val="2"/>
    </font>
    <font>
      <sz val="8"/>
      <name val="Verdana"/>
      <family val="2"/>
    </font>
    <font>
      <sz val="10"/>
      <color indexed="8"/>
      <name val="Calibri"/>
      <family val="2"/>
    </font>
    <font>
      <b/>
      <sz val="10"/>
      <color indexed="8"/>
      <name val="Calibri"/>
      <family val="2"/>
    </font>
    <font>
      <b/>
      <sz val="9"/>
      <name val="Calibri"/>
      <family val="2"/>
      <scheme val="minor"/>
    </font>
    <font>
      <sz val="9"/>
      <name val="Calibri"/>
      <family val="2"/>
      <scheme val="minor"/>
    </font>
    <font>
      <sz val="9"/>
      <color rgb="FFFF0000"/>
      <name val="Calibri"/>
      <family val="2"/>
      <scheme val="minor"/>
    </font>
    <font>
      <i/>
      <sz val="9"/>
      <color theme="1"/>
      <name val="Calibri"/>
      <family val="2"/>
      <scheme val="minor"/>
    </font>
    <font>
      <i/>
      <sz val="9"/>
      <name val="Calibri"/>
      <family val="2"/>
      <scheme val="minor"/>
    </font>
    <font>
      <b/>
      <sz val="9"/>
      <color theme="1"/>
      <name val="Calibri"/>
      <family val="2"/>
      <scheme val="minor"/>
    </font>
    <font>
      <b/>
      <sz val="9"/>
      <color rgb="FFFF0000"/>
      <name val="Calibri"/>
      <family val="2"/>
      <scheme val="minor"/>
    </font>
    <font>
      <b/>
      <u/>
      <sz val="10"/>
      <color rgb="FF002060"/>
      <name val="Verdana"/>
      <family val="2"/>
    </font>
    <font>
      <sz val="10"/>
      <color theme="0"/>
      <name val="Calibri"/>
      <family val="2"/>
      <scheme val="minor"/>
    </font>
    <font>
      <sz val="10"/>
      <color rgb="FF002060"/>
      <name val="Verdana"/>
      <family val="2"/>
    </font>
    <font>
      <sz val="10"/>
      <color theme="1"/>
      <name val="Verdana"/>
      <family val="2"/>
    </font>
    <font>
      <sz val="10"/>
      <color rgb="FFFF0000"/>
      <name val="Verdana"/>
      <family val="2"/>
    </font>
    <font>
      <sz val="8"/>
      <color theme="1"/>
      <name val="Verdana"/>
      <family val="2"/>
    </font>
    <font>
      <b/>
      <sz val="12"/>
      <color theme="1"/>
      <name val="Verdana"/>
      <family val="2"/>
    </font>
    <font>
      <sz val="11"/>
      <color rgb="FFFF0000"/>
      <name val="Calibri"/>
      <family val="2"/>
      <scheme val="minor"/>
    </font>
    <font>
      <sz val="8"/>
      <color theme="2" tint="-0.74999237037263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0"/>
      <color theme="1"/>
      <name val="Arial"/>
      <family val="2"/>
    </font>
    <font>
      <b/>
      <sz val="10"/>
      <color theme="1"/>
      <name val="Verdana"/>
      <family val="2"/>
    </font>
    <font>
      <b/>
      <sz val="18"/>
      <color theme="3"/>
      <name val="Calibri Light"/>
      <family val="2"/>
      <scheme val="major"/>
    </font>
    <font>
      <sz val="11"/>
      <color rgb="FF9C6500"/>
      <name val="Calibri"/>
      <family val="2"/>
      <scheme val="minor"/>
    </font>
    <font>
      <sz val="9"/>
      <name val="Times New Roman"/>
      <family val="1"/>
    </font>
    <font>
      <b/>
      <u val="singleAccounting"/>
      <sz val="9"/>
      <name val="Times New Roman"/>
      <family val="1"/>
    </font>
    <font>
      <b/>
      <sz val="16"/>
      <name val="Arial"/>
      <family val="2"/>
    </font>
    <font>
      <b/>
      <sz val="10"/>
      <name val="Times New Roman"/>
      <family val="1"/>
    </font>
    <font>
      <b/>
      <sz val="10"/>
      <color rgb="FFFA7D00"/>
      <name val="verdana"/>
      <family val="2"/>
    </font>
    <font>
      <sz val="10"/>
      <color rgb="FF9C0006"/>
      <name val="verdana"/>
      <family val="2"/>
    </font>
    <font>
      <i/>
      <sz val="8"/>
      <name val="Times New Roman"/>
      <family val="1"/>
    </font>
    <font>
      <b/>
      <sz val="11"/>
      <name val="Times New Roman"/>
      <family val="1"/>
    </font>
    <font>
      <b/>
      <i/>
      <sz val="9.5"/>
      <name val="Times New Roman"/>
      <family val="1"/>
    </font>
    <font>
      <i/>
      <sz val="10"/>
      <color rgb="FF7F7F7F"/>
      <name val="verdana"/>
      <family val="2"/>
    </font>
    <font>
      <sz val="10"/>
      <color rgb="FF006100"/>
      <name val="verdana"/>
      <family val="2"/>
    </font>
    <font>
      <sz val="10"/>
      <color rgb="FF3F3F76"/>
      <name val="verdana"/>
      <family val="2"/>
    </font>
    <font>
      <sz val="10"/>
      <color rgb="FFFA7D00"/>
      <name val="verdana"/>
      <family val="2"/>
    </font>
    <font>
      <b/>
      <sz val="10"/>
      <color theme="0"/>
      <name val="verdana"/>
      <family val="2"/>
    </font>
    <font>
      <sz val="10"/>
      <color rgb="FF9C6500"/>
      <name val="verdana"/>
      <family val="2"/>
    </font>
    <font>
      <b/>
      <sz val="15"/>
      <color theme="3"/>
      <name val="verdana"/>
      <family val="2"/>
    </font>
    <font>
      <b/>
      <sz val="13"/>
      <color theme="3"/>
      <name val="verdana"/>
      <family val="2"/>
    </font>
    <font>
      <b/>
      <sz val="11"/>
      <color theme="3"/>
      <name val="verdana"/>
      <family val="2"/>
    </font>
    <font>
      <b/>
      <sz val="10"/>
      <color rgb="FF3F3F3F"/>
      <name val="verdana"/>
      <family val="2"/>
    </font>
    <font>
      <sz val="12"/>
      <name val="Times New Roman"/>
      <family val="1"/>
    </font>
    <font>
      <u/>
      <sz val="10"/>
      <color indexed="12"/>
      <name val="Arial"/>
      <family val="2"/>
    </font>
    <font>
      <sz val="11"/>
      <color indexed="8"/>
      <name val="Calibri"/>
      <family val="2"/>
    </font>
    <font>
      <sz val="11"/>
      <color indexed="9"/>
      <name val="Calibri"/>
      <family val="2"/>
    </font>
    <font>
      <sz val="11"/>
      <color indexed="62"/>
      <name val="Calibri"/>
      <family val="2"/>
    </font>
    <font>
      <sz val="11"/>
      <color indexed="17"/>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0"/>
      <name val="Calibri"/>
      <family val="2"/>
    </font>
    <font>
      <sz val="11"/>
      <color indexed="20"/>
      <name val="Calibri"/>
      <family val="2"/>
    </font>
    <font>
      <sz val="10"/>
      <color indexed="62"/>
      <name val="Arial"/>
      <family val="2"/>
    </font>
    <font>
      <b/>
      <sz val="11"/>
      <color indexed="63"/>
      <name val="Calibri"/>
      <family val="2"/>
    </font>
    <font>
      <u/>
      <sz val="6.5"/>
      <color indexed="12"/>
      <name val="Arial"/>
      <family val="2"/>
    </font>
    <font>
      <i/>
      <sz val="11"/>
      <color indexed="23"/>
      <name val="Calibri"/>
      <family val="2"/>
    </font>
    <font>
      <b/>
      <sz val="10"/>
      <color indexed="63"/>
      <name val="Arial"/>
      <family val="2"/>
    </font>
    <font>
      <sz val="11"/>
      <color indexed="60"/>
      <name val="Calibri"/>
      <family val="2"/>
    </font>
    <font>
      <b/>
      <sz val="11"/>
      <color indexed="8"/>
      <name val="Calibri"/>
      <family val="2"/>
    </font>
    <font>
      <i/>
      <sz val="10"/>
      <color indexed="23"/>
      <name val="Arial"/>
      <family val="2"/>
    </font>
    <font>
      <u/>
      <sz val="12"/>
      <color indexed="36"/>
      <name val="Times New Roman"/>
      <family val="1"/>
    </font>
    <font>
      <u/>
      <sz val="12"/>
      <color indexed="12"/>
      <name val="Times New Roman"/>
      <family val="1"/>
    </font>
    <font>
      <sz val="10"/>
      <color indexed="60"/>
      <name val="Arial"/>
      <family val="2"/>
    </font>
    <font>
      <sz val="10"/>
      <name val="MS Sans Serif"/>
      <family val="2"/>
    </font>
    <font>
      <b/>
      <sz val="18"/>
      <color indexed="32"/>
      <name val="Arial"/>
      <family val="2"/>
    </font>
    <font>
      <b/>
      <sz val="10"/>
      <color indexed="18"/>
      <name val="Arial"/>
      <family val="2"/>
    </font>
    <font>
      <sz val="10"/>
      <color indexed="8"/>
      <name val="Arial"/>
      <family val="2"/>
    </font>
    <font>
      <sz val="12"/>
      <name val="Arial MT"/>
    </font>
    <font>
      <sz val="10"/>
      <color indexed="18"/>
      <name val="Arial"/>
      <family val="2"/>
    </font>
    <font>
      <sz val="10"/>
      <color indexed="10"/>
      <name val="Arial"/>
      <family val="2"/>
    </font>
    <font>
      <sz val="9.5"/>
      <color rgb="FF000000"/>
      <name val="Arial"/>
      <family val="2"/>
    </font>
    <font>
      <sz val="10"/>
      <color indexed="9"/>
      <name val="Arial"/>
      <family val="2"/>
    </font>
    <font>
      <sz val="10"/>
      <color indexed="20"/>
      <name val="Arial"/>
      <family val="2"/>
    </font>
    <font>
      <b/>
      <sz val="10"/>
      <color indexed="9"/>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52"/>
      <name val="Arial"/>
      <family val="2"/>
    </font>
    <font>
      <b/>
      <sz val="10"/>
      <color indexed="8"/>
      <name val="Arial"/>
      <family val="2"/>
    </font>
    <font>
      <sz val="11"/>
      <color theme="1"/>
      <name val="Calibri"/>
      <family val="2"/>
      <charset val="238"/>
      <scheme val="minor"/>
    </font>
    <font>
      <sz val="8"/>
      <color indexed="8"/>
      <name val="Arial"/>
      <family val="2"/>
    </font>
    <font>
      <i/>
      <sz val="10"/>
      <name val="Calibri"/>
      <family val="2"/>
      <scheme val="minor"/>
    </font>
    <font>
      <vertAlign val="superscript"/>
      <sz val="10"/>
      <name val="Calibri"/>
      <family val="2"/>
      <scheme val="minor"/>
    </font>
    <font>
      <sz val="8"/>
      <name val="Calibri"/>
      <family val="2"/>
      <scheme val="minor"/>
    </font>
    <font>
      <sz val="9"/>
      <color theme="1"/>
      <name val="Calibri"/>
      <family val="2"/>
      <scheme val="minor"/>
    </font>
    <font>
      <sz val="10.5"/>
      <color theme="1"/>
      <name val="Calibri"/>
      <family val="2"/>
      <scheme val="minor"/>
    </font>
    <font>
      <sz val="10"/>
      <color rgb="FFFF0000"/>
      <name val="Arial"/>
      <family val="2"/>
    </font>
    <font>
      <b/>
      <sz val="10"/>
      <color rgb="FFFF0000"/>
      <name val="Calibri"/>
      <family val="2"/>
      <scheme val="minor"/>
    </font>
    <font>
      <b/>
      <sz val="10"/>
      <color theme="0"/>
      <name val="Calibri"/>
      <family val="2"/>
      <scheme val="minor"/>
    </font>
    <font>
      <b/>
      <sz val="12"/>
      <name val="Arial"/>
      <family val="2"/>
    </font>
    <font>
      <b/>
      <sz val="12"/>
      <color theme="0"/>
      <name val="Arial"/>
      <family val="2"/>
    </font>
    <font>
      <b/>
      <sz val="10"/>
      <color theme="0"/>
      <name val="Arial"/>
      <family val="2"/>
    </font>
    <font>
      <sz val="9"/>
      <color theme="1"/>
      <name val="Verdana"/>
      <family val="2"/>
    </font>
    <font>
      <b/>
      <sz val="9"/>
      <color indexed="8"/>
      <name val="Calibri"/>
      <family val="2"/>
      <scheme val="minor"/>
    </font>
    <font>
      <sz val="9"/>
      <color indexed="8"/>
      <name val="Calibri"/>
      <family val="2"/>
      <scheme val="minor"/>
    </font>
    <font>
      <sz val="9"/>
      <color rgb="FF000000"/>
      <name val="Calibri"/>
      <family val="2"/>
      <scheme val="minor"/>
    </font>
    <font>
      <sz val="10"/>
      <color rgb="FFFF0000"/>
      <name val="Calibri"/>
      <family val="2"/>
      <scheme val="minor"/>
    </font>
    <font>
      <sz val="8"/>
      <name val="Arial"/>
      <family val="2"/>
    </font>
    <font>
      <sz val="11"/>
      <color theme="0"/>
      <name val="Verdana"/>
      <family val="2"/>
    </font>
    <font>
      <b/>
      <sz val="18"/>
      <color theme="1"/>
      <name val="Calibri"/>
      <family val="2"/>
      <scheme val="minor"/>
    </font>
    <font>
      <i/>
      <sz val="11"/>
      <color theme="1"/>
      <name val="Calibri"/>
      <family val="2"/>
      <scheme val="minor"/>
    </font>
    <font>
      <b/>
      <i/>
      <sz val="11"/>
      <color theme="1"/>
      <name val="Calibri"/>
      <family val="2"/>
      <scheme val="minor"/>
    </font>
    <font>
      <sz val="10"/>
      <color theme="0"/>
      <name val="Arial"/>
      <family val="2"/>
    </font>
    <font>
      <sz val="8"/>
      <name val="Arial"/>
      <family val="2"/>
    </font>
    <font>
      <b/>
      <sz val="9"/>
      <name val="Calibri"/>
      <family val="2"/>
    </font>
    <font>
      <b/>
      <sz val="11"/>
      <color theme="1"/>
      <name val="Verdana"/>
      <family val="2"/>
    </font>
    <font>
      <b/>
      <sz val="10.5"/>
      <color theme="1"/>
      <name val="Calibri"/>
      <family val="2"/>
      <scheme val="minor"/>
    </font>
    <font>
      <sz val="10.5"/>
      <name val="Calibri"/>
      <family val="2"/>
      <scheme val="minor"/>
    </font>
    <font>
      <b/>
      <sz val="10.5"/>
      <name val="Calibri"/>
      <family val="2"/>
      <scheme val="minor"/>
    </font>
    <font>
      <sz val="11"/>
      <color rgb="FF000000"/>
      <name val="Calibri"/>
      <family val="2"/>
      <scheme val="minor"/>
    </font>
    <font>
      <b/>
      <u/>
      <sz val="11"/>
      <color theme="0"/>
      <name val="Calibri"/>
      <family val="2"/>
      <scheme val="minor"/>
    </font>
    <font>
      <sz val="11"/>
      <color rgb="FF444444"/>
      <name val="Calibri"/>
      <family val="2"/>
      <charset val="1"/>
    </font>
    <font>
      <sz val="11"/>
      <color rgb="FF000000"/>
      <name val="Calibri"/>
      <family val="2"/>
    </font>
    <font>
      <b/>
      <sz val="10.199999999999999"/>
      <name val="Calibri"/>
      <family val="2"/>
      <scheme val="minor"/>
    </font>
    <font>
      <i/>
      <sz val="11"/>
      <color rgb="FF000000"/>
      <name val="Calibri"/>
      <family val="2"/>
      <scheme val="minor"/>
    </font>
    <font>
      <sz val="10"/>
      <color theme="1"/>
      <name val="Calibri"/>
      <family val="2"/>
    </font>
    <font>
      <i/>
      <sz val="10"/>
      <name val="Arial"/>
      <family val="2"/>
    </font>
    <font>
      <i/>
      <sz val="6.5"/>
      <color rgb="FFFF0000"/>
      <name val="Verdana"/>
      <family val="2"/>
    </font>
  </fonts>
  <fills count="7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FFFF"/>
        <bgColor indexed="64"/>
      </patternFill>
    </fill>
    <fill>
      <patternFill patternType="solid">
        <fgColor theme="8" tint="0.39997558519241921"/>
        <bgColor indexed="64"/>
      </patternFill>
    </fill>
    <fill>
      <patternFill patternType="solid">
        <fgColor indexed="9"/>
        <bgColor indexed="64"/>
      </patternFill>
    </fill>
    <fill>
      <patternFill patternType="solid">
        <fgColor rgb="FF8DB4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43"/>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13"/>
        <bgColor indexed="64"/>
      </patternFill>
    </fill>
    <fill>
      <patternFill patternType="solid">
        <fgColor theme="6" tint="0.79998168889431442"/>
        <bgColor indexed="64"/>
      </patternFill>
    </fill>
    <fill>
      <patternFill patternType="solid">
        <fgColor rgb="FF8EA9DB"/>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8EA9DB"/>
        <bgColor rgb="FF000000"/>
      </patternFill>
    </fill>
    <fill>
      <patternFill patternType="solid">
        <fgColor theme="3"/>
        <bgColor indexed="64"/>
      </patternFill>
    </fill>
    <fill>
      <patternFill patternType="solid">
        <fgColor theme="5" tint="0.59999389629810485"/>
        <bgColor indexed="64"/>
      </patternFill>
    </fill>
    <fill>
      <patternFill patternType="solid">
        <fgColor rgb="FFFFFF00"/>
        <bgColor indexed="64"/>
      </patternFill>
    </fill>
  </fills>
  <borders count="61">
    <border>
      <left/>
      <right/>
      <top/>
      <bottom/>
      <diagonal/>
    </border>
    <border>
      <left/>
      <right/>
      <top style="hair">
        <color indexed="64"/>
      </top>
      <bottom/>
      <diagonal/>
    </border>
    <border>
      <left/>
      <right/>
      <top/>
      <bottom style="thin">
        <color rgb="FF002060"/>
      </bottom>
      <diagonal/>
    </border>
    <border>
      <left/>
      <right/>
      <top/>
      <bottom style="thin">
        <color indexed="64"/>
      </bottom>
      <diagonal/>
    </border>
    <border>
      <left/>
      <right/>
      <top style="thin">
        <color rgb="FF002060"/>
      </top>
      <bottom style="thin">
        <color indexed="64"/>
      </bottom>
      <diagonal/>
    </border>
    <border>
      <left/>
      <right/>
      <top/>
      <bottom style="thin">
        <color theme="4"/>
      </bottom>
      <diagonal/>
    </border>
    <border>
      <left/>
      <right/>
      <top style="thin">
        <color auto="1"/>
      </top>
      <bottom style="thin">
        <color indexed="64"/>
      </bottom>
      <diagonal/>
    </border>
    <border>
      <left/>
      <right/>
      <top style="thin">
        <color auto="1"/>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32"/>
      </left>
      <right/>
      <top style="thin">
        <color indexed="32"/>
      </top>
      <bottom/>
      <diagonal/>
    </border>
    <border>
      <left style="thin">
        <color indexed="18"/>
      </left>
      <right style="dotted">
        <color indexed="18"/>
      </right>
      <top style="thin">
        <color indexed="18"/>
      </top>
      <bottom style="thin">
        <color indexed="18"/>
      </bottom>
      <diagonal/>
    </border>
    <border>
      <left style="thin">
        <color indexed="18"/>
      </left>
      <right style="dotted">
        <color indexed="18"/>
      </right>
      <top/>
      <bottom/>
      <diagonal/>
    </border>
    <border>
      <left style="thin">
        <color indexed="64"/>
      </left>
      <right/>
      <top style="thin">
        <color indexed="64"/>
      </top>
      <bottom style="thin">
        <color indexed="64"/>
      </bottom>
      <diagonal/>
    </border>
    <border>
      <left/>
      <right/>
      <top style="thin">
        <color auto="1"/>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23"/>
      </bottom>
      <diagonal/>
    </border>
    <border>
      <left style="double">
        <color theme="5"/>
      </left>
      <right style="double">
        <color theme="5"/>
      </right>
      <top/>
      <bottom style="double">
        <color theme="5"/>
      </bottom>
      <diagonal/>
    </border>
    <border>
      <left style="double">
        <color theme="5"/>
      </left>
      <right style="double">
        <color theme="5"/>
      </right>
      <top/>
      <bottom/>
      <diagonal/>
    </border>
    <border>
      <left/>
      <right/>
      <top/>
      <bottom style="double">
        <color theme="5"/>
      </bottom>
      <diagonal/>
    </border>
    <border>
      <left style="thin">
        <color indexed="64"/>
      </left>
      <right style="thin">
        <color indexed="64"/>
      </right>
      <top style="thin">
        <color indexed="64"/>
      </top>
      <bottom/>
      <diagonal/>
    </border>
    <border>
      <left/>
      <right/>
      <top style="thin">
        <color auto="1"/>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auto="1"/>
      </top>
      <bottom style="thin">
        <color indexed="64"/>
      </bottom>
      <diagonal/>
    </border>
    <border>
      <left/>
      <right/>
      <top style="thin">
        <color indexed="23"/>
      </top>
      <bottom style="thin">
        <color indexed="23"/>
      </bottom>
      <diagonal/>
    </border>
  </borders>
  <cellStyleXfs count="19658">
    <xf numFmtId="0" fontId="0" fillId="0" borderId="0" applyProtection="0"/>
    <xf numFmtId="164" fontId="22" fillId="0" borderId="0" applyFont="0" applyFill="0" applyBorder="0" applyAlignment="0" applyProtection="0"/>
    <xf numFmtId="9" fontId="22" fillId="0" borderId="0" applyFont="0" applyFill="0" applyBorder="0" applyAlignment="0" applyProtection="0"/>
    <xf numFmtId="0" fontId="10" fillId="0" borderId="0"/>
    <xf numFmtId="164" fontId="10" fillId="0" borderId="0" applyFont="0" applyFill="0" applyBorder="0" applyAlignment="0" applyProtection="0"/>
    <xf numFmtId="0" fontId="13" fillId="0" borderId="0"/>
    <xf numFmtId="0" fontId="15" fillId="0" borderId="0"/>
    <xf numFmtId="0" fontId="22" fillId="0" borderId="0" applyProtection="0"/>
    <xf numFmtId="0" fontId="9" fillId="0" borderId="0"/>
    <xf numFmtId="164" fontId="8" fillId="0" borderId="0" applyFont="0" applyFill="0" applyBorder="0" applyAlignment="0" applyProtection="0"/>
    <xf numFmtId="0" fontId="7" fillId="0" borderId="0"/>
    <xf numFmtId="0" fontId="22" fillId="0" borderId="0" applyProtection="0"/>
    <xf numFmtId="0" fontId="22" fillId="0" borderId="0"/>
    <xf numFmtId="0" fontId="22" fillId="0" borderId="0"/>
    <xf numFmtId="0" fontId="55" fillId="0" borderId="0"/>
    <xf numFmtId="0" fontId="56" fillId="0" borderId="0"/>
    <xf numFmtId="0" fontId="6" fillId="0" borderId="0"/>
    <xf numFmtId="0" fontId="81" fillId="8" borderId="0" applyNumberFormat="0" applyBorder="0" applyAlignment="0" applyProtection="0"/>
    <xf numFmtId="0" fontId="83" fillId="11" borderId="13" applyNumberFormat="0" applyAlignment="0" applyProtection="0"/>
    <xf numFmtId="0" fontId="85" fillId="12" borderId="13" applyNumberFormat="0" applyAlignment="0" applyProtection="0"/>
    <xf numFmtId="0" fontId="86" fillId="0" borderId="15" applyNumberFormat="0" applyFill="0" applyAlignment="0" applyProtection="0"/>
    <xf numFmtId="0" fontId="75"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0" borderId="0"/>
    <xf numFmtId="164" fontId="5" fillId="0" borderId="0" applyFont="0" applyFill="0" applyBorder="0" applyAlignment="0" applyProtection="0"/>
    <xf numFmtId="0" fontId="92" fillId="0" borderId="0" applyNumberFormat="0" applyFill="0" applyBorder="0" applyAlignment="0" applyProtection="0"/>
    <xf numFmtId="0" fontId="78" fillId="0" borderId="10" applyNumberFormat="0" applyFill="0" applyAlignment="0" applyProtection="0"/>
    <xf numFmtId="0" fontId="79" fillId="0" borderId="11" applyNumberFormat="0" applyFill="0" applyAlignment="0" applyProtection="0"/>
    <xf numFmtId="0" fontId="80" fillId="0" borderId="12" applyNumberFormat="0" applyFill="0" applyAlignment="0" applyProtection="0"/>
    <xf numFmtId="0" fontId="80" fillId="0" borderId="0" applyNumberFormat="0" applyFill="0" applyBorder="0" applyAlignment="0" applyProtection="0"/>
    <xf numFmtId="0" fontId="82" fillId="9" borderId="0" applyNumberFormat="0" applyBorder="0" applyAlignment="0" applyProtection="0"/>
    <xf numFmtId="0" fontId="93" fillId="10" borderId="0" applyNumberFormat="0" applyBorder="0" applyAlignment="0" applyProtection="0"/>
    <xf numFmtId="0" fontId="84" fillId="12" borderId="14" applyNumberFormat="0" applyAlignment="0" applyProtection="0"/>
    <xf numFmtId="0" fontId="87" fillId="13" borderId="16" applyNumberFormat="0" applyAlignment="0" applyProtection="0"/>
    <xf numFmtId="0" fontId="88" fillId="0" borderId="0" applyNumberFormat="0" applyFill="0" applyBorder="0" applyAlignment="0" applyProtection="0"/>
    <xf numFmtId="0" fontId="89" fillId="0" borderId="18" applyNumberFormat="0" applyFill="0" applyAlignment="0" applyProtection="0"/>
    <xf numFmtId="0" fontId="34" fillId="15"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4" fillId="35" borderId="0" applyNumberFormat="0" applyBorder="0" applyAlignment="0" applyProtection="0"/>
    <xf numFmtId="0" fontId="94" fillId="0" borderId="0" applyFill="0" applyBorder="0">
      <alignment horizontal="left" vertical="top"/>
    </xf>
    <xf numFmtId="41" fontId="94" fillId="0" borderId="0" applyFill="0" applyBorder="0" applyAlignment="0" applyProtection="0">
      <alignment horizontal="right" vertical="top"/>
    </xf>
    <xf numFmtId="0" fontId="95" fillId="0" borderId="0">
      <alignment horizontal="center" wrapText="1"/>
    </xf>
    <xf numFmtId="172" fontId="96" fillId="0" borderId="0"/>
    <xf numFmtId="174" fontId="94" fillId="0" borderId="0" applyFill="0" applyBorder="0">
      <alignment horizontal="right" vertical="top"/>
    </xf>
    <xf numFmtId="9" fontId="22" fillId="0" borderId="0" applyFont="0" applyFill="0" applyBorder="0" applyAlignment="0" applyProtection="0"/>
    <xf numFmtId="43" fontId="22" fillId="0" borderId="0" applyFont="0" applyFill="0" applyBorder="0" applyAlignment="0" applyProtection="0"/>
    <xf numFmtId="164" fontId="22" fillId="0" borderId="0" applyFont="0" applyFill="0" applyBorder="0" applyAlignment="0" applyProtection="0"/>
    <xf numFmtId="0" fontId="71" fillId="16" borderId="0" applyNumberFormat="0" applyBorder="0" applyAlignment="0" applyProtection="0"/>
    <xf numFmtId="0" fontId="71" fillId="20" borderId="0" applyNumberFormat="0" applyBorder="0" applyAlignment="0" applyProtection="0"/>
    <xf numFmtId="0" fontId="71" fillId="24" borderId="0" applyNumberFormat="0" applyBorder="0" applyAlignment="0" applyProtection="0"/>
    <xf numFmtId="0" fontId="71" fillId="28" borderId="0" applyNumberFormat="0" applyBorder="0" applyAlignment="0" applyProtection="0"/>
    <xf numFmtId="0" fontId="71" fillId="32" borderId="0" applyNumberFormat="0" applyBorder="0" applyAlignment="0" applyProtection="0"/>
    <xf numFmtId="0" fontId="71" fillId="36" borderId="0" applyNumberFormat="0" applyBorder="0" applyAlignment="0" applyProtection="0"/>
    <xf numFmtId="0" fontId="71" fillId="17" borderId="0" applyNumberFormat="0" applyBorder="0" applyAlignment="0" applyProtection="0"/>
    <xf numFmtId="0" fontId="71" fillId="21" borderId="0" applyNumberFormat="0" applyBorder="0" applyAlignment="0" applyProtection="0"/>
    <xf numFmtId="0" fontId="71" fillId="25" borderId="0" applyNumberFormat="0" applyBorder="0" applyAlignment="0" applyProtection="0"/>
    <xf numFmtId="0" fontId="71" fillId="29" borderId="0" applyNumberFormat="0" applyBorder="0" applyAlignment="0" applyProtection="0"/>
    <xf numFmtId="0" fontId="71" fillId="33" borderId="0" applyNumberFormat="0" applyBorder="0" applyAlignment="0" applyProtection="0"/>
    <xf numFmtId="0" fontId="71" fillId="37"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31" fillId="26" borderId="0" applyNumberFormat="0" applyBorder="0" applyAlignment="0" applyProtection="0"/>
    <xf numFmtId="0" fontId="31" fillId="30" borderId="0" applyNumberFormat="0" applyBorder="0" applyAlignment="0" applyProtection="0"/>
    <xf numFmtId="0" fontId="31" fillId="34" borderId="0" applyNumberFormat="0" applyBorder="0" applyAlignment="0" applyProtection="0"/>
    <xf numFmtId="0" fontId="31" fillId="38" borderId="0" applyNumberFormat="0" applyBorder="0" applyAlignment="0" applyProtection="0"/>
    <xf numFmtId="0" fontId="98" fillId="12" borderId="13" applyNumberFormat="0" applyAlignment="0" applyProtection="0"/>
    <xf numFmtId="0" fontId="99" fillId="9" borderId="0" applyNumberFormat="0" applyBorder="0" applyAlignment="0" applyProtection="0"/>
    <xf numFmtId="175" fontId="100" fillId="0" borderId="0">
      <alignment horizontal="right" vertical="top"/>
    </xf>
    <xf numFmtId="176" fontId="94" fillId="0" borderId="0">
      <alignment horizontal="right" vertical="top"/>
    </xf>
    <xf numFmtId="176" fontId="100" fillId="0" borderId="0">
      <alignment horizontal="right" vertical="top"/>
    </xf>
    <xf numFmtId="173" fontId="94" fillId="0" borderId="0" applyFill="0" applyBorder="0">
      <alignment horizontal="right" vertical="top"/>
    </xf>
    <xf numFmtId="177" fontId="94" fillId="0" borderId="0" applyFill="0" applyBorder="0">
      <alignment horizontal="right" vertical="top"/>
    </xf>
    <xf numFmtId="178" fontId="94" fillId="0" borderId="0" applyFill="0" applyBorder="0">
      <alignment horizontal="right" vertical="top"/>
    </xf>
    <xf numFmtId="172" fontId="101" fillId="0" borderId="0" applyFill="0" applyBorder="0">
      <alignment vertical="top"/>
    </xf>
    <xf numFmtId="172" fontId="97" fillId="0" borderId="0" applyFill="0" applyBorder="0" applyProtection="0">
      <alignment vertical="top"/>
    </xf>
    <xf numFmtId="172" fontId="102" fillId="0" borderId="0">
      <alignment vertical="top"/>
    </xf>
    <xf numFmtId="0" fontId="103" fillId="0" borderId="0" applyNumberFormat="0" applyFill="0" applyBorder="0" applyAlignment="0" applyProtection="0"/>
    <xf numFmtId="0" fontId="104" fillId="8" borderId="0" applyNumberFormat="0" applyBorder="0" applyAlignment="0" applyProtection="0"/>
    <xf numFmtId="0" fontId="105" fillId="11" borderId="13" applyNumberFormat="0" applyAlignment="0" applyProtection="0"/>
    <xf numFmtId="0" fontId="106" fillId="0" borderId="15" applyNumberFormat="0" applyFill="0" applyAlignment="0" applyProtection="0"/>
    <xf numFmtId="0" fontId="107" fillId="13" borderId="16" applyNumberFormat="0" applyAlignment="0" applyProtection="0"/>
    <xf numFmtId="0" fontId="71" fillId="14" borderId="17" applyNumberFormat="0" applyFont="0" applyAlignment="0" applyProtection="0"/>
    <xf numFmtId="0" fontId="5" fillId="0" borderId="0"/>
    <xf numFmtId="0" fontId="5" fillId="0" borderId="0"/>
    <xf numFmtId="0" fontId="71" fillId="0" borderId="0"/>
    <xf numFmtId="0" fontId="5" fillId="0" borderId="0"/>
    <xf numFmtId="0" fontId="108" fillId="10" borderId="0" applyNumberFormat="0" applyBorder="0" applyAlignment="0" applyProtection="0"/>
    <xf numFmtId="0" fontId="109" fillId="0" borderId="10" applyNumberFormat="0" applyFill="0" applyAlignment="0" applyProtection="0"/>
    <xf numFmtId="0" fontId="110" fillId="0" borderId="11" applyNumberFormat="0" applyFill="0" applyAlignment="0" applyProtection="0"/>
    <xf numFmtId="0" fontId="111" fillId="0" borderId="12" applyNumberFormat="0" applyFill="0" applyAlignment="0" applyProtection="0"/>
    <xf numFmtId="0" fontId="111" fillId="0" borderId="0" applyNumberFormat="0" applyFill="0" applyBorder="0" applyAlignment="0" applyProtection="0"/>
    <xf numFmtId="0" fontId="91" fillId="0" borderId="18" applyNumberFormat="0" applyFill="0" applyAlignment="0" applyProtection="0"/>
    <xf numFmtId="171" fontId="22" fillId="0" borderId="0" applyFont="0" applyFill="0" applyBorder="0" applyAlignment="0" applyProtection="0"/>
    <xf numFmtId="43"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112" fillId="12" borderId="14" applyNumberFormat="0" applyAlignment="0" applyProtection="0"/>
    <xf numFmtId="0" fontId="31" fillId="15" borderId="0" applyNumberFormat="0" applyBorder="0" applyAlignment="0" applyProtection="0"/>
    <xf numFmtId="0" fontId="31" fillId="19"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72" fillId="0" borderId="0" applyNumberFormat="0" applyFill="0" applyBorder="0" applyAlignment="0" applyProtection="0"/>
    <xf numFmtId="0" fontId="22"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5" fillId="0" borderId="0"/>
    <xf numFmtId="0" fontId="5" fillId="0" borderId="0"/>
    <xf numFmtId="0" fontId="71" fillId="0" borderId="0"/>
    <xf numFmtId="0" fontId="71" fillId="16" borderId="0" applyNumberFormat="0" applyBorder="0" applyAlignment="0" applyProtection="0"/>
    <xf numFmtId="0" fontId="71"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34" fillId="34" borderId="0" applyNumberFormat="0" applyBorder="0" applyAlignment="0" applyProtection="0"/>
    <xf numFmtId="0" fontId="34" fillId="38" borderId="0" applyNumberFormat="0" applyBorder="0" applyAlignment="0" applyProtection="0"/>
    <xf numFmtId="0" fontId="85" fillId="12" borderId="13" applyNumberFormat="0" applyAlignment="0" applyProtection="0"/>
    <xf numFmtId="0" fontId="82" fillId="9" borderId="0" applyNumberFormat="0" applyBorder="0" applyAlignment="0" applyProtection="0"/>
    <xf numFmtId="0" fontId="88" fillId="0" borderId="0" applyNumberFormat="0" applyFill="0" applyBorder="0" applyAlignment="0" applyProtection="0"/>
    <xf numFmtId="0" fontId="81" fillId="8" borderId="0" applyNumberFormat="0" applyBorder="0" applyAlignment="0" applyProtection="0"/>
    <xf numFmtId="0" fontId="83" fillId="11" borderId="13" applyNumberFormat="0" applyAlignment="0" applyProtection="0"/>
    <xf numFmtId="0" fontId="86" fillId="0" borderId="15" applyNumberFormat="0" applyFill="0" applyAlignment="0" applyProtection="0"/>
    <xf numFmtId="0" fontId="87" fillId="13" borderId="16" applyNumberForma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5"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14" borderId="17" applyNumberFormat="0" applyFont="0" applyAlignment="0" applyProtection="0"/>
    <xf numFmtId="0" fontId="71" fillId="0" borderId="0"/>
    <xf numFmtId="0" fontId="7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1" fillId="0" borderId="0"/>
    <xf numFmtId="0" fontId="71" fillId="0" borderId="0"/>
    <xf numFmtId="0" fontId="5"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2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3" fillId="10" borderId="0" applyNumberFormat="0" applyBorder="0" applyAlignment="0" applyProtection="0"/>
    <xf numFmtId="0" fontId="78" fillId="0" borderId="10" applyNumberFormat="0" applyFill="0" applyAlignment="0" applyProtection="0"/>
    <xf numFmtId="0" fontId="79" fillId="0" borderId="11" applyNumberFormat="0" applyFill="0" applyAlignment="0" applyProtection="0"/>
    <xf numFmtId="0" fontId="80" fillId="0" borderId="12" applyNumberFormat="0" applyFill="0" applyAlignment="0" applyProtection="0"/>
    <xf numFmtId="0" fontId="80" fillId="0" borderId="0" applyNumberFormat="0" applyFill="0" applyBorder="0" applyAlignment="0" applyProtection="0"/>
    <xf numFmtId="0" fontId="89" fillId="0" borderId="18" applyNumberFormat="0" applyFill="0" applyAlignment="0" applyProtection="0"/>
    <xf numFmtId="0" fontId="84" fillId="12" borderId="14" applyNumberFormat="0" applyAlignment="0" applyProtection="0"/>
    <xf numFmtId="0" fontId="34" fillId="15"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4" fillId="35" borderId="0" applyNumberFormat="0" applyBorder="0" applyAlignment="0" applyProtection="0"/>
    <xf numFmtId="0" fontId="75" fillId="0" borderId="0" applyNumberFormat="0" applyFill="0" applyBorder="0" applyAlignment="0" applyProtection="0"/>
    <xf numFmtId="0" fontId="5" fillId="0" borderId="0"/>
    <xf numFmtId="0" fontId="22" fillId="0" borderId="0"/>
    <xf numFmtId="164" fontId="22" fillId="0" borderId="0" applyFont="0" applyFill="0" applyBorder="0" applyAlignment="0" applyProtection="0"/>
    <xf numFmtId="0" fontId="5" fillId="0" borderId="0"/>
    <xf numFmtId="0" fontId="22" fillId="0" borderId="0"/>
    <xf numFmtId="0" fontId="22" fillId="0" borderId="0"/>
    <xf numFmtId="0" fontId="5" fillId="0" borderId="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4" borderId="17" applyNumberFormat="0" applyFont="0" applyAlignment="0" applyProtection="0"/>
    <xf numFmtId="0" fontId="5" fillId="0" borderId="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22" fillId="0" borderId="0" applyFont="0" applyFill="0" applyBorder="0" applyAlignment="0" applyProtection="0"/>
    <xf numFmtId="164" fontId="22" fillId="0" borderId="0" applyFont="0" applyFill="0" applyBorder="0" applyAlignment="0" applyProtection="0"/>
    <xf numFmtId="0" fontId="5" fillId="0" borderId="0"/>
    <xf numFmtId="0" fontId="5" fillId="0" borderId="0"/>
    <xf numFmtId="0" fontId="22" fillId="0" borderId="0"/>
    <xf numFmtId="0" fontId="22" fillId="0" borderId="0"/>
    <xf numFmtId="9" fontId="5" fillId="0" borderId="0" applyFont="0" applyFill="0" applyBorder="0" applyAlignment="0" applyProtection="0"/>
    <xf numFmtId="0" fontId="5" fillId="36" borderId="0" applyNumberFormat="0" applyBorder="0" applyAlignment="0" applyProtection="0"/>
    <xf numFmtId="0" fontId="5" fillId="14" borderId="17" applyNumberFormat="0" applyFont="0" applyAlignment="0" applyProtection="0"/>
    <xf numFmtId="0" fontId="5" fillId="32" borderId="0" applyNumberFormat="0" applyBorder="0" applyAlignment="0" applyProtection="0"/>
    <xf numFmtId="0" fontId="5" fillId="29"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36" borderId="0" applyNumberFormat="0" applyBorder="0" applyAlignment="0" applyProtection="0"/>
    <xf numFmtId="0" fontId="5" fillId="20" borderId="0" applyNumberFormat="0" applyBorder="0" applyAlignment="0" applyProtection="0"/>
    <xf numFmtId="0" fontId="5" fillId="36" borderId="0" applyNumberFormat="0" applyBorder="0" applyAlignment="0" applyProtection="0"/>
    <xf numFmtId="0" fontId="5" fillId="20" borderId="0" applyNumberFormat="0" applyBorder="0" applyAlignment="0" applyProtection="0"/>
    <xf numFmtId="0" fontId="5" fillId="14" borderId="17" applyNumberFormat="0" applyFont="0" applyAlignment="0" applyProtection="0"/>
    <xf numFmtId="0" fontId="5" fillId="32" borderId="0" applyNumberFormat="0" applyBorder="0" applyAlignment="0" applyProtection="0"/>
    <xf numFmtId="0" fontId="5" fillId="32" borderId="0" applyNumberFormat="0" applyBorder="0" applyAlignment="0" applyProtection="0"/>
    <xf numFmtId="0" fontId="5" fillId="21" borderId="0" applyNumberFormat="0" applyBorder="0" applyAlignment="0" applyProtection="0"/>
    <xf numFmtId="0" fontId="5" fillId="36"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0" borderId="0"/>
    <xf numFmtId="0" fontId="5" fillId="1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4" borderId="17" applyNumberFormat="0" applyFont="0" applyAlignment="0" applyProtection="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14" borderId="17" applyNumberFormat="0" applyFont="0" applyAlignment="0" applyProtection="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0" borderId="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36"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0" borderId="0"/>
    <xf numFmtId="0" fontId="5" fillId="0" borderId="0"/>
    <xf numFmtId="0" fontId="5" fillId="0" borderId="0"/>
    <xf numFmtId="0" fontId="5" fillId="0" borderId="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3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0" borderId="0"/>
    <xf numFmtId="0" fontId="5" fillId="0" borderId="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0" borderId="0"/>
    <xf numFmtId="0" fontId="5" fillId="0" borderId="0"/>
    <xf numFmtId="0" fontId="5" fillId="14" borderId="17" applyNumberFormat="0" applyFont="0" applyAlignment="0" applyProtection="0"/>
    <xf numFmtId="0" fontId="5" fillId="14" borderId="17" applyNumberFormat="0" applyFont="0" applyAlignment="0" applyProtection="0"/>
    <xf numFmtId="0" fontId="5" fillId="37" borderId="0" applyNumberFormat="0" applyBorder="0" applyAlignment="0" applyProtection="0"/>
    <xf numFmtId="0" fontId="5" fillId="3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0" borderId="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29" borderId="0" applyNumberFormat="0" applyBorder="0" applyAlignment="0" applyProtection="0"/>
    <xf numFmtId="0" fontId="5" fillId="0" borderId="0"/>
    <xf numFmtId="0" fontId="5" fillId="28" borderId="0" applyNumberFormat="0" applyBorder="0" applyAlignment="0" applyProtection="0"/>
    <xf numFmtId="0" fontId="5" fillId="25"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33" borderId="0" applyNumberFormat="0" applyBorder="0" applyAlignment="0" applyProtection="0"/>
    <xf numFmtId="164" fontId="22" fillId="0" borderId="0" applyFont="0" applyFill="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0" borderId="0"/>
    <xf numFmtId="0" fontId="5" fillId="36"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0" borderId="0"/>
    <xf numFmtId="0" fontId="5" fillId="0" borderId="0"/>
    <xf numFmtId="0" fontId="5" fillId="14" borderId="17" applyNumberFormat="0" applyFont="0" applyAlignment="0" applyProtection="0"/>
    <xf numFmtId="0" fontId="5" fillId="14" borderId="17" applyNumberFormat="0" applyFont="0" applyAlignment="0" applyProtection="0"/>
    <xf numFmtId="0" fontId="5" fillId="28" borderId="0" applyNumberFormat="0" applyBorder="0" applyAlignment="0" applyProtection="0"/>
    <xf numFmtId="0" fontId="5" fillId="17" borderId="0" applyNumberFormat="0" applyBorder="0" applyAlignment="0" applyProtection="0"/>
    <xf numFmtId="0" fontId="5" fillId="28"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36"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0" borderId="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0" borderId="0"/>
    <xf numFmtId="0" fontId="5" fillId="16" borderId="0" applyNumberFormat="0" applyBorder="0" applyAlignment="0" applyProtection="0"/>
    <xf numFmtId="0" fontId="5" fillId="0" borderId="0"/>
    <xf numFmtId="0" fontId="5" fillId="0" borderId="0"/>
    <xf numFmtId="0" fontId="5" fillId="0" borderId="0"/>
    <xf numFmtId="0" fontId="5" fillId="0" borderId="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28"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179" fontId="22" fillId="0" borderId="0" applyFont="0" applyFill="0" applyBorder="0" applyAlignment="0" applyProtection="0"/>
    <xf numFmtId="180" fontId="22" fillId="0" borderId="0" applyFont="0" applyFill="0" applyBorder="0" applyAlignment="0" applyProtection="0"/>
    <xf numFmtId="181" fontId="22" fillId="0" borderId="0" applyFont="0" applyFill="0" applyBorder="0" applyAlignment="0" applyProtection="0"/>
    <xf numFmtId="182" fontId="22" fillId="0" borderId="0" applyFont="0" applyFill="0" applyBorder="0" applyAlignment="0" applyProtection="0"/>
    <xf numFmtId="0" fontId="5" fillId="0" borderId="0"/>
    <xf numFmtId="0" fontId="5" fillId="0" borderId="0"/>
    <xf numFmtId="0" fontId="115" fillId="39" borderId="0" applyNumberFormat="0" applyBorder="0" applyAlignment="0" applyProtection="0"/>
    <xf numFmtId="0" fontId="115" fillId="40" borderId="0" applyNumberFormat="0" applyBorder="0" applyAlignment="0" applyProtection="0"/>
    <xf numFmtId="0" fontId="115" fillId="41" borderId="0" applyNumberFormat="0" applyBorder="0" applyAlignment="0" applyProtection="0"/>
    <xf numFmtId="0" fontId="115" fillId="42"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39" borderId="0" applyNumberFormat="0" applyBorder="0" applyAlignment="0" applyProtection="0"/>
    <xf numFmtId="0" fontId="115" fillId="40" borderId="0" applyNumberFormat="0" applyBorder="0" applyAlignment="0" applyProtection="0"/>
    <xf numFmtId="0" fontId="115" fillId="41" borderId="0" applyNumberFormat="0" applyBorder="0" applyAlignment="0" applyProtection="0"/>
    <xf numFmtId="0" fontId="115" fillId="42"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5" borderId="0" applyNumberFormat="0" applyBorder="0" applyAlignment="0" applyProtection="0"/>
    <xf numFmtId="0" fontId="115" fillId="46" borderId="0" applyNumberFormat="0" applyBorder="0" applyAlignment="0" applyProtection="0"/>
    <xf numFmtId="0" fontId="115" fillId="47" borderId="0" applyNumberFormat="0" applyBorder="0" applyAlignment="0" applyProtection="0"/>
    <xf numFmtId="0" fontId="115" fillId="42" borderId="0" applyNumberFormat="0" applyBorder="0" applyAlignment="0" applyProtection="0"/>
    <xf numFmtId="0" fontId="115" fillId="45" borderId="0" applyNumberFormat="0" applyBorder="0" applyAlignment="0" applyProtection="0"/>
    <xf numFmtId="0" fontId="115" fillId="48" borderId="0" applyNumberFormat="0" applyBorder="0" applyAlignment="0" applyProtection="0"/>
    <xf numFmtId="0" fontId="115" fillId="45" borderId="0" applyNumberFormat="0" applyBorder="0" applyAlignment="0" applyProtection="0"/>
    <xf numFmtId="0" fontId="115" fillId="46" borderId="0" applyNumberFormat="0" applyBorder="0" applyAlignment="0" applyProtection="0"/>
    <xf numFmtId="0" fontId="115" fillId="47" borderId="0" applyNumberFormat="0" applyBorder="0" applyAlignment="0" applyProtection="0"/>
    <xf numFmtId="0" fontId="115" fillId="42" borderId="0" applyNumberFormat="0" applyBorder="0" applyAlignment="0" applyProtection="0"/>
    <xf numFmtId="0" fontId="115" fillId="45" borderId="0" applyNumberFormat="0" applyBorder="0" applyAlignment="0" applyProtection="0"/>
    <xf numFmtId="0" fontId="115" fillId="48" borderId="0" applyNumberFormat="0" applyBorder="0" applyAlignment="0" applyProtection="0"/>
    <xf numFmtId="0" fontId="116" fillId="49" borderId="0" applyNumberFormat="0" applyBorder="0" applyAlignment="0" applyProtection="0"/>
    <xf numFmtId="0" fontId="116" fillId="46" borderId="0" applyNumberFormat="0" applyBorder="0" applyAlignment="0" applyProtection="0"/>
    <xf numFmtId="0" fontId="116" fillId="47"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2" borderId="0" applyNumberFormat="0" applyBorder="0" applyAlignment="0" applyProtection="0"/>
    <xf numFmtId="0" fontId="116" fillId="49" borderId="0" applyNumberFormat="0" applyBorder="0" applyAlignment="0" applyProtection="0"/>
    <xf numFmtId="0" fontId="116" fillId="46" borderId="0" applyNumberFormat="0" applyBorder="0" applyAlignment="0" applyProtection="0"/>
    <xf numFmtId="0" fontId="116" fillId="47"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2" borderId="0" applyNumberFormat="0" applyBorder="0" applyAlignment="0" applyProtection="0"/>
    <xf numFmtId="0" fontId="117" fillId="44" borderId="19" applyNumberFormat="0" applyAlignment="0" applyProtection="0"/>
    <xf numFmtId="0" fontId="118" fillId="41" borderId="0" applyNumberFormat="0" applyBorder="0" applyAlignment="0" applyProtection="0"/>
    <xf numFmtId="0" fontId="120" fillId="53" borderId="19" applyNumberFormat="0" applyAlignment="0" applyProtection="0"/>
    <xf numFmtId="0" fontId="121" fillId="54" borderId="20" applyNumberFormat="0" applyAlignment="0" applyProtection="0"/>
    <xf numFmtId="0" fontId="122" fillId="0" borderId="21" applyNumberFormat="0" applyFill="0" applyAlignment="0" applyProtection="0"/>
    <xf numFmtId="0" fontId="123" fillId="0" borderId="0" applyNumberFormat="0" applyFill="0" applyBorder="0" applyAlignment="0" applyProtection="0"/>
    <xf numFmtId="0" fontId="124" fillId="0" borderId="22" applyNumberFormat="0" applyFill="0" applyAlignment="0" applyProtection="0"/>
    <xf numFmtId="0" fontId="125" fillId="0" borderId="23" applyNumberFormat="0" applyFill="0" applyAlignment="0" applyProtection="0"/>
    <xf numFmtId="0" fontId="126" fillId="0" borderId="24" applyNumberFormat="0" applyFill="0" applyAlignment="0" applyProtection="0"/>
    <xf numFmtId="0" fontId="126" fillId="0" borderId="0" applyNumberFormat="0" applyFill="0" applyBorder="0" applyAlignment="0" applyProtection="0"/>
    <xf numFmtId="0" fontId="121" fillId="54" borderId="20" applyNumberFormat="0" applyAlignment="0" applyProtection="0"/>
    <xf numFmtId="0" fontId="126" fillId="0" borderId="0" applyNumberFormat="0" applyFill="0" applyBorder="0" applyAlignment="0" applyProtection="0"/>
    <xf numFmtId="0" fontId="116" fillId="55" borderId="0" applyNumberFormat="0" applyBorder="0" applyAlignment="0" applyProtection="0"/>
    <xf numFmtId="0" fontId="116" fillId="56" borderId="0" applyNumberFormat="0" applyBorder="0" applyAlignment="0" applyProtection="0"/>
    <xf numFmtId="0" fontId="116" fillId="57"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8" borderId="0" applyNumberFormat="0" applyBorder="0" applyAlignment="0" applyProtection="0"/>
    <xf numFmtId="0" fontId="117" fillId="44" borderId="19" applyNumberFormat="0" applyAlignment="0" applyProtection="0"/>
    <xf numFmtId="0" fontId="127" fillId="0" borderId="0" applyNumberFormat="0" applyFill="0" applyBorder="0" applyAlignment="0" applyProtection="0"/>
    <xf numFmtId="0" fontId="114" fillId="0" borderId="0" applyNumberFormat="0" applyFill="0" applyBorder="0" applyAlignment="0" applyProtection="0">
      <alignment vertical="top"/>
      <protection locked="0"/>
    </xf>
    <xf numFmtId="0" fontId="122" fillId="0" borderId="21" applyNumberFormat="0" applyFill="0" applyAlignment="0" applyProtection="0"/>
    <xf numFmtId="0" fontId="114" fillId="0" borderId="0" applyNumberFormat="0" applyFill="0" applyBorder="0" applyAlignment="0" applyProtection="0">
      <alignment vertical="top"/>
      <protection locked="0"/>
    </xf>
    <xf numFmtId="0" fontId="128" fillId="40" borderId="0" applyNumberFormat="0" applyBorder="0" applyAlignment="0" applyProtection="0"/>
    <xf numFmtId="0" fontId="22" fillId="59" borderId="25" applyNumberFormat="0" applyFont="0" applyAlignment="0" applyProtection="0"/>
    <xf numFmtId="0" fontId="116" fillId="55" borderId="0" applyNumberFormat="0" applyBorder="0" applyAlignment="0" applyProtection="0"/>
    <xf numFmtId="0" fontId="116" fillId="56" borderId="0" applyNumberFormat="0" applyBorder="0" applyAlignment="0" applyProtection="0"/>
    <xf numFmtId="0" fontId="116" fillId="57"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8" borderId="0" applyNumberFormat="0" applyBorder="0" applyAlignment="0" applyProtection="0"/>
    <xf numFmtId="0" fontId="118" fillId="41" borderId="0" applyNumberFormat="0" applyBorder="0" applyAlignment="0" applyProtection="0"/>
    <xf numFmtId="0" fontId="130" fillId="53" borderId="26" applyNumberFormat="0" applyAlignment="0" applyProtection="0"/>
    <xf numFmtId="0" fontId="114"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115" fillId="0" borderId="0"/>
    <xf numFmtId="0" fontId="22" fillId="0" borderId="0"/>
    <xf numFmtId="0" fontId="22" fillId="0" borderId="0"/>
    <xf numFmtId="0" fontId="22" fillId="0" borderId="0"/>
    <xf numFmtId="0" fontId="22" fillId="0" borderId="0"/>
    <xf numFmtId="0" fontId="22" fillId="59" borderId="25" applyNumberFormat="0" applyFont="0" applyAlignment="0" applyProtection="0"/>
    <xf numFmtId="0" fontId="128" fillId="40" borderId="0" applyNumberFormat="0" applyBorder="0" applyAlignment="0" applyProtection="0"/>
    <xf numFmtId="0" fontId="130" fillId="53" borderId="26" applyNumberFormat="0" applyAlignment="0" applyProtection="0"/>
    <xf numFmtId="0" fontId="134" fillId="60" borderId="0" applyNumberFormat="0" applyBorder="0" applyAlignment="0" applyProtection="0"/>
    <xf numFmtId="0" fontId="22" fillId="0" borderId="0"/>
    <xf numFmtId="0" fontId="22" fillId="0" borderId="0"/>
    <xf numFmtId="0" fontId="22" fillId="0" borderId="0"/>
    <xf numFmtId="0" fontId="120" fillId="53" borderId="19" applyNumberFormat="0" applyAlignment="0" applyProtection="0"/>
    <xf numFmtId="0" fontId="127" fillId="0" borderId="0" applyNumberFormat="0" applyFill="0" applyBorder="0" applyAlignment="0" applyProtection="0"/>
    <xf numFmtId="0" fontId="132" fillId="0" borderId="0" applyNumberFormat="0" applyFill="0" applyBorder="0" applyAlignment="0" applyProtection="0"/>
    <xf numFmtId="0" fontId="123" fillId="0" borderId="0" applyNumberFormat="0" applyFill="0" applyBorder="0" applyAlignment="0" applyProtection="0"/>
    <xf numFmtId="0" fontId="124" fillId="0" borderId="22" applyNumberFormat="0" applyFill="0" applyAlignment="0" applyProtection="0"/>
    <xf numFmtId="0" fontId="125" fillId="0" borderId="23" applyNumberFormat="0" applyFill="0" applyAlignment="0" applyProtection="0"/>
    <xf numFmtId="0" fontId="126" fillId="0" borderId="24" applyNumberFormat="0" applyFill="0" applyAlignment="0" applyProtection="0"/>
    <xf numFmtId="0" fontId="123" fillId="0" borderId="0" applyNumberFormat="0" applyFill="0" applyBorder="0" applyAlignment="0" applyProtection="0"/>
    <xf numFmtId="0" fontId="135" fillId="0" borderId="27" applyNumberFormat="0" applyFill="0" applyAlignment="0" applyProtection="0"/>
    <xf numFmtId="0" fontId="114" fillId="0" borderId="0" applyNumberFormat="0" applyFill="0" applyBorder="0" applyAlignment="0" applyProtection="0">
      <alignment vertical="top"/>
      <protection locked="0"/>
    </xf>
    <xf numFmtId="0" fontId="22" fillId="14" borderId="17" applyNumberFormat="0" applyFont="0" applyAlignment="0" applyProtection="0"/>
    <xf numFmtId="0" fontId="22" fillId="14" borderId="17" applyNumberFormat="0" applyFont="0" applyAlignment="0" applyProtection="0"/>
    <xf numFmtId="0" fontId="22" fillId="0" borderId="0"/>
    <xf numFmtId="0" fontId="22" fillId="0" borderId="0"/>
    <xf numFmtId="0" fontId="5" fillId="0" borderId="0"/>
    <xf numFmtId="0" fontId="22" fillId="14" borderId="17" applyNumberFormat="0" applyFont="0" applyAlignment="0" applyProtection="0"/>
    <xf numFmtId="0" fontId="22" fillId="14" borderId="17" applyNumberFormat="0" applyFont="0" applyAlignment="0" applyProtection="0"/>
    <xf numFmtId="170" fontId="22" fillId="0" borderId="0" applyFont="0" applyFill="0" applyBorder="0" applyAlignment="0" applyProtection="0"/>
    <xf numFmtId="0" fontId="22" fillId="0" borderId="0"/>
    <xf numFmtId="0" fontId="114" fillId="0" borderId="0" applyNumberFormat="0" applyFill="0" applyBorder="0" applyAlignment="0" applyProtection="0">
      <alignment vertical="top"/>
      <protection locked="0"/>
    </xf>
    <xf numFmtId="9" fontId="22" fillId="0" borderId="0" applyFont="0" applyFill="0" applyBorder="0" applyAlignment="0" applyProtection="0"/>
    <xf numFmtId="0" fontId="5" fillId="0" borderId="0"/>
    <xf numFmtId="0" fontId="5" fillId="0" borderId="0"/>
    <xf numFmtId="0" fontId="22" fillId="14" borderId="17" applyNumberFormat="0" applyFont="0" applyAlignment="0" applyProtection="0"/>
    <xf numFmtId="0" fontId="22" fillId="14" borderId="17" applyNumberFormat="0" applyFont="0" applyAlignment="0" applyProtection="0"/>
    <xf numFmtId="0" fontId="5" fillId="0" borderId="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5" fillId="0" borderId="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5" fillId="0" borderId="0"/>
    <xf numFmtId="0" fontId="5" fillId="0" borderId="0"/>
    <xf numFmtId="0" fontId="22" fillId="14" borderId="17" applyNumberFormat="0" applyFont="0" applyAlignment="0" applyProtection="0"/>
    <xf numFmtId="0" fontId="22" fillId="14" borderId="17" applyNumberFormat="0" applyFont="0" applyAlignment="0" applyProtection="0"/>
    <xf numFmtId="0" fontId="5" fillId="0" borderId="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5" fillId="0" borderId="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0" borderId="0"/>
    <xf numFmtId="0" fontId="5" fillId="0" borderId="0"/>
    <xf numFmtId="0" fontId="22" fillId="14" borderId="17" applyNumberFormat="0" applyFont="0" applyAlignment="0" applyProtection="0"/>
    <xf numFmtId="0" fontId="22" fillId="14" borderId="17" applyNumberFormat="0" applyFont="0" applyAlignment="0" applyProtection="0"/>
    <xf numFmtId="0" fontId="5" fillId="0" borderId="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5" fillId="0" borderId="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22" fillId="14" borderId="17" applyNumberFormat="0" applyFont="0" applyAlignment="0" applyProtection="0"/>
    <xf numFmtId="0" fontId="5" fillId="0" borderId="0"/>
    <xf numFmtId="0" fontId="5" fillId="0" borderId="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0" borderId="0"/>
    <xf numFmtId="0" fontId="5" fillId="14" borderId="17" applyNumberFormat="0" applyFont="0" applyAlignment="0" applyProtection="0"/>
    <xf numFmtId="0" fontId="5" fillId="0" borderId="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4" borderId="17"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0" borderId="0"/>
    <xf numFmtId="0" fontId="5" fillId="0" borderId="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14" borderId="17"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7" fillId="44" borderId="19" applyNumberFormat="0" applyAlignment="0" applyProtection="0"/>
    <xf numFmtId="0" fontId="119" fillId="53" borderId="19" applyNumberFormat="0" applyAlignment="0" applyProtection="0"/>
    <xf numFmtId="0" fontId="120" fillId="53" borderId="19" applyNumberFormat="0" applyAlignment="0" applyProtection="0"/>
    <xf numFmtId="0" fontId="117" fillId="44" borderId="19" applyNumberFormat="0" applyAlignment="0" applyProtection="0"/>
    <xf numFmtId="0" fontId="129" fillId="44" borderId="19" applyNumberFormat="0" applyAlignment="0" applyProtection="0"/>
    <xf numFmtId="0" fontId="22" fillId="59" borderId="25" applyNumberFormat="0" applyFont="0" applyAlignment="0" applyProtection="0"/>
    <xf numFmtId="0" fontId="130" fillId="53" borderId="26" applyNumberFormat="0" applyAlignment="0" applyProtection="0"/>
    <xf numFmtId="0" fontId="22" fillId="59" borderId="25" applyNumberFormat="0" applyFont="0" applyAlignment="0" applyProtection="0"/>
    <xf numFmtId="0" fontId="133" fillId="53" borderId="26" applyNumberFormat="0" applyAlignment="0" applyProtection="0"/>
    <xf numFmtId="0" fontId="130" fillId="53" borderId="26" applyNumberFormat="0" applyAlignment="0" applyProtection="0"/>
    <xf numFmtId="0" fontId="120" fillId="53" borderId="19" applyNumberFormat="0" applyAlignment="0" applyProtection="0"/>
    <xf numFmtId="0" fontId="135" fillId="0" borderId="27" applyNumberFormat="0" applyFill="0" applyAlignment="0" applyProtection="0"/>
    <xf numFmtId="164" fontId="5"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0" fontId="5" fillId="14" borderId="17" applyNumberFormat="0" applyFont="0" applyAlignment="0" applyProtection="0"/>
    <xf numFmtId="0" fontId="5" fillId="32" borderId="0" applyNumberFormat="0" applyBorder="0" applyAlignment="0" applyProtection="0"/>
    <xf numFmtId="0" fontId="77" fillId="0" borderId="0" applyNumberFormat="0" applyFill="0" applyBorder="0" applyAlignment="0" applyProtection="0"/>
    <xf numFmtId="164" fontId="5" fillId="0" borderId="0" applyFont="0" applyFill="0" applyBorder="0" applyAlignment="0" applyProtection="0"/>
    <xf numFmtId="0" fontId="92" fillId="0" borderId="0" applyNumberForma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2" fillId="0" borderId="0"/>
    <xf numFmtId="164" fontId="22" fillId="0" borderId="0" applyFont="0" applyFill="0" applyBorder="0" applyAlignment="0" applyProtection="0"/>
    <xf numFmtId="0" fontId="22" fillId="0" borderId="0"/>
    <xf numFmtId="0" fontId="5" fillId="21" borderId="0" applyNumberFormat="0" applyBorder="0" applyAlignment="0" applyProtection="0"/>
    <xf numFmtId="0" fontId="5" fillId="37"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43" fontId="22" fillId="0" borderId="0" applyFont="0" applyFill="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43" fontId="22" fillId="0" borderId="0" applyFont="0" applyFill="0" applyBorder="0" applyAlignment="0" applyProtection="0"/>
    <xf numFmtId="0" fontId="5" fillId="0" borderId="0"/>
    <xf numFmtId="0" fontId="146" fillId="0" borderId="0" applyNumberFormat="0" applyFill="0" applyBorder="0" applyAlignment="0" applyProtection="0"/>
    <xf numFmtId="0" fontId="145" fillId="62" borderId="3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22" fillId="0" borderId="0" applyFont="0" applyFill="0" applyBorder="0" applyAlignment="0" applyProtection="0"/>
    <xf numFmtId="164" fontId="5" fillId="0" borderId="0" applyFont="0" applyFill="0" applyBorder="0" applyAlignment="0" applyProtection="0"/>
    <xf numFmtId="164" fontId="7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113"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136" fillId="0" borderId="0" applyNumberFormat="0" applyFill="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28"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8"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164" fontId="140"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2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0" fontId="141" fillId="62" borderId="28" applyNumberFormat="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113" fillId="0" borderId="0"/>
    <xf numFmtId="0" fontId="5" fillId="0" borderId="0"/>
    <xf numFmtId="0" fontId="5" fillId="0" borderId="0"/>
    <xf numFmtId="0" fontId="5" fillId="14" borderId="17" applyNumberFormat="0" applyFont="0" applyAlignment="0" applyProtection="0"/>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140"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11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142" fillId="62" borderId="29"/>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139" fillId="60" borderId="0" applyNumberFormat="0" applyBorder="0" applyAlignment="0" applyProtection="0"/>
    <xf numFmtId="0" fontId="5" fillId="14" borderId="17" applyNumberFormat="0" applyFont="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37" borderId="0" applyNumberFormat="0" applyBorder="0" applyAlignment="0" applyProtection="0"/>
    <xf numFmtId="0" fontId="5" fillId="20"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140"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11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15" fillId="0" borderId="0"/>
    <xf numFmtId="0" fontId="5" fillId="0" borderId="0"/>
    <xf numFmtId="0" fontId="5" fillId="0" borderId="0"/>
    <xf numFmtId="0" fontId="113" fillId="0" borderId="0"/>
    <xf numFmtId="0" fontId="114" fillId="0" borderId="0" applyNumberFormat="0" applyFill="0" applyBorder="0" applyAlignment="0" applyProtection="0">
      <alignment vertical="top"/>
      <protection locked="0"/>
    </xf>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140" fillId="0" borderId="0"/>
    <xf numFmtId="0" fontId="144" fillId="0" borderId="0"/>
    <xf numFmtId="164" fontId="5" fillId="0" borderId="0" applyFont="0" applyFill="0" applyBorder="0" applyAlignment="0" applyProtection="0"/>
    <xf numFmtId="164" fontId="5" fillId="0" borderId="0" applyFont="0" applyFill="0" applyBorder="0" applyAlignment="0" applyProtection="0"/>
    <xf numFmtId="164" fontId="143" fillId="0" borderId="0" applyFont="0" applyFill="0" applyBorder="0" applyAlignment="0" applyProtection="0"/>
    <xf numFmtId="164" fontId="11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40" fillId="0" borderId="0"/>
    <xf numFmtId="0" fontId="5" fillId="0" borderId="0"/>
    <xf numFmtId="0" fontId="5" fillId="0" borderId="0"/>
    <xf numFmtId="0" fontId="5" fillId="14" borderId="17" applyNumberFormat="0" applyFont="0" applyAlignment="0" applyProtection="0"/>
    <xf numFmtId="0" fontId="96" fillId="61" borderId="6">
      <alignment horizontal="left"/>
    </xf>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9" borderId="0" applyNumberFormat="0" applyBorder="0" applyAlignment="0" applyProtection="0"/>
    <xf numFmtId="0" fontId="5" fillId="20"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47" fillId="0" borderId="0"/>
    <xf numFmtId="164" fontId="5" fillId="0" borderId="0" applyFont="0" applyFill="0" applyBorder="0" applyAlignment="0" applyProtection="0"/>
    <xf numFmtId="41" fontId="94" fillId="0" borderId="0" applyFill="0" applyBorder="0" applyAlignment="0" applyProtection="0">
      <alignment horizontal="right" vertical="top"/>
    </xf>
    <xf numFmtId="0" fontId="22" fillId="0" borderId="0"/>
    <xf numFmtId="43" fontId="22" fillId="0" borderId="0" applyFont="0" applyFill="0" applyBorder="0" applyAlignment="0" applyProtection="0"/>
    <xf numFmtId="43" fontId="22" fillId="0" borderId="0" applyFont="0" applyFill="0" applyBorder="0" applyAlignment="0" applyProtection="0"/>
    <xf numFmtId="0" fontId="77" fillId="0" borderId="0" applyNumberForma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15" fillId="39" borderId="0" applyNumberFormat="0" applyBorder="0" applyAlignment="0" applyProtection="0"/>
    <xf numFmtId="0" fontId="115" fillId="39" borderId="0" applyNumberFormat="0" applyBorder="0" applyAlignment="0" applyProtection="0"/>
    <xf numFmtId="0" fontId="115" fillId="40" borderId="0" applyNumberFormat="0" applyBorder="0" applyAlignment="0" applyProtection="0"/>
    <xf numFmtId="0" fontId="115" fillId="40"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2" borderId="0" applyNumberFormat="0" applyBorder="0" applyAlignment="0" applyProtection="0"/>
    <xf numFmtId="0" fontId="115" fillId="42"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43" fillId="39" borderId="0" applyNumberFormat="0" applyBorder="0" applyAlignment="0" applyProtection="0"/>
    <xf numFmtId="0" fontId="143" fillId="40" borderId="0" applyNumberFormat="0" applyBorder="0" applyAlignment="0" applyProtection="0"/>
    <xf numFmtId="0" fontId="143" fillId="41" borderId="0" applyNumberFormat="0" applyBorder="0" applyAlignment="0" applyProtection="0"/>
    <xf numFmtId="0" fontId="143" fillId="42" borderId="0" applyNumberFormat="0" applyBorder="0" applyAlignment="0" applyProtection="0"/>
    <xf numFmtId="0" fontId="143" fillId="43" borderId="0" applyNumberFormat="0" applyBorder="0" applyAlignment="0" applyProtection="0"/>
    <xf numFmtId="0" fontId="143" fillId="44"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2" borderId="0" applyNumberFormat="0" applyBorder="0" applyAlignment="0" applyProtection="0"/>
    <xf numFmtId="0" fontId="115" fillId="42"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43" fillId="45" borderId="0" applyNumberFormat="0" applyBorder="0" applyAlignment="0" applyProtection="0"/>
    <xf numFmtId="0" fontId="143" fillId="46" borderId="0" applyNumberFormat="0" applyBorder="0" applyAlignment="0" applyProtection="0"/>
    <xf numFmtId="0" fontId="143" fillId="47" borderId="0" applyNumberFormat="0" applyBorder="0" applyAlignment="0" applyProtection="0"/>
    <xf numFmtId="0" fontId="143" fillId="42" borderId="0" applyNumberFormat="0" applyBorder="0" applyAlignment="0" applyProtection="0"/>
    <xf numFmtId="0" fontId="143" fillId="45" borderId="0" applyNumberFormat="0" applyBorder="0" applyAlignment="0" applyProtection="0"/>
    <xf numFmtId="0" fontId="143" fillId="48" borderId="0" applyNumberFormat="0" applyBorder="0" applyAlignment="0" applyProtection="0"/>
    <xf numFmtId="0" fontId="148" fillId="49" borderId="0" applyNumberFormat="0" applyBorder="0" applyAlignment="0" applyProtection="0"/>
    <xf numFmtId="0" fontId="148" fillId="46" borderId="0" applyNumberFormat="0" applyBorder="0" applyAlignment="0" applyProtection="0"/>
    <xf numFmtId="0" fontId="148" fillId="47" borderId="0" applyNumberFormat="0" applyBorder="0" applyAlignment="0" applyProtection="0"/>
    <xf numFmtId="0" fontId="148" fillId="50" borderId="0" applyNumberFormat="0" applyBorder="0" applyAlignment="0" applyProtection="0"/>
    <xf numFmtId="0" fontId="148" fillId="51" borderId="0" applyNumberFormat="0" applyBorder="0" applyAlignment="0" applyProtection="0"/>
    <xf numFmtId="0" fontId="148" fillId="52" borderId="0" applyNumberFormat="0" applyBorder="0" applyAlignment="0" applyProtection="0"/>
    <xf numFmtId="0" fontId="148" fillId="55" borderId="0" applyNumberFormat="0" applyBorder="0" applyAlignment="0" applyProtection="0"/>
    <xf numFmtId="0" fontId="148" fillId="56" borderId="0" applyNumberFormat="0" applyBorder="0" applyAlignment="0" applyProtection="0"/>
    <xf numFmtId="0" fontId="148" fillId="57" borderId="0" applyNumberFormat="0" applyBorder="0" applyAlignment="0" applyProtection="0"/>
    <xf numFmtId="0" fontId="148" fillId="50" borderId="0" applyNumberFormat="0" applyBorder="0" applyAlignment="0" applyProtection="0"/>
    <xf numFmtId="0" fontId="148" fillId="51" borderId="0" applyNumberFormat="0" applyBorder="0" applyAlignment="0" applyProtection="0"/>
    <xf numFmtId="0" fontId="148" fillId="58" borderId="0" applyNumberFormat="0" applyBorder="0" applyAlignment="0" applyProtection="0"/>
    <xf numFmtId="0" fontId="149" fillId="40" borderId="0" applyNumberFormat="0" applyBorder="0" applyAlignment="0" applyProtection="0"/>
    <xf numFmtId="0" fontId="150" fillId="54" borderId="20" applyNumberFormat="0" applyAlignment="0" applyProtection="0"/>
    <xf numFmtId="0" fontId="151" fillId="41" borderId="0" applyNumberFormat="0" applyBorder="0" applyAlignment="0" applyProtection="0"/>
    <xf numFmtId="0" fontId="22" fillId="61" borderId="9" applyNumberFormat="0" applyFont="0" applyBorder="0" applyProtection="0">
      <alignment horizontal="center" vertical="center"/>
    </xf>
    <xf numFmtId="0" fontId="152" fillId="0" borderId="22" applyNumberFormat="0" applyFill="0" applyAlignment="0" applyProtection="0"/>
    <xf numFmtId="0" fontId="153" fillId="0" borderId="23" applyNumberFormat="0" applyFill="0" applyAlignment="0" applyProtection="0"/>
    <xf numFmtId="0" fontId="154" fillId="0" borderId="24" applyNumberFormat="0" applyFill="0" applyAlignment="0" applyProtection="0"/>
    <xf numFmtId="0" fontId="154" fillId="0" borderId="0" applyNumberFormat="0" applyFill="0" applyBorder="0" applyAlignment="0" applyProtection="0"/>
    <xf numFmtId="3" fontId="22" fillId="63" borderId="9" applyFont="0" applyProtection="0">
      <alignment horizontal="right" vertical="center"/>
    </xf>
    <xf numFmtId="0" fontId="22" fillId="63" borderId="31" applyNumberFormat="0" applyFont="0" applyBorder="0" applyProtection="0">
      <alignment horizontal="left" vertical="center"/>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3" fontId="22" fillId="64" borderId="9" applyFont="0">
      <alignment horizontal="right" vertical="center"/>
      <protection locked="0"/>
    </xf>
    <xf numFmtId="0" fontId="155" fillId="0" borderId="21" applyNumberFormat="0" applyFill="0" applyAlignment="0" applyProtection="0"/>
    <xf numFmtId="183" fontId="22" fillId="0" borderId="0" applyFill="0" applyBorder="0" applyAlignment="0" applyProtection="0"/>
    <xf numFmtId="183" fontId="22" fillId="0" borderId="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115" fillId="0" borderId="0"/>
    <xf numFmtId="0" fontId="90" fillId="0" borderId="0"/>
    <xf numFmtId="0" fontId="22" fillId="0" borderId="0"/>
    <xf numFmtId="0" fontId="22" fillId="0" borderId="0"/>
    <xf numFmtId="0" fontId="157" fillId="0" borderId="0"/>
    <xf numFmtId="0" fontId="22" fillId="0" borderId="0"/>
    <xf numFmtId="0" fontId="22" fillId="59" borderId="25" applyNumberFormat="0" applyFont="0" applyAlignment="0" applyProtection="0"/>
    <xf numFmtId="9" fontId="115" fillId="0" borderId="0" applyFont="0" applyFill="0" applyBorder="0" applyAlignment="0" applyProtection="0"/>
    <xf numFmtId="9" fontId="115" fillId="0" borderId="0" applyFont="0" applyFill="0" applyBorder="0" applyAlignment="0" applyProtection="0"/>
    <xf numFmtId="9" fontId="115" fillId="0" borderId="0" applyFont="0" applyFill="0" applyBorder="0" applyAlignment="0" applyProtection="0"/>
    <xf numFmtId="9" fontId="115" fillId="0" borderId="0" applyFont="0" applyFill="0" applyBorder="0" applyAlignment="0" applyProtection="0"/>
    <xf numFmtId="3" fontId="22" fillId="6" borderId="9" applyFont="0">
      <alignment horizontal="right" vertical="center"/>
    </xf>
    <xf numFmtId="0" fontId="115" fillId="0" borderId="0"/>
    <xf numFmtId="0" fontId="22" fillId="0" borderId="0"/>
    <xf numFmtId="0" fontId="123" fillId="0" borderId="0" applyNumberFormat="0" applyFill="0" applyBorder="0" applyAlignment="0" applyProtection="0"/>
    <xf numFmtId="0" fontId="156" fillId="0" borderId="27" applyNumberFormat="0" applyFill="0" applyAlignment="0" applyProtection="0"/>
    <xf numFmtId="0" fontId="158" fillId="0" borderId="0" applyNumberFormat="0" applyFill="0" applyBorder="0" applyAlignment="0" applyProtection="0"/>
    <xf numFmtId="171" fontId="94" fillId="0" borderId="0" applyFill="0" applyBorder="0" applyAlignment="0" applyProtection="0">
      <alignment horizontal="right" vertical="top"/>
    </xf>
    <xf numFmtId="43" fontId="5"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164" fontId="22" fillId="0" borderId="0" applyFont="0" applyFill="0" applyBorder="0" applyAlignment="0" applyProtection="0"/>
    <xf numFmtId="0" fontId="117" fillId="44" borderId="19" applyNumberFormat="0" applyAlignment="0" applyProtection="0"/>
    <xf numFmtId="0" fontId="120" fillId="53" borderId="19" applyNumberFormat="0" applyAlignment="0" applyProtection="0"/>
    <xf numFmtId="0" fontId="117" fillId="44" borderId="19" applyNumberFormat="0" applyAlignment="0" applyProtection="0"/>
    <xf numFmtId="0" fontId="22" fillId="59" borderId="25" applyNumberFormat="0" applyFont="0" applyAlignment="0" applyProtection="0"/>
    <xf numFmtId="0" fontId="130" fillId="53" borderId="26" applyNumberFormat="0" applyAlignment="0" applyProtection="0"/>
    <xf numFmtId="0" fontId="22" fillId="59" borderId="25" applyNumberFormat="0" applyFont="0" applyAlignment="0" applyProtection="0"/>
    <xf numFmtId="0" fontId="130" fillId="53" borderId="26" applyNumberFormat="0" applyAlignment="0" applyProtection="0"/>
    <xf numFmtId="0" fontId="120" fillId="53" borderId="19" applyNumberFormat="0" applyAlignment="0" applyProtection="0"/>
    <xf numFmtId="0" fontId="135" fillId="0" borderId="27" applyNumberFormat="0" applyFill="0" applyAlignment="0" applyProtection="0"/>
    <xf numFmtId="0" fontId="117" fillId="44" borderId="19" applyNumberFormat="0" applyAlignment="0" applyProtection="0"/>
    <xf numFmtId="0" fontId="119" fillId="53" borderId="19" applyNumberFormat="0" applyAlignment="0" applyProtection="0"/>
    <xf numFmtId="0" fontId="120" fillId="53" borderId="19" applyNumberFormat="0" applyAlignment="0" applyProtection="0"/>
    <xf numFmtId="0" fontId="117" fillId="44" borderId="19" applyNumberFormat="0" applyAlignment="0" applyProtection="0"/>
    <xf numFmtId="0" fontId="129" fillId="44" borderId="19" applyNumberFormat="0" applyAlignment="0" applyProtection="0"/>
    <xf numFmtId="0" fontId="22" fillId="59" borderId="25" applyNumberFormat="0" applyFont="0" applyAlignment="0" applyProtection="0"/>
    <xf numFmtId="0" fontId="130" fillId="53" borderId="26" applyNumberFormat="0" applyAlignment="0" applyProtection="0"/>
    <xf numFmtId="0" fontId="22" fillId="59" borderId="25" applyNumberFormat="0" applyFont="0" applyAlignment="0" applyProtection="0"/>
    <xf numFmtId="0" fontId="133" fillId="53" borderId="26" applyNumberFormat="0" applyAlignment="0" applyProtection="0"/>
    <xf numFmtId="0" fontId="130" fillId="53" borderId="26" applyNumberFormat="0" applyAlignment="0" applyProtection="0"/>
    <xf numFmtId="0" fontId="120" fillId="53" borderId="19" applyNumberFormat="0" applyAlignment="0" applyProtection="0"/>
    <xf numFmtId="0" fontId="135" fillId="0" borderId="27" applyNumberFormat="0" applyFill="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41" fillId="62" borderId="28" applyNumberFormat="0">
      <alignment horizontal="center"/>
    </xf>
    <xf numFmtId="43" fontId="113" fillId="0" borderId="0" applyFont="0" applyFill="0" applyBorder="0" applyAlignment="0" applyProtection="0"/>
    <xf numFmtId="0" fontId="142" fillId="62" borderId="29"/>
    <xf numFmtId="43" fontId="113" fillId="0" borderId="0" applyFont="0" applyFill="0" applyBorder="0" applyAlignment="0" applyProtection="0"/>
    <xf numFmtId="0" fontId="96" fillId="61" borderId="32">
      <alignment horizontal="left"/>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59" borderId="25" applyNumberFormat="0" applyFont="0" applyAlignment="0" applyProtection="0"/>
    <xf numFmtId="0" fontId="156" fillId="0" borderId="27" applyNumberFormat="0" applyFill="0" applyAlignment="0" applyProtection="0"/>
    <xf numFmtId="0" fontId="120" fillId="53" borderId="19" applyNumberFormat="0" applyAlignment="0" applyProtection="0"/>
    <xf numFmtId="0" fontId="135" fillId="0" borderId="27" applyNumberFormat="0" applyFill="0" applyAlignment="0" applyProtection="0"/>
    <xf numFmtId="0" fontId="133" fillId="53" borderId="26" applyNumberFormat="0" applyAlignment="0" applyProtection="0"/>
    <xf numFmtId="0" fontId="117" fillId="44" borderId="19" applyNumberFormat="0" applyAlignment="0" applyProtection="0"/>
    <xf numFmtId="0" fontId="96" fillId="61" borderId="32">
      <alignment horizontal="left"/>
    </xf>
    <xf numFmtId="0" fontId="22" fillId="59" borderId="25" applyNumberFormat="0" applyFont="0" applyAlignment="0" applyProtection="0"/>
    <xf numFmtId="0" fontId="117" fillId="44" borderId="19" applyNumberFormat="0" applyAlignment="0" applyProtection="0"/>
    <xf numFmtId="0" fontId="120" fillId="53" borderId="19" applyNumberFormat="0" applyAlignment="0" applyProtection="0"/>
    <xf numFmtId="0" fontId="130" fillId="53" borderId="26" applyNumberFormat="0" applyAlignment="0" applyProtection="0"/>
    <xf numFmtId="0" fontId="120" fillId="53" borderId="19" applyNumberFormat="0" applyAlignment="0" applyProtection="0"/>
    <xf numFmtId="0" fontId="22" fillId="59" borderId="25" applyNumberFormat="0" applyFont="0" applyAlignment="0" applyProtection="0"/>
    <xf numFmtId="0" fontId="22" fillId="59" borderId="25" applyNumberFormat="0" applyFont="0" applyAlignment="0" applyProtection="0"/>
    <xf numFmtId="0" fontId="120" fillId="53" borderId="19" applyNumberFormat="0" applyAlignment="0" applyProtection="0"/>
    <xf numFmtId="0" fontId="130" fillId="53" borderId="26" applyNumberFormat="0" applyAlignment="0" applyProtection="0"/>
    <xf numFmtId="0" fontId="130" fillId="53" borderId="26" applyNumberFormat="0" applyAlignment="0" applyProtection="0"/>
    <xf numFmtId="0" fontId="22" fillId="59" borderId="25" applyNumberFormat="0" applyFont="0" applyAlignment="0" applyProtection="0"/>
    <xf numFmtId="0" fontId="117" fillId="44" borderId="19" applyNumberFormat="0" applyAlignment="0" applyProtection="0"/>
    <xf numFmtId="0" fontId="142" fillId="62" borderId="29"/>
    <xf numFmtId="0" fontId="135" fillId="0" borderId="27" applyNumberFormat="0" applyFill="0" applyAlignment="0" applyProtection="0"/>
    <xf numFmtId="0" fontId="130" fillId="53" borderId="26" applyNumberFormat="0" applyAlignment="0" applyProtection="0"/>
    <xf numFmtId="0" fontId="22" fillId="59" borderId="25" applyNumberFormat="0" applyFont="0" applyAlignment="0" applyProtection="0"/>
    <xf numFmtId="0" fontId="133" fillId="53" borderId="26" applyNumberFormat="0" applyAlignment="0" applyProtection="0"/>
    <xf numFmtId="0" fontId="117" fillId="44" borderId="19" applyNumberFormat="0" applyAlignment="0" applyProtection="0"/>
    <xf numFmtId="0" fontId="120" fillId="53" borderId="19" applyNumberFormat="0" applyAlignment="0" applyProtection="0"/>
    <xf numFmtId="0" fontId="120" fillId="53" borderId="19" applyNumberFormat="0" applyAlignment="0" applyProtection="0"/>
    <xf numFmtId="0" fontId="141" fillId="62" borderId="28" applyNumberFormat="0">
      <alignment horizontal="center"/>
    </xf>
    <xf numFmtId="0" fontId="133" fillId="53" borderId="26" applyNumberFormat="0" applyAlignment="0" applyProtection="0"/>
    <xf numFmtId="0" fontId="119" fillId="53" borderId="19" applyNumberFormat="0" applyAlignment="0" applyProtection="0"/>
    <xf numFmtId="0" fontId="130" fillId="53" borderId="26" applyNumberFormat="0" applyAlignment="0" applyProtection="0"/>
    <xf numFmtId="0" fontId="135" fillId="0" borderId="27" applyNumberFormat="0" applyFill="0" applyAlignment="0" applyProtection="0"/>
    <xf numFmtId="0" fontId="130" fillId="53" borderId="26" applyNumberFormat="0" applyAlignment="0" applyProtection="0"/>
    <xf numFmtId="0" fontId="129" fillId="44" borderId="19" applyNumberFormat="0" applyAlignment="0" applyProtection="0"/>
    <xf numFmtId="0" fontId="142" fillId="62" borderId="29"/>
    <xf numFmtId="0" fontId="141" fillId="62" borderId="28" applyNumberFormat="0">
      <alignment horizontal="center"/>
    </xf>
    <xf numFmtId="0" fontId="120" fillId="53" borderId="19" applyNumberFormat="0" applyAlignment="0" applyProtection="0"/>
    <xf numFmtId="0" fontId="22" fillId="59" borderId="25" applyNumberFormat="0" applyFont="0" applyAlignment="0" applyProtection="0"/>
    <xf numFmtId="0" fontId="117" fillId="44" borderId="19" applyNumberFormat="0" applyAlignment="0" applyProtection="0"/>
    <xf numFmtId="0" fontId="135" fillId="0" borderId="27" applyNumberFormat="0" applyFill="0" applyAlignment="0" applyProtection="0"/>
    <xf numFmtId="0" fontId="130" fillId="53" borderId="26" applyNumberFormat="0" applyAlignment="0" applyProtection="0"/>
    <xf numFmtId="0" fontId="142" fillId="62" borderId="29"/>
    <xf numFmtId="0" fontId="135" fillId="0" borderId="27" applyNumberFormat="0" applyFill="0" applyAlignment="0" applyProtection="0"/>
    <xf numFmtId="0" fontId="120" fillId="53" borderId="19" applyNumberFormat="0" applyAlignment="0" applyProtection="0"/>
    <xf numFmtId="0" fontId="117" fillId="44" borderId="19" applyNumberFormat="0" applyAlignment="0" applyProtection="0"/>
    <xf numFmtId="0" fontId="119" fillId="53" borderId="19" applyNumberFormat="0" applyAlignment="0" applyProtection="0"/>
    <xf numFmtId="0" fontId="96" fillId="61" borderId="6">
      <alignment horizontal="left"/>
    </xf>
    <xf numFmtId="0" fontId="130" fillId="53" borderId="26" applyNumberFormat="0" applyAlignment="0" applyProtection="0"/>
    <xf numFmtId="0" fontId="135" fillId="0" borderId="27" applyNumberFormat="0" applyFill="0" applyAlignment="0" applyProtection="0"/>
    <xf numFmtId="0" fontId="141" fillId="62" borderId="28" applyNumberFormat="0">
      <alignment horizontal="center"/>
    </xf>
    <xf numFmtId="0" fontId="120" fillId="53" borderId="19" applyNumberFormat="0" applyAlignment="0" applyProtection="0"/>
    <xf numFmtId="0" fontId="117" fillId="44" borderId="19" applyNumberFormat="0" applyAlignment="0" applyProtection="0"/>
    <xf numFmtId="0" fontId="120" fillId="53" borderId="19" applyNumberFormat="0" applyAlignment="0" applyProtection="0"/>
    <xf numFmtId="0" fontId="130" fillId="53" borderId="26" applyNumberFormat="0" applyAlignment="0" applyProtection="0"/>
    <xf numFmtId="0" fontId="22" fillId="59" borderId="25" applyNumberFormat="0" applyFont="0" applyAlignment="0" applyProtection="0"/>
    <xf numFmtId="0" fontId="117" fillId="44" borderId="19" applyNumberFormat="0" applyAlignment="0" applyProtection="0"/>
    <xf numFmtId="0" fontId="22" fillId="59" borderId="25" applyNumberFormat="0" applyFont="0" applyAlignment="0" applyProtection="0"/>
    <xf numFmtId="0" fontId="130" fillId="53" borderId="26" applyNumberFormat="0" applyAlignment="0" applyProtection="0"/>
    <xf numFmtId="0" fontId="22" fillId="59" borderId="25" applyNumberFormat="0" applyFont="0" applyAlignment="0" applyProtection="0"/>
    <xf numFmtId="0" fontId="120" fillId="53" borderId="19" applyNumberFormat="0" applyAlignment="0" applyProtection="0"/>
    <xf numFmtId="0" fontId="130" fillId="53" borderId="26" applyNumberFormat="0" applyAlignment="0" applyProtection="0"/>
    <xf numFmtId="0" fontId="22" fillId="59" borderId="25" applyNumberFormat="0" applyFont="0" applyAlignment="0" applyProtection="0"/>
    <xf numFmtId="0" fontId="117" fillId="44" borderId="19" applyNumberFormat="0" applyAlignment="0" applyProtection="0"/>
    <xf numFmtId="0" fontId="117" fillId="44" borderId="19" applyNumberFormat="0" applyAlignment="0" applyProtection="0"/>
    <xf numFmtId="0" fontId="22" fillId="59" borderId="25" applyNumberFormat="0" applyFont="0" applyAlignment="0" applyProtection="0"/>
    <xf numFmtId="0" fontId="117" fillId="44" borderId="19" applyNumberFormat="0" applyAlignment="0" applyProtection="0"/>
    <xf numFmtId="0" fontId="22" fillId="59" borderId="25" applyNumberFormat="0" applyFont="0" applyAlignment="0" applyProtection="0"/>
    <xf numFmtId="0" fontId="96" fillId="61" borderId="6">
      <alignment horizontal="left"/>
    </xf>
    <xf numFmtId="0" fontId="22" fillId="59" borderId="25" applyNumberFormat="0" applyFont="0" applyAlignment="0" applyProtection="0"/>
    <xf numFmtId="0" fontId="120" fillId="53" borderId="19" applyNumberFormat="0" applyAlignment="0" applyProtection="0"/>
    <xf numFmtId="0" fontId="117" fillId="44" borderId="19" applyNumberFormat="0" applyAlignment="0" applyProtection="0"/>
    <xf numFmtId="0" fontId="22" fillId="59" borderId="25" applyNumberFormat="0" applyFont="0" applyAlignment="0" applyProtection="0"/>
    <xf numFmtId="0" fontId="117" fillId="44" borderId="19" applyNumberFormat="0" applyAlignment="0" applyProtection="0"/>
    <xf numFmtId="0" fontId="120" fillId="53" borderId="19" applyNumberFormat="0" applyAlignment="0" applyProtection="0"/>
    <xf numFmtId="0" fontId="96" fillId="61" borderId="6">
      <alignment horizontal="left"/>
    </xf>
    <xf numFmtId="0" fontId="141" fillId="62" borderId="28" applyNumberFormat="0">
      <alignment horizontal="center"/>
    </xf>
    <xf numFmtId="0" fontId="22" fillId="59" borderId="25" applyNumberFormat="0" applyFont="0" applyAlignment="0" applyProtection="0"/>
    <xf numFmtId="0" fontId="135" fillId="0" borderId="27" applyNumberFormat="0" applyFill="0" applyAlignment="0" applyProtection="0"/>
    <xf numFmtId="0" fontId="120" fillId="53" borderId="19" applyNumberFormat="0" applyAlignment="0" applyProtection="0"/>
    <xf numFmtId="0" fontId="22" fillId="59" borderId="25" applyNumberFormat="0" applyFont="0" applyAlignment="0" applyProtection="0"/>
    <xf numFmtId="0" fontId="129" fillId="44" borderId="19" applyNumberFormat="0" applyAlignment="0" applyProtection="0"/>
    <xf numFmtId="0" fontId="130" fillId="53" borderId="26" applyNumberFormat="0" applyAlignment="0" applyProtection="0"/>
    <xf numFmtId="0" fontId="22" fillId="59" borderId="25" applyNumberFormat="0" applyFont="0" applyAlignment="0" applyProtection="0"/>
    <xf numFmtId="0" fontId="142" fillId="62" borderId="29"/>
    <xf numFmtId="0" fontId="129" fillId="44" borderId="19" applyNumberFormat="0" applyAlignment="0" applyProtection="0"/>
    <xf numFmtId="0" fontId="119" fillId="53" borderId="19" applyNumberFormat="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0" fontId="22" fillId="59" borderId="25" applyNumberFormat="0" applyFont="0" applyAlignment="0" applyProtection="0"/>
    <xf numFmtId="43" fontId="22" fillId="0" borderId="0" applyFont="0" applyFill="0" applyBorder="0" applyAlignment="0" applyProtection="0"/>
    <xf numFmtId="43" fontId="22" fillId="0" borderId="0" applyFont="0" applyFill="0" applyBorder="0" applyAlignment="0" applyProtection="0"/>
    <xf numFmtId="0" fontId="135" fillId="0" borderId="27" applyNumberFormat="0" applyFill="0" applyAlignment="0" applyProtection="0"/>
    <xf numFmtId="0" fontId="117" fillId="44" borderId="19" applyNumberFormat="0" applyAlignment="0" applyProtection="0"/>
    <xf numFmtId="0" fontId="117" fillId="44" borderId="19" applyNumberFormat="0" applyAlignment="0" applyProtection="0"/>
    <xf numFmtId="0" fontId="130" fillId="53" borderId="26" applyNumberFormat="0" applyAlignment="0" applyProtection="0"/>
    <xf numFmtId="0" fontId="130" fillId="53" borderId="26" applyNumberFormat="0" applyAlignment="0" applyProtection="0"/>
    <xf numFmtId="0" fontId="120" fillId="53" borderId="19" applyNumberFormat="0" applyAlignment="0" applyProtection="0"/>
    <xf numFmtId="0" fontId="119" fillId="53" borderId="19" applyNumberFormat="0" applyAlignment="0" applyProtection="0"/>
    <xf numFmtId="0" fontId="120" fillId="53" borderId="19" applyNumberFormat="0" applyAlignment="0" applyProtection="0"/>
    <xf numFmtId="0" fontId="133" fillId="53" borderId="26" applyNumberFormat="0" applyAlignment="0" applyProtection="0"/>
    <xf numFmtId="43" fontId="113" fillId="0" borderId="0" applyFont="0" applyFill="0" applyBorder="0" applyAlignment="0" applyProtection="0"/>
    <xf numFmtId="0" fontId="129" fillId="44" borderId="19" applyNumberFormat="0" applyAlignment="0" applyProtection="0"/>
    <xf numFmtId="0" fontId="130" fillId="53" borderId="26" applyNumberFormat="0" applyAlignment="0" applyProtection="0"/>
    <xf numFmtId="0" fontId="130" fillId="53" borderId="26" applyNumberFormat="0" applyAlignment="0" applyProtection="0"/>
    <xf numFmtId="0" fontId="117" fillId="44" borderId="19" applyNumberFormat="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59" borderId="25" applyNumberFormat="0" applyFont="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59" borderId="25" applyNumberFormat="0" applyFont="0" applyAlignment="0" applyProtection="0"/>
    <xf numFmtId="0" fontId="156" fillId="0" borderId="27" applyNumberFormat="0" applyFill="0" applyAlignment="0" applyProtection="0"/>
    <xf numFmtId="0" fontId="156" fillId="0" borderId="27" applyNumberFormat="0" applyFill="0" applyAlignment="0" applyProtection="0"/>
    <xf numFmtId="0" fontId="156" fillId="0" borderId="27" applyNumberFormat="0" applyFill="0" applyAlignment="0" applyProtection="0"/>
    <xf numFmtId="0" fontId="156" fillId="0" borderId="27" applyNumberFormat="0" applyFill="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34" fillId="34" borderId="0" applyNumberFormat="0" applyBorder="0" applyAlignment="0" applyProtection="0"/>
    <xf numFmtId="0" fontId="34" fillId="38" borderId="0" applyNumberFormat="0" applyBorder="0" applyAlignment="0" applyProtection="0"/>
    <xf numFmtId="16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 fillId="0" borderId="0" applyFont="0" applyFill="0" applyBorder="0" applyAlignment="0" applyProtection="0"/>
    <xf numFmtId="43"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77"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85" fillId="12" borderId="13" applyNumberFormat="0" applyAlignment="0" applyProtection="0"/>
    <xf numFmtId="0" fontId="82" fillId="9" borderId="0" applyNumberFormat="0" applyBorder="0" applyAlignment="0" applyProtection="0"/>
    <xf numFmtId="0" fontId="88" fillId="0" borderId="0" applyNumberFormat="0" applyFill="0" applyBorder="0" applyAlignment="0" applyProtection="0"/>
    <xf numFmtId="0" fontId="81" fillId="8" borderId="0" applyNumberFormat="0" applyBorder="0" applyAlignment="0" applyProtection="0"/>
    <xf numFmtId="0" fontId="83" fillId="11" borderId="13" applyNumberFormat="0" applyAlignment="0" applyProtection="0"/>
    <xf numFmtId="0" fontId="86" fillId="0" borderId="15" applyNumberFormat="0" applyFill="0" applyAlignment="0" applyProtection="0"/>
    <xf numFmtId="0" fontId="87" fillId="13" borderId="16" applyNumberFormat="0" applyAlignment="0" applyProtection="0"/>
    <xf numFmtId="0" fontId="5" fillId="0" borderId="0"/>
    <xf numFmtId="0" fontId="5" fillId="0" borderId="0"/>
    <xf numFmtId="0" fontId="5" fillId="0" borderId="0"/>
    <xf numFmtId="0" fontId="5" fillId="0" borderId="0"/>
    <xf numFmtId="0" fontId="5" fillId="0" borderId="0"/>
    <xf numFmtId="0" fontId="93" fillId="10" borderId="0" applyNumberFormat="0" applyBorder="0" applyAlignment="0" applyProtection="0"/>
    <xf numFmtId="0" fontId="78" fillId="0" borderId="10" applyNumberFormat="0" applyFill="0" applyAlignment="0" applyProtection="0"/>
    <xf numFmtId="0" fontId="79" fillId="0" borderId="11" applyNumberFormat="0" applyFill="0" applyAlignment="0" applyProtection="0"/>
    <xf numFmtId="0" fontId="80" fillId="0" borderId="12" applyNumberFormat="0" applyFill="0" applyAlignment="0" applyProtection="0"/>
    <xf numFmtId="0" fontId="80" fillId="0" borderId="0" applyNumberFormat="0" applyFill="0" applyBorder="0" applyAlignment="0" applyProtection="0"/>
    <xf numFmtId="0" fontId="89" fillId="0" borderId="18" applyNumberFormat="0" applyFill="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84" fillId="12" borderId="14" applyNumberFormat="0" applyAlignment="0" applyProtection="0"/>
    <xf numFmtId="0" fontId="34" fillId="15"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4" fillId="35" borderId="0" applyNumberFormat="0" applyBorder="0" applyAlignment="0" applyProtection="0"/>
    <xf numFmtId="0" fontId="75" fillId="0" borderId="0" applyNumberFormat="0" applyFill="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34" fillId="34" borderId="0" applyNumberFormat="0" applyBorder="0" applyAlignment="0" applyProtection="0"/>
    <xf numFmtId="0" fontId="34" fillId="38" borderId="0" applyNumberFormat="0" applyBorder="0" applyAlignment="0" applyProtection="0"/>
    <xf numFmtId="164" fontId="5"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0" fontId="113" fillId="0" borderId="0"/>
    <xf numFmtId="16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36" borderId="0" applyNumberFormat="0" applyBorder="0" applyAlignment="0" applyProtection="0"/>
    <xf numFmtId="0" fontId="1" fillId="14" borderId="17" applyNumberFormat="0" applyFont="0" applyAlignment="0" applyProtection="0"/>
    <xf numFmtId="0" fontId="1" fillId="32" borderId="0" applyNumberFormat="0" applyBorder="0" applyAlignment="0" applyProtection="0"/>
    <xf numFmtId="0" fontId="1" fillId="29"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36" borderId="0" applyNumberFormat="0" applyBorder="0" applyAlignment="0" applyProtection="0"/>
    <xf numFmtId="0" fontId="1" fillId="20" borderId="0" applyNumberFormat="0" applyBorder="0" applyAlignment="0" applyProtection="0"/>
    <xf numFmtId="0" fontId="1" fillId="36" borderId="0" applyNumberFormat="0" applyBorder="0" applyAlignment="0" applyProtection="0"/>
    <xf numFmtId="0" fontId="1" fillId="20" borderId="0" applyNumberFormat="0" applyBorder="0" applyAlignment="0" applyProtection="0"/>
    <xf numFmtId="0" fontId="1" fillId="14" borderId="17" applyNumberFormat="0" applyFont="0" applyAlignment="0" applyProtection="0"/>
    <xf numFmtId="0" fontId="1" fillId="32" borderId="0" applyNumberFormat="0" applyBorder="0" applyAlignment="0" applyProtection="0"/>
    <xf numFmtId="0" fontId="1" fillId="32" borderId="0" applyNumberFormat="0" applyBorder="0" applyAlignment="0" applyProtection="0"/>
    <xf numFmtId="0" fontId="1" fillId="21" borderId="0" applyNumberFormat="0" applyBorder="0" applyAlignment="0" applyProtection="0"/>
    <xf numFmtId="0" fontId="1" fillId="36"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0" borderId="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25"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8" borderId="0" applyNumberFormat="0" applyBorder="0" applyAlignment="0" applyProtection="0"/>
    <xf numFmtId="0" fontId="1" fillId="3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3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0" borderId="0"/>
    <xf numFmtId="0" fontId="1" fillId="0" borderId="0"/>
    <xf numFmtId="0" fontId="1" fillId="14" borderId="17" applyNumberFormat="0" applyFont="0" applyAlignment="0" applyProtection="0"/>
    <xf numFmtId="0" fontId="1" fillId="14" borderId="17" applyNumberFormat="0" applyFont="0" applyAlignment="0" applyProtection="0"/>
    <xf numFmtId="0" fontId="1" fillId="37" borderId="0" applyNumberFormat="0" applyBorder="0" applyAlignment="0" applyProtection="0"/>
    <xf numFmtId="0" fontId="1" fillId="3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29" borderId="0" applyNumberFormat="0" applyBorder="0" applyAlignment="0" applyProtection="0"/>
    <xf numFmtId="0" fontId="1" fillId="0" borderId="0"/>
    <xf numFmtId="0" fontId="1" fillId="28"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8"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0" borderId="0"/>
    <xf numFmtId="0" fontId="1" fillId="36"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0" borderId="0"/>
    <xf numFmtId="0" fontId="1" fillId="0" borderId="0"/>
    <xf numFmtId="0" fontId="1" fillId="14" borderId="17" applyNumberFormat="0" applyFont="0" applyAlignment="0" applyProtection="0"/>
    <xf numFmtId="0" fontId="1" fillId="14" borderId="17" applyNumberFormat="0" applyFont="0" applyAlignment="0" applyProtection="0"/>
    <xf numFmtId="0" fontId="1" fillId="28" borderId="0" applyNumberFormat="0" applyBorder="0" applyAlignment="0" applyProtection="0"/>
    <xf numFmtId="0" fontId="1" fillId="17" borderId="0" applyNumberFormat="0" applyBorder="0" applyAlignment="0" applyProtection="0"/>
    <xf numFmtId="0" fontId="1" fillId="2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36" borderId="0" applyNumberFormat="0" applyBorder="0" applyAlignment="0" applyProtection="0"/>
    <xf numFmtId="0" fontId="1" fillId="0" borderId="0"/>
    <xf numFmtId="0" fontId="1" fillId="32" borderId="0" applyNumberFormat="0" applyBorder="0" applyAlignment="0" applyProtection="0"/>
    <xf numFmtId="0" fontId="1" fillId="3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0" borderId="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28"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0" borderId="0"/>
    <xf numFmtId="0" fontId="1" fillId="14" borderId="17" applyNumberFormat="0" applyFont="0" applyAlignment="0" applyProtection="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14"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14" borderId="17" applyNumberFormat="0" applyFont="0" applyAlignment="0" applyProtection="0"/>
    <xf numFmtId="0" fontId="1" fillId="32" borderId="0" applyNumberFormat="0" applyBorder="0" applyAlignment="0" applyProtection="0"/>
    <xf numFmtId="164" fontId="1"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1" borderId="0" applyNumberFormat="0" applyBorder="0" applyAlignment="0" applyProtection="0"/>
    <xf numFmtId="0" fontId="1" fillId="37"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43" fontId="22" fillId="0" borderId="0" applyFont="0" applyFill="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43" fontId="22"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1" fillId="62" borderId="28" applyNumberFormat="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38" fillId="0" borderId="0" applyNumberFormat="0" applyFill="0" applyBorder="0" applyAlignment="0" applyProtection="0">
      <alignment vertical="top"/>
      <protection locked="0"/>
    </xf>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1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37" borderId="0" applyNumberFormat="0" applyBorder="0" applyAlignment="0" applyProtection="0"/>
    <xf numFmtId="0" fontId="1" fillId="2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1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17" applyNumberFormat="0" applyFont="0" applyAlignment="0" applyProtection="0"/>
    <xf numFmtId="0" fontId="96" fillId="61" borderId="40">
      <alignment horizontal="left"/>
    </xf>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9" borderId="0" applyNumberFormat="0" applyBorder="0" applyAlignment="0" applyProtection="0"/>
    <xf numFmtId="0" fontId="1" fillId="2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164" fontId="1"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31" fillId="0" borderId="0" applyNumberFormat="0" applyFill="0" applyBorder="0" applyAlignment="0" applyProtection="0">
      <alignment vertical="top"/>
      <protection locked="0"/>
    </xf>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0" fontId="96" fillId="61" borderId="40">
      <alignment horizontal="left"/>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96" fillId="61" borderId="40">
      <alignment horizontal="left"/>
    </xf>
    <xf numFmtId="0" fontId="96" fillId="61" borderId="40">
      <alignment horizontal="left"/>
    </xf>
    <xf numFmtId="0" fontId="96" fillId="61" borderId="40">
      <alignment horizontal="left"/>
    </xf>
    <xf numFmtId="0" fontId="96" fillId="61" borderId="40">
      <alignment horizontal="left"/>
    </xf>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164" fontId="1" fillId="0" borderId="0" applyFont="0" applyFill="0" applyBorder="0" applyAlignment="0" applyProtection="0"/>
    <xf numFmtId="0" fontId="119" fillId="53" borderId="19" applyNumberFormat="0" applyAlignment="0" applyProtection="0"/>
    <xf numFmtId="0" fontId="129" fillId="44" borderId="19" applyNumberFormat="0" applyAlignment="0" applyProtection="0"/>
    <xf numFmtId="164" fontId="22" fillId="0" borderId="0" applyFont="0" applyFill="0" applyBorder="0" applyAlignment="0" applyProtection="0"/>
    <xf numFmtId="164" fontId="22" fillId="0" borderId="0" applyFont="0" applyFill="0" applyBorder="0" applyAlignment="0" applyProtection="0"/>
    <xf numFmtId="0" fontId="146" fillId="0" borderId="0" applyNumberFormat="0" applyFill="0" applyBorder="0" applyAlignment="0" applyProtection="0"/>
    <xf numFmtId="3" fontId="56" fillId="0" borderId="0"/>
    <xf numFmtId="43" fontId="22" fillId="0" borderId="0" applyFont="0" applyFill="0" applyBorder="0" applyAlignment="0" applyProtection="0"/>
    <xf numFmtId="3" fontId="56" fillId="0" borderId="0"/>
    <xf numFmtId="164" fontId="2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3" fontId="56" fillId="0" borderId="0"/>
    <xf numFmtId="0" fontId="158" fillId="0" borderId="0" applyNumberFormat="0" applyFill="0" applyBorder="0" applyAlignment="0" applyProtection="0"/>
    <xf numFmtId="43" fontId="22" fillId="0" borderId="0" applyFont="0" applyFill="0" applyBorder="0" applyAlignment="0" applyProtection="0"/>
    <xf numFmtId="0" fontId="141" fillId="62" borderId="28" applyNumberFormat="0">
      <alignment horizontal="center"/>
    </xf>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41" fillId="62" borderId="28" applyNumberFormat="0">
      <alignment horizontal="center"/>
    </xf>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0" fontId="96" fillId="61" borderId="40">
      <alignment horizontal="left"/>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96" fillId="61" borderId="40">
      <alignment horizontal="left"/>
    </xf>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1" fontId="94" fillId="0" borderId="0" applyFill="0" applyBorder="0" applyAlignment="0" applyProtection="0">
      <alignment horizontal="righ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13" fillId="0" borderId="0" applyFont="0" applyFill="0" applyBorder="0" applyAlignment="0" applyProtection="0"/>
    <xf numFmtId="43" fontId="1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cellStyleXfs>
  <cellXfs count="648">
    <xf numFmtId="0" fontId="0" fillId="0" borderId="0" xfId="0"/>
    <xf numFmtId="0" fontId="11" fillId="0" borderId="1" xfId="0" applyFont="1" applyBorder="1"/>
    <xf numFmtId="0" fontId="12" fillId="0" borderId="2" xfId="0" applyFont="1" applyBorder="1" applyAlignment="1">
      <alignment horizontal="left" vertical="center"/>
    </xf>
    <xf numFmtId="0" fontId="11" fillId="0" borderId="0" xfId="0" applyFont="1"/>
    <xf numFmtId="49" fontId="11" fillId="0" borderId="0" xfId="0" applyNumberFormat="1" applyFont="1"/>
    <xf numFmtId="0" fontId="13" fillId="0" borderId="0" xfId="0" applyFont="1" applyAlignment="1">
      <alignment horizontal="left" vertical="center"/>
    </xf>
    <xf numFmtId="0" fontId="13" fillId="0" borderId="0" xfId="0" applyFont="1" applyAlignment="1">
      <alignment vertical="center"/>
    </xf>
    <xf numFmtId="0" fontId="11" fillId="0" borderId="0" xfId="0" applyFont="1" applyAlignment="1">
      <alignment horizontal="left" vertical="top"/>
    </xf>
    <xf numFmtId="0" fontId="11" fillId="0" borderId="1" xfId="0" applyFont="1" applyBorder="1" applyAlignment="1">
      <alignment horizontal="left" vertical="center"/>
    </xf>
    <xf numFmtId="49" fontId="11" fillId="0" borderId="1" xfId="0" applyNumberFormat="1" applyFont="1" applyBorder="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0" fontId="29" fillId="0" borderId="0" xfId="5" applyFont="1" applyAlignment="1">
      <alignment vertical="center"/>
    </xf>
    <xf numFmtId="0" fontId="31" fillId="3" borderId="0" xfId="0" applyFont="1" applyFill="1"/>
    <xf numFmtId="0" fontId="32" fillId="3" borderId="0" xfId="0" applyFont="1" applyFill="1"/>
    <xf numFmtId="0" fontId="11" fillId="3" borderId="0" xfId="0" applyFont="1" applyFill="1"/>
    <xf numFmtId="0" fontId="33" fillId="3" borderId="0" xfId="0" applyFont="1" applyFill="1"/>
    <xf numFmtId="0" fontId="14" fillId="0" borderId="4" xfId="5" applyFont="1" applyBorder="1" applyAlignment="1">
      <alignment horizontal="center" vertical="center"/>
    </xf>
    <xf numFmtId="0" fontId="14" fillId="0" borderId="4" xfId="5" applyFont="1" applyBorder="1" applyAlignment="1">
      <alignment vertical="center"/>
    </xf>
    <xf numFmtId="0" fontId="17" fillId="0" borderId="0" xfId="3" applyFont="1"/>
    <xf numFmtId="0" fontId="18" fillId="0" borderId="0" xfId="3" applyFont="1"/>
    <xf numFmtId="0" fontId="19" fillId="0" borderId="0" xfId="3" applyFont="1" applyAlignment="1">
      <alignment vertical="top" wrapText="1"/>
    </xf>
    <xf numFmtId="0" fontId="17" fillId="0" borderId="0" xfId="3" applyFont="1" applyAlignment="1">
      <alignment vertical="top" wrapText="1"/>
    </xf>
    <xf numFmtId="0" fontId="15" fillId="0" borderId="0" xfId="3" applyFont="1" applyAlignment="1">
      <alignment vertical="top"/>
    </xf>
    <xf numFmtId="0" fontId="21" fillId="0" borderId="0" xfId="3" applyFont="1"/>
    <xf numFmtId="0" fontId="36" fillId="4" borderId="0" xfId="0" applyFont="1" applyFill="1" applyAlignment="1">
      <alignment vertical="center"/>
    </xf>
    <xf numFmtId="0" fontId="37" fillId="2" borderId="0" xfId="0" applyFont="1" applyFill="1" applyAlignment="1">
      <alignment horizontal="right" vertical="center"/>
    </xf>
    <xf numFmtId="0" fontId="38" fillId="4" borderId="3" xfId="0" applyFont="1" applyFill="1" applyBorder="1" applyAlignment="1">
      <alignment vertical="center"/>
    </xf>
    <xf numFmtId="0" fontId="37" fillId="2" borderId="3" xfId="0" applyFont="1" applyFill="1" applyBorder="1" applyAlignment="1">
      <alignment horizontal="right" vertical="center"/>
    </xf>
    <xf numFmtId="0" fontId="36" fillId="4" borderId="0" xfId="0" applyFont="1" applyFill="1" applyAlignment="1">
      <alignment wrapText="1"/>
    </xf>
    <xf numFmtId="3" fontId="36" fillId="2" borderId="0" xfId="1" applyNumberFormat="1" applyFont="1" applyFill="1" applyAlignment="1">
      <alignment horizontal="right"/>
    </xf>
    <xf numFmtId="0" fontId="36" fillId="4" borderId="3" xfId="0" applyFont="1" applyFill="1" applyBorder="1"/>
    <xf numFmtId="3" fontId="36" fillId="2" borderId="3" xfId="1" applyNumberFormat="1" applyFont="1" applyFill="1" applyBorder="1" applyAlignment="1">
      <alignment horizontal="right"/>
    </xf>
    <xf numFmtId="0" fontId="37" fillId="4" borderId="0" xfId="0" applyFont="1" applyFill="1" applyAlignment="1">
      <alignment vertical="top"/>
    </xf>
    <xf numFmtId="3" fontId="37" fillId="2" borderId="0" xfId="1" applyNumberFormat="1" applyFont="1" applyFill="1" applyBorder="1" applyAlignment="1">
      <alignment horizontal="right" vertical="top"/>
    </xf>
    <xf numFmtId="3" fontId="37" fillId="2" borderId="0" xfId="1" applyNumberFormat="1" applyFont="1" applyFill="1" applyAlignment="1">
      <alignment horizontal="right" vertical="top"/>
    </xf>
    <xf numFmtId="0" fontId="36" fillId="4" borderId="0" xfId="0" applyFont="1" applyFill="1"/>
    <xf numFmtId="0" fontId="39" fillId="4" borderId="0" xfId="0" applyFont="1" applyFill="1"/>
    <xf numFmtId="3" fontId="37" fillId="2" borderId="0" xfId="1" applyNumberFormat="1" applyFont="1" applyFill="1" applyAlignment="1">
      <alignment horizontal="right"/>
    </xf>
    <xf numFmtId="0" fontId="37" fillId="4" borderId="0" xfId="0" applyFont="1" applyFill="1"/>
    <xf numFmtId="3" fontId="36" fillId="2" borderId="3" xfId="1" applyNumberFormat="1" applyFont="1" applyFill="1" applyBorder="1" applyAlignment="1">
      <alignment horizontal="right" vertical="center"/>
    </xf>
    <xf numFmtId="3" fontId="37" fillId="2" borderId="3" xfId="1" applyNumberFormat="1" applyFont="1" applyFill="1" applyBorder="1" applyAlignment="1">
      <alignment horizontal="right"/>
    </xf>
    <xf numFmtId="3" fontId="37" fillId="2" borderId="3" xfId="1" applyNumberFormat="1" applyFont="1" applyFill="1" applyBorder="1" applyAlignment="1">
      <alignment horizontal="right" vertical="center"/>
    </xf>
    <xf numFmtId="0" fontId="37" fillId="4" borderId="0" xfId="0" applyFont="1" applyFill="1" applyAlignment="1">
      <alignment vertical="center" wrapText="1"/>
    </xf>
    <xf numFmtId="3" fontId="36" fillId="2" borderId="0" xfId="1" applyNumberFormat="1" applyFont="1" applyFill="1" applyBorder="1" applyAlignment="1">
      <alignment horizontal="right" vertical="center"/>
    </xf>
    <xf numFmtId="3" fontId="37" fillId="2" borderId="0" xfId="1" applyNumberFormat="1" applyFont="1" applyFill="1" applyBorder="1" applyAlignment="1">
      <alignment horizontal="right" vertical="center"/>
    </xf>
    <xf numFmtId="0" fontId="36" fillId="2" borderId="3" xfId="0" applyFont="1" applyFill="1" applyBorder="1" applyAlignment="1">
      <alignment vertical="center"/>
    </xf>
    <xf numFmtId="0" fontId="37" fillId="4" borderId="3" xfId="0" applyFont="1" applyFill="1" applyBorder="1" applyAlignment="1">
      <alignment vertical="center" wrapText="1"/>
    </xf>
    <xf numFmtId="0" fontId="36" fillId="4" borderId="0" xfId="0" applyFont="1" applyFill="1" applyAlignment="1">
      <alignment vertical="center" wrapText="1"/>
    </xf>
    <xf numFmtId="166" fontId="39" fillId="2" borderId="0" xfId="0" applyNumberFormat="1" applyFont="1" applyFill="1"/>
    <xf numFmtId="10" fontId="39" fillId="2" borderId="0" xfId="0" applyNumberFormat="1" applyFont="1" applyFill="1"/>
    <xf numFmtId="0" fontId="37" fillId="4" borderId="3" xfId="0" applyFont="1" applyFill="1" applyBorder="1" applyAlignment="1">
      <alignment wrapText="1"/>
    </xf>
    <xf numFmtId="0" fontId="39" fillId="2" borderId="3" xfId="0" applyFont="1" applyFill="1" applyBorder="1"/>
    <xf numFmtId="3" fontId="39" fillId="2" borderId="0" xfId="0" applyNumberFormat="1" applyFont="1" applyFill="1"/>
    <xf numFmtId="166" fontId="36" fillId="2" borderId="0" xfId="2" applyNumberFormat="1" applyFont="1" applyFill="1" applyAlignment="1">
      <alignment horizontal="right"/>
    </xf>
    <xf numFmtId="166" fontId="39" fillId="2" borderId="0" xfId="2" applyNumberFormat="1" applyFont="1" applyFill="1" applyAlignment="1"/>
    <xf numFmtId="0" fontId="36" fillId="2" borderId="0" xfId="0" applyFont="1" applyFill="1"/>
    <xf numFmtId="0" fontId="39" fillId="4" borderId="0" xfId="0" applyFont="1" applyFill="1" applyAlignment="1">
      <alignment vertical="center" wrapText="1"/>
    </xf>
    <xf numFmtId="166" fontId="36" fillId="2" borderId="0" xfId="2" applyNumberFormat="1" applyFont="1" applyFill="1" applyAlignment="1">
      <alignment horizontal="right" vertical="center"/>
    </xf>
    <xf numFmtId="166" fontId="39" fillId="2" borderId="0" xfId="2" applyNumberFormat="1" applyFont="1" applyFill="1"/>
    <xf numFmtId="0" fontId="39" fillId="2" borderId="0" xfId="0" applyFont="1" applyFill="1" applyAlignment="1">
      <alignment vertical="center" wrapText="1"/>
    </xf>
    <xf numFmtId="0" fontId="37" fillId="2" borderId="3" xfId="0" applyFont="1" applyFill="1" applyBorder="1"/>
    <xf numFmtId="0" fontId="36" fillId="4" borderId="3" xfId="0" applyFont="1" applyFill="1" applyBorder="1" applyAlignment="1">
      <alignment vertical="center" wrapText="1"/>
    </xf>
    <xf numFmtId="165" fontId="39" fillId="2" borderId="3" xfId="1" applyNumberFormat="1" applyFont="1" applyFill="1" applyBorder="1"/>
    <xf numFmtId="0" fontId="25" fillId="0" borderId="0" xfId="3" applyFont="1" applyAlignment="1">
      <alignment horizontal="left" vertical="center"/>
    </xf>
    <xf numFmtId="165" fontId="25" fillId="0" borderId="0" xfId="1" applyNumberFormat="1" applyFont="1" applyFill="1" applyBorder="1"/>
    <xf numFmtId="165" fontId="16" fillId="0" borderId="0" xfId="1" applyNumberFormat="1" applyFont="1" applyFill="1" applyBorder="1"/>
    <xf numFmtId="0" fontId="22" fillId="0" borderId="0" xfId="11"/>
    <xf numFmtId="49" fontId="22" fillId="0" borderId="0" xfId="11" applyNumberFormat="1"/>
    <xf numFmtId="0" fontId="40" fillId="0" borderId="5" xfId="11" applyFont="1" applyBorder="1" applyAlignment="1">
      <alignment vertical="center"/>
    </xf>
    <xf numFmtId="49" fontId="41" fillId="0" borderId="5" xfId="11" applyNumberFormat="1" applyFont="1" applyBorder="1" applyAlignment="1">
      <alignment vertical="center"/>
    </xf>
    <xf numFmtId="0" fontId="22" fillId="0" borderId="5" xfId="11" applyBorder="1"/>
    <xf numFmtId="0" fontId="42" fillId="0" borderId="0" xfId="12" applyFont="1"/>
    <xf numFmtId="0" fontId="43" fillId="0" borderId="0" xfId="12" applyFont="1"/>
    <xf numFmtId="0" fontId="44" fillId="0" borderId="0" xfId="12" applyFont="1"/>
    <xf numFmtId="0" fontId="45" fillId="0" borderId="0" xfId="12" applyFont="1"/>
    <xf numFmtId="0" fontId="46" fillId="0" borderId="0" xfId="11" applyFont="1" applyAlignment="1">
      <alignment vertical="center"/>
    </xf>
    <xf numFmtId="0" fontId="47" fillId="0" borderId="0" xfId="12" applyFont="1"/>
    <xf numFmtId="49" fontId="46" fillId="0" borderId="0" xfId="11" applyNumberFormat="1" applyFont="1" applyAlignment="1">
      <alignment horizontal="left" vertical="center"/>
    </xf>
    <xf numFmtId="49" fontId="46" fillId="0" borderId="0" xfId="11" quotePrefix="1" applyNumberFormat="1" applyFont="1" applyAlignment="1">
      <alignment horizontal="left" vertical="center"/>
    </xf>
    <xf numFmtId="0" fontId="46" fillId="0" borderId="0" xfId="11" quotePrefix="1" applyFont="1" applyAlignment="1">
      <alignment vertical="center"/>
    </xf>
    <xf numFmtId="0" fontId="48" fillId="0" borderId="0" xfId="12" applyFont="1"/>
    <xf numFmtId="0" fontId="49" fillId="0" borderId="5" xfId="11" applyFont="1" applyBorder="1"/>
    <xf numFmtId="0" fontId="49" fillId="0" borderId="0" xfId="11" applyFont="1"/>
    <xf numFmtId="49" fontId="46" fillId="0" borderId="0" xfId="11" applyNumberFormat="1" applyFont="1" applyAlignment="1">
      <alignment vertical="center"/>
    </xf>
    <xf numFmtId="0" fontId="20" fillId="0" borderId="0" xfId="3" applyFont="1" applyAlignment="1">
      <alignment vertical="top" wrapText="1"/>
    </xf>
    <xf numFmtId="0" fontId="24" fillId="0" borderId="0" xfId="3" applyFont="1" applyAlignment="1">
      <alignment horizontal="center" vertical="center"/>
    </xf>
    <xf numFmtId="0" fontId="21" fillId="0" borderId="0" xfId="3" applyFont="1" applyAlignment="1">
      <alignment horizontal="center" vertical="center"/>
    </xf>
    <xf numFmtId="0" fontId="50" fillId="2" borderId="0" xfId="0" applyFont="1" applyFill="1"/>
    <xf numFmtId="0" fontId="0" fillId="2" borderId="0" xfId="0" applyFill="1"/>
    <xf numFmtId="0" fontId="50" fillId="2" borderId="3" xfId="0" applyFont="1" applyFill="1" applyBorder="1"/>
    <xf numFmtId="0" fontId="0" fillId="0" borderId="3" xfId="0" applyBorder="1"/>
    <xf numFmtId="0" fontId="49" fillId="0" borderId="0" xfId="0" applyFont="1"/>
    <xf numFmtId="0" fontId="17" fillId="0" borderId="0" xfId="8" applyFont="1"/>
    <xf numFmtId="0" fontId="18" fillId="0" borderId="0" xfId="8" applyFont="1"/>
    <xf numFmtId="0" fontId="19" fillId="0" borderId="0" xfId="8" applyFont="1" applyAlignment="1">
      <alignment vertical="top" wrapText="1"/>
    </xf>
    <xf numFmtId="0" fontId="17" fillId="0" borderId="0" xfId="8" applyFont="1" applyAlignment="1">
      <alignment vertical="top" wrapText="1"/>
    </xf>
    <xf numFmtId="0" fontId="15" fillId="0" borderId="0" xfId="8" applyFont="1" applyAlignment="1">
      <alignment vertical="top"/>
    </xf>
    <xf numFmtId="0" fontId="20" fillId="0" borderId="0" xfId="8" applyFont="1" applyAlignment="1">
      <alignment vertical="top" wrapText="1"/>
    </xf>
    <xf numFmtId="0" fontId="27" fillId="0" borderId="0" xfId="8" applyFont="1"/>
    <xf numFmtId="0" fontId="23" fillId="0" borderId="0" xfId="8" applyFont="1" applyAlignment="1">
      <alignment vertical="top"/>
    </xf>
    <xf numFmtId="0" fontId="16" fillId="0" borderId="0" xfId="8" applyFont="1" applyAlignment="1">
      <alignment vertical="top" wrapText="1"/>
    </xf>
    <xf numFmtId="0" fontId="21" fillId="0" borderId="0" xfId="8" applyFont="1"/>
    <xf numFmtId="0" fontId="25" fillId="0" borderId="0" xfId="3" applyFont="1" applyAlignment="1">
      <alignment vertical="center"/>
    </xf>
    <xf numFmtId="0" fontId="16" fillId="0" borderId="0" xfId="3" applyFont="1" applyAlignment="1">
      <alignment horizontal="center" vertical="center"/>
    </xf>
    <xf numFmtId="0" fontId="16" fillId="0" borderId="0" xfId="3" applyFont="1" applyAlignment="1">
      <alignment vertical="center"/>
    </xf>
    <xf numFmtId="165" fontId="16" fillId="0" borderId="0" xfId="1" applyNumberFormat="1" applyFont="1" applyFill="1" applyBorder="1" applyAlignment="1">
      <alignment vertical="center"/>
    </xf>
    <xf numFmtId="0" fontId="26" fillId="0" borderId="0" xfId="3" applyFont="1" applyAlignment="1">
      <alignment vertical="center"/>
    </xf>
    <xf numFmtId="0" fontId="25" fillId="0" borderId="0" xfId="3" applyFont="1" applyAlignment="1">
      <alignment horizontal="center" vertical="center"/>
    </xf>
    <xf numFmtId="0" fontId="16" fillId="0" borderId="0" xfId="8" applyFont="1"/>
    <xf numFmtId="0" fontId="16" fillId="0" borderId="0" xfId="8" applyFont="1" applyAlignment="1">
      <alignment vertical="top"/>
    </xf>
    <xf numFmtId="0" fontId="30" fillId="0" borderId="0" xfId="8" applyFont="1"/>
    <xf numFmtId="0" fontId="20" fillId="0" borderId="0" xfId="8" applyFont="1"/>
    <xf numFmtId="0" fontId="28" fillId="0" borderId="0" xfId="8" applyFont="1"/>
    <xf numFmtId="165" fontId="16" fillId="0" borderId="0" xfId="1" applyNumberFormat="1" applyFont="1" applyFill="1" applyBorder="1" applyAlignment="1">
      <alignment horizontal="left" vertical="center"/>
    </xf>
    <xf numFmtId="0" fontId="50" fillId="0" borderId="0" xfId="0" applyFont="1"/>
    <xf numFmtId="17" fontId="17" fillId="0" borderId="0" xfId="3" applyNumberFormat="1" applyFont="1"/>
    <xf numFmtId="0" fontId="53" fillId="0" borderId="0" xfId="0" applyFont="1"/>
    <xf numFmtId="1" fontId="53" fillId="0" borderId="0" xfId="0" applyNumberFormat="1" applyFont="1"/>
    <xf numFmtId="0" fontId="53" fillId="0" borderId="3" xfId="0" applyFont="1" applyBorder="1"/>
    <xf numFmtId="1" fontId="53" fillId="0" borderId="3" xfId="0" applyNumberFormat="1" applyFont="1" applyBorder="1"/>
    <xf numFmtId="1" fontId="50" fillId="0" borderId="0" xfId="0" applyNumberFormat="1" applyFont="1"/>
    <xf numFmtId="3" fontId="36" fillId="5" borderId="0" xfId="1" applyNumberFormat="1" applyFont="1" applyFill="1" applyAlignment="1">
      <alignment horizontal="right"/>
    </xf>
    <xf numFmtId="0" fontId="37" fillId="5" borderId="0" xfId="0" applyFont="1" applyFill="1" applyAlignment="1">
      <alignment horizontal="right" vertical="center"/>
    </xf>
    <xf numFmtId="0" fontId="37" fillId="5" borderId="3" xfId="0" applyFont="1" applyFill="1" applyBorder="1" applyAlignment="1">
      <alignment horizontal="right" vertical="center"/>
    </xf>
    <xf numFmtId="3" fontId="36" fillId="5" borderId="3" xfId="1" applyNumberFormat="1" applyFont="1" applyFill="1" applyBorder="1" applyAlignment="1">
      <alignment horizontal="right"/>
    </xf>
    <xf numFmtId="3" fontId="37" fillId="5" borderId="0" xfId="1" applyNumberFormat="1" applyFont="1" applyFill="1" applyBorder="1" applyAlignment="1">
      <alignment horizontal="right" vertical="top"/>
    </xf>
    <xf numFmtId="3" fontId="37" fillId="5" borderId="0" xfId="1" applyNumberFormat="1" applyFont="1" applyFill="1" applyAlignment="1">
      <alignment horizontal="right" vertical="top"/>
    </xf>
    <xf numFmtId="3" fontId="37" fillId="5" borderId="0" xfId="1" applyNumberFormat="1" applyFont="1" applyFill="1" applyAlignment="1">
      <alignment horizontal="right"/>
    </xf>
    <xf numFmtId="3" fontId="36" fillId="5" borderId="3" xfId="1" applyNumberFormat="1" applyFont="1" applyFill="1" applyBorder="1" applyAlignment="1">
      <alignment horizontal="right" vertical="center"/>
    </xf>
    <xf numFmtId="3" fontId="37" fillId="5" borderId="3" xfId="1" applyNumberFormat="1" applyFont="1" applyFill="1" applyBorder="1" applyAlignment="1">
      <alignment horizontal="right" vertical="center"/>
    </xf>
    <xf numFmtId="3" fontId="36" fillId="5" borderId="0" xfId="1" applyNumberFormat="1" applyFont="1" applyFill="1" applyBorder="1" applyAlignment="1">
      <alignment horizontal="right" vertical="center"/>
    </xf>
    <xf numFmtId="166" fontId="39" fillId="5" borderId="0" xfId="0" applyNumberFormat="1" applyFont="1" applyFill="1"/>
    <xf numFmtId="10" fontId="39" fillId="5" borderId="0" xfId="0" applyNumberFormat="1" applyFont="1" applyFill="1"/>
    <xf numFmtId="0" fontId="39" fillId="5" borderId="3" xfId="0" applyFont="1" applyFill="1" applyBorder="1"/>
    <xf numFmtId="166" fontId="36" fillId="5" borderId="0" xfId="2" applyNumberFormat="1" applyFont="1" applyFill="1" applyAlignment="1">
      <alignment horizontal="right"/>
    </xf>
    <xf numFmtId="166" fontId="36" fillId="5" borderId="0" xfId="2" applyNumberFormat="1" applyFont="1" applyFill="1" applyAlignment="1">
      <alignment horizontal="right" vertical="center"/>
    </xf>
    <xf numFmtId="0" fontId="50" fillId="5" borderId="3" xfId="0" applyFont="1" applyFill="1" applyBorder="1" applyAlignment="1">
      <alignment horizontal="right"/>
    </xf>
    <xf numFmtId="0" fontId="50" fillId="0" borderId="3" xfId="0" applyFont="1" applyBorder="1" applyAlignment="1">
      <alignment horizontal="right"/>
    </xf>
    <xf numFmtId="1" fontId="53" fillId="5" borderId="0" xfId="0" applyNumberFormat="1" applyFont="1" applyFill="1"/>
    <xf numFmtId="1" fontId="53" fillId="5" borderId="3" xfId="0" applyNumberFormat="1" applyFont="1" applyFill="1" applyBorder="1"/>
    <xf numFmtId="1" fontId="50" fillId="5" borderId="0" xfId="0" applyNumberFormat="1" applyFont="1" applyFill="1"/>
    <xf numFmtId="10" fontId="53" fillId="0" borderId="0" xfId="2" applyNumberFormat="1" applyFont="1"/>
    <xf numFmtId="0" fontId="35" fillId="0" borderId="0" xfId="10097" applyFont="1" applyAlignment="1" applyProtection="1"/>
    <xf numFmtId="1" fontId="17" fillId="0" borderId="0" xfId="3" applyNumberFormat="1" applyFont="1"/>
    <xf numFmtId="165" fontId="16" fillId="0" borderId="0" xfId="1" applyNumberFormat="1" applyFont="1" applyFill="1" applyBorder="1" applyAlignment="1">
      <alignment vertical="center" wrapText="1"/>
    </xf>
    <xf numFmtId="3" fontId="39" fillId="6" borderId="0" xfId="15" applyNumberFormat="1" applyFont="1" applyFill="1"/>
    <xf numFmtId="3" fontId="39" fillId="2" borderId="0" xfId="0" applyNumberFormat="1" applyFont="1" applyFill="1" applyAlignment="1">
      <alignment horizontal="right" vertical="center" wrapText="1"/>
    </xf>
    <xf numFmtId="3" fontId="39" fillId="6" borderId="3" xfId="15" applyNumberFormat="1" applyFont="1" applyFill="1" applyBorder="1"/>
    <xf numFmtId="3" fontId="54" fillId="2" borderId="3" xfId="0" applyNumberFormat="1" applyFont="1" applyFill="1" applyBorder="1" applyAlignment="1">
      <alignment horizontal="right" vertical="center" wrapText="1"/>
    </xf>
    <xf numFmtId="3" fontId="54" fillId="6" borderId="3" xfId="15" applyNumberFormat="1" applyFont="1" applyFill="1" applyBorder="1"/>
    <xf numFmtId="3" fontId="39" fillId="2" borderId="0" xfId="0" quotePrefix="1" applyNumberFormat="1" applyFont="1" applyFill="1" applyAlignment="1">
      <alignment horizontal="right" vertical="center" wrapText="1"/>
    </xf>
    <xf numFmtId="3" fontId="39" fillId="2" borderId="3" xfId="0" applyNumberFormat="1" applyFont="1" applyFill="1" applyBorder="1" applyAlignment="1">
      <alignment horizontal="right" vertical="center" wrapText="1"/>
    </xf>
    <xf numFmtId="3" fontId="39" fillId="5" borderId="0" xfId="0" applyNumberFormat="1" applyFont="1" applyFill="1" applyAlignment="1">
      <alignment horizontal="right" vertical="center" wrapText="1"/>
    </xf>
    <xf numFmtId="3" fontId="54" fillId="5" borderId="3" xfId="0" applyNumberFormat="1" applyFont="1" applyFill="1" applyBorder="1" applyAlignment="1">
      <alignment horizontal="right" vertical="center" wrapText="1"/>
    </xf>
    <xf numFmtId="3" fontId="39" fillId="5" borderId="3" xfId="0" applyNumberFormat="1" applyFont="1" applyFill="1" applyBorder="1" applyAlignment="1">
      <alignment horizontal="right" vertical="center" wrapText="1"/>
    </xf>
    <xf numFmtId="3" fontId="36" fillId="2" borderId="0" xfId="0" applyNumberFormat="1" applyFont="1" applyFill="1" applyAlignment="1">
      <alignment vertical="center"/>
    </xf>
    <xf numFmtId="3" fontId="36" fillId="2" borderId="0" xfId="0" applyNumberFormat="1" applyFont="1" applyFill="1" applyAlignment="1">
      <alignment horizontal="right" vertical="center"/>
    </xf>
    <xf numFmtId="0" fontId="36" fillId="4" borderId="3" xfId="0" applyFont="1" applyFill="1" applyBorder="1" applyAlignment="1">
      <alignment vertical="center"/>
    </xf>
    <xf numFmtId="3" fontId="36" fillId="2" borderId="3" xfId="0" applyNumberFormat="1" applyFont="1" applyFill="1" applyBorder="1" applyAlignment="1">
      <alignment horizontal="right" vertical="center"/>
    </xf>
    <xf numFmtId="0" fontId="37" fillId="4" borderId="7" xfId="0" applyFont="1" applyFill="1" applyBorder="1" applyAlignment="1">
      <alignment vertical="center"/>
    </xf>
    <xf numFmtId="0" fontId="36" fillId="4" borderId="7" xfId="0" applyFont="1" applyFill="1" applyBorder="1" applyAlignment="1">
      <alignment vertical="center"/>
    </xf>
    <xf numFmtId="3" fontId="54" fillId="6" borderId="0" xfId="15" applyNumberFormat="1" applyFont="1" applyFill="1"/>
    <xf numFmtId="3" fontId="54" fillId="5" borderId="0" xfId="0" applyNumberFormat="1" applyFont="1" applyFill="1" applyAlignment="1">
      <alignment horizontal="right" vertical="center" wrapText="1"/>
    </xf>
    <xf numFmtId="3" fontId="54" fillId="0" borderId="0" xfId="0" applyNumberFormat="1" applyFont="1" applyAlignment="1">
      <alignment horizontal="right" vertical="center" wrapText="1"/>
    </xf>
    <xf numFmtId="3" fontId="36" fillId="0" borderId="0" xfId="0" applyNumberFormat="1" applyFont="1" applyAlignment="1">
      <alignment vertical="center"/>
    </xf>
    <xf numFmtId="3" fontId="37" fillId="0" borderId="7" xfId="0" applyNumberFormat="1" applyFont="1" applyBorder="1" applyAlignment="1">
      <alignment horizontal="right" vertical="center"/>
    </xf>
    <xf numFmtId="3" fontId="37" fillId="0" borderId="0" xfId="0" applyNumberFormat="1" applyFont="1" applyAlignment="1">
      <alignment horizontal="right" vertical="center"/>
    </xf>
    <xf numFmtId="0" fontId="49" fillId="5" borderId="3" xfId="0" applyFont="1" applyFill="1" applyBorder="1" applyAlignment="1">
      <alignment horizontal="right"/>
    </xf>
    <xf numFmtId="0" fontId="49" fillId="0" borderId="3" xfId="0" applyFont="1" applyBorder="1" applyAlignment="1">
      <alignment horizontal="right"/>
    </xf>
    <xf numFmtId="3" fontId="17" fillId="0" borderId="0" xfId="3" applyNumberFormat="1" applyFont="1"/>
    <xf numFmtId="167" fontId="17" fillId="0" borderId="0" xfId="8" applyNumberFormat="1" applyFont="1"/>
    <xf numFmtId="167" fontId="21" fillId="0" borderId="0" xfId="8" applyNumberFormat="1" applyFont="1"/>
    <xf numFmtId="0" fontId="51" fillId="0" borderId="0" xfId="0" applyFont="1"/>
    <xf numFmtId="0" fontId="34" fillId="0" borderId="0" xfId="0" applyFont="1"/>
    <xf numFmtId="0" fontId="57" fillId="0" borderId="0" xfId="10097" applyFont="1" applyAlignment="1" applyProtection="1">
      <alignment vertical="center"/>
    </xf>
    <xf numFmtId="0" fontId="58" fillId="0" borderId="0" xfId="3" applyFont="1" applyAlignment="1">
      <alignment horizontal="left" vertical="center"/>
    </xf>
    <xf numFmtId="4" fontId="59" fillId="6" borderId="0" xfId="14" quotePrefix="1" applyNumberFormat="1" applyFont="1" applyFill="1"/>
    <xf numFmtId="4" fontId="60" fillId="6" borderId="0" xfId="14" quotePrefix="1" applyNumberFormat="1" applyFont="1" applyFill="1"/>
    <xf numFmtId="4" fontId="59" fillId="6" borderId="0" xfId="14" quotePrefix="1" applyNumberFormat="1" applyFont="1" applyFill="1" applyAlignment="1">
      <alignment wrapText="1"/>
    </xf>
    <xf numFmtId="0" fontId="22" fillId="0" borderId="0" xfId="0" applyFont="1"/>
    <xf numFmtId="0" fontId="61" fillId="0" borderId="0" xfId="0" applyFont="1" applyAlignment="1">
      <alignment vertical="center"/>
    </xf>
    <xf numFmtId="0" fontId="61" fillId="0" borderId="0" xfId="0" applyFont="1"/>
    <xf numFmtId="0" fontId="62" fillId="0" borderId="0" xfId="0" applyFont="1"/>
    <xf numFmtId="0" fontId="62" fillId="0" borderId="0" xfId="0" applyFont="1" applyAlignment="1">
      <alignment wrapText="1"/>
    </xf>
    <xf numFmtId="0" fontId="63" fillId="0" borderId="0" xfId="0" applyFont="1"/>
    <xf numFmtId="3" fontId="62" fillId="0" borderId="0" xfId="0" applyNumberFormat="1" applyFont="1"/>
    <xf numFmtId="0" fontId="64" fillId="0" borderId="0" xfId="0" quotePrefix="1" applyFont="1"/>
    <xf numFmtId="3" fontId="65" fillId="0" borderId="0" xfId="0" applyNumberFormat="1" applyFont="1"/>
    <xf numFmtId="0" fontId="62" fillId="0" borderId="3" xfId="0" quotePrefix="1" applyFont="1" applyBorder="1"/>
    <xf numFmtId="3" fontId="62" fillId="0" borderId="3" xfId="0" applyNumberFormat="1" applyFont="1" applyBorder="1"/>
    <xf numFmtId="3" fontId="63" fillId="0" borderId="0" xfId="0" applyNumberFormat="1" applyFont="1"/>
    <xf numFmtId="165" fontId="62" fillId="0" borderId="0" xfId="1" applyNumberFormat="1" applyFont="1"/>
    <xf numFmtId="0" fontId="66" fillId="7" borderId="8" xfId="0" applyFont="1" applyFill="1" applyBorder="1"/>
    <xf numFmtId="166" fontId="61" fillId="7" borderId="8" xfId="0" applyNumberFormat="1" applyFont="1" applyFill="1" applyBorder="1"/>
    <xf numFmtId="165" fontId="62" fillId="0" borderId="0" xfId="0" applyNumberFormat="1" applyFont="1"/>
    <xf numFmtId="166" fontId="67" fillId="7" borderId="8" xfId="0" applyNumberFormat="1" applyFont="1" applyFill="1" applyBorder="1"/>
    <xf numFmtId="0" fontId="62" fillId="0" borderId="0" xfId="0" quotePrefix="1" applyFont="1"/>
    <xf numFmtId="3" fontId="61" fillId="7" borderId="8" xfId="0" applyNumberFormat="1" applyFont="1" applyFill="1" applyBorder="1"/>
    <xf numFmtId="3" fontId="67" fillId="7" borderId="8" xfId="0" applyNumberFormat="1" applyFont="1" applyFill="1" applyBorder="1"/>
    <xf numFmtId="0" fontId="62" fillId="0" borderId="3" xfId="0" quotePrefix="1" applyFont="1" applyBorder="1" applyAlignment="1">
      <alignment wrapText="1"/>
    </xf>
    <xf numFmtId="3" fontId="63" fillId="0" borderId="3" xfId="0" applyNumberFormat="1" applyFont="1" applyBorder="1"/>
    <xf numFmtId="0" fontId="62" fillId="0" borderId="0" xfId="0" quotePrefix="1" applyFont="1" applyAlignment="1">
      <alignment wrapText="1"/>
    </xf>
    <xf numFmtId="0" fontId="66" fillId="7" borderId="8" xfId="0" applyFont="1" applyFill="1" applyBorder="1" applyAlignment="1">
      <alignment wrapText="1"/>
    </xf>
    <xf numFmtId="0" fontId="62" fillId="0" borderId="3" xfId="0" applyFont="1" applyBorder="1"/>
    <xf numFmtId="166" fontId="61" fillId="7" borderId="8" xfId="2" applyNumberFormat="1" applyFont="1" applyFill="1" applyBorder="1"/>
    <xf numFmtId="0" fontId="66" fillId="0" borderId="7" xfId="0" applyFont="1" applyBorder="1"/>
    <xf numFmtId="3" fontId="67" fillId="0" borderId="7" xfId="0" applyNumberFormat="1" applyFont="1" applyBorder="1"/>
    <xf numFmtId="3" fontId="61" fillId="0" borderId="7" xfId="0" applyNumberFormat="1" applyFont="1" applyBorder="1"/>
    <xf numFmtId="3" fontId="67" fillId="0" borderId="0" xfId="0" applyNumberFormat="1" applyFont="1"/>
    <xf numFmtId="3" fontId="61" fillId="0" borderId="0" xfId="0" applyNumberFormat="1" applyFont="1"/>
    <xf numFmtId="3" fontId="67" fillId="0" borderId="3" xfId="0" applyNumberFormat="1" applyFont="1" applyBorder="1"/>
    <xf numFmtId="3" fontId="61" fillId="0" borderId="3" xfId="0" applyNumberFormat="1" applyFont="1" applyBorder="1"/>
    <xf numFmtId="9" fontId="61" fillId="7" borderId="8" xfId="2" applyFont="1" applyFill="1" applyBorder="1"/>
    <xf numFmtId="3" fontId="62" fillId="0" borderId="0" xfId="0" applyNumberFormat="1" applyFont="1" applyAlignment="1">
      <alignment horizontal="center"/>
    </xf>
    <xf numFmtId="3" fontId="62" fillId="0" borderId="3" xfId="0" applyNumberFormat="1" applyFont="1" applyBorder="1" applyAlignment="1">
      <alignment horizontal="center"/>
    </xf>
    <xf numFmtId="10" fontId="62" fillId="0" borderId="0" xfId="0" applyNumberFormat="1" applyFont="1"/>
    <xf numFmtId="10" fontId="63" fillId="0" borderId="0" xfId="0" applyNumberFormat="1" applyFont="1"/>
    <xf numFmtId="10" fontId="62" fillId="0" borderId="0" xfId="0" applyNumberFormat="1" applyFont="1" applyAlignment="1">
      <alignment horizontal="center"/>
    </xf>
    <xf numFmtId="4" fontId="61" fillId="7" borderId="8" xfId="0" applyNumberFormat="1" applyFont="1" applyFill="1" applyBorder="1"/>
    <xf numFmtId="3" fontId="62" fillId="7" borderId="8" xfId="0" applyNumberFormat="1" applyFont="1" applyFill="1" applyBorder="1" applyAlignment="1">
      <alignment horizontal="center"/>
    </xf>
    <xf numFmtId="0" fontId="66" fillId="0" borderId="0" xfId="0" applyFont="1"/>
    <xf numFmtId="10" fontId="62" fillId="0" borderId="3" xfId="0" applyNumberFormat="1" applyFont="1" applyBorder="1"/>
    <xf numFmtId="10" fontId="62" fillId="0" borderId="3" xfId="0" applyNumberFormat="1" applyFont="1" applyBorder="1" applyAlignment="1">
      <alignment horizontal="center"/>
    </xf>
    <xf numFmtId="3" fontId="61" fillId="7" borderId="8" xfId="0" applyNumberFormat="1" applyFont="1" applyFill="1" applyBorder="1" applyAlignment="1">
      <alignment horizontal="center"/>
    </xf>
    <xf numFmtId="4" fontId="62" fillId="0" borderId="0" xfId="0" applyNumberFormat="1" applyFont="1"/>
    <xf numFmtId="4" fontId="63" fillId="0" borderId="0" xfId="0" applyNumberFormat="1" applyFont="1"/>
    <xf numFmtId="3" fontId="63" fillId="0" borderId="0" xfId="0" applyNumberFormat="1" applyFont="1" applyAlignment="1">
      <alignment horizontal="center"/>
    </xf>
    <xf numFmtId="3" fontId="62" fillId="0" borderId="0" xfId="0" applyNumberFormat="1" applyFont="1" applyAlignment="1">
      <alignment horizontal="center" vertical="center"/>
    </xf>
    <xf numFmtId="3" fontId="63" fillId="0" borderId="0" xfId="0" applyNumberFormat="1" applyFont="1" applyAlignment="1">
      <alignment horizontal="center" vertical="center"/>
    </xf>
    <xf numFmtId="3" fontId="67" fillId="7" borderId="8" xfId="0" applyNumberFormat="1" applyFont="1" applyFill="1" applyBorder="1" applyAlignment="1">
      <alignment horizontal="center"/>
    </xf>
    <xf numFmtId="16" fontId="11" fillId="0" borderId="0" xfId="0" quotePrefix="1" applyNumberFormat="1" applyFont="1"/>
    <xf numFmtId="0" fontId="68" fillId="0" borderId="0" xfId="3" applyFont="1"/>
    <xf numFmtId="0" fontId="69" fillId="0" borderId="0" xfId="0" applyFont="1"/>
    <xf numFmtId="0" fontId="70" fillId="0" borderId="0" xfId="8" applyFont="1"/>
    <xf numFmtId="0" fontId="11" fillId="0" borderId="0" xfId="3" applyFont="1" applyAlignment="1">
      <alignment horizontal="center" vertical="center"/>
    </xf>
    <xf numFmtId="0" fontId="11" fillId="0" borderId="0" xfId="3" applyFont="1" applyAlignment="1">
      <alignment vertical="center"/>
    </xf>
    <xf numFmtId="165" fontId="11" fillId="0" borderId="0" xfId="1" applyNumberFormat="1" applyFont="1" applyFill="1" applyBorder="1" applyAlignment="1">
      <alignment vertical="center"/>
    </xf>
    <xf numFmtId="167" fontId="71" fillId="0" borderId="0" xfId="8" applyNumberFormat="1" applyFont="1"/>
    <xf numFmtId="0" fontId="71" fillId="0" borderId="0" xfId="8" applyFont="1"/>
    <xf numFmtId="49" fontId="11" fillId="0" borderId="0" xfId="1" applyNumberFormat="1" applyFont="1" applyFill="1" applyBorder="1" applyAlignment="1">
      <alignment horizontal="left" vertical="center" wrapText="1"/>
    </xf>
    <xf numFmtId="165" fontId="11" fillId="0" borderId="0" xfId="1" applyNumberFormat="1" applyFont="1" applyFill="1" applyBorder="1"/>
    <xf numFmtId="0" fontId="72" fillId="0" borderId="0" xfId="8" applyFont="1" applyAlignment="1">
      <alignment vertical="top"/>
    </xf>
    <xf numFmtId="0" fontId="11" fillId="0" borderId="0" xfId="8" applyFont="1" applyAlignment="1">
      <alignment vertical="top" wrapText="1"/>
    </xf>
    <xf numFmtId="0" fontId="71" fillId="0" borderId="0" xfId="8" applyFont="1" applyAlignment="1">
      <alignment vertical="top" wrapText="1"/>
    </xf>
    <xf numFmtId="0" fontId="11" fillId="0" borderId="0" xfId="8" applyFont="1"/>
    <xf numFmtId="0" fontId="11" fillId="0" borderId="0" xfId="8" applyFont="1" applyAlignment="1">
      <alignment vertical="top"/>
    </xf>
    <xf numFmtId="0" fontId="68" fillId="0" borderId="0" xfId="8" applyFont="1"/>
    <xf numFmtId="0" fontId="46" fillId="0" borderId="0" xfId="0" applyFont="1"/>
    <xf numFmtId="169" fontId="62" fillId="0" borderId="0" xfId="0" applyNumberFormat="1" applyFont="1"/>
    <xf numFmtId="169" fontId="62" fillId="0" borderId="0" xfId="0" applyNumberFormat="1" applyFont="1" applyAlignment="1">
      <alignment wrapText="1"/>
    </xf>
    <xf numFmtId="169" fontId="61" fillId="0" borderId="0" xfId="0" applyNumberFormat="1" applyFont="1"/>
    <xf numFmtId="0" fontId="37" fillId="4" borderId="0" xfId="0" applyFont="1" applyFill="1" applyAlignment="1">
      <alignment vertical="center"/>
    </xf>
    <xf numFmtId="3" fontId="37" fillId="2" borderId="0" xfId="0" applyNumberFormat="1" applyFont="1" applyFill="1" applyAlignment="1">
      <alignment horizontal="right" vertical="center"/>
    </xf>
    <xf numFmtId="3" fontId="36" fillId="0" borderId="3" xfId="0" applyNumberFormat="1" applyFont="1" applyBorder="1" applyAlignment="1">
      <alignment vertical="center"/>
    </xf>
    <xf numFmtId="3" fontId="36" fillId="2" borderId="3" xfId="0" applyNumberFormat="1" applyFont="1" applyFill="1" applyBorder="1" applyAlignment="1">
      <alignment vertical="center"/>
    </xf>
    <xf numFmtId="3" fontId="39" fillId="5" borderId="7" xfId="0" applyNumberFormat="1" applyFont="1" applyFill="1" applyBorder="1" applyAlignment="1">
      <alignment horizontal="right" vertical="center" wrapText="1"/>
    </xf>
    <xf numFmtId="3" fontId="36" fillId="0" borderId="7" xfId="0" applyNumberFormat="1" applyFont="1" applyBorder="1" applyAlignment="1">
      <alignment vertical="center"/>
    </xf>
    <xf numFmtId="0" fontId="36" fillId="5" borderId="3" xfId="0" applyFont="1" applyFill="1" applyBorder="1"/>
    <xf numFmtId="0" fontId="14" fillId="0" borderId="0" xfId="5" applyFont="1" applyAlignment="1">
      <alignment horizontal="center" vertical="center"/>
    </xf>
    <xf numFmtId="49" fontId="76" fillId="0" borderId="0" xfId="11" applyNumberFormat="1" applyFont="1" applyAlignment="1">
      <alignment vertical="center"/>
    </xf>
    <xf numFmtId="0" fontId="76" fillId="0" borderId="0" xfId="11" applyFont="1" applyAlignment="1">
      <alignment vertical="center"/>
    </xf>
    <xf numFmtId="3" fontId="51" fillId="0" borderId="0" xfId="0" applyNumberFormat="1" applyFont="1"/>
    <xf numFmtId="3" fontId="75" fillId="0" borderId="0" xfId="0" applyNumberFormat="1" applyFont="1"/>
    <xf numFmtId="10" fontId="53" fillId="0" borderId="0" xfId="2" applyNumberFormat="1" applyFont="1" applyFill="1"/>
    <xf numFmtId="0" fontId="43" fillId="0" borderId="0" xfId="12" quotePrefix="1" applyFont="1" applyAlignment="1">
      <alignment horizontal="left"/>
    </xf>
    <xf numFmtId="0" fontId="61" fillId="7" borderId="8" xfId="0" applyFont="1" applyFill="1" applyBorder="1"/>
    <xf numFmtId="10" fontId="0" fillId="0" borderId="0" xfId="0" applyNumberFormat="1"/>
    <xf numFmtId="165" fontId="62" fillId="0" borderId="0" xfId="1" applyNumberFormat="1" applyFont="1" applyAlignment="1">
      <alignment horizontal="center"/>
    </xf>
    <xf numFmtId="165" fontId="63" fillId="0" borderId="0" xfId="1" applyNumberFormat="1" applyFont="1"/>
    <xf numFmtId="165" fontId="62" fillId="0" borderId="0" xfId="1" applyNumberFormat="1" applyFont="1" applyFill="1"/>
    <xf numFmtId="3" fontId="0" fillId="0" borderId="0" xfId="0" applyNumberFormat="1"/>
    <xf numFmtId="0" fontId="73" fillId="2" borderId="0" xfId="11324" applyFont="1" applyFill="1"/>
    <xf numFmtId="0" fontId="4" fillId="2" borderId="0" xfId="11324" applyFill="1"/>
    <xf numFmtId="0" fontId="73" fillId="0" borderId="0" xfId="11324" applyFont="1"/>
    <xf numFmtId="0" fontId="49" fillId="0" borderId="3" xfId="0" applyFont="1" applyBorder="1" applyAlignment="1">
      <alignment horizontal="center" wrapText="1"/>
    </xf>
    <xf numFmtId="165" fontId="0" fillId="0" borderId="0" xfId="1" applyNumberFormat="1" applyFont="1"/>
    <xf numFmtId="165" fontId="0" fillId="0" borderId="0" xfId="1" applyNumberFormat="1" applyFont="1" applyBorder="1"/>
    <xf numFmtId="165" fontId="0" fillId="0" borderId="3" xfId="1" applyNumberFormat="1" applyFont="1" applyBorder="1"/>
    <xf numFmtId="0" fontId="49" fillId="5" borderId="3" xfId="0" applyFont="1" applyFill="1" applyBorder="1"/>
    <xf numFmtId="165" fontId="49" fillId="5" borderId="3" xfId="1" applyNumberFormat="1" applyFont="1" applyFill="1" applyBorder="1"/>
    <xf numFmtId="0" fontId="49" fillId="65" borderId="3" xfId="0" applyFont="1" applyFill="1" applyBorder="1" applyAlignment="1">
      <alignment horizontal="center" wrapText="1"/>
    </xf>
    <xf numFmtId="165" fontId="49" fillId="65" borderId="0" xfId="1" applyNumberFormat="1" applyFont="1" applyFill="1" applyBorder="1"/>
    <xf numFmtId="165" fontId="49" fillId="65" borderId="3" xfId="1" applyNumberFormat="1" applyFont="1" applyFill="1" applyBorder="1"/>
    <xf numFmtId="1" fontId="37" fillId="5" borderId="3" xfId="0" applyNumberFormat="1" applyFont="1" applyFill="1" applyBorder="1" applyAlignment="1">
      <alignment horizontal="right" vertical="center"/>
    </xf>
    <xf numFmtId="168" fontId="0" fillId="0" borderId="0" xfId="0" applyNumberFormat="1" applyAlignment="1">
      <alignment horizontal="left"/>
    </xf>
    <xf numFmtId="0" fontId="37" fillId="0" borderId="0" xfId="0" applyFont="1" applyAlignment="1">
      <alignment horizontal="right" vertical="center"/>
    </xf>
    <xf numFmtId="0" fontId="37" fillId="0" borderId="3" xfId="0" applyFont="1" applyBorder="1" applyAlignment="1">
      <alignment horizontal="right" vertical="center"/>
    </xf>
    <xf numFmtId="0" fontId="54" fillId="2" borderId="0" xfId="0" applyFont="1" applyFill="1" applyAlignment="1">
      <alignment vertical="center"/>
    </xf>
    <xf numFmtId="3" fontId="37" fillId="2" borderId="0" xfId="1" applyNumberFormat="1" applyFont="1" applyFill="1" applyAlignment="1">
      <alignment horizontal="right" vertical="center"/>
    </xf>
    <xf numFmtId="3" fontId="36" fillId="2" borderId="0" xfId="1" applyNumberFormat="1" applyFont="1" applyFill="1" applyAlignment="1">
      <alignment horizontal="right" vertical="center"/>
    </xf>
    <xf numFmtId="0" fontId="39" fillId="2" borderId="0" xfId="0" applyFont="1" applyFill="1" applyAlignment="1">
      <alignment vertical="center"/>
    </xf>
    <xf numFmtId="0" fontId="39" fillId="2" borderId="0" xfId="3591" applyFont="1" applyFill="1"/>
    <xf numFmtId="0" fontId="39" fillId="2" borderId="3" xfId="0" applyFont="1" applyFill="1" applyBorder="1" applyAlignment="1">
      <alignment vertical="center"/>
    </xf>
    <xf numFmtId="3" fontId="54" fillId="2" borderId="0" xfId="1" applyNumberFormat="1" applyFont="1" applyFill="1" applyBorder="1" applyAlignment="1">
      <alignment horizontal="right" vertical="center"/>
    </xf>
    <xf numFmtId="165" fontId="39" fillId="2" borderId="0" xfId="0" applyNumberFormat="1" applyFont="1" applyFill="1" applyAlignment="1">
      <alignment vertical="center"/>
    </xf>
    <xf numFmtId="3" fontId="39" fillId="2" borderId="3" xfId="1" applyNumberFormat="1" applyFont="1" applyFill="1" applyBorder="1" applyAlignment="1">
      <alignment horizontal="right" vertical="center"/>
    </xf>
    <xf numFmtId="3" fontId="54" fillId="2" borderId="0" xfId="1" applyNumberFormat="1" applyFont="1" applyFill="1" applyAlignment="1">
      <alignment horizontal="right" vertical="center"/>
    </xf>
    <xf numFmtId="0" fontId="36" fillId="2" borderId="0" xfId="0" applyFont="1" applyFill="1" applyAlignment="1">
      <alignment vertical="center"/>
    </xf>
    <xf numFmtId="0" fontId="39" fillId="2" borderId="0" xfId="0" applyFont="1" applyFill="1"/>
    <xf numFmtId="166" fontId="54" fillId="2" borderId="0" xfId="0" applyNumberFormat="1" applyFont="1" applyFill="1"/>
    <xf numFmtId="166" fontId="54" fillId="2" borderId="0" xfId="58" applyNumberFormat="1" applyFont="1" applyFill="1" applyBorder="1" applyAlignment="1"/>
    <xf numFmtId="3" fontId="37" fillId="5" borderId="0" xfId="0" applyNumberFormat="1" applyFont="1" applyFill="1" applyAlignment="1">
      <alignment horizontal="right" vertical="center"/>
    </xf>
    <xf numFmtId="3" fontId="36" fillId="5" borderId="0" xfId="1" applyNumberFormat="1" applyFont="1" applyFill="1" applyAlignment="1">
      <alignment horizontal="right" vertical="center"/>
    </xf>
    <xf numFmtId="3" fontId="54" fillId="5" borderId="0" xfId="1" applyNumberFormat="1" applyFont="1" applyFill="1" applyAlignment="1">
      <alignment horizontal="right" vertical="center"/>
    </xf>
    <xf numFmtId="3" fontId="36" fillId="5" borderId="0" xfId="0" applyNumberFormat="1" applyFont="1" applyFill="1" applyAlignment="1">
      <alignment horizontal="right" vertical="center"/>
    </xf>
    <xf numFmtId="3" fontId="39" fillId="5" borderId="0" xfId="1" applyNumberFormat="1" applyFont="1" applyFill="1" applyBorder="1" applyAlignment="1">
      <alignment horizontal="right" vertical="center"/>
    </xf>
    <xf numFmtId="3" fontId="39" fillId="5" borderId="3" xfId="1" applyNumberFormat="1" applyFont="1" applyFill="1" applyBorder="1" applyAlignment="1">
      <alignment horizontal="right" vertical="center"/>
    </xf>
    <xf numFmtId="3" fontId="39" fillId="5" borderId="0" xfId="1" applyNumberFormat="1" applyFont="1" applyFill="1" applyAlignment="1">
      <alignment horizontal="right" vertical="center"/>
    </xf>
    <xf numFmtId="3" fontId="36" fillId="5" borderId="3" xfId="0" applyNumberFormat="1" applyFont="1" applyFill="1" applyBorder="1" applyAlignment="1">
      <alignment horizontal="right" vertical="center"/>
    </xf>
    <xf numFmtId="0" fontId="36" fillId="5" borderId="0" xfId="0" applyFont="1" applyFill="1" applyAlignment="1">
      <alignment vertical="center"/>
    </xf>
    <xf numFmtId="0" fontId="37" fillId="5" borderId="0" xfId="0" applyFont="1" applyFill="1" applyAlignment="1">
      <alignment vertical="center"/>
    </xf>
    <xf numFmtId="166" fontId="54" fillId="5" borderId="0" xfId="0" applyNumberFormat="1" applyFont="1" applyFill="1"/>
    <xf numFmtId="166" fontId="54" fillId="5" borderId="0" xfId="58" applyNumberFormat="1" applyFont="1" applyFill="1" applyBorder="1" applyAlignment="1"/>
    <xf numFmtId="0" fontId="75" fillId="2" borderId="0" xfId="0" applyFont="1" applyFill="1" applyAlignment="1">
      <alignment vertical="center"/>
    </xf>
    <xf numFmtId="184" fontId="89" fillId="2" borderId="3" xfId="1" applyNumberFormat="1" applyFont="1" applyFill="1" applyBorder="1" applyAlignment="1">
      <alignment horizontal="right" vertical="center"/>
    </xf>
    <xf numFmtId="0" fontId="37" fillId="0" borderId="3" xfId="0" applyFont="1" applyBorder="1" applyAlignment="1">
      <alignment horizontal="left" vertical="center"/>
    </xf>
    <xf numFmtId="0" fontId="75" fillId="5" borderId="0" xfId="0" applyFont="1" applyFill="1" applyAlignment="1">
      <alignment vertical="center"/>
    </xf>
    <xf numFmtId="184" fontId="89" fillId="5" borderId="3" xfId="1" applyNumberFormat="1" applyFont="1" applyFill="1" applyBorder="1" applyAlignment="1">
      <alignment horizontal="right" vertical="center"/>
    </xf>
    <xf numFmtId="184" fontId="0" fillId="0" borderId="0" xfId="0" applyNumberFormat="1"/>
    <xf numFmtId="0" fontId="35" fillId="0" borderId="0" xfId="10097" quotePrefix="1" applyFont="1" applyFill="1" applyAlignment="1" applyProtection="1">
      <alignment horizontal="left" vertical="center"/>
    </xf>
    <xf numFmtId="0" fontId="52" fillId="2" borderId="0" xfId="0" applyFont="1" applyFill="1" applyAlignment="1">
      <alignment horizontal="right" vertical="center"/>
    </xf>
    <xf numFmtId="0" fontId="52" fillId="2" borderId="3" xfId="0" applyFont="1" applyFill="1" applyBorder="1" applyAlignment="1">
      <alignment horizontal="right" vertical="center"/>
    </xf>
    <xf numFmtId="0" fontId="39" fillId="0" borderId="0" xfId="0" applyFont="1"/>
    <xf numFmtId="184" fontId="39" fillId="2" borderId="0" xfId="1" applyNumberFormat="1" applyFont="1" applyFill="1" applyAlignment="1">
      <alignment horizontal="left" vertical="center"/>
    </xf>
    <xf numFmtId="184" fontId="39" fillId="5" borderId="0" xfId="1" applyNumberFormat="1" applyFont="1" applyFill="1" applyAlignment="1">
      <alignment horizontal="right" vertical="center"/>
    </xf>
    <xf numFmtId="184" fontId="39" fillId="2" borderId="0" xfId="1" applyNumberFormat="1" applyFont="1" applyFill="1" applyAlignment="1">
      <alignment horizontal="right" vertical="center"/>
    </xf>
    <xf numFmtId="184" fontId="39" fillId="2" borderId="3" xfId="1" applyNumberFormat="1" applyFont="1" applyFill="1" applyBorder="1" applyAlignment="1">
      <alignment horizontal="left" vertical="center"/>
    </xf>
    <xf numFmtId="184" fontId="39" fillId="5" borderId="3" xfId="1" applyNumberFormat="1" applyFont="1" applyFill="1" applyBorder="1" applyAlignment="1">
      <alignment horizontal="right" vertical="center"/>
    </xf>
    <xf numFmtId="184" fontId="39" fillId="2" borderId="3" xfId="1" applyNumberFormat="1" applyFont="1" applyFill="1" applyBorder="1" applyAlignment="1">
      <alignment horizontal="right" vertical="center"/>
    </xf>
    <xf numFmtId="184" fontId="159" fillId="2" borderId="0" xfId="1" applyNumberFormat="1" applyFont="1" applyFill="1" applyAlignment="1">
      <alignment horizontal="left" vertical="center"/>
    </xf>
    <xf numFmtId="184" fontId="39" fillId="0" borderId="0" xfId="1" applyNumberFormat="1" applyFont="1" applyFill="1" applyAlignment="1">
      <alignment horizontal="right" vertical="center"/>
    </xf>
    <xf numFmtId="3" fontId="37" fillId="5" borderId="0" xfId="1" applyNumberFormat="1" applyFont="1" applyFill="1" applyBorder="1" applyAlignment="1">
      <alignment horizontal="right" vertical="center"/>
    </xf>
    <xf numFmtId="166" fontId="37" fillId="5" borderId="0" xfId="2" applyNumberFormat="1" applyFont="1" applyFill="1" applyAlignment="1">
      <alignment horizontal="right" vertical="center"/>
    </xf>
    <xf numFmtId="166" fontId="37" fillId="2" borderId="0" xfId="2" applyNumberFormat="1" applyFont="1" applyFill="1" applyAlignment="1">
      <alignment horizontal="right" vertical="center"/>
    </xf>
    <xf numFmtId="0" fontId="36" fillId="2" borderId="3" xfId="0" applyFont="1" applyFill="1" applyBorder="1"/>
    <xf numFmtId="0" fontId="53" fillId="2" borderId="0" xfId="0" applyFont="1" applyFill="1"/>
    <xf numFmtId="0" fontId="53" fillId="2" borderId="3" xfId="0" applyFont="1" applyFill="1" applyBorder="1"/>
    <xf numFmtId="169" fontId="61" fillId="0" borderId="0" xfId="0" quotePrefix="1" applyNumberFormat="1" applyFont="1"/>
    <xf numFmtId="165" fontId="50" fillId="5" borderId="0" xfId="1" applyNumberFormat="1" applyFont="1" applyFill="1" applyBorder="1" applyAlignment="1">
      <alignment horizontal="right"/>
    </xf>
    <xf numFmtId="165" fontId="53" fillId="0" borderId="0" xfId="1" applyNumberFormat="1" applyFont="1" applyBorder="1" applyAlignment="1">
      <alignment horizontal="right"/>
    </xf>
    <xf numFmtId="165" fontId="50" fillId="5" borderId="3" xfId="1" applyNumberFormat="1" applyFont="1" applyFill="1" applyBorder="1" applyAlignment="1">
      <alignment horizontal="right"/>
    </xf>
    <xf numFmtId="165" fontId="53" fillId="0" borderId="3" xfId="1" applyNumberFormat="1" applyFont="1" applyBorder="1" applyAlignment="1">
      <alignment horizontal="right"/>
    </xf>
    <xf numFmtId="165" fontId="54" fillId="5" borderId="0" xfId="1" applyNumberFormat="1" applyFont="1" applyFill="1" applyBorder="1" applyAlignment="1">
      <alignment horizontal="right" vertical="center" wrapText="1"/>
    </xf>
    <xf numFmtId="165" fontId="37" fillId="0" borderId="0" xfId="1" applyNumberFormat="1" applyFont="1" applyFill="1" applyAlignment="1">
      <alignment vertical="center"/>
    </xf>
    <xf numFmtId="165" fontId="37" fillId="2" borderId="0" xfId="1" applyNumberFormat="1" applyFont="1" applyFill="1" applyAlignment="1">
      <alignment vertical="center"/>
    </xf>
    <xf numFmtId="165" fontId="37" fillId="2" borderId="0" xfId="1" applyNumberFormat="1" applyFont="1" applyFill="1" applyAlignment="1">
      <alignment horizontal="right" vertical="center"/>
    </xf>
    <xf numFmtId="3" fontId="161" fillId="6" borderId="0" xfId="15" applyNumberFormat="1" applyFont="1" applyFill="1"/>
    <xf numFmtId="0" fontId="163" fillId="2" borderId="0" xfId="0" applyFont="1" applyFill="1" applyAlignment="1">
      <alignment vertical="center"/>
    </xf>
    <xf numFmtId="0" fontId="63" fillId="2" borderId="0" xfId="0" applyFont="1" applyFill="1" applyAlignment="1">
      <alignment vertical="center"/>
    </xf>
    <xf numFmtId="0" fontId="63" fillId="4" borderId="0" xfId="0" applyFont="1" applyFill="1" applyAlignment="1">
      <alignment vertical="center"/>
    </xf>
    <xf numFmtId="165" fontId="11" fillId="0" borderId="0" xfId="1" applyNumberFormat="1" applyFont="1" applyFill="1" applyBorder="1" applyAlignment="1">
      <alignment horizontal="left" vertical="center"/>
    </xf>
    <xf numFmtId="185" fontId="61" fillId="7" borderId="8" xfId="1" applyNumberFormat="1" applyFont="1" applyFill="1" applyBorder="1"/>
    <xf numFmtId="3" fontId="164" fillId="0" borderId="0" xfId="0" applyNumberFormat="1" applyFont="1"/>
    <xf numFmtId="0" fontId="164" fillId="0" borderId="0" xfId="0" applyFont="1"/>
    <xf numFmtId="10" fontId="164" fillId="0" borderId="0" xfId="0" applyNumberFormat="1" applyFont="1"/>
    <xf numFmtId="0" fontId="63" fillId="0" borderId="0" xfId="0" applyFont="1" applyAlignment="1">
      <alignment vertical="center"/>
    </xf>
    <xf numFmtId="0" fontId="54" fillId="2" borderId="0" xfId="53" applyFont="1" applyFill="1" applyBorder="1" applyAlignment="1">
      <alignment horizontal="left" vertical="center"/>
    </xf>
    <xf numFmtId="0" fontId="39" fillId="2" borderId="3" xfId="53" applyFont="1" applyFill="1" applyBorder="1" applyAlignment="1">
      <alignment horizontal="left"/>
    </xf>
    <xf numFmtId="0" fontId="54" fillId="2" borderId="0" xfId="53" applyFont="1" applyFill="1" applyBorder="1">
      <alignment horizontal="left" vertical="top"/>
    </xf>
    <xf numFmtId="17" fontId="0" fillId="0" borderId="0" xfId="0" applyNumberFormat="1"/>
    <xf numFmtId="1" fontId="36" fillId="0" borderId="0" xfId="0" applyNumberFormat="1" applyFont="1" applyAlignment="1">
      <alignment vertical="center"/>
    </xf>
    <xf numFmtId="3" fontId="39" fillId="0" borderId="0" xfId="1" applyNumberFormat="1" applyFont="1" applyFill="1" applyAlignment="1">
      <alignment horizontal="right" vertical="center"/>
    </xf>
    <xf numFmtId="3" fontId="36" fillId="0" borderId="0" xfId="1" applyNumberFormat="1" applyFont="1" applyFill="1" applyAlignment="1">
      <alignment horizontal="right" vertical="center"/>
    </xf>
    <xf numFmtId="3" fontId="39" fillId="0" borderId="3" xfId="1" applyNumberFormat="1" applyFont="1" applyFill="1" applyBorder="1" applyAlignment="1">
      <alignment horizontal="right" vertical="center"/>
    </xf>
    <xf numFmtId="3" fontId="36" fillId="0" borderId="3" xfId="1" applyNumberFormat="1" applyFont="1" applyFill="1" applyBorder="1" applyAlignment="1">
      <alignment horizontal="right" vertical="center"/>
    </xf>
    <xf numFmtId="3" fontId="54" fillId="0" borderId="0" xfId="57" applyNumberFormat="1" applyFont="1" applyFill="1" applyBorder="1" applyAlignment="1">
      <alignment vertical="top"/>
    </xf>
    <xf numFmtId="3" fontId="39" fillId="0" borderId="3" xfId="1" applyNumberFormat="1" applyFont="1" applyFill="1" applyBorder="1" applyAlignment="1"/>
    <xf numFmtId="3" fontId="165" fillId="0" borderId="0" xfId="57" applyNumberFormat="1" applyFont="1" applyFill="1" applyBorder="1" applyAlignment="1">
      <alignment horizontal="center" vertical="top"/>
    </xf>
    <xf numFmtId="3" fontId="36" fillId="0" borderId="0" xfId="1" applyNumberFormat="1" applyFont="1" applyFill="1" applyAlignment="1">
      <alignment vertical="center"/>
    </xf>
    <xf numFmtId="3" fontId="39" fillId="0" borderId="0" xfId="1" applyNumberFormat="1" applyFont="1" applyFill="1" applyBorder="1" applyAlignment="1">
      <alignment horizontal="right" vertical="center"/>
    </xf>
    <xf numFmtId="0" fontId="37" fillId="0" borderId="0" xfId="0" applyFont="1" applyAlignment="1">
      <alignment horizontal="right" wrapText="1"/>
    </xf>
    <xf numFmtId="0" fontId="166" fillId="0" borderId="0" xfId="0" applyFont="1" applyAlignment="1">
      <alignment horizontal="right" wrapText="1"/>
    </xf>
    <xf numFmtId="1" fontId="36" fillId="0" borderId="0" xfId="0" applyNumberFormat="1" applyFont="1" applyAlignment="1">
      <alignment horizontal="right" vertical="center"/>
    </xf>
    <xf numFmtId="3" fontId="36" fillId="0" borderId="0" xfId="1" applyNumberFormat="1" applyFont="1" applyFill="1" applyBorder="1" applyAlignment="1">
      <alignment horizontal="right" vertical="center"/>
    </xf>
    <xf numFmtId="3" fontId="36" fillId="0" borderId="0" xfId="1" applyNumberFormat="1" applyFont="1" applyFill="1" applyBorder="1" applyAlignment="1">
      <alignment horizontal="right"/>
    </xf>
    <xf numFmtId="3" fontId="39" fillId="0" borderId="0" xfId="1" applyNumberFormat="1" applyFont="1" applyFill="1" applyBorder="1" applyAlignment="1"/>
    <xf numFmtId="3" fontId="54" fillId="0" borderId="0" xfId="57" applyNumberFormat="1" applyFont="1" applyFill="1" applyBorder="1" applyAlignment="1"/>
    <xf numFmtId="3" fontId="36" fillId="0" borderId="0" xfId="1" applyNumberFormat="1" applyFont="1" applyFill="1" applyBorder="1" applyAlignment="1">
      <alignment vertical="center"/>
    </xf>
    <xf numFmtId="3" fontId="54" fillId="0" borderId="0" xfId="57" applyNumberFormat="1" applyFont="1" applyFill="1" applyBorder="1" applyAlignment="1">
      <alignment vertical="center"/>
    </xf>
    <xf numFmtId="3" fontId="54" fillId="0" borderId="0" xfId="122" applyNumberFormat="1" applyFont="1" applyFill="1" applyBorder="1" applyAlignment="1">
      <alignment vertical="center"/>
    </xf>
    <xf numFmtId="0" fontId="167" fillId="0" borderId="0" xfId="0" applyFont="1"/>
    <xf numFmtId="0" fontId="163" fillId="0" borderId="0" xfId="0" applyFont="1" applyAlignment="1">
      <alignment vertical="center"/>
    </xf>
    <xf numFmtId="0" fontId="168" fillId="0" borderId="0" xfId="0" applyFont="1"/>
    <xf numFmtId="0" fontId="169" fillId="0" borderId="0" xfId="0" applyFont="1"/>
    <xf numFmtId="165" fontId="170" fillId="0" borderId="0" xfId="1" applyNumberFormat="1" applyFont="1" applyFill="1"/>
    <xf numFmtId="165" fontId="17" fillId="0" borderId="0" xfId="3" applyNumberFormat="1" applyFont="1"/>
    <xf numFmtId="14" fontId="50" fillId="5" borderId="3" xfId="0" applyNumberFormat="1" applyFont="1" applyFill="1" applyBorder="1" applyAlignment="1">
      <alignment horizontal="right"/>
    </xf>
    <xf numFmtId="165" fontId="50" fillId="66" borderId="0" xfId="1" applyNumberFormat="1" applyFont="1" applyFill="1" applyBorder="1" applyAlignment="1">
      <alignment horizontal="right"/>
    </xf>
    <xf numFmtId="3" fontId="36" fillId="66" borderId="0" xfId="1" applyNumberFormat="1" applyFont="1" applyFill="1" applyAlignment="1">
      <alignment horizontal="right" vertical="center"/>
    </xf>
    <xf numFmtId="3" fontId="36" fillId="66" borderId="3" xfId="1" applyNumberFormat="1" applyFont="1" applyFill="1" applyBorder="1" applyAlignment="1">
      <alignment horizontal="right" vertical="center"/>
    </xf>
    <xf numFmtId="3" fontId="54" fillId="66" borderId="0" xfId="57" applyNumberFormat="1" applyFont="1" applyFill="1" applyBorder="1" applyAlignment="1">
      <alignment vertical="top"/>
    </xf>
    <xf numFmtId="3" fontId="36" fillId="66" borderId="3" xfId="1" applyNumberFormat="1" applyFont="1" applyFill="1" applyBorder="1" applyAlignment="1">
      <alignment horizontal="right"/>
    </xf>
    <xf numFmtId="3" fontId="36" fillId="66" borderId="0" xfId="1" applyNumberFormat="1" applyFont="1" applyFill="1" applyAlignment="1">
      <alignment vertical="center"/>
    </xf>
    <xf numFmtId="0" fontId="37" fillId="0" borderId="3" xfId="0" applyFont="1" applyBorder="1" applyAlignment="1">
      <alignment horizontal="left" wrapText="1"/>
    </xf>
    <xf numFmtId="14" fontId="71" fillId="0" borderId="0" xfId="1" applyNumberFormat="1" applyFont="1" applyFill="1" applyBorder="1"/>
    <xf numFmtId="14" fontId="71" fillId="0" borderId="0" xfId="3" applyNumberFormat="1" applyFont="1"/>
    <xf numFmtId="0" fontId="71" fillId="0" borderId="0" xfId="3" applyFont="1"/>
    <xf numFmtId="165" fontId="71" fillId="0" borderId="0" xfId="1" applyNumberFormat="1" applyFont="1" applyFill="1" applyBorder="1"/>
    <xf numFmtId="165" fontId="71" fillId="0" borderId="0" xfId="3" applyNumberFormat="1" applyFont="1"/>
    <xf numFmtId="165" fontId="71" fillId="0" borderId="0" xfId="1" applyNumberFormat="1" applyFont="1" applyFill="1"/>
    <xf numFmtId="0" fontId="17" fillId="0" borderId="0" xfId="3" applyFont="1" applyAlignment="1">
      <alignment horizontal="right"/>
    </xf>
    <xf numFmtId="165" fontId="17" fillId="0" borderId="0" xfId="3" applyNumberFormat="1" applyFont="1" applyAlignment="1">
      <alignment horizontal="right"/>
    </xf>
    <xf numFmtId="10" fontId="17" fillId="0" borderId="0" xfId="2" applyNumberFormat="1" applyFont="1" applyFill="1" applyBorder="1"/>
    <xf numFmtId="10" fontId="17" fillId="0" borderId="0" xfId="8" applyNumberFormat="1" applyFont="1"/>
    <xf numFmtId="0" fontId="73" fillId="0" borderId="0" xfId="0" applyFont="1" applyAlignment="1">
      <alignment vertical="center" wrapText="1"/>
    </xf>
    <xf numFmtId="0" fontId="74" fillId="0" borderId="9" xfId="0" applyFont="1" applyBorder="1" applyAlignment="1">
      <alignment vertical="center" wrapText="1"/>
    </xf>
    <xf numFmtId="0" fontId="74" fillId="0" borderId="9" xfId="0" applyFont="1" applyBorder="1" applyAlignment="1">
      <alignment horizontal="center" vertical="center" wrapText="1"/>
    </xf>
    <xf numFmtId="0" fontId="73" fillId="0" borderId="9" xfId="0" applyFont="1" applyBorder="1" applyAlignment="1">
      <alignment vertical="center" wrapText="1"/>
    </xf>
    <xf numFmtId="0" fontId="0" fillId="0" borderId="9" xfId="0" applyBorder="1"/>
    <xf numFmtId="0" fontId="73" fillId="0" borderId="34" xfId="0" applyFont="1" applyBorder="1" applyAlignment="1">
      <alignment vertical="center" wrapText="1"/>
    </xf>
    <xf numFmtId="0" fontId="73" fillId="2" borderId="9" xfId="0" applyFont="1" applyFill="1" applyBorder="1" applyAlignment="1">
      <alignment vertical="center" wrapText="1"/>
    </xf>
    <xf numFmtId="0" fontId="73" fillId="2" borderId="0" xfId="0" applyFont="1" applyFill="1" applyAlignment="1">
      <alignment vertical="center" wrapText="1"/>
    </xf>
    <xf numFmtId="3" fontId="36" fillId="67" borderId="3" xfId="0" applyNumberFormat="1" applyFont="1" applyFill="1" applyBorder="1" applyAlignment="1">
      <alignment horizontal="right" vertical="center"/>
    </xf>
    <xf numFmtId="186" fontId="171" fillId="0" borderId="35" xfId="13" quotePrefix="1" applyNumberFormat="1" applyFont="1" applyBorder="1" applyAlignment="1">
      <alignment horizontal="right" wrapText="1"/>
    </xf>
    <xf numFmtId="3" fontId="172" fillId="0" borderId="0" xfId="13" quotePrefix="1" applyNumberFormat="1" applyFont="1" applyAlignment="1">
      <alignment horizontal="right" wrapText="1"/>
    </xf>
    <xf numFmtId="3" fontId="173" fillId="0" borderId="0" xfId="0" applyNumberFormat="1" applyFont="1"/>
    <xf numFmtId="10" fontId="173" fillId="0" borderId="0" xfId="0" applyNumberFormat="1" applyFont="1"/>
    <xf numFmtId="186" fontId="171" fillId="6" borderId="35" xfId="13" quotePrefix="1" applyNumberFormat="1" applyFont="1" applyFill="1" applyBorder="1" applyAlignment="1">
      <alignment horizontal="left"/>
    </xf>
    <xf numFmtId="186" fontId="172" fillId="6" borderId="0" xfId="13" quotePrefix="1" applyNumberFormat="1" applyFont="1" applyFill="1" applyAlignment="1">
      <alignment horizontal="left"/>
    </xf>
    <xf numFmtId="0" fontId="173" fillId="0" borderId="0" xfId="0" applyFont="1" applyAlignment="1">
      <alignment wrapText="1"/>
    </xf>
    <xf numFmtId="4" fontId="172" fillId="6" borderId="0" xfId="14" quotePrefix="1" applyNumberFormat="1" applyFont="1" applyFill="1" applyAlignment="1">
      <alignment wrapText="1"/>
    </xf>
    <xf numFmtId="0" fontId="173" fillId="0" borderId="0" xfId="0" quotePrefix="1" applyFont="1" applyAlignment="1">
      <alignment wrapText="1"/>
    </xf>
    <xf numFmtId="188" fontId="0" fillId="0" borderId="0" xfId="0" applyNumberFormat="1"/>
    <xf numFmtId="0" fontId="107" fillId="3" borderId="36" xfId="3" applyFont="1" applyFill="1" applyBorder="1"/>
    <xf numFmtId="0" fontId="18" fillId="0" borderId="37" xfId="3" applyFont="1" applyBorder="1"/>
    <xf numFmtId="164" fontId="22" fillId="0" borderId="0" xfId="1" quotePrefix="1" applyFont="1" applyBorder="1"/>
    <xf numFmtId="0" fontId="22" fillId="0" borderId="38" xfId="0" applyFont="1" applyBorder="1"/>
    <xf numFmtId="0" fontId="54" fillId="2" borderId="0" xfId="0" applyFont="1" applyFill="1" applyAlignment="1">
      <alignment horizontal="right" vertical="center"/>
    </xf>
    <xf numFmtId="0" fontId="54" fillId="2" borderId="3" xfId="0" applyFont="1" applyFill="1" applyBorder="1" applyAlignment="1">
      <alignment horizontal="right" vertical="center"/>
    </xf>
    <xf numFmtId="0" fontId="174" fillId="2" borderId="0" xfId="0" applyFont="1" applyFill="1" applyAlignment="1">
      <alignment vertical="center"/>
    </xf>
    <xf numFmtId="184" fontId="37" fillId="2" borderId="3" xfId="1" applyNumberFormat="1" applyFont="1" applyFill="1" applyBorder="1" applyAlignment="1">
      <alignment horizontal="right" vertical="center"/>
    </xf>
    <xf numFmtId="0" fontId="39" fillId="2" borderId="0" xfId="0" applyFont="1" applyFill="1" applyAlignment="1">
      <alignment horizontal="left" vertical="center"/>
    </xf>
    <xf numFmtId="0" fontId="159" fillId="2" borderId="0" xfId="0" applyFont="1" applyFill="1" applyAlignment="1">
      <alignment horizontal="left" vertical="center"/>
    </xf>
    <xf numFmtId="184" fontId="37" fillId="2" borderId="3" xfId="1" applyNumberFormat="1" applyFont="1" applyFill="1" applyBorder="1" applyAlignment="1">
      <alignment horizontal="left" vertical="center"/>
    </xf>
    <xf numFmtId="3" fontId="36" fillId="67" borderId="0" xfId="0" applyNumberFormat="1" applyFont="1" applyFill="1" applyAlignment="1">
      <alignment horizontal="right" vertical="center"/>
    </xf>
    <xf numFmtId="165" fontId="71" fillId="0" borderId="0" xfId="1" applyNumberFormat="1" applyFont="1" applyFill="1" applyBorder="1" applyAlignment="1">
      <alignment vertical="top" wrapText="1"/>
    </xf>
    <xf numFmtId="0" fontId="38" fillId="4" borderId="0" xfId="0" applyFont="1" applyFill="1" applyAlignment="1">
      <alignment vertical="center"/>
    </xf>
    <xf numFmtId="3" fontId="159" fillId="5" borderId="0" xfId="0" applyNumberFormat="1" applyFont="1" applyFill="1" applyAlignment="1">
      <alignment horizontal="right" vertical="center" wrapText="1"/>
    </xf>
    <xf numFmtId="3" fontId="38" fillId="0" borderId="0" xfId="0" applyNumberFormat="1" applyFont="1" applyAlignment="1">
      <alignment vertical="center"/>
    </xf>
    <xf numFmtId="3" fontId="38" fillId="2" borderId="0" xfId="0" applyNumberFormat="1" applyFont="1" applyFill="1" applyAlignment="1">
      <alignment vertical="center"/>
    </xf>
    <xf numFmtId="3" fontId="159" fillId="5" borderId="3" xfId="0" applyNumberFormat="1" applyFont="1" applyFill="1" applyBorder="1" applyAlignment="1">
      <alignment horizontal="right" vertical="center" wrapText="1"/>
    </xf>
    <xf numFmtId="3" fontId="38" fillId="0" borderId="3" xfId="0" applyNumberFormat="1" applyFont="1" applyBorder="1" applyAlignment="1">
      <alignment vertical="center"/>
    </xf>
    <xf numFmtId="3" fontId="38" fillId="2" borderId="3" xfId="0" applyNumberFormat="1" applyFont="1" applyFill="1" applyBorder="1" applyAlignment="1">
      <alignment vertical="center"/>
    </xf>
    <xf numFmtId="0" fontId="38" fillId="4" borderId="0" xfId="0" quotePrefix="1" applyFont="1" applyFill="1" applyAlignment="1">
      <alignment vertical="center"/>
    </xf>
    <xf numFmtId="0" fontId="38" fillId="4" borderId="3" xfId="0" quotePrefix="1" applyFont="1" applyFill="1" applyBorder="1" applyAlignment="1">
      <alignment vertical="center"/>
    </xf>
    <xf numFmtId="3" fontId="37" fillId="0" borderId="0" xfId="0" applyNumberFormat="1" applyFont="1" applyAlignment="1">
      <alignment vertical="center"/>
    </xf>
    <xf numFmtId="3" fontId="37" fillId="2" borderId="0" xfId="0" applyNumberFormat="1" applyFont="1" applyFill="1" applyAlignment="1">
      <alignment vertical="center"/>
    </xf>
    <xf numFmtId="3" fontId="37" fillId="68" borderId="0" xfId="0" applyNumberFormat="1" applyFont="1" applyFill="1" applyAlignment="1">
      <alignment vertical="center"/>
    </xf>
    <xf numFmtId="3" fontId="38" fillId="68" borderId="0" xfId="0" applyNumberFormat="1" applyFont="1" applyFill="1" applyAlignment="1">
      <alignment vertical="center"/>
    </xf>
    <xf numFmtId="3" fontId="38" fillId="68" borderId="3" xfId="0" applyNumberFormat="1" applyFont="1" applyFill="1" applyBorder="1" applyAlignment="1">
      <alignment vertical="center"/>
    </xf>
    <xf numFmtId="165" fontId="58" fillId="0" borderId="0" xfId="1" applyNumberFormat="1" applyFont="1" applyFill="1" applyBorder="1" applyAlignment="1">
      <alignment vertical="center"/>
    </xf>
    <xf numFmtId="3" fontId="176" fillId="0" borderId="0" xfId="3" applyNumberFormat="1" applyFont="1"/>
    <xf numFmtId="0" fontId="3" fillId="0" borderId="0" xfId="11325"/>
    <xf numFmtId="0" fontId="3" fillId="0" borderId="0" xfId="11325" applyAlignment="1">
      <alignment vertical="center"/>
    </xf>
    <xf numFmtId="0" fontId="179" fillId="0" borderId="0" xfId="11325" applyFont="1" applyAlignment="1">
      <alignment horizontal="center" vertical="center"/>
    </xf>
    <xf numFmtId="0" fontId="38" fillId="0" borderId="0" xfId="11325" applyFont="1" applyAlignment="1">
      <alignment horizontal="left" vertical="center" wrapText="1"/>
    </xf>
    <xf numFmtId="189" fontId="0" fillId="0" borderId="0" xfId="11326" applyNumberFormat="1" applyFont="1" applyAlignment="1">
      <alignment vertical="center"/>
    </xf>
    <xf numFmtId="10" fontId="3" fillId="0" borderId="0" xfId="11325" applyNumberFormat="1" applyAlignment="1">
      <alignment horizontal="right" vertical="center"/>
    </xf>
    <xf numFmtId="0" fontId="38" fillId="0" borderId="0" xfId="11325" applyFont="1" applyAlignment="1">
      <alignment vertical="center" wrapText="1"/>
    </xf>
    <xf numFmtId="10" fontId="3" fillId="0" borderId="0" xfId="11325" applyNumberFormat="1" applyAlignment="1">
      <alignment horizontal="right"/>
    </xf>
    <xf numFmtId="0" fontId="3" fillId="0" borderId="0" xfId="11325" applyAlignment="1">
      <alignment horizontal="center" vertical="center"/>
    </xf>
    <xf numFmtId="164" fontId="0" fillId="0" borderId="0" xfId="1" applyFont="1"/>
    <xf numFmtId="186" fontId="171" fillId="66" borderId="35" xfId="13" quotePrefix="1" applyNumberFormat="1" applyFont="1" applyFill="1" applyBorder="1" applyAlignment="1">
      <alignment horizontal="right"/>
    </xf>
    <xf numFmtId="3" fontId="172" fillId="66" borderId="0" xfId="13" applyNumberFormat="1" applyFont="1" applyFill="1"/>
    <xf numFmtId="3" fontId="172" fillId="66" borderId="0" xfId="13" quotePrefix="1" applyNumberFormat="1" applyFont="1" applyFill="1" applyAlignment="1">
      <alignment horizontal="right"/>
    </xf>
    <xf numFmtId="10" fontId="173" fillId="71" borderId="0" xfId="2" applyNumberFormat="1" applyFont="1" applyFill="1"/>
    <xf numFmtId="0" fontId="177" fillId="0" borderId="0" xfId="11325" applyFont="1" applyAlignment="1">
      <alignment vertical="center"/>
    </xf>
    <xf numFmtId="166" fontId="36" fillId="2" borderId="0" xfId="2" applyNumberFormat="1" applyFont="1" applyFill="1" applyBorder="1" applyAlignment="1">
      <alignment horizontal="right" vertical="center"/>
    </xf>
    <xf numFmtId="14" fontId="49" fillId="0" borderId="3" xfId="0" applyNumberFormat="1" applyFont="1" applyBorder="1" applyAlignment="1">
      <alignment horizontal="left" wrapText="1"/>
    </xf>
    <xf numFmtId="187" fontId="172" fillId="66" borderId="0" xfId="1" quotePrefix="1" applyNumberFormat="1" applyFont="1" applyFill="1" applyBorder="1" applyAlignment="1">
      <alignment horizontal="right"/>
    </xf>
    <xf numFmtId="3" fontId="39" fillId="66" borderId="0" xfId="0" applyNumberFormat="1" applyFont="1" applyFill="1" applyAlignment="1">
      <alignment horizontal="right" vertical="center" wrapText="1"/>
    </xf>
    <xf numFmtId="187" fontId="0" fillId="0" borderId="0" xfId="0" applyNumberFormat="1"/>
    <xf numFmtId="190" fontId="180" fillId="0" borderId="0" xfId="0" applyNumberFormat="1" applyFont="1"/>
    <xf numFmtId="0" fontId="50" fillId="5" borderId="0" xfId="0" applyFont="1" applyFill="1" applyAlignment="1">
      <alignment horizontal="right"/>
    </xf>
    <xf numFmtId="0" fontId="182" fillId="5" borderId="3" xfId="0" applyFont="1" applyFill="1" applyBorder="1" applyAlignment="1">
      <alignment horizontal="right"/>
    </xf>
    <xf numFmtId="0" fontId="182" fillId="0" borderId="3" xfId="0" applyFont="1" applyBorder="1" applyAlignment="1">
      <alignment horizontal="right"/>
    </xf>
    <xf numFmtId="3" fontId="62" fillId="5" borderId="0" xfId="0" applyNumberFormat="1" applyFont="1" applyFill="1" applyAlignment="1">
      <alignment horizontal="right" vertical="center" wrapText="1"/>
    </xf>
    <xf numFmtId="3" fontId="62" fillId="2" borderId="0" xfId="0" applyNumberFormat="1" applyFont="1" applyFill="1" applyAlignment="1">
      <alignment horizontal="right" vertical="center" wrapText="1"/>
    </xf>
    <xf numFmtId="3" fontId="61" fillId="5" borderId="3" xfId="0" applyNumberFormat="1" applyFont="1" applyFill="1" applyBorder="1" applyAlignment="1">
      <alignment horizontal="right" vertical="center" wrapText="1"/>
    </xf>
    <xf numFmtId="3" fontId="61" fillId="2" borderId="3" xfId="0" applyNumberFormat="1" applyFont="1" applyFill="1" applyBorder="1" applyAlignment="1">
      <alignment horizontal="right" vertical="center" wrapText="1"/>
    </xf>
    <xf numFmtId="0" fontId="55" fillId="0" borderId="0" xfId="0" applyFont="1"/>
    <xf numFmtId="3" fontId="183" fillId="0" borderId="0" xfId="3" applyNumberFormat="1" applyFont="1"/>
    <xf numFmtId="0" fontId="183" fillId="0" borderId="0" xfId="3" applyFont="1"/>
    <xf numFmtId="14" fontId="54" fillId="0" borderId="3" xfId="0" applyNumberFormat="1" applyFont="1" applyBorder="1"/>
    <xf numFmtId="17" fontId="49" fillId="0" borderId="0" xfId="0" applyNumberFormat="1" applyFont="1"/>
    <xf numFmtId="3" fontId="49" fillId="0" borderId="0" xfId="0" applyNumberFormat="1" applyFont="1"/>
    <xf numFmtId="14" fontId="54" fillId="0" borderId="3" xfId="0" applyNumberFormat="1" applyFont="1" applyBorder="1" applyAlignment="1">
      <alignment horizontal="right"/>
    </xf>
    <xf numFmtId="191" fontId="176" fillId="0" borderId="0" xfId="3" applyNumberFormat="1" applyFont="1"/>
    <xf numFmtId="3" fontId="39" fillId="0" borderId="0" xfId="0" applyNumberFormat="1" applyFont="1" applyAlignment="1">
      <alignment horizontal="right" vertical="center" wrapText="1"/>
    </xf>
    <xf numFmtId="3" fontId="39" fillId="0" borderId="3" xfId="0" applyNumberFormat="1" applyFont="1" applyBorder="1" applyAlignment="1">
      <alignment horizontal="right" vertical="center" wrapText="1"/>
    </xf>
    <xf numFmtId="165" fontId="36" fillId="5" borderId="0" xfId="1" applyNumberFormat="1" applyFont="1" applyFill="1" applyBorder="1" applyAlignment="1">
      <alignment vertical="center"/>
    </xf>
    <xf numFmtId="165" fontId="36" fillId="5" borderId="0" xfId="1" applyNumberFormat="1" applyFont="1" applyFill="1" applyAlignment="1">
      <alignment vertical="center"/>
    </xf>
    <xf numFmtId="165" fontId="36" fillId="5" borderId="3" xfId="1" applyNumberFormat="1" applyFont="1" applyFill="1" applyBorder="1" applyAlignment="1">
      <alignment vertical="center"/>
    </xf>
    <xf numFmtId="192" fontId="62" fillId="0" borderId="0" xfId="0" applyNumberFormat="1" applyFont="1"/>
    <xf numFmtId="192" fontId="67" fillId="0" borderId="0" xfId="0" applyNumberFormat="1" applyFont="1"/>
    <xf numFmtId="192" fontId="61" fillId="7" borderId="8" xfId="0" applyNumberFormat="1" applyFont="1" applyFill="1" applyBorder="1"/>
    <xf numFmtId="166" fontId="36" fillId="5" borderId="0" xfId="2" applyNumberFormat="1" applyFont="1" applyFill="1" applyBorder="1" applyAlignment="1">
      <alignment horizontal="right" vertical="center"/>
    </xf>
    <xf numFmtId="164" fontId="176" fillId="0" borderId="0" xfId="1" applyFont="1"/>
    <xf numFmtId="0" fontId="87" fillId="72" borderId="0" xfId="0" applyFont="1" applyFill="1" applyAlignment="1">
      <alignment vertical="center"/>
    </xf>
    <xf numFmtId="0" fontId="87" fillId="72" borderId="0" xfId="0" applyFont="1" applyFill="1" applyAlignment="1">
      <alignment horizontal="left" vertical="center"/>
    </xf>
    <xf numFmtId="0" fontId="188" fillId="72" borderId="0" xfId="10097" applyFont="1" applyFill="1" applyAlignment="1" applyProtection="1">
      <alignment horizontal="left" vertical="center"/>
    </xf>
    <xf numFmtId="0" fontId="188" fillId="72" borderId="0" xfId="0" applyFont="1" applyFill="1" applyAlignment="1">
      <alignment horizontal="left" vertical="center" wrapText="1"/>
    </xf>
    <xf numFmtId="0" fontId="188" fillId="72" borderId="0" xfId="10097" applyFont="1" applyFill="1" applyAlignment="1" applyProtection="1">
      <alignment horizontal="left" vertical="center" wrapText="1"/>
    </xf>
    <xf numFmtId="0" fontId="162" fillId="2" borderId="44" xfId="0" applyFont="1" applyFill="1" applyBorder="1" applyAlignment="1">
      <alignment horizontal="left" vertical="center"/>
    </xf>
    <xf numFmtId="0" fontId="0" fillId="69" borderId="45" xfId="0" applyFill="1" applyBorder="1" applyAlignment="1">
      <alignment horizontal="left" vertical="center" wrapText="1"/>
    </xf>
    <xf numFmtId="0" fontId="0" fillId="0" borderId="43" xfId="0" applyBorder="1" applyAlignment="1">
      <alignment horizontal="left" vertical="center" wrapText="1"/>
    </xf>
    <xf numFmtId="0" fontId="189" fillId="0" borderId="46" xfId="0" applyFont="1" applyBorder="1" applyAlignment="1">
      <alignment horizontal="left" vertical="center" wrapText="1"/>
    </xf>
    <xf numFmtId="0" fontId="89" fillId="70" borderId="47" xfId="0" applyFont="1" applyFill="1" applyBorder="1" applyAlignment="1">
      <alignment horizontal="center" vertical="center" wrapText="1"/>
    </xf>
    <xf numFmtId="0" fontId="178" fillId="2" borderId="44" xfId="0" applyFont="1" applyFill="1" applyBorder="1" applyAlignment="1">
      <alignment horizontal="left" vertical="center"/>
    </xf>
    <xf numFmtId="0" fontId="0" fillId="69" borderId="49" xfId="0" applyFill="1" applyBorder="1" applyAlignment="1">
      <alignment horizontal="left" vertical="center" wrapText="1"/>
    </xf>
    <xf numFmtId="0" fontId="0" fillId="0" borderId="44" xfId="0" applyBorder="1" applyAlignment="1">
      <alignment horizontal="left" vertical="center" wrapText="1"/>
    </xf>
    <xf numFmtId="0" fontId="89" fillId="70" borderId="51" xfId="0" applyFont="1" applyFill="1" applyBorder="1" applyAlignment="1">
      <alignment horizontal="center" vertical="center"/>
    </xf>
    <xf numFmtId="0" fontId="187" fillId="0" borderId="52" xfId="0" applyFont="1" applyBorder="1" applyAlignment="1">
      <alignment horizontal="left" vertical="center" wrapText="1"/>
    </xf>
    <xf numFmtId="0" fontId="178" fillId="2" borderId="44" xfId="0" applyFont="1" applyFill="1" applyBorder="1" applyAlignment="1">
      <alignment horizontal="left" vertical="center" wrapText="1"/>
    </xf>
    <xf numFmtId="0" fontId="162" fillId="2" borderId="44" xfId="0" applyFont="1" applyFill="1" applyBorder="1" applyAlignment="1">
      <alignment horizontal="left" vertical="center" wrapText="1"/>
    </xf>
    <xf numFmtId="0" fontId="0" fillId="69" borderId="44" xfId="0" applyFill="1" applyBorder="1" applyAlignment="1">
      <alignment horizontal="left" vertical="center" wrapText="1"/>
    </xf>
    <xf numFmtId="0" fontId="190" fillId="0" borderId="52" xfId="0" applyFont="1" applyBorder="1" applyAlignment="1">
      <alignment horizontal="left" vertical="center" wrapText="1"/>
    </xf>
    <xf numFmtId="0" fontId="0" fillId="69" borderId="49" xfId="0" quotePrefix="1" applyFill="1" applyBorder="1" applyAlignment="1">
      <alignment horizontal="left" vertical="center" wrapText="1"/>
    </xf>
    <xf numFmtId="0" fontId="89" fillId="70" borderId="51" xfId="0" applyFont="1" applyFill="1" applyBorder="1" applyAlignment="1">
      <alignment horizontal="center" vertical="center" wrapText="1"/>
    </xf>
    <xf numFmtId="0" fontId="89" fillId="70" borderId="47" xfId="0" applyFont="1" applyFill="1" applyBorder="1" applyAlignment="1">
      <alignment horizontal="center" vertical="center"/>
    </xf>
    <xf numFmtId="0" fontId="0" fillId="69" borderId="53" xfId="0" applyFill="1" applyBorder="1" applyAlignment="1">
      <alignment horizontal="left" vertical="center" wrapText="1"/>
    </xf>
    <xf numFmtId="0" fontId="0" fillId="0" borderId="53" xfId="0" applyBorder="1" applyAlignment="1">
      <alignment horizontal="left" vertical="center" wrapText="1"/>
    </xf>
    <xf numFmtId="0" fontId="0" fillId="69" borderId="9" xfId="0" applyFill="1" applyBorder="1" applyAlignment="1">
      <alignment vertical="center" wrapText="1"/>
    </xf>
    <xf numFmtId="0" fontId="0" fillId="0" borderId="9" xfId="0" applyBorder="1" applyAlignment="1">
      <alignment vertical="center" wrapText="1"/>
    </xf>
    <xf numFmtId="0" fontId="0" fillId="69" borderId="54" xfId="0" applyFill="1" applyBorder="1" applyAlignment="1">
      <alignment horizontal="left" vertical="center" wrapText="1"/>
    </xf>
    <xf numFmtId="0" fontId="0" fillId="0" borderId="50" xfId="0" applyBorder="1" applyAlignment="1">
      <alignment horizontal="left" vertical="center" wrapText="1"/>
    </xf>
    <xf numFmtId="0" fontId="187" fillId="4" borderId="52" xfId="0" applyFont="1" applyFill="1" applyBorder="1" applyAlignment="1">
      <alignment horizontal="left" vertical="center" wrapText="1"/>
    </xf>
    <xf numFmtId="0" fontId="89" fillId="70" borderId="56" xfId="0" applyFont="1" applyFill="1" applyBorder="1" applyAlignment="1">
      <alignment horizontal="center" vertical="center" wrapText="1"/>
    </xf>
    <xf numFmtId="0" fontId="178" fillId="2" borderId="57" xfId="0" applyFont="1" applyFill="1" applyBorder="1" applyAlignment="1">
      <alignment horizontal="left" vertical="center" wrapText="1"/>
    </xf>
    <xf numFmtId="0" fontId="162" fillId="2" borderId="57" xfId="0" applyFont="1" applyFill="1" applyBorder="1" applyAlignment="1">
      <alignment horizontal="left" vertical="center" wrapText="1"/>
    </xf>
    <xf numFmtId="0" fontId="0" fillId="69" borderId="57" xfId="0" applyFill="1" applyBorder="1" applyAlignment="1">
      <alignment horizontal="left" vertical="center" wrapText="1"/>
    </xf>
    <xf numFmtId="0" fontId="0" fillId="0" borderId="57" xfId="0" applyBorder="1" applyAlignment="1">
      <alignment horizontal="left" vertical="center" wrapText="1"/>
    </xf>
    <xf numFmtId="165" fontId="0" fillId="0" borderId="0" xfId="11330" applyNumberFormat="1" applyFont="1" applyFill="1"/>
    <xf numFmtId="165" fontId="0" fillId="0" borderId="3" xfId="11330" applyNumberFormat="1" applyFont="1" applyFill="1" applyBorder="1"/>
    <xf numFmtId="3" fontId="52" fillId="0" borderId="0" xfId="11331" applyNumberFormat="1" applyFont="1" applyFill="1" applyAlignment="1">
      <alignment horizontal="right" vertical="center"/>
    </xf>
    <xf numFmtId="187" fontId="0" fillId="0" borderId="0" xfId="11331" applyNumberFormat="1" applyFont="1" applyFill="1"/>
    <xf numFmtId="187" fontId="0" fillId="0" borderId="3" xfId="11331" applyNumberFormat="1" applyFont="1" applyFill="1" applyBorder="1"/>
    <xf numFmtId="3" fontId="51" fillId="0" borderId="0" xfId="11331" applyNumberFormat="1" applyFont="1" applyFill="1" applyAlignment="1">
      <alignment horizontal="right" vertical="center"/>
    </xf>
    <xf numFmtId="3" fontId="51" fillId="0" borderId="3" xfId="11331" applyNumberFormat="1" applyFont="1" applyFill="1" applyBorder="1" applyAlignment="1">
      <alignment horizontal="right" vertical="center"/>
    </xf>
    <xf numFmtId="0" fontId="2" fillId="0" borderId="0" xfId="11328"/>
    <xf numFmtId="193" fontId="191" fillId="0" borderId="0" xfId="11329" applyNumberFormat="1" applyFont="1" applyAlignment="1">
      <alignment horizontal="left" vertical="center"/>
    </xf>
    <xf numFmtId="0" fontId="89" fillId="0" borderId="0" xfId="11328" applyFont="1" applyAlignment="1">
      <alignment horizontal="right" vertical="center"/>
    </xf>
    <xf numFmtId="0" fontId="38" fillId="0" borderId="3" xfId="11328" applyFont="1" applyBorder="1" applyAlignment="1">
      <alignment vertical="center"/>
    </xf>
    <xf numFmtId="0" fontId="89" fillId="0" borderId="3" xfId="11328" applyFont="1" applyBorder="1" applyAlignment="1">
      <alignment horizontal="right" vertical="center"/>
    </xf>
    <xf numFmtId="0" fontId="38" fillId="0" borderId="0" xfId="11328" applyFont="1" applyAlignment="1">
      <alignment vertical="center"/>
    </xf>
    <xf numFmtId="0" fontId="163" fillId="0" borderId="0" xfId="11328" applyFont="1" applyAlignment="1">
      <alignment vertical="center" wrapText="1"/>
    </xf>
    <xf numFmtId="0" fontId="163" fillId="0" borderId="3" xfId="11328" applyFont="1" applyBorder="1" applyAlignment="1">
      <alignment vertical="center" wrapText="1"/>
    </xf>
    <xf numFmtId="0" fontId="163" fillId="0" borderId="0" xfId="11328" applyFont="1" applyAlignment="1">
      <alignment vertical="center"/>
    </xf>
    <xf numFmtId="0" fontId="163" fillId="0" borderId="3" xfId="11328" applyFont="1" applyBorder="1" applyAlignment="1">
      <alignment vertical="center"/>
    </xf>
    <xf numFmtId="165" fontId="89" fillId="0" borderId="0" xfId="11328" applyNumberFormat="1" applyFont="1"/>
    <xf numFmtId="0" fontId="184" fillId="0" borderId="0" xfId="11328" applyFont="1" applyAlignment="1">
      <alignment vertical="center" wrapText="1"/>
    </xf>
    <xf numFmtId="0" fontId="185" fillId="0" borderId="0" xfId="11328" applyFont="1" applyAlignment="1">
      <alignment vertical="center" wrapText="1"/>
    </xf>
    <xf numFmtId="165" fontId="89" fillId="0" borderId="3" xfId="11328" applyNumberFormat="1" applyFont="1" applyBorder="1"/>
    <xf numFmtId="0" fontId="184" fillId="0" borderId="0" xfId="11328" applyFont="1" applyAlignment="1">
      <alignment vertical="center"/>
    </xf>
    <xf numFmtId="166" fontId="0" fillId="0" borderId="0" xfId="11332" applyNumberFormat="1" applyFont="1" applyFill="1"/>
    <xf numFmtId="194" fontId="51" fillId="0" borderId="0" xfId="11332" applyNumberFormat="1" applyFont="1" applyFill="1" applyAlignment="1">
      <alignment vertical="center"/>
    </xf>
    <xf numFmtId="0" fontId="186" fillId="0" borderId="0" xfId="11328" applyFont="1" applyAlignment="1">
      <alignment vertical="center"/>
    </xf>
    <xf numFmtId="0" fontId="184" fillId="0" borderId="3" xfId="11328" applyFont="1" applyBorder="1" applyAlignment="1">
      <alignment vertical="center"/>
    </xf>
    <xf numFmtId="0" fontId="36" fillId="0" borderId="0" xfId="11328" applyFont="1" applyAlignment="1">
      <alignment wrapText="1"/>
    </xf>
    <xf numFmtId="187" fontId="2" fillId="0" borderId="0" xfId="11328" applyNumberFormat="1"/>
    <xf numFmtId="10" fontId="0" fillId="0" borderId="0" xfId="11332" applyNumberFormat="1" applyFont="1" applyFill="1"/>
    <xf numFmtId="187" fontId="0" fillId="0" borderId="0" xfId="11332" applyNumberFormat="1" applyFont="1" applyFill="1"/>
    <xf numFmtId="0" fontId="192" fillId="0" borderId="0" xfId="11328" applyFont="1"/>
    <xf numFmtId="0" fontId="54" fillId="0" borderId="3" xfId="0" applyFont="1" applyBorder="1" applyAlignment="1">
      <alignment horizontal="right"/>
    </xf>
    <xf numFmtId="0" fontId="70" fillId="0" borderId="0" xfId="3" applyFont="1" applyAlignment="1">
      <alignment vertical="top" wrapText="1"/>
    </xf>
    <xf numFmtId="1" fontId="11" fillId="0" borderId="0" xfId="3" applyNumberFormat="1" applyFont="1" applyAlignment="1">
      <alignment vertical="top" wrapText="1"/>
    </xf>
    <xf numFmtId="1" fontId="39" fillId="0" borderId="0" xfId="0" applyNumberFormat="1" applyFont="1"/>
    <xf numFmtId="1" fontId="39" fillId="0" borderId="3" xfId="0" applyNumberFormat="1" applyFont="1" applyBorder="1"/>
    <xf numFmtId="1" fontId="54" fillId="0" borderId="0" xfId="0" applyNumberFormat="1" applyFont="1"/>
    <xf numFmtId="10" fontId="39" fillId="0" borderId="0" xfId="2" applyNumberFormat="1" applyFont="1" applyFill="1"/>
    <xf numFmtId="10" fontId="39" fillId="0" borderId="0" xfId="2" applyNumberFormat="1" applyFont="1"/>
    <xf numFmtId="1" fontId="71" fillId="0" borderId="0" xfId="3" applyNumberFormat="1" applyFont="1"/>
    <xf numFmtId="0" fontId="193" fillId="0" borderId="0" xfId="3" applyFont="1"/>
    <xf numFmtId="3" fontId="59" fillId="0" borderId="0" xfId="13" applyNumberFormat="1" applyFont="1"/>
    <xf numFmtId="3" fontId="59" fillId="0" borderId="0" xfId="13" applyNumberFormat="1" applyFont="1" applyAlignment="1">
      <alignment horizontal="right"/>
    </xf>
    <xf numFmtId="0" fontId="71" fillId="0" borderId="0" xfId="3" applyFont="1" applyAlignment="1">
      <alignment horizontal="right"/>
    </xf>
    <xf numFmtId="17" fontId="71" fillId="0" borderId="0" xfId="3" applyNumberFormat="1" applyFont="1"/>
    <xf numFmtId="3" fontId="71" fillId="0" borderId="0" xfId="3" applyNumberFormat="1" applyFont="1"/>
    <xf numFmtId="165" fontId="71" fillId="0" borderId="0" xfId="3" applyNumberFormat="1" applyFont="1" applyAlignment="1">
      <alignment horizontal="right"/>
    </xf>
    <xf numFmtId="0" fontId="190" fillId="0" borderId="58" xfId="0" applyFont="1" applyBorder="1" applyAlignment="1">
      <alignment horizontal="left" vertical="center" wrapText="1"/>
    </xf>
    <xf numFmtId="1" fontId="39" fillId="5" borderId="0" xfId="0" applyNumberFormat="1" applyFont="1" applyFill="1"/>
    <xf numFmtId="1" fontId="39" fillId="5" borderId="3" xfId="0" applyNumberFormat="1" applyFont="1" applyFill="1" applyBorder="1"/>
    <xf numFmtId="1" fontId="54" fillId="5" borderId="0" xfId="0" applyNumberFormat="1" applyFont="1" applyFill="1"/>
    <xf numFmtId="10" fontId="39" fillId="5" borderId="0" xfId="2" applyNumberFormat="1" applyFont="1" applyFill="1"/>
    <xf numFmtId="0" fontId="194" fillId="0" borderId="0" xfId="0" applyFont="1"/>
    <xf numFmtId="0" fontId="22" fillId="0" borderId="3" xfId="0" applyFont="1" applyBorder="1"/>
    <xf numFmtId="0" fontId="22" fillId="2" borderId="0" xfId="0" applyFont="1" applyFill="1"/>
    <xf numFmtId="0" fontId="54" fillId="5" borderId="3" xfId="0" applyFont="1" applyFill="1" applyBorder="1" applyAlignment="1">
      <alignment horizontal="right"/>
    </xf>
    <xf numFmtId="0" fontId="37" fillId="4" borderId="59" xfId="0" applyFont="1" applyFill="1" applyBorder="1"/>
    <xf numFmtId="0" fontId="36" fillId="2" borderId="59" xfId="0" applyFont="1" applyFill="1" applyBorder="1"/>
    <xf numFmtId="184" fontId="37" fillId="2" borderId="59" xfId="1" applyNumberFormat="1" applyFont="1" applyFill="1" applyBorder="1" applyAlignment="1">
      <alignment horizontal="left" vertical="center"/>
    </xf>
    <xf numFmtId="184" fontId="89" fillId="5" borderId="59" xfId="1" applyNumberFormat="1" applyFont="1" applyFill="1" applyBorder="1" applyAlignment="1">
      <alignment horizontal="right" vertical="center"/>
    </xf>
    <xf numFmtId="184" fontId="37" fillId="2" borderId="59" xfId="1" applyNumberFormat="1" applyFont="1" applyFill="1" applyBorder="1" applyAlignment="1">
      <alignment horizontal="right" vertical="center"/>
    </xf>
    <xf numFmtId="184" fontId="89" fillId="2" borderId="59" xfId="1" applyNumberFormat="1" applyFont="1" applyFill="1" applyBorder="1" applyAlignment="1">
      <alignment horizontal="right" vertical="center"/>
    </xf>
    <xf numFmtId="0" fontId="54" fillId="2" borderId="59" xfId="0" applyFont="1" applyFill="1" applyBorder="1" applyAlignment="1">
      <alignment vertical="center"/>
    </xf>
    <xf numFmtId="3" fontId="37" fillId="5" borderId="59" xfId="1" applyNumberFormat="1" applyFont="1" applyFill="1" applyBorder="1" applyAlignment="1">
      <alignment horizontal="right" vertical="center"/>
    </xf>
    <xf numFmtId="3" fontId="37" fillId="2" borderId="59" xfId="1" applyNumberFormat="1" applyFont="1" applyFill="1" applyBorder="1" applyAlignment="1">
      <alignment horizontal="right" vertical="center"/>
    </xf>
    <xf numFmtId="3" fontId="54" fillId="5" borderId="59" xfId="1" applyNumberFormat="1" applyFont="1" applyFill="1" applyBorder="1" applyAlignment="1">
      <alignment horizontal="right" vertical="center"/>
    </xf>
    <xf numFmtId="0" fontId="54" fillId="2" borderId="59" xfId="0" applyFont="1" applyFill="1" applyBorder="1" applyAlignment="1">
      <alignment vertical="center" wrapText="1"/>
    </xf>
    <xf numFmtId="0" fontId="54" fillId="2" borderId="59" xfId="53" applyFont="1" applyFill="1" applyBorder="1" applyAlignment="1">
      <alignment horizontal="left"/>
    </xf>
    <xf numFmtId="3" fontId="54" fillId="66" borderId="59" xfId="57" applyNumberFormat="1" applyFont="1" applyFill="1" applyBorder="1" applyAlignment="1"/>
    <xf numFmtId="3" fontId="54" fillId="0" borderId="59" xfId="57" applyNumberFormat="1" applyFont="1" applyFill="1" applyBorder="1" applyAlignment="1"/>
    <xf numFmtId="3" fontId="54" fillId="66" borderId="59" xfId="57" applyNumberFormat="1" applyFont="1" applyFill="1" applyBorder="1" applyAlignment="1">
      <alignment vertical="center"/>
    </xf>
    <xf numFmtId="3" fontId="54" fillId="0" borderId="59" xfId="122" applyNumberFormat="1" applyFont="1" applyFill="1" applyBorder="1" applyAlignment="1">
      <alignment vertical="center"/>
    </xf>
    <xf numFmtId="3" fontId="54" fillId="6" borderId="59" xfId="15" applyNumberFormat="1" applyFont="1" applyFill="1" applyBorder="1"/>
    <xf numFmtId="0" fontId="171" fillId="6" borderId="60" xfId="13" quotePrefix="1" applyFont="1" applyFill="1" applyBorder="1"/>
    <xf numFmtId="3" fontId="171" fillId="66" borderId="60" xfId="13" quotePrefix="1" applyNumberFormat="1" applyFont="1" applyFill="1" applyBorder="1"/>
    <xf numFmtId="3" fontId="171" fillId="0" borderId="60" xfId="13" quotePrefix="1" applyNumberFormat="1" applyFont="1" applyBorder="1"/>
    <xf numFmtId="10" fontId="171" fillId="66" borderId="60" xfId="2" quotePrefix="1" applyNumberFormat="1" applyFont="1" applyFill="1" applyBorder="1"/>
    <xf numFmtId="10" fontId="171" fillId="0" borderId="60" xfId="13" quotePrefix="1" applyNumberFormat="1" applyFont="1" applyBorder="1"/>
    <xf numFmtId="3" fontId="54" fillId="5" borderId="59" xfId="0" applyNumberFormat="1" applyFont="1" applyFill="1" applyBorder="1" applyAlignment="1">
      <alignment horizontal="right" vertical="center" wrapText="1"/>
    </xf>
    <xf numFmtId="3" fontId="54" fillId="0" borderId="59" xfId="0" applyNumberFormat="1" applyFont="1" applyBorder="1" applyAlignment="1">
      <alignment horizontal="right" vertical="center" wrapText="1"/>
    </xf>
    <xf numFmtId="0" fontId="184" fillId="0" borderId="7" xfId="11328" applyFont="1" applyBorder="1" applyAlignment="1">
      <alignment vertical="center" wrapText="1"/>
    </xf>
    <xf numFmtId="0" fontId="184" fillId="0" borderId="7" xfId="11328" applyFont="1" applyBorder="1" applyAlignment="1">
      <alignment vertical="center"/>
    </xf>
    <xf numFmtId="0" fontId="184" fillId="0" borderId="59" xfId="11328" applyFont="1" applyBorder="1" applyAlignment="1">
      <alignment vertical="center" wrapText="1"/>
    </xf>
    <xf numFmtId="166" fontId="1" fillId="0" borderId="0" xfId="2" applyNumberFormat="1" applyFont="1"/>
    <xf numFmtId="3" fontId="51" fillId="73" borderId="3" xfId="0" applyNumberFormat="1" applyFont="1" applyFill="1" applyBorder="1"/>
    <xf numFmtId="0" fontId="89" fillId="7" borderId="8" xfId="0" applyFont="1" applyFill="1" applyBorder="1"/>
    <xf numFmtId="166" fontId="52" fillId="7" borderId="8" xfId="0" applyNumberFormat="1" applyFont="1" applyFill="1" applyBorder="1"/>
    <xf numFmtId="4" fontId="67" fillId="7" borderId="8" xfId="0" applyNumberFormat="1" applyFont="1" applyFill="1" applyBorder="1"/>
    <xf numFmtId="3" fontId="63" fillId="74" borderId="0" xfId="0" applyNumberFormat="1" applyFont="1" applyFill="1"/>
    <xf numFmtId="4" fontId="67" fillId="74" borderId="8" xfId="0" applyNumberFormat="1" applyFont="1" applyFill="1" applyBorder="1"/>
    <xf numFmtId="0" fontId="23" fillId="0" borderId="0" xfId="3" applyFont="1" applyAlignment="1">
      <alignment vertical="center"/>
    </xf>
    <xf numFmtId="0" fontId="23" fillId="0" borderId="0" xfId="8" applyFont="1"/>
    <xf numFmtId="165" fontId="23" fillId="0" borderId="0" xfId="1" applyNumberFormat="1" applyFont="1" applyFill="1" applyBorder="1" applyAlignment="1">
      <alignment vertical="center"/>
    </xf>
    <xf numFmtId="0" fontId="195" fillId="0" borderId="0" xfId="3" applyFont="1" applyAlignment="1">
      <alignment vertical="center"/>
    </xf>
    <xf numFmtId="165" fontId="195" fillId="0" borderId="0" xfId="1" applyNumberFormat="1" applyFont="1" applyFill="1" applyBorder="1" applyAlignment="1">
      <alignment vertical="center"/>
    </xf>
    <xf numFmtId="0" fontId="28" fillId="0" borderId="0" xfId="3" applyFont="1" applyAlignment="1">
      <alignment vertical="top" wrapText="1"/>
    </xf>
    <xf numFmtId="10" fontId="53" fillId="5" borderId="0" xfId="2" applyNumberFormat="1" applyFont="1" applyFill="1"/>
    <xf numFmtId="164" fontId="173" fillId="0" borderId="0" xfId="1" applyFont="1"/>
    <xf numFmtId="43" fontId="0" fillId="0" borderId="0" xfId="0" applyNumberFormat="1"/>
    <xf numFmtId="0" fontId="73" fillId="0" borderId="33" xfId="0" applyFont="1" applyBorder="1" applyAlignment="1">
      <alignment vertical="center" wrapText="1"/>
    </xf>
    <xf numFmtId="0" fontId="73" fillId="0" borderId="9" xfId="0" applyFont="1" applyBorder="1" applyAlignment="1">
      <alignment vertical="center" wrapText="1"/>
    </xf>
    <xf numFmtId="0" fontId="73" fillId="0" borderId="39" xfId="0" applyFont="1" applyBorder="1" applyAlignment="1">
      <alignment vertical="center" wrapText="1"/>
    </xf>
    <xf numFmtId="0" fontId="73" fillId="0" borderId="39" xfId="0" applyFont="1" applyBorder="1" applyAlignment="1">
      <alignment horizontal="center" vertical="center" wrapText="1"/>
    </xf>
    <xf numFmtId="0" fontId="73" fillId="0" borderId="33" xfId="0" applyFont="1" applyBorder="1" applyAlignment="1">
      <alignment horizontal="center" vertical="center" wrapText="1"/>
    </xf>
    <xf numFmtId="0" fontId="73" fillId="0" borderId="39" xfId="0" applyFont="1" applyBorder="1" applyAlignment="1">
      <alignment horizontal="left" vertical="center" wrapText="1"/>
    </xf>
    <xf numFmtId="0" fontId="73" fillId="0" borderId="33" xfId="0" applyFont="1" applyBorder="1" applyAlignment="1">
      <alignment horizontal="left" vertical="center" wrapText="1"/>
    </xf>
    <xf numFmtId="0" fontId="89" fillId="70" borderId="47" xfId="0" applyFont="1" applyFill="1" applyBorder="1" applyAlignment="1">
      <alignment horizontal="center" vertical="center" wrapText="1"/>
    </xf>
    <xf numFmtId="0" fontId="89" fillId="70" borderId="55" xfId="0" applyFont="1" applyFill="1" applyBorder="1" applyAlignment="1">
      <alignment horizontal="center" vertical="center" wrapText="1"/>
    </xf>
    <xf numFmtId="0" fontId="38" fillId="0" borderId="0" xfId="11325" applyFont="1" applyAlignment="1">
      <alignment horizontal="left" vertical="center" wrapText="1"/>
    </xf>
    <xf numFmtId="0" fontId="89" fillId="70" borderId="41" xfId="0" applyFont="1" applyFill="1" applyBorder="1" applyAlignment="1">
      <alignment horizontal="center" vertical="center" wrapText="1"/>
    </xf>
    <xf numFmtId="0" fontId="89" fillId="70" borderId="42" xfId="0" applyFont="1" applyFill="1" applyBorder="1" applyAlignment="1">
      <alignment horizontal="center" vertical="center"/>
    </xf>
    <xf numFmtId="0" fontId="89" fillId="70" borderId="48" xfId="0" applyFont="1" applyFill="1" applyBorder="1" applyAlignment="1">
      <alignment horizontal="center" vertical="center"/>
    </xf>
    <xf numFmtId="0" fontId="89" fillId="70" borderId="50" xfId="0" applyFont="1" applyFill="1" applyBorder="1" applyAlignment="1">
      <alignment horizontal="center" vertical="center"/>
    </xf>
    <xf numFmtId="0" fontId="178" fillId="2" borderId="43" xfId="0" applyFont="1" applyFill="1" applyBorder="1" applyAlignment="1">
      <alignment horizontal="left" vertical="center" wrapText="1"/>
    </xf>
    <xf numFmtId="0" fontId="178" fillId="2" borderId="44" xfId="0" applyFont="1" applyFill="1" applyBorder="1" applyAlignment="1">
      <alignment horizontal="left" vertical="center"/>
    </xf>
  </cellXfs>
  <cellStyles count="19658">
    <cellStyle name="20 % - uthevingsfarge 1" xfId="11305" xr:uid="{65148434-2752-48E4-96B8-92EF0A72A4CE}"/>
    <cellStyle name="20 % – uthevingsfarge 1" xfId="22" builtinId="30" customBuiltin="1"/>
    <cellStyle name="20 % - uthevingsfarge 1 2" xfId="19326" xr:uid="{F4F53F40-43E8-4B8F-810A-CAA85EAE5A84}"/>
    <cellStyle name="20 % – uthevingsfarge 1 2" xfId="19210" xr:uid="{722C5B5D-3E33-4233-8C0A-AA22EA18498A}"/>
    <cellStyle name="20 % - uthevingsfarge 2" xfId="11306" xr:uid="{D643811D-5CE9-4EFC-8747-DAFFF8378F09}"/>
    <cellStyle name="20 % – uthevingsfarge 2" xfId="24" builtinId="34" customBuiltin="1"/>
    <cellStyle name="20 % - uthevingsfarge 2 2" xfId="19327" xr:uid="{216ECF2D-FA30-43C1-B320-89280E7C37C9}"/>
    <cellStyle name="20 % – uthevingsfarge 2 2" xfId="19211" xr:uid="{D99DF5F1-63FF-49EF-B6D2-1DD9BE28D636}"/>
    <cellStyle name="20 % - uthevingsfarge 3" xfId="11307" xr:uid="{BA9884A6-E2C8-470B-8BB9-6B31DDF7D2FA}"/>
    <cellStyle name="20 % – uthevingsfarge 3" xfId="26" builtinId="38" customBuiltin="1"/>
    <cellStyle name="20 % - uthevingsfarge 3 2" xfId="19328" xr:uid="{EE95B289-37FB-4EA3-AED0-5EC790CAD21E}"/>
    <cellStyle name="20 % – uthevingsfarge 3 2" xfId="19212" xr:uid="{DABA0EB2-3431-4569-9DC3-02B90897057F}"/>
    <cellStyle name="20 % - uthevingsfarge 4" xfId="11308" xr:uid="{7A6E2043-ECAD-4138-B66F-C17237C1F583}"/>
    <cellStyle name="20 % – uthevingsfarge 4" xfId="28" builtinId="42" customBuiltin="1"/>
    <cellStyle name="20 % - uthevingsfarge 4 2" xfId="19329" xr:uid="{395C936B-C406-4E1E-BEE9-2382FED1DC91}"/>
    <cellStyle name="20 % – uthevingsfarge 4 2" xfId="19213" xr:uid="{2F780837-514E-4549-9770-4BAEA47088CE}"/>
    <cellStyle name="20 % - uthevingsfarge 5" xfId="11309" xr:uid="{4E561E98-4BF5-40AF-894D-CC1329F0A282}"/>
    <cellStyle name="20 % – uthevingsfarge 5" xfId="30" builtinId="46" customBuiltin="1"/>
    <cellStyle name="20 % - uthevingsfarge 5 2" xfId="19330" xr:uid="{90ADE487-C3E9-4ABE-8CCC-6BC130D42E4F}"/>
    <cellStyle name="20 % – uthevingsfarge 5 2" xfId="19214" xr:uid="{77E02359-466B-4BD2-B8AF-317997C6EFD0}"/>
    <cellStyle name="20 % - uthevingsfarge 6" xfId="11310" xr:uid="{56A14224-A6AA-4FE9-8BE6-C396F75AEB3D}"/>
    <cellStyle name="20 % – uthevingsfarge 6" xfId="32" builtinId="50" customBuiltin="1"/>
    <cellStyle name="20 % - uthevingsfarge 6 2" xfId="19331" xr:uid="{4E330ABF-6C00-4A39-BBA7-6B1CAF8E2BF5}"/>
    <cellStyle name="20 % – uthevingsfarge 6 2" xfId="19215" xr:uid="{8A587046-1A83-4020-845E-0F85BB7C2D8F}"/>
    <cellStyle name="20% - 1. jelölőszín" xfId="4174" xr:uid="{00000000-0005-0000-0000-000006000000}"/>
    <cellStyle name="20% - 1. jelölőszín 2" xfId="10748" xr:uid="{00000000-0005-0000-0000-000007000000}"/>
    <cellStyle name="20% - 1. jelölőszín_20130128_ITS on reporting_Annex I_CA" xfId="10749" xr:uid="{00000000-0005-0000-0000-000008000000}"/>
    <cellStyle name="20% - 2. jelölőszín" xfId="4175" xr:uid="{00000000-0005-0000-0000-000009000000}"/>
    <cellStyle name="20% - 2. jelölőszín 2" xfId="10750" xr:uid="{00000000-0005-0000-0000-00000A000000}"/>
    <cellStyle name="20% - 2. jelölőszín_20130128_ITS on reporting_Annex I_CA" xfId="10751" xr:uid="{00000000-0005-0000-0000-00000B000000}"/>
    <cellStyle name="20% - 3. jelölőszín" xfId="4176" xr:uid="{00000000-0005-0000-0000-00000C000000}"/>
    <cellStyle name="20% - 3. jelölőszín 2" xfId="10752" xr:uid="{00000000-0005-0000-0000-00000D000000}"/>
    <cellStyle name="20% - 3. jelölőszín_20130128_ITS on reporting_Annex I_CA" xfId="10753" xr:uid="{00000000-0005-0000-0000-00000E000000}"/>
    <cellStyle name="20% - 4. jelölőszín" xfId="4177" xr:uid="{00000000-0005-0000-0000-00000F000000}"/>
    <cellStyle name="20% - 4. jelölőszín 2" xfId="10754" xr:uid="{00000000-0005-0000-0000-000010000000}"/>
    <cellStyle name="20% - 4. jelölőszín_20130128_ITS on reporting_Annex I_CA" xfId="10755" xr:uid="{00000000-0005-0000-0000-000011000000}"/>
    <cellStyle name="20% - 5. jelölőszín" xfId="4178" xr:uid="{00000000-0005-0000-0000-000012000000}"/>
    <cellStyle name="20% - 5. jelölőszín 2" xfId="10756" xr:uid="{00000000-0005-0000-0000-000013000000}"/>
    <cellStyle name="20% - 5. jelölőszín_20130128_ITS on reporting_Annex I_CA" xfId="10757" xr:uid="{00000000-0005-0000-0000-000014000000}"/>
    <cellStyle name="20% - 6. jelölőszín" xfId="4179" xr:uid="{00000000-0005-0000-0000-000015000000}"/>
    <cellStyle name="20% - 6. jelölőszín 2" xfId="10758" xr:uid="{00000000-0005-0000-0000-000016000000}"/>
    <cellStyle name="20% - 6. jelölőszín_20130128_ITS on reporting_Annex I_CA" xfId="10759" xr:uid="{00000000-0005-0000-0000-000017000000}"/>
    <cellStyle name="20% - Accent1 2" xfId="10760" xr:uid="{00000000-0005-0000-0000-000018000000}"/>
    <cellStyle name="20% - Accent2 2" xfId="10761" xr:uid="{00000000-0005-0000-0000-000019000000}"/>
    <cellStyle name="20% - Accent3 2" xfId="10762" xr:uid="{00000000-0005-0000-0000-00001A000000}"/>
    <cellStyle name="20% - Accent4 2" xfId="10763" xr:uid="{00000000-0005-0000-0000-00001B000000}"/>
    <cellStyle name="20% - Accent5 2" xfId="10764" xr:uid="{00000000-0005-0000-0000-00001C000000}"/>
    <cellStyle name="20% - Accent6 2" xfId="10765" xr:uid="{00000000-0005-0000-0000-00001D000000}"/>
    <cellStyle name="20% - Énfasis1" xfId="4180" xr:uid="{00000000-0005-0000-0000-00001E000000}"/>
    <cellStyle name="20% - Énfasis2" xfId="4181" xr:uid="{00000000-0005-0000-0000-00001F000000}"/>
    <cellStyle name="20% - Énfasis3" xfId="4182" xr:uid="{00000000-0005-0000-0000-000020000000}"/>
    <cellStyle name="20% - Énfasis4" xfId="4183" xr:uid="{00000000-0005-0000-0000-000021000000}"/>
    <cellStyle name="20% - Énfasis5" xfId="4184" xr:uid="{00000000-0005-0000-0000-000022000000}"/>
    <cellStyle name="20% - Énfasis6" xfId="4185" xr:uid="{00000000-0005-0000-0000-000023000000}"/>
    <cellStyle name="20% - uthevingsfarge 1 10" xfId="127" xr:uid="{00000000-0005-0000-0000-000024000000}"/>
    <cellStyle name="20% - uthevingsfarge 1 10 2" xfId="128" xr:uid="{00000000-0005-0000-0000-000025000000}"/>
    <cellStyle name="20% - uthevingsfarge 1 10 2 2" xfId="5253" xr:uid="{00000000-0005-0000-0000-000026000000}"/>
    <cellStyle name="20% - uthevingsfarge 1 10 2 2 2" xfId="7886" xr:uid="{00000000-0005-0000-0000-000027000000}"/>
    <cellStyle name="20% - uthevingsfarge 1 10 2 2 2 2" xfId="16341" xr:uid="{42D14982-385A-4BE6-A6B7-FFE46809DCDC}"/>
    <cellStyle name="20% - uthevingsfarge 1 10 2 2 3" xfId="13768" xr:uid="{2992584C-7641-4959-94F9-8E30097CA61F}"/>
    <cellStyle name="20% - uthevingsfarge 1 10 2 3" xfId="9206" xr:uid="{00000000-0005-0000-0000-000028000000}"/>
    <cellStyle name="20% - uthevingsfarge 1 10 2 3 2" xfId="17641" xr:uid="{58E79C5E-17B9-4C49-871D-D32FAFB97381}"/>
    <cellStyle name="20% - uthevingsfarge 1 10 3" xfId="4534" xr:uid="{00000000-0005-0000-0000-000029000000}"/>
    <cellStyle name="20% - uthevingsfarge 1 10 3 2" xfId="7207" xr:uid="{00000000-0005-0000-0000-00002A000000}"/>
    <cellStyle name="20% - uthevingsfarge 1 10 3 2 2" xfId="15662" xr:uid="{7E0434E8-8990-4678-8D66-7E803A7E35B0}"/>
    <cellStyle name="20% - uthevingsfarge 1 10 3 3" xfId="13089" xr:uid="{7E6CD84D-D76C-4972-BD07-349674017DF6}"/>
    <cellStyle name="20% - uthevingsfarge 1 10 4" xfId="9869" xr:uid="{00000000-0005-0000-0000-00002B000000}"/>
    <cellStyle name="20% - uthevingsfarge 1 10 4 2" xfId="18295" xr:uid="{81729594-5C0A-49C0-A829-06DFD18A3842}"/>
    <cellStyle name="20% - uthevingsfarge 1 100" xfId="129" xr:uid="{00000000-0005-0000-0000-00002C000000}"/>
    <cellStyle name="20% - uthevingsfarge 1 100 2" xfId="2729" xr:uid="{00000000-0005-0000-0000-00002D000000}"/>
    <cellStyle name="20% - uthevingsfarge 1 100 2 2" xfId="3019" xr:uid="{00000000-0005-0000-0000-00002E000000}"/>
    <cellStyle name="20% - uthevingsfarge 1 100 2 2 2" xfId="6604" xr:uid="{00000000-0005-0000-0000-00002F000000}"/>
    <cellStyle name="20% - uthevingsfarge 1 100 2 2 2 2" xfId="15059" xr:uid="{1696633F-2B38-4C03-9276-A9EA7A04D717}"/>
    <cellStyle name="20% - uthevingsfarge 1 100 2 2 3" xfId="11912" xr:uid="{0BCC0ABD-A1D7-4907-BAF9-5A1F2D642F32}"/>
    <cellStyle name="20% - uthevingsfarge 1 100 2 3" xfId="3629" xr:uid="{00000000-0005-0000-0000-000030000000}"/>
    <cellStyle name="20% - uthevingsfarge 1 100 2 3 2" xfId="12518" xr:uid="{ACAC7DDD-623B-4C3E-814F-7B559EDAD945}"/>
    <cellStyle name="20% - uthevingsfarge 1 100 2 4" xfId="6302" xr:uid="{00000000-0005-0000-0000-000031000000}"/>
    <cellStyle name="20% - uthevingsfarge 1 100 2 4 2" xfId="14757" xr:uid="{66C19228-47A4-41FF-B2AD-8259334B4134}"/>
    <cellStyle name="20% - uthevingsfarge 1 100 2 5" xfId="8605" xr:uid="{00000000-0005-0000-0000-000032000000}"/>
    <cellStyle name="20% - uthevingsfarge 1 100 2 5 2" xfId="17060" xr:uid="{181D2E00-2922-4A71-8E03-FF86AA36AD93}"/>
    <cellStyle name="20% - uthevingsfarge 1 100 2 6" xfId="11622" xr:uid="{E836C4AD-2DE8-43A8-8462-021523B50CC9}"/>
    <cellStyle name="20% - uthevingsfarge 1 100 3" xfId="3018" xr:uid="{00000000-0005-0000-0000-000033000000}"/>
    <cellStyle name="20% - uthevingsfarge 1 100 3 2" xfId="6603" xr:uid="{00000000-0005-0000-0000-000034000000}"/>
    <cellStyle name="20% - uthevingsfarge 1 100 3 2 2" xfId="15058" xr:uid="{B9AF23D5-5688-433F-A35F-3A2261FA1DCE}"/>
    <cellStyle name="20% - uthevingsfarge 1 100 3 3" xfId="11911" xr:uid="{A4A988A0-825A-4098-AE30-3BB444034F67}"/>
    <cellStyle name="20% - uthevingsfarge 1 100 4" xfId="3658" xr:uid="{00000000-0005-0000-0000-000035000000}"/>
    <cellStyle name="20% - uthevingsfarge 1 100 4 2" xfId="12547" xr:uid="{69C230A8-7E85-487C-BDE7-6CA2ED74B147}"/>
    <cellStyle name="20% - uthevingsfarge 1 100 5" xfId="6018" xr:uid="{00000000-0005-0000-0000-000036000000}"/>
    <cellStyle name="20% - uthevingsfarge 1 100 5 2" xfId="14473" xr:uid="{B94FB110-0716-4638-AD9C-C34F35A33D7D}"/>
    <cellStyle name="20% - uthevingsfarge 1 100 6" xfId="8604" xr:uid="{00000000-0005-0000-0000-000037000000}"/>
    <cellStyle name="20% - uthevingsfarge 1 100 6 2" xfId="17059" xr:uid="{D0782DE0-EB07-4529-86A5-1A217AC07CD1}"/>
    <cellStyle name="20% - uthevingsfarge 1 100 7" xfId="11340" xr:uid="{6BA83AFD-62A4-444E-B014-B3F8E9D96A3B}"/>
    <cellStyle name="20% - uthevingsfarge 1 101" xfId="130" xr:uid="{00000000-0005-0000-0000-000038000000}"/>
    <cellStyle name="20% - uthevingsfarge 1 101 2" xfId="2730" xr:uid="{00000000-0005-0000-0000-000039000000}"/>
    <cellStyle name="20% - uthevingsfarge 1 101 2 2" xfId="3021" xr:uid="{00000000-0005-0000-0000-00003A000000}"/>
    <cellStyle name="20% - uthevingsfarge 1 101 2 2 2" xfId="6606" xr:uid="{00000000-0005-0000-0000-00003B000000}"/>
    <cellStyle name="20% - uthevingsfarge 1 101 2 2 2 2" xfId="15061" xr:uid="{6E0FCF03-BFF3-4A6D-8829-C413997319E1}"/>
    <cellStyle name="20% - uthevingsfarge 1 101 2 2 3" xfId="11914" xr:uid="{6C1C6BC6-9804-453E-A69A-ABEFDF832705}"/>
    <cellStyle name="20% - uthevingsfarge 1 101 2 3" xfId="4066" xr:uid="{00000000-0005-0000-0000-00003C000000}"/>
    <cellStyle name="20% - uthevingsfarge 1 101 2 3 2" xfId="12954" xr:uid="{8CA31BB2-5C38-41EE-AC23-B04CA73E5D65}"/>
    <cellStyle name="20% - uthevingsfarge 1 101 2 4" xfId="6303" xr:uid="{00000000-0005-0000-0000-00003D000000}"/>
    <cellStyle name="20% - uthevingsfarge 1 101 2 4 2" xfId="14758" xr:uid="{CD4565FD-0EF2-46DD-9AC9-24DBC4A272AB}"/>
    <cellStyle name="20% - uthevingsfarge 1 101 2 5" xfId="8606" xr:uid="{00000000-0005-0000-0000-00003E000000}"/>
    <cellStyle name="20% - uthevingsfarge 1 101 2 5 2" xfId="17061" xr:uid="{DE0C5FDD-034B-447B-B34E-B0C75FCF4482}"/>
    <cellStyle name="20% - uthevingsfarge 1 101 2 6" xfId="11623" xr:uid="{6B136C4A-E1DD-44A7-9943-0852711CB31B}"/>
    <cellStyle name="20% - uthevingsfarge 1 101 3" xfId="3020" xr:uid="{00000000-0005-0000-0000-00003F000000}"/>
    <cellStyle name="20% - uthevingsfarge 1 101 3 2" xfId="6605" xr:uid="{00000000-0005-0000-0000-000040000000}"/>
    <cellStyle name="20% - uthevingsfarge 1 101 3 2 2" xfId="15060" xr:uid="{5C0DD8BA-0225-42D1-AA62-801B180EF000}"/>
    <cellStyle name="20% - uthevingsfarge 1 101 3 3" xfId="11913" xr:uid="{CABA9AD4-B64D-4613-A1AC-53C37E8AB285}"/>
    <cellStyle name="20% - uthevingsfarge 1 101 4" xfId="3626" xr:uid="{00000000-0005-0000-0000-000041000000}"/>
    <cellStyle name="20% - uthevingsfarge 1 101 4 2" xfId="12515" xr:uid="{708A609C-A883-4AE5-AC02-C4E8F6597136}"/>
    <cellStyle name="20% - uthevingsfarge 1 101 5" xfId="11341" xr:uid="{BB8343C7-EE6A-4846-B452-1D7B710EF11D}"/>
    <cellStyle name="20% - uthevingsfarge 1 102" xfId="131" xr:uid="{00000000-0005-0000-0000-000042000000}"/>
    <cellStyle name="20% - uthevingsfarge 1 102 2" xfId="2731" xr:uid="{00000000-0005-0000-0000-000043000000}"/>
    <cellStyle name="20% - uthevingsfarge 1 102 2 2" xfId="3023" xr:uid="{00000000-0005-0000-0000-000044000000}"/>
    <cellStyle name="20% - uthevingsfarge 1 102 2 2 2" xfId="6608" xr:uid="{00000000-0005-0000-0000-000045000000}"/>
    <cellStyle name="20% - uthevingsfarge 1 102 2 2 2 2" xfId="15063" xr:uid="{CFF2BD3F-028B-411E-AFD2-AC8119C210FD}"/>
    <cellStyle name="20% - uthevingsfarge 1 102 2 2 3" xfId="11916" xr:uid="{D323ECA3-626E-468A-A60A-D9192D737D3D}"/>
    <cellStyle name="20% - uthevingsfarge 1 102 2 3" xfId="3927" xr:uid="{00000000-0005-0000-0000-000046000000}"/>
    <cellStyle name="20% - uthevingsfarge 1 102 2 3 2" xfId="12816" xr:uid="{3E808F32-B028-4217-8470-2026C57CA422}"/>
    <cellStyle name="20% - uthevingsfarge 1 102 2 4" xfId="6304" xr:uid="{00000000-0005-0000-0000-000047000000}"/>
    <cellStyle name="20% - uthevingsfarge 1 102 2 4 2" xfId="14759" xr:uid="{8E014FB8-E158-4865-9897-753885339F7B}"/>
    <cellStyle name="20% - uthevingsfarge 1 102 2 5" xfId="8608" xr:uid="{00000000-0005-0000-0000-000048000000}"/>
    <cellStyle name="20% - uthevingsfarge 1 102 2 5 2" xfId="17063" xr:uid="{C365171E-5C34-4B13-8E8F-70CD26944813}"/>
    <cellStyle name="20% - uthevingsfarge 1 102 2 6" xfId="11624" xr:uid="{C7946E70-7E3A-4A5F-B3F0-7FA12CCB8031}"/>
    <cellStyle name="20% - uthevingsfarge 1 102 3" xfId="3022" xr:uid="{00000000-0005-0000-0000-000049000000}"/>
    <cellStyle name="20% - uthevingsfarge 1 102 3 2" xfId="6607" xr:uid="{00000000-0005-0000-0000-00004A000000}"/>
    <cellStyle name="20% - uthevingsfarge 1 102 3 2 2" xfId="15062" xr:uid="{C6031E19-0CB8-429E-B74F-EC7BD757839C}"/>
    <cellStyle name="20% - uthevingsfarge 1 102 3 3" xfId="11915" xr:uid="{A8ADFD2B-7DCC-4F99-BCD4-19236E77D5BA}"/>
    <cellStyle name="20% - uthevingsfarge 1 102 4" xfId="3627" xr:uid="{00000000-0005-0000-0000-00004B000000}"/>
    <cellStyle name="20% - uthevingsfarge 1 102 4 2" xfId="12516" xr:uid="{EC6CBF6E-2521-4620-9A38-99E87BAC6142}"/>
    <cellStyle name="20% - uthevingsfarge 1 102 5" xfId="6019" xr:uid="{00000000-0005-0000-0000-00004C000000}"/>
    <cellStyle name="20% - uthevingsfarge 1 102 5 2" xfId="14474" xr:uid="{AB500622-94A0-48F6-A52F-6AACC7749136}"/>
    <cellStyle name="20% - uthevingsfarge 1 102 6" xfId="8607" xr:uid="{00000000-0005-0000-0000-00004D000000}"/>
    <cellStyle name="20% - uthevingsfarge 1 102 6 2" xfId="17062" xr:uid="{A2A539DC-98E9-4B06-BBF5-3AD495AC71BA}"/>
    <cellStyle name="20% - uthevingsfarge 1 102 7" xfId="11342" xr:uid="{2D21A0BE-2A61-457B-AC61-54C5818A1E44}"/>
    <cellStyle name="20% - uthevingsfarge 1 103" xfId="132" xr:uid="{00000000-0005-0000-0000-00004E000000}"/>
    <cellStyle name="20% - uthevingsfarge 1 103 2" xfId="2732" xr:uid="{00000000-0005-0000-0000-00004F000000}"/>
    <cellStyle name="20% - uthevingsfarge 1 103 2 2" xfId="3025" xr:uid="{00000000-0005-0000-0000-000050000000}"/>
    <cellStyle name="20% - uthevingsfarge 1 103 2 2 2" xfId="6610" xr:uid="{00000000-0005-0000-0000-000051000000}"/>
    <cellStyle name="20% - uthevingsfarge 1 103 2 2 2 2" xfId="15065" xr:uid="{014E8246-6734-410D-8A6A-30DBA6EA9610}"/>
    <cellStyle name="20% - uthevingsfarge 1 103 2 2 3" xfId="11918" xr:uid="{2719DEFB-64E8-4352-9C05-6AC481375FBC}"/>
    <cellStyle name="20% - uthevingsfarge 1 103 2 3" xfId="3611" xr:uid="{00000000-0005-0000-0000-000052000000}"/>
    <cellStyle name="20% - uthevingsfarge 1 103 2 3 2" xfId="12500" xr:uid="{D191ED44-81F0-443A-AEE4-B7941EFEB293}"/>
    <cellStyle name="20% - uthevingsfarge 1 103 2 4" xfId="6305" xr:uid="{00000000-0005-0000-0000-000053000000}"/>
    <cellStyle name="20% - uthevingsfarge 1 103 2 4 2" xfId="14760" xr:uid="{F40C4BCE-49C7-47FA-B382-54C32599A314}"/>
    <cellStyle name="20% - uthevingsfarge 1 103 2 5" xfId="8610" xr:uid="{00000000-0005-0000-0000-000054000000}"/>
    <cellStyle name="20% - uthevingsfarge 1 103 2 5 2" xfId="17065" xr:uid="{3F2A73CA-CB99-4153-8E64-BC8431AC898E}"/>
    <cellStyle name="20% - uthevingsfarge 1 103 2 6" xfId="11625" xr:uid="{6B0EA5A1-65F1-4E10-9C52-52876F5DD39B}"/>
    <cellStyle name="20% - uthevingsfarge 1 103 3" xfId="3024" xr:uid="{00000000-0005-0000-0000-000055000000}"/>
    <cellStyle name="20% - uthevingsfarge 1 103 3 2" xfId="6609" xr:uid="{00000000-0005-0000-0000-000056000000}"/>
    <cellStyle name="20% - uthevingsfarge 1 103 3 2 2" xfId="15064" xr:uid="{EFC02F41-DB50-4B65-B1DE-D9A447F9A5E3}"/>
    <cellStyle name="20% - uthevingsfarge 1 103 3 3" xfId="11917" xr:uid="{3C6BFE72-C507-4411-9977-AB426F4599AD}"/>
    <cellStyle name="20% - uthevingsfarge 1 103 4" xfId="4147" xr:uid="{00000000-0005-0000-0000-000057000000}"/>
    <cellStyle name="20% - uthevingsfarge 1 103 4 2" xfId="13035" xr:uid="{66C66BC2-A79F-47EE-B89F-EF6868C238FC}"/>
    <cellStyle name="20% - uthevingsfarge 1 103 5" xfId="6020" xr:uid="{00000000-0005-0000-0000-000058000000}"/>
    <cellStyle name="20% - uthevingsfarge 1 103 5 2" xfId="14475" xr:uid="{B247F2D6-87AA-42AF-95E7-0BFC9115CBA6}"/>
    <cellStyle name="20% - uthevingsfarge 1 103 6" xfId="8609" xr:uid="{00000000-0005-0000-0000-000059000000}"/>
    <cellStyle name="20% - uthevingsfarge 1 103 6 2" xfId="17064" xr:uid="{7528EC1F-AD22-41D7-972D-F0D5057AE6C7}"/>
    <cellStyle name="20% - uthevingsfarge 1 103 7" xfId="11343" xr:uid="{3712A6AC-A594-493D-8074-4DF1DE7348AC}"/>
    <cellStyle name="20% - uthevingsfarge 1 104" xfId="133" xr:uid="{00000000-0005-0000-0000-00005A000000}"/>
    <cellStyle name="20% - uthevingsfarge 1 104 2" xfId="2733" xr:uid="{00000000-0005-0000-0000-00005B000000}"/>
    <cellStyle name="20% - uthevingsfarge 1 104 2 2" xfId="3027" xr:uid="{00000000-0005-0000-0000-00005C000000}"/>
    <cellStyle name="20% - uthevingsfarge 1 104 2 2 2" xfId="6612" xr:uid="{00000000-0005-0000-0000-00005D000000}"/>
    <cellStyle name="20% - uthevingsfarge 1 104 2 2 2 2" xfId="15067" xr:uid="{041159EB-F033-4E4C-830B-A681A92E00B0}"/>
    <cellStyle name="20% - uthevingsfarge 1 104 2 2 3" xfId="11920" xr:uid="{0A815BEB-9340-4AEE-8F71-375C91C66144}"/>
    <cellStyle name="20% - uthevingsfarge 1 104 2 3" xfId="3660" xr:uid="{00000000-0005-0000-0000-00005E000000}"/>
    <cellStyle name="20% - uthevingsfarge 1 104 2 3 2" xfId="12549" xr:uid="{B9A2B514-5B20-41F5-99D7-B2C98D1EA22F}"/>
    <cellStyle name="20% - uthevingsfarge 1 104 2 4" xfId="6306" xr:uid="{00000000-0005-0000-0000-00005F000000}"/>
    <cellStyle name="20% - uthevingsfarge 1 104 2 4 2" xfId="14761" xr:uid="{0DF11867-EF55-4465-92FD-9BF758F6545E}"/>
    <cellStyle name="20% - uthevingsfarge 1 104 2 5" xfId="8612" xr:uid="{00000000-0005-0000-0000-000060000000}"/>
    <cellStyle name="20% - uthevingsfarge 1 104 2 5 2" xfId="17067" xr:uid="{A0667A77-8CD6-4DB1-9445-0191742F08F6}"/>
    <cellStyle name="20% - uthevingsfarge 1 104 2 6" xfId="11626" xr:uid="{4E9AB9A8-FF0F-4480-BA81-B745D1C33EB3}"/>
    <cellStyle name="20% - uthevingsfarge 1 104 3" xfId="3026" xr:uid="{00000000-0005-0000-0000-000061000000}"/>
    <cellStyle name="20% - uthevingsfarge 1 104 3 2" xfId="6611" xr:uid="{00000000-0005-0000-0000-000062000000}"/>
    <cellStyle name="20% - uthevingsfarge 1 104 3 2 2" xfId="15066" xr:uid="{FA47F9A2-3DEE-47EE-B93D-CC9B128AFE0D}"/>
    <cellStyle name="20% - uthevingsfarge 1 104 3 3" xfId="11919" xr:uid="{491919C1-B717-4BC8-AE43-5CC78DF48BBF}"/>
    <cellStyle name="20% - uthevingsfarge 1 104 4" xfId="3657" xr:uid="{00000000-0005-0000-0000-000063000000}"/>
    <cellStyle name="20% - uthevingsfarge 1 104 4 2" xfId="12546" xr:uid="{0F9D63BC-499B-4490-BD94-06D6481662A2}"/>
    <cellStyle name="20% - uthevingsfarge 1 104 5" xfId="6021" xr:uid="{00000000-0005-0000-0000-000064000000}"/>
    <cellStyle name="20% - uthevingsfarge 1 104 5 2" xfId="14476" xr:uid="{CBE74E01-6D74-4B0A-A6AC-F0294F6D3421}"/>
    <cellStyle name="20% - uthevingsfarge 1 104 6" xfId="8611" xr:uid="{00000000-0005-0000-0000-000065000000}"/>
    <cellStyle name="20% - uthevingsfarge 1 104 6 2" xfId="17066" xr:uid="{567CAA89-947A-4D8D-AE85-785316DD8A85}"/>
    <cellStyle name="20% - uthevingsfarge 1 104 7" xfId="11344" xr:uid="{543C1F0F-DB61-4748-95F9-408BA8A7748B}"/>
    <cellStyle name="20% - uthevingsfarge 1 105" xfId="134" xr:uid="{00000000-0005-0000-0000-000066000000}"/>
    <cellStyle name="20% - uthevingsfarge 1 105 2" xfId="2734" xr:uid="{00000000-0005-0000-0000-000067000000}"/>
    <cellStyle name="20% - uthevingsfarge 1 105 2 2" xfId="3029" xr:uid="{00000000-0005-0000-0000-000068000000}"/>
    <cellStyle name="20% - uthevingsfarge 1 105 2 2 2" xfId="6614" xr:uid="{00000000-0005-0000-0000-000069000000}"/>
    <cellStyle name="20% - uthevingsfarge 1 105 2 2 2 2" xfId="15069" xr:uid="{A1BA19F3-2D13-4BF9-990E-85032B4CD0AB}"/>
    <cellStyle name="20% - uthevingsfarge 1 105 2 2 3" xfId="11922" xr:uid="{96E3F2AB-4577-441D-B45D-AAA201F7E99A}"/>
    <cellStyle name="20% - uthevingsfarge 1 105 2 3" xfId="3977" xr:uid="{00000000-0005-0000-0000-00006A000000}"/>
    <cellStyle name="20% - uthevingsfarge 1 105 2 3 2" xfId="12866" xr:uid="{0D09026F-C8CE-4C95-BAAD-D8A2D83DE009}"/>
    <cellStyle name="20% - uthevingsfarge 1 105 2 4" xfId="6307" xr:uid="{00000000-0005-0000-0000-00006B000000}"/>
    <cellStyle name="20% - uthevingsfarge 1 105 2 4 2" xfId="14762" xr:uid="{B6F8329C-F3EB-40BE-B01D-0D9B2E48DEA0}"/>
    <cellStyle name="20% - uthevingsfarge 1 105 2 5" xfId="8614" xr:uid="{00000000-0005-0000-0000-00006C000000}"/>
    <cellStyle name="20% - uthevingsfarge 1 105 2 5 2" xfId="17069" xr:uid="{67627BEA-6692-46EB-8CDE-83B0A957929A}"/>
    <cellStyle name="20% - uthevingsfarge 1 105 2 6" xfId="11627" xr:uid="{A794187D-DB1C-457D-B75A-7A81F10C2BB9}"/>
    <cellStyle name="20% - uthevingsfarge 1 105 3" xfId="3028" xr:uid="{00000000-0005-0000-0000-00006D000000}"/>
    <cellStyle name="20% - uthevingsfarge 1 105 3 2" xfId="6613" xr:uid="{00000000-0005-0000-0000-00006E000000}"/>
    <cellStyle name="20% - uthevingsfarge 1 105 3 2 2" xfId="15068" xr:uid="{51288711-1BAB-4439-A18B-90F9109AC56B}"/>
    <cellStyle name="20% - uthevingsfarge 1 105 3 3" xfId="11921" xr:uid="{5EC81C5E-C0C8-4B08-A56E-7072D513CCE9}"/>
    <cellStyle name="20% - uthevingsfarge 1 105 4" xfId="3624" xr:uid="{00000000-0005-0000-0000-00006F000000}"/>
    <cellStyle name="20% - uthevingsfarge 1 105 4 2" xfId="12513" xr:uid="{5B131B05-68B8-4D07-881E-F7599264BE3A}"/>
    <cellStyle name="20% - uthevingsfarge 1 105 5" xfId="6022" xr:uid="{00000000-0005-0000-0000-000070000000}"/>
    <cellStyle name="20% - uthevingsfarge 1 105 5 2" xfId="14477" xr:uid="{52E80F97-60A4-4076-8100-2C2CE519776F}"/>
    <cellStyle name="20% - uthevingsfarge 1 105 6" xfId="8613" xr:uid="{00000000-0005-0000-0000-000071000000}"/>
    <cellStyle name="20% - uthevingsfarge 1 105 6 2" xfId="17068" xr:uid="{5EE84761-1676-4B4B-9044-F96F3234DC5A}"/>
    <cellStyle name="20% - uthevingsfarge 1 105 7" xfId="11345" xr:uid="{7448518F-1CC7-425C-8883-4ED200BC2962}"/>
    <cellStyle name="20% - uthevingsfarge 1 106" xfId="135" xr:uid="{00000000-0005-0000-0000-000072000000}"/>
    <cellStyle name="20% - uthevingsfarge 1 106 2" xfId="2735" xr:uid="{00000000-0005-0000-0000-000073000000}"/>
    <cellStyle name="20% - uthevingsfarge 1 106 2 2" xfId="3031" xr:uid="{00000000-0005-0000-0000-000074000000}"/>
    <cellStyle name="20% - uthevingsfarge 1 106 2 2 2" xfId="6616" xr:uid="{00000000-0005-0000-0000-000075000000}"/>
    <cellStyle name="20% - uthevingsfarge 1 106 2 2 2 2" xfId="15071" xr:uid="{99A146F9-E9F7-464A-975F-D0BA47447FB0}"/>
    <cellStyle name="20% - uthevingsfarge 1 106 2 2 3" xfId="11924" xr:uid="{ED196127-4680-4184-AA0D-DC1E7AA87143}"/>
    <cellStyle name="20% - uthevingsfarge 1 106 2 3" xfId="3926" xr:uid="{00000000-0005-0000-0000-000076000000}"/>
    <cellStyle name="20% - uthevingsfarge 1 106 2 3 2" xfId="12815" xr:uid="{F111952B-3BBD-432E-839D-BBEA50C2102E}"/>
    <cellStyle name="20% - uthevingsfarge 1 106 2 4" xfId="6308" xr:uid="{00000000-0005-0000-0000-000077000000}"/>
    <cellStyle name="20% - uthevingsfarge 1 106 2 4 2" xfId="14763" xr:uid="{FD8E1A78-090C-47CC-AB09-CAAADAFACF5A}"/>
    <cellStyle name="20% - uthevingsfarge 1 106 2 5" xfId="8616" xr:uid="{00000000-0005-0000-0000-000078000000}"/>
    <cellStyle name="20% - uthevingsfarge 1 106 2 5 2" xfId="17071" xr:uid="{527E6DE7-0C11-4220-A8A3-1AFD29F95FC0}"/>
    <cellStyle name="20% - uthevingsfarge 1 106 2 6" xfId="11628" xr:uid="{00359333-15AC-4FB0-A311-39AB39F69640}"/>
    <cellStyle name="20% - uthevingsfarge 1 106 3" xfId="3030" xr:uid="{00000000-0005-0000-0000-000079000000}"/>
    <cellStyle name="20% - uthevingsfarge 1 106 3 2" xfId="6615" xr:uid="{00000000-0005-0000-0000-00007A000000}"/>
    <cellStyle name="20% - uthevingsfarge 1 106 3 2 2" xfId="15070" xr:uid="{3502EFCD-E1DD-4EEE-8387-6F7155EF11BF}"/>
    <cellStyle name="20% - uthevingsfarge 1 106 3 3" xfId="11923" xr:uid="{F96A0118-6468-4CC6-B53B-7C68A27D5A83}"/>
    <cellStyle name="20% - uthevingsfarge 1 106 4" xfId="3625" xr:uid="{00000000-0005-0000-0000-00007B000000}"/>
    <cellStyle name="20% - uthevingsfarge 1 106 4 2" xfId="12514" xr:uid="{64A2D957-A12C-4FDC-A97E-A553A79E93EA}"/>
    <cellStyle name="20% - uthevingsfarge 1 106 5" xfId="6023" xr:uid="{00000000-0005-0000-0000-00007C000000}"/>
    <cellStyle name="20% - uthevingsfarge 1 106 5 2" xfId="14478" xr:uid="{3566EF09-DC27-4AAC-87FA-164F14A5929A}"/>
    <cellStyle name="20% - uthevingsfarge 1 106 6" xfId="8615" xr:uid="{00000000-0005-0000-0000-00007D000000}"/>
    <cellStyle name="20% - uthevingsfarge 1 106 6 2" xfId="17070" xr:uid="{4F82EA1D-DC94-4746-926A-4F1E5FDD4E5E}"/>
    <cellStyle name="20% - uthevingsfarge 1 106 7" xfId="11346" xr:uid="{5242C027-FB35-435C-876F-229FC99F7443}"/>
    <cellStyle name="20% - uthevingsfarge 1 107" xfId="136" xr:uid="{00000000-0005-0000-0000-00007E000000}"/>
    <cellStyle name="20% - uthevingsfarge 1 107 2" xfId="2736" xr:uid="{00000000-0005-0000-0000-00007F000000}"/>
    <cellStyle name="20% - uthevingsfarge 1 107 2 2" xfId="3033" xr:uid="{00000000-0005-0000-0000-000080000000}"/>
    <cellStyle name="20% - uthevingsfarge 1 107 2 2 2" xfId="6618" xr:uid="{00000000-0005-0000-0000-000081000000}"/>
    <cellStyle name="20% - uthevingsfarge 1 107 2 2 2 2" xfId="15073" xr:uid="{4D356F7A-6C08-42F7-B8E6-6025F8EEC8EF}"/>
    <cellStyle name="20% - uthevingsfarge 1 107 2 2 3" xfId="11926" xr:uid="{0E149205-5580-4384-A7BE-ED8895B9EF5C}"/>
    <cellStyle name="20% - uthevingsfarge 1 107 2 3" xfId="3757" xr:uid="{00000000-0005-0000-0000-000082000000}"/>
    <cellStyle name="20% - uthevingsfarge 1 107 2 3 2" xfId="12646" xr:uid="{A46F0973-8057-4FF7-95C1-0CEAC9967A62}"/>
    <cellStyle name="20% - uthevingsfarge 1 107 2 4" xfId="6309" xr:uid="{00000000-0005-0000-0000-000083000000}"/>
    <cellStyle name="20% - uthevingsfarge 1 107 2 4 2" xfId="14764" xr:uid="{CCCC6579-4E03-4A27-A7BC-680F6120560B}"/>
    <cellStyle name="20% - uthevingsfarge 1 107 2 5" xfId="8618" xr:uid="{00000000-0005-0000-0000-000084000000}"/>
    <cellStyle name="20% - uthevingsfarge 1 107 2 5 2" xfId="17073" xr:uid="{BE935C14-8B19-467A-B395-29E46B2AB57E}"/>
    <cellStyle name="20% - uthevingsfarge 1 107 2 6" xfId="11629" xr:uid="{0968502D-11AB-4AFB-804E-59DD65C1BC11}"/>
    <cellStyle name="20% - uthevingsfarge 1 107 3" xfId="3032" xr:uid="{00000000-0005-0000-0000-000085000000}"/>
    <cellStyle name="20% - uthevingsfarge 1 107 3 2" xfId="6617" xr:uid="{00000000-0005-0000-0000-000086000000}"/>
    <cellStyle name="20% - uthevingsfarge 1 107 3 2 2" xfId="15072" xr:uid="{D6E52A74-0E94-4BA1-B8F5-A4CADCAECE94}"/>
    <cellStyle name="20% - uthevingsfarge 1 107 3 3" xfId="11925" xr:uid="{9ADC1396-AA20-4786-B50C-4D8A3DCC6800}"/>
    <cellStyle name="20% - uthevingsfarge 1 107 4" xfId="4047" xr:uid="{00000000-0005-0000-0000-000087000000}"/>
    <cellStyle name="20% - uthevingsfarge 1 107 4 2" xfId="12935" xr:uid="{2C33313C-0D40-4294-89CF-A2C1F12705A7}"/>
    <cellStyle name="20% - uthevingsfarge 1 107 5" xfId="6024" xr:uid="{00000000-0005-0000-0000-000088000000}"/>
    <cellStyle name="20% - uthevingsfarge 1 107 5 2" xfId="14479" xr:uid="{5DEE6870-7D6E-49F2-857F-4F6AD22654A3}"/>
    <cellStyle name="20% - uthevingsfarge 1 107 6" xfId="8617" xr:uid="{00000000-0005-0000-0000-000089000000}"/>
    <cellStyle name="20% - uthevingsfarge 1 107 6 2" xfId="17072" xr:uid="{C779D747-6FD6-4696-BF53-DD21D7200D18}"/>
    <cellStyle name="20% - uthevingsfarge 1 107 7" xfId="11347" xr:uid="{366A93E5-C84F-4E07-8D17-5E4E8A42B7A4}"/>
    <cellStyle name="20% - uthevingsfarge 1 108" xfId="137" xr:uid="{00000000-0005-0000-0000-00008A000000}"/>
    <cellStyle name="20% - uthevingsfarge 1 108 2" xfId="2737" xr:uid="{00000000-0005-0000-0000-00008B000000}"/>
    <cellStyle name="20% - uthevingsfarge 1 108 2 2" xfId="3035" xr:uid="{00000000-0005-0000-0000-00008C000000}"/>
    <cellStyle name="20% - uthevingsfarge 1 108 2 2 2" xfId="6620" xr:uid="{00000000-0005-0000-0000-00008D000000}"/>
    <cellStyle name="20% - uthevingsfarge 1 108 2 2 2 2" xfId="15075" xr:uid="{7E97109D-25B5-404A-9844-06BDC8530AE0}"/>
    <cellStyle name="20% - uthevingsfarge 1 108 2 2 3" xfId="11928" xr:uid="{DB080B5B-02F2-49A6-B902-B276B8F031D7}"/>
    <cellStyle name="20% - uthevingsfarge 1 108 2 3" xfId="4067" xr:uid="{00000000-0005-0000-0000-00008E000000}"/>
    <cellStyle name="20% - uthevingsfarge 1 108 2 3 2" xfId="12955" xr:uid="{531B4522-46F5-4FA7-A341-6AEF092903B5}"/>
    <cellStyle name="20% - uthevingsfarge 1 108 2 4" xfId="6310" xr:uid="{00000000-0005-0000-0000-00008F000000}"/>
    <cellStyle name="20% - uthevingsfarge 1 108 2 4 2" xfId="14765" xr:uid="{E8E28C31-0645-4CCC-98B9-D908B8381891}"/>
    <cellStyle name="20% - uthevingsfarge 1 108 2 5" xfId="8620" xr:uid="{00000000-0005-0000-0000-000090000000}"/>
    <cellStyle name="20% - uthevingsfarge 1 108 2 5 2" xfId="17075" xr:uid="{5915F4E5-5C8C-423A-93A3-1E0B528E1F9A}"/>
    <cellStyle name="20% - uthevingsfarge 1 108 2 6" xfId="11630" xr:uid="{0F6DA965-6B80-4A29-8B75-F44A71C5F5D0}"/>
    <cellStyle name="20% - uthevingsfarge 1 108 3" xfId="3034" xr:uid="{00000000-0005-0000-0000-000091000000}"/>
    <cellStyle name="20% - uthevingsfarge 1 108 3 2" xfId="6619" xr:uid="{00000000-0005-0000-0000-000092000000}"/>
    <cellStyle name="20% - uthevingsfarge 1 108 3 2 2" xfId="15074" xr:uid="{BFD5DFDD-70DA-4CDC-9B15-C209FAD13B5F}"/>
    <cellStyle name="20% - uthevingsfarge 1 108 3 3" xfId="11927" xr:uid="{256CCA84-BC36-4694-92AB-310D883FC8BF}"/>
    <cellStyle name="20% - uthevingsfarge 1 108 4" xfId="3899" xr:uid="{00000000-0005-0000-0000-000093000000}"/>
    <cellStyle name="20% - uthevingsfarge 1 108 4 2" xfId="12788" xr:uid="{286B8E5E-971A-4B5A-A9F0-7510B6CDB535}"/>
    <cellStyle name="20% - uthevingsfarge 1 108 5" xfId="6025" xr:uid="{00000000-0005-0000-0000-000094000000}"/>
    <cellStyle name="20% - uthevingsfarge 1 108 5 2" xfId="14480" xr:uid="{F69C382A-2A30-44C6-986A-DB1D294B11D9}"/>
    <cellStyle name="20% - uthevingsfarge 1 108 6" xfId="8619" xr:uid="{00000000-0005-0000-0000-000095000000}"/>
    <cellStyle name="20% - uthevingsfarge 1 108 6 2" xfId="17074" xr:uid="{D9371FC3-F935-4152-B377-EC5FCE46DE54}"/>
    <cellStyle name="20% - uthevingsfarge 1 108 7" xfId="11348" xr:uid="{801133EF-BD87-4B77-B797-917B92B28576}"/>
    <cellStyle name="20% - uthevingsfarge 1 109" xfId="138" xr:uid="{00000000-0005-0000-0000-000096000000}"/>
    <cellStyle name="20% - uthevingsfarge 1 109 2" xfId="2738" xr:uid="{00000000-0005-0000-0000-000097000000}"/>
    <cellStyle name="20% - uthevingsfarge 1 109 2 2" xfId="3037" xr:uid="{00000000-0005-0000-0000-000098000000}"/>
    <cellStyle name="20% - uthevingsfarge 1 109 2 2 2" xfId="6622" xr:uid="{00000000-0005-0000-0000-000099000000}"/>
    <cellStyle name="20% - uthevingsfarge 1 109 2 2 2 2" xfId="15077" xr:uid="{8BB9AA55-5D94-4D6C-9453-8BDA81B1ADDB}"/>
    <cellStyle name="20% - uthevingsfarge 1 109 2 2 3" xfId="11930" xr:uid="{6918B210-3CCB-4CEA-8C18-0DB2E230B68E}"/>
    <cellStyle name="20% - uthevingsfarge 1 109 2 3" xfId="4006" xr:uid="{00000000-0005-0000-0000-00009A000000}"/>
    <cellStyle name="20% - uthevingsfarge 1 109 2 3 2" xfId="12894" xr:uid="{5BFAB198-02E3-4DED-96CE-63F7C6B41584}"/>
    <cellStyle name="20% - uthevingsfarge 1 109 2 4" xfId="6311" xr:uid="{00000000-0005-0000-0000-00009B000000}"/>
    <cellStyle name="20% - uthevingsfarge 1 109 2 4 2" xfId="14766" xr:uid="{3312B243-B67F-46C7-BCD5-EB9A817242C9}"/>
    <cellStyle name="20% - uthevingsfarge 1 109 2 5" xfId="8622" xr:uid="{00000000-0005-0000-0000-00009C000000}"/>
    <cellStyle name="20% - uthevingsfarge 1 109 2 5 2" xfId="17077" xr:uid="{B6D73445-BB29-4D35-AB5F-5A4E0DC066BA}"/>
    <cellStyle name="20% - uthevingsfarge 1 109 2 6" xfId="11631" xr:uid="{0C5B1F37-A437-4589-85A0-0B32DD60991D}"/>
    <cellStyle name="20% - uthevingsfarge 1 109 3" xfId="3036" xr:uid="{00000000-0005-0000-0000-00009D000000}"/>
    <cellStyle name="20% - uthevingsfarge 1 109 3 2" xfId="6621" xr:uid="{00000000-0005-0000-0000-00009E000000}"/>
    <cellStyle name="20% - uthevingsfarge 1 109 3 2 2" xfId="15076" xr:uid="{D718B022-CFF6-456B-8668-F06C75EFC47E}"/>
    <cellStyle name="20% - uthevingsfarge 1 109 3 3" xfId="11929" xr:uid="{8041EB84-D74A-472A-AC38-526E6469AD06}"/>
    <cellStyle name="20% - uthevingsfarge 1 109 4" xfId="4144" xr:uid="{00000000-0005-0000-0000-00009F000000}"/>
    <cellStyle name="20% - uthevingsfarge 1 109 4 2" xfId="13032" xr:uid="{41F1D230-B946-4075-B42C-92C296418948}"/>
    <cellStyle name="20% - uthevingsfarge 1 109 5" xfId="6026" xr:uid="{00000000-0005-0000-0000-0000A0000000}"/>
    <cellStyle name="20% - uthevingsfarge 1 109 5 2" xfId="14481" xr:uid="{0A81259A-D91C-44C8-AA18-E53D15A26B99}"/>
    <cellStyle name="20% - uthevingsfarge 1 109 6" xfId="8621" xr:uid="{00000000-0005-0000-0000-0000A1000000}"/>
    <cellStyle name="20% - uthevingsfarge 1 109 6 2" xfId="17076" xr:uid="{4C7D00E3-5A19-48D6-8DA7-EC55FADEDD97}"/>
    <cellStyle name="20% - uthevingsfarge 1 109 7" xfId="11349" xr:uid="{602E59DA-B497-4D94-8948-D0C3F289DAE9}"/>
    <cellStyle name="20% - uthevingsfarge 1 11" xfId="139" xr:uid="{00000000-0005-0000-0000-0000A2000000}"/>
    <cellStyle name="20% - uthevingsfarge 1 11 2" xfId="140" xr:uid="{00000000-0005-0000-0000-0000A3000000}"/>
    <cellStyle name="20% - uthevingsfarge 1 11 2 2" xfId="5254" xr:uid="{00000000-0005-0000-0000-0000A4000000}"/>
    <cellStyle name="20% - uthevingsfarge 1 11 2 2 2" xfId="7887" xr:uid="{00000000-0005-0000-0000-0000A5000000}"/>
    <cellStyle name="20% - uthevingsfarge 1 11 2 2 2 2" xfId="16342" xr:uid="{45F87486-A4F9-4AA1-9E35-2CAA6C58DB13}"/>
    <cellStyle name="20% - uthevingsfarge 1 11 2 2 3" xfId="13769" xr:uid="{AFF040BC-68C3-472F-A85E-29FB44A3B4A3}"/>
    <cellStyle name="20% - uthevingsfarge 1 11 2 3" xfId="9722" xr:uid="{00000000-0005-0000-0000-0000A6000000}"/>
    <cellStyle name="20% - uthevingsfarge 1 11 2 3 2" xfId="18148" xr:uid="{4589197C-21B8-45C9-A1D0-693B144AEA11}"/>
    <cellStyle name="20% - uthevingsfarge 1 11 3" xfId="4533" xr:uid="{00000000-0005-0000-0000-0000A7000000}"/>
    <cellStyle name="20% - uthevingsfarge 1 11 3 2" xfId="7206" xr:uid="{00000000-0005-0000-0000-0000A8000000}"/>
    <cellStyle name="20% - uthevingsfarge 1 11 3 2 2" xfId="15661" xr:uid="{57B8E7C9-D357-4DB2-8B42-1A247BE90247}"/>
    <cellStyle name="20% - uthevingsfarge 1 11 3 3" xfId="13088" xr:uid="{E4D85E47-29B6-4D6E-B676-DC8D35D8DD57}"/>
    <cellStyle name="20% - uthevingsfarge 1 11 4" xfId="9200" xr:uid="{00000000-0005-0000-0000-0000A9000000}"/>
    <cellStyle name="20% - uthevingsfarge 1 11 4 2" xfId="17638" xr:uid="{BE51725B-15DE-42A9-A5E0-728F4375E505}"/>
    <cellStyle name="20% - uthevingsfarge 1 110" xfId="6587" xr:uid="{00000000-0005-0000-0000-0000AA000000}"/>
    <cellStyle name="20% - uthevingsfarge 1 110 2" xfId="15042" xr:uid="{219DC1A5-C7C9-4579-830C-B4A4BE083F38}"/>
    <cellStyle name="20% - uthevingsfarge 1 111" xfId="8590" xr:uid="{00000000-0005-0000-0000-0000AB000000}"/>
    <cellStyle name="20% - uthevingsfarge 1 111 2" xfId="17045" xr:uid="{EFA056DD-15DD-4FD3-87CA-95EB95A611BC}"/>
    <cellStyle name="20% - uthevingsfarge 1 12" xfId="141" xr:uid="{00000000-0005-0000-0000-0000AC000000}"/>
    <cellStyle name="20% - uthevingsfarge 1 12 2" xfId="142" xr:uid="{00000000-0005-0000-0000-0000AD000000}"/>
    <cellStyle name="20% - uthevingsfarge 1 12 2 2" xfId="5255" xr:uid="{00000000-0005-0000-0000-0000AE000000}"/>
    <cellStyle name="20% - uthevingsfarge 1 12 2 2 2" xfId="7888" xr:uid="{00000000-0005-0000-0000-0000AF000000}"/>
    <cellStyle name="20% - uthevingsfarge 1 12 2 2 2 2" xfId="16343" xr:uid="{64A28FC0-D9F1-4BF3-BA38-C6A140E7A6FD}"/>
    <cellStyle name="20% - uthevingsfarge 1 12 2 2 3" xfId="13770" xr:uid="{7267A0DA-903C-46FC-908D-838242F6F181}"/>
    <cellStyle name="20% - uthevingsfarge 1 12 2 3" xfId="9985" xr:uid="{00000000-0005-0000-0000-0000B0000000}"/>
    <cellStyle name="20% - uthevingsfarge 1 12 2 3 2" xfId="18411" xr:uid="{0A88F371-DC1D-4201-94FE-E6CBECA3B8DE}"/>
    <cellStyle name="20% - uthevingsfarge 1 12 3" xfId="4532" xr:uid="{00000000-0005-0000-0000-0000B1000000}"/>
    <cellStyle name="20% - uthevingsfarge 1 12 3 2" xfId="7205" xr:uid="{00000000-0005-0000-0000-0000B2000000}"/>
    <cellStyle name="20% - uthevingsfarge 1 12 3 2 2" xfId="15660" xr:uid="{7DBFF7CA-983D-4303-A0DB-BD5BA8E7AE56}"/>
    <cellStyle name="20% - uthevingsfarge 1 12 3 3" xfId="13087" xr:uid="{BBE827B1-FB5C-4910-98B7-65A3051291B4}"/>
    <cellStyle name="20% - uthevingsfarge 1 12 4" xfId="9199" xr:uid="{00000000-0005-0000-0000-0000B3000000}"/>
    <cellStyle name="20% - uthevingsfarge 1 12 4 2" xfId="17637" xr:uid="{A0A8C8AA-CDB3-436C-BE9F-74EC5D43BF19}"/>
    <cellStyle name="20% - uthevingsfarge 1 13" xfId="143" xr:uid="{00000000-0005-0000-0000-0000B4000000}"/>
    <cellStyle name="20% - uthevingsfarge 1 13 2" xfId="144" xr:uid="{00000000-0005-0000-0000-0000B5000000}"/>
    <cellStyle name="20% - uthevingsfarge 1 13 2 2" xfId="5256" xr:uid="{00000000-0005-0000-0000-0000B6000000}"/>
    <cellStyle name="20% - uthevingsfarge 1 13 2 2 2" xfId="7889" xr:uid="{00000000-0005-0000-0000-0000B7000000}"/>
    <cellStyle name="20% - uthevingsfarge 1 13 2 2 2 2" xfId="16344" xr:uid="{0E314235-24B5-4495-8559-8DC689B40C18}"/>
    <cellStyle name="20% - uthevingsfarge 1 13 2 2 3" xfId="13771" xr:uid="{96546E13-999F-4A2D-9A63-95FDFBBC0B82}"/>
    <cellStyle name="20% - uthevingsfarge 1 13 2 3" xfId="9984" xr:uid="{00000000-0005-0000-0000-0000B8000000}"/>
    <cellStyle name="20% - uthevingsfarge 1 13 2 3 2" xfId="18410" xr:uid="{ABF9B77D-F9E5-47B5-BE37-A44EEA4CE66E}"/>
    <cellStyle name="20% - uthevingsfarge 1 13 3" xfId="4531" xr:uid="{00000000-0005-0000-0000-0000B9000000}"/>
    <cellStyle name="20% - uthevingsfarge 1 13 3 2" xfId="7204" xr:uid="{00000000-0005-0000-0000-0000BA000000}"/>
    <cellStyle name="20% - uthevingsfarge 1 13 3 2 2" xfId="15659" xr:uid="{BD24F835-6F37-4DAC-B8E5-A42C2BC2A0D5}"/>
    <cellStyle name="20% - uthevingsfarge 1 13 3 3" xfId="13086" xr:uid="{80F0818E-A0F3-4BC3-9AC5-8D23438F45B3}"/>
    <cellStyle name="20% - uthevingsfarge 1 13 4" xfId="9989" xr:uid="{00000000-0005-0000-0000-0000BB000000}"/>
    <cellStyle name="20% - uthevingsfarge 1 13 4 2" xfId="18415" xr:uid="{D76D1869-8187-4EE0-B10C-802278B30CDF}"/>
    <cellStyle name="20% - uthevingsfarge 1 14" xfId="145" xr:uid="{00000000-0005-0000-0000-0000BC000000}"/>
    <cellStyle name="20% - uthevingsfarge 1 14 2" xfId="146" xr:uid="{00000000-0005-0000-0000-0000BD000000}"/>
    <cellStyle name="20% - uthevingsfarge 1 14 2 2" xfId="5257" xr:uid="{00000000-0005-0000-0000-0000BE000000}"/>
    <cellStyle name="20% - uthevingsfarge 1 14 2 2 2" xfId="7890" xr:uid="{00000000-0005-0000-0000-0000BF000000}"/>
    <cellStyle name="20% - uthevingsfarge 1 14 2 2 2 2" xfId="16345" xr:uid="{BFC13FFA-39C3-4149-B3F5-86E2D5FEFC8A}"/>
    <cellStyle name="20% - uthevingsfarge 1 14 2 2 3" xfId="13772" xr:uid="{FD26D0E5-8652-495A-AD90-4CF01F29DB90}"/>
    <cellStyle name="20% - uthevingsfarge 1 14 2 3" xfId="10723" xr:uid="{00000000-0005-0000-0000-0000C0000000}"/>
    <cellStyle name="20% - uthevingsfarge 1 14 2 3 2" xfId="19130" xr:uid="{D7DA9DDE-4903-4B6A-A317-962D1AD0D8FB}"/>
    <cellStyle name="20% - uthevingsfarge 1 14 3" xfId="4530" xr:uid="{00000000-0005-0000-0000-0000C1000000}"/>
    <cellStyle name="20% - uthevingsfarge 1 14 3 2" xfId="7203" xr:uid="{00000000-0005-0000-0000-0000C2000000}"/>
    <cellStyle name="20% - uthevingsfarge 1 14 3 2 2" xfId="15658" xr:uid="{2A85393E-3BF8-4EC5-B0AF-4E9A62ADC0E3}"/>
    <cellStyle name="20% - uthevingsfarge 1 14 3 3" xfId="13085" xr:uid="{DF3EDB2C-C2C4-4D7A-BB3F-363F3F1A4A9F}"/>
    <cellStyle name="20% - uthevingsfarge 1 14 4" xfId="9983" xr:uid="{00000000-0005-0000-0000-0000C3000000}"/>
    <cellStyle name="20% - uthevingsfarge 1 14 4 2" xfId="18409" xr:uid="{735C09DE-FA8E-46B6-9AD5-94A37DA4C770}"/>
    <cellStyle name="20% - uthevingsfarge 1 15" xfId="147" xr:uid="{00000000-0005-0000-0000-0000C4000000}"/>
    <cellStyle name="20% - uthevingsfarge 1 15 2" xfId="148" xr:uid="{00000000-0005-0000-0000-0000C5000000}"/>
    <cellStyle name="20% - uthevingsfarge 1 15 2 2" xfId="5258" xr:uid="{00000000-0005-0000-0000-0000C6000000}"/>
    <cellStyle name="20% - uthevingsfarge 1 15 2 2 2" xfId="7891" xr:uid="{00000000-0005-0000-0000-0000C7000000}"/>
    <cellStyle name="20% - uthevingsfarge 1 15 2 2 2 2" xfId="16346" xr:uid="{104AB011-F8AA-434F-9BAF-ABBAF665E71D}"/>
    <cellStyle name="20% - uthevingsfarge 1 15 2 2 3" xfId="13773" xr:uid="{2A959592-27B6-457B-AAC9-A567BACC0570}"/>
    <cellStyle name="20% - uthevingsfarge 1 15 2 3" xfId="9721" xr:uid="{00000000-0005-0000-0000-0000C8000000}"/>
    <cellStyle name="20% - uthevingsfarge 1 15 2 3 2" xfId="18147" xr:uid="{2EAF8295-A858-491C-8341-217CCB2D8C94}"/>
    <cellStyle name="20% - uthevingsfarge 1 15 3" xfId="4529" xr:uid="{00000000-0005-0000-0000-0000C9000000}"/>
    <cellStyle name="20% - uthevingsfarge 1 15 3 2" xfId="7202" xr:uid="{00000000-0005-0000-0000-0000CA000000}"/>
    <cellStyle name="20% - uthevingsfarge 1 15 3 2 2" xfId="15657" xr:uid="{3B701509-E1DF-4B7B-8011-7AEF10A7B89F}"/>
    <cellStyle name="20% - uthevingsfarge 1 15 3 3" xfId="13084" xr:uid="{29AF88AB-24A9-4042-A5EB-E4731C942787}"/>
    <cellStyle name="20% - uthevingsfarge 1 15 4" xfId="9720" xr:uid="{00000000-0005-0000-0000-0000CB000000}"/>
    <cellStyle name="20% - uthevingsfarge 1 15 4 2" xfId="18146" xr:uid="{18F91FDB-9F89-453F-BAEC-C92502B8CA5C}"/>
    <cellStyle name="20% - uthevingsfarge 1 16" xfId="149" xr:uid="{00000000-0005-0000-0000-0000CC000000}"/>
    <cellStyle name="20% - uthevingsfarge 1 16 2" xfId="150" xr:uid="{00000000-0005-0000-0000-0000CD000000}"/>
    <cellStyle name="20% - uthevingsfarge 1 16 2 2" xfId="5259" xr:uid="{00000000-0005-0000-0000-0000CE000000}"/>
    <cellStyle name="20% - uthevingsfarge 1 16 2 2 2" xfId="7892" xr:uid="{00000000-0005-0000-0000-0000CF000000}"/>
    <cellStyle name="20% - uthevingsfarge 1 16 2 2 2 2" xfId="16347" xr:uid="{A03BD9C2-221C-470B-BD65-2C824E0C1704}"/>
    <cellStyle name="20% - uthevingsfarge 1 16 2 2 3" xfId="13774" xr:uid="{D85D0EAA-DB9E-42EF-B318-E9277CA08439}"/>
    <cellStyle name="20% - uthevingsfarge 1 16 2 3" xfId="9719" xr:uid="{00000000-0005-0000-0000-0000D0000000}"/>
    <cellStyle name="20% - uthevingsfarge 1 16 2 3 2" xfId="18145" xr:uid="{58568890-74A2-488F-B3BA-80A84B6AE7FC}"/>
    <cellStyle name="20% - uthevingsfarge 1 16 3" xfId="4528" xr:uid="{00000000-0005-0000-0000-0000D1000000}"/>
    <cellStyle name="20% - uthevingsfarge 1 16 3 2" xfId="7201" xr:uid="{00000000-0005-0000-0000-0000D2000000}"/>
    <cellStyle name="20% - uthevingsfarge 1 16 3 2 2" xfId="15656" xr:uid="{32DD331B-7E26-47A6-9F24-C5B3EB2DB295}"/>
    <cellStyle name="20% - uthevingsfarge 1 16 3 3" xfId="13083" xr:uid="{AEB763B9-B5B5-4FB3-8752-C38C6B3E83BD}"/>
    <cellStyle name="20% - uthevingsfarge 1 16 4" xfId="10722" xr:uid="{00000000-0005-0000-0000-0000D3000000}"/>
    <cellStyle name="20% - uthevingsfarge 1 16 4 2" xfId="19129" xr:uid="{2D57326B-5A56-413B-B0ED-A0896244C89A}"/>
    <cellStyle name="20% - uthevingsfarge 1 17" xfId="151" xr:uid="{00000000-0005-0000-0000-0000D4000000}"/>
    <cellStyle name="20% - uthevingsfarge 1 17 2" xfId="152" xr:uid="{00000000-0005-0000-0000-0000D5000000}"/>
    <cellStyle name="20% - uthevingsfarge 1 17 2 2" xfId="5260" xr:uid="{00000000-0005-0000-0000-0000D6000000}"/>
    <cellStyle name="20% - uthevingsfarge 1 17 2 2 2" xfId="7893" xr:uid="{00000000-0005-0000-0000-0000D7000000}"/>
    <cellStyle name="20% - uthevingsfarge 1 17 2 2 2 2" xfId="16348" xr:uid="{AF84C5E3-7F05-4931-A020-A6C5249F3C12}"/>
    <cellStyle name="20% - uthevingsfarge 1 17 2 2 3" xfId="13775" xr:uid="{45ED27FC-31EB-433F-B0DB-94FFC8EAF9D4}"/>
    <cellStyle name="20% - uthevingsfarge 1 17 2 3" xfId="10729" xr:uid="{00000000-0005-0000-0000-0000D8000000}"/>
    <cellStyle name="20% - uthevingsfarge 1 17 2 3 2" xfId="19136" xr:uid="{B8DAD89A-9433-4B45-9D04-2BD0E334D4C2}"/>
    <cellStyle name="20% - uthevingsfarge 1 17 3" xfId="4527" xr:uid="{00000000-0005-0000-0000-0000D9000000}"/>
    <cellStyle name="20% - uthevingsfarge 1 17 3 2" xfId="7200" xr:uid="{00000000-0005-0000-0000-0000DA000000}"/>
    <cellStyle name="20% - uthevingsfarge 1 17 3 2 2" xfId="15655" xr:uid="{B88F8C60-7752-474D-AD14-0DE5F86CA639}"/>
    <cellStyle name="20% - uthevingsfarge 1 17 3 3" xfId="13082" xr:uid="{911DC781-56B8-4088-9D3A-20449DF01A95}"/>
    <cellStyle name="20% - uthevingsfarge 1 17 4" xfId="9982" xr:uid="{00000000-0005-0000-0000-0000DB000000}"/>
    <cellStyle name="20% - uthevingsfarge 1 17 4 2" xfId="18408" xr:uid="{72926CD0-1AC5-4081-914B-7B34B80F8E0E}"/>
    <cellStyle name="20% - uthevingsfarge 1 18" xfId="153" xr:uid="{00000000-0005-0000-0000-0000DC000000}"/>
    <cellStyle name="20% - uthevingsfarge 1 18 2" xfId="154" xr:uid="{00000000-0005-0000-0000-0000DD000000}"/>
    <cellStyle name="20% - uthevingsfarge 1 18 2 2" xfId="5261" xr:uid="{00000000-0005-0000-0000-0000DE000000}"/>
    <cellStyle name="20% - uthevingsfarge 1 18 2 2 2" xfId="7894" xr:uid="{00000000-0005-0000-0000-0000DF000000}"/>
    <cellStyle name="20% - uthevingsfarge 1 18 2 2 2 2" xfId="16349" xr:uid="{1CF08279-1BFD-44D3-A2B4-B443D14EFBC8}"/>
    <cellStyle name="20% - uthevingsfarge 1 18 2 2 3" xfId="13776" xr:uid="{24FC1870-7854-4286-BDA8-FBA3E4F15A9C}"/>
    <cellStyle name="20% - uthevingsfarge 1 18 2 3" xfId="10725" xr:uid="{00000000-0005-0000-0000-0000E0000000}"/>
    <cellStyle name="20% - uthevingsfarge 1 18 2 3 2" xfId="19132" xr:uid="{FA009312-68BB-44C2-80AF-EECCC1C9B126}"/>
    <cellStyle name="20% - uthevingsfarge 1 18 3" xfId="4526" xr:uid="{00000000-0005-0000-0000-0000E1000000}"/>
    <cellStyle name="20% - uthevingsfarge 1 18 3 2" xfId="7199" xr:uid="{00000000-0005-0000-0000-0000E2000000}"/>
    <cellStyle name="20% - uthevingsfarge 1 18 3 2 2" xfId="15654" xr:uid="{655CA1CE-F675-486C-B499-3E57C1C42F52}"/>
    <cellStyle name="20% - uthevingsfarge 1 18 3 3" xfId="13081" xr:uid="{8D374C8A-4A16-4AE3-AF69-0FA797E4E11B}"/>
    <cellStyle name="20% - uthevingsfarge 1 18 4" xfId="10724" xr:uid="{00000000-0005-0000-0000-0000E3000000}"/>
    <cellStyle name="20% - uthevingsfarge 1 18 4 2" xfId="19131" xr:uid="{D37D6A40-FA04-42D4-A4EA-B14F460DACE8}"/>
    <cellStyle name="20% - uthevingsfarge 1 19" xfId="155" xr:uid="{00000000-0005-0000-0000-0000E4000000}"/>
    <cellStyle name="20% - uthevingsfarge 1 19 2" xfId="156" xr:uid="{00000000-0005-0000-0000-0000E5000000}"/>
    <cellStyle name="20% - uthevingsfarge 1 19 2 2" xfId="5262" xr:uid="{00000000-0005-0000-0000-0000E6000000}"/>
    <cellStyle name="20% - uthevingsfarge 1 19 2 2 2" xfId="7895" xr:uid="{00000000-0005-0000-0000-0000E7000000}"/>
    <cellStyle name="20% - uthevingsfarge 1 19 2 2 2 2" xfId="16350" xr:uid="{67C48CE5-3AA9-4AA0-A4EA-64C0BDECFAB9}"/>
    <cellStyle name="20% - uthevingsfarge 1 19 2 2 3" xfId="13777" xr:uid="{ED4BCE5C-E64E-4B42-B4E4-AA476A958E32}"/>
    <cellStyle name="20% - uthevingsfarge 1 19 2 3" xfId="10308" xr:uid="{00000000-0005-0000-0000-0000E8000000}"/>
    <cellStyle name="20% - uthevingsfarge 1 19 2 3 2" xfId="18725" xr:uid="{CB6F53F5-CDBD-430E-8C28-6FD1D1E572FB}"/>
    <cellStyle name="20% - uthevingsfarge 1 19 3" xfId="4525" xr:uid="{00000000-0005-0000-0000-0000E9000000}"/>
    <cellStyle name="20% - uthevingsfarge 1 19 3 2" xfId="7198" xr:uid="{00000000-0005-0000-0000-0000EA000000}"/>
    <cellStyle name="20% - uthevingsfarge 1 19 3 2 2" xfId="15653" xr:uid="{F55A6575-04E1-4C4E-BE68-8DAE8103F169}"/>
    <cellStyle name="20% - uthevingsfarge 1 19 3 3" xfId="13080" xr:uid="{1E778038-1DC2-4E09-A15E-A9253F4757D1}"/>
    <cellStyle name="20% - uthevingsfarge 1 19 4" xfId="10459" xr:uid="{00000000-0005-0000-0000-0000EB000000}"/>
    <cellStyle name="20% - uthevingsfarge 1 19 4 2" xfId="18876" xr:uid="{287923DC-1974-4DEA-A97B-595861A1B8F0}"/>
    <cellStyle name="20% - uthevingsfarge 1 2" xfId="61" xr:uid="{00000000-0005-0000-0000-0000EC000000}"/>
    <cellStyle name="20% - uthevingsfarge 1 2 2" xfId="157" xr:uid="{00000000-0005-0000-0000-0000ED000000}"/>
    <cellStyle name="20% - uthevingsfarge 1 2 2 2" xfId="5263" xr:uid="{00000000-0005-0000-0000-0000EE000000}"/>
    <cellStyle name="20% - uthevingsfarge 1 2 2 2 2" xfId="7896" xr:uid="{00000000-0005-0000-0000-0000EF000000}"/>
    <cellStyle name="20% - uthevingsfarge 1 2 2 2 2 2" xfId="16351" xr:uid="{C8254662-099A-4666-B83D-46EEB1CBB5A4}"/>
    <cellStyle name="20% - uthevingsfarge 1 2 2 2 3" xfId="13778" xr:uid="{1803D735-897B-4FBA-AD35-FD46AD630378}"/>
    <cellStyle name="20% - uthevingsfarge 1 2 2 3" xfId="9959" xr:uid="{00000000-0005-0000-0000-0000F0000000}"/>
    <cellStyle name="20% - uthevingsfarge 1 2 2 3 2" xfId="18385" xr:uid="{B045BA8D-2028-47C9-B8B9-595158BA1996}"/>
    <cellStyle name="20% - uthevingsfarge 1 2 3" xfId="4524" xr:uid="{00000000-0005-0000-0000-0000F1000000}"/>
    <cellStyle name="20% - uthevingsfarge 1 2 3 2" xfId="7197" xr:uid="{00000000-0005-0000-0000-0000F2000000}"/>
    <cellStyle name="20% - uthevingsfarge 1 2 3 2 2" xfId="15652" xr:uid="{AD8A58B6-84C4-4C53-BD33-67EA9F38CF60}"/>
    <cellStyle name="20% - uthevingsfarge 1 2 3 3" xfId="13079" xr:uid="{60539806-5E63-409F-83F1-F18085407409}"/>
    <cellStyle name="20% - uthevingsfarge 1 2 4" xfId="9868" xr:uid="{00000000-0005-0000-0000-0000F3000000}"/>
    <cellStyle name="20% - uthevingsfarge 1 2 4 2" xfId="18294" xr:uid="{15E389E1-BFAE-495D-A6D6-74304BD90978}"/>
    <cellStyle name="20% - uthevingsfarge 1 20" xfId="158" xr:uid="{00000000-0005-0000-0000-0000F4000000}"/>
    <cellStyle name="20% - uthevingsfarge 1 20 2" xfId="159" xr:uid="{00000000-0005-0000-0000-0000F5000000}"/>
    <cellStyle name="20% - uthevingsfarge 1 20 2 2" xfId="5264" xr:uid="{00000000-0005-0000-0000-0000F6000000}"/>
    <cellStyle name="20% - uthevingsfarge 1 20 2 2 2" xfId="7897" xr:uid="{00000000-0005-0000-0000-0000F7000000}"/>
    <cellStyle name="20% - uthevingsfarge 1 20 2 2 2 2" xfId="16352" xr:uid="{5586FBEA-3FDD-4F6C-B6D2-FD911045B55E}"/>
    <cellStyle name="20% - uthevingsfarge 1 20 2 2 3" xfId="13779" xr:uid="{48E2F327-6AA1-4A91-808E-862C15B28562}"/>
    <cellStyle name="20% - uthevingsfarge 1 20 2 3" xfId="10307" xr:uid="{00000000-0005-0000-0000-0000F8000000}"/>
    <cellStyle name="20% - uthevingsfarge 1 20 2 3 2" xfId="18724" xr:uid="{0289ABBA-553B-48E1-96AA-351A8E39C465}"/>
    <cellStyle name="20% - uthevingsfarge 1 20 3" xfId="4523" xr:uid="{00000000-0005-0000-0000-0000F9000000}"/>
    <cellStyle name="20% - uthevingsfarge 1 20 3 2" xfId="7196" xr:uid="{00000000-0005-0000-0000-0000FA000000}"/>
    <cellStyle name="20% - uthevingsfarge 1 20 3 2 2" xfId="15651" xr:uid="{E89A9080-B303-4967-9661-ED1DFBC201A9}"/>
    <cellStyle name="20% - uthevingsfarge 1 20 3 3" xfId="13078" xr:uid="{D1A6D459-E041-474B-B5A7-FF6198709679}"/>
    <cellStyle name="20% - uthevingsfarge 1 20 4" xfId="10458" xr:uid="{00000000-0005-0000-0000-0000FB000000}"/>
    <cellStyle name="20% - uthevingsfarge 1 20 4 2" xfId="18875" xr:uid="{275B494F-12DA-48B9-8844-1FBBE77AEC23}"/>
    <cellStyle name="20% - uthevingsfarge 1 21" xfId="160" xr:uid="{00000000-0005-0000-0000-0000FC000000}"/>
    <cellStyle name="20% - uthevingsfarge 1 21 2" xfId="161" xr:uid="{00000000-0005-0000-0000-0000FD000000}"/>
    <cellStyle name="20% - uthevingsfarge 1 21 2 2" xfId="5265" xr:uid="{00000000-0005-0000-0000-0000FE000000}"/>
    <cellStyle name="20% - uthevingsfarge 1 21 2 2 2" xfId="7898" xr:uid="{00000000-0005-0000-0000-0000FF000000}"/>
    <cellStyle name="20% - uthevingsfarge 1 21 2 2 2 2" xfId="16353" xr:uid="{8F864240-C3DB-47D3-A4F1-B72E2DB72177}"/>
    <cellStyle name="20% - uthevingsfarge 1 21 2 2 3" xfId="13780" xr:uid="{48D559D1-A782-458C-8E83-0103BFF552B9}"/>
    <cellStyle name="20% - uthevingsfarge 1 21 2 3" xfId="9958" xr:uid="{00000000-0005-0000-0000-000000010000}"/>
    <cellStyle name="20% - uthevingsfarge 1 21 2 3 2" xfId="18384" xr:uid="{37F35157-48CF-44B5-9EED-038EFABA3D8B}"/>
    <cellStyle name="20% - uthevingsfarge 1 21 3" xfId="4522" xr:uid="{00000000-0005-0000-0000-000001010000}"/>
    <cellStyle name="20% - uthevingsfarge 1 21 3 2" xfId="7195" xr:uid="{00000000-0005-0000-0000-000002010000}"/>
    <cellStyle name="20% - uthevingsfarge 1 21 3 2 2" xfId="15650" xr:uid="{5CA07BC1-BE34-41DA-AE34-F20E0152C37F}"/>
    <cellStyle name="20% - uthevingsfarge 1 21 3 3" xfId="13077" xr:uid="{0BBA4468-497D-4840-B1EE-3B21263199C5}"/>
    <cellStyle name="20% - uthevingsfarge 1 21 4" xfId="9867" xr:uid="{00000000-0005-0000-0000-000003010000}"/>
    <cellStyle name="20% - uthevingsfarge 1 21 4 2" xfId="18293" xr:uid="{262DF0F2-3B0A-4E7D-8806-B2A0663192CD}"/>
    <cellStyle name="20% - uthevingsfarge 1 22" xfId="162" xr:uid="{00000000-0005-0000-0000-000004010000}"/>
    <cellStyle name="20% - uthevingsfarge 1 22 2" xfId="163" xr:uid="{00000000-0005-0000-0000-000005010000}"/>
    <cellStyle name="20% - uthevingsfarge 1 22 2 2" xfId="5266" xr:uid="{00000000-0005-0000-0000-000006010000}"/>
    <cellStyle name="20% - uthevingsfarge 1 22 2 2 2" xfId="7899" xr:uid="{00000000-0005-0000-0000-000007010000}"/>
    <cellStyle name="20% - uthevingsfarge 1 22 2 2 2 2" xfId="16354" xr:uid="{97AB0985-130F-41BC-8234-4940444C470A}"/>
    <cellStyle name="20% - uthevingsfarge 1 22 2 2 3" xfId="13781" xr:uid="{79A5A043-B73C-4E00-8BA8-C92AE0015688}"/>
    <cellStyle name="20% - uthevingsfarge 1 22 2 3" xfId="10306" xr:uid="{00000000-0005-0000-0000-000008010000}"/>
    <cellStyle name="20% - uthevingsfarge 1 22 2 3 2" xfId="18723" xr:uid="{A29CAA17-7117-4193-8C63-CA3773D9370A}"/>
    <cellStyle name="20% - uthevingsfarge 1 22 3" xfId="4521" xr:uid="{00000000-0005-0000-0000-000009010000}"/>
    <cellStyle name="20% - uthevingsfarge 1 22 3 2" xfId="7194" xr:uid="{00000000-0005-0000-0000-00000A010000}"/>
    <cellStyle name="20% - uthevingsfarge 1 22 3 2 2" xfId="15649" xr:uid="{983FA3E4-C866-4EB2-870A-80AABFF0E841}"/>
    <cellStyle name="20% - uthevingsfarge 1 22 3 3" xfId="13076" xr:uid="{DEB6DEF3-41DD-4A92-AF61-62AA633B8409}"/>
    <cellStyle name="20% - uthevingsfarge 1 22 4" xfId="10457" xr:uid="{00000000-0005-0000-0000-00000B010000}"/>
    <cellStyle name="20% - uthevingsfarge 1 22 4 2" xfId="18874" xr:uid="{74E52B66-149A-4C0C-BDEF-A8A0076E2F21}"/>
    <cellStyle name="20% - uthevingsfarge 1 23" xfId="164" xr:uid="{00000000-0005-0000-0000-00000C010000}"/>
    <cellStyle name="20% - uthevingsfarge 1 23 2" xfId="165" xr:uid="{00000000-0005-0000-0000-00000D010000}"/>
    <cellStyle name="20% - uthevingsfarge 1 23 2 2" xfId="5267" xr:uid="{00000000-0005-0000-0000-00000E010000}"/>
    <cellStyle name="20% - uthevingsfarge 1 23 2 2 2" xfId="7900" xr:uid="{00000000-0005-0000-0000-00000F010000}"/>
    <cellStyle name="20% - uthevingsfarge 1 23 2 2 2 2" xfId="16355" xr:uid="{FC0B3D4A-EFB8-4207-BDEF-DD3221B8E3A1}"/>
    <cellStyle name="20% - uthevingsfarge 1 23 2 2 3" xfId="13782" xr:uid="{8DCF0688-0119-4903-8EC9-DCEA3183EBB3}"/>
    <cellStyle name="20% - uthevingsfarge 1 23 2 3" xfId="9957" xr:uid="{00000000-0005-0000-0000-000010010000}"/>
    <cellStyle name="20% - uthevingsfarge 1 23 2 3 2" xfId="18383" xr:uid="{11509BB1-8357-484E-A069-DA02A4AC1494}"/>
    <cellStyle name="20% - uthevingsfarge 1 23 3" xfId="4520" xr:uid="{00000000-0005-0000-0000-000011010000}"/>
    <cellStyle name="20% - uthevingsfarge 1 23 3 2" xfId="7193" xr:uid="{00000000-0005-0000-0000-000012010000}"/>
    <cellStyle name="20% - uthevingsfarge 1 23 3 2 2" xfId="15648" xr:uid="{B8BF6DA8-38C4-4EBE-A531-30D4341B627E}"/>
    <cellStyle name="20% - uthevingsfarge 1 23 3 3" xfId="13075" xr:uid="{2ED346C6-FBE9-4873-B134-AE7E2AA52836}"/>
    <cellStyle name="20% - uthevingsfarge 1 23 4" xfId="9866" xr:uid="{00000000-0005-0000-0000-000013010000}"/>
    <cellStyle name="20% - uthevingsfarge 1 23 4 2" xfId="18292" xr:uid="{266D2999-2BC3-45F1-BF16-89C1AFD1CAD8}"/>
    <cellStyle name="20% - uthevingsfarge 1 24" xfId="166" xr:uid="{00000000-0005-0000-0000-000014010000}"/>
    <cellStyle name="20% - uthevingsfarge 1 24 2" xfId="167" xr:uid="{00000000-0005-0000-0000-000015010000}"/>
    <cellStyle name="20% - uthevingsfarge 1 24 2 2" xfId="5268" xr:uid="{00000000-0005-0000-0000-000016010000}"/>
    <cellStyle name="20% - uthevingsfarge 1 24 2 2 2" xfId="7901" xr:uid="{00000000-0005-0000-0000-000017010000}"/>
    <cellStyle name="20% - uthevingsfarge 1 24 2 2 2 2" xfId="16356" xr:uid="{68036CA5-2133-4AA6-BBCE-239E1B677706}"/>
    <cellStyle name="20% - uthevingsfarge 1 24 2 2 3" xfId="13783" xr:uid="{0E72D5AE-627D-45A1-8104-7D3FB45D62EF}"/>
    <cellStyle name="20% - uthevingsfarge 1 24 2 3" xfId="10305" xr:uid="{00000000-0005-0000-0000-000018010000}"/>
    <cellStyle name="20% - uthevingsfarge 1 24 2 3 2" xfId="18722" xr:uid="{B24C0661-C98A-4213-B6D7-4095DD69BB01}"/>
    <cellStyle name="20% - uthevingsfarge 1 24 3" xfId="4519" xr:uid="{00000000-0005-0000-0000-000019010000}"/>
    <cellStyle name="20% - uthevingsfarge 1 24 3 2" xfId="7192" xr:uid="{00000000-0005-0000-0000-00001A010000}"/>
    <cellStyle name="20% - uthevingsfarge 1 24 3 2 2" xfId="15647" xr:uid="{9D0E9593-2C14-426B-8376-BBCADD12462D}"/>
    <cellStyle name="20% - uthevingsfarge 1 24 3 3" xfId="13074" xr:uid="{A53A11E4-5BEE-4494-9A6F-A6595F9614AE}"/>
    <cellStyle name="20% - uthevingsfarge 1 24 4" xfId="10456" xr:uid="{00000000-0005-0000-0000-00001B010000}"/>
    <cellStyle name="20% - uthevingsfarge 1 24 4 2" xfId="18873" xr:uid="{0D3C6B66-417D-4548-8EEF-FEB999D93553}"/>
    <cellStyle name="20% - uthevingsfarge 1 25" xfId="168" xr:uid="{00000000-0005-0000-0000-00001C010000}"/>
    <cellStyle name="20% - uthevingsfarge 1 25 2" xfId="169" xr:uid="{00000000-0005-0000-0000-00001D010000}"/>
    <cellStyle name="20% - uthevingsfarge 1 25 2 2" xfId="5269" xr:uid="{00000000-0005-0000-0000-00001E010000}"/>
    <cellStyle name="20% - uthevingsfarge 1 25 2 2 2" xfId="7902" xr:uid="{00000000-0005-0000-0000-00001F010000}"/>
    <cellStyle name="20% - uthevingsfarge 1 25 2 2 2 2" xfId="16357" xr:uid="{D8169F28-0CD0-4AAE-8760-BF23E31AA834}"/>
    <cellStyle name="20% - uthevingsfarge 1 25 2 2 3" xfId="13784" xr:uid="{A52084EA-71B0-4E49-A700-337C8C692748}"/>
    <cellStyle name="20% - uthevingsfarge 1 25 2 3" xfId="9956" xr:uid="{00000000-0005-0000-0000-000020010000}"/>
    <cellStyle name="20% - uthevingsfarge 1 25 2 3 2" xfId="18382" xr:uid="{4D888118-20C0-47A0-B47B-F700B8779CF8}"/>
    <cellStyle name="20% - uthevingsfarge 1 25 3" xfId="4518" xr:uid="{00000000-0005-0000-0000-000021010000}"/>
    <cellStyle name="20% - uthevingsfarge 1 25 3 2" xfId="7191" xr:uid="{00000000-0005-0000-0000-000022010000}"/>
    <cellStyle name="20% - uthevingsfarge 1 25 3 2 2" xfId="15646" xr:uid="{AE70C871-81BC-4252-8926-3B9D0C92EE45}"/>
    <cellStyle name="20% - uthevingsfarge 1 25 3 3" xfId="13073" xr:uid="{B48394A7-80DD-4E0B-965F-210972CEB8EC}"/>
    <cellStyle name="20% - uthevingsfarge 1 25 4" xfId="9865" xr:uid="{00000000-0005-0000-0000-000023010000}"/>
    <cellStyle name="20% - uthevingsfarge 1 25 4 2" xfId="18291" xr:uid="{4E54C251-7D2C-45E5-A933-2B9943E92860}"/>
    <cellStyle name="20% - uthevingsfarge 1 26" xfId="170" xr:uid="{00000000-0005-0000-0000-000024010000}"/>
    <cellStyle name="20% - uthevingsfarge 1 26 2" xfId="171" xr:uid="{00000000-0005-0000-0000-000025010000}"/>
    <cellStyle name="20% - uthevingsfarge 1 26 2 2" xfId="5270" xr:uid="{00000000-0005-0000-0000-000026010000}"/>
    <cellStyle name="20% - uthevingsfarge 1 26 2 2 2" xfId="7903" xr:uid="{00000000-0005-0000-0000-000027010000}"/>
    <cellStyle name="20% - uthevingsfarge 1 26 2 2 2 2" xfId="16358" xr:uid="{DF76857C-7551-4CC9-B157-3BDC49F93494}"/>
    <cellStyle name="20% - uthevingsfarge 1 26 2 2 3" xfId="13785" xr:uid="{9263FF6B-6D30-43A0-BE76-678537024145}"/>
    <cellStyle name="20% - uthevingsfarge 1 26 2 3" xfId="10304" xr:uid="{00000000-0005-0000-0000-000028010000}"/>
    <cellStyle name="20% - uthevingsfarge 1 26 2 3 2" xfId="18721" xr:uid="{5A5451E8-FBD9-4814-8157-5FC952BC78BD}"/>
    <cellStyle name="20% - uthevingsfarge 1 26 3" xfId="4517" xr:uid="{00000000-0005-0000-0000-000029010000}"/>
    <cellStyle name="20% - uthevingsfarge 1 26 3 2" xfId="7190" xr:uid="{00000000-0005-0000-0000-00002A010000}"/>
    <cellStyle name="20% - uthevingsfarge 1 26 3 2 2" xfId="15645" xr:uid="{7557F4C2-8A80-4EA5-B4C1-16BEFAA61735}"/>
    <cellStyle name="20% - uthevingsfarge 1 26 3 3" xfId="13072" xr:uid="{67A954E9-50BF-4C23-8FD4-C9D4C120A227}"/>
    <cellStyle name="20% - uthevingsfarge 1 26 4" xfId="10455" xr:uid="{00000000-0005-0000-0000-00002B010000}"/>
    <cellStyle name="20% - uthevingsfarge 1 26 4 2" xfId="18872" xr:uid="{4DC2352E-DC3E-4682-9C04-4C62D031FD7D}"/>
    <cellStyle name="20% - uthevingsfarge 1 27" xfId="172" xr:uid="{00000000-0005-0000-0000-00002C010000}"/>
    <cellStyle name="20% - uthevingsfarge 1 27 2" xfId="173" xr:uid="{00000000-0005-0000-0000-00002D010000}"/>
    <cellStyle name="20% - uthevingsfarge 1 27 2 2" xfId="5271" xr:uid="{00000000-0005-0000-0000-00002E010000}"/>
    <cellStyle name="20% - uthevingsfarge 1 27 2 2 2" xfId="7904" xr:uid="{00000000-0005-0000-0000-00002F010000}"/>
    <cellStyle name="20% - uthevingsfarge 1 27 2 2 2 2" xfId="16359" xr:uid="{7E0F5699-C83A-4F43-886B-4CA2CFFB3D21}"/>
    <cellStyle name="20% - uthevingsfarge 1 27 2 2 3" xfId="13786" xr:uid="{D586327E-B2BC-4AFC-AEA5-6D3374110F88}"/>
    <cellStyle name="20% - uthevingsfarge 1 27 2 3" xfId="9932" xr:uid="{00000000-0005-0000-0000-000030010000}"/>
    <cellStyle name="20% - uthevingsfarge 1 27 2 3 2" xfId="18358" xr:uid="{B944C237-CE95-4557-83D1-9CD726652A6B}"/>
    <cellStyle name="20% - uthevingsfarge 1 27 3" xfId="4516" xr:uid="{00000000-0005-0000-0000-000031010000}"/>
    <cellStyle name="20% - uthevingsfarge 1 27 3 2" xfId="7189" xr:uid="{00000000-0005-0000-0000-000032010000}"/>
    <cellStyle name="20% - uthevingsfarge 1 27 3 2 2" xfId="15644" xr:uid="{625D3F30-F687-4B53-9F7B-CADC917CD339}"/>
    <cellStyle name="20% - uthevingsfarge 1 27 3 3" xfId="13071" xr:uid="{0C733942-7D13-4B8F-8677-18FDCE1E6291}"/>
    <cellStyle name="20% - uthevingsfarge 1 27 4" xfId="9864" xr:uid="{00000000-0005-0000-0000-000033010000}"/>
    <cellStyle name="20% - uthevingsfarge 1 27 4 2" xfId="18290" xr:uid="{870A20FA-0935-40E6-9624-7FBF6C72627D}"/>
    <cellStyle name="20% - uthevingsfarge 1 28" xfId="174" xr:uid="{00000000-0005-0000-0000-000034010000}"/>
    <cellStyle name="20% - uthevingsfarge 1 28 2" xfId="175" xr:uid="{00000000-0005-0000-0000-000035010000}"/>
    <cellStyle name="20% - uthevingsfarge 1 28 2 2" xfId="5272" xr:uid="{00000000-0005-0000-0000-000036010000}"/>
    <cellStyle name="20% - uthevingsfarge 1 28 2 2 2" xfId="7905" xr:uid="{00000000-0005-0000-0000-000037010000}"/>
    <cellStyle name="20% - uthevingsfarge 1 28 2 2 2 2" xfId="16360" xr:uid="{3F4E0CA2-6353-45D4-93F1-4CAE6F992469}"/>
    <cellStyle name="20% - uthevingsfarge 1 28 2 2 3" xfId="13787" xr:uid="{DBFC2D39-0639-415F-A6DA-A5949CB53240}"/>
    <cellStyle name="20% - uthevingsfarge 1 28 2 3" xfId="10303" xr:uid="{00000000-0005-0000-0000-000038010000}"/>
    <cellStyle name="20% - uthevingsfarge 1 28 2 3 2" xfId="18720" xr:uid="{D3F57CA0-72BA-40C7-9C33-739A14FBDF59}"/>
    <cellStyle name="20% - uthevingsfarge 1 28 3" xfId="4515" xr:uid="{00000000-0005-0000-0000-000039010000}"/>
    <cellStyle name="20% - uthevingsfarge 1 28 3 2" xfId="7188" xr:uid="{00000000-0005-0000-0000-00003A010000}"/>
    <cellStyle name="20% - uthevingsfarge 1 28 3 2 2" xfId="15643" xr:uid="{2398474E-05BD-4AAC-B683-B3F8B9A92397}"/>
    <cellStyle name="20% - uthevingsfarge 1 28 3 3" xfId="13070" xr:uid="{2BF37F73-2F12-40AC-98A4-96A6246543DA}"/>
    <cellStyle name="20% - uthevingsfarge 1 28 4" xfId="10454" xr:uid="{00000000-0005-0000-0000-00003B010000}"/>
    <cellStyle name="20% - uthevingsfarge 1 28 4 2" xfId="18871" xr:uid="{46C94881-1AA4-4DF3-BFD2-6FBDD2083E7D}"/>
    <cellStyle name="20% - uthevingsfarge 1 29" xfId="176" xr:uid="{00000000-0005-0000-0000-00003C010000}"/>
    <cellStyle name="20% - uthevingsfarge 1 29 2" xfId="177" xr:uid="{00000000-0005-0000-0000-00003D010000}"/>
    <cellStyle name="20% - uthevingsfarge 1 29 2 2" xfId="5273" xr:uid="{00000000-0005-0000-0000-00003E010000}"/>
    <cellStyle name="20% - uthevingsfarge 1 29 2 2 2" xfId="7906" xr:uid="{00000000-0005-0000-0000-00003F010000}"/>
    <cellStyle name="20% - uthevingsfarge 1 29 2 2 2 2" xfId="16361" xr:uid="{F92273D9-25AD-4EE2-9B0A-01299BA97327}"/>
    <cellStyle name="20% - uthevingsfarge 1 29 2 2 3" xfId="13788" xr:uid="{8ED49B43-982A-40FE-88F5-D39540CBB1BF}"/>
    <cellStyle name="20% - uthevingsfarge 1 29 2 3" xfId="9872" xr:uid="{00000000-0005-0000-0000-000040010000}"/>
    <cellStyle name="20% - uthevingsfarge 1 29 2 3 2" xfId="18298" xr:uid="{D4AC3FF5-3475-41E6-AE6E-C7DB6D41F57F}"/>
    <cellStyle name="20% - uthevingsfarge 1 29 3" xfId="4514" xr:uid="{00000000-0005-0000-0000-000041010000}"/>
    <cellStyle name="20% - uthevingsfarge 1 29 3 2" xfId="7187" xr:uid="{00000000-0005-0000-0000-000042010000}"/>
    <cellStyle name="20% - uthevingsfarge 1 29 3 2 2" xfId="15642" xr:uid="{BDAB4F05-9C07-46CF-A8E1-4D1747B3AA84}"/>
    <cellStyle name="20% - uthevingsfarge 1 29 3 3" xfId="13069" xr:uid="{40CA9702-7FE3-4773-BCDF-620E24A6431D}"/>
    <cellStyle name="20% - uthevingsfarge 1 29 4" xfId="9863" xr:uid="{00000000-0005-0000-0000-000043010000}"/>
    <cellStyle name="20% - uthevingsfarge 1 29 4 2" xfId="18289" xr:uid="{FB67500B-6F99-4CB5-8A85-D24BA42780EE}"/>
    <cellStyle name="20% - uthevingsfarge 1 3" xfId="178" xr:uid="{00000000-0005-0000-0000-000044010000}"/>
    <cellStyle name="20% - uthevingsfarge 1 3 2" xfId="179" xr:uid="{00000000-0005-0000-0000-000045010000}"/>
    <cellStyle name="20% - uthevingsfarge 1 3 2 2" xfId="5274" xr:uid="{00000000-0005-0000-0000-000046010000}"/>
    <cellStyle name="20% - uthevingsfarge 1 3 2 2 2" xfId="7907" xr:uid="{00000000-0005-0000-0000-000047010000}"/>
    <cellStyle name="20% - uthevingsfarge 1 3 2 2 2 2" xfId="16362" xr:uid="{0DAD5113-2279-4302-990B-9505CBA56841}"/>
    <cellStyle name="20% - uthevingsfarge 1 3 2 2 3" xfId="13789" xr:uid="{8A5D9A34-00C2-4867-99A6-508070440467}"/>
    <cellStyle name="20% - uthevingsfarge 1 3 2 3" xfId="10302" xr:uid="{00000000-0005-0000-0000-000048010000}"/>
    <cellStyle name="20% - uthevingsfarge 1 3 2 3 2" xfId="18719" xr:uid="{54DE1D38-0171-43B8-9F77-94D123AC2EF6}"/>
    <cellStyle name="20% - uthevingsfarge 1 3 3" xfId="4513" xr:uid="{00000000-0005-0000-0000-000049010000}"/>
    <cellStyle name="20% - uthevingsfarge 1 3 3 2" xfId="7186" xr:uid="{00000000-0005-0000-0000-00004A010000}"/>
    <cellStyle name="20% - uthevingsfarge 1 3 3 2 2" xfId="15641" xr:uid="{BB7E982F-FB4A-4068-A65C-261C30E2AC53}"/>
    <cellStyle name="20% - uthevingsfarge 1 3 3 3" xfId="13068" xr:uid="{27823D75-AFCB-4091-9D0F-B2C562869A28}"/>
    <cellStyle name="20% - uthevingsfarge 1 3 4" xfId="10453" xr:uid="{00000000-0005-0000-0000-00004B010000}"/>
    <cellStyle name="20% - uthevingsfarge 1 3 4 2" xfId="18870" xr:uid="{CF6C31C2-74DB-49CE-90E2-9716E49F5709}"/>
    <cellStyle name="20% - uthevingsfarge 1 30" xfId="180" xr:uid="{00000000-0005-0000-0000-00004C010000}"/>
    <cellStyle name="20% - uthevingsfarge 1 30 2" xfId="181" xr:uid="{00000000-0005-0000-0000-00004D010000}"/>
    <cellStyle name="20% - uthevingsfarge 1 30 2 2" xfId="5275" xr:uid="{00000000-0005-0000-0000-00004E010000}"/>
    <cellStyle name="20% - uthevingsfarge 1 30 2 2 2" xfId="7908" xr:uid="{00000000-0005-0000-0000-00004F010000}"/>
    <cellStyle name="20% - uthevingsfarge 1 30 2 2 2 2" xfId="16363" xr:uid="{B512F0B4-3FB8-41EA-B0E1-BD859583A673}"/>
    <cellStyle name="20% - uthevingsfarge 1 30 2 2 3" xfId="13790" xr:uid="{3BA7DFC4-CC91-488D-9BB2-611B9B05B87E}"/>
    <cellStyle name="20% - uthevingsfarge 1 30 2 3" xfId="9873" xr:uid="{00000000-0005-0000-0000-000050010000}"/>
    <cellStyle name="20% - uthevingsfarge 1 30 2 3 2" xfId="18299" xr:uid="{637BC831-244B-4C8A-A1AE-7DA5A854CA04}"/>
    <cellStyle name="20% - uthevingsfarge 1 30 3" xfId="4512" xr:uid="{00000000-0005-0000-0000-000051010000}"/>
    <cellStyle name="20% - uthevingsfarge 1 30 3 2" xfId="7185" xr:uid="{00000000-0005-0000-0000-000052010000}"/>
    <cellStyle name="20% - uthevingsfarge 1 30 3 2 2" xfId="15640" xr:uid="{11F4B9A3-69E3-453F-A98A-8103DA7061F5}"/>
    <cellStyle name="20% - uthevingsfarge 1 30 3 3" xfId="13067" xr:uid="{89AE9765-7297-4E33-AE55-6A47D86ADD20}"/>
    <cellStyle name="20% - uthevingsfarge 1 30 4" xfId="9862" xr:uid="{00000000-0005-0000-0000-000053010000}"/>
    <cellStyle name="20% - uthevingsfarge 1 30 4 2" xfId="18288" xr:uid="{2046AA48-BB21-40EE-930A-4D7326525216}"/>
    <cellStyle name="20% - uthevingsfarge 1 31" xfId="182" xr:uid="{00000000-0005-0000-0000-000054010000}"/>
    <cellStyle name="20% - uthevingsfarge 1 31 2" xfId="183" xr:uid="{00000000-0005-0000-0000-000055010000}"/>
    <cellStyle name="20% - uthevingsfarge 1 31 2 2" xfId="5276" xr:uid="{00000000-0005-0000-0000-000056010000}"/>
    <cellStyle name="20% - uthevingsfarge 1 31 2 2 2" xfId="7909" xr:uid="{00000000-0005-0000-0000-000057010000}"/>
    <cellStyle name="20% - uthevingsfarge 1 31 2 2 2 2" xfId="16364" xr:uid="{A2BAD7E9-1B3E-4E5F-AADA-12E69C8F7C28}"/>
    <cellStyle name="20% - uthevingsfarge 1 31 2 2 3" xfId="13791" xr:uid="{52F3A20D-0789-41AB-8CE0-7C7068264DD4}"/>
    <cellStyle name="20% - uthevingsfarge 1 31 2 3" xfId="10301" xr:uid="{00000000-0005-0000-0000-000058010000}"/>
    <cellStyle name="20% - uthevingsfarge 1 31 2 3 2" xfId="18718" xr:uid="{A594752B-0AD9-418B-B702-A7F2264DB997}"/>
    <cellStyle name="20% - uthevingsfarge 1 31 3" xfId="4555" xr:uid="{00000000-0005-0000-0000-000059010000}"/>
    <cellStyle name="20% - uthevingsfarge 1 31 3 2" xfId="7208" xr:uid="{00000000-0005-0000-0000-00005A010000}"/>
    <cellStyle name="20% - uthevingsfarge 1 31 3 2 2" xfId="15663" xr:uid="{3F56BE23-DFA1-4389-B704-C8C07EDF31ED}"/>
    <cellStyle name="20% - uthevingsfarge 1 31 3 3" xfId="13090" xr:uid="{B509D84B-84EC-46B1-AC54-9CA6C3A36EF1}"/>
    <cellStyle name="20% - uthevingsfarge 1 31 4" xfId="10452" xr:uid="{00000000-0005-0000-0000-00005B010000}"/>
    <cellStyle name="20% - uthevingsfarge 1 31 4 2" xfId="18869" xr:uid="{30825C0D-B5D8-43FF-87EA-B61749357238}"/>
    <cellStyle name="20% - uthevingsfarge 1 32" xfId="184" xr:uid="{00000000-0005-0000-0000-00005C010000}"/>
    <cellStyle name="20% - uthevingsfarge 1 32 2" xfId="185" xr:uid="{00000000-0005-0000-0000-00005D010000}"/>
    <cellStyle name="20% - uthevingsfarge 1 32 2 2" xfId="5277" xr:uid="{00000000-0005-0000-0000-00005E010000}"/>
    <cellStyle name="20% - uthevingsfarge 1 32 2 2 2" xfId="7910" xr:uid="{00000000-0005-0000-0000-00005F010000}"/>
    <cellStyle name="20% - uthevingsfarge 1 32 2 2 2 2" xfId="16365" xr:uid="{E1486D73-9EA3-4B02-B5E3-9B827912FEEB}"/>
    <cellStyle name="20% - uthevingsfarge 1 32 2 2 3" xfId="13792" xr:uid="{E769ACD2-398F-433B-827B-1E5982013054}"/>
    <cellStyle name="20% - uthevingsfarge 1 32 2 3" xfId="9874" xr:uid="{00000000-0005-0000-0000-000060010000}"/>
    <cellStyle name="20% - uthevingsfarge 1 32 2 3 2" xfId="18300" xr:uid="{67ED45FD-02B5-4C4F-A55C-FD7C4D8FB431}"/>
    <cellStyle name="20% - uthevingsfarge 1 32 3" xfId="4556" xr:uid="{00000000-0005-0000-0000-000061010000}"/>
    <cellStyle name="20% - uthevingsfarge 1 32 3 2" xfId="7209" xr:uid="{00000000-0005-0000-0000-000062010000}"/>
    <cellStyle name="20% - uthevingsfarge 1 32 3 2 2" xfId="15664" xr:uid="{7E3043DA-E9CC-4E22-A151-3817C00A3AB9}"/>
    <cellStyle name="20% - uthevingsfarge 1 32 3 3" xfId="13091" xr:uid="{2333106A-966E-4A23-8DBA-64FD4FA2A43B}"/>
    <cellStyle name="20% - uthevingsfarge 1 32 4" xfId="9861" xr:uid="{00000000-0005-0000-0000-000063010000}"/>
    <cellStyle name="20% - uthevingsfarge 1 32 4 2" xfId="18287" xr:uid="{5A038771-5B31-4B39-B72B-3BBB86DC012C}"/>
    <cellStyle name="20% - uthevingsfarge 1 33" xfId="186" xr:uid="{00000000-0005-0000-0000-000064010000}"/>
    <cellStyle name="20% - uthevingsfarge 1 33 2" xfId="187" xr:uid="{00000000-0005-0000-0000-000065010000}"/>
    <cellStyle name="20% - uthevingsfarge 1 33 2 2" xfId="5278" xr:uid="{00000000-0005-0000-0000-000066010000}"/>
    <cellStyle name="20% - uthevingsfarge 1 33 2 2 2" xfId="7911" xr:uid="{00000000-0005-0000-0000-000067010000}"/>
    <cellStyle name="20% - uthevingsfarge 1 33 2 2 2 2" xfId="16366" xr:uid="{852236C9-B5FC-4886-993D-DF8B4BDDAA52}"/>
    <cellStyle name="20% - uthevingsfarge 1 33 2 2 3" xfId="13793" xr:uid="{21FCFE0A-ACBD-4469-B5B0-50F5EFBB0AB0}"/>
    <cellStyle name="20% - uthevingsfarge 1 33 2 3" xfId="10300" xr:uid="{00000000-0005-0000-0000-000068010000}"/>
    <cellStyle name="20% - uthevingsfarge 1 33 2 3 2" xfId="18717" xr:uid="{B5AB7D16-ADC2-4D57-ACA1-EAC42543F71B}"/>
    <cellStyle name="20% - uthevingsfarge 1 33 3" xfId="4557" xr:uid="{00000000-0005-0000-0000-000069010000}"/>
    <cellStyle name="20% - uthevingsfarge 1 33 3 2" xfId="7210" xr:uid="{00000000-0005-0000-0000-00006A010000}"/>
    <cellStyle name="20% - uthevingsfarge 1 33 3 2 2" xfId="15665" xr:uid="{7F3E335C-0698-4C28-AB60-3C4B9367BFBC}"/>
    <cellStyle name="20% - uthevingsfarge 1 33 3 3" xfId="13092" xr:uid="{53C5084F-D374-4E7F-A244-91A8EC4421FF}"/>
    <cellStyle name="20% - uthevingsfarge 1 33 4" xfId="10451" xr:uid="{00000000-0005-0000-0000-00006B010000}"/>
    <cellStyle name="20% - uthevingsfarge 1 33 4 2" xfId="18868" xr:uid="{A3EEA339-2F85-4700-8933-AFBAE41B6D76}"/>
    <cellStyle name="20% - uthevingsfarge 1 34" xfId="188" xr:uid="{00000000-0005-0000-0000-00006C010000}"/>
    <cellStyle name="20% - uthevingsfarge 1 34 2" xfId="189" xr:uid="{00000000-0005-0000-0000-00006D010000}"/>
    <cellStyle name="20% - uthevingsfarge 1 34 2 2" xfId="5279" xr:uid="{00000000-0005-0000-0000-00006E010000}"/>
    <cellStyle name="20% - uthevingsfarge 1 34 2 2 2" xfId="7912" xr:uid="{00000000-0005-0000-0000-00006F010000}"/>
    <cellStyle name="20% - uthevingsfarge 1 34 2 2 2 2" xfId="16367" xr:uid="{47D27835-02F1-4F91-9641-46500EF98923}"/>
    <cellStyle name="20% - uthevingsfarge 1 34 2 2 3" xfId="13794" xr:uid="{610D7D5C-D8E2-48FE-B513-B5EBB60C6E3C}"/>
    <cellStyle name="20% - uthevingsfarge 1 34 2 3" xfId="9927" xr:uid="{00000000-0005-0000-0000-000070010000}"/>
    <cellStyle name="20% - uthevingsfarge 1 34 2 3 2" xfId="18353" xr:uid="{0D8E6AC6-21F2-4EE4-817E-A10C02D41E1E}"/>
    <cellStyle name="20% - uthevingsfarge 1 34 3" xfId="4558" xr:uid="{00000000-0005-0000-0000-000071010000}"/>
    <cellStyle name="20% - uthevingsfarge 1 34 3 2" xfId="7211" xr:uid="{00000000-0005-0000-0000-000072010000}"/>
    <cellStyle name="20% - uthevingsfarge 1 34 3 2 2" xfId="15666" xr:uid="{76BA5158-85BC-4770-A5DE-C88148CADE42}"/>
    <cellStyle name="20% - uthevingsfarge 1 34 3 3" xfId="13093" xr:uid="{C194B052-302E-4789-B003-777EF85EFB17}"/>
    <cellStyle name="20% - uthevingsfarge 1 34 4" xfId="9860" xr:uid="{00000000-0005-0000-0000-000073010000}"/>
    <cellStyle name="20% - uthevingsfarge 1 34 4 2" xfId="18286" xr:uid="{E4B4CBE4-20C7-47F1-BC77-AEE09E2EE0D4}"/>
    <cellStyle name="20% - uthevingsfarge 1 35" xfId="190" xr:uid="{00000000-0005-0000-0000-000074010000}"/>
    <cellStyle name="20% - uthevingsfarge 1 35 2" xfId="191" xr:uid="{00000000-0005-0000-0000-000075010000}"/>
    <cellStyle name="20% - uthevingsfarge 1 35 2 2" xfId="5280" xr:uid="{00000000-0005-0000-0000-000076010000}"/>
    <cellStyle name="20% - uthevingsfarge 1 35 2 2 2" xfId="7913" xr:uid="{00000000-0005-0000-0000-000077010000}"/>
    <cellStyle name="20% - uthevingsfarge 1 35 2 2 2 2" xfId="16368" xr:uid="{BB650E09-EDBB-4C1F-8F6F-78C57AE0D47A}"/>
    <cellStyle name="20% - uthevingsfarge 1 35 2 2 3" xfId="13795" xr:uid="{A73C6F26-AA87-41B8-91B4-C3B6AA9CF3D6}"/>
    <cellStyle name="20% - uthevingsfarge 1 35 2 3" xfId="10461" xr:uid="{00000000-0005-0000-0000-000078010000}"/>
    <cellStyle name="20% - uthevingsfarge 1 35 2 3 2" xfId="18878" xr:uid="{FC7BB23B-77C5-4EC9-AF43-E2AA816A69AE}"/>
    <cellStyle name="20% - uthevingsfarge 1 35 3" xfId="4559" xr:uid="{00000000-0005-0000-0000-000079010000}"/>
    <cellStyle name="20% - uthevingsfarge 1 35 3 2" xfId="7212" xr:uid="{00000000-0005-0000-0000-00007A010000}"/>
    <cellStyle name="20% - uthevingsfarge 1 35 3 2 2" xfId="15667" xr:uid="{060AF17C-236E-48BB-ABED-4C8EAC683BF8}"/>
    <cellStyle name="20% - uthevingsfarge 1 35 3 3" xfId="13094" xr:uid="{613F1A80-DF6E-4E03-87B7-07713BBF273A}"/>
    <cellStyle name="20% - uthevingsfarge 1 35 4" xfId="10552" xr:uid="{00000000-0005-0000-0000-00007B010000}"/>
    <cellStyle name="20% - uthevingsfarge 1 35 4 2" xfId="18965" xr:uid="{4BAC66D4-4CAB-4D9C-B460-257A6580F9C3}"/>
    <cellStyle name="20% - uthevingsfarge 1 36" xfId="192" xr:uid="{00000000-0005-0000-0000-00007C010000}"/>
    <cellStyle name="20% - uthevingsfarge 1 36 2" xfId="193" xr:uid="{00000000-0005-0000-0000-00007D010000}"/>
    <cellStyle name="20% - uthevingsfarge 1 36 2 2" xfId="5281" xr:uid="{00000000-0005-0000-0000-00007E010000}"/>
    <cellStyle name="20% - uthevingsfarge 1 36 2 2 2" xfId="7914" xr:uid="{00000000-0005-0000-0000-00007F010000}"/>
    <cellStyle name="20% - uthevingsfarge 1 36 2 2 2 2" xfId="16369" xr:uid="{FCD1BA8F-AEF1-43A0-9D0A-FF321D1FDACE}"/>
    <cellStyle name="20% - uthevingsfarge 1 36 2 2 3" xfId="13796" xr:uid="{1C5E5B78-9BE0-4263-B938-9455FED8E98F}"/>
    <cellStyle name="20% - uthevingsfarge 1 36 2 3" xfId="10649" xr:uid="{00000000-0005-0000-0000-000080010000}"/>
    <cellStyle name="20% - uthevingsfarge 1 36 2 3 2" xfId="19056" xr:uid="{97F7B4C0-2C77-4209-B803-F069FDF82121}"/>
    <cellStyle name="20% - uthevingsfarge 1 36 3" xfId="4560" xr:uid="{00000000-0005-0000-0000-000081010000}"/>
    <cellStyle name="20% - uthevingsfarge 1 36 3 2" xfId="7213" xr:uid="{00000000-0005-0000-0000-000082010000}"/>
    <cellStyle name="20% - uthevingsfarge 1 36 3 2 2" xfId="15668" xr:uid="{3D8EF93A-4A98-4DBA-A1C1-C9CBBB782DFF}"/>
    <cellStyle name="20% - uthevingsfarge 1 36 3 3" xfId="13095" xr:uid="{13949EE1-D61F-42D3-BC59-41712215CF81}"/>
    <cellStyle name="20% - uthevingsfarge 1 36 4" xfId="9718" xr:uid="{00000000-0005-0000-0000-000083010000}"/>
    <cellStyle name="20% - uthevingsfarge 1 36 4 2" xfId="18144" xr:uid="{69E82E6F-5452-42A0-B9EB-4C03B1D03A31}"/>
    <cellStyle name="20% - uthevingsfarge 1 37" xfId="194" xr:uid="{00000000-0005-0000-0000-000084010000}"/>
    <cellStyle name="20% - uthevingsfarge 1 37 2" xfId="195" xr:uid="{00000000-0005-0000-0000-000085010000}"/>
    <cellStyle name="20% - uthevingsfarge 1 37 2 2" xfId="5282" xr:uid="{00000000-0005-0000-0000-000086010000}"/>
    <cellStyle name="20% - uthevingsfarge 1 37 2 2 2" xfId="7915" xr:uid="{00000000-0005-0000-0000-000087010000}"/>
    <cellStyle name="20% - uthevingsfarge 1 37 2 2 2 2" xfId="16370" xr:uid="{7AB64983-1917-43CC-8881-D67388A499EE}"/>
    <cellStyle name="20% - uthevingsfarge 1 37 2 2 3" xfId="13797" xr:uid="{CFD1CDFE-086E-4040-868F-95E24B3B604D}"/>
    <cellStyle name="20% - uthevingsfarge 1 37 2 3" xfId="9717" xr:uid="{00000000-0005-0000-0000-000088010000}"/>
    <cellStyle name="20% - uthevingsfarge 1 37 2 3 2" xfId="18143" xr:uid="{1D39AF70-9CDE-4D3A-AD84-C2A13566974B}"/>
    <cellStyle name="20% - uthevingsfarge 1 37 3" xfId="4561" xr:uid="{00000000-0005-0000-0000-000089010000}"/>
    <cellStyle name="20% - uthevingsfarge 1 37 3 2" xfId="7214" xr:uid="{00000000-0005-0000-0000-00008A010000}"/>
    <cellStyle name="20% - uthevingsfarge 1 37 3 2 2" xfId="15669" xr:uid="{041D80D7-A60C-40C7-9A3B-52E4AA8F929F}"/>
    <cellStyle name="20% - uthevingsfarge 1 37 3 3" xfId="13096" xr:uid="{030590D1-EA21-4CEE-B970-A0DDADE7AFC1}"/>
    <cellStyle name="20% - uthevingsfarge 1 37 4" xfId="9716" xr:uid="{00000000-0005-0000-0000-00008B010000}"/>
    <cellStyle name="20% - uthevingsfarge 1 37 4 2" xfId="18142" xr:uid="{F8A9419B-BACA-4A7D-A4F5-7B26A0F4090E}"/>
    <cellStyle name="20% - uthevingsfarge 1 38" xfId="196" xr:uid="{00000000-0005-0000-0000-00008C010000}"/>
    <cellStyle name="20% - uthevingsfarge 1 38 2" xfId="197" xr:uid="{00000000-0005-0000-0000-00008D010000}"/>
    <cellStyle name="20% - uthevingsfarge 1 38 2 2" xfId="5283" xr:uid="{00000000-0005-0000-0000-00008E010000}"/>
    <cellStyle name="20% - uthevingsfarge 1 38 2 2 2" xfId="7916" xr:uid="{00000000-0005-0000-0000-00008F010000}"/>
    <cellStyle name="20% - uthevingsfarge 1 38 2 2 2 2" xfId="16371" xr:uid="{054B1610-80CC-449E-ABDF-F2B7AC219C94}"/>
    <cellStyle name="20% - uthevingsfarge 1 38 2 2 3" xfId="13798" xr:uid="{61D2B8A1-3E28-42BF-AE5D-F33D30C7BDD8}"/>
    <cellStyle name="20% - uthevingsfarge 1 38 2 3" xfId="9715" xr:uid="{00000000-0005-0000-0000-000090010000}"/>
    <cellStyle name="20% - uthevingsfarge 1 38 2 3 2" xfId="18141" xr:uid="{E3F0CC8E-5B9A-45A9-AB31-F2627E56D0CF}"/>
    <cellStyle name="20% - uthevingsfarge 1 38 3" xfId="4562" xr:uid="{00000000-0005-0000-0000-000091010000}"/>
    <cellStyle name="20% - uthevingsfarge 1 38 3 2" xfId="7215" xr:uid="{00000000-0005-0000-0000-000092010000}"/>
    <cellStyle name="20% - uthevingsfarge 1 38 3 2 2" xfId="15670" xr:uid="{13AACD5A-81CF-45E0-B69E-4030D610BDA2}"/>
    <cellStyle name="20% - uthevingsfarge 1 38 3 3" xfId="13097" xr:uid="{C64C5988-7D82-462D-873D-587BA3836F70}"/>
    <cellStyle name="20% - uthevingsfarge 1 38 4" xfId="9992" xr:uid="{00000000-0005-0000-0000-000093010000}"/>
    <cellStyle name="20% - uthevingsfarge 1 38 4 2" xfId="18418" xr:uid="{912C682C-04DC-4D73-BB97-69BFAE8713B1}"/>
    <cellStyle name="20% - uthevingsfarge 1 39" xfId="198" xr:uid="{00000000-0005-0000-0000-000094010000}"/>
    <cellStyle name="20% - uthevingsfarge 1 39 2" xfId="199" xr:uid="{00000000-0005-0000-0000-000095010000}"/>
    <cellStyle name="20% - uthevingsfarge 1 39 2 2" xfId="5284" xr:uid="{00000000-0005-0000-0000-000096010000}"/>
    <cellStyle name="20% - uthevingsfarge 1 39 2 2 2" xfId="7917" xr:uid="{00000000-0005-0000-0000-000097010000}"/>
    <cellStyle name="20% - uthevingsfarge 1 39 2 2 2 2" xfId="16372" xr:uid="{555CB299-2BBE-4F17-A20B-0E8758B03761}"/>
    <cellStyle name="20% - uthevingsfarge 1 39 2 2 3" xfId="13799" xr:uid="{7BC597DF-C1E3-4FDC-96A5-70D09AFAB47B}"/>
    <cellStyle name="20% - uthevingsfarge 1 39 2 3" xfId="9714" xr:uid="{00000000-0005-0000-0000-000098010000}"/>
    <cellStyle name="20% - uthevingsfarge 1 39 2 3 2" xfId="18140" xr:uid="{005CED74-E177-41A8-80C3-2D50A8F8F5A1}"/>
    <cellStyle name="20% - uthevingsfarge 1 39 3" xfId="4563" xr:uid="{00000000-0005-0000-0000-000099010000}"/>
    <cellStyle name="20% - uthevingsfarge 1 39 3 2" xfId="7216" xr:uid="{00000000-0005-0000-0000-00009A010000}"/>
    <cellStyle name="20% - uthevingsfarge 1 39 3 2 2" xfId="15671" xr:uid="{567ED1B5-9713-4065-92D7-F883952E9D3F}"/>
    <cellStyle name="20% - uthevingsfarge 1 39 3 3" xfId="13098" xr:uid="{12E01CC7-EC91-4999-9106-EE36F6C13C1A}"/>
    <cellStyle name="20% - uthevingsfarge 1 39 4" xfId="9223" xr:uid="{00000000-0005-0000-0000-00009B010000}"/>
    <cellStyle name="20% - uthevingsfarge 1 39 4 2" xfId="17658" xr:uid="{12F35CBB-A473-4F6E-AEC6-02FE210C729F}"/>
    <cellStyle name="20% - uthevingsfarge 1 4" xfId="200" xr:uid="{00000000-0005-0000-0000-00009C010000}"/>
    <cellStyle name="20% - uthevingsfarge 1 4 2" xfId="201" xr:uid="{00000000-0005-0000-0000-00009D010000}"/>
    <cellStyle name="20% - uthevingsfarge 1 4 2 2" xfId="5285" xr:uid="{00000000-0005-0000-0000-00009E010000}"/>
    <cellStyle name="20% - uthevingsfarge 1 4 2 2 2" xfId="7918" xr:uid="{00000000-0005-0000-0000-00009F010000}"/>
    <cellStyle name="20% - uthevingsfarge 1 4 2 2 2 2" xfId="16373" xr:uid="{593B927B-F546-4435-A901-514734BA4D95}"/>
    <cellStyle name="20% - uthevingsfarge 1 4 2 2 3" xfId="13800" xr:uid="{95B8467C-30D7-4951-BCC5-46F196632D6B}"/>
    <cellStyle name="20% - uthevingsfarge 1 4 2 3" xfId="9713" xr:uid="{00000000-0005-0000-0000-0000A0010000}"/>
    <cellStyle name="20% - uthevingsfarge 1 4 2 3 2" xfId="18139" xr:uid="{15BF1DA3-A732-4B4F-9925-D2A8C22ECE0D}"/>
    <cellStyle name="20% - uthevingsfarge 1 4 3" xfId="4564" xr:uid="{00000000-0005-0000-0000-0000A1010000}"/>
    <cellStyle name="20% - uthevingsfarge 1 4 3 2" xfId="7217" xr:uid="{00000000-0005-0000-0000-0000A2010000}"/>
    <cellStyle name="20% - uthevingsfarge 1 4 3 2 2" xfId="15672" xr:uid="{4310711B-43A2-408C-9EC3-13CF57186B52}"/>
    <cellStyle name="20% - uthevingsfarge 1 4 3 3" xfId="13099" xr:uid="{C52DAA47-AA41-4FDF-8CF5-BEB41E93C642}"/>
    <cellStyle name="20% - uthevingsfarge 1 4 4" xfId="9712" xr:uid="{00000000-0005-0000-0000-0000A3010000}"/>
    <cellStyle name="20% - uthevingsfarge 1 4 4 2" xfId="18138" xr:uid="{B043BC9C-187A-47C6-BB9A-54D9BAAB5516}"/>
    <cellStyle name="20% - uthevingsfarge 1 40" xfId="202" xr:uid="{00000000-0005-0000-0000-0000A4010000}"/>
    <cellStyle name="20% - uthevingsfarge 1 40 2" xfId="203" xr:uid="{00000000-0005-0000-0000-0000A5010000}"/>
    <cellStyle name="20% - uthevingsfarge 1 40 2 2" xfId="5286" xr:uid="{00000000-0005-0000-0000-0000A6010000}"/>
    <cellStyle name="20% - uthevingsfarge 1 40 2 2 2" xfId="7919" xr:uid="{00000000-0005-0000-0000-0000A7010000}"/>
    <cellStyle name="20% - uthevingsfarge 1 40 2 2 2 2" xfId="16374" xr:uid="{8986C883-3898-4F04-A280-50405A257154}"/>
    <cellStyle name="20% - uthevingsfarge 1 40 2 2 3" xfId="13801" xr:uid="{7AA36013-919E-4278-A0C1-57EC58D9A2DB}"/>
    <cellStyle name="20% - uthevingsfarge 1 40 2 3" xfId="9711" xr:uid="{00000000-0005-0000-0000-0000A8010000}"/>
    <cellStyle name="20% - uthevingsfarge 1 40 2 3 2" xfId="18137" xr:uid="{CE035AD2-ECAE-41AE-A81F-80BB6992C90D}"/>
    <cellStyle name="20% - uthevingsfarge 1 40 3" xfId="4565" xr:uid="{00000000-0005-0000-0000-0000A9010000}"/>
    <cellStyle name="20% - uthevingsfarge 1 40 3 2" xfId="7218" xr:uid="{00000000-0005-0000-0000-0000AA010000}"/>
    <cellStyle name="20% - uthevingsfarge 1 40 3 2 2" xfId="15673" xr:uid="{36FC48FC-6635-4613-B7DD-9332B702366D}"/>
    <cellStyle name="20% - uthevingsfarge 1 40 3 3" xfId="13100" xr:uid="{C3C714DA-D843-47B6-9FAD-3D1D666228C7}"/>
    <cellStyle name="20% - uthevingsfarge 1 40 4" xfId="9710" xr:uid="{00000000-0005-0000-0000-0000AB010000}"/>
    <cellStyle name="20% - uthevingsfarge 1 40 4 2" xfId="18136" xr:uid="{4CED4E45-6A37-468C-B77F-AB2004FDB152}"/>
    <cellStyle name="20% - uthevingsfarge 1 41" xfId="204" xr:uid="{00000000-0005-0000-0000-0000AC010000}"/>
    <cellStyle name="20% - uthevingsfarge 1 41 2" xfId="205" xr:uid="{00000000-0005-0000-0000-0000AD010000}"/>
    <cellStyle name="20% - uthevingsfarge 1 41 2 2" xfId="5287" xr:uid="{00000000-0005-0000-0000-0000AE010000}"/>
    <cellStyle name="20% - uthevingsfarge 1 41 2 2 2" xfId="7920" xr:uid="{00000000-0005-0000-0000-0000AF010000}"/>
    <cellStyle name="20% - uthevingsfarge 1 41 2 2 2 2" xfId="16375" xr:uid="{2DF0E68F-F890-49C0-8CF9-38A7E3821FC7}"/>
    <cellStyle name="20% - uthevingsfarge 1 41 2 2 3" xfId="13802" xr:uid="{75033169-F43B-43E6-9125-6E60C401875A}"/>
    <cellStyle name="20% - uthevingsfarge 1 41 2 3" xfId="9990" xr:uid="{00000000-0005-0000-0000-0000B0010000}"/>
    <cellStyle name="20% - uthevingsfarge 1 41 2 3 2" xfId="18416" xr:uid="{6A5C04DF-FA40-4DF8-851B-D97930CF9E13}"/>
    <cellStyle name="20% - uthevingsfarge 1 41 3" xfId="4566" xr:uid="{00000000-0005-0000-0000-0000B1010000}"/>
    <cellStyle name="20% - uthevingsfarge 1 41 3 2" xfId="7219" xr:uid="{00000000-0005-0000-0000-0000B2010000}"/>
    <cellStyle name="20% - uthevingsfarge 1 41 3 2 2" xfId="15674" xr:uid="{19F026EF-50BB-4E48-BE69-BEBB897F92FD}"/>
    <cellStyle name="20% - uthevingsfarge 1 41 3 3" xfId="13101" xr:uid="{D694680A-2958-4783-BA51-6DCEF7D0A869}"/>
    <cellStyle name="20% - uthevingsfarge 1 41 4" xfId="10130" xr:uid="{00000000-0005-0000-0000-0000B3010000}"/>
    <cellStyle name="20% - uthevingsfarge 1 41 4 2" xfId="18551" xr:uid="{EEF56CA3-A25D-46BF-899B-EC66AC8C8553}"/>
    <cellStyle name="20% - uthevingsfarge 1 42" xfId="206" xr:uid="{00000000-0005-0000-0000-0000B4010000}"/>
    <cellStyle name="20% - uthevingsfarge 1 42 2" xfId="207" xr:uid="{00000000-0005-0000-0000-0000B5010000}"/>
    <cellStyle name="20% - uthevingsfarge 1 42 2 2" xfId="5288" xr:uid="{00000000-0005-0000-0000-0000B6010000}"/>
    <cellStyle name="20% - uthevingsfarge 1 42 2 2 2" xfId="7921" xr:uid="{00000000-0005-0000-0000-0000B7010000}"/>
    <cellStyle name="20% - uthevingsfarge 1 42 2 2 2 2" xfId="16376" xr:uid="{3B3F7CD1-10F5-4ED1-832B-64F2797312B2}"/>
    <cellStyle name="20% - uthevingsfarge 1 42 2 2 3" xfId="13803" xr:uid="{D15D24E5-C49B-4F27-8B7F-6FEB3B0DE0BD}"/>
    <cellStyle name="20% - uthevingsfarge 1 42 2 3" xfId="10008" xr:uid="{00000000-0005-0000-0000-0000B8010000}"/>
    <cellStyle name="20% - uthevingsfarge 1 42 2 3 2" xfId="18434" xr:uid="{A4E85FB7-DDED-45CE-8302-A80E24BD207D}"/>
    <cellStyle name="20% - uthevingsfarge 1 42 3" xfId="4567" xr:uid="{00000000-0005-0000-0000-0000B9010000}"/>
    <cellStyle name="20% - uthevingsfarge 1 42 3 2" xfId="7220" xr:uid="{00000000-0005-0000-0000-0000BA010000}"/>
    <cellStyle name="20% - uthevingsfarge 1 42 3 2 2" xfId="15675" xr:uid="{52B23878-7FDB-4302-86E0-AB32A2AB232C}"/>
    <cellStyle name="20% - uthevingsfarge 1 42 3 3" xfId="13102" xr:uid="{58673DA2-13E1-4F3B-8B4D-433331B1985E}"/>
    <cellStyle name="20% - uthevingsfarge 1 42 4" xfId="9995" xr:uid="{00000000-0005-0000-0000-0000BB010000}"/>
    <cellStyle name="20% - uthevingsfarge 1 42 4 2" xfId="18421" xr:uid="{389910EA-B555-44E3-B1A0-5BBC232528D3}"/>
    <cellStyle name="20% - uthevingsfarge 1 43" xfId="208" xr:uid="{00000000-0005-0000-0000-0000BC010000}"/>
    <cellStyle name="20% - uthevingsfarge 1 43 2" xfId="209" xr:uid="{00000000-0005-0000-0000-0000BD010000}"/>
    <cellStyle name="20% - uthevingsfarge 1 43 2 2" xfId="5289" xr:uid="{00000000-0005-0000-0000-0000BE010000}"/>
    <cellStyle name="20% - uthevingsfarge 1 43 2 2 2" xfId="7922" xr:uid="{00000000-0005-0000-0000-0000BF010000}"/>
    <cellStyle name="20% - uthevingsfarge 1 43 2 2 2 2" xfId="16377" xr:uid="{0B71961D-CAE7-4350-BE09-4D0BB612D80A}"/>
    <cellStyle name="20% - uthevingsfarge 1 43 2 2 3" xfId="13804" xr:uid="{4FF03C31-BC74-4AFA-92FD-C77961925F66}"/>
    <cellStyle name="20% - uthevingsfarge 1 43 2 3" xfId="9709" xr:uid="{00000000-0005-0000-0000-0000C0010000}"/>
    <cellStyle name="20% - uthevingsfarge 1 43 2 3 2" xfId="18135" xr:uid="{FF781885-2F1F-4882-9BF8-F41DE2CB9859}"/>
    <cellStyle name="20% - uthevingsfarge 1 43 3" xfId="4568" xr:uid="{00000000-0005-0000-0000-0000C1010000}"/>
    <cellStyle name="20% - uthevingsfarge 1 43 3 2" xfId="7221" xr:uid="{00000000-0005-0000-0000-0000C2010000}"/>
    <cellStyle name="20% - uthevingsfarge 1 43 3 2 2" xfId="15676" xr:uid="{C7DC9CA7-522E-47B5-9809-0AD9549C09E1}"/>
    <cellStyle name="20% - uthevingsfarge 1 43 3 3" xfId="13103" xr:uid="{44556C71-0E0C-4A17-9ABE-C24A406FF343}"/>
    <cellStyle name="20% - uthevingsfarge 1 43 4" xfId="9708" xr:uid="{00000000-0005-0000-0000-0000C3010000}"/>
    <cellStyle name="20% - uthevingsfarge 1 43 4 2" xfId="18134" xr:uid="{3AD89F2B-0875-4353-AF52-2F82F9DA98EC}"/>
    <cellStyle name="20% - uthevingsfarge 1 44" xfId="210" xr:uid="{00000000-0005-0000-0000-0000C4010000}"/>
    <cellStyle name="20% - uthevingsfarge 1 44 2" xfId="211" xr:uid="{00000000-0005-0000-0000-0000C5010000}"/>
    <cellStyle name="20% - uthevingsfarge 1 44 2 2" xfId="5290" xr:uid="{00000000-0005-0000-0000-0000C6010000}"/>
    <cellStyle name="20% - uthevingsfarge 1 44 2 2 2" xfId="7923" xr:uid="{00000000-0005-0000-0000-0000C7010000}"/>
    <cellStyle name="20% - uthevingsfarge 1 44 2 2 2 2" xfId="16378" xr:uid="{169147EF-CBB0-4C69-9847-448FEE56892F}"/>
    <cellStyle name="20% - uthevingsfarge 1 44 2 2 3" xfId="13805" xr:uid="{9F45191D-F618-42FD-8455-2A340BA8D101}"/>
    <cellStyle name="20% - uthevingsfarge 1 44 2 3" xfId="9707" xr:uid="{00000000-0005-0000-0000-0000C8010000}"/>
    <cellStyle name="20% - uthevingsfarge 1 44 2 3 2" xfId="18133" xr:uid="{F04CA827-424C-4408-A47D-1D9713C9DFE1}"/>
    <cellStyle name="20% - uthevingsfarge 1 44 3" xfId="4569" xr:uid="{00000000-0005-0000-0000-0000C9010000}"/>
    <cellStyle name="20% - uthevingsfarge 1 44 3 2" xfId="7222" xr:uid="{00000000-0005-0000-0000-0000CA010000}"/>
    <cellStyle name="20% - uthevingsfarge 1 44 3 2 2" xfId="15677" xr:uid="{496D2E03-41E5-44C3-BA0E-AA31B19FD667}"/>
    <cellStyle name="20% - uthevingsfarge 1 44 3 3" xfId="13104" xr:uid="{D0B9DA49-1642-411E-9AF6-7EE67F39BF26}"/>
    <cellStyle name="20% - uthevingsfarge 1 44 4" xfId="9706" xr:uid="{00000000-0005-0000-0000-0000CB010000}"/>
    <cellStyle name="20% - uthevingsfarge 1 44 4 2" xfId="18132" xr:uid="{34B3E3FA-874D-43B2-B626-B6E133630BDB}"/>
    <cellStyle name="20% - uthevingsfarge 1 45" xfId="212" xr:uid="{00000000-0005-0000-0000-0000CC010000}"/>
    <cellStyle name="20% - uthevingsfarge 1 45 2" xfId="213" xr:uid="{00000000-0005-0000-0000-0000CD010000}"/>
    <cellStyle name="20% - uthevingsfarge 1 45 2 2" xfId="5291" xr:uid="{00000000-0005-0000-0000-0000CE010000}"/>
    <cellStyle name="20% - uthevingsfarge 1 45 2 2 2" xfId="7924" xr:uid="{00000000-0005-0000-0000-0000CF010000}"/>
    <cellStyle name="20% - uthevingsfarge 1 45 2 2 2 2" xfId="16379" xr:uid="{5E42BFBE-1E78-4475-B8AA-62E6440A89E7}"/>
    <cellStyle name="20% - uthevingsfarge 1 45 2 2 3" xfId="13806" xr:uid="{E9FF456D-89C5-4557-993A-573DA3418D94}"/>
    <cellStyle name="20% - uthevingsfarge 1 45 2 3" xfId="9705" xr:uid="{00000000-0005-0000-0000-0000D0010000}"/>
    <cellStyle name="20% - uthevingsfarge 1 45 2 3 2" xfId="18131" xr:uid="{C6CE09DF-F523-4F2D-A2E7-C45551CF3E23}"/>
    <cellStyle name="20% - uthevingsfarge 1 45 3" xfId="4570" xr:uid="{00000000-0005-0000-0000-0000D1010000}"/>
    <cellStyle name="20% - uthevingsfarge 1 45 3 2" xfId="7223" xr:uid="{00000000-0005-0000-0000-0000D2010000}"/>
    <cellStyle name="20% - uthevingsfarge 1 45 3 2 2" xfId="15678" xr:uid="{D6B66674-7EA1-430C-BB05-2A6338B37C49}"/>
    <cellStyle name="20% - uthevingsfarge 1 45 3 3" xfId="13105" xr:uid="{C0E8AECD-5F30-43A9-94BF-F972206194BC}"/>
    <cellStyle name="20% - uthevingsfarge 1 45 4" xfId="9704" xr:uid="{00000000-0005-0000-0000-0000D3010000}"/>
    <cellStyle name="20% - uthevingsfarge 1 45 4 2" xfId="18130" xr:uid="{5837EDFC-01CF-4A89-A120-A3CB59F5D3F0}"/>
    <cellStyle name="20% - uthevingsfarge 1 46" xfId="214" xr:uid="{00000000-0005-0000-0000-0000D4010000}"/>
    <cellStyle name="20% - uthevingsfarge 1 46 2" xfId="215" xr:uid="{00000000-0005-0000-0000-0000D5010000}"/>
    <cellStyle name="20% - uthevingsfarge 1 46 2 2" xfId="5292" xr:uid="{00000000-0005-0000-0000-0000D6010000}"/>
    <cellStyle name="20% - uthevingsfarge 1 46 2 2 2" xfId="7925" xr:uid="{00000000-0005-0000-0000-0000D7010000}"/>
    <cellStyle name="20% - uthevingsfarge 1 46 2 2 2 2" xfId="16380" xr:uid="{AFBB853C-AD96-411A-AAB7-36BC55FEEABE}"/>
    <cellStyle name="20% - uthevingsfarge 1 46 2 2 3" xfId="13807" xr:uid="{CE9442D5-EC04-456F-8C25-4A87DC592393}"/>
    <cellStyle name="20% - uthevingsfarge 1 46 2 3" xfId="9703" xr:uid="{00000000-0005-0000-0000-0000D8010000}"/>
    <cellStyle name="20% - uthevingsfarge 1 46 2 3 2" xfId="18129" xr:uid="{81453850-6B5B-4175-A274-6E7BE7A374E5}"/>
    <cellStyle name="20% - uthevingsfarge 1 46 3" xfId="4571" xr:uid="{00000000-0005-0000-0000-0000D9010000}"/>
    <cellStyle name="20% - uthevingsfarge 1 46 3 2" xfId="7224" xr:uid="{00000000-0005-0000-0000-0000DA010000}"/>
    <cellStyle name="20% - uthevingsfarge 1 46 3 2 2" xfId="15679" xr:uid="{486927DF-7227-4601-A4A4-E9B74CC64E62}"/>
    <cellStyle name="20% - uthevingsfarge 1 46 3 3" xfId="13106" xr:uid="{641AC880-7FDA-40C5-9AEC-58B62ED37394}"/>
    <cellStyle name="20% - uthevingsfarge 1 46 4" xfId="9702" xr:uid="{00000000-0005-0000-0000-0000DB010000}"/>
    <cellStyle name="20% - uthevingsfarge 1 46 4 2" xfId="18128" xr:uid="{321A1F19-0E8B-43EE-99FE-A1E1D57695E2}"/>
    <cellStyle name="20% - uthevingsfarge 1 47" xfId="216" xr:uid="{00000000-0005-0000-0000-0000DC010000}"/>
    <cellStyle name="20% - uthevingsfarge 1 47 2" xfId="217" xr:uid="{00000000-0005-0000-0000-0000DD010000}"/>
    <cellStyle name="20% - uthevingsfarge 1 47 2 2" xfId="5293" xr:uid="{00000000-0005-0000-0000-0000DE010000}"/>
    <cellStyle name="20% - uthevingsfarge 1 47 2 2 2" xfId="7926" xr:uid="{00000000-0005-0000-0000-0000DF010000}"/>
    <cellStyle name="20% - uthevingsfarge 1 47 2 2 2 2" xfId="16381" xr:uid="{6EA12E24-5A1B-464C-887A-E5C8387DBC5A}"/>
    <cellStyle name="20% - uthevingsfarge 1 47 2 2 3" xfId="13808" xr:uid="{2FEA3FCA-58AB-46B2-AB53-E2C846744D6C}"/>
    <cellStyle name="20% - uthevingsfarge 1 47 2 3" xfId="10128" xr:uid="{00000000-0005-0000-0000-0000E0010000}"/>
    <cellStyle name="20% - uthevingsfarge 1 47 2 3 2" xfId="18549" xr:uid="{9E83D879-1D58-46E5-BA0A-B383D8701B71}"/>
    <cellStyle name="20% - uthevingsfarge 1 47 3" xfId="4572" xr:uid="{00000000-0005-0000-0000-0000E1010000}"/>
    <cellStyle name="20% - uthevingsfarge 1 47 3 2" xfId="7225" xr:uid="{00000000-0005-0000-0000-0000E2010000}"/>
    <cellStyle name="20% - uthevingsfarge 1 47 3 2 2" xfId="15680" xr:uid="{36E6AD35-E3EF-41B7-AC3E-4056DA404002}"/>
    <cellStyle name="20% - uthevingsfarge 1 47 3 3" xfId="13107" xr:uid="{FF2F69EE-7AFB-4EA6-91F0-A23DBD457760}"/>
    <cellStyle name="20% - uthevingsfarge 1 47 4" xfId="10648" xr:uid="{00000000-0005-0000-0000-0000E3010000}"/>
    <cellStyle name="20% - uthevingsfarge 1 47 4 2" xfId="19055" xr:uid="{D6800EA9-D395-4C85-B878-C938FEF11A9B}"/>
    <cellStyle name="20% - uthevingsfarge 1 48" xfId="218" xr:uid="{00000000-0005-0000-0000-0000E4010000}"/>
    <cellStyle name="20% - uthevingsfarge 1 48 2" xfId="219" xr:uid="{00000000-0005-0000-0000-0000E5010000}"/>
    <cellStyle name="20% - uthevingsfarge 1 48 2 2" xfId="5294" xr:uid="{00000000-0005-0000-0000-0000E6010000}"/>
    <cellStyle name="20% - uthevingsfarge 1 48 2 2 2" xfId="7927" xr:uid="{00000000-0005-0000-0000-0000E7010000}"/>
    <cellStyle name="20% - uthevingsfarge 1 48 2 2 2 2" xfId="16382" xr:uid="{C70191FB-7F7B-465A-9683-1F97EE63E9AA}"/>
    <cellStyle name="20% - uthevingsfarge 1 48 2 2 3" xfId="13809" xr:uid="{80C4BD57-B590-4F70-97B0-51C6ACB8F35F}"/>
    <cellStyle name="20% - uthevingsfarge 1 48 2 3" xfId="9994" xr:uid="{00000000-0005-0000-0000-0000E8010000}"/>
    <cellStyle name="20% - uthevingsfarge 1 48 2 3 2" xfId="18420" xr:uid="{A1586C2F-A4BD-4C9D-8EC0-9F7BDE8C63E0}"/>
    <cellStyle name="20% - uthevingsfarge 1 48 3" xfId="4573" xr:uid="{00000000-0005-0000-0000-0000E9010000}"/>
    <cellStyle name="20% - uthevingsfarge 1 48 3 2" xfId="7226" xr:uid="{00000000-0005-0000-0000-0000EA010000}"/>
    <cellStyle name="20% - uthevingsfarge 1 48 3 2 2" xfId="15681" xr:uid="{568A0DCA-1BF3-4843-95EF-8E992DEF9076}"/>
    <cellStyle name="20% - uthevingsfarge 1 48 3 3" xfId="13108" xr:uid="{B6E66E3A-FF4D-486C-94CA-C7505FAF9244}"/>
    <cellStyle name="20% - uthevingsfarge 1 48 4" xfId="10240" xr:uid="{00000000-0005-0000-0000-0000EB010000}"/>
    <cellStyle name="20% - uthevingsfarge 1 48 4 2" xfId="18657" xr:uid="{D2FAAFAB-DAA5-4CD7-B1AB-6C5DE029ECF6}"/>
    <cellStyle name="20% - uthevingsfarge 1 49" xfId="220" xr:uid="{00000000-0005-0000-0000-0000EC010000}"/>
    <cellStyle name="20% - uthevingsfarge 1 49 2" xfId="221" xr:uid="{00000000-0005-0000-0000-0000ED010000}"/>
    <cellStyle name="20% - uthevingsfarge 1 49 2 2" xfId="5295" xr:uid="{00000000-0005-0000-0000-0000EE010000}"/>
    <cellStyle name="20% - uthevingsfarge 1 49 2 2 2" xfId="7928" xr:uid="{00000000-0005-0000-0000-0000EF010000}"/>
    <cellStyle name="20% - uthevingsfarge 1 49 2 2 2 2" xfId="16383" xr:uid="{C84B32E5-0F6D-43C9-A088-DEA7A102B08F}"/>
    <cellStyle name="20% - uthevingsfarge 1 49 2 2 3" xfId="13810" xr:uid="{490881AE-3E14-4D70-8388-65898CC43E48}"/>
    <cellStyle name="20% - uthevingsfarge 1 49 2 3" xfId="9701" xr:uid="{00000000-0005-0000-0000-0000F0010000}"/>
    <cellStyle name="20% - uthevingsfarge 1 49 2 3 2" xfId="18127" xr:uid="{AD301980-DC86-4FFE-910D-7AFF955A2E82}"/>
    <cellStyle name="20% - uthevingsfarge 1 49 3" xfId="4574" xr:uid="{00000000-0005-0000-0000-0000F1010000}"/>
    <cellStyle name="20% - uthevingsfarge 1 49 3 2" xfId="7227" xr:uid="{00000000-0005-0000-0000-0000F2010000}"/>
    <cellStyle name="20% - uthevingsfarge 1 49 3 2 2" xfId="15682" xr:uid="{E3BF3F3C-1BC4-4165-B692-BD649BF76AF9}"/>
    <cellStyle name="20% - uthevingsfarge 1 49 3 3" xfId="13109" xr:uid="{07F93178-3D17-4642-95C9-2FBE9FF7C7E8}"/>
    <cellStyle name="20% - uthevingsfarge 1 49 4" xfId="9700" xr:uid="{00000000-0005-0000-0000-0000F3010000}"/>
    <cellStyle name="20% - uthevingsfarge 1 49 4 2" xfId="18126" xr:uid="{3C272268-9DCB-4AD4-8F49-6A3A103993C1}"/>
    <cellStyle name="20% - uthevingsfarge 1 5" xfId="222" xr:uid="{00000000-0005-0000-0000-0000F4010000}"/>
    <cellStyle name="20% - uthevingsfarge 1 5 2" xfId="223" xr:uid="{00000000-0005-0000-0000-0000F5010000}"/>
    <cellStyle name="20% - uthevingsfarge 1 5 2 2" xfId="5296" xr:uid="{00000000-0005-0000-0000-0000F6010000}"/>
    <cellStyle name="20% - uthevingsfarge 1 5 2 2 2" xfId="7929" xr:uid="{00000000-0005-0000-0000-0000F7010000}"/>
    <cellStyle name="20% - uthevingsfarge 1 5 2 2 2 2" xfId="16384" xr:uid="{7CD418FC-B995-4DA5-9666-BE50CBF1F4FB}"/>
    <cellStyle name="20% - uthevingsfarge 1 5 2 2 3" xfId="13811" xr:uid="{1F921089-9861-4530-BB07-2ABEF2E9BB48}"/>
    <cellStyle name="20% - uthevingsfarge 1 5 2 3" xfId="9699" xr:uid="{00000000-0005-0000-0000-0000F8010000}"/>
    <cellStyle name="20% - uthevingsfarge 1 5 2 3 2" xfId="18125" xr:uid="{120564B2-44F9-45DC-BC14-1F99EEB4A9EB}"/>
    <cellStyle name="20% - uthevingsfarge 1 5 3" xfId="4575" xr:uid="{00000000-0005-0000-0000-0000F9010000}"/>
    <cellStyle name="20% - uthevingsfarge 1 5 3 2" xfId="7228" xr:uid="{00000000-0005-0000-0000-0000FA010000}"/>
    <cellStyle name="20% - uthevingsfarge 1 5 3 2 2" xfId="15683" xr:uid="{CB91DA31-04D2-4E9D-AE1D-3D5E5ECBC603}"/>
    <cellStyle name="20% - uthevingsfarge 1 5 3 3" xfId="13110" xr:uid="{89218F0F-9AD1-435B-8D2D-7B8CC29EBB2F}"/>
    <cellStyle name="20% - uthevingsfarge 1 5 4" xfId="9698" xr:uid="{00000000-0005-0000-0000-0000FB010000}"/>
    <cellStyle name="20% - uthevingsfarge 1 5 4 2" xfId="18124" xr:uid="{F72E23EF-37E0-40E3-98F0-833D05130F14}"/>
    <cellStyle name="20% - uthevingsfarge 1 50" xfId="224" xr:uid="{00000000-0005-0000-0000-0000FC010000}"/>
    <cellStyle name="20% - uthevingsfarge 1 50 2" xfId="225" xr:uid="{00000000-0005-0000-0000-0000FD010000}"/>
    <cellStyle name="20% - uthevingsfarge 1 50 2 2" xfId="5297" xr:uid="{00000000-0005-0000-0000-0000FE010000}"/>
    <cellStyle name="20% - uthevingsfarge 1 50 2 2 2" xfId="7930" xr:uid="{00000000-0005-0000-0000-0000FF010000}"/>
    <cellStyle name="20% - uthevingsfarge 1 50 2 2 2 2" xfId="16385" xr:uid="{8CB7C6D4-5910-476C-9E76-EF466818EE85}"/>
    <cellStyle name="20% - uthevingsfarge 1 50 2 2 3" xfId="13812" xr:uid="{57619CFB-A98A-47A7-A45E-9F04F46D7C07}"/>
    <cellStyle name="20% - uthevingsfarge 1 50 2 3" xfId="9697" xr:uid="{00000000-0005-0000-0000-000000020000}"/>
    <cellStyle name="20% - uthevingsfarge 1 50 2 3 2" xfId="18123" xr:uid="{096B5F17-7F95-4F3F-AF0F-116954431147}"/>
    <cellStyle name="20% - uthevingsfarge 1 50 3" xfId="4576" xr:uid="{00000000-0005-0000-0000-000001020000}"/>
    <cellStyle name="20% - uthevingsfarge 1 50 3 2" xfId="7229" xr:uid="{00000000-0005-0000-0000-000002020000}"/>
    <cellStyle name="20% - uthevingsfarge 1 50 3 2 2" xfId="15684" xr:uid="{100278B9-4560-449B-B23B-40A3E14D7552}"/>
    <cellStyle name="20% - uthevingsfarge 1 50 3 3" xfId="13111" xr:uid="{914B1785-44C3-4FBF-A4A1-7AED8A17B5A0}"/>
    <cellStyle name="20% - uthevingsfarge 1 50 4" xfId="9696" xr:uid="{00000000-0005-0000-0000-000003020000}"/>
    <cellStyle name="20% - uthevingsfarge 1 50 4 2" xfId="18122" xr:uid="{800CA946-ED25-4451-8458-7BE4EFB0789A}"/>
    <cellStyle name="20% - uthevingsfarge 1 51" xfId="226" xr:uid="{00000000-0005-0000-0000-000004020000}"/>
    <cellStyle name="20% - uthevingsfarge 1 51 2" xfId="227" xr:uid="{00000000-0005-0000-0000-000005020000}"/>
    <cellStyle name="20% - uthevingsfarge 1 51 2 2" xfId="5298" xr:uid="{00000000-0005-0000-0000-000006020000}"/>
    <cellStyle name="20% - uthevingsfarge 1 51 2 2 2" xfId="7931" xr:uid="{00000000-0005-0000-0000-000007020000}"/>
    <cellStyle name="20% - uthevingsfarge 1 51 2 2 2 2" xfId="16386" xr:uid="{06355BB9-717F-4328-8182-7007B199DF5C}"/>
    <cellStyle name="20% - uthevingsfarge 1 51 2 2 3" xfId="13813" xr:uid="{2ACED3F1-9217-4B1F-A666-7508F5657026}"/>
    <cellStyle name="20% - uthevingsfarge 1 51 2 3" xfId="9695" xr:uid="{00000000-0005-0000-0000-000008020000}"/>
    <cellStyle name="20% - uthevingsfarge 1 51 2 3 2" xfId="18121" xr:uid="{971AAD7C-2DBF-49B9-B641-4DBF9C3C51A2}"/>
    <cellStyle name="20% - uthevingsfarge 1 51 3" xfId="4577" xr:uid="{00000000-0005-0000-0000-000009020000}"/>
    <cellStyle name="20% - uthevingsfarge 1 51 3 2" xfId="7230" xr:uid="{00000000-0005-0000-0000-00000A020000}"/>
    <cellStyle name="20% - uthevingsfarge 1 51 3 2 2" xfId="15685" xr:uid="{F2397EE5-DAAF-45E3-9E71-B0C47B2BB2E3}"/>
    <cellStyle name="20% - uthevingsfarge 1 51 3 3" xfId="13112" xr:uid="{3669F535-2E34-442E-81CF-F91461721245}"/>
    <cellStyle name="20% - uthevingsfarge 1 51 4" xfId="9962" xr:uid="{00000000-0005-0000-0000-00000B020000}"/>
    <cellStyle name="20% - uthevingsfarge 1 51 4 2" xfId="18388" xr:uid="{BAF19BCD-28ED-4DA6-BD5F-C2ABC890867A}"/>
    <cellStyle name="20% - uthevingsfarge 1 52" xfId="228" xr:uid="{00000000-0005-0000-0000-00000C020000}"/>
    <cellStyle name="20% - uthevingsfarge 1 52 2" xfId="229" xr:uid="{00000000-0005-0000-0000-00000D020000}"/>
    <cellStyle name="20% - uthevingsfarge 1 52 2 2" xfId="5299" xr:uid="{00000000-0005-0000-0000-00000E020000}"/>
    <cellStyle name="20% - uthevingsfarge 1 52 2 2 2" xfId="7932" xr:uid="{00000000-0005-0000-0000-00000F020000}"/>
    <cellStyle name="20% - uthevingsfarge 1 52 2 2 2 2" xfId="16387" xr:uid="{171C58E2-D942-4F46-99AC-BA980B5024E1}"/>
    <cellStyle name="20% - uthevingsfarge 1 52 2 2 3" xfId="13814" xr:uid="{BB1D0108-67E5-4A48-8AC9-514F479A62FD}"/>
    <cellStyle name="20% - uthevingsfarge 1 52 2 3" xfId="10462" xr:uid="{00000000-0005-0000-0000-000010020000}"/>
    <cellStyle name="20% - uthevingsfarge 1 52 2 3 2" xfId="18879" xr:uid="{C65750AC-F89F-468D-B286-027D75165106}"/>
    <cellStyle name="20% - uthevingsfarge 1 52 3" xfId="4578" xr:uid="{00000000-0005-0000-0000-000011020000}"/>
    <cellStyle name="20% - uthevingsfarge 1 52 3 2" xfId="7231" xr:uid="{00000000-0005-0000-0000-000012020000}"/>
    <cellStyle name="20% - uthevingsfarge 1 52 3 2 2" xfId="15686" xr:uid="{ACE5F1EE-32BB-4F22-A845-E4DD7B8E2148}"/>
    <cellStyle name="20% - uthevingsfarge 1 52 3 3" xfId="13113" xr:uid="{B0829329-461E-4C52-808D-3033B37E06AC}"/>
    <cellStyle name="20% - uthevingsfarge 1 52 4" xfId="10553" xr:uid="{00000000-0005-0000-0000-000013020000}"/>
    <cellStyle name="20% - uthevingsfarge 1 52 4 2" xfId="18966" xr:uid="{F07478A5-9D70-4AFF-A68A-BE6606CAEB29}"/>
    <cellStyle name="20% - uthevingsfarge 1 53" xfId="230" xr:uid="{00000000-0005-0000-0000-000014020000}"/>
    <cellStyle name="20% - uthevingsfarge 1 53 2" xfId="231" xr:uid="{00000000-0005-0000-0000-000015020000}"/>
    <cellStyle name="20% - uthevingsfarge 1 53 2 2" xfId="5300" xr:uid="{00000000-0005-0000-0000-000016020000}"/>
    <cellStyle name="20% - uthevingsfarge 1 53 2 2 2" xfId="7933" xr:uid="{00000000-0005-0000-0000-000017020000}"/>
    <cellStyle name="20% - uthevingsfarge 1 53 2 2 2 2" xfId="16388" xr:uid="{632AF5AE-D07C-4F06-BF0C-6DAA9902C66B}"/>
    <cellStyle name="20% - uthevingsfarge 1 53 2 2 3" xfId="13815" xr:uid="{7EFAB8A2-163F-4350-AD1B-8E8251B4C8D5}"/>
    <cellStyle name="20% - uthevingsfarge 1 53 2 3" xfId="9993" xr:uid="{00000000-0005-0000-0000-000018020000}"/>
    <cellStyle name="20% - uthevingsfarge 1 53 2 3 2" xfId="18419" xr:uid="{360BB2D5-8378-4568-8CBB-321A72BD6013}"/>
    <cellStyle name="20% - uthevingsfarge 1 53 3" xfId="4579" xr:uid="{00000000-0005-0000-0000-000019020000}"/>
    <cellStyle name="20% - uthevingsfarge 1 53 3 2" xfId="7232" xr:uid="{00000000-0005-0000-0000-00001A020000}"/>
    <cellStyle name="20% - uthevingsfarge 1 53 3 2 2" xfId="15687" xr:uid="{8DFE3315-1F03-4004-B72F-FD373AF1289D}"/>
    <cellStyle name="20% - uthevingsfarge 1 53 3 3" xfId="13114" xr:uid="{CB04DA55-F1C9-4902-84D1-CEBEC5D3A14B}"/>
    <cellStyle name="20% - uthevingsfarge 1 53 4" xfId="10239" xr:uid="{00000000-0005-0000-0000-00001B020000}"/>
    <cellStyle name="20% - uthevingsfarge 1 53 4 2" xfId="18656" xr:uid="{20077804-7FBA-4981-99A9-9BB911B41A91}"/>
    <cellStyle name="20% - uthevingsfarge 1 54" xfId="232" xr:uid="{00000000-0005-0000-0000-00001C020000}"/>
    <cellStyle name="20% - uthevingsfarge 1 54 2" xfId="233" xr:uid="{00000000-0005-0000-0000-00001D020000}"/>
    <cellStyle name="20% - uthevingsfarge 1 54 2 2" xfId="5301" xr:uid="{00000000-0005-0000-0000-00001E020000}"/>
    <cellStyle name="20% - uthevingsfarge 1 54 2 2 2" xfId="7934" xr:uid="{00000000-0005-0000-0000-00001F020000}"/>
    <cellStyle name="20% - uthevingsfarge 1 54 2 2 2 2" xfId="16389" xr:uid="{9024F439-47F4-4BA2-8917-836EA984341D}"/>
    <cellStyle name="20% - uthevingsfarge 1 54 2 2 3" xfId="13816" xr:uid="{4004FCCA-1777-4281-958A-E7F8B414DC8E}"/>
    <cellStyle name="20% - uthevingsfarge 1 54 2 3" xfId="9694" xr:uid="{00000000-0005-0000-0000-000020020000}"/>
    <cellStyle name="20% - uthevingsfarge 1 54 2 3 2" xfId="18120" xr:uid="{547BFA41-C441-4B1A-B268-DD6EC02E4B20}"/>
    <cellStyle name="20% - uthevingsfarge 1 54 3" xfId="4580" xr:uid="{00000000-0005-0000-0000-000021020000}"/>
    <cellStyle name="20% - uthevingsfarge 1 54 3 2" xfId="7233" xr:uid="{00000000-0005-0000-0000-000022020000}"/>
    <cellStyle name="20% - uthevingsfarge 1 54 3 2 2" xfId="15688" xr:uid="{0F41DD7B-CB53-492C-A7C5-38043020360C}"/>
    <cellStyle name="20% - uthevingsfarge 1 54 3 3" xfId="13115" xr:uid="{F222303D-2E32-48D8-A036-4EB0BC51A7DA}"/>
    <cellStyle name="20% - uthevingsfarge 1 54 4" xfId="9693" xr:uid="{00000000-0005-0000-0000-000023020000}"/>
    <cellStyle name="20% - uthevingsfarge 1 54 4 2" xfId="18119" xr:uid="{AEC38AEA-9B28-47C9-A1CE-83BCC85C2BCE}"/>
    <cellStyle name="20% - uthevingsfarge 1 55" xfId="234" xr:uid="{00000000-0005-0000-0000-000024020000}"/>
    <cellStyle name="20% - uthevingsfarge 1 55 2" xfId="235" xr:uid="{00000000-0005-0000-0000-000025020000}"/>
    <cellStyle name="20% - uthevingsfarge 1 55 2 2" xfId="5302" xr:uid="{00000000-0005-0000-0000-000026020000}"/>
    <cellStyle name="20% - uthevingsfarge 1 55 2 2 2" xfId="7935" xr:uid="{00000000-0005-0000-0000-000027020000}"/>
    <cellStyle name="20% - uthevingsfarge 1 55 2 2 2 2" xfId="16390" xr:uid="{038CD97D-FCEB-47D2-86D2-19044A38F831}"/>
    <cellStyle name="20% - uthevingsfarge 1 55 2 2 3" xfId="13817" xr:uid="{5549536F-2267-41A6-B557-13B8DA68F5EE}"/>
    <cellStyle name="20% - uthevingsfarge 1 55 2 3" xfId="9692" xr:uid="{00000000-0005-0000-0000-000028020000}"/>
    <cellStyle name="20% - uthevingsfarge 1 55 2 3 2" xfId="18118" xr:uid="{D1A0D9F9-29CF-4F42-86E4-01679E77C42B}"/>
    <cellStyle name="20% - uthevingsfarge 1 55 3" xfId="4581" xr:uid="{00000000-0005-0000-0000-000029020000}"/>
    <cellStyle name="20% - uthevingsfarge 1 55 3 2" xfId="7234" xr:uid="{00000000-0005-0000-0000-00002A020000}"/>
    <cellStyle name="20% - uthevingsfarge 1 55 3 2 2" xfId="15689" xr:uid="{D986EA7B-1E88-402D-9801-668B71625617}"/>
    <cellStyle name="20% - uthevingsfarge 1 55 3 3" xfId="13116" xr:uid="{C6D2B49A-E302-44CD-A664-68E2B8C6C51E}"/>
    <cellStyle name="20% - uthevingsfarge 1 55 4" xfId="9691" xr:uid="{00000000-0005-0000-0000-00002B020000}"/>
    <cellStyle name="20% - uthevingsfarge 1 55 4 2" xfId="18117" xr:uid="{2F4E1A76-A134-4F60-A37F-7BCEBEA594F7}"/>
    <cellStyle name="20% - uthevingsfarge 1 56" xfId="236" xr:uid="{00000000-0005-0000-0000-00002C020000}"/>
    <cellStyle name="20% - uthevingsfarge 1 56 2" xfId="237" xr:uid="{00000000-0005-0000-0000-00002D020000}"/>
    <cellStyle name="20% - uthevingsfarge 1 56 2 2" xfId="5303" xr:uid="{00000000-0005-0000-0000-00002E020000}"/>
    <cellStyle name="20% - uthevingsfarge 1 56 2 2 2" xfId="7936" xr:uid="{00000000-0005-0000-0000-00002F020000}"/>
    <cellStyle name="20% - uthevingsfarge 1 56 2 2 2 2" xfId="16391" xr:uid="{25B2A5B1-2DF9-4FA2-BC81-4A07E3885628}"/>
    <cellStyle name="20% - uthevingsfarge 1 56 2 2 3" xfId="13818" xr:uid="{B082CA8C-4D01-4243-971E-2148C947DAA5}"/>
    <cellStyle name="20% - uthevingsfarge 1 56 2 3" xfId="9690" xr:uid="{00000000-0005-0000-0000-000030020000}"/>
    <cellStyle name="20% - uthevingsfarge 1 56 2 3 2" xfId="18116" xr:uid="{E4AE9715-AC17-413D-9ECF-0BEBBB179FA9}"/>
    <cellStyle name="20% - uthevingsfarge 1 56 3" xfId="4582" xr:uid="{00000000-0005-0000-0000-000031020000}"/>
    <cellStyle name="20% - uthevingsfarge 1 56 3 2" xfId="7235" xr:uid="{00000000-0005-0000-0000-000032020000}"/>
    <cellStyle name="20% - uthevingsfarge 1 56 3 2 2" xfId="15690" xr:uid="{76D95807-2762-4F5F-91B5-6A8EA2D1E561}"/>
    <cellStyle name="20% - uthevingsfarge 1 56 3 3" xfId="13117" xr:uid="{C81BBEA5-5611-4FF1-B455-203C77E38E6B}"/>
    <cellStyle name="20% - uthevingsfarge 1 56 4" xfId="9689" xr:uid="{00000000-0005-0000-0000-000033020000}"/>
    <cellStyle name="20% - uthevingsfarge 1 56 4 2" xfId="18115" xr:uid="{5F9EBAA9-935D-4ED8-80E3-83EF90AE7EED}"/>
    <cellStyle name="20% - uthevingsfarge 1 57" xfId="238" xr:uid="{00000000-0005-0000-0000-000034020000}"/>
    <cellStyle name="20% - uthevingsfarge 1 57 2" xfId="239" xr:uid="{00000000-0005-0000-0000-000035020000}"/>
    <cellStyle name="20% - uthevingsfarge 1 57 2 2" xfId="5304" xr:uid="{00000000-0005-0000-0000-000036020000}"/>
    <cellStyle name="20% - uthevingsfarge 1 57 2 2 2" xfId="7937" xr:uid="{00000000-0005-0000-0000-000037020000}"/>
    <cellStyle name="20% - uthevingsfarge 1 57 2 2 2 2" xfId="16392" xr:uid="{381533EB-676D-4D0E-BBDE-77A9207C29BF}"/>
    <cellStyle name="20% - uthevingsfarge 1 57 2 2 3" xfId="13819" xr:uid="{9B6E6690-9DCC-40DD-A8C8-0266E1674166}"/>
    <cellStyle name="20% - uthevingsfarge 1 57 2 3" xfId="9688" xr:uid="{00000000-0005-0000-0000-000038020000}"/>
    <cellStyle name="20% - uthevingsfarge 1 57 2 3 2" xfId="18114" xr:uid="{91599537-BBEA-41EE-9CF0-B71648802A1C}"/>
    <cellStyle name="20% - uthevingsfarge 1 57 3" xfId="4583" xr:uid="{00000000-0005-0000-0000-000039020000}"/>
    <cellStyle name="20% - uthevingsfarge 1 57 3 2" xfId="7236" xr:uid="{00000000-0005-0000-0000-00003A020000}"/>
    <cellStyle name="20% - uthevingsfarge 1 57 3 2 2" xfId="15691" xr:uid="{7F96C52B-BCE9-492E-8D10-FD1E34FE6AEB}"/>
    <cellStyle name="20% - uthevingsfarge 1 57 3 3" xfId="13118" xr:uid="{D5BE3C90-A896-4A81-8218-C835A44F1999}"/>
    <cellStyle name="20% - uthevingsfarge 1 57 4" xfId="10299" xr:uid="{00000000-0005-0000-0000-00003B020000}"/>
    <cellStyle name="20% - uthevingsfarge 1 57 4 2" xfId="18716" xr:uid="{3979330F-12C9-499F-8114-045D6401AD3A}"/>
    <cellStyle name="20% - uthevingsfarge 1 58" xfId="240" xr:uid="{00000000-0005-0000-0000-00003C020000}"/>
    <cellStyle name="20% - uthevingsfarge 1 58 2" xfId="241" xr:uid="{00000000-0005-0000-0000-00003D020000}"/>
    <cellStyle name="20% - uthevingsfarge 1 58 2 2" xfId="5305" xr:uid="{00000000-0005-0000-0000-00003E020000}"/>
    <cellStyle name="20% - uthevingsfarge 1 58 2 2 2" xfId="7938" xr:uid="{00000000-0005-0000-0000-00003F020000}"/>
    <cellStyle name="20% - uthevingsfarge 1 58 2 2 2 2" xfId="16393" xr:uid="{AE41870F-CB7F-42C7-A317-A92CCE0FC800}"/>
    <cellStyle name="20% - uthevingsfarge 1 58 2 2 3" xfId="13820" xr:uid="{91A9E885-15C5-457F-923E-1064589200BC}"/>
    <cellStyle name="20% - uthevingsfarge 1 58 2 3" xfId="9859" xr:uid="{00000000-0005-0000-0000-000040020000}"/>
    <cellStyle name="20% - uthevingsfarge 1 58 2 3 2" xfId="18285" xr:uid="{1AA8C5B4-4BDD-4E78-B256-4F01AEAA6DD3}"/>
    <cellStyle name="20% - uthevingsfarge 1 58 3" xfId="4584" xr:uid="{00000000-0005-0000-0000-000041020000}"/>
    <cellStyle name="20% - uthevingsfarge 1 58 3 2" xfId="7237" xr:uid="{00000000-0005-0000-0000-000042020000}"/>
    <cellStyle name="20% - uthevingsfarge 1 58 3 2 2" xfId="15692" xr:uid="{A4C965D2-B1EC-4011-B02D-C46E91E90B44}"/>
    <cellStyle name="20% - uthevingsfarge 1 58 3 3" xfId="13119" xr:uid="{13CE285B-1CBD-4B91-89FA-19D5F5B274E8}"/>
    <cellStyle name="20% - uthevingsfarge 1 58 4" xfId="10328" xr:uid="{00000000-0005-0000-0000-000043020000}"/>
    <cellStyle name="20% - uthevingsfarge 1 58 4 2" xfId="18745" xr:uid="{618CEC47-3C79-4539-97AC-2BA3F15BBC19}"/>
    <cellStyle name="20% - uthevingsfarge 1 59" xfId="242" xr:uid="{00000000-0005-0000-0000-000044020000}"/>
    <cellStyle name="20% - uthevingsfarge 1 59 2" xfId="243" xr:uid="{00000000-0005-0000-0000-000045020000}"/>
    <cellStyle name="20% - uthevingsfarge 1 59 2 2" xfId="5306" xr:uid="{00000000-0005-0000-0000-000046020000}"/>
    <cellStyle name="20% - uthevingsfarge 1 59 2 2 2" xfId="7939" xr:uid="{00000000-0005-0000-0000-000047020000}"/>
    <cellStyle name="20% - uthevingsfarge 1 59 2 2 2 2" xfId="16394" xr:uid="{7267F862-5EE3-463E-A074-BCB6C2FD81DD}"/>
    <cellStyle name="20% - uthevingsfarge 1 59 2 2 3" xfId="13821" xr:uid="{B4163750-7C5F-4767-8BCB-052FEE57FA75}"/>
    <cellStyle name="20% - uthevingsfarge 1 59 2 3" xfId="9753" xr:uid="{00000000-0005-0000-0000-000048020000}"/>
    <cellStyle name="20% - uthevingsfarge 1 59 2 3 2" xfId="18179" xr:uid="{41EBA86D-2F48-4AC2-B938-C2894567FCF2}"/>
    <cellStyle name="20% - uthevingsfarge 1 59 3" xfId="4585" xr:uid="{00000000-0005-0000-0000-000049020000}"/>
    <cellStyle name="20% - uthevingsfarge 1 59 3 2" xfId="7238" xr:uid="{00000000-0005-0000-0000-00004A020000}"/>
    <cellStyle name="20% - uthevingsfarge 1 59 3 2 2" xfId="15693" xr:uid="{DF855DB6-BC40-47F6-823F-E21D28CFF570}"/>
    <cellStyle name="20% - uthevingsfarge 1 59 3 3" xfId="13120" xr:uid="{3A1F8DC2-F71B-4E2F-BB4B-716C3D8BA654}"/>
    <cellStyle name="20% - uthevingsfarge 1 59 4" xfId="9219" xr:uid="{00000000-0005-0000-0000-00004B020000}"/>
    <cellStyle name="20% - uthevingsfarge 1 59 4 2" xfId="17654" xr:uid="{89E8A1D3-F315-47F7-8CE9-91BB106D2E1D}"/>
    <cellStyle name="20% - uthevingsfarge 1 6" xfId="244" xr:uid="{00000000-0005-0000-0000-00004C020000}"/>
    <cellStyle name="20% - uthevingsfarge 1 6 2" xfId="245" xr:uid="{00000000-0005-0000-0000-00004D020000}"/>
    <cellStyle name="20% - uthevingsfarge 1 6 2 2" xfId="5307" xr:uid="{00000000-0005-0000-0000-00004E020000}"/>
    <cellStyle name="20% - uthevingsfarge 1 6 2 2 2" xfId="7940" xr:uid="{00000000-0005-0000-0000-00004F020000}"/>
    <cellStyle name="20% - uthevingsfarge 1 6 2 2 2 2" xfId="16395" xr:uid="{71AB55E3-2258-46DF-889F-EC134BAB15F4}"/>
    <cellStyle name="20% - uthevingsfarge 1 6 2 2 3" xfId="13822" xr:uid="{2575BBF5-C79B-4818-9FB2-548E383FABAF}"/>
    <cellStyle name="20% - uthevingsfarge 1 6 2 3" xfId="9687" xr:uid="{00000000-0005-0000-0000-000050020000}"/>
    <cellStyle name="20% - uthevingsfarge 1 6 2 3 2" xfId="18113" xr:uid="{2FE78CEE-5D80-4DF0-95D7-A251B52F5902}"/>
    <cellStyle name="20% - uthevingsfarge 1 6 3" xfId="4586" xr:uid="{00000000-0005-0000-0000-000051020000}"/>
    <cellStyle name="20% - uthevingsfarge 1 6 3 2" xfId="7239" xr:uid="{00000000-0005-0000-0000-000052020000}"/>
    <cellStyle name="20% - uthevingsfarge 1 6 3 2 2" xfId="15694" xr:uid="{316F4487-23AC-4ADF-9410-0E770E9CF0F8}"/>
    <cellStyle name="20% - uthevingsfarge 1 6 3 3" xfId="13121" xr:uid="{318B240C-34F3-4EA3-8396-8FD74CC9260E}"/>
    <cellStyle name="20% - uthevingsfarge 1 6 4" xfId="9686" xr:uid="{00000000-0005-0000-0000-000053020000}"/>
    <cellStyle name="20% - uthevingsfarge 1 6 4 2" xfId="18112" xr:uid="{0A187D39-C98E-4185-B47B-BE90902E2AB1}"/>
    <cellStyle name="20% - uthevingsfarge 1 60" xfId="246" xr:uid="{00000000-0005-0000-0000-000054020000}"/>
    <cellStyle name="20% - uthevingsfarge 1 60 2" xfId="247" xr:uid="{00000000-0005-0000-0000-000055020000}"/>
    <cellStyle name="20% - uthevingsfarge 1 60 3" xfId="9685" xr:uid="{00000000-0005-0000-0000-000056020000}"/>
    <cellStyle name="20% - uthevingsfarge 1 60 3 2" xfId="18111" xr:uid="{C404C8BD-0FBC-46C2-9201-AB686E189AD8}"/>
    <cellStyle name="20% - uthevingsfarge 1 61" xfId="248" xr:uid="{00000000-0005-0000-0000-000057020000}"/>
    <cellStyle name="20% - uthevingsfarge 1 61 2" xfId="249" xr:uid="{00000000-0005-0000-0000-000058020000}"/>
    <cellStyle name="20% - uthevingsfarge 1 62" xfId="250" xr:uid="{00000000-0005-0000-0000-000059020000}"/>
    <cellStyle name="20% - uthevingsfarge 1 62 2" xfId="251" xr:uid="{00000000-0005-0000-0000-00005A020000}"/>
    <cellStyle name="20% - uthevingsfarge 1 63" xfId="252" xr:uid="{00000000-0005-0000-0000-00005B020000}"/>
    <cellStyle name="20% - uthevingsfarge 1 63 2" xfId="253" xr:uid="{00000000-0005-0000-0000-00005C020000}"/>
    <cellStyle name="20% - uthevingsfarge 1 64" xfId="254" xr:uid="{00000000-0005-0000-0000-00005D020000}"/>
    <cellStyle name="20% - uthevingsfarge 1 64 2" xfId="255" xr:uid="{00000000-0005-0000-0000-00005E020000}"/>
    <cellStyle name="20% - uthevingsfarge 1 65" xfId="256" xr:uid="{00000000-0005-0000-0000-00005F020000}"/>
    <cellStyle name="20% - uthevingsfarge 1 65 2" xfId="257" xr:uid="{00000000-0005-0000-0000-000060020000}"/>
    <cellStyle name="20% - uthevingsfarge 1 66" xfId="258" xr:uid="{00000000-0005-0000-0000-000061020000}"/>
    <cellStyle name="20% - uthevingsfarge 1 66 2" xfId="259" xr:uid="{00000000-0005-0000-0000-000062020000}"/>
    <cellStyle name="20% - uthevingsfarge 1 67" xfId="260" xr:uid="{00000000-0005-0000-0000-000063020000}"/>
    <cellStyle name="20% - uthevingsfarge 1 67 2" xfId="261" xr:uid="{00000000-0005-0000-0000-000064020000}"/>
    <cellStyle name="20% - uthevingsfarge 1 68" xfId="262" xr:uid="{00000000-0005-0000-0000-000065020000}"/>
    <cellStyle name="20% - uthevingsfarge 1 68 2" xfId="263" xr:uid="{00000000-0005-0000-0000-000066020000}"/>
    <cellStyle name="20% - uthevingsfarge 1 69" xfId="264" xr:uid="{00000000-0005-0000-0000-000067020000}"/>
    <cellStyle name="20% - uthevingsfarge 1 69 2" xfId="265" xr:uid="{00000000-0005-0000-0000-000068020000}"/>
    <cellStyle name="20% - uthevingsfarge 1 7" xfId="266" xr:uid="{00000000-0005-0000-0000-000069020000}"/>
    <cellStyle name="20% - uthevingsfarge 1 7 2" xfId="267" xr:uid="{00000000-0005-0000-0000-00006A020000}"/>
    <cellStyle name="20% - uthevingsfarge 1 7 2 2" xfId="5308" xr:uid="{00000000-0005-0000-0000-00006B020000}"/>
    <cellStyle name="20% - uthevingsfarge 1 7 2 2 2" xfId="7941" xr:uid="{00000000-0005-0000-0000-00006C020000}"/>
    <cellStyle name="20% - uthevingsfarge 1 7 2 2 2 2" xfId="16396" xr:uid="{D629D9C5-87A1-45CB-ACBB-BCBAB57BDA8F}"/>
    <cellStyle name="20% - uthevingsfarge 1 7 2 2 3" xfId="13823" xr:uid="{952AB683-1195-403C-89E6-2C8EF5D02CB8}"/>
    <cellStyle name="20% - uthevingsfarge 1 7 2 3" xfId="9684" xr:uid="{00000000-0005-0000-0000-00006D020000}"/>
    <cellStyle name="20% - uthevingsfarge 1 7 2 3 2" xfId="18110" xr:uid="{81C914F0-7702-4512-AC4B-0AC35C1D6426}"/>
    <cellStyle name="20% - uthevingsfarge 1 7 3" xfId="4587" xr:uid="{00000000-0005-0000-0000-00006E020000}"/>
    <cellStyle name="20% - uthevingsfarge 1 7 3 2" xfId="7240" xr:uid="{00000000-0005-0000-0000-00006F020000}"/>
    <cellStyle name="20% - uthevingsfarge 1 7 3 2 2" xfId="15695" xr:uid="{38D8E164-2384-41E5-9A0E-1EA5797EB844}"/>
    <cellStyle name="20% - uthevingsfarge 1 7 3 3" xfId="13122" xr:uid="{55B9301F-F9BE-4203-8432-830AA0D507C8}"/>
    <cellStyle name="20% - uthevingsfarge 1 7 4" xfId="9683" xr:uid="{00000000-0005-0000-0000-000070020000}"/>
    <cellStyle name="20% - uthevingsfarge 1 7 4 2" xfId="18109" xr:uid="{C19F88FC-24BF-48EF-9FA9-3A9AA7386D69}"/>
    <cellStyle name="20% - uthevingsfarge 1 70" xfId="268" xr:uid="{00000000-0005-0000-0000-000071020000}"/>
    <cellStyle name="20% - uthevingsfarge 1 70 2" xfId="269" xr:uid="{00000000-0005-0000-0000-000072020000}"/>
    <cellStyle name="20% - uthevingsfarge 1 71" xfId="270" xr:uid="{00000000-0005-0000-0000-000073020000}"/>
    <cellStyle name="20% - uthevingsfarge 1 71 2" xfId="271" xr:uid="{00000000-0005-0000-0000-000074020000}"/>
    <cellStyle name="20% - uthevingsfarge 1 72" xfId="272" xr:uid="{00000000-0005-0000-0000-000075020000}"/>
    <cellStyle name="20% - uthevingsfarge 1 72 2" xfId="273" xr:uid="{00000000-0005-0000-0000-000076020000}"/>
    <cellStyle name="20% - uthevingsfarge 1 73" xfId="274" xr:uid="{00000000-0005-0000-0000-000077020000}"/>
    <cellStyle name="20% - uthevingsfarge 1 73 2" xfId="275" xr:uid="{00000000-0005-0000-0000-000078020000}"/>
    <cellStyle name="20% - uthevingsfarge 1 74" xfId="276" xr:uid="{00000000-0005-0000-0000-000079020000}"/>
    <cellStyle name="20% - uthevingsfarge 1 74 2" xfId="277" xr:uid="{00000000-0005-0000-0000-00007A020000}"/>
    <cellStyle name="20% - uthevingsfarge 1 75" xfId="278" xr:uid="{00000000-0005-0000-0000-00007B020000}"/>
    <cellStyle name="20% - uthevingsfarge 1 75 2" xfId="279" xr:uid="{00000000-0005-0000-0000-00007C020000}"/>
    <cellStyle name="20% - uthevingsfarge 1 76" xfId="280" xr:uid="{00000000-0005-0000-0000-00007D020000}"/>
    <cellStyle name="20% - uthevingsfarge 1 76 2" xfId="281" xr:uid="{00000000-0005-0000-0000-00007E020000}"/>
    <cellStyle name="20% - uthevingsfarge 1 77" xfId="282" xr:uid="{00000000-0005-0000-0000-00007F020000}"/>
    <cellStyle name="20% - uthevingsfarge 1 78" xfId="283" xr:uid="{00000000-0005-0000-0000-000080020000}"/>
    <cellStyle name="20% - uthevingsfarge 1 79" xfId="284" xr:uid="{00000000-0005-0000-0000-000081020000}"/>
    <cellStyle name="20% - uthevingsfarge 1 8" xfId="285" xr:uid="{00000000-0005-0000-0000-000082020000}"/>
    <cellStyle name="20% - uthevingsfarge 1 8 2" xfId="286" xr:uid="{00000000-0005-0000-0000-000083020000}"/>
    <cellStyle name="20% - uthevingsfarge 1 8 2 2" xfId="5309" xr:uid="{00000000-0005-0000-0000-000084020000}"/>
    <cellStyle name="20% - uthevingsfarge 1 8 2 2 2" xfId="7942" xr:uid="{00000000-0005-0000-0000-000085020000}"/>
    <cellStyle name="20% - uthevingsfarge 1 8 2 2 2 2" xfId="16397" xr:uid="{41278B3B-A0D4-4FB2-AD53-5BA72217FEE8}"/>
    <cellStyle name="20% - uthevingsfarge 1 8 2 2 3" xfId="13824" xr:uid="{AC58E9C5-8D13-4D37-B630-F042F96BE1E4}"/>
    <cellStyle name="20% - uthevingsfarge 1 8 2 3" xfId="9682" xr:uid="{00000000-0005-0000-0000-000086020000}"/>
    <cellStyle name="20% - uthevingsfarge 1 8 2 3 2" xfId="18108" xr:uid="{56D906FB-6283-4DB4-8F2D-83754C1AF5B5}"/>
    <cellStyle name="20% - uthevingsfarge 1 8 3" xfId="4588" xr:uid="{00000000-0005-0000-0000-000087020000}"/>
    <cellStyle name="20% - uthevingsfarge 1 8 3 2" xfId="7241" xr:uid="{00000000-0005-0000-0000-000088020000}"/>
    <cellStyle name="20% - uthevingsfarge 1 8 3 2 2" xfId="15696" xr:uid="{2391C7A2-0BC7-43C9-9CBE-324B30781EBE}"/>
    <cellStyle name="20% - uthevingsfarge 1 8 3 3" xfId="13123" xr:uid="{14B177DF-9489-4FED-8641-9BEDC226ECD4}"/>
    <cellStyle name="20% - uthevingsfarge 1 8 4" xfId="9681" xr:uid="{00000000-0005-0000-0000-000089020000}"/>
    <cellStyle name="20% - uthevingsfarge 1 8 4 2" xfId="18107" xr:uid="{6EE85DBC-A298-48E1-BF75-9AEBC5517B97}"/>
    <cellStyle name="20% - uthevingsfarge 1 80" xfId="287" xr:uid="{00000000-0005-0000-0000-00008A020000}"/>
    <cellStyle name="20% - uthevingsfarge 1 81" xfId="288" xr:uid="{00000000-0005-0000-0000-00008B020000}"/>
    <cellStyle name="20% - uthevingsfarge 1 82" xfId="289" xr:uid="{00000000-0005-0000-0000-00008C020000}"/>
    <cellStyle name="20% - uthevingsfarge 1 83" xfId="290" xr:uid="{00000000-0005-0000-0000-00008D020000}"/>
    <cellStyle name="20% - uthevingsfarge 1 84" xfId="291" xr:uid="{00000000-0005-0000-0000-00008E020000}"/>
    <cellStyle name="20% - uthevingsfarge 1 85" xfId="292" xr:uid="{00000000-0005-0000-0000-00008F020000}"/>
    <cellStyle name="20% - uthevingsfarge 1 86" xfId="293" xr:uid="{00000000-0005-0000-0000-000090020000}"/>
    <cellStyle name="20% - uthevingsfarge 1 87" xfId="294" xr:uid="{00000000-0005-0000-0000-000091020000}"/>
    <cellStyle name="20% - uthevingsfarge 1 88" xfId="295" xr:uid="{00000000-0005-0000-0000-000092020000}"/>
    <cellStyle name="20% - uthevingsfarge 1 89" xfId="296" xr:uid="{00000000-0005-0000-0000-000093020000}"/>
    <cellStyle name="20% - uthevingsfarge 1 9" xfId="297" xr:uid="{00000000-0005-0000-0000-000094020000}"/>
    <cellStyle name="20% - uthevingsfarge 1 9 2" xfId="298" xr:uid="{00000000-0005-0000-0000-000095020000}"/>
    <cellStyle name="20% - uthevingsfarge 1 9 2 2" xfId="5310" xr:uid="{00000000-0005-0000-0000-000096020000}"/>
    <cellStyle name="20% - uthevingsfarge 1 9 2 2 2" xfId="7943" xr:uid="{00000000-0005-0000-0000-000097020000}"/>
    <cellStyle name="20% - uthevingsfarge 1 9 2 2 2 2" xfId="16398" xr:uid="{3A7B4CE7-0A84-4393-BCFE-B261E6E29B55}"/>
    <cellStyle name="20% - uthevingsfarge 1 9 2 2 3" xfId="13825" xr:uid="{61F43A21-0CBD-4B18-B8AF-C0AF4C63CDC1}"/>
    <cellStyle name="20% - uthevingsfarge 1 9 2 3" xfId="10297" xr:uid="{00000000-0005-0000-0000-000098020000}"/>
    <cellStyle name="20% - uthevingsfarge 1 9 2 3 2" xfId="18714" xr:uid="{00C89BE0-0B70-4693-A3F7-20D8AED9DFB1}"/>
    <cellStyle name="20% - uthevingsfarge 1 9 3" xfId="4589" xr:uid="{00000000-0005-0000-0000-000099020000}"/>
    <cellStyle name="20% - uthevingsfarge 1 9 3 2" xfId="7242" xr:uid="{00000000-0005-0000-0000-00009A020000}"/>
    <cellStyle name="20% - uthevingsfarge 1 9 3 2 2" xfId="15697" xr:uid="{81A24D11-FFA2-49CA-8832-74FE8F996984}"/>
    <cellStyle name="20% - uthevingsfarge 1 9 3 3" xfId="13124" xr:uid="{9398A5B0-684B-41D8-B3FF-1EBEBD52A67F}"/>
    <cellStyle name="20% - uthevingsfarge 1 9 4" xfId="9981" xr:uid="{00000000-0005-0000-0000-00009B020000}"/>
    <cellStyle name="20% - uthevingsfarge 1 9 4 2" xfId="18407" xr:uid="{BBA1B84F-1C7A-49D4-A52D-9E454E763242}"/>
    <cellStyle name="20% - uthevingsfarge 1 90" xfId="299" xr:uid="{00000000-0005-0000-0000-00009C020000}"/>
    <cellStyle name="20% - uthevingsfarge 1 90 2" xfId="2739" xr:uid="{00000000-0005-0000-0000-00009D020000}"/>
    <cellStyle name="20% - uthevingsfarge 1 90 2 2" xfId="3039" xr:uid="{00000000-0005-0000-0000-00009E020000}"/>
    <cellStyle name="20% - uthevingsfarge 1 90 2 2 2" xfId="6624" xr:uid="{00000000-0005-0000-0000-00009F020000}"/>
    <cellStyle name="20% - uthevingsfarge 1 90 2 2 2 2" xfId="15079" xr:uid="{6A14DDCE-9E83-4963-9C7B-E13324956DDF}"/>
    <cellStyle name="20% - uthevingsfarge 1 90 2 2 3" xfId="11932" xr:uid="{01921529-F4DB-432E-9975-59C4848D72FC}"/>
    <cellStyle name="20% - uthevingsfarge 1 90 2 3" xfId="3925" xr:uid="{00000000-0005-0000-0000-0000A0020000}"/>
    <cellStyle name="20% - uthevingsfarge 1 90 2 3 2" xfId="12814" xr:uid="{82F4EE23-1B31-4D80-BE6B-873E24387D19}"/>
    <cellStyle name="20% - uthevingsfarge 1 90 2 4" xfId="6312" xr:uid="{00000000-0005-0000-0000-0000A1020000}"/>
    <cellStyle name="20% - uthevingsfarge 1 90 2 4 2" xfId="14767" xr:uid="{17C60D66-CB58-4E35-A934-4001BB92871D}"/>
    <cellStyle name="20% - uthevingsfarge 1 90 2 5" xfId="8624" xr:uid="{00000000-0005-0000-0000-0000A2020000}"/>
    <cellStyle name="20% - uthevingsfarge 1 90 2 5 2" xfId="17079" xr:uid="{B853A49B-5BAC-4D2C-8A1F-E079FF7C3E5B}"/>
    <cellStyle name="20% - uthevingsfarge 1 90 2 6" xfId="11632" xr:uid="{B62A1CF5-65AD-49E5-81CC-72E9713F4D91}"/>
    <cellStyle name="20% - uthevingsfarge 1 90 3" xfId="3038" xr:uid="{00000000-0005-0000-0000-0000A3020000}"/>
    <cellStyle name="20% - uthevingsfarge 1 90 3 2" xfId="6623" xr:uid="{00000000-0005-0000-0000-0000A4020000}"/>
    <cellStyle name="20% - uthevingsfarge 1 90 3 2 2" xfId="15078" xr:uid="{E8B5E12C-98E1-460E-A761-175AE170FD1D}"/>
    <cellStyle name="20% - uthevingsfarge 1 90 3 3" xfId="11931" xr:uid="{9AFAD22C-FE89-485D-8B27-B5C9C6561EF4}"/>
    <cellStyle name="20% - uthevingsfarge 1 90 4" xfId="3622" xr:uid="{00000000-0005-0000-0000-0000A5020000}"/>
    <cellStyle name="20% - uthevingsfarge 1 90 4 2" xfId="12511" xr:uid="{CB0F5159-147D-4DE1-B2B7-0DC45F7F01CD}"/>
    <cellStyle name="20% - uthevingsfarge 1 90 5" xfId="6027" xr:uid="{00000000-0005-0000-0000-0000A6020000}"/>
    <cellStyle name="20% - uthevingsfarge 1 90 5 2" xfId="14482" xr:uid="{D18D2EF2-482E-4BA4-9DFE-58A57AF9817E}"/>
    <cellStyle name="20% - uthevingsfarge 1 90 6" xfId="8623" xr:uid="{00000000-0005-0000-0000-0000A7020000}"/>
    <cellStyle name="20% - uthevingsfarge 1 90 6 2" xfId="17078" xr:uid="{7DC6933D-6B03-4568-959B-CFAE68405FA9}"/>
    <cellStyle name="20% - uthevingsfarge 1 90 7" xfId="11350" xr:uid="{68FB9EDA-CF04-4FF3-A373-C8ECCFA4AFAA}"/>
    <cellStyle name="20% - uthevingsfarge 1 91" xfId="300" xr:uid="{00000000-0005-0000-0000-0000A8020000}"/>
    <cellStyle name="20% - uthevingsfarge 1 91 2" xfId="2740" xr:uid="{00000000-0005-0000-0000-0000A9020000}"/>
    <cellStyle name="20% - uthevingsfarge 1 91 2 2" xfId="3041" xr:uid="{00000000-0005-0000-0000-0000AA020000}"/>
    <cellStyle name="20% - uthevingsfarge 1 91 2 2 2" xfId="6626" xr:uid="{00000000-0005-0000-0000-0000AB020000}"/>
    <cellStyle name="20% - uthevingsfarge 1 91 2 2 2 2" xfId="15081" xr:uid="{5A894701-05FB-4495-BA41-4B6E8457FAB5}"/>
    <cellStyle name="20% - uthevingsfarge 1 91 2 2 3" xfId="11934" xr:uid="{8FA18D76-220B-4DFF-8CDF-586A9E341F45}"/>
    <cellStyle name="20% - uthevingsfarge 1 91 2 3" xfId="3649" xr:uid="{00000000-0005-0000-0000-0000AC020000}"/>
    <cellStyle name="20% - uthevingsfarge 1 91 2 3 2" xfId="12538" xr:uid="{4A0BFCEB-ADD7-4A21-8F8E-AA4D99DC1F1C}"/>
    <cellStyle name="20% - uthevingsfarge 1 91 2 4" xfId="6313" xr:uid="{00000000-0005-0000-0000-0000AD020000}"/>
    <cellStyle name="20% - uthevingsfarge 1 91 2 4 2" xfId="14768" xr:uid="{69F1F030-D60B-4EDE-80DD-61100DA354D4}"/>
    <cellStyle name="20% - uthevingsfarge 1 91 2 5" xfId="8626" xr:uid="{00000000-0005-0000-0000-0000AE020000}"/>
    <cellStyle name="20% - uthevingsfarge 1 91 2 5 2" xfId="17081" xr:uid="{C165902E-BE19-475B-932B-E32D66A2B284}"/>
    <cellStyle name="20% - uthevingsfarge 1 91 2 6" xfId="11633" xr:uid="{884FDD45-E728-4FCA-BAF1-5E21A22C29E9}"/>
    <cellStyle name="20% - uthevingsfarge 1 91 3" xfId="3040" xr:uid="{00000000-0005-0000-0000-0000AF020000}"/>
    <cellStyle name="20% - uthevingsfarge 1 91 3 2" xfId="6625" xr:uid="{00000000-0005-0000-0000-0000B0020000}"/>
    <cellStyle name="20% - uthevingsfarge 1 91 3 2 2" xfId="15080" xr:uid="{3497C8BA-FABF-4D65-8349-55344D554ED2}"/>
    <cellStyle name="20% - uthevingsfarge 1 91 3 3" xfId="11933" xr:uid="{9A31D112-7B84-48C4-B884-F5086F13C804}"/>
    <cellStyle name="20% - uthevingsfarge 1 91 4" xfId="3623" xr:uid="{00000000-0005-0000-0000-0000B1020000}"/>
    <cellStyle name="20% - uthevingsfarge 1 91 4 2" xfId="12512" xr:uid="{172B5C02-9EE3-44A4-AB4E-32B66F575F0B}"/>
    <cellStyle name="20% - uthevingsfarge 1 91 5" xfId="6028" xr:uid="{00000000-0005-0000-0000-0000B2020000}"/>
    <cellStyle name="20% - uthevingsfarge 1 91 5 2" xfId="14483" xr:uid="{39164486-4047-4C70-9739-7A510C4D9ED1}"/>
    <cellStyle name="20% - uthevingsfarge 1 91 6" xfId="8625" xr:uid="{00000000-0005-0000-0000-0000B3020000}"/>
    <cellStyle name="20% - uthevingsfarge 1 91 6 2" xfId="17080" xr:uid="{E5FBD8D4-71C0-43C1-914F-4359B50A070D}"/>
    <cellStyle name="20% - uthevingsfarge 1 91 7" xfId="11351" xr:uid="{FA34B388-0B86-4F4E-AAA2-94616F8E7535}"/>
    <cellStyle name="20% - uthevingsfarge 1 92" xfId="301" xr:uid="{00000000-0005-0000-0000-0000B4020000}"/>
    <cellStyle name="20% - uthevingsfarge 1 92 2" xfId="2741" xr:uid="{00000000-0005-0000-0000-0000B5020000}"/>
    <cellStyle name="20% - uthevingsfarge 1 92 2 2" xfId="3043" xr:uid="{00000000-0005-0000-0000-0000B6020000}"/>
    <cellStyle name="20% - uthevingsfarge 1 92 2 2 2" xfId="6628" xr:uid="{00000000-0005-0000-0000-0000B7020000}"/>
    <cellStyle name="20% - uthevingsfarge 1 92 2 2 2 2" xfId="15083" xr:uid="{C573904D-9C54-445B-84EE-4C7E237E600D}"/>
    <cellStyle name="20% - uthevingsfarge 1 92 2 2 3" xfId="11936" xr:uid="{13ACB816-DA93-4F34-90FB-962BA94970E8}"/>
    <cellStyle name="20% - uthevingsfarge 1 92 2 3" xfId="3659" xr:uid="{00000000-0005-0000-0000-0000B8020000}"/>
    <cellStyle name="20% - uthevingsfarge 1 92 2 3 2" xfId="12548" xr:uid="{E3E9F7EE-BE4E-4E26-ADFE-F15ED19900BC}"/>
    <cellStyle name="20% - uthevingsfarge 1 92 2 4" xfId="6314" xr:uid="{00000000-0005-0000-0000-0000B9020000}"/>
    <cellStyle name="20% - uthevingsfarge 1 92 2 4 2" xfId="14769" xr:uid="{694EF51D-BEA3-4691-8AA3-36C517E0B3CE}"/>
    <cellStyle name="20% - uthevingsfarge 1 92 2 5" xfId="8628" xr:uid="{00000000-0005-0000-0000-0000BA020000}"/>
    <cellStyle name="20% - uthevingsfarge 1 92 2 5 2" xfId="17083" xr:uid="{F17175BD-D63E-4FE7-AF37-1194C3916E45}"/>
    <cellStyle name="20% - uthevingsfarge 1 92 2 6" xfId="11634" xr:uid="{84063695-6285-417C-B1C0-00DF76E211C3}"/>
    <cellStyle name="20% - uthevingsfarge 1 92 3" xfId="3042" xr:uid="{00000000-0005-0000-0000-0000BB020000}"/>
    <cellStyle name="20% - uthevingsfarge 1 92 3 2" xfId="6627" xr:uid="{00000000-0005-0000-0000-0000BC020000}"/>
    <cellStyle name="20% - uthevingsfarge 1 92 3 2 2" xfId="15082" xr:uid="{3F1A32BD-7720-442B-8C99-FA822ED1A700}"/>
    <cellStyle name="20% - uthevingsfarge 1 92 3 3" xfId="11935" xr:uid="{E09321AF-B25B-4DC2-BE33-C05352854516}"/>
    <cellStyle name="20% - uthevingsfarge 1 92 4" xfId="3638" xr:uid="{00000000-0005-0000-0000-0000BD020000}"/>
    <cellStyle name="20% - uthevingsfarge 1 92 4 2" xfId="12527" xr:uid="{6E40566F-2ABF-4765-BD9F-B912CF62FEE7}"/>
    <cellStyle name="20% - uthevingsfarge 1 92 5" xfId="6029" xr:uid="{00000000-0005-0000-0000-0000BE020000}"/>
    <cellStyle name="20% - uthevingsfarge 1 92 5 2" xfId="14484" xr:uid="{B3464CCD-B5AA-448C-AD50-ED31715D280F}"/>
    <cellStyle name="20% - uthevingsfarge 1 92 6" xfId="8627" xr:uid="{00000000-0005-0000-0000-0000BF020000}"/>
    <cellStyle name="20% - uthevingsfarge 1 92 6 2" xfId="17082" xr:uid="{D3C9F1EF-88BD-48E5-AC28-FDB93F1341D8}"/>
    <cellStyle name="20% - uthevingsfarge 1 92 7" xfId="11352" xr:uid="{D02E4842-7F32-482F-8A73-3C6F559CEAC3}"/>
    <cellStyle name="20% - uthevingsfarge 1 93" xfId="302" xr:uid="{00000000-0005-0000-0000-0000C0020000}"/>
    <cellStyle name="20% - uthevingsfarge 1 93 2" xfId="2742" xr:uid="{00000000-0005-0000-0000-0000C1020000}"/>
    <cellStyle name="20% - uthevingsfarge 1 93 2 2" xfId="3045" xr:uid="{00000000-0005-0000-0000-0000C2020000}"/>
    <cellStyle name="20% - uthevingsfarge 1 93 2 2 2" xfId="6630" xr:uid="{00000000-0005-0000-0000-0000C3020000}"/>
    <cellStyle name="20% - uthevingsfarge 1 93 2 2 2 2" xfId="15085" xr:uid="{3EF049CE-3D3E-44DC-9329-7132BF50CF4E}"/>
    <cellStyle name="20% - uthevingsfarge 1 93 2 2 3" xfId="11938" xr:uid="{B5BADE58-DE79-4D8E-93D0-0781C4E7FBFA}"/>
    <cellStyle name="20% - uthevingsfarge 1 93 2 3" xfId="3976" xr:uid="{00000000-0005-0000-0000-0000C4020000}"/>
    <cellStyle name="20% - uthevingsfarge 1 93 2 3 2" xfId="12865" xr:uid="{8830708A-F51A-4A27-B26B-2689AD3A0C55}"/>
    <cellStyle name="20% - uthevingsfarge 1 93 2 4" xfId="6315" xr:uid="{00000000-0005-0000-0000-0000C5020000}"/>
    <cellStyle name="20% - uthevingsfarge 1 93 2 4 2" xfId="14770" xr:uid="{B52CBE8D-B57D-43DB-8BF9-1EB4BFB11F1B}"/>
    <cellStyle name="20% - uthevingsfarge 1 93 2 5" xfId="8630" xr:uid="{00000000-0005-0000-0000-0000C6020000}"/>
    <cellStyle name="20% - uthevingsfarge 1 93 2 5 2" xfId="17085" xr:uid="{8F0FA987-3BEF-4770-82BD-217489834FE4}"/>
    <cellStyle name="20% - uthevingsfarge 1 93 2 6" xfId="11635" xr:uid="{F06982CD-9D52-4110-A210-452B59BDCC3F}"/>
    <cellStyle name="20% - uthevingsfarge 1 93 3" xfId="3044" xr:uid="{00000000-0005-0000-0000-0000C7020000}"/>
    <cellStyle name="20% - uthevingsfarge 1 93 3 2" xfId="6629" xr:uid="{00000000-0005-0000-0000-0000C8020000}"/>
    <cellStyle name="20% - uthevingsfarge 1 93 3 2 2" xfId="15084" xr:uid="{4A09D184-3BDE-4CB3-BFC8-62B1693EFFBD}"/>
    <cellStyle name="20% - uthevingsfarge 1 93 3 3" xfId="11937" xr:uid="{A81E4C48-DB5C-4482-B8E9-1BD97956EB57}"/>
    <cellStyle name="20% - uthevingsfarge 1 93 4" xfId="4145" xr:uid="{00000000-0005-0000-0000-0000C9020000}"/>
    <cellStyle name="20% - uthevingsfarge 1 93 4 2" xfId="13033" xr:uid="{E5556BF5-D40E-429C-A3AE-7DC9E05B133C}"/>
    <cellStyle name="20% - uthevingsfarge 1 93 5" xfId="6030" xr:uid="{00000000-0005-0000-0000-0000CA020000}"/>
    <cellStyle name="20% - uthevingsfarge 1 93 5 2" xfId="14485" xr:uid="{36576CAB-3420-4879-9C3C-1117B4EB22C9}"/>
    <cellStyle name="20% - uthevingsfarge 1 93 6" xfId="8629" xr:uid="{00000000-0005-0000-0000-0000CB020000}"/>
    <cellStyle name="20% - uthevingsfarge 1 93 6 2" xfId="17084" xr:uid="{DAD0C5CF-2367-4D69-AFE9-B1667693A24A}"/>
    <cellStyle name="20% - uthevingsfarge 1 93 7" xfId="11353" xr:uid="{24D5F79F-AE6E-48CB-A512-43514F374D67}"/>
    <cellStyle name="20% - uthevingsfarge 1 94" xfId="303" xr:uid="{00000000-0005-0000-0000-0000CC020000}"/>
    <cellStyle name="20% - uthevingsfarge 1 94 2" xfId="2743" xr:uid="{00000000-0005-0000-0000-0000CD020000}"/>
    <cellStyle name="20% - uthevingsfarge 1 94 2 2" xfId="3047" xr:uid="{00000000-0005-0000-0000-0000CE020000}"/>
    <cellStyle name="20% - uthevingsfarge 1 94 2 2 2" xfId="6632" xr:uid="{00000000-0005-0000-0000-0000CF020000}"/>
    <cellStyle name="20% - uthevingsfarge 1 94 2 2 2 2" xfId="15087" xr:uid="{0596AC75-EB23-478C-BF22-6889FE3B6EFB}"/>
    <cellStyle name="20% - uthevingsfarge 1 94 2 2 3" xfId="11940" xr:uid="{0D8BC54A-44F6-4A99-A872-27416FA34660}"/>
    <cellStyle name="20% - uthevingsfarge 1 94 2 3" xfId="3924" xr:uid="{00000000-0005-0000-0000-0000D0020000}"/>
    <cellStyle name="20% - uthevingsfarge 1 94 2 3 2" xfId="12813" xr:uid="{233577BC-7C01-4419-9BD3-085723B596CD}"/>
    <cellStyle name="20% - uthevingsfarge 1 94 2 4" xfId="6316" xr:uid="{00000000-0005-0000-0000-0000D1020000}"/>
    <cellStyle name="20% - uthevingsfarge 1 94 2 4 2" xfId="14771" xr:uid="{C1DF035C-B266-4448-AF45-04625E669BF7}"/>
    <cellStyle name="20% - uthevingsfarge 1 94 2 5" xfId="8632" xr:uid="{00000000-0005-0000-0000-0000D2020000}"/>
    <cellStyle name="20% - uthevingsfarge 1 94 2 5 2" xfId="17087" xr:uid="{A2B82637-08E7-4936-BEF6-1CC639EBE853}"/>
    <cellStyle name="20% - uthevingsfarge 1 94 2 6" xfId="11636" xr:uid="{80D080A9-FCDD-4F02-9F58-71FDE4D674A1}"/>
    <cellStyle name="20% - uthevingsfarge 1 94 3" xfId="3046" xr:uid="{00000000-0005-0000-0000-0000D3020000}"/>
    <cellStyle name="20% - uthevingsfarge 1 94 3 2" xfId="6631" xr:uid="{00000000-0005-0000-0000-0000D4020000}"/>
    <cellStyle name="20% - uthevingsfarge 1 94 3 2 2" xfId="15086" xr:uid="{996594FB-A0DF-46CC-8BC9-215836EE0B80}"/>
    <cellStyle name="20% - uthevingsfarge 1 94 3 3" xfId="11939" xr:uid="{30DFFFED-0998-49EA-A201-199A6D113FB0}"/>
    <cellStyle name="20% - uthevingsfarge 1 94 4" xfId="4046" xr:uid="{00000000-0005-0000-0000-0000D5020000}"/>
    <cellStyle name="20% - uthevingsfarge 1 94 4 2" xfId="12934" xr:uid="{69B0D474-48FF-4496-8CA6-3BD3D74AA776}"/>
    <cellStyle name="20% - uthevingsfarge 1 94 5" xfId="6031" xr:uid="{00000000-0005-0000-0000-0000D6020000}"/>
    <cellStyle name="20% - uthevingsfarge 1 94 5 2" xfId="14486" xr:uid="{E575F73C-E457-446F-B6F1-31BA1F99FAFB}"/>
    <cellStyle name="20% - uthevingsfarge 1 94 6" xfId="8631" xr:uid="{00000000-0005-0000-0000-0000D7020000}"/>
    <cellStyle name="20% - uthevingsfarge 1 94 6 2" xfId="17086" xr:uid="{A8A45014-D3E3-4571-910C-1D6D89508222}"/>
    <cellStyle name="20% - uthevingsfarge 1 94 7" xfId="11354" xr:uid="{593F25A8-69B3-48FF-8F30-6685161774FD}"/>
    <cellStyle name="20% - uthevingsfarge 1 95" xfId="304" xr:uid="{00000000-0005-0000-0000-0000D8020000}"/>
    <cellStyle name="20% - uthevingsfarge 1 95 2" xfId="2744" xr:uid="{00000000-0005-0000-0000-0000D9020000}"/>
    <cellStyle name="20% - uthevingsfarge 1 95 2 2" xfId="3049" xr:uid="{00000000-0005-0000-0000-0000DA020000}"/>
    <cellStyle name="20% - uthevingsfarge 1 95 2 2 2" xfId="6634" xr:uid="{00000000-0005-0000-0000-0000DB020000}"/>
    <cellStyle name="20% - uthevingsfarge 1 95 2 2 2 2" xfId="15089" xr:uid="{F90E593E-0C2B-4033-958B-19A2A58AD473}"/>
    <cellStyle name="20% - uthevingsfarge 1 95 2 2 3" xfId="11942" xr:uid="{96DB33F0-B61E-4AC6-94B5-FF2D370EB37E}"/>
    <cellStyle name="20% - uthevingsfarge 1 95 2 3" xfId="4064" xr:uid="{00000000-0005-0000-0000-0000DC020000}"/>
    <cellStyle name="20% - uthevingsfarge 1 95 2 3 2" xfId="12952" xr:uid="{9835B594-9BA2-4C2B-8BB0-9CD8E9B2A8CA}"/>
    <cellStyle name="20% - uthevingsfarge 1 95 2 4" xfId="6317" xr:uid="{00000000-0005-0000-0000-0000DD020000}"/>
    <cellStyle name="20% - uthevingsfarge 1 95 2 4 2" xfId="14772" xr:uid="{D9EAC42B-762C-41F4-868B-666D4243BD91}"/>
    <cellStyle name="20% - uthevingsfarge 1 95 2 5" xfId="8634" xr:uid="{00000000-0005-0000-0000-0000DE020000}"/>
    <cellStyle name="20% - uthevingsfarge 1 95 2 5 2" xfId="17089" xr:uid="{501A922C-6A56-4B49-92EB-1B25978EC770}"/>
    <cellStyle name="20% - uthevingsfarge 1 95 2 6" xfId="11637" xr:uid="{933FA70E-1093-4837-BF9B-A50FCA01A7F2}"/>
    <cellStyle name="20% - uthevingsfarge 1 95 3" xfId="3048" xr:uid="{00000000-0005-0000-0000-0000DF020000}"/>
    <cellStyle name="20% - uthevingsfarge 1 95 3 2" xfId="6633" xr:uid="{00000000-0005-0000-0000-0000E0020000}"/>
    <cellStyle name="20% - uthevingsfarge 1 95 3 2 2" xfId="15088" xr:uid="{38AA2E40-C053-4237-9B60-A969EFAA0EB7}"/>
    <cellStyle name="20% - uthevingsfarge 1 95 3 3" xfId="11941" xr:uid="{E9DA379D-BF95-4470-892B-32E12631EFDE}"/>
    <cellStyle name="20% - uthevingsfarge 1 95 4" xfId="3898" xr:uid="{00000000-0005-0000-0000-0000E1020000}"/>
    <cellStyle name="20% - uthevingsfarge 1 95 4 2" xfId="12787" xr:uid="{E7F6FE81-8E37-4839-B444-45A6E200CB5A}"/>
    <cellStyle name="20% - uthevingsfarge 1 95 5" xfId="6032" xr:uid="{00000000-0005-0000-0000-0000E2020000}"/>
    <cellStyle name="20% - uthevingsfarge 1 95 5 2" xfId="14487" xr:uid="{585EE706-776F-4E84-8782-8F25CC2F046A}"/>
    <cellStyle name="20% - uthevingsfarge 1 95 6" xfId="8633" xr:uid="{00000000-0005-0000-0000-0000E3020000}"/>
    <cellStyle name="20% - uthevingsfarge 1 95 6 2" xfId="17088" xr:uid="{E0EFD043-AF3C-4750-BE6E-643020D9AFD3}"/>
    <cellStyle name="20% - uthevingsfarge 1 95 7" xfId="11355" xr:uid="{C5F28334-E8D2-4908-9286-59A0708C46B0}"/>
    <cellStyle name="20% - uthevingsfarge 1 96" xfId="305" xr:uid="{00000000-0005-0000-0000-0000E4020000}"/>
    <cellStyle name="20% - uthevingsfarge 1 96 2" xfId="2745" xr:uid="{00000000-0005-0000-0000-0000E5020000}"/>
    <cellStyle name="20% - uthevingsfarge 1 96 2 2" xfId="3051" xr:uid="{00000000-0005-0000-0000-0000E6020000}"/>
    <cellStyle name="20% - uthevingsfarge 1 96 2 2 2" xfId="6636" xr:uid="{00000000-0005-0000-0000-0000E7020000}"/>
    <cellStyle name="20% - uthevingsfarge 1 96 2 2 2 2" xfId="15091" xr:uid="{23FF685D-C8BA-4FD7-B025-B27ED1D9DDD7}"/>
    <cellStyle name="20% - uthevingsfarge 1 96 2 2 3" xfId="11944" xr:uid="{0300BC54-371C-4350-84F2-010A7ECC3A16}"/>
    <cellStyle name="20% - uthevingsfarge 1 96 2 3" xfId="3628" xr:uid="{00000000-0005-0000-0000-0000E8020000}"/>
    <cellStyle name="20% - uthevingsfarge 1 96 2 3 2" xfId="12517" xr:uid="{497BAF95-67E8-4C97-AAC6-BF3665E81CE9}"/>
    <cellStyle name="20% - uthevingsfarge 1 96 2 4" xfId="6318" xr:uid="{00000000-0005-0000-0000-0000E9020000}"/>
    <cellStyle name="20% - uthevingsfarge 1 96 2 4 2" xfId="14773" xr:uid="{610DCFD7-7028-4E74-9B15-94BAA1BA6236}"/>
    <cellStyle name="20% - uthevingsfarge 1 96 2 5" xfId="8636" xr:uid="{00000000-0005-0000-0000-0000EA020000}"/>
    <cellStyle name="20% - uthevingsfarge 1 96 2 5 2" xfId="17091" xr:uid="{9C292B10-389D-4CB7-ABF6-E397CAF3C88A}"/>
    <cellStyle name="20% - uthevingsfarge 1 96 2 6" xfId="11638" xr:uid="{9F43EA82-4FE1-4400-992B-E006F4C5F268}"/>
    <cellStyle name="20% - uthevingsfarge 1 96 3" xfId="3050" xr:uid="{00000000-0005-0000-0000-0000EB020000}"/>
    <cellStyle name="20% - uthevingsfarge 1 96 3 2" xfId="6635" xr:uid="{00000000-0005-0000-0000-0000EC020000}"/>
    <cellStyle name="20% - uthevingsfarge 1 96 3 2 2" xfId="15090" xr:uid="{DA0E28AB-E710-4F7D-93D5-48A0BC2C1623}"/>
    <cellStyle name="20% - uthevingsfarge 1 96 3 3" xfId="11943" xr:uid="{0C1A2C38-8C81-4B6C-B992-C53260EADA2C}"/>
    <cellStyle name="20% - uthevingsfarge 1 96 4" xfId="4142" xr:uid="{00000000-0005-0000-0000-0000ED020000}"/>
    <cellStyle name="20% - uthevingsfarge 1 96 4 2" xfId="13030" xr:uid="{BC4559C8-F2E0-415D-AEA0-9FDAB845092F}"/>
    <cellStyle name="20% - uthevingsfarge 1 96 5" xfId="6033" xr:uid="{00000000-0005-0000-0000-0000EE020000}"/>
    <cellStyle name="20% - uthevingsfarge 1 96 5 2" xfId="14488" xr:uid="{2EA4C749-4F8B-4F2D-918E-4310B99C2F40}"/>
    <cellStyle name="20% - uthevingsfarge 1 96 6" xfId="8635" xr:uid="{00000000-0005-0000-0000-0000EF020000}"/>
    <cellStyle name="20% - uthevingsfarge 1 96 6 2" xfId="17090" xr:uid="{FD0E4F40-D816-429F-BE9F-A57EA5160B9B}"/>
    <cellStyle name="20% - uthevingsfarge 1 96 7" xfId="11356" xr:uid="{33AA0285-72C2-4943-A0D3-64E2E6FDA37C}"/>
    <cellStyle name="20% - uthevingsfarge 1 97" xfId="306" xr:uid="{00000000-0005-0000-0000-0000F0020000}"/>
    <cellStyle name="20% - uthevingsfarge 1 97 2" xfId="2746" xr:uid="{00000000-0005-0000-0000-0000F1020000}"/>
    <cellStyle name="20% - uthevingsfarge 1 97 2 2" xfId="3053" xr:uid="{00000000-0005-0000-0000-0000F2020000}"/>
    <cellStyle name="20% - uthevingsfarge 1 97 2 2 2" xfId="6638" xr:uid="{00000000-0005-0000-0000-0000F3020000}"/>
    <cellStyle name="20% - uthevingsfarge 1 97 2 2 2 2" xfId="15093" xr:uid="{3CF1439D-99D3-43D8-B590-8E792C1B2C68}"/>
    <cellStyle name="20% - uthevingsfarge 1 97 2 2 3" xfId="11946" xr:uid="{A9AAB3FD-6E9F-492D-9DDC-61179F19BE7A}"/>
    <cellStyle name="20% - uthevingsfarge 1 97 2 3" xfId="4065" xr:uid="{00000000-0005-0000-0000-0000F4020000}"/>
    <cellStyle name="20% - uthevingsfarge 1 97 2 3 2" xfId="12953" xr:uid="{CFB003B0-9506-426D-AA36-68BB94E52925}"/>
    <cellStyle name="20% - uthevingsfarge 1 97 2 4" xfId="6319" xr:uid="{00000000-0005-0000-0000-0000F5020000}"/>
    <cellStyle name="20% - uthevingsfarge 1 97 2 4 2" xfId="14774" xr:uid="{CEC252BA-AB27-4E8D-AA42-29A7389F24F0}"/>
    <cellStyle name="20% - uthevingsfarge 1 97 2 5" xfId="8638" xr:uid="{00000000-0005-0000-0000-0000F6020000}"/>
    <cellStyle name="20% - uthevingsfarge 1 97 2 5 2" xfId="17093" xr:uid="{7898E965-AC2C-42E4-A028-BC874E65B509}"/>
    <cellStyle name="20% - uthevingsfarge 1 97 2 6" xfId="11639" xr:uid="{A05AE98B-020C-4748-99C2-DAAC048D17D3}"/>
    <cellStyle name="20% - uthevingsfarge 1 97 3" xfId="3052" xr:uid="{00000000-0005-0000-0000-0000F7020000}"/>
    <cellStyle name="20% - uthevingsfarge 1 97 3 2" xfId="6637" xr:uid="{00000000-0005-0000-0000-0000F8020000}"/>
    <cellStyle name="20% - uthevingsfarge 1 97 3 2 2" xfId="15092" xr:uid="{4002793F-C779-4EE1-883A-AEF22A0BFE84}"/>
    <cellStyle name="20% - uthevingsfarge 1 97 3 3" xfId="11945" xr:uid="{B058CB76-87AC-42DD-AD66-6DC7CC437A27}"/>
    <cellStyle name="20% - uthevingsfarge 1 97 4" xfId="4160" xr:uid="{00000000-0005-0000-0000-0000F9020000}"/>
    <cellStyle name="20% - uthevingsfarge 1 97 4 2" xfId="13048" xr:uid="{1672C01B-B110-40BD-B975-8C475229CD5C}"/>
    <cellStyle name="20% - uthevingsfarge 1 97 5" xfId="6034" xr:uid="{00000000-0005-0000-0000-0000FA020000}"/>
    <cellStyle name="20% - uthevingsfarge 1 97 5 2" xfId="14489" xr:uid="{CE367FEE-AEAC-40FE-A868-6DB3EEEB3031}"/>
    <cellStyle name="20% - uthevingsfarge 1 97 6" xfId="8637" xr:uid="{00000000-0005-0000-0000-0000FB020000}"/>
    <cellStyle name="20% - uthevingsfarge 1 97 6 2" xfId="17092" xr:uid="{775FDC4A-19E6-4CFD-886F-7B6A247F7B7D}"/>
    <cellStyle name="20% - uthevingsfarge 1 97 7" xfId="11357" xr:uid="{6A46BA5E-3C9B-4985-8D82-0954ED020067}"/>
    <cellStyle name="20% - uthevingsfarge 1 98" xfId="307" xr:uid="{00000000-0005-0000-0000-0000FC020000}"/>
    <cellStyle name="20% - uthevingsfarge 1 98 2" xfId="2747" xr:uid="{00000000-0005-0000-0000-0000FD020000}"/>
    <cellStyle name="20% - uthevingsfarge 1 98 2 2" xfId="3055" xr:uid="{00000000-0005-0000-0000-0000FE020000}"/>
    <cellStyle name="20% - uthevingsfarge 1 98 2 2 2" xfId="6640" xr:uid="{00000000-0005-0000-0000-0000FF020000}"/>
    <cellStyle name="20% - uthevingsfarge 1 98 2 2 2 2" xfId="15095" xr:uid="{DB854A5B-8F4F-4C68-83D8-FBCC4DB60ADD}"/>
    <cellStyle name="20% - uthevingsfarge 1 98 2 2 3" xfId="11948" xr:uid="{5B502492-DD64-406E-B958-DDB315EF4DDD}"/>
    <cellStyle name="20% - uthevingsfarge 1 98 2 3" xfId="3923" xr:uid="{00000000-0005-0000-0000-000000030000}"/>
    <cellStyle name="20% - uthevingsfarge 1 98 2 3 2" xfId="12812" xr:uid="{303067BF-66D3-4F6B-93D5-AE01F6BA68F3}"/>
    <cellStyle name="20% - uthevingsfarge 1 98 2 4" xfId="6320" xr:uid="{00000000-0005-0000-0000-000001030000}"/>
    <cellStyle name="20% - uthevingsfarge 1 98 2 4 2" xfId="14775" xr:uid="{0DBAEE7D-82F3-45D4-894D-79E99BC86B9F}"/>
    <cellStyle name="20% - uthevingsfarge 1 98 2 5" xfId="8640" xr:uid="{00000000-0005-0000-0000-000002030000}"/>
    <cellStyle name="20% - uthevingsfarge 1 98 2 5 2" xfId="17095" xr:uid="{938B954D-BA45-40CD-8D4A-9D72799190B1}"/>
    <cellStyle name="20% - uthevingsfarge 1 98 2 6" xfId="11640" xr:uid="{E56F6075-F2A9-46A1-9472-2F448370379A}"/>
    <cellStyle name="20% - uthevingsfarge 1 98 3" xfId="3054" xr:uid="{00000000-0005-0000-0000-000003030000}"/>
    <cellStyle name="20% - uthevingsfarge 1 98 3 2" xfId="6639" xr:uid="{00000000-0005-0000-0000-000004030000}"/>
    <cellStyle name="20% - uthevingsfarge 1 98 3 2 2" xfId="15094" xr:uid="{EF8BCE08-593B-470E-8F5C-3A8919C49119}"/>
    <cellStyle name="20% - uthevingsfarge 1 98 3 3" xfId="11947" xr:uid="{F830DD2A-A3A8-4B7A-A34B-844CD2B77D7F}"/>
    <cellStyle name="20% - uthevingsfarge 1 98 4" xfId="4143" xr:uid="{00000000-0005-0000-0000-000005030000}"/>
    <cellStyle name="20% - uthevingsfarge 1 98 4 2" xfId="13031" xr:uid="{E82A6FA6-486F-4559-8A14-4C630548F5AA}"/>
    <cellStyle name="20% - uthevingsfarge 1 98 5" xfId="6035" xr:uid="{00000000-0005-0000-0000-000006030000}"/>
    <cellStyle name="20% - uthevingsfarge 1 98 5 2" xfId="14490" xr:uid="{7709522F-1AB5-4E07-BF4C-F642CC808851}"/>
    <cellStyle name="20% - uthevingsfarge 1 98 6" xfId="8639" xr:uid="{00000000-0005-0000-0000-000007030000}"/>
    <cellStyle name="20% - uthevingsfarge 1 98 6 2" xfId="17094" xr:uid="{6842590C-45F1-4147-B520-0000B7A0D017}"/>
    <cellStyle name="20% - uthevingsfarge 1 98 7" xfId="11358" xr:uid="{D8642FAD-837B-48C6-9544-5A06105A463F}"/>
    <cellStyle name="20% - uthevingsfarge 1 99" xfId="308" xr:uid="{00000000-0005-0000-0000-000008030000}"/>
    <cellStyle name="20% - uthevingsfarge 1 99 2" xfId="2748" xr:uid="{00000000-0005-0000-0000-000009030000}"/>
    <cellStyle name="20% - uthevingsfarge 1 99 2 2" xfId="3057" xr:uid="{00000000-0005-0000-0000-00000A030000}"/>
    <cellStyle name="20% - uthevingsfarge 1 99 2 2 2" xfId="6642" xr:uid="{00000000-0005-0000-0000-00000B030000}"/>
    <cellStyle name="20% - uthevingsfarge 1 99 2 2 2 2" xfId="15097" xr:uid="{35A52706-D456-4671-B0DA-1CADBAE60180}"/>
    <cellStyle name="20% - uthevingsfarge 1 99 2 2 3" xfId="11950" xr:uid="{6F02A42A-90FD-4075-9CC1-E8C499C77971}"/>
    <cellStyle name="20% - uthevingsfarge 1 99 2 3" xfId="4063" xr:uid="{00000000-0005-0000-0000-00000C030000}"/>
    <cellStyle name="20% - uthevingsfarge 1 99 2 3 2" xfId="12951" xr:uid="{7326798B-3FF3-479F-A711-F5B177874BBA}"/>
    <cellStyle name="20% - uthevingsfarge 1 99 2 4" xfId="6321" xr:uid="{00000000-0005-0000-0000-00000D030000}"/>
    <cellStyle name="20% - uthevingsfarge 1 99 2 4 2" xfId="14776" xr:uid="{5DC8F1EE-5B21-4591-8E4A-F1CE2FCFF44E}"/>
    <cellStyle name="20% - uthevingsfarge 1 99 2 5" xfId="8642" xr:uid="{00000000-0005-0000-0000-00000E030000}"/>
    <cellStyle name="20% - uthevingsfarge 1 99 2 5 2" xfId="17097" xr:uid="{E41195AA-8184-4CFD-80C9-A27A129B9CFA}"/>
    <cellStyle name="20% - uthevingsfarge 1 99 2 6" xfId="11641" xr:uid="{F29D1462-6F20-4BA4-AB4E-1BC563F0F957}"/>
    <cellStyle name="20% - uthevingsfarge 1 99 3" xfId="3056" xr:uid="{00000000-0005-0000-0000-00000F030000}"/>
    <cellStyle name="20% - uthevingsfarge 1 99 3 2" xfId="6641" xr:uid="{00000000-0005-0000-0000-000010030000}"/>
    <cellStyle name="20% - uthevingsfarge 1 99 3 2 2" xfId="15096" xr:uid="{E7452B18-877E-4FD8-96F3-30A86F6401A4}"/>
    <cellStyle name="20% - uthevingsfarge 1 99 3 3" xfId="11949" xr:uid="{23C30AD4-7816-45C5-B8D8-A8D428492404}"/>
    <cellStyle name="20% - uthevingsfarge 1 99 4" xfId="4045" xr:uid="{00000000-0005-0000-0000-000011030000}"/>
    <cellStyle name="20% - uthevingsfarge 1 99 4 2" xfId="12933" xr:uid="{5708DFA4-CF5A-4EF7-9008-3E2AD600E4BD}"/>
    <cellStyle name="20% - uthevingsfarge 1 99 5" xfId="6036" xr:uid="{00000000-0005-0000-0000-000012030000}"/>
    <cellStyle name="20% - uthevingsfarge 1 99 5 2" xfId="14491" xr:uid="{54D931CE-176E-4060-B49A-C825A4E66FF0}"/>
    <cellStyle name="20% - uthevingsfarge 1 99 6" xfId="8641" xr:uid="{00000000-0005-0000-0000-000013030000}"/>
    <cellStyle name="20% - uthevingsfarge 1 99 6 2" xfId="17096" xr:uid="{97D18F0E-426A-46C6-959A-EDCF912AF7D9}"/>
    <cellStyle name="20% - uthevingsfarge 1 99 7" xfId="11359" xr:uid="{79743BE7-F519-4925-8489-B6DB02A59428}"/>
    <cellStyle name="20% - uthevingsfarge 2 10" xfId="309" xr:uid="{00000000-0005-0000-0000-000014030000}"/>
    <cellStyle name="20% - uthevingsfarge 2 10 2" xfId="310" xr:uid="{00000000-0005-0000-0000-000015030000}"/>
    <cellStyle name="20% - uthevingsfarge 2 10 2 2" xfId="5311" xr:uid="{00000000-0005-0000-0000-000016030000}"/>
    <cellStyle name="20% - uthevingsfarge 2 10 2 2 2" xfId="7944" xr:uid="{00000000-0005-0000-0000-000017030000}"/>
    <cellStyle name="20% - uthevingsfarge 2 10 2 2 2 2" xfId="16399" xr:uid="{E0098BDB-97C7-4651-B7D9-D9B33FF011C3}"/>
    <cellStyle name="20% - uthevingsfarge 2 10 2 2 3" xfId="13826" xr:uid="{CA004F44-EB9F-481E-B3BD-8DC3C4D29B05}"/>
    <cellStyle name="20% - uthevingsfarge 2 10 2 3" xfId="10326" xr:uid="{00000000-0005-0000-0000-000018030000}"/>
    <cellStyle name="20% - uthevingsfarge 2 10 2 3 2" xfId="18743" xr:uid="{973D3720-3D49-4C1B-A7C9-A190320E5FE3}"/>
    <cellStyle name="20% - uthevingsfarge 2 10 3" xfId="4590" xr:uid="{00000000-0005-0000-0000-000019030000}"/>
    <cellStyle name="20% - uthevingsfarge 2 10 3 2" xfId="7243" xr:uid="{00000000-0005-0000-0000-00001A030000}"/>
    <cellStyle name="20% - uthevingsfarge 2 10 3 2 2" xfId="15698" xr:uid="{D6DFDAEE-D489-4DCA-93B0-B5063B74AF44}"/>
    <cellStyle name="20% - uthevingsfarge 2 10 3 3" xfId="13125" xr:uid="{2FA453DB-4EDB-48F2-A3F3-A64E69F84571}"/>
    <cellStyle name="20% - uthevingsfarge 2 10 4" xfId="10450" xr:uid="{00000000-0005-0000-0000-00001B030000}"/>
    <cellStyle name="20% - uthevingsfarge 2 10 4 2" xfId="18867" xr:uid="{3AEBEB8E-C52D-421F-B4EC-1E1EAB595C88}"/>
    <cellStyle name="20% - uthevingsfarge 2 100" xfId="311" xr:uid="{00000000-0005-0000-0000-00001C030000}"/>
    <cellStyle name="20% - uthevingsfarge 2 100 2" xfId="2749" xr:uid="{00000000-0005-0000-0000-00001D030000}"/>
    <cellStyle name="20% - uthevingsfarge 2 100 2 2" xfId="3059" xr:uid="{00000000-0005-0000-0000-00001E030000}"/>
    <cellStyle name="20% - uthevingsfarge 2 100 2 2 2" xfId="6644" xr:uid="{00000000-0005-0000-0000-00001F030000}"/>
    <cellStyle name="20% - uthevingsfarge 2 100 2 2 2 2" xfId="15099" xr:uid="{A8849174-D2AD-4B96-8BC1-288C74985DDA}"/>
    <cellStyle name="20% - uthevingsfarge 2 100 2 2 3" xfId="11952" xr:uid="{384E6B72-9E1E-4D16-8488-4EC93772EC16}"/>
    <cellStyle name="20% - uthevingsfarge 2 100 2 3" xfId="3974" xr:uid="{00000000-0005-0000-0000-000020030000}"/>
    <cellStyle name="20% - uthevingsfarge 2 100 2 3 2" xfId="12863" xr:uid="{F093CD12-D5A9-47D0-877B-5FD2B7A0EF4A}"/>
    <cellStyle name="20% - uthevingsfarge 2 100 2 4" xfId="6322" xr:uid="{00000000-0005-0000-0000-000021030000}"/>
    <cellStyle name="20% - uthevingsfarge 2 100 2 4 2" xfId="14777" xr:uid="{229771B3-FED6-4E4A-8A8B-42FE610FD1ED}"/>
    <cellStyle name="20% - uthevingsfarge 2 100 2 5" xfId="8644" xr:uid="{00000000-0005-0000-0000-000022030000}"/>
    <cellStyle name="20% - uthevingsfarge 2 100 2 5 2" xfId="17099" xr:uid="{E551A5AF-AF36-4745-9D7B-091A9AD0A94C}"/>
    <cellStyle name="20% - uthevingsfarge 2 100 2 6" xfId="11642" xr:uid="{AA7691E4-2201-43A3-8D8A-7D879CF71093}"/>
    <cellStyle name="20% - uthevingsfarge 2 100 3" xfId="3058" xr:uid="{00000000-0005-0000-0000-000023030000}"/>
    <cellStyle name="20% - uthevingsfarge 2 100 3 2" xfId="6643" xr:uid="{00000000-0005-0000-0000-000024030000}"/>
    <cellStyle name="20% - uthevingsfarge 2 100 3 2 2" xfId="15098" xr:uid="{C1CF713E-9FDD-46FB-BC74-65623503C529}"/>
    <cellStyle name="20% - uthevingsfarge 2 100 3 3" xfId="11951" xr:uid="{F2D7F277-9C82-41D5-B202-2A6F0AAEA0A2}"/>
    <cellStyle name="20% - uthevingsfarge 2 100 4" xfId="3897" xr:uid="{00000000-0005-0000-0000-000025030000}"/>
    <cellStyle name="20% - uthevingsfarge 2 100 4 2" xfId="12786" xr:uid="{EA185483-5AF5-4F6A-A1D7-9A75AF1C29D7}"/>
    <cellStyle name="20% - uthevingsfarge 2 100 5" xfId="6037" xr:uid="{00000000-0005-0000-0000-000026030000}"/>
    <cellStyle name="20% - uthevingsfarge 2 100 5 2" xfId="14492" xr:uid="{AB8DA129-8CE4-4341-9C16-B61A98FE3612}"/>
    <cellStyle name="20% - uthevingsfarge 2 100 6" xfId="8643" xr:uid="{00000000-0005-0000-0000-000027030000}"/>
    <cellStyle name="20% - uthevingsfarge 2 100 6 2" xfId="17098" xr:uid="{04E1B8C6-F2D9-4714-8F9F-385EB9F62557}"/>
    <cellStyle name="20% - uthevingsfarge 2 100 7" xfId="11360" xr:uid="{B348B8A5-E38F-4421-B183-D6711D9F93EB}"/>
    <cellStyle name="20% - uthevingsfarge 2 101" xfId="312" xr:uid="{00000000-0005-0000-0000-000028030000}"/>
    <cellStyle name="20% - uthevingsfarge 2 101 2" xfId="2750" xr:uid="{00000000-0005-0000-0000-000029030000}"/>
    <cellStyle name="20% - uthevingsfarge 2 101 2 2" xfId="3061" xr:uid="{00000000-0005-0000-0000-00002A030000}"/>
    <cellStyle name="20% - uthevingsfarge 2 101 2 2 2" xfId="6646" xr:uid="{00000000-0005-0000-0000-00002B030000}"/>
    <cellStyle name="20% - uthevingsfarge 2 101 2 2 2 2" xfId="15101" xr:uid="{B841F5E5-9284-4675-AD50-215D344FC175}"/>
    <cellStyle name="20% - uthevingsfarge 2 101 2 2 3" xfId="11954" xr:uid="{54473E2A-A924-4FE7-A8FF-DB79711873F6}"/>
    <cellStyle name="20% - uthevingsfarge 2 101 2 3" xfId="3975" xr:uid="{00000000-0005-0000-0000-00002C030000}"/>
    <cellStyle name="20% - uthevingsfarge 2 101 2 3 2" xfId="12864" xr:uid="{6ADA0714-7F25-4A2E-B6DE-9669AE6EB03D}"/>
    <cellStyle name="20% - uthevingsfarge 2 101 2 4" xfId="6323" xr:uid="{00000000-0005-0000-0000-00002D030000}"/>
    <cellStyle name="20% - uthevingsfarge 2 101 2 4 2" xfId="14778" xr:uid="{B72113C8-8EA7-403E-BA3B-D406FCF114C2}"/>
    <cellStyle name="20% - uthevingsfarge 2 101 2 5" xfId="8646" xr:uid="{00000000-0005-0000-0000-00002E030000}"/>
    <cellStyle name="20% - uthevingsfarge 2 101 2 5 2" xfId="17101" xr:uid="{3ACF45CF-CD6D-4123-9B67-F92AF0D47573}"/>
    <cellStyle name="20% - uthevingsfarge 2 101 2 6" xfId="11643" xr:uid="{CF845A2A-5750-4ADC-B775-2F1DA2727319}"/>
    <cellStyle name="20% - uthevingsfarge 2 101 3" xfId="3060" xr:uid="{00000000-0005-0000-0000-00002F030000}"/>
    <cellStyle name="20% - uthevingsfarge 2 101 3 2" xfId="6645" xr:uid="{00000000-0005-0000-0000-000030030000}"/>
    <cellStyle name="20% - uthevingsfarge 2 101 3 2 2" xfId="15100" xr:uid="{D2FF9F36-5C5C-4836-99A5-5E94E25BA1B6}"/>
    <cellStyle name="20% - uthevingsfarge 2 101 3 3" xfId="11953" xr:uid="{CAC50DD9-7D3D-4760-89E2-D884780E686A}"/>
    <cellStyle name="20% - uthevingsfarge 2 101 4" xfId="4140" xr:uid="{00000000-0005-0000-0000-000031030000}"/>
    <cellStyle name="20% - uthevingsfarge 2 101 4 2" xfId="13028" xr:uid="{58F7AECC-F595-4420-8DDB-DA652DEF287C}"/>
    <cellStyle name="20% - uthevingsfarge 2 101 5" xfId="6038" xr:uid="{00000000-0005-0000-0000-000032030000}"/>
    <cellStyle name="20% - uthevingsfarge 2 101 5 2" xfId="14493" xr:uid="{20BD462E-7BE1-43E1-A831-D0218242C423}"/>
    <cellStyle name="20% - uthevingsfarge 2 101 6" xfId="8645" xr:uid="{00000000-0005-0000-0000-000033030000}"/>
    <cellStyle name="20% - uthevingsfarge 2 101 6 2" xfId="17100" xr:uid="{907F42F7-3223-4BE5-850F-DE4EFDF64739}"/>
    <cellStyle name="20% - uthevingsfarge 2 101 7" xfId="11361" xr:uid="{8DA25816-D7F4-4711-8066-0740C896097C}"/>
    <cellStyle name="20% - uthevingsfarge 2 102" xfId="313" xr:uid="{00000000-0005-0000-0000-000034030000}"/>
    <cellStyle name="20% - uthevingsfarge 2 102 2" xfId="2751" xr:uid="{00000000-0005-0000-0000-000035030000}"/>
    <cellStyle name="20% - uthevingsfarge 2 102 2 2" xfId="3063" xr:uid="{00000000-0005-0000-0000-000036030000}"/>
    <cellStyle name="20% - uthevingsfarge 2 102 2 2 2" xfId="6648" xr:uid="{00000000-0005-0000-0000-000037030000}"/>
    <cellStyle name="20% - uthevingsfarge 2 102 2 2 2 2" xfId="15103" xr:uid="{0312F3FC-8C9A-4D44-A05A-584D0649BF49}"/>
    <cellStyle name="20% - uthevingsfarge 2 102 2 2 3" xfId="11956" xr:uid="{29378408-03F7-41AB-8A28-C9A1D6562300}"/>
    <cellStyle name="20% - uthevingsfarge 2 102 2 3" xfId="3922" xr:uid="{00000000-0005-0000-0000-000038030000}"/>
    <cellStyle name="20% - uthevingsfarge 2 102 2 3 2" xfId="12811" xr:uid="{7662F8AB-55CE-4535-84FB-1C511549790A}"/>
    <cellStyle name="20% - uthevingsfarge 2 102 2 4" xfId="6324" xr:uid="{00000000-0005-0000-0000-000039030000}"/>
    <cellStyle name="20% - uthevingsfarge 2 102 2 4 2" xfId="14779" xr:uid="{EBA74FCC-2BF0-40E6-95C3-4E7E5E4970BB}"/>
    <cellStyle name="20% - uthevingsfarge 2 102 2 5" xfId="8648" xr:uid="{00000000-0005-0000-0000-00003A030000}"/>
    <cellStyle name="20% - uthevingsfarge 2 102 2 5 2" xfId="17103" xr:uid="{DA2F2C2B-D0C2-4F5A-9C0F-C5019C422577}"/>
    <cellStyle name="20% - uthevingsfarge 2 102 2 6" xfId="11644" xr:uid="{C1036B0E-EBBD-426F-AF8D-F47397B97516}"/>
    <cellStyle name="20% - uthevingsfarge 2 102 3" xfId="3062" xr:uid="{00000000-0005-0000-0000-00003B030000}"/>
    <cellStyle name="20% - uthevingsfarge 2 102 3 2" xfId="6647" xr:uid="{00000000-0005-0000-0000-00003C030000}"/>
    <cellStyle name="20% - uthevingsfarge 2 102 3 2 2" xfId="15102" xr:uid="{127B0A62-DE9B-4525-82C4-9506EC802D47}"/>
    <cellStyle name="20% - uthevingsfarge 2 102 3 3" xfId="11955" xr:uid="{F01DF265-D797-474A-8612-E2E00E66E67C}"/>
    <cellStyle name="20% - uthevingsfarge 2 102 4" xfId="4141" xr:uid="{00000000-0005-0000-0000-00003D030000}"/>
    <cellStyle name="20% - uthevingsfarge 2 102 4 2" xfId="13029" xr:uid="{775C93D0-2EFC-42F0-BB5A-54C5382AE696}"/>
    <cellStyle name="20% - uthevingsfarge 2 102 5" xfId="6039" xr:uid="{00000000-0005-0000-0000-00003E030000}"/>
    <cellStyle name="20% - uthevingsfarge 2 102 5 2" xfId="14494" xr:uid="{F1D51B07-00C2-484A-A67E-59756A871083}"/>
    <cellStyle name="20% - uthevingsfarge 2 102 6" xfId="8647" xr:uid="{00000000-0005-0000-0000-00003F030000}"/>
    <cellStyle name="20% - uthevingsfarge 2 102 6 2" xfId="17102" xr:uid="{59FCCFB0-130B-49BB-AF3C-A8EAD22DC462}"/>
    <cellStyle name="20% - uthevingsfarge 2 102 7" xfId="11362" xr:uid="{CA4E937B-7F40-40EB-ADD6-5640A55478A9}"/>
    <cellStyle name="20% - uthevingsfarge 2 103" xfId="314" xr:uid="{00000000-0005-0000-0000-000040030000}"/>
    <cellStyle name="20% - uthevingsfarge 2 103 2" xfId="2752" xr:uid="{00000000-0005-0000-0000-000041030000}"/>
    <cellStyle name="20% - uthevingsfarge 2 103 2 2" xfId="3065" xr:uid="{00000000-0005-0000-0000-000042030000}"/>
    <cellStyle name="20% - uthevingsfarge 2 103 2 2 2" xfId="6650" xr:uid="{00000000-0005-0000-0000-000043030000}"/>
    <cellStyle name="20% - uthevingsfarge 2 103 2 2 2 2" xfId="15105" xr:uid="{2FB70F4D-87C8-4678-99B3-854EA4236ED2}"/>
    <cellStyle name="20% - uthevingsfarge 2 103 2 2 3" xfId="11958" xr:uid="{EA52A6CD-9894-4E0A-81E6-B82BB0D6D101}"/>
    <cellStyle name="20% - uthevingsfarge 2 103 2 3" xfId="3756" xr:uid="{00000000-0005-0000-0000-000044030000}"/>
    <cellStyle name="20% - uthevingsfarge 2 103 2 3 2" xfId="12645" xr:uid="{EDB5CD62-6E33-4968-960D-4C95702211C8}"/>
    <cellStyle name="20% - uthevingsfarge 2 103 2 4" xfId="6325" xr:uid="{00000000-0005-0000-0000-000045030000}"/>
    <cellStyle name="20% - uthevingsfarge 2 103 2 4 2" xfId="14780" xr:uid="{1C628A2A-521A-4601-9EC3-15D65136587E}"/>
    <cellStyle name="20% - uthevingsfarge 2 103 2 5" xfId="8650" xr:uid="{00000000-0005-0000-0000-000046030000}"/>
    <cellStyle name="20% - uthevingsfarge 2 103 2 5 2" xfId="17105" xr:uid="{24850621-282C-4033-A0BC-1CABAB8E7F89}"/>
    <cellStyle name="20% - uthevingsfarge 2 103 2 6" xfId="11645" xr:uid="{24EEA469-C125-4ED1-B505-20EF6BA198C0}"/>
    <cellStyle name="20% - uthevingsfarge 2 103 3" xfId="3064" xr:uid="{00000000-0005-0000-0000-000047030000}"/>
    <cellStyle name="20% - uthevingsfarge 2 103 3 2" xfId="6649" xr:uid="{00000000-0005-0000-0000-000048030000}"/>
    <cellStyle name="20% - uthevingsfarge 2 103 3 2 2" xfId="15104" xr:uid="{2F97FC29-431C-499A-A0FE-74ED238AE410}"/>
    <cellStyle name="20% - uthevingsfarge 2 103 3 3" xfId="11957" xr:uid="{555E202F-1D07-4E98-917F-3959CF8FEB0B}"/>
    <cellStyle name="20% - uthevingsfarge 2 103 4" xfId="4044" xr:uid="{00000000-0005-0000-0000-000049030000}"/>
    <cellStyle name="20% - uthevingsfarge 2 103 4 2" xfId="12932" xr:uid="{C3498C0D-FF03-4A53-A3ED-8B406B1125AA}"/>
    <cellStyle name="20% - uthevingsfarge 2 103 5" xfId="6040" xr:uid="{00000000-0005-0000-0000-00004A030000}"/>
    <cellStyle name="20% - uthevingsfarge 2 103 5 2" xfId="14495" xr:uid="{AF181A0D-D976-4FFD-BF28-DA1199570F87}"/>
    <cellStyle name="20% - uthevingsfarge 2 103 6" xfId="8649" xr:uid="{00000000-0005-0000-0000-00004B030000}"/>
    <cellStyle name="20% - uthevingsfarge 2 103 6 2" xfId="17104" xr:uid="{BE8CC36F-7BFD-4603-A027-A04B74743E54}"/>
    <cellStyle name="20% - uthevingsfarge 2 103 7" xfId="11363" xr:uid="{D80AF01C-C7FF-4A9B-9E22-1E353EEF6B24}"/>
    <cellStyle name="20% - uthevingsfarge 2 104" xfId="315" xr:uid="{00000000-0005-0000-0000-00004C030000}"/>
    <cellStyle name="20% - uthevingsfarge 2 104 2" xfId="2753" xr:uid="{00000000-0005-0000-0000-00004D030000}"/>
    <cellStyle name="20% - uthevingsfarge 2 104 2 2" xfId="3067" xr:uid="{00000000-0005-0000-0000-00004E030000}"/>
    <cellStyle name="20% - uthevingsfarge 2 104 2 2 2" xfId="6652" xr:uid="{00000000-0005-0000-0000-00004F030000}"/>
    <cellStyle name="20% - uthevingsfarge 2 104 2 2 2 2" xfId="15107" xr:uid="{99204FB5-C5C2-4411-9B4E-54C604049A36}"/>
    <cellStyle name="20% - uthevingsfarge 2 104 2 2 3" xfId="11960" xr:uid="{8A882317-49C5-42C1-AA44-C6210A458B8F}"/>
    <cellStyle name="20% - uthevingsfarge 2 104 2 3" xfId="3972" xr:uid="{00000000-0005-0000-0000-000050030000}"/>
    <cellStyle name="20% - uthevingsfarge 2 104 2 3 2" xfId="12861" xr:uid="{1BF0E494-323D-4DC0-A1F4-8D3ADD0F57F7}"/>
    <cellStyle name="20% - uthevingsfarge 2 104 2 4" xfId="6326" xr:uid="{00000000-0005-0000-0000-000051030000}"/>
    <cellStyle name="20% - uthevingsfarge 2 104 2 4 2" xfId="14781" xr:uid="{43E8C444-EA3B-458D-8193-EF77263A188C}"/>
    <cellStyle name="20% - uthevingsfarge 2 104 2 5" xfId="8652" xr:uid="{00000000-0005-0000-0000-000052030000}"/>
    <cellStyle name="20% - uthevingsfarge 2 104 2 5 2" xfId="17107" xr:uid="{581AF5D1-91C5-4035-A412-ABE7D54CA7ED}"/>
    <cellStyle name="20% - uthevingsfarge 2 104 2 6" xfId="11646" xr:uid="{9A49A2B7-8EAC-4886-9D0E-77AE53DC3C29}"/>
    <cellStyle name="20% - uthevingsfarge 2 104 3" xfId="3066" xr:uid="{00000000-0005-0000-0000-000053030000}"/>
    <cellStyle name="20% - uthevingsfarge 2 104 3 2" xfId="6651" xr:uid="{00000000-0005-0000-0000-000054030000}"/>
    <cellStyle name="20% - uthevingsfarge 2 104 3 2 2" xfId="15106" xr:uid="{A1CA05F8-91A9-4A3A-9AAA-4BD92D399B89}"/>
    <cellStyle name="20% - uthevingsfarge 2 104 3 3" xfId="11959" xr:uid="{CB68D6B0-5A8C-48AB-9A0E-7ACD86E88404}"/>
    <cellStyle name="20% - uthevingsfarge 2 104 4" xfId="3896" xr:uid="{00000000-0005-0000-0000-000055030000}"/>
    <cellStyle name="20% - uthevingsfarge 2 104 4 2" xfId="12785" xr:uid="{79C5729A-8E06-43A5-9570-BD457603A897}"/>
    <cellStyle name="20% - uthevingsfarge 2 104 5" xfId="6041" xr:uid="{00000000-0005-0000-0000-000056030000}"/>
    <cellStyle name="20% - uthevingsfarge 2 104 5 2" xfId="14496" xr:uid="{0208D481-CD39-469A-B39D-4BEAC26C691E}"/>
    <cellStyle name="20% - uthevingsfarge 2 104 6" xfId="8651" xr:uid="{00000000-0005-0000-0000-000057030000}"/>
    <cellStyle name="20% - uthevingsfarge 2 104 6 2" xfId="17106" xr:uid="{6993A4E1-ECE9-427B-B4E2-EBEE00A05CE6}"/>
    <cellStyle name="20% - uthevingsfarge 2 104 7" xfId="11364" xr:uid="{1703CDF7-5594-4600-ABE0-4681E6DE4433}"/>
    <cellStyle name="20% - uthevingsfarge 2 105" xfId="316" xr:uid="{00000000-0005-0000-0000-000058030000}"/>
    <cellStyle name="20% - uthevingsfarge 2 105 2" xfId="2754" xr:uid="{00000000-0005-0000-0000-000059030000}"/>
    <cellStyle name="20% - uthevingsfarge 2 105 2 2" xfId="3069" xr:uid="{00000000-0005-0000-0000-00005A030000}"/>
    <cellStyle name="20% - uthevingsfarge 2 105 2 2 2" xfId="6654" xr:uid="{00000000-0005-0000-0000-00005B030000}"/>
    <cellStyle name="20% - uthevingsfarge 2 105 2 2 2 2" xfId="15109" xr:uid="{24AC7412-31C5-40F4-A25B-E6138E6503D7}"/>
    <cellStyle name="20% - uthevingsfarge 2 105 2 2 3" xfId="11962" xr:uid="{92F63C7D-6E76-41CC-82F2-0AD1FD3CF3FE}"/>
    <cellStyle name="20% - uthevingsfarge 2 105 2 3" xfId="3973" xr:uid="{00000000-0005-0000-0000-00005C030000}"/>
    <cellStyle name="20% - uthevingsfarge 2 105 2 3 2" xfId="12862" xr:uid="{87D99874-C088-48AB-BD00-BF7E1806A5D0}"/>
    <cellStyle name="20% - uthevingsfarge 2 105 2 4" xfId="6327" xr:uid="{00000000-0005-0000-0000-00005D030000}"/>
    <cellStyle name="20% - uthevingsfarge 2 105 2 4 2" xfId="14782" xr:uid="{43D0A793-7334-47BB-9154-BCBBAF023948}"/>
    <cellStyle name="20% - uthevingsfarge 2 105 2 5" xfId="8654" xr:uid="{00000000-0005-0000-0000-00005E030000}"/>
    <cellStyle name="20% - uthevingsfarge 2 105 2 5 2" xfId="17109" xr:uid="{B2BFA075-5DD4-43FA-A934-3686F437BEF7}"/>
    <cellStyle name="20% - uthevingsfarge 2 105 2 6" xfId="11647" xr:uid="{3BB3467D-E3C3-4DD5-9D96-9FCD11391296}"/>
    <cellStyle name="20% - uthevingsfarge 2 105 3" xfId="3068" xr:uid="{00000000-0005-0000-0000-00005F030000}"/>
    <cellStyle name="20% - uthevingsfarge 2 105 3 2" xfId="6653" xr:uid="{00000000-0005-0000-0000-000060030000}"/>
    <cellStyle name="20% - uthevingsfarge 2 105 3 2 2" xfId="15108" xr:uid="{E83D791B-20AA-42E2-887D-93DCF6A4FF22}"/>
    <cellStyle name="20% - uthevingsfarge 2 105 3 3" xfId="11961" xr:uid="{7F860B17-0DB7-4261-A7E0-E6643601B229}"/>
    <cellStyle name="20% - uthevingsfarge 2 105 4" xfId="4138" xr:uid="{00000000-0005-0000-0000-000061030000}"/>
    <cellStyle name="20% - uthevingsfarge 2 105 4 2" xfId="13026" xr:uid="{F9E762E2-8747-4E2B-8B3F-115D399AA79C}"/>
    <cellStyle name="20% - uthevingsfarge 2 105 5" xfId="6042" xr:uid="{00000000-0005-0000-0000-000062030000}"/>
    <cellStyle name="20% - uthevingsfarge 2 105 5 2" xfId="14497" xr:uid="{C871458E-163E-41D5-B4D0-6A2FFFCACE81}"/>
    <cellStyle name="20% - uthevingsfarge 2 105 6" xfId="8653" xr:uid="{00000000-0005-0000-0000-000063030000}"/>
    <cellStyle name="20% - uthevingsfarge 2 105 6 2" xfId="17108" xr:uid="{F10C9A0A-2B3C-4AC9-86A6-0B1D4DEEEDC4}"/>
    <cellStyle name="20% - uthevingsfarge 2 105 7" xfId="11365" xr:uid="{7C330272-E078-4B66-8D76-F425B3EDB761}"/>
    <cellStyle name="20% - uthevingsfarge 2 106" xfId="317" xr:uid="{00000000-0005-0000-0000-000064030000}"/>
    <cellStyle name="20% - uthevingsfarge 2 106 2" xfId="2755" xr:uid="{00000000-0005-0000-0000-000065030000}"/>
    <cellStyle name="20% - uthevingsfarge 2 106 2 2" xfId="3071" xr:uid="{00000000-0005-0000-0000-000066030000}"/>
    <cellStyle name="20% - uthevingsfarge 2 106 2 2 2" xfId="6656" xr:uid="{00000000-0005-0000-0000-000067030000}"/>
    <cellStyle name="20% - uthevingsfarge 2 106 2 2 2 2" xfId="15111" xr:uid="{CFB7566E-1EED-4DD1-BEFD-1C5804577ECD}"/>
    <cellStyle name="20% - uthevingsfarge 2 106 2 2 3" xfId="11964" xr:uid="{3BD3B99C-1B63-47E3-BD21-49B4AE5B8795}"/>
    <cellStyle name="20% - uthevingsfarge 2 106 2 3" xfId="3921" xr:uid="{00000000-0005-0000-0000-000068030000}"/>
    <cellStyle name="20% - uthevingsfarge 2 106 2 3 2" xfId="12810" xr:uid="{80B81896-730C-491D-BED0-3DEFAF4F863E}"/>
    <cellStyle name="20% - uthevingsfarge 2 106 2 4" xfId="6328" xr:uid="{00000000-0005-0000-0000-000069030000}"/>
    <cellStyle name="20% - uthevingsfarge 2 106 2 4 2" xfId="14783" xr:uid="{82A384F4-9297-455D-9E07-9B417FC69A86}"/>
    <cellStyle name="20% - uthevingsfarge 2 106 2 5" xfId="8656" xr:uid="{00000000-0005-0000-0000-00006A030000}"/>
    <cellStyle name="20% - uthevingsfarge 2 106 2 5 2" xfId="17111" xr:uid="{0BFD584E-F4E3-4D98-A467-CCE535F231F3}"/>
    <cellStyle name="20% - uthevingsfarge 2 106 2 6" xfId="11648" xr:uid="{B6BFC415-B244-4535-9500-DB1D0A9E30D3}"/>
    <cellStyle name="20% - uthevingsfarge 2 106 3" xfId="3070" xr:uid="{00000000-0005-0000-0000-00006B030000}"/>
    <cellStyle name="20% - uthevingsfarge 2 106 3 2" xfId="6655" xr:uid="{00000000-0005-0000-0000-00006C030000}"/>
    <cellStyle name="20% - uthevingsfarge 2 106 3 2 2" xfId="15110" xr:uid="{85BD81B8-C518-476D-92D7-A93B6455512B}"/>
    <cellStyle name="20% - uthevingsfarge 2 106 3 3" xfId="11963" xr:uid="{99A53E41-293C-4855-A2A8-4EACEE1CDEFC}"/>
    <cellStyle name="20% - uthevingsfarge 2 106 4" xfId="4139" xr:uid="{00000000-0005-0000-0000-00006D030000}"/>
    <cellStyle name="20% - uthevingsfarge 2 106 4 2" xfId="13027" xr:uid="{1B0C84A2-BDCC-4E59-BCAE-4BD8165B5BA7}"/>
    <cellStyle name="20% - uthevingsfarge 2 106 5" xfId="6043" xr:uid="{00000000-0005-0000-0000-00006E030000}"/>
    <cellStyle name="20% - uthevingsfarge 2 106 5 2" xfId="14498" xr:uid="{52A73C5F-959A-4335-9E2D-0C6D39E59FA5}"/>
    <cellStyle name="20% - uthevingsfarge 2 106 6" xfId="8655" xr:uid="{00000000-0005-0000-0000-00006F030000}"/>
    <cellStyle name="20% - uthevingsfarge 2 106 6 2" xfId="17110" xr:uid="{C80E5683-F389-4A3D-919F-873960C632AC}"/>
    <cellStyle name="20% - uthevingsfarge 2 106 7" xfId="11366" xr:uid="{D9673763-67F0-4007-A83C-56FFD04605E9}"/>
    <cellStyle name="20% - uthevingsfarge 2 107" xfId="318" xr:uid="{00000000-0005-0000-0000-000070030000}"/>
    <cellStyle name="20% - uthevingsfarge 2 107 2" xfId="2756" xr:uid="{00000000-0005-0000-0000-000071030000}"/>
    <cellStyle name="20% - uthevingsfarge 2 107 2 2" xfId="3073" xr:uid="{00000000-0005-0000-0000-000072030000}"/>
    <cellStyle name="20% - uthevingsfarge 2 107 2 2 2" xfId="6658" xr:uid="{00000000-0005-0000-0000-000073030000}"/>
    <cellStyle name="20% - uthevingsfarge 2 107 2 2 2 2" xfId="15113" xr:uid="{A9C32A7F-1298-4AFC-B644-5F5FF8F9E887}"/>
    <cellStyle name="20% - uthevingsfarge 2 107 2 2 3" xfId="11966" xr:uid="{03534234-9C0C-4FEE-BFBF-302B2159E92C}"/>
    <cellStyle name="20% - uthevingsfarge 2 107 2 3" xfId="3648" xr:uid="{00000000-0005-0000-0000-000074030000}"/>
    <cellStyle name="20% - uthevingsfarge 2 107 2 3 2" xfId="12537" xr:uid="{467DFE24-2832-4851-8F7F-5A2E55330C8C}"/>
    <cellStyle name="20% - uthevingsfarge 2 107 2 4" xfId="6329" xr:uid="{00000000-0005-0000-0000-000075030000}"/>
    <cellStyle name="20% - uthevingsfarge 2 107 2 4 2" xfId="14784" xr:uid="{1D5DD26E-9E83-42CF-B9DD-73B849783CE7}"/>
    <cellStyle name="20% - uthevingsfarge 2 107 2 5" xfId="8658" xr:uid="{00000000-0005-0000-0000-000076030000}"/>
    <cellStyle name="20% - uthevingsfarge 2 107 2 5 2" xfId="17113" xr:uid="{A42F7C42-C775-461E-8F80-7261FAA6D72C}"/>
    <cellStyle name="20% - uthevingsfarge 2 107 2 6" xfId="11649" xr:uid="{7EFC1749-090F-454E-A74C-ABF6D5F63F1A}"/>
    <cellStyle name="20% - uthevingsfarge 2 107 3" xfId="3072" xr:uid="{00000000-0005-0000-0000-000077030000}"/>
    <cellStyle name="20% - uthevingsfarge 2 107 3 2" xfId="6657" xr:uid="{00000000-0005-0000-0000-000078030000}"/>
    <cellStyle name="20% - uthevingsfarge 2 107 3 2 2" xfId="15112" xr:uid="{26306275-EC36-4556-ACE7-06C4190F145E}"/>
    <cellStyle name="20% - uthevingsfarge 2 107 3 3" xfId="11965" xr:uid="{6D6475E5-3DCF-4609-B294-C8F4B0AB52E0}"/>
    <cellStyle name="20% - uthevingsfarge 2 107 4" xfId="4043" xr:uid="{00000000-0005-0000-0000-000079030000}"/>
    <cellStyle name="20% - uthevingsfarge 2 107 4 2" xfId="12931" xr:uid="{10CA3B6B-6E4E-4CE9-9BC7-41F671805A50}"/>
    <cellStyle name="20% - uthevingsfarge 2 107 5" xfId="6044" xr:uid="{00000000-0005-0000-0000-00007A030000}"/>
    <cellStyle name="20% - uthevingsfarge 2 107 5 2" xfId="14499" xr:uid="{56D8D33F-F901-420B-9BEC-4456408D72DD}"/>
    <cellStyle name="20% - uthevingsfarge 2 107 6" xfId="8657" xr:uid="{00000000-0005-0000-0000-00007B030000}"/>
    <cellStyle name="20% - uthevingsfarge 2 107 6 2" xfId="17112" xr:uid="{68EAB035-C446-4072-BD62-D759652F1E79}"/>
    <cellStyle name="20% - uthevingsfarge 2 107 7" xfId="11367" xr:uid="{CF5FB4A4-F67B-4762-9964-B3B4FD1F5AE4}"/>
    <cellStyle name="20% - uthevingsfarge 2 108" xfId="319" xr:uid="{00000000-0005-0000-0000-00007C030000}"/>
    <cellStyle name="20% - uthevingsfarge 2 108 2" xfId="2757" xr:uid="{00000000-0005-0000-0000-00007D030000}"/>
    <cellStyle name="20% - uthevingsfarge 2 108 2 2" xfId="3075" xr:uid="{00000000-0005-0000-0000-00007E030000}"/>
    <cellStyle name="20% - uthevingsfarge 2 108 2 2 2" xfId="6660" xr:uid="{00000000-0005-0000-0000-00007F030000}"/>
    <cellStyle name="20% - uthevingsfarge 2 108 2 2 2 2" xfId="15115" xr:uid="{5B9F476E-7062-431A-8790-BAE8A2D4CC89}"/>
    <cellStyle name="20% - uthevingsfarge 2 108 2 2 3" xfId="11968" xr:uid="{D63EF961-11DA-4A02-835B-301244F7B70B}"/>
    <cellStyle name="20% - uthevingsfarge 2 108 2 3" xfId="3600" xr:uid="{00000000-0005-0000-0000-000080030000}"/>
    <cellStyle name="20% - uthevingsfarge 2 108 2 3 2" xfId="12489" xr:uid="{58FA27D4-C5FA-4AF6-A787-F8D9CF19FB6F}"/>
    <cellStyle name="20% - uthevingsfarge 2 108 2 4" xfId="6330" xr:uid="{00000000-0005-0000-0000-000081030000}"/>
    <cellStyle name="20% - uthevingsfarge 2 108 2 4 2" xfId="14785" xr:uid="{15AE06F5-74F1-4F81-B489-87156BF39ECD}"/>
    <cellStyle name="20% - uthevingsfarge 2 108 2 5" xfId="8660" xr:uid="{00000000-0005-0000-0000-000082030000}"/>
    <cellStyle name="20% - uthevingsfarge 2 108 2 5 2" xfId="17115" xr:uid="{E50FD059-D256-4889-A1AB-948703EC555A}"/>
    <cellStyle name="20% - uthevingsfarge 2 108 2 6" xfId="11650" xr:uid="{FF7AEB40-AA66-4EFB-9898-5A89D329F5E2}"/>
    <cellStyle name="20% - uthevingsfarge 2 108 3" xfId="3074" xr:uid="{00000000-0005-0000-0000-000083030000}"/>
    <cellStyle name="20% - uthevingsfarge 2 108 3 2" xfId="6659" xr:uid="{00000000-0005-0000-0000-000084030000}"/>
    <cellStyle name="20% - uthevingsfarge 2 108 3 2 2" xfId="15114" xr:uid="{0FB949C1-7CF1-4A9F-BCA5-96BC29790CD9}"/>
    <cellStyle name="20% - uthevingsfarge 2 108 3 3" xfId="11967" xr:uid="{2AE0FF6C-41B6-40DA-81F6-CB8BD07D787F}"/>
    <cellStyle name="20% - uthevingsfarge 2 108 4" xfId="3997" xr:uid="{00000000-0005-0000-0000-000085030000}"/>
    <cellStyle name="20% - uthevingsfarge 2 108 4 2" xfId="12886" xr:uid="{FC5718ED-A1F5-4F9D-9623-4AA9BCC31F44}"/>
    <cellStyle name="20% - uthevingsfarge 2 108 5" xfId="6045" xr:uid="{00000000-0005-0000-0000-000086030000}"/>
    <cellStyle name="20% - uthevingsfarge 2 108 5 2" xfId="14500" xr:uid="{34B9B059-0363-4410-9C0F-BF69F68E1560}"/>
    <cellStyle name="20% - uthevingsfarge 2 108 6" xfId="8659" xr:uid="{00000000-0005-0000-0000-000087030000}"/>
    <cellStyle name="20% - uthevingsfarge 2 108 6 2" xfId="17114" xr:uid="{B513BD1F-FC50-4861-AEBB-8F74FEB6EC77}"/>
    <cellStyle name="20% - uthevingsfarge 2 108 7" xfId="11368" xr:uid="{3BB0E9DF-FC05-41E3-998B-EDE3650C18E6}"/>
    <cellStyle name="20% - uthevingsfarge 2 109" xfId="320" xr:uid="{00000000-0005-0000-0000-000088030000}"/>
    <cellStyle name="20% - uthevingsfarge 2 109 2" xfId="2758" xr:uid="{00000000-0005-0000-0000-000089030000}"/>
    <cellStyle name="20% - uthevingsfarge 2 109 2 2" xfId="3077" xr:uid="{00000000-0005-0000-0000-00008A030000}"/>
    <cellStyle name="20% - uthevingsfarge 2 109 2 2 2" xfId="6662" xr:uid="{00000000-0005-0000-0000-00008B030000}"/>
    <cellStyle name="20% - uthevingsfarge 2 109 2 2 2 2" xfId="15117" xr:uid="{AB927085-C43A-461F-A1D6-901F581AD397}"/>
    <cellStyle name="20% - uthevingsfarge 2 109 2 2 3" xfId="11970" xr:uid="{F9F9DFE2-F7A6-44D7-B73F-B03F385A856A}"/>
    <cellStyle name="20% - uthevingsfarge 2 109 2 3" xfId="3971" xr:uid="{00000000-0005-0000-0000-00008C030000}"/>
    <cellStyle name="20% - uthevingsfarge 2 109 2 3 2" xfId="12860" xr:uid="{A36C4299-7220-4EAE-8528-3A7E4F23504A}"/>
    <cellStyle name="20% - uthevingsfarge 2 109 2 4" xfId="6331" xr:uid="{00000000-0005-0000-0000-00008D030000}"/>
    <cellStyle name="20% - uthevingsfarge 2 109 2 4 2" xfId="14786" xr:uid="{133C9948-D877-41CC-AFDA-14F6191ACE96}"/>
    <cellStyle name="20% - uthevingsfarge 2 109 2 5" xfId="8662" xr:uid="{00000000-0005-0000-0000-00008E030000}"/>
    <cellStyle name="20% - uthevingsfarge 2 109 2 5 2" xfId="17117" xr:uid="{0EBFF417-E603-4CFA-BBB4-C45512D00021}"/>
    <cellStyle name="20% - uthevingsfarge 2 109 2 6" xfId="11651" xr:uid="{7141BFF5-1DA7-4A53-8A13-EAB077AF24AA}"/>
    <cellStyle name="20% - uthevingsfarge 2 109 3" xfId="3076" xr:uid="{00000000-0005-0000-0000-00008F030000}"/>
    <cellStyle name="20% - uthevingsfarge 2 109 3 2" xfId="6661" xr:uid="{00000000-0005-0000-0000-000090030000}"/>
    <cellStyle name="20% - uthevingsfarge 2 109 3 2 2" xfId="15116" xr:uid="{96EFF4E1-7F00-4ED5-ADE1-A695A2580378}"/>
    <cellStyle name="20% - uthevingsfarge 2 109 3 3" xfId="11969" xr:uid="{EB2AED17-6402-429C-8A81-D9885572A20F}"/>
    <cellStyle name="20% - uthevingsfarge 2 109 4" xfId="3895" xr:uid="{00000000-0005-0000-0000-000091030000}"/>
    <cellStyle name="20% - uthevingsfarge 2 109 4 2" xfId="12784" xr:uid="{5E022290-6C4E-491A-A069-F16F50BD3F1B}"/>
    <cellStyle name="20% - uthevingsfarge 2 109 5" xfId="6046" xr:uid="{00000000-0005-0000-0000-000092030000}"/>
    <cellStyle name="20% - uthevingsfarge 2 109 5 2" xfId="14501" xr:uid="{3FDED112-AAC6-483D-91F1-153730DDE827}"/>
    <cellStyle name="20% - uthevingsfarge 2 109 6" xfId="8661" xr:uid="{00000000-0005-0000-0000-000093030000}"/>
    <cellStyle name="20% - uthevingsfarge 2 109 6 2" xfId="17116" xr:uid="{371AF063-B43F-4432-988C-99AE2A774EDB}"/>
    <cellStyle name="20% - uthevingsfarge 2 109 7" xfId="11369" xr:uid="{89548824-38BA-4834-8DCF-B48DED03BDE2}"/>
    <cellStyle name="20% - uthevingsfarge 2 11" xfId="321" xr:uid="{00000000-0005-0000-0000-000094030000}"/>
    <cellStyle name="20% - uthevingsfarge 2 11 2" xfId="322" xr:uid="{00000000-0005-0000-0000-000095030000}"/>
    <cellStyle name="20% - uthevingsfarge 2 11 2 2" xfId="5312" xr:uid="{00000000-0005-0000-0000-000096030000}"/>
    <cellStyle name="20% - uthevingsfarge 2 11 2 2 2" xfId="7945" xr:uid="{00000000-0005-0000-0000-000097030000}"/>
    <cellStyle name="20% - uthevingsfarge 2 11 2 2 2 2" xfId="16400" xr:uid="{5DF8E461-5ED9-4727-95B0-28EB5AF39D56}"/>
    <cellStyle name="20% - uthevingsfarge 2 11 2 2 3" xfId="13827" xr:uid="{9E7E4F45-573B-4EB6-8EB6-36C8382B9CA8}"/>
    <cellStyle name="20% - uthevingsfarge 2 11 2 3" xfId="9218" xr:uid="{00000000-0005-0000-0000-000098030000}"/>
    <cellStyle name="20% - uthevingsfarge 2 11 2 3 2" xfId="17653" xr:uid="{417F6C40-1C6D-4288-864C-5B8A7E557403}"/>
    <cellStyle name="20% - uthevingsfarge 2 11 3" xfId="4591" xr:uid="{00000000-0005-0000-0000-000099030000}"/>
    <cellStyle name="20% - uthevingsfarge 2 11 3 2" xfId="7244" xr:uid="{00000000-0005-0000-0000-00009A030000}"/>
    <cellStyle name="20% - uthevingsfarge 2 11 3 2 2" xfId="15699" xr:uid="{EDD13B4E-C74C-49AC-82A1-1CA329A26D0F}"/>
    <cellStyle name="20% - uthevingsfarge 2 11 3 3" xfId="13126" xr:uid="{5BE9AE14-EEE0-47A4-BF93-16C5F078B27C}"/>
    <cellStyle name="20% - uthevingsfarge 2 11 4" xfId="10298" xr:uid="{00000000-0005-0000-0000-00009B030000}"/>
    <cellStyle name="20% - uthevingsfarge 2 11 4 2" xfId="18715" xr:uid="{CD6F5E2A-06F0-442F-B107-32FE6ABF3BA1}"/>
    <cellStyle name="20% - uthevingsfarge 2 110" xfId="6589" xr:uid="{00000000-0005-0000-0000-00009C030000}"/>
    <cellStyle name="20% - uthevingsfarge 2 110 2" xfId="15044" xr:uid="{DAAAD1B0-34AC-4F32-B136-4615F667DD3A}"/>
    <cellStyle name="20% - uthevingsfarge 2 111" xfId="8592" xr:uid="{00000000-0005-0000-0000-00009D030000}"/>
    <cellStyle name="20% - uthevingsfarge 2 111 2" xfId="17047" xr:uid="{50188BCD-3689-411E-AD48-6815DE6D6E9D}"/>
    <cellStyle name="20% - uthevingsfarge 2 12" xfId="323" xr:uid="{00000000-0005-0000-0000-00009E030000}"/>
    <cellStyle name="20% - uthevingsfarge 2 12 2" xfId="324" xr:uid="{00000000-0005-0000-0000-00009F030000}"/>
    <cellStyle name="20% - uthevingsfarge 2 12 2 2" xfId="5313" xr:uid="{00000000-0005-0000-0000-0000A0030000}"/>
    <cellStyle name="20% - uthevingsfarge 2 12 2 2 2" xfId="7946" xr:uid="{00000000-0005-0000-0000-0000A1030000}"/>
    <cellStyle name="20% - uthevingsfarge 2 12 2 2 2 2" xfId="16401" xr:uid="{38913DBD-AB4D-4D66-A505-3D89D3350685}"/>
    <cellStyle name="20% - uthevingsfarge 2 12 2 2 3" xfId="13828" xr:uid="{8E748746-63D7-48F3-9B81-3F6241C0A973}"/>
    <cellStyle name="20% - uthevingsfarge 2 12 2 3" xfId="9858" xr:uid="{00000000-0005-0000-0000-0000A2030000}"/>
    <cellStyle name="20% - uthevingsfarge 2 12 2 3 2" xfId="18284" xr:uid="{8266ECA2-D77B-4919-AC8D-6F75747B5BF0}"/>
    <cellStyle name="20% - uthevingsfarge 2 12 3" xfId="4592" xr:uid="{00000000-0005-0000-0000-0000A3030000}"/>
    <cellStyle name="20% - uthevingsfarge 2 12 3 2" xfId="7245" xr:uid="{00000000-0005-0000-0000-0000A4030000}"/>
    <cellStyle name="20% - uthevingsfarge 2 12 3 2 2" xfId="15700" xr:uid="{4331AF88-4F86-4850-9B45-5D5E74215B8F}"/>
    <cellStyle name="20% - uthevingsfarge 2 12 3 3" xfId="13127" xr:uid="{EA76294A-F86E-4E48-A1B6-11149236221D}"/>
    <cellStyle name="20% - uthevingsfarge 2 12 4" xfId="10327" xr:uid="{00000000-0005-0000-0000-0000A5030000}"/>
    <cellStyle name="20% - uthevingsfarge 2 12 4 2" xfId="18744" xr:uid="{2F04C715-B704-4351-A3A7-761ADCB1ACE8}"/>
    <cellStyle name="20% - uthevingsfarge 2 13" xfId="325" xr:uid="{00000000-0005-0000-0000-0000A6030000}"/>
    <cellStyle name="20% - uthevingsfarge 2 13 2" xfId="326" xr:uid="{00000000-0005-0000-0000-0000A7030000}"/>
    <cellStyle name="20% - uthevingsfarge 2 13 2 2" xfId="5314" xr:uid="{00000000-0005-0000-0000-0000A8030000}"/>
    <cellStyle name="20% - uthevingsfarge 2 13 2 2 2" xfId="7947" xr:uid="{00000000-0005-0000-0000-0000A9030000}"/>
    <cellStyle name="20% - uthevingsfarge 2 13 2 2 2 2" xfId="16402" xr:uid="{F66AFEC9-2483-4184-BA24-73E2E8524BBB}"/>
    <cellStyle name="20% - uthevingsfarge 2 13 2 2 3" xfId="13829" xr:uid="{45CB6D54-29E8-493A-96C7-01256E717DD5}"/>
    <cellStyle name="20% - uthevingsfarge 2 13 2 3" xfId="9752" xr:uid="{00000000-0005-0000-0000-0000AA030000}"/>
    <cellStyle name="20% - uthevingsfarge 2 13 2 3 2" xfId="18178" xr:uid="{ED232B20-B869-4902-9624-7D08E29B11B2}"/>
    <cellStyle name="20% - uthevingsfarge 2 13 3" xfId="4593" xr:uid="{00000000-0005-0000-0000-0000AB030000}"/>
    <cellStyle name="20% - uthevingsfarge 2 13 3 2" xfId="7246" xr:uid="{00000000-0005-0000-0000-0000AC030000}"/>
    <cellStyle name="20% - uthevingsfarge 2 13 3 2 2" xfId="15701" xr:uid="{965A49C1-DF5C-496F-BCCB-B106DD75D859}"/>
    <cellStyle name="20% - uthevingsfarge 2 13 3 3" xfId="13128" xr:uid="{803AA501-055C-4FF0-8B30-ADD686F0486F}"/>
    <cellStyle name="20% - uthevingsfarge 2 13 4" xfId="9217" xr:uid="{00000000-0005-0000-0000-0000AD030000}"/>
    <cellStyle name="20% - uthevingsfarge 2 13 4 2" xfId="17652" xr:uid="{13721C6D-4D1D-447D-857C-E0ACDA0E8848}"/>
    <cellStyle name="20% - uthevingsfarge 2 14" xfId="327" xr:uid="{00000000-0005-0000-0000-0000AE030000}"/>
    <cellStyle name="20% - uthevingsfarge 2 14 2" xfId="328" xr:uid="{00000000-0005-0000-0000-0000AF030000}"/>
    <cellStyle name="20% - uthevingsfarge 2 14 2 2" xfId="5315" xr:uid="{00000000-0005-0000-0000-0000B0030000}"/>
    <cellStyle name="20% - uthevingsfarge 2 14 2 2 2" xfId="7948" xr:uid="{00000000-0005-0000-0000-0000B1030000}"/>
    <cellStyle name="20% - uthevingsfarge 2 14 2 2 2 2" xfId="16403" xr:uid="{CC49306E-426C-4D4F-A24E-8E7CA332A56A}"/>
    <cellStyle name="20% - uthevingsfarge 2 14 2 2 3" xfId="13830" xr:uid="{D7899F97-8721-4DC3-94BD-86DA325428F5}"/>
    <cellStyle name="20% - uthevingsfarge 2 14 2 3" xfId="9680" xr:uid="{00000000-0005-0000-0000-0000B2030000}"/>
    <cellStyle name="20% - uthevingsfarge 2 14 2 3 2" xfId="18106" xr:uid="{257FE1CB-4F3E-4A69-8F50-E5E4C4AABA0A}"/>
    <cellStyle name="20% - uthevingsfarge 2 14 3" xfId="4594" xr:uid="{00000000-0005-0000-0000-0000B3030000}"/>
    <cellStyle name="20% - uthevingsfarge 2 14 3 2" xfId="7247" xr:uid="{00000000-0005-0000-0000-0000B4030000}"/>
    <cellStyle name="20% - uthevingsfarge 2 14 3 2 2" xfId="15702" xr:uid="{5C75C9FD-A18C-45DD-8F2A-A41009B73FF2}"/>
    <cellStyle name="20% - uthevingsfarge 2 14 3 3" xfId="13129" xr:uid="{35225B44-5FC0-44CB-BF88-2302407F1346}"/>
    <cellStyle name="20% - uthevingsfarge 2 14 4" xfId="9679" xr:uid="{00000000-0005-0000-0000-0000B5030000}"/>
    <cellStyle name="20% - uthevingsfarge 2 14 4 2" xfId="18105" xr:uid="{875B36DE-4946-44DE-B964-70966B4172DC}"/>
    <cellStyle name="20% - uthevingsfarge 2 15" xfId="329" xr:uid="{00000000-0005-0000-0000-0000B6030000}"/>
    <cellStyle name="20% - uthevingsfarge 2 15 2" xfId="330" xr:uid="{00000000-0005-0000-0000-0000B7030000}"/>
    <cellStyle name="20% - uthevingsfarge 2 15 2 2" xfId="5316" xr:uid="{00000000-0005-0000-0000-0000B8030000}"/>
    <cellStyle name="20% - uthevingsfarge 2 15 2 2 2" xfId="7949" xr:uid="{00000000-0005-0000-0000-0000B9030000}"/>
    <cellStyle name="20% - uthevingsfarge 2 15 2 2 2 2" xfId="16404" xr:uid="{D7763366-EB22-403D-93EC-533E41738664}"/>
    <cellStyle name="20% - uthevingsfarge 2 15 2 2 3" xfId="13831" xr:uid="{7263546A-242E-4FAD-81B4-B6191DFC7166}"/>
    <cellStyle name="20% - uthevingsfarge 2 15 2 3" xfId="9678" xr:uid="{00000000-0005-0000-0000-0000BA030000}"/>
    <cellStyle name="20% - uthevingsfarge 2 15 2 3 2" xfId="18104" xr:uid="{CC2FF318-D533-45C4-9C53-809E7F40BCD7}"/>
    <cellStyle name="20% - uthevingsfarge 2 15 3" xfId="4595" xr:uid="{00000000-0005-0000-0000-0000BB030000}"/>
    <cellStyle name="20% - uthevingsfarge 2 15 3 2" xfId="7248" xr:uid="{00000000-0005-0000-0000-0000BC030000}"/>
    <cellStyle name="20% - uthevingsfarge 2 15 3 2 2" xfId="15703" xr:uid="{3A4F35F4-8D14-42D1-A1AE-164C6F2E6110}"/>
    <cellStyle name="20% - uthevingsfarge 2 15 3 3" xfId="13130" xr:uid="{D86B2D08-F064-436D-9AFF-A48AB81A547B}"/>
    <cellStyle name="20% - uthevingsfarge 2 15 4" xfId="9677" xr:uid="{00000000-0005-0000-0000-0000BD030000}"/>
    <cellStyle name="20% - uthevingsfarge 2 15 4 2" xfId="18103" xr:uid="{7918AF20-B875-4CE8-92B4-B0DCD32988D9}"/>
    <cellStyle name="20% - uthevingsfarge 2 16" xfId="331" xr:uid="{00000000-0005-0000-0000-0000BE030000}"/>
    <cellStyle name="20% - uthevingsfarge 2 16 2" xfId="332" xr:uid="{00000000-0005-0000-0000-0000BF030000}"/>
    <cellStyle name="20% - uthevingsfarge 2 16 2 2" xfId="5317" xr:uid="{00000000-0005-0000-0000-0000C0030000}"/>
    <cellStyle name="20% - uthevingsfarge 2 16 2 2 2" xfId="7950" xr:uid="{00000000-0005-0000-0000-0000C1030000}"/>
    <cellStyle name="20% - uthevingsfarge 2 16 2 2 2 2" xfId="16405" xr:uid="{DFC9F5CA-33DA-4D3A-9A1F-76A8524DCC1A}"/>
    <cellStyle name="20% - uthevingsfarge 2 16 2 2 3" xfId="13832" xr:uid="{D9990B77-7943-4032-965E-1F7085F683D3}"/>
    <cellStyle name="20% - uthevingsfarge 2 16 2 3" xfId="9676" xr:uid="{00000000-0005-0000-0000-0000C2030000}"/>
    <cellStyle name="20% - uthevingsfarge 2 16 2 3 2" xfId="18102" xr:uid="{48E3EAC4-5587-4476-AFCE-22C5511B5EF4}"/>
    <cellStyle name="20% - uthevingsfarge 2 16 3" xfId="4596" xr:uid="{00000000-0005-0000-0000-0000C3030000}"/>
    <cellStyle name="20% - uthevingsfarge 2 16 3 2" xfId="7249" xr:uid="{00000000-0005-0000-0000-0000C4030000}"/>
    <cellStyle name="20% - uthevingsfarge 2 16 3 2 2" xfId="15704" xr:uid="{B2FC23C0-D255-4500-933B-75808299599E}"/>
    <cellStyle name="20% - uthevingsfarge 2 16 3 3" xfId="13131" xr:uid="{C2948E76-8DC5-4CC6-B70F-29EE19140805}"/>
    <cellStyle name="20% - uthevingsfarge 2 16 4" xfId="9675" xr:uid="{00000000-0005-0000-0000-0000C5030000}"/>
    <cellStyle name="20% - uthevingsfarge 2 16 4 2" xfId="18101" xr:uid="{001BEB0F-9DA4-4885-AB2F-888020709CC5}"/>
    <cellStyle name="20% - uthevingsfarge 2 17" xfId="333" xr:uid="{00000000-0005-0000-0000-0000C6030000}"/>
    <cellStyle name="20% - uthevingsfarge 2 17 2" xfId="334" xr:uid="{00000000-0005-0000-0000-0000C7030000}"/>
    <cellStyle name="20% - uthevingsfarge 2 17 2 2" xfId="5318" xr:uid="{00000000-0005-0000-0000-0000C8030000}"/>
    <cellStyle name="20% - uthevingsfarge 2 17 2 2 2" xfId="7951" xr:uid="{00000000-0005-0000-0000-0000C9030000}"/>
    <cellStyle name="20% - uthevingsfarge 2 17 2 2 2 2" xfId="16406" xr:uid="{7750865B-D0D5-4D4E-8B73-61434495C754}"/>
    <cellStyle name="20% - uthevingsfarge 2 17 2 2 3" xfId="13833" xr:uid="{CE08624C-4BBB-4290-8B27-57BD1177B3DB}"/>
    <cellStyle name="20% - uthevingsfarge 2 17 2 3" xfId="9980" xr:uid="{00000000-0005-0000-0000-0000CA030000}"/>
    <cellStyle name="20% - uthevingsfarge 2 17 2 3 2" xfId="18406" xr:uid="{D40FEFF4-DDAD-456C-8272-E9B0B69513E3}"/>
    <cellStyle name="20% - uthevingsfarge 2 17 3" xfId="4597" xr:uid="{00000000-0005-0000-0000-0000CB030000}"/>
    <cellStyle name="20% - uthevingsfarge 2 17 3 2" xfId="7250" xr:uid="{00000000-0005-0000-0000-0000CC030000}"/>
    <cellStyle name="20% - uthevingsfarge 2 17 3 2 2" xfId="15705" xr:uid="{9A89824E-073F-40AC-A626-046CDEE24CD1}"/>
    <cellStyle name="20% - uthevingsfarge 2 17 3 3" xfId="13132" xr:uid="{421529F8-DB39-48AC-B5EC-061E347A1420}"/>
    <cellStyle name="20% - uthevingsfarge 2 17 4" xfId="9952" xr:uid="{00000000-0005-0000-0000-0000CD030000}"/>
    <cellStyle name="20% - uthevingsfarge 2 17 4 2" xfId="18378" xr:uid="{C1955EE3-64E9-4052-BE21-E6FA422AA4E0}"/>
    <cellStyle name="20% - uthevingsfarge 2 18" xfId="335" xr:uid="{00000000-0005-0000-0000-0000CE030000}"/>
    <cellStyle name="20% - uthevingsfarge 2 18 2" xfId="336" xr:uid="{00000000-0005-0000-0000-0000CF030000}"/>
    <cellStyle name="20% - uthevingsfarge 2 18 2 2" xfId="5319" xr:uid="{00000000-0005-0000-0000-0000D0030000}"/>
    <cellStyle name="20% - uthevingsfarge 2 18 2 2 2" xfId="7952" xr:uid="{00000000-0005-0000-0000-0000D1030000}"/>
    <cellStyle name="20% - uthevingsfarge 2 18 2 2 2 2" xfId="16407" xr:uid="{0CA24698-3459-44D0-86AD-F6AB0162FB22}"/>
    <cellStyle name="20% - uthevingsfarge 2 18 2 2 3" xfId="13834" xr:uid="{595B0DEF-7B5D-436B-B052-10AC073AF180}"/>
    <cellStyle name="20% - uthevingsfarge 2 18 2 3" xfId="10449" xr:uid="{00000000-0005-0000-0000-0000D2030000}"/>
    <cellStyle name="20% - uthevingsfarge 2 18 2 3 2" xfId="18866" xr:uid="{12D075F6-8E7F-432C-9E53-F50469676285}"/>
    <cellStyle name="20% - uthevingsfarge 2 18 3" xfId="4598" xr:uid="{00000000-0005-0000-0000-0000D3030000}"/>
    <cellStyle name="20% - uthevingsfarge 2 18 3 2" xfId="7251" xr:uid="{00000000-0005-0000-0000-0000D4030000}"/>
    <cellStyle name="20% - uthevingsfarge 2 18 3 2 2" xfId="15706" xr:uid="{31F6A1FB-A841-4712-B609-FB59F09BF2A3}"/>
    <cellStyle name="20% - uthevingsfarge 2 18 3 3" xfId="13133" xr:uid="{A7C59B8E-A8C3-44A6-B652-9C3D58157107}"/>
    <cellStyle name="20% - uthevingsfarge 2 18 4" xfId="10651" xr:uid="{00000000-0005-0000-0000-0000D5030000}"/>
    <cellStyle name="20% - uthevingsfarge 2 18 4 2" xfId="19058" xr:uid="{F2C349A0-AF5A-4DF2-AB2E-E1BCBB1BD6BF}"/>
    <cellStyle name="20% - uthevingsfarge 2 19" xfId="337" xr:uid="{00000000-0005-0000-0000-0000D6030000}"/>
    <cellStyle name="20% - uthevingsfarge 2 19 2" xfId="338" xr:uid="{00000000-0005-0000-0000-0000D7030000}"/>
    <cellStyle name="20% - uthevingsfarge 2 19 2 2" xfId="5320" xr:uid="{00000000-0005-0000-0000-0000D8030000}"/>
    <cellStyle name="20% - uthevingsfarge 2 19 2 2 2" xfId="7953" xr:uid="{00000000-0005-0000-0000-0000D9030000}"/>
    <cellStyle name="20% - uthevingsfarge 2 19 2 2 2 2" xfId="16408" xr:uid="{3C4350CD-5CEA-43FF-A5DD-5CA2E547F3A1}"/>
    <cellStyle name="20% - uthevingsfarge 2 19 2 2 3" xfId="13835" xr:uid="{CCE836ED-D447-4D66-ADE0-92B86AF3522E}"/>
    <cellStyle name="20% - uthevingsfarge 2 19 2 3" xfId="10330" xr:uid="{00000000-0005-0000-0000-0000DA030000}"/>
    <cellStyle name="20% - uthevingsfarge 2 19 2 3 2" xfId="18747" xr:uid="{C922BF89-09BF-4D45-A2B6-E7BCBAAEA905}"/>
    <cellStyle name="20% - uthevingsfarge 2 19 3" xfId="4599" xr:uid="{00000000-0005-0000-0000-0000DB030000}"/>
    <cellStyle name="20% - uthevingsfarge 2 19 3 2" xfId="7252" xr:uid="{00000000-0005-0000-0000-0000DC030000}"/>
    <cellStyle name="20% - uthevingsfarge 2 19 3 2 2" xfId="15707" xr:uid="{4F6CA7E8-C0B7-458B-9B27-A174D7883A44}"/>
    <cellStyle name="20% - uthevingsfarge 2 19 3 3" xfId="13134" xr:uid="{2BEE1B62-F616-45C1-82D3-9F8FCB4DCDED}"/>
    <cellStyle name="20% - uthevingsfarge 2 19 4" xfId="10715" xr:uid="{00000000-0005-0000-0000-0000DD030000}"/>
    <cellStyle name="20% - uthevingsfarge 2 19 4 2" xfId="19122" xr:uid="{E05F6F01-C8CF-478C-9834-2010B4C091F6}"/>
    <cellStyle name="20% - uthevingsfarge 2 2" xfId="62" xr:uid="{00000000-0005-0000-0000-0000DE030000}"/>
    <cellStyle name="20% - uthevingsfarge 2 2 2" xfId="339" xr:uid="{00000000-0005-0000-0000-0000DF030000}"/>
    <cellStyle name="20% - uthevingsfarge 2 2 2 2" xfId="5321" xr:uid="{00000000-0005-0000-0000-0000E0030000}"/>
    <cellStyle name="20% - uthevingsfarge 2 2 2 2 2" xfId="7954" xr:uid="{00000000-0005-0000-0000-0000E1030000}"/>
    <cellStyle name="20% - uthevingsfarge 2 2 2 2 2 2" xfId="16409" xr:uid="{19647B2F-085F-4966-BB45-0B34BB52136C}"/>
    <cellStyle name="20% - uthevingsfarge 2 2 2 2 3" xfId="13836" xr:uid="{0F2CF307-C375-4D2C-BD63-3E54658A5C7D}"/>
    <cellStyle name="20% - uthevingsfarge 2 2 2 3" xfId="9870" xr:uid="{00000000-0005-0000-0000-0000E2030000}"/>
    <cellStyle name="20% - uthevingsfarge 2 2 2 3 2" xfId="18296" xr:uid="{850124AF-828C-44C3-B7AC-71E4901CE6DB}"/>
    <cellStyle name="20% - uthevingsfarge 2 2 3" xfId="4600" xr:uid="{00000000-0005-0000-0000-0000E3030000}"/>
    <cellStyle name="20% - uthevingsfarge 2 2 3 2" xfId="7253" xr:uid="{00000000-0005-0000-0000-0000E4030000}"/>
    <cellStyle name="20% - uthevingsfarge 2 2 3 2 2" xfId="15708" xr:uid="{EA4D0A0D-6B58-48F4-B671-B45AD5EA3F3B}"/>
    <cellStyle name="20% - uthevingsfarge 2 2 3 3" xfId="13135" xr:uid="{F85C37CF-F9CA-479D-BE82-334D9D599FD7}"/>
    <cellStyle name="20% - uthevingsfarge 2 2 4" xfId="9725" xr:uid="{00000000-0005-0000-0000-0000E5030000}"/>
    <cellStyle name="20% - uthevingsfarge 2 2 4 2" xfId="18151" xr:uid="{DF74B1FB-B2AB-497B-8CF9-14DF5FCD01DA}"/>
    <cellStyle name="20% - uthevingsfarge 2 20" xfId="340" xr:uid="{00000000-0005-0000-0000-0000E6030000}"/>
    <cellStyle name="20% - uthevingsfarge 2 20 2" xfId="341" xr:uid="{00000000-0005-0000-0000-0000E7030000}"/>
    <cellStyle name="20% - uthevingsfarge 2 20 2 2" xfId="5322" xr:uid="{00000000-0005-0000-0000-0000E8030000}"/>
    <cellStyle name="20% - uthevingsfarge 2 20 2 2 2" xfId="7955" xr:uid="{00000000-0005-0000-0000-0000E9030000}"/>
    <cellStyle name="20% - uthevingsfarge 2 20 2 2 2 2" xfId="16410" xr:uid="{93776B7D-CDE4-45F9-B8B4-58D3D28756D9}"/>
    <cellStyle name="20% - uthevingsfarge 2 20 2 2 3" xfId="13837" xr:uid="{2CB5B006-4792-44BD-A103-CDD757BD8AFA}"/>
    <cellStyle name="20% - uthevingsfarge 2 20 2 3" xfId="9207" xr:uid="{00000000-0005-0000-0000-0000EA030000}"/>
    <cellStyle name="20% - uthevingsfarge 2 20 2 3 2" xfId="17642" xr:uid="{D9C3A7A1-F9F3-49F8-B056-0DC447CF1C30}"/>
    <cellStyle name="20% - uthevingsfarge 2 20 3" xfId="4601" xr:uid="{00000000-0005-0000-0000-0000EB030000}"/>
    <cellStyle name="20% - uthevingsfarge 2 20 3 2" xfId="7254" xr:uid="{00000000-0005-0000-0000-0000EC030000}"/>
    <cellStyle name="20% - uthevingsfarge 2 20 3 2 2" xfId="15709" xr:uid="{148F7B61-B61D-4057-AC42-AF63ADD43BD0}"/>
    <cellStyle name="20% - uthevingsfarge 2 20 3 3" xfId="13136" xr:uid="{FD3A98EF-D5ED-4EB3-98F3-D788FF62CEF0}"/>
    <cellStyle name="20% - uthevingsfarge 2 20 4" xfId="10261" xr:uid="{00000000-0005-0000-0000-0000ED030000}"/>
    <cellStyle name="20% - uthevingsfarge 2 20 4 2" xfId="18678" xr:uid="{D3837BA1-81C1-49D6-82CD-7F565DEFF14A}"/>
    <cellStyle name="20% - uthevingsfarge 2 21" xfId="342" xr:uid="{00000000-0005-0000-0000-0000EE030000}"/>
    <cellStyle name="20% - uthevingsfarge 2 21 2" xfId="343" xr:uid="{00000000-0005-0000-0000-0000EF030000}"/>
    <cellStyle name="20% - uthevingsfarge 2 21 2 2" xfId="5323" xr:uid="{00000000-0005-0000-0000-0000F0030000}"/>
    <cellStyle name="20% - uthevingsfarge 2 21 2 2 2" xfId="7956" xr:uid="{00000000-0005-0000-0000-0000F1030000}"/>
    <cellStyle name="20% - uthevingsfarge 2 21 2 2 2 2" xfId="16411" xr:uid="{F0F58E4F-0937-4CB3-8A56-FF0FDD1FB7A0}"/>
    <cellStyle name="20% - uthevingsfarge 2 21 2 2 3" xfId="13838" xr:uid="{7AF9D2AB-4BE0-4043-A759-E3FBC5E71FFA}"/>
    <cellStyle name="20% - uthevingsfarge 2 21 2 3" xfId="9674" xr:uid="{00000000-0005-0000-0000-0000F2030000}"/>
    <cellStyle name="20% - uthevingsfarge 2 21 2 3 2" xfId="18100" xr:uid="{0750239B-3C32-4D79-A09C-08BDA9823256}"/>
    <cellStyle name="20% - uthevingsfarge 2 21 3" xfId="4602" xr:uid="{00000000-0005-0000-0000-0000F3030000}"/>
    <cellStyle name="20% - uthevingsfarge 2 21 3 2" xfId="7255" xr:uid="{00000000-0005-0000-0000-0000F4030000}"/>
    <cellStyle name="20% - uthevingsfarge 2 21 3 2 2" xfId="15710" xr:uid="{00A5FC0D-FBA8-4D15-BEC9-10FB1E17BC01}"/>
    <cellStyle name="20% - uthevingsfarge 2 21 3 3" xfId="13137" xr:uid="{72121FDF-E8B7-4BA3-9790-A9F079B9E471}"/>
    <cellStyle name="20% - uthevingsfarge 2 21 4" xfId="9673" xr:uid="{00000000-0005-0000-0000-0000F5030000}"/>
    <cellStyle name="20% - uthevingsfarge 2 21 4 2" xfId="18099" xr:uid="{4464D72B-B44C-41BE-8CBB-8A4247EDECD9}"/>
    <cellStyle name="20% - uthevingsfarge 2 22" xfId="344" xr:uid="{00000000-0005-0000-0000-0000F6030000}"/>
    <cellStyle name="20% - uthevingsfarge 2 22 2" xfId="345" xr:uid="{00000000-0005-0000-0000-0000F7030000}"/>
    <cellStyle name="20% - uthevingsfarge 2 22 2 2" xfId="5324" xr:uid="{00000000-0005-0000-0000-0000F8030000}"/>
    <cellStyle name="20% - uthevingsfarge 2 22 2 2 2" xfId="7957" xr:uid="{00000000-0005-0000-0000-0000F9030000}"/>
    <cellStyle name="20% - uthevingsfarge 2 22 2 2 2 2" xfId="16412" xr:uid="{3A89F39A-5EEA-412B-AB53-904790A56E66}"/>
    <cellStyle name="20% - uthevingsfarge 2 22 2 2 3" xfId="13839" xr:uid="{68D6239C-0D8C-441F-A7F7-7F531B7A7129}"/>
    <cellStyle name="20% - uthevingsfarge 2 22 2 3" xfId="9672" xr:uid="{00000000-0005-0000-0000-0000FA030000}"/>
    <cellStyle name="20% - uthevingsfarge 2 22 2 3 2" xfId="18098" xr:uid="{36612F09-82F6-4736-817B-6D1CF4DA6460}"/>
    <cellStyle name="20% - uthevingsfarge 2 22 3" xfId="4603" xr:uid="{00000000-0005-0000-0000-0000FB030000}"/>
    <cellStyle name="20% - uthevingsfarge 2 22 3 2" xfId="7256" xr:uid="{00000000-0005-0000-0000-0000FC030000}"/>
    <cellStyle name="20% - uthevingsfarge 2 22 3 2 2" xfId="15711" xr:uid="{C5A39F2B-BA2C-4073-832A-E577486A5FEF}"/>
    <cellStyle name="20% - uthevingsfarge 2 22 3 3" xfId="13138" xr:uid="{941D1DAE-C442-4608-9DBB-D441B5F1C9CD}"/>
    <cellStyle name="20% - uthevingsfarge 2 22 4" xfId="9671" xr:uid="{00000000-0005-0000-0000-0000FD030000}"/>
    <cellStyle name="20% - uthevingsfarge 2 22 4 2" xfId="18097" xr:uid="{185D9273-16ED-495B-955E-278601F62786}"/>
    <cellStyle name="20% - uthevingsfarge 2 23" xfId="346" xr:uid="{00000000-0005-0000-0000-0000FE030000}"/>
    <cellStyle name="20% - uthevingsfarge 2 23 2" xfId="347" xr:uid="{00000000-0005-0000-0000-0000FF030000}"/>
    <cellStyle name="20% - uthevingsfarge 2 23 2 2" xfId="5325" xr:uid="{00000000-0005-0000-0000-000000040000}"/>
    <cellStyle name="20% - uthevingsfarge 2 23 2 2 2" xfId="7958" xr:uid="{00000000-0005-0000-0000-000001040000}"/>
    <cellStyle name="20% - uthevingsfarge 2 23 2 2 2 2" xfId="16413" xr:uid="{3FD844EE-3A9B-48AE-A544-85EDF495216D}"/>
    <cellStyle name="20% - uthevingsfarge 2 23 2 2 3" xfId="13840" xr:uid="{78BDB4BB-F9C4-447D-97AD-818101848B3F}"/>
    <cellStyle name="20% - uthevingsfarge 2 23 2 3" xfId="9670" xr:uid="{00000000-0005-0000-0000-000002040000}"/>
    <cellStyle name="20% - uthevingsfarge 2 23 2 3 2" xfId="18096" xr:uid="{7F15DA11-18BF-40CE-8F1D-D447B51AE6E1}"/>
    <cellStyle name="20% - uthevingsfarge 2 23 3" xfId="4604" xr:uid="{00000000-0005-0000-0000-000003040000}"/>
    <cellStyle name="20% - uthevingsfarge 2 23 3 2" xfId="7257" xr:uid="{00000000-0005-0000-0000-000004040000}"/>
    <cellStyle name="20% - uthevingsfarge 2 23 3 2 2" xfId="15712" xr:uid="{D7FF5B36-4232-443D-9FD9-8D806A3AB1C8}"/>
    <cellStyle name="20% - uthevingsfarge 2 23 3 3" xfId="13139" xr:uid="{012BEAD2-4D2E-4A24-B356-31BA647EF65E}"/>
    <cellStyle name="20% - uthevingsfarge 2 23 4" xfId="9669" xr:uid="{00000000-0005-0000-0000-000005040000}"/>
    <cellStyle name="20% - uthevingsfarge 2 23 4 2" xfId="18095" xr:uid="{80953039-E196-408D-8DA5-5040D9ACD6C5}"/>
    <cellStyle name="20% - uthevingsfarge 2 24" xfId="348" xr:uid="{00000000-0005-0000-0000-000006040000}"/>
    <cellStyle name="20% - uthevingsfarge 2 24 2" xfId="349" xr:uid="{00000000-0005-0000-0000-000007040000}"/>
    <cellStyle name="20% - uthevingsfarge 2 24 2 2" xfId="5326" xr:uid="{00000000-0005-0000-0000-000008040000}"/>
    <cellStyle name="20% - uthevingsfarge 2 24 2 2 2" xfId="7959" xr:uid="{00000000-0005-0000-0000-000009040000}"/>
    <cellStyle name="20% - uthevingsfarge 2 24 2 2 2 2" xfId="16414" xr:uid="{ADB0899E-D59C-4E1F-9357-CBE915652600}"/>
    <cellStyle name="20% - uthevingsfarge 2 24 2 2 3" xfId="13841" xr:uid="{F8AC0E06-944E-4A8E-95FD-F8E07EDEFE32}"/>
    <cellStyle name="20% - uthevingsfarge 2 24 2 3" xfId="9960" xr:uid="{00000000-0005-0000-0000-00000A040000}"/>
    <cellStyle name="20% - uthevingsfarge 2 24 2 3 2" xfId="18386" xr:uid="{F089876A-8832-4F01-98D0-1944785F464B}"/>
    <cellStyle name="20% - uthevingsfarge 2 24 3" xfId="4605" xr:uid="{00000000-0005-0000-0000-00000B040000}"/>
    <cellStyle name="20% - uthevingsfarge 2 24 3 2" xfId="7258" xr:uid="{00000000-0005-0000-0000-00000C040000}"/>
    <cellStyle name="20% - uthevingsfarge 2 24 3 2 2" xfId="15713" xr:uid="{87ED2FD7-D69A-4D5F-8260-4271708F7E83}"/>
    <cellStyle name="20% - uthevingsfarge 2 24 3 3" xfId="13140" xr:uid="{DB9E5ACF-2D42-4E21-8C38-2D19C81E6BF9}"/>
    <cellStyle name="20% - uthevingsfarge 2 24 4" xfId="9871" xr:uid="{00000000-0005-0000-0000-00000D040000}"/>
    <cellStyle name="20% - uthevingsfarge 2 24 4 2" xfId="18297" xr:uid="{CCB9CBEC-E5F7-4A45-A371-E3F7C6608CA4}"/>
    <cellStyle name="20% - uthevingsfarge 2 25" xfId="350" xr:uid="{00000000-0005-0000-0000-00000E040000}"/>
    <cellStyle name="20% - uthevingsfarge 2 25 2" xfId="351" xr:uid="{00000000-0005-0000-0000-00000F040000}"/>
    <cellStyle name="20% - uthevingsfarge 2 25 2 2" xfId="5327" xr:uid="{00000000-0005-0000-0000-000010040000}"/>
    <cellStyle name="20% - uthevingsfarge 2 25 2 2 2" xfId="7960" xr:uid="{00000000-0005-0000-0000-000011040000}"/>
    <cellStyle name="20% - uthevingsfarge 2 25 2 2 2 2" xfId="16415" xr:uid="{66F6B00C-C8F9-4FDE-9163-391AF1A8074B}"/>
    <cellStyle name="20% - uthevingsfarge 2 25 2 2 3" xfId="13842" xr:uid="{C76F9732-D07C-4D59-A522-625DB90B5097}"/>
    <cellStyle name="20% - uthevingsfarge 2 25 2 3" xfId="9724" xr:uid="{00000000-0005-0000-0000-000012040000}"/>
    <cellStyle name="20% - uthevingsfarge 2 25 2 3 2" xfId="18150" xr:uid="{3899EF28-4175-419A-A00F-93BB005530ED}"/>
    <cellStyle name="20% - uthevingsfarge 2 25 3" xfId="4606" xr:uid="{00000000-0005-0000-0000-000013040000}"/>
    <cellStyle name="20% - uthevingsfarge 2 25 3 2" xfId="7259" xr:uid="{00000000-0005-0000-0000-000014040000}"/>
    <cellStyle name="20% - uthevingsfarge 2 25 3 2 2" xfId="15714" xr:uid="{FAA0F729-20C1-4560-BC01-C5ABEF692E46}"/>
    <cellStyle name="20% - uthevingsfarge 2 25 3 3" xfId="13141" xr:uid="{F0C74018-9AC8-4E19-A456-60CCB7674E88}"/>
    <cellStyle name="20% - uthevingsfarge 2 25 4" xfId="10714" xr:uid="{00000000-0005-0000-0000-000015040000}"/>
    <cellStyle name="20% - uthevingsfarge 2 25 4 2" xfId="19121" xr:uid="{88923BE2-535E-4D9B-99CD-261C24047EC3}"/>
    <cellStyle name="20% - uthevingsfarge 2 26" xfId="352" xr:uid="{00000000-0005-0000-0000-000016040000}"/>
    <cellStyle name="20% - uthevingsfarge 2 26 2" xfId="353" xr:uid="{00000000-0005-0000-0000-000017040000}"/>
    <cellStyle name="20% - uthevingsfarge 2 26 2 2" xfId="5328" xr:uid="{00000000-0005-0000-0000-000018040000}"/>
    <cellStyle name="20% - uthevingsfarge 2 26 2 2 2" xfId="7961" xr:uid="{00000000-0005-0000-0000-000019040000}"/>
    <cellStyle name="20% - uthevingsfarge 2 26 2 2 2 2" xfId="16416" xr:uid="{358FBA0E-2FB5-4D61-9D5C-756DDD509764}"/>
    <cellStyle name="20% - uthevingsfarge 2 26 2 2 3" xfId="13843" xr:uid="{A946F4D9-44E7-4F6C-8BC4-AB2BA7673349}"/>
    <cellStyle name="20% - uthevingsfarge 2 26 2 3" xfId="9857" xr:uid="{00000000-0005-0000-0000-00001A040000}"/>
    <cellStyle name="20% - uthevingsfarge 2 26 2 3 2" xfId="18283" xr:uid="{3A3FF0AC-79B6-4AB1-9508-D9CEC8F8D547}"/>
    <cellStyle name="20% - uthevingsfarge 2 26 3" xfId="4607" xr:uid="{00000000-0005-0000-0000-00001B040000}"/>
    <cellStyle name="20% - uthevingsfarge 2 26 3 2" xfId="7260" xr:uid="{00000000-0005-0000-0000-00001C040000}"/>
    <cellStyle name="20% - uthevingsfarge 2 26 3 2 2" xfId="15715" xr:uid="{DE0EEB67-DB98-4670-8D25-6259162F04E2}"/>
    <cellStyle name="20% - uthevingsfarge 2 26 3 3" xfId="13142" xr:uid="{D0C40B61-0D18-4F5E-9D8A-13AE990F611B}"/>
    <cellStyle name="20% - uthevingsfarge 2 26 4" xfId="10309" xr:uid="{00000000-0005-0000-0000-00001D040000}"/>
    <cellStyle name="20% - uthevingsfarge 2 26 4 2" xfId="18726" xr:uid="{2C8FDBB0-2029-4C9D-8BE9-9426C97045F4}"/>
    <cellStyle name="20% - uthevingsfarge 2 27" xfId="354" xr:uid="{00000000-0005-0000-0000-00001E040000}"/>
    <cellStyle name="20% - uthevingsfarge 2 27 2" xfId="355" xr:uid="{00000000-0005-0000-0000-00001F040000}"/>
    <cellStyle name="20% - uthevingsfarge 2 27 2 2" xfId="5329" xr:uid="{00000000-0005-0000-0000-000020040000}"/>
    <cellStyle name="20% - uthevingsfarge 2 27 2 2 2" xfId="7962" xr:uid="{00000000-0005-0000-0000-000021040000}"/>
    <cellStyle name="20% - uthevingsfarge 2 27 2 2 2 2" xfId="16417" xr:uid="{6B531F59-D811-499F-B2AB-E6E950504F35}"/>
    <cellStyle name="20% - uthevingsfarge 2 27 2 2 3" xfId="13844" xr:uid="{85E6934D-8BF8-41D2-A6A3-7921E95B3040}"/>
    <cellStyle name="20% - uthevingsfarge 2 27 2 3" xfId="10716" xr:uid="{00000000-0005-0000-0000-000022040000}"/>
    <cellStyle name="20% - uthevingsfarge 2 27 2 3 2" xfId="19123" xr:uid="{9E1F5CA6-9BAC-4B4A-929A-53BB9D7EA4A3}"/>
    <cellStyle name="20% - uthevingsfarge 2 27 3" xfId="4608" xr:uid="{00000000-0005-0000-0000-000023040000}"/>
    <cellStyle name="20% - uthevingsfarge 2 27 3 2" xfId="7261" xr:uid="{00000000-0005-0000-0000-000024040000}"/>
    <cellStyle name="20% - uthevingsfarge 2 27 3 2 2" xfId="15716" xr:uid="{6C6683B4-F2A8-40BB-9FFB-978433A165CD}"/>
    <cellStyle name="20% - uthevingsfarge 2 27 3 3" xfId="13143" xr:uid="{FC233BAF-1CE2-4A36-97E4-F6F2BEAFD40F}"/>
    <cellStyle name="20% - uthevingsfarge 2 27 4" xfId="10460" xr:uid="{00000000-0005-0000-0000-000025040000}"/>
    <cellStyle name="20% - uthevingsfarge 2 27 4 2" xfId="18877" xr:uid="{59A7BC55-2006-46A7-A582-6069F326DE26}"/>
    <cellStyle name="20% - uthevingsfarge 2 28" xfId="356" xr:uid="{00000000-0005-0000-0000-000026040000}"/>
    <cellStyle name="20% - uthevingsfarge 2 28 2" xfId="357" xr:uid="{00000000-0005-0000-0000-000027040000}"/>
    <cellStyle name="20% - uthevingsfarge 2 28 2 2" xfId="5330" xr:uid="{00000000-0005-0000-0000-000028040000}"/>
    <cellStyle name="20% - uthevingsfarge 2 28 2 2 2" xfId="7963" xr:uid="{00000000-0005-0000-0000-000029040000}"/>
    <cellStyle name="20% - uthevingsfarge 2 28 2 2 2 2" xfId="16418" xr:uid="{53A3C09C-5B93-49C1-B97E-FDAAB4C05FCA}"/>
    <cellStyle name="20% - uthevingsfarge 2 28 2 2 3" xfId="13845" xr:uid="{A114BD69-3D19-4AF3-8573-46B55931A821}"/>
    <cellStyle name="20% - uthevingsfarge 2 28 2 3" xfId="9723" xr:uid="{00000000-0005-0000-0000-00002A040000}"/>
    <cellStyle name="20% - uthevingsfarge 2 28 2 3 2" xfId="18149" xr:uid="{985DDC5B-7F1F-4D16-AE54-336B350D2C9E}"/>
    <cellStyle name="20% - uthevingsfarge 2 28 3" xfId="4609" xr:uid="{00000000-0005-0000-0000-00002B040000}"/>
    <cellStyle name="20% - uthevingsfarge 2 28 3 2" xfId="7262" xr:uid="{00000000-0005-0000-0000-00002C040000}"/>
    <cellStyle name="20% - uthevingsfarge 2 28 3 2 2" xfId="15717" xr:uid="{2851F4BA-DECC-4A02-A937-585127077A75}"/>
    <cellStyle name="20% - uthevingsfarge 2 28 3 3" xfId="13144" xr:uid="{652F7A53-A928-49DC-A442-59D45D17D7E2}"/>
    <cellStyle name="20% - uthevingsfarge 2 28 4" xfId="10296" xr:uid="{00000000-0005-0000-0000-00002D040000}"/>
    <cellStyle name="20% - uthevingsfarge 2 28 4 2" xfId="18713" xr:uid="{0C5D2723-D6A8-469C-B751-F7F0531FB650}"/>
    <cellStyle name="20% - uthevingsfarge 2 29" xfId="358" xr:uid="{00000000-0005-0000-0000-00002E040000}"/>
    <cellStyle name="20% - uthevingsfarge 2 29 2" xfId="359" xr:uid="{00000000-0005-0000-0000-00002F040000}"/>
    <cellStyle name="20% - uthevingsfarge 2 29 2 2" xfId="5331" xr:uid="{00000000-0005-0000-0000-000030040000}"/>
    <cellStyle name="20% - uthevingsfarge 2 29 2 2 2" xfId="7964" xr:uid="{00000000-0005-0000-0000-000031040000}"/>
    <cellStyle name="20% - uthevingsfarge 2 29 2 2 2 2" xfId="16419" xr:uid="{37BFF3B0-9842-48F0-9456-BCB1A08CC7B6}"/>
    <cellStyle name="20% - uthevingsfarge 2 29 2 2 3" xfId="13846" xr:uid="{E6AD94E5-E2F0-4128-BAB7-E030B455C783}"/>
    <cellStyle name="20% - uthevingsfarge 2 29 2 3" xfId="10713" xr:uid="{00000000-0005-0000-0000-000032040000}"/>
    <cellStyle name="20% - uthevingsfarge 2 29 2 3 2" xfId="19120" xr:uid="{2619524A-D270-4B37-BFA3-29A486F22084}"/>
    <cellStyle name="20% - uthevingsfarge 2 29 3" xfId="4610" xr:uid="{00000000-0005-0000-0000-000033040000}"/>
    <cellStyle name="20% - uthevingsfarge 2 29 3 2" xfId="7263" xr:uid="{00000000-0005-0000-0000-000034040000}"/>
    <cellStyle name="20% - uthevingsfarge 2 29 3 2 2" xfId="15718" xr:uid="{2182007E-2BA3-4818-94A6-E03587D1CA5D}"/>
    <cellStyle name="20% - uthevingsfarge 2 29 3 3" xfId="13145" xr:uid="{27EEBCD6-2CB1-40D7-A9A8-427E9C22F948}"/>
    <cellStyle name="20% - uthevingsfarge 2 29 4" xfId="9928" xr:uid="{00000000-0005-0000-0000-000035040000}"/>
    <cellStyle name="20% - uthevingsfarge 2 29 4 2" xfId="18354" xr:uid="{38B527A6-FD90-4D52-8137-20C8A0884E74}"/>
    <cellStyle name="20% - uthevingsfarge 2 3" xfId="360" xr:uid="{00000000-0005-0000-0000-000036040000}"/>
    <cellStyle name="20% - uthevingsfarge 2 3 2" xfId="361" xr:uid="{00000000-0005-0000-0000-000037040000}"/>
    <cellStyle name="20% - uthevingsfarge 2 3 2 2" xfId="5332" xr:uid="{00000000-0005-0000-0000-000038040000}"/>
    <cellStyle name="20% - uthevingsfarge 2 3 2 2 2" xfId="7965" xr:uid="{00000000-0005-0000-0000-000039040000}"/>
    <cellStyle name="20% - uthevingsfarge 2 3 2 2 2 2" xfId="16420" xr:uid="{6ACC354E-1CE3-40DF-8368-AE7D44C4F65B}"/>
    <cellStyle name="20% - uthevingsfarge 2 3 2 2 3" xfId="13847" xr:uid="{7C8915C1-542F-4289-BD3C-723429791485}"/>
    <cellStyle name="20% - uthevingsfarge 2 3 2 3" xfId="9668" xr:uid="{00000000-0005-0000-0000-00003A040000}"/>
    <cellStyle name="20% - uthevingsfarge 2 3 2 3 2" xfId="18094" xr:uid="{348EE4DF-736A-4F9F-81C1-C7C8B05D21BE}"/>
    <cellStyle name="20% - uthevingsfarge 2 3 3" xfId="4611" xr:uid="{00000000-0005-0000-0000-00003B040000}"/>
    <cellStyle name="20% - uthevingsfarge 2 3 3 2" xfId="7264" xr:uid="{00000000-0005-0000-0000-00003C040000}"/>
    <cellStyle name="20% - uthevingsfarge 2 3 3 2 2" xfId="15719" xr:uid="{697F2369-7292-487D-AF82-9A598DE70FE7}"/>
    <cellStyle name="20% - uthevingsfarge 2 3 3 3" xfId="13146" xr:uid="{AF4281DD-8F20-492E-AB50-BDC47A51AEAC}"/>
    <cellStyle name="20% - uthevingsfarge 2 3 4" xfId="9667" xr:uid="{00000000-0005-0000-0000-00003D040000}"/>
    <cellStyle name="20% - uthevingsfarge 2 3 4 2" xfId="18093" xr:uid="{22217FBC-123D-4177-9D50-EAD18C543847}"/>
    <cellStyle name="20% - uthevingsfarge 2 30" xfId="362" xr:uid="{00000000-0005-0000-0000-00003E040000}"/>
    <cellStyle name="20% - uthevingsfarge 2 30 2" xfId="363" xr:uid="{00000000-0005-0000-0000-00003F040000}"/>
    <cellStyle name="20% - uthevingsfarge 2 30 2 2" xfId="5333" xr:uid="{00000000-0005-0000-0000-000040040000}"/>
    <cellStyle name="20% - uthevingsfarge 2 30 2 2 2" xfId="7966" xr:uid="{00000000-0005-0000-0000-000041040000}"/>
    <cellStyle name="20% - uthevingsfarge 2 30 2 2 2 2" xfId="16421" xr:uid="{CA0EF784-2281-4715-8BA8-6C7090D62C7E}"/>
    <cellStyle name="20% - uthevingsfarge 2 30 2 2 3" xfId="13848" xr:uid="{BAC4EFA4-D680-4D38-B2C8-FDEAC6209BCF}"/>
    <cellStyle name="20% - uthevingsfarge 2 30 2 3" xfId="10448" xr:uid="{00000000-0005-0000-0000-000042040000}"/>
    <cellStyle name="20% - uthevingsfarge 2 30 2 3 2" xfId="18865" xr:uid="{72E3C485-BC06-451D-BFD8-6D9E8CBC1EB6}"/>
    <cellStyle name="20% - uthevingsfarge 2 30 3" xfId="4612" xr:uid="{00000000-0005-0000-0000-000043040000}"/>
    <cellStyle name="20% - uthevingsfarge 2 30 3 2" xfId="7265" xr:uid="{00000000-0005-0000-0000-000044040000}"/>
    <cellStyle name="20% - uthevingsfarge 2 30 3 2 2" xfId="15720" xr:uid="{E561B4C9-1DE9-46F6-8692-D58B78599936}"/>
    <cellStyle name="20% - uthevingsfarge 2 30 3 3" xfId="13147" xr:uid="{DAE3713F-05CA-4929-AE6F-36580352EDD0}"/>
    <cellStyle name="20% - uthevingsfarge 2 30 4" xfId="10712" xr:uid="{00000000-0005-0000-0000-000045040000}"/>
    <cellStyle name="20% - uthevingsfarge 2 30 4 2" xfId="19119" xr:uid="{96544A8B-84F4-444D-87C5-0864BA95294A}"/>
    <cellStyle name="20% - uthevingsfarge 2 31" xfId="364" xr:uid="{00000000-0005-0000-0000-000046040000}"/>
    <cellStyle name="20% - uthevingsfarge 2 31 2" xfId="365" xr:uid="{00000000-0005-0000-0000-000047040000}"/>
    <cellStyle name="20% - uthevingsfarge 2 31 2 2" xfId="5334" xr:uid="{00000000-0005-0000-0000-000048040000}"/>
    <cellStyle name="20% - uthevingsfarge 2 31 2 2 2" xfId="7967" xr:uid="{00000000-0005-0000-0000-000049040000}"/>
    <cellStyle name="20% - uthevingsfarge 2 31 2 2 2 2" xfId="16422" xr:uid="{CB57DF20-BC28-4770-968C-F60F8F430A4E}"/>
    <cellStyle name="20% - uthevingsfarge 2 31 2 2 3" xfId="13849" xr:uid="{4657A17F-19C0-4BAB-AEDE-3711F278F40A}"/>
    <cellStyle name="20% - uthevingsfarge 2 31 2 3" xfId="9856" xr:uid="{00000000-0005-0000-0000-00004A040000}"/>
    <cellStyle name="20% - uthevingsfarge 2 31 2 3 2" xfId="18282" xr:uid="{6FFCC518-69AA-44C8-B736-BF56452277C0}"/>
    <cellStyle name="20% - uthevingsfarge 2 31 3" xfId="4613" xr:uid="{00000000-0005-0000-0000-00004B040000}"/>
    <cellStyle name="20% - uthevingsfarge 2 31 3 2" xfId="7266" xr:uid="{00000000-0005-0000-0000-00004C040000}"/>
    <cellStyle name="20% - uthevingsfarge 2 31 3 2 2" xfId="15721" xr:uid="{E8D630E8-DB75-4DFA-9648-3F70BFE667C8}"/>
    <cellStyle name="20% - uthevingsfarge 2 31 3 3" xfId="13148" xr:uid="{243D381E-4654-49BE-9E74-0A704587CB45}"/>
    <cellStyle name="20% - uthevingsfarge 2 31 4" xfId="9221" xr:uid="{00000000-0005-0000-0000-00004D040000}"/>
    <cellStyle name="20% - uthevingsfarge 2 31 4 2" xfId="17656" xr:uid="{35B4943F-D546-41B3-920B-9A60C0887642}"/>
    <cellStyle name="20% - uthevingsfarge 2 32" xfId="366" xr:uid="{00000000-0005-0000-0000-00004E040000}"/>
    <cellStyle name="20% - uthevingsfarge 2 32 2" xfId="367" xr:uid="{00000000-0005-0000-0000-00004F040000}"/>
    <cellStyle name="20% - uthevingsfarge 2 32 2 2" xfId="5335" xr:uid="{00000000-0005-0000-0000-000050040000}"/>
    <cellStyle name="20% - uthevingsfarge 2 32 2 2 2" xfId="7968" xr:uid="{00000000-0005-0000-0000-000051040000}"/>
    <cellStyle name="20% - uthevingsfarge 2 32 2 2 2 2" xfId="16423" xr:uid="{52CA891D-770D-4EBA-8825-4A8B8769DF0A}"/>
    <cellStyle name="20% - uthevingsfarge 2 32 2 2 3" xfId="13850" xr:uid="{7BDDBB45-1B20-4A49-832F-B09ACD1BBC04}"/>
    <cellStyle name="20% - uthevingsfarge 2 32 2 3" xfId="10447" xr:uid="{00000000-0005-0000-0000-000052040000}"/>
    <cellStyle name="20% - uthevingsfarge 2 32 2 3 2" xfId="18864" xr:uid="{94D36B5A-EB9E-47BC-89E7-56D1555E22BD}"/>
    <cellStyle name="20% - uthevingsfarge 2 32 3" xfId="4614" xr:uid="{00000000-0005-0000-0000-000053040000}"/>
    <cellStyle name="20% - uthevingsfarge 2 32 3 2" xfId="7267" xr:uid="{00000000-0005-0000-0000-000054040000}"/>
    <cellStyle name="20% - uthevingsfarge 2 32 3 2 2" xfId="15722" xr:uid="{1FCC6ABA-B4D8-4637-A773-63935DAB9B8C}"/>
    <cellStyle name="20% - uthevingsfarge 2 32 3 3" xfId="13149" xr:uid="{E0D7740E-DACF-4A92-9AF8-6195ECC8E904}"/>
    <cellStyle name="20% - uthevingsfarge 2 32 4" xfId="10711" xr:uid="{00000000-0005-0000-0000-000055040000}"/>
    <cellStyle name="20% - uthevingsfarge 2 32 4 2" xfId="19118" xr:uid="{4CC33A1E-9649-4810-A322-08E15190276A}"/>
    <cellStyle name="20% - uthevingsfarge 2 33" xfId="368" xr:uid="{00000000-0005-0000-0000-000056040000}"/>
    <cellStyle name="20% - uthevingsfarge 2 33 2" xfId="369" xr:uid="{00000000-0005-0000-0000-000057040000}"/>
    <cellStyle name="20% - uthevingsfarge 2 33 2 2" xfId="5336" xr:uid="{00000000-0005-0000-0000-000058040000}"/>
    <cellStyle name="20% - uthevingsfarge 2 33 2 2 2" xfId="7969" xr:uid="{00000000-0005-0000-0000-000059040000}"/>
    <cellStyle name="20% - uthevingsfarge 2 33 2 2 2 2" xfId="16424" xr:uid="{9502D121-9B42-4539-BDFB-78891F21CEA2}"/>
    <cellStyle name="20% - uthevingsfarge 2 33 2 2 3" xfId="13851" xr:uid="{73A2B0B7-31BB-4096-9811-AAB53B069F92}"/>
    <cellStyle name="20% - uthevingsfarge 2 33 2 3" xfId="9855" xr:uid="{00000000-0005-0000-0000-00005A040000}"/>
    <cellStyle name="20% - uthevingsfarge 2 33 2 3 2" xfId="18281" xr:uid="{CF8C5260-3959-46C4-83A9-6D1B6B76DBE1}"/>
    <cellStyle name="20% - uthevingsfarge 2 33 3" xfId="4615" xr:uid="{00000000-0005-0000-0000-00005B040000}"/>
    <cellStyle name="20% - uthevingsfarge 2 33 3 2" xfId="7268" xr:uid="{00000000-0005-0000-0000-00005C040000}"/>
    <cellStyle name="20% - uthevingsfarge 2 33 3 2 2" xfId="15723" xr:uid="{487E06F2-AB36-4F88-8735-0991E45244D3}"/>
    <cellStyle name="20% - uthevingsfarge 2 33 3 3" xfId="13150" xr:uid="{40B95A4C-5EED-4317-BE6A-FE3C80780802}"/>
    <cellStyle name="20% - uthevingsfarge 2 33 4" xfId="9222" xr:uid="{00000000-0005-0000-0000-00005D040000}"/>
    <cellStyle name="20% - uthevingsfarge 2 33 4 2" xfId="17657" xr:uid="{14EC4878-07EB-4CE9-9B37-62D155100D37}"/>
    <cellStyle name="20% - uthevingsfarge 2 34" xfId="370" xr:uid="{00000000-0005-0000-0000-00005E040000}"/>
    <cellStyle name="20% - uthevingsfarge 2 34 2" xfId="371" xr:uid="{00000000-0005-0000-0000-00005F040000}"/>
    <cellStyle name="20% - uthevingsfarge 2 34 2 2" xfId="5337" xr:uid="{00000000-0005-0000-0000-000060040000}"/>
    <cellStyle name="20% - uthevingsfarge 2 34 2 2 2" xfId="7970" xr:uid="{00000000-0005-0000-0000-000061040000}"/>
    <cellStyle name="20% - uthevingsfarge 2 34 2 2 2 2" xfId="16425" xr:uid="{33C02317-D7AF-4CC5-AB45-B5F1C135CE47}"/>
    <cellStyle name="20% - uthevingsfarge 2 34 2 2 3" xfId="13852" xr:uid="{A564DDCF-4C14-47FC-ABB4-51BC3C086E48}"/>
    <cellStyle name="20% - uthevingsfarge 2 34 2 3" xfId="10446" xr:uid="{00000000-0005-0000-0000-000062040000}"/>
    <cellStyle name="20% - uthevingsfarge 2 34 2 3 2" xfId="18863" xr:uid="{E783A358-1BC1-4D89-A24C-73A5D0C57F7C}"/>
    <cellStyle name="20% - uthevingsfarge 2 34 3" xfId="4616" xr:uid="{00000000-0005-0000-0000-000063040000}"/>
    <cellStyle name="20% - uthevingsfarge 2 34 3 2" xfId="7269" xr:uid="{00000000-0005-0000-0000-000064040000}"/>
    <cellStyle name="20% - uthevingsfarge 2 34 3 2 2" xfId="15724" xr:uid="{6597D721-6066-4C52-8BE2-53F831CF415B}"/>
    <cellStyle name="20% - uthevingsfarge 2 34 3 3" xfId="13151" xr:uid="{D0CA0542-44FB-4813-BAC0-3204029BBC68}"/>
    <cellStyle name="20% - uthevingsfarge 2 34 4" xfId="10710" xr:uid="{00000000-0005-0000-0000-000065040000}"/>
    <cellStyle name="20% - uthevingsfarge 2 34 4 2" xfId="19117" xr:uid="{348D6578-4A0D-4B4D-9A4A-AF5088D975DB}"/>
    <cellStyle name="20% - uthevingsfarge 2 35" xfId="372" xr:uid="{00000000-0005-0000-0000-000066040000}"/>
    <cellStyle name="20% - uthevingsfarge 2 35 2" xfId="373" xr:uid="{00000000-0005-0000-0000-000067040000}"/>
    <cellStyle name="20% - uthevingsfarge 2 35 2 2" xfId="5338" xr:uid="{00000000-0005-0000-0000-000068040000}"/>
    <cellStyle name="20% - uthevingsfarge 2 35 2 2 2" xfId="7971" xr:uid="{00000000-0005-0000-0000-000069040000}"/>
    <cellStyle name="20% - uthevingsfarge 2 35 2 2 2 2" xfId="16426" xr:uid="{72505A50-780A-42F3-9BB4-BB6D9437F798}"/>
    <cellStyle name="20% - uthevingsfarge 2 35 2 2 3" xfId="13853" xr:uid="{E4F0DF08-5BF2-4F55-81E3-1BAA67A0814E}"/>
    <cellStyle name="20% - uthevingsfarge 2 35 2 3" xfId="9854" xr:uid="{00000000-0005-0000-0000-00006A040000}"/>
    <cellStyle name="20% - uthevingsfarge 2 35 2 3 2" xfId="18280" xr:uid="{0F723F5A-3356-4F38-B5C4-9A6445D4D616}"/>
    <cellStyle name="20% - uthevingsfarge 2 35 3" xfId="4617" xr:uid="{00000000-0005-0000-0000-00006B040000}"/>
    <cellStyle name="20% - uthevingsfarge 2 35 3 2" xfId="7270" xr:uid="{00000000-0005-0000-0000-00006C040000}"/>
    <cellStyle name="20% - uthevingsfarge 2 35 3 2 2" xfId="15725" xr:uid="{5A69B0DB-257F-45EF-B387-CBA0A96C9AD6}"/>
    <cellStyle name="20% - uthevingsfarge 2 35 3 3" xfId="13152" xr:uid="{947A3E41-71E3-4BCA-8636-DB16F002C5E3}"/>
    <cellStyle name="20% - uthevingsfarge 2 35 4" xfId="9666" xr:uid="{00000000-0005-0000-0000-00006D040000}"/>
    <cellStyle name="20% - uthevingsfarge 2 35 4 2" xfId="18092" xr:uid="{B0E06EB5-6615-4C1C-B4FA-6C4F055B3B74}"/>
    <cellStyle name="20% - uthevingsfarge 2 36" xfId="374" xr:uid="{00000000-0005-0000-0000-00006E040000}"/>
    <cellStyle name="20% - uthevingsfarge 2 36 2" xfId="375" xr:uid="{00000000-0005-0000-0000-00006F040000}"/>
    <cellStyle name="20% - uthevingsfarge 2 36 2 2" xfId="5339" xr:uid="{00000000-0005-0000-0000-000070040000}"/>
    <cellStyle name="20% - uthevingsfarge 2 36 2 2 2" xfId="7972" xr:uid="{00000000-0005-0000-0000-000071040000}"/>
    <cellStyle name="20% - uthevingsfarge 2 36 2 2 2 2" xfId="16427" xr:uid="{0624AC6B-AFD1-455F-AFC3-C2F637B4A283}"/>
    <cellStyle name="20% - uthevingsfarge 2 36 2 2 3" xfId="13854" xr:uid="{0C72D068-B075-4D8E-BEEC-A483C46AE61F}"/>
    <cellStyle name="20% - uthevingsfarge 2 36 2 3" xfId="10445" xr:uid="{00000000-0005-0000-0000-000072040000}"/>
    <cellStyle name="20% - uthevingsfarge 2 36 2 3 2" xfId="18862" xr:uid="{D081BDE2-FE0C-4D95-8B54-71DEC04C3BAD}"/>
    <cellStyle name="20% - uthevingsfarge 2 36 3" xfId="4618" xr:uid="{00000000-0005-0000-0000-000073040000}"/>
    <cellStyle name="20% - uthevingsfarge 2 36 3 2" xfId="7271" xr:uid="{00000000-0005-0000-0000-000074040000}"/>
    <cellStyle name="20% - uthevingsfarge 2 36 3 2 2" xfId="15726" xr:uid="{A13DC6B6-B28E-4E37-AE14-15B4740A8F4B}"/>
    <cellStyle name="20% - uthevingsfarge 2 36 3 3" xfId="13153" xr:uid="{247E7461-6B37-4D21-BB1D-CBC50CFAE271}"/>
    <cellStyle name="20% - uthevingsfarge 2 36 4" xfId="10709" xr:uid="{00000000-0005-0000-0000-000075040000}"/>
    <cellStyle name="20% - uthevingsfarge 2 36 4 2" xfId="19116" xr:uid="{106C4848-6C13-4D43-8547-1BF23A1EF03B}"/>
    <cellStyle name="20% - uthevingsfarge 2 37" xfId="376" xr:uid="{00000000-0005-0000-0000-000076040000}"/>
    <cellStyle name="20% - uthevingsfarge 2 37 2" xfId="377" xr:uid="{00000000-0005-0000-0000-000077040000}"/>
    <cellStyle name="20% - uthevingsfarge 2 37 2 2" xfId="5340" xr:uid="{00000000-0005-0000-0000-000078040000}"/>
    <cellStyle name="20% - uthevingsfarge 2 37 2 2 2" xfId="7973" xr:uid="{00000000-0005-0000-0000-000079040000}"/>
    <cellStyle name="20% - uthevingsfarge 2 37 2 2 2 2" xfId="16428" xr:uid="{57376E80-E5C0-4B4D-AB0D-F74B9B7B732E}"/>
    <cellStyle name="20% - uthevingsfarge 2 37 2 2 3" xfId="13855" xr:uid="{521824B1-F7C5-44F9-AB86-ADD475C6766E}"/>
    <cellStyle name="20% - uthevingsfarge 2 37 2 3" xfId="9853" xr:uid="{00000000-0005-0000-0000-00007A040000}"/>
    <cellStyle name="20% - uthevingsfarge 2 37 2 3 2" xfId="18279" xr:uid="{811CE667-0518-4C69-9601-E18CF3EF94F6}"/>
    <cellStyle name="20% - uthevingsfarge 2 37 3" xfId="4619" xr:uid="{00000000-0005-0000-0000-00007B040000}"/>
    <cellStyle name="20% - uthevingsfarge 2 37 3 2" xfId="7272" xr:uid="{00000000-0005-0000-0000-00007C040000}"/>
    <cellStyle name="20% - uthevingsfarge 2 37 3 2 2" xfId="15727" xr:uid="{CD4EE6BF-4A7C-4C77-B543-51BAB1DB2362}"/>
    <cellStyle name="20% - uthevingsfarge 2 37 3 3" xfId="13154" xr:uid="{B3E58648-8B6D-4D9C-943D-E3E53E0DA90F}"/>
    <cellStyle name="20% - uthevingsfarge 2 37 4" xfId="9665" xr:uid="{00000000-0005-0000-0000-00007D040000}"/>
    <cellStyle name="20% - uthevingsfarge 2 37 4 2" xfId="18091" xr:uid="{92DAC75D-504F-4CD7-9A52-3CA9C22E1FEB}"/>
    <cellStyle name="20% - uthevingsfarge 2 38" xfId="378" xr:uid="{00000000-0005-0000-0000-00007E040000}"/>
    <cellStyle name="20% - uthevingsfarge 2 38 2" xfId="379" xr:uid="{00000000-0005-0000-0000-00007F040000}"/>
    <cellStyle name="20% - uthevingsfarge 2 38 2 2" xfId="5341" xr:uid="{00000000-0005-0000-0000-000080040000}"/>
    <cellStyle name="20% - uthevingsfarge 2 38 2 2 2" xfId="7974" xr:uid="{00000000-0005-0000-0000-000081040000}"/>
    <cellStyle name="20% - uthevingsfarge 2 38 2 2 2 2" xfId="16429" xr:uid="{4071B9D8-EDE7-4BEB-BA77-0942A3270A86}"/>
    <cellStyle name="20% - uthevingsfarge 2 38 2 2 3" xfId="13856" xr:uid="{745AD99B-2AB9-481A-A11D-FF6C4FEB5C14}"/>
    <cellStyle name="20% - uthevingsfarge 2 38 2 3" xfId="10444" xr:uid="{00000000-0005-0000-0000-000082040000}"/>
    <cellStyle name="20% - uthevingsfarge 2 38 2 3 2" xfId="18861" xr:uid="{BEEC1CB4-DAAC-4F6E-B49D-1F1F5E0634FB}"/>
    <cellStyle name="20% - uthevingsfarge 2 38 3" xfId="4620" xr:uid="{00000000-0005-0000-0000-000083040000}"/>
    <cellStyle name="20% - uthevingsfarge 2 38 3 2" xfId="7273" xr:uid="{00000000-0005-0000-0000-000084040000}"/>
    <cellStyle name="20% - uthevingsfarge 2 38 3 2 2" xfId="15728" xr:uid="{09190B20-D0A3-4E5F-BB9D-4420CBD44027}"/>
    <cellStyle name="20% - uthevingsfarge 2 38 3 3" xfId="13155" xr:uid="{FD853648-6995-432A-9954-60BB0425F460}"/>
    <cellStyle name="20% - uthevingsfarge 2 38 4" xfId="10708" xr:uid="{00000000-0005-0000-0000-000085040000}"/>
    <cellStyle name="20% - uthevingsfarge 2 38 4 2" xfId="19115" xr:uid="{378869B3-5B18-43CA-B4E6-E75E4D5ED516}"/>
    <cellStyle name="20% - uthevingsfarge 2 39" xfId="380" xr:uid="{00000000-0005-0000-0000-000086040000}"/>
    <cellStyle name="20% - uthevingsfarge 2 39 2" xfId="381" xr:uid="{00000000-0005-0000-0000-000087040000}"/>
    <cellStyle name="20% - uthevingsfarge 2 39 2 2" xfId="5342" xr:uid="{00000000-0005-0000-0000-000088040000}"/>
    <cellStyle name="20% - uthevingsfarge 2 39 2 2 2" xfId="7975" xr:uid="{00000000-0005-0000-0000-000089040000}"/>
    <cellStyle name="20% - uthevingsfarge 2 39 2 2 2 2" xfId="16430" xr:uid="{58BECAD3-B395-4956-8370-306EA32A9E21}"/>
    <cellStyle name="20% - uthevingsfarge 2 39 2 2 3" xfId="13857" xr:uid="{297A1C62-DF91-4071-A2C9-AD67A102CA99}"/>
    <cellStyle name="20% - uthevingsfarge 2 39 2 3" xfId="9852" xr:uid="{00000000-0005-0000-0000-00008A040000}"/>
    <cellStyle name="20% - uthevingsfarge 2 39 2 3 2" xfId="18278" xr:uid="{CF6399F9-5AC5-4833-9AA6-592BE88DED64}"/>
    <cellStyle name="20% - uthevingsfarge 2 39 3" xfId="4621" xr:uid="{00000000-0005-0000-0000-00008B040000}"/>
    <cellStyle name="20% - uthevingsfarge 2 39 3 2" xfId="7274" xr:uid="{00000000-0005-0000-0000-00008C040000}"/>
    <cellStyle name="20% - uthevingsfarge 2 39 3 2 2" xfId="15729" xr:uid="{2D52C17B-5BFF-46D8-A252-CC58F21F5DF2}"/>
    <cellStyle name="20% - uthevingsfarge 2 39 3 3" xfId="13156" xr:uid="{ADEB7B3E-41AD-4A77-BC6A-790533599938}"/>
    <cellStyle name="20% - uthevingsfarge 2 39 4" xfId="9664" xr:uid="{00000000-0005-0000-0000-00008D040000}"/>
    <cellStyle name="20% - uthevingsfarge 2 39 4 2" xfId="18090" xr:uid="{47899C14-A74C-4EF5-BF42-FD497AFFEE2D}"/>
    <cellStyle name="20% - uthevingsfarge 2 4" xfId="382" xr:uid="{00000000-0005-0000-0000-00008E040000}"/>
    <cellStyle name="20% - uthevingsfarge 2 4 2" xfId="383" xr:uid="{00000000-0005-0000-0000-00008F040000}"/>
    <cellStyle name="20% - uthevingsfarge 2 4 2 2" xfId="5343" xr:uid="{00000000-0005-0000-0000-000090040000}"/>
    <cellStyle name="20% - uthevingsfarge 2 4 2 2 2" xfId="7976" xr:uid="{00000000-0005-0000-0000-000091040000}"/>
    <cellStyle name="20% - uthevingsfarge 2 4 2 2 2 2" xfId="16431" xr:uid="{F6EF0EA3-D700-4EE8-B0FB-265891744A64}"/>
    <cellStyle name="20% - uthevingsfarge 2 4 2 2 3" xfId="13858" xr:uid="{B7438EC3-36E9-4033-9960-872A48D39AD9}"/>
    <cellStyle name="20% - uthevingsfarge 2 4 2 3" xfId="10443" xr:uid="{00000000-0005-0000-0000-000092040000}"/>
    <cellStyle name="20% - uthevingsfarge 2 4 2 3 2" xfId="18860" xr:uid="{AC22F179-F3FA-47A4-A6D2-438AABF0536C}"/>
    <cellStyle name="20% - uthevingsfarge 2 4 3" xfId="4622" xr:uid="{00000000-0005-0000-0000-000093040000}"/>
    <cellStyle name="20% - uthevingsfarge 2 4 3 2" xfId="7275" xr:uid="{00000000-0005-0000-0000-000094040000}"/>
    <cellStyle name="20% - uthevingsfarge 2 4 3 2 2" xfId="15730" xr:uid="{C9572429-6C6F-4F20-9B64-9948F1F0D78C}"/>
    <cellStyle name="20% - uthevingsfarge 2 4 3 3" xfId="13157" xr:uid="{8F818568-D51B-4D6F-9580-B51B3413AAFB}"/>
    <cellStyle name="20% - uthevingsfarge 2 4 4" xfId="10707" xr:uid="{00000000-0005-0000-0000-000095040000}"/>
    <cellStyle name="20% - uthevingsfarge 2 4 4 2" xfId="19114" xr:uid="{BB5F825D-1492-4D2B-84A3-87A09BF8CA8E}"/>
    <cellStyle name="20% - uthevingsfarge 2 40" xfId="384" xr:uid="{00000000-0005-0000-0000-000096040000}"/>
    <cellStyle name="20% - uthevingsfarge 2 40 2" xfId="385" xr:uid="{00000000-0005-0000-0000-000097040000}"/>
    <cellStyle name="20% - uthevingsfarge 2 40 2 2" xfId="5344" xr:uid="{00000000-0005-0000-0000-000098040000}"/>
    <cellStyle name="20% - uthevingsfarge 2 40 2 2 2" xfId="7977" xr:uid="{00000000-0005-0000-0000-000099040000}"/>
    <cellStyle name="20% - uthevingsfarge 2 40 2 2 2 2" xfId="16432" xr:uid="{8692DF14-0790-4BD9-8521-BB99C68EA58F}"/>
    <cellStyle name="20% - uthevingsfarge 2 40 2 2 3" xfId="13859" xr:uid="{445B942D-7E85-44A1-8008-1C014068A35F}"/>
    <cellStyle name="20% - uthevingsfarge 2 40 2 3" xfId="9851" xr:uid="{00000000-0005-0000-0000-00009A040000}"/>
    <cellStyle name="20% - uthevingsfarge 2 40 2 3 2" xfId="18277" xr:uid="{1BD90D1A-6FF5-4C5E-A656-D135CBFBD6EB}"/>
    <cellStyle name="20% - uthevingsfarge 2 40 3" xfId="4623" xr:uid="{00000000-0005-0000-0000-00009B040000}"/>
    <cellStyle name="20% - uthevingsfarge 2 40 3 2" xfId="7276" xr:uid="{00000000-0005-0000-0000-00009C040000}"/>
    <cellStyle name="20% - uthevingsfarge 2 40 3 2 2" xfId="15731" xr:uid="{5F00139E-66D1-4A02-8163-9CF604C4A515}"/>
    <cellStyle name="20% - uthevingsfarge 2 40 3 3" xfId="13158" xr:uid="{99FFAA43-E26A-4E63-9CF3-B7411BAA4F78}"/>
    <cellStyle name="20% - uthevingsfarge 2 40 4" xfId="9663" xr:uid="{00000000-0005-0000-0000-00009D040000}"/>
    <cellStyle name="20% - uthevingsfarge 2 40 4 2" xfId="18089" xr:uid="{CBF4BC94-E660-4932-9215-EEE057DCAD63}"/>
    <cellStyle name="20% - uthevingsfarge 2 41" xfId="386" xr:uid="{00000000-0005-0000-0000-00009E040000}"/>
    <cellStyle name="20% - uthevingsfarge 2 41 2" xfId="387" xr:uid="{00000000-0005-0000-0000-00009F040000}"/>
    <cellStyle name="20% - uthevingsfarge 2 41 2 2" xfId="5345" xr:uid="{00000000-0005-0000-0000-0000A0040000}"/>
    <cellStyle name="20% - uthevingsfarge 2 41 2 2 2" xfId="7978" xr:uid="{00000000-0005-0000-0000-0000A1040000}"/>
    <cellStyle name="20% - uthevingsfarge 2 41 2 2 2 2" xfId="16433" xr:uid="{DCE23A73-4CDB-4D3B-9C18-A56D0332783F}"/>
    <cellStyle name="20% - uthevingsfarge 2 41 2 2 3" xfId="13860" xr:uid="{1F14BA53-4B05-4366-B051-1D07B991C891}"/>
    <cellStyle name="20% - uthevingsfarge 2 41 2 3" xfId="10442" xr:uid="{00000000-0005-0000-0000-0000A2040000}"/>
    <cellStyle name="20% - uthevingsfarge 2 41 2 3 2" xfId="18859" xr:uid="{2EFD3BCB-E13F-48CB-A553-D4199E684F74}"/>
    <cellStyle name="20% - uthevingsfarge 2 41 3" xfId="4624" xr:uid="{00000000-0005-0000-0000-0000A3040000}"/>
    <cellStyle name="20% - uthevingsfarge 2 41 3 2" xfId="7277" xr:uid="{00000000-0005-0000-0000-0000A4040000}"/>
    <cellStyle name="20% - uthevingsfarge 2 41 3 2 2" xfId="15732" xr:uid="{0926E465-D8C8-47DB-B86B-A02F55E2ABF5}"/>
    <cellStyle name="20% - uthevingsfarge 2 41 3 3" xfId="13159" xr:uid="{D6FD4B17-AD63-4362-9209-23B6C815FAFB}"/>
    <cellStyle name="20% - uthevingsfarge 2 41 4" xfId="10706" xr:uid="{00000000-0005-0000-0000-0000A5040000}"/>
    <cellStyle name="20% - uthevingsfarge 2 41 4 2" xfId="19113" xr:uid="{7AD1DF52-A85F-4C8F-8FF5-B53FD0932C18}"/>
    <cellStyle name="20% - uthevingsfarge 2 42" xfId="388" xr:uid="{00000000-0005-0000-0000-0000A6040000}"/>
    <cellStyle name="20% - uthevingsfarge 2 42 2" xfId="389" xr:uid="{00000000-0005-0000-0000-0000A7040000}"/>
    <cellStyle name="20% - uthevingsfarge 2 42 2 2" xfId="5346" xr:uid="{00000000-0005-0000-0000-0000A8040000}"/>
    <cellStyle name="20% - uthevingsfarge 2 42 2 2 2" xfId="7979" xr:uid="{00000000-0005-0000-0000-0000A9040000}"/>
    <cellStyle name="20% - uthevingsfarge 2 42 2 2 2 2" xfId="16434" xr:uid="{70B2D0AF-9F02-4962-9480-42C9FF3ADCF0}"/>
    <cellStyle name="20% - uthevingsfarge 2 42 2 2 3" xfId="13861" xr:uid="{9EC77532-C73B-4AD1-983C-01EF7B3937F4}"/>
    <cellStyle name="20% - uthevingsfarge 2 42 2 3" xfId="9850" xr:uid="{00000000-0005-0000-0000-0000AA040000}"/>
    <cellStyle name="20% - uthevingsfarge 2 42 2 3 2" xfId="18276" xr:uid="{D27C7C9C-8544-4B26-AA30-3DCB1A516A66}"/>
    <cellStyle name="20% - uthevingsfarge 2 42 3" xfId="4625" xr:uid="{00000000-0005-0000-0000-0000AB040000}"/>
    <cellStyle name="20% - uthevingsfarge 2 42 3 2" xfId="7278" xr:uid="{00000000-0005-0000-0000-0000AC040000}"/>
    <cellStyle name="20% - uthevingsfarge 2 42 3 2 2" xfId="15733" xr:uid="{E00E73C8-A044-4E4D-B687-412DD8CB4324}"/>
    <cellStyle name="20% - uthevingsfarge 2 42 3 3" xfId="13160" xr:uid="{FBAD40AF-1B72-4E0F-A719-C224ECA58ADA}"/>
    <cellStyle name="20% - uthevingsfarge 2 42 4" xfId="9662" xr:uid="{00000000-0005-0000-0000-0000AD040000}"/>
    <cellStyle name="20% - uthevingsfarge 2 42 4 2" xfId="18088" xr:uid="{95EF1EF0-DB0C-44F8-8139-8BE18F94722D}"/>
    <cellStyle name="20% - uthevingsfarge 2 43" xfId="390" xr:uid="{00000000-0005-0000-0000-0000AE040000}"/>
    <cellStyle name="20% - uthevingsfarge 2 43 2" xfId="391" xr:uid="{00000000-0005-0000-0000-0000AF040000}"/>
    <cellStyle name="20% - uthevingsfarge 2 43 2 2" xfId="5347" xr:uid="{00000000-0005-0000-0000-0000B0040000}"/>
    <cellStyle name="20% - uthevingsfarge 2 43 2 2 2" xfId="7980" xr:uid="{00000000-0005-0000-0000-0000B1040000}"/>
    <cellStyle name="20% - uthevingsfarge 2 43 2 2 2 2" xfId="16435" xr:uid="{F0A0863F-FC63-4A88-89A3-F50AE8D006E4}"/>
    <cellStyle name="20% - uthevingsfarge 2 43 2 2 3" xfId="13862" xr:uid="{DDAD921E-D254-4955-A7D0-992D18001DF4}"/>
    <cellStyle name="20% - uthevingsfarge 2 43 2 3" xfId="10441" xr:uid="{00000000-0005-0000-0000-0000B2040000}"/>
    <cellStyle name="20% - uthevingsfarge 2 43 2 3 2" xfId="18858" xr:uid="{AECD9086-91A5-4E95-94E7-1C5145B25054}"/>
    <cellStyle name="20% - uthevingsfarge 2 43 3" xfId="4626" xr:uid="{00000000-0005-0000-0000-0000B3040000}"/>
    <cellStyle name="20% - uthevingsfarge 2 43 3 2" xfId="7279" xr:uid="{00000000-0005-0000-0000-0000B4040000}"/>
    <cellStyle name="20% - uthevingsfarge 2 43 3 2 2" xfId="15734" xr:uid="{3D6353BF-FF67-4105-AA94-E7210CEF9FC6}"/>
    <cellStyle name="20% - uthevingsfarge 2 43 3 3" xfId="13161" xr:uid="{F279A89F-2B77-4984-8CC6-E51FABCFDEA3}"/>
    <cellStyle name="20% - uthevingsfarge 2 43 4" xfId="10705" xr:uid="{00000000-0005-0000-0000-0000B5040000}"/>
    <cellStyle name="20% - uthevingsfarge 2 43 4 2" xfId="19112" xr:uid="{07A3AECB-7CA3-47D9-80AA-667BF739E578}"/>
    <cellStyle name="20% - uthevingsfarge 2 44" xfId="392" xr:uid="{00000000-0005-0000-0000-0000B6040000}"/>
    <cellStyle name="20% - uthevingsfarge 2 44 2" xfId="393" xr:uid="{00000000-0005-0000-0000-0000B7040000}"/>
    <cellStyle name="20% - uthevingsfarge 2 44 2 2" xfId="5348" xr:uid="{00000000-0005-0000-0000-0000B8040000}"/>
    <cellStyle name="20% - uthevingsfarge 2 44 2 2 2" xfId="7981" xr:uid="{00000000-0005-0000-0000-0000B9040000}"/>
    <cellStyle name="20% - uthevingsfarge 2 44 2 2 2 2" xfId="16436" xr:uid="{92FC1C17-36E8-4393-9670-B36AB5E737B7}"/>
    <cellStyle name="20% - uthevingsfarge 2 44 2 2 3" xfId="13863" xr:uid="{3D364B1B-C440-4A35-8B40-10ABE2060F8E}"/>
    <cellStyle name="20% - uthevingsfarge 2 44 2 3" xfId="9849" xr:uid="{00000000-0005-0000-0000-0000BA040000}"/>
    <cellStyle name="20% - uthevingsfarge 2 44 2 3 2" xfId="18275" xr:uid="{676FD7AE-257E-4B85-8744-75A203521A9B}"/>
    <cellStyle name="20% - uthevingsfarge 2 44 3" xfId="4627" xr:uid="{00000000-0005-0000-0000-0000BB040000}"/>
    <cellStyle name="20% - uthevingsfarge 2 44 3 2" xfId="7280" xr:uid="{00000000-0005-0000-0000-0000BC040000}"/>
    <cellStyle name="20% - uthevingsfarge 2 44 3 2 2" xfId="15735" xr:uid="{C2146010-0211-48BD-B6EE-9C55FBABD8E6}"/>
    <cellStyle name="20% - uthevingsfarge 2 44 3 3" xfId="13162" xr:uid="{80E6017B-465F-4513-9B38-BC2EC1819448}"/>
    <cellStyle name="20% - uthevingsfarge 2 44 4" xfId="9661" xr:uid="{00000000-0005-0000-0000-0000BD040000}"/>
    <cellStyle name="20% - uthevingsfarge 2 44 4 2" xfId="18087" xr:uid="{E0FE6A21-9574-4719-A161-6B244DB8A5F8}"/>
    <cellStyle name="20% - uthevingsfarge 2 45" xfId="394" xr:uid="{00000000-0005-0000-0000-0000BE040000}"/>
    <cellStyle name="20% - uthevingsfarge 2 45 2" xfId="395" xr:uid="{00000000-0005-0000-0000-0000BF040000}"/>
    <cellStyle name="20% - uthevingsfarge 2 45 2 2" xfId="5349" xr:uid="{00000000-0005-0000-0000-0000C0040000}"/>
    <cellStyle name="20% - uthevingsfarge 2 45 2 2 2" xfId="7982" xr:uid="{00000000-0005-0000-0000-0000C1040000}"/>
    <cellStyle name="20% - uthevingsfarge 2 45 2 2 2 2" xfId="16437" xr:uid="{409D4465-FE77-4AD6-B60C-937F51250C37}"/>
    <cellStyle name="20% - uthevingsfarge 2 45 2 2 3" xfId="13864" xr:uid="{AC9FA0F1-2E2F-45C3-B03B-FA885D04168A}"/>
    <cellStyle name="20% - uthevingsfarge 2 45 2 3" xfId="10440" xr:uid="{00000000-0005-0000-0000-0000C2040000}"/>
    <cellStyle name="20% - uthevingsfarge 2 45 2 3 2" xfId="18857" xr:uid="{25DBE6EB-05EE-4653-B4D7-906C61C675E8}"/>
    <cellStyle name="20% - uthevingsfarge 2 45 3" xfId="4628" xr:uid="{00000000-0005-0000-0000-0000C3040000}"/>
    <cellStyle name="20% - uthevingsfarge 2 45 3 2" xfId="7281" xr:uid="{00000000-0005-0000-0000-0000C4040000}"/>
    <cellStyle name="20% - uthevingsfarge 2 45 3 2 2" xfId="15736" xr:uid="{675DCC42-9057-4487-964E-377365378508}"/>
    <cellStyle name="20% - uthevingsfarge 2 45 3 3" xfId="13163" xr:uid="{3D5D0579-8B7C-48FE-AF89-84F09173A61D}"/>
    <cellStyle name="20% - uthevingsfarge 2 45 4" xfId="10704" xr:uid="{00000000-0005-0000-0000-0000C5040000}"/>
    <cellStyle name="20% - uthevingsfarge 2 45 4 2" xfId="19111" xr:uid="{C89876BE-86A5-49BB-8CB3-781C34D7001C}"/>
    <cellStyle name="20% - uthevingsfarge 2 46" xfId="396" xr:uid="{00000000-0005-0000-0000-0000C6040000}"/>
    <cellStyle name="20% - uthevingsfarge 2 46 2" xfId="397" xr:uid="{00000000-0005-0000-0000-0000C7040000}"/>
    <cellStyle name="20% - uthevingsfarge 2 46 2 2" xfId="5350" xr:uid="{00000000-0005-0000-0000-0000C8040000}"/>
    <cellStyle name="20% - uthevingsfarge 2 46 2 2 2" xfId="7983" xr:uid="{00000000-0005-0000-0000-0000C9040000}"/>
    <cellStyle name="20% - uthevingsfarge 2 46 2 2 2 2" xfId="16438" xr:uid="{B1EC3153-7380-4718-9725-87CFC0F5155D}"/>
    <cellStyle name="20% - uthevingsfarge 2 46 2 2 3" xfId="13865" xr:uid="{453E2D2E-B035-426D-9B96-6F93C0ECB62C}"/>
    <cellStyle name="20% - uthevingsfarge 2 46 2 3" xfId="9848" xr:uid="{00000000-0005-0000-0000-0000CA040000}"/>
    <cellStyle name="20% - uthevingsfarge 2 46 2 3 2" xfId="18274" xr:uid="{2E4B2B6F-3247-4872-9D2A-F6FEF4B6C395}"/>
    <cellStyle name="20% - uthevingsfarge 2 46 3" xfId="4629" xr:uid="{00000000-0005-0000-0000-0000CB040000}"/>
    <cellStyle name="20% - uthevingsfarge 2 46 3 2" xfId="7282" xr:uid="{00000000-0005-0000-0000-0000CC040000}"/>
    <cellStyle name="20% - uthevingsfarge 2 46 3 2 2" xfId="15737" xr:uid="{E5C15B58-7C1C-42E1-8A6A-C9FB3A4D1627}"/>
    <cellStyle name="20% - uthevingsfarge 2 46 3 3" xfId="13164" xr:uid="{CEBF7DA2-C2D2-47B5-9DE2-E5BBAA9F334B}"/>
    <cellStyle name="20% - uthevingsfarge 2 46 4" xfId="9660" xr:uid="{00000000-0005-0000-0000-0000CD040000}"/>
    <cellStyle name="20% - uthevingsfarge 2 46 4 2" xfId="18086" xr:uid="{68EF47D7-1347-4671-8530-206E61BDD3DB}"/>
    <cellStyle name="20% - uthevingsfarge 2 47" xfId="398" xr:uid="{00000000-0005-0000-0000-0000CE040000}"/>
    <cellStyle name="20% - uthevingsfarge 2 47 2" xfId="399" xr:uid="{00000000-0005-0000-0000-0000CF040000}"/>
    <cellStyle name="20% - uthevingsfarge 2 47 2 2" xfId="5351" xr:uid="{00000000-0005-0000-0000-0000D0040000}"/>
    <cellStyle name="20% - uthevingsfarge 2 47 2 2 2" xfId="7984" xr:uid="{00000000-0005-0000-0000-0000D1040000}"/>
    <cellStyle name="20% - uthevingsfarge 2 47 2 2 2 2" xfId="16439" xr:uid="{91AB7B2C-081F-4B91-9717-7400058D13F8}"/>
    <cellStyle name="20% - uthevingsfarge 2 47 2 2 3" xfId="13866" xr:uid="{888B5E3E-315C-4F9D-BB37-84369B5EEAC8}"/>
    <cellStyle name="20% - uthevingsfarge 2 47 2 3" xfId="10439" xr:uid="{00000000-0005-0000-0000-0000D2040000}"/>
    <cellStyle name="20% - uthevingsfarge 2 47 2 3 2" xfId="18856" xr:uid="{9AF81075-7489-4A89-8FDA-B2E6F3BBA069}"/>
    <cellStyle name="20% - uthevingsfarge 2 47 3" xfId="4630" xr:uid="{00000000-0005-0000-0000-0000D3040000}"/>
    <cellStyle name="20% - uthevingsfarge 2 47 3 2" xfId="7283" xr:uid="{00000000-0005-0000-0000-0000D4040000}"/>
    <cellStyle name="20% - uthevingsfarge 2 47 3 2 2" xfId="15738" xr:uid="{F8160D91-CFF8-4B63-B02B-B61EA3A5CF5D}"/>
    <cellStyle name="20% - uthevingsfarge 2 47 3 3" xfId="13165" xr:uid="{2BB6E4B0-E82A-48FC-92FE-AD5EDBDF4AC2}"/>
    <cellStyle name="20% - uthevingsfarge 2 47 4" xfId="10703" xr:uid="{00000000-0005-0000-0000-0000D5040000}"/>
    <cellStyle name="20% - uthevingsfarge 2 47 4 2" xfId="19110" xr:uid="{FF95945A-AD34-49B0-8D4F-425D25277F05}"/>
    <cellStyle name="20% - uthevingsfarge 2 48" xfId="400" xr:uid="{00000000-0005-0000-0000-0000D6040000}"/>
    <cellStyle name="20% - uthevingsfarge 2 48 2" xfId="401" xr:uid="{00000000-0005-0000-0000-0000D7040000}"/>
    <cellStyle name="20% - uthevingsfarge 2 48 2 2" xfId="5352" xr:uid="{00000000-0005-0000-0000-0000D8040000}"/>
    <cellStyle name="20% - uthevingsfarge 2 48 2 2 2" xfId="7985" xr:uid="{00000000-0005-0000-0000-0000D9040000}"/>
    <cellStyle name="20% - uthevingsfarge 2 48 2 2 2 2" xfId="16440" xr:uid="{7955C5F4-E8D0-4850-9DFC-BB77D27A06EF}"/>
    <cellStyle name="20% - uthevingsfarge 2 48 2 2 3" xfId="13867" xr:uid="{A44B95C1-99B4-4259-BFDA-831BAE32D5BC}"/>
    <cellStyle name="20% - uthevingsfarge 2 48 2 3" xfId="9847" xr:uid="{00000000-0005-0000-0000-0000DA040000}"/>
    <cellStyle name="20% - uthevingsfarge 2 48 2 3 2" xfId="18273" xr:uid="{F511D16A-DB86-4305-90F7-94123433D897}"/>
    <cellStyle name="20% - uthevingsfarge 2 48 3" xfId="4631" xr:uid="{00000000-0005-0000-0000-0000DB040000}"/>
    <cellStyle name="20% - uthevingsfarge 2 48 3 2" xfId="7284" xr:uid="{00000000-0005-0000-0000-0000DC040000}"/>
    <cellStyle name="20% - uthevingsfarge 2 48 3 2 2" xfId="15739" xr:uid="{BE9523D0-47CE-4B84-A89A-64E8B118D94D}"/>
    <cellStyle name="20% - uthevingsfarge 2 48 3 3" xfId="13166" xr:uid="{7CAA64FF-B18F-4D05-9DB6-B0FCD1485CE4}"/>
    <cellStyle name="20% - uthevingsfarge 2 48 4" xfId="9659" xr:uid="{00000000-0005-0000-0000-0000DD040000}"/>
    <cellStyle name="20% - uthevingsfarge 2 48 4 2" xfId="18085" xr:uid="{B01628B0-128C-4DC6-9BF7-218ED213A0EC}"/>
    <cellStyle name="20% - uthevingsfarge 2 49" xfId="402" xr:uid="{00000000-0005-0000-0000-0000DE040000}"/>
    <cellStyle name="20% - uthevingsfarge 2 49 2" xfId="403" xr:uid="{00000000-0005-0000-0000-0000DF040000}"/>
    <cellStyle name="20% - uthevingsfarge 2 49 2 2" xfId="5353" xr:uid="{00000000-0005-0000-0000-0000E0040000}"/>
    <cellStyle name="20% - uthevingsfarge 2 49 2 2 2" xfId="7986" xr:uid="{00000000-0005-0000-0000-0000E1040000}"/>
    <cellStyle name="20% - uthevingsfarge 2 49 2 2 2 2" xfId="16441" xr:uid="{04D8C992-D1B1-478D-ACFA-134D5D444DF5}"/>
    <cellStyle name="20% - uthevingsfarge 2 49 2 2 3" xfId="13868" xr:uid="{FE9B6E09-BFB5-43F5-B3AF-C9CF390DFF2B}"/>
    <cellStyle name="20% - uthevingsfarge 2 49 2 3" xfId="9209" xr:uid="{00000000-0005-0000-0000-0000E2040000}"/>
    <cellStyle name="20% - uthevingsfarge 2 49 2 3 2" xfId="17644" xr:uid="{9F518FB0-85A7-4BA9-B014-6CE1A903986F}"/>
    <cellStyle name="20% - uthevingsfarge 2 49 3" xfId="4632" xr:uid="{00000000-0005-0000-0000-0000E3040000}"/>
    <cellStyle name="20% - uthevingsfarge 2 49 3 2" xfId="7285" xr:uid="{00000000-0005-0000-0000-0000E4040000}"/>
    <cellStyle name="20% - uthevingsfarge 2 49 3 2 2" xfId="15740" xr:uid="{8F25463F-CEBB-486D-8273-0074D19C61F0}"/>
    <cellStyle name="20% - uthevingsfarge 2 49 3 3" xfId="13167" xr:uid="{A2206440-71ED-42E9-ADA7-61BCE29ABF9F}"/>
    <cellStyle name="20% - uthevingsfarge 2 49 4" xfId="9979" xr:uid="{00000000-0005-0000-0000-0000E5040000}"/>
    <cellStyle name="20% - uthevingsfarge 2 49 4 2" xfId="18405" xr:uid="{EC697D6F-0894-4D2C-878C-9BE24D38B249}"/>
    <cellStyle name="20% - uthevingsfarge 2 5" xfId="404" xr:uid="{00000000-0005-0000-0000-0000E6040000}"/>
    <cellStyle name="20% - uthevingsfarge 2 5 2" xfId="405" xr:uid="{00000000-0005-0000-0000-0000E7040000}"/>
    <cellStyle name="20% - uthevingsfarge 2 5 2 2" xfId="5354" xr:uid="{00000000-0005-0000-0000-0000E8040000}"/>
    <cellStyle name="20% - uthevingsfarge 2 5 2 2 2" xfId="7987" xr:uid="{00000000-0005-0000-0000-0000E9040000}"/>
    <cellStyle name="20% - uthevingsfarge 2 5 2 2 2 2" xfId="16442" xr:uid="{B99E26A6-2287-4DB1-A391-C3035CBD334E}"/>
    <cellStyle name="20% - uthevingsfarge 2 5 2 2 3" xfId="13869" xr:uid="{36164316-0CBC-487A-818E-A3F9FC1787BD}"/>
    <cellStyle name="20% - uthevingsfarge 2 5 2 3" xfId="9961" xr:uid="{00000000-0005-0000-0000-0000EA040000}"/>
    <cellStyle name="20% - uthevingsfarge 2 5 2 3 2" xfId="18387" xr:uid="{968BA081-A9D9-4D52-9F3D-D8CB7D40A982}"/>
    <cellStyle name="20% - uthevingsfarge 2 5 3" xfId="4633" xr:uid="{00000000-0005-0000-0000-0000EB040000}"/>
    <cellStyle name="20% - uthevingsfarge 2 5 3 2" xfId="7286" xr:uid="{00000000-0005-0000-0000-0000EC040000}"/>
    <cellStyle name="20% - uthevingsfarge 2 5 3 2 2" xfId="15741" xr:uid="{45DE42BB-6021-441D-86C3-48CF9526466B}"/>
    <cellStyle name="20% - uthevingsfarge 2 5 3 3" xfId="13168" xr:uid="{2E94FFC9-8E77-4BD5-9E20-59568BC79B5D}"/>
    <cellStyle name="20% - uthevingsfarge 2 5 4" xfId="9658" xr:uid="{00000000-0005-0000-0000-0000ED040000}"/>
    <cellStyle name="20% - uthevingsfarge 2 5 4 2" xfId="18084" xr:uid="{87F97CA0-B846-4A85-9940-1284F2C1BB31}"/>
    <cellStyle name="20% - uthevingsfarge 2 50" xfId="406" xr:uid="{00000000-0005-0000-0000-0000EE040000}"/>
    <cellStyle name="20% - uthevingsfarge 2 50 2" xfId="407" xr:uid="{00000000-0005-0000-0000-0000EF040000}"/>
    <cellStyle name="20% - uthevingsfarge 2 50 2 2" xfId="5355" xr:uid="{00000000-0005-0000-0000-0000F0040000}"/>
    <cellStyle name="20% - uthevingsfarge 2 50 2 2 2" xfId="7988" xr:uid="{00000000-0005-0000-0000-0000F1040000}"/>
    <cellStyle name="20% - uthevingsfarge 2 50 2 2 2 2" xfId="16443" xr:uid="{6DD132EA-CAB5-43CE-BF9C-58EDF3F55406}"/>
    <cellStyle name="20% - uthevingsfarge 2 50 2 2 3" xfId="13870" xr:uid="{1860B93D-5281-46F8-9F51-1B83CC7D220A}"/>
    <cellStyle name="20% - uthevingsfarge 2 50 2 3" xfId="9657" xr:uid="{00000000-0005-0000-0000-0000F2040000}"/>
    <cellStyle name="20% - uthevingsfarge 2 50 2 3 2" xfId="18083" xr:uid="{C0BFA36B-83DE-48EC-885E-F8DDDDD212EB}"/>
    <cellStyle name="20% - uthevingsfarge 2 50 3" xfId="4634" xr:uid="{00000000-0005-0000-0000-0000F3040000}"/>
    <cellStyle name="20% - uthevingsfarge 2 50 3 2" xfId="7287" xr:uid="{00000000-0005-0000-0000-0000F4040000}"/>
    <cellStyle name="20% - uthevingsfarge 2 50 3 2 2" xfId="15742" xr:uid="{877B9DA6-85B8-4FD1-BB86-877FBE82DD7B}"/>
    <cellStyle name="20% - uthevingsfarge 2 50 3 3" xfId="13169" xr:uid="{BAE80421-200C-457B-BFC6-AB94D8808E4D}"/>
    <cellStyle name="20% - uthevingsfarge 2 50 4" xfId="9656" xr:uid="{00000000-0005-0000-0000-0000F5040000}"/>
    <cellStyle name="20% - uthevingsfarge 2 50 4 2" xfId="18082" xr:uid="{9D1C91DD-1D71-41A7-88EE-48927037A4AF}"/>
    <cellStyle name="20% - uthevingsfarge 2 51" xfId="408" xr:uid="{00000000-0005-0000-0000-0000F6040000}"/>
    <cellStyle name="20% - uthevingsfarge 2 51 2" xfId="409" xr:uid="{00000000-0005-0000-0000-0000F7040000}"/>
    <cellStyle name="20% - uthevingsfarge 2 51 2 2" xfId="5356" xr:uid="{00000000-0005-0000-0000-0000F8040000}"/>
    <cellStyle name="20% - uthevingsfarge 2 51 2 2 2" xfId="7989" xr:uid="{00000000-0005-0000-0000-0000F9040000}"/>
    <cellStyle name="20% - uthevingsfarge 2 51 2 2 2 2" xfId="16444" xr:uid="{57F84CD2-A610-4D91-8CB4-CEDB51B80BA1}"/>
    <cellStyle name="20% - uthevingsfarge 2 51 2 2 3" xfId="13871" xr:uid="{8048CA1F-10FB-4A95-A810-17763F5689A1}"/>
    <cellStyle name="20% - uthevingsfarge 2 51 2 3" xfId="9655" xr:uid="{00000000-0005-0000-0000-0000FA040000}"/>
    <cellStyle name="20% - uthevingsfarge 2 51 2 3 2" xfId="18081" xr:uid="{938368B8-D14A-424C-A851-480894E01ACF}"/>
    <cellStyle name="20% - uthevingsfarge 2 51 3" xfId="4635" xr:uid="{00000000-0005-0000-0000-0000FB040000}"/>
    <cellStyle name="20% - uthevingsfarge 2 51 3 2" xfId="7288" xr:uid="{00000000-0005-0000-0000-0000FC040000}"/>
    <cellStyle name="20% - uthevingsfarge 2 51 3 2 2" xfId="15743" xr:uid="{2C3459B5-3FAA-4FA8-8FBD-6CA0ADFC14E6}"/>
    <cellStyle name="20% - uthevingsfarge 2 51 3 3" xfId="13170" xr:uid="{05201896-2B95-41BB-AD13-CA077381A3C0}"/>
    <cellStyle name="20% - uthevingsfarge 2 51 4" xfId="9654" xr:uid="{00000000-0005-0000-0000-0000FD040000}"/>
    <cellStyle name="20% - uthevingsfarge 2 51 4 2" xfId="18080" xr:uid="{1759E093-B8DE-4D3A-BF40-A41E11D5DBA5}"/>
    <cellStyle name="20% - uthevingsfarge 2 52" xfId="410" xr:uid="{00000000-0005-0000-0000-0000FE040000}"/>
    <cellStyle name="20% - uthevingsfarge 2 52 2" xfId="411" xr:uid="{00000000-0005-0000-0000-0000FF040000}"/>
    <cellStyle name="20% - uthevingsfarge 2 52 2 2" xfId="5357" xr:uid="{00000000-0005-0000-0000-000000050000}"/>
    <cellStyle name="20% - uthevingsfarge 2 52 2 2 2" xfId="7990" xr:uid="{00000000-0005-0000-0000-000001050000}"/>
    <cellStyle name="20% - uthevingsfarge 2 52 2 2 2 2" xfId="16445" xr:uid="{41094E24-ED9E-46F5-9254-DB0EC7CE241B}"/>
    <cellStyle name="20% - uthevingsfarge 2 52 2 2 3" xfId="13872" xr:uid="{2E1AA228-19BF-407F-8BCF-F65FA1EAA5CD}"/>
    <cellStyle name="20% - uthevingsfarge 2 52 2 3" xfId="9653" xr:uid="{00000000-0005-0000-0000-000002050000}"/>
    <cellStyle name="20% - uthevingsfarge 2 52 2 3 2" xfId="18079" xr:uid="{FAD4E741-1B28-4737-83FF-DEF43382028A}"/>
    <cellStyle name="20% - uthevingsfarge 2 52 3" xfId="4636" xr:uid="{00000000-0005-0000-0000-000003050000}"/>
    <cellStyle name="20% - uthevingsfarge 2 52 3 2" xfId="7289" xr:uid="{00000000-0005-0000-0000-000004050000}"/>
    <cellStyle name="20% - uthevingsfarge 2 52 3 2 2" xfId="15744" xr:uid="{09216632-0A89-47A1-A0C1-A7B1980E3C21}"/>
    <cellStyle name="20% - uthevingsfarge 2 52 3 3" xfId="13171" xr:uid="{61931D68-DEA2-4047-84A5-186EA7B1F5D1}"/>
    <cellStyle name="20% - uthevingsfarge 2 52 4" xfId="9652" xr:uid="{00000000-0005-0000-0000-000005050000}"/>
    <cellStyle name="20% - uthevingsfarge 2 52 4 2" xfId="18078" xr:uid="{CC68815B-D59A-4419-A25B-A2B30A9521E2}"/>
    <cellStyle name="20% - uthevingsfarge 2 53" xfId="412" xr:uid="{00000000-0005-0000-0000-000006050000}"/>
    <cellStyle name="20% - uthevingsfarge 2 53 2" xfId="413" xr:uid="{00000000-0005-0000-0000-000007050000}"/>
    <cellStyle name="20% - uthevingsfarge 2 53 2 2" xfId="5358" xr:uid="{00000000-0005-0000-0000-000008050000}"/>
    <cellStyle name="20% - uthevingsfarge 2 53 2 2 2" xfId="7991" xr:uid="{00000000-0005-0000-0000-000009050000}"/>
    <cellStyle name="20% - uthevingsfarge 2 53 2 2 2 2" xfId="16446" xr:uid="{62E81D0C-E72B-4E28-BBCF-4A8B12602D7E}"/>
    <cellStyle name="20% - uthevingsfarge 2 53 2 2 3" xfId="13873" xr:uid="{B30BF777-3F23-4D0A-9280-AC849379147E}"/>
    <cellStyle name="20% - uthevingsfarge 2 53 2 3" xfId="9651" xr:uid="{00000000-0005-0000-0000-00000A050000}"/>
    <cellStyle name="20% - uthevingsfarge 2 53 2 3 2" xfId="18077" xr:uid="{374250E8-F216-438E-B8CB-C1671A3F10CA}"/>
    <cellStyle name="20% - uthevingsfarge 2 53 3" xfId="4637" xr:uid="{00000000-0005-0000-0000-00000B050000}"/>
    <cellStyle name="20% - uthevingsfarge 2 53 3 2" xfId="7290" xr:uid="{00000000-0005-0000-0000-00000C050000}"/>
    <cellStyle name="20% - uthevingsfarge 2 53 3 2 2" xfId="15745" xr:uid="{5166B3DB-511D-4E30-9510-B3A1E2645D65}"/>
    <cellStyle name="20% - uthevingsfarge 2 53 3 3" xfId="13172" xr:uid="{531F18CF-CC99-4999-8170-50C87349E63A}"/>
    <cellStyle name="20% - uthevingsfarge 2 53 4" xfId="9650" xr:uid="{00000000-0005-0000-0000-00000D050000}"/>
    <cellStyle name="20% - uthevingsfarge 2 53 4 2" xfId="18076" xr:uid="{8E7E9B13-CDCE-44B1-A60C-763606530FB4}"/>
    <cellStyle name="20% - uthevingsfarge 2 54" xfId="414" xr:uid="{00000000-0005-0000-0000-00000E050000}"/>
    <cellStyle name="20% - uthevingsfarge 2 54 2" xfId="415" xr:uid="{00000000-0005-0000-0000-00000F050000}"/>
    <cellStyle name="20% - uthevingsfarge 2 54 2 2" xfId="5359" xr:uid="{00000000-0005-0000-0000-000010050000}"/>
    <cellStyle name="20% - uthevingsfarge 2 54 2 2 2" xfId="7992" xr:uid="{00000000-0005-0000-0000-000011050000}"/>
    <cellStyle name="20% - uthevingsfarge 2 54 2 2 2 2" xfId="16447" xr:uid="{791A9B06-82A2-4AB5-9536-C99E4D90351A}"/>
    <cellStyle name="20% - uthevingsfarge 2 54 2 2 3" xfId="13874" xr:uid="{CF05E068-551D-4FE4-BBE2-7AC906601C04}"/>
    <cellStyle name="20% - uthevingsfarge 2 54 2 3" xfId="9649" xr:uid="{00000000-0005-0000-0000-000012050000}"/>
    <cellStyle name="20% - uthevingsfarge 2 54 2 3 2" xfId="18075" xr:uid="{8388E49E-B211-45BB-AF04-9ED25806E3B0}"/>
    <cellStyle name="20% - uthevingsfarge 2 54 3" xfId="4638" xr:uid="{00000000-0005-0000-0000-000013050000}"/>
    <cellStyle name="20% - uthevingsfarge 2 54 3 2" xfId="7291" xr:uid="{00000000-0005-0000-0000-000014050000}"/>
    <cellStyle name="20% - uthevingsfarge 2 54 3 2 2" xfId="15746" xr:uid="{A9898E8D-0742-4D16-AA5F-5018E4256ED3}"/>
    <cellStyle name="20% - uthevingsfarge 2 54 3 3" xfId="13173" xr:uid="{32F1E97F-BADD-4B52-BA4D-98ECD9A0EF1F}"/>
    <cellStyle name="20% - uthevingsfarge 2 54 4" xfId="9648" xr:uid="{00000000-0005-0000-0000-000015050000}"/>
    <cellStyle name="20% - uthevingsfarge 2 54 4 2" xfId="18074" xr:uid="{0F93BD5B-5987-4BE5-A1C7-B1D86AFDF27A}"/>
    <cellStyle name="20% - uthevingsfarge 2 55" xfId="416" xr:uid="{00000000-0005-0000-0000-000016050000}"/>
    <cellStyle name="20% - uthevingsfarge 2 55 2" xfId="417" xr:uid="{00000000-0005-0000-0000-000017050000}"/>
    <cellStyle name="20% - uthevingsfarge 2 55 2 2" xfId="5360" xr:uid="{00000000-0005-0000-0000-000018050000}"/>
    <cellStyle name="20% - uthevingsfarge 2 55 2 2 2" xfId="7993" xr:uid="{00000000-0005-0000-0000-000019050000}"/>
    <cellStyle name="20% - uthevingsfarge 2 55 2 2 2 2" xfId="16448" xr:uid="{57166971-5A8F-4C76-BE68-6B22CDC332A8}"/>
    <cellStyle name="20% - uthevingsfarge 2 55 2 2 3" xfId="13875" xr:uid="{ACA8D63D-CC00-4742-8AA4-C96AC742BC65}"/>
    <cellStyle name="20% - uthevingsfarge 2 55 2 3" xfId="9647" xr:uid="{00000000-0005-0000-0000-00001A050000}"/>
    <cellStyle name="20% - uthevingsfarge 2 55 2 3 2" xfId="18073" xr:uid="{FA69D165-A3F7-4475-A5DE-78D8FDC265E2}"/>
    <cellStyle name="20% - uthevingsfarge 2 55 3" xfId="4639" xr:uid="{00000000-0005-0000-0000-00001B050000}"/>
    <cellStyle name="20% - uthevingsfarge 2 55 3 2" xfId="7292" xr:uid="{00000000-0005-0000-0000-00001C050000}"/>
    <cellStyle name="20% - uthevingsfarge 2 55 3 2 2" xfId="15747" xr:uid="{7151B271-5B0B-46D4-ADD7-6E93D8649187}"/>
    <cellStyle name="20% - uthevingsfarge 2 55 3 3" xfId="13174" xr:uid="{E1C50BDA-133A-467A-A077-13D816845937}"/>
    <cellStyle name="20% - uthevingsfarge 2 55 4" xfId="9646" xr:uid="{00000000-0005-0000-0000-00001D050000}"/>
    <cellStyle name="20% - uthevingsfarge 2 55 4 2" xfId="18072" xr:uid="{31E49E39-3257-44C5-ABD6-AC41C671D9D5}"/>
    <cellStyle name="20% - uthevingsfarge 2 56" xfId="418" xr:uid="{00000000-0005-0000-0000-00001E050000}"/>
    <cellStyle name="20% - uthevingsfarge 2 56 2" xfId="419" xr:uid="{00000000-0005-0000-0000-00001F050000}"/>
    <cellStyle name="20% - uthevingsfarge 2 56 2 2" xfId="5361" xr:uid="{00000000-0005-0000-0000-000020050000}"/>
    <cellStyle name="20% - uthevingsfarge 2 56 2 2 2" xfId="7994" xr:uid="{00000000-0005-0000-0000-000021050000}"/>
    <cellStyle name="20% - uthevingsfarge 2 56 2 2 2 2" xfId="16449" xr:uid="{C27DCA12-A5A2-4AC4-AD64-D80A2E20C4FC}"/>
    <cellStyle name="20% - uthevingsfarge 2 56 2 2 3" xfId="13876" xr:uid="{79FD292A-8FFE-4B46-8B7A-E6452EEF17AF}"/>
    <cellStyle name="20% - uthevingsfarge 2 56 2 3" xfId="9645" xr:uid="{00000000-0005-0000-0000-000022050000}"/>
    <cellStyle name="20% - uthevingsfarge 2 56 2 3 2" xfId="18071" xr:uid="{9E0CF75F-5A5C-4BBD-9641-0472029A6F3C}"/>
    <cellStyle name="20% - uthevingsfarge 2 56 3" xfId="4640" xr:uid="{00000000-0005-0000-0000-000023050000}"/>
    <cellStyle name="20% - uthevingsfarge 2 56 3 2" xfId="7293" xr:uid="{00000000-0005-0000-0000-000024050000}"/>
    <cellStyle name="20% - uthevingsfarge 2 56 3 2 2" xfId="15748" xr:uid="{BA2C93B2-0453-4966-B872-84034BC92A3D}"/>
    <cellStyle name="20% - uthevingsfarge 2 56 3 3" xfId="13175" xr:uid="{1786081D-797A-4F16-8C97-316A43DB5B7C}"/>
    <cellStyle name="20% - uthevingsfarge 2 56 4" xfId="9644" xr:uid="{00000000-0005-0000-0000-000025050000}"/>
    <cellStyle name="20% - uthevingsfarge 2 56 4 2" xfId="18070" xr:uid="{64E74D32-8784-407B-ACDB-66B3C18BFA86}"/>
    <cellStyle name="20% - uthevingsfarge 2 57" xfId="420" xr:uid="{00000000-0005-0000-0000-000026050000}"/>
    <cellStyle name="20% - uthevingsfarge 2 57 2" xfId="421" xr:uid="{00000000-0005-0000-0000-000027050000}"/>
    <cellStyle name="20% - uthevingsfarge 2 57 2 2" xfId="5362" xr:uid="{00000000-0005-0000-0000-000028050000}"/>
    <cellStyle name="20% - uthevingsfarge 2 57 2 2 2" xfId="7995" xr:uid="{00000000-0005-0000-0000-000029050000}"/>
    <cellStyle name="20% - uthevingsfarge 2 57 2 2 2 2" xfId="16450" xr:uid="{6BB1734B-EEF5-4E57-B753-BD7FA0012B78}"/>
    <cellStyle name="20% - uthevingsfarge 2 57 2 2 3" xfId="13877" xr:uid="{9408F067-A278-4EF7-B55E-F44F4347B092}"/>
    <cellStyle name="20% - uthevingsfarge 2 57 2 3" xfId="9643" xr:uid="{00000000-0005-0000-0000-00002A050000}"/>
    <cellStyle name="20% - uthevingsfarge 2 57 2 3 2" xfId="18069" xr:uid="{7F5E7558-F7E3-4FD9-AC95-B86F22636D28}"/>
    <cellStyle name="20% - uthevingsfarge 2 57 3" xfId="4641" xr:uid="{00000000-0005-0000-0000-00002B050000}"/>
    <cellStyle name="20% - uthevingsfarge 2 57 3 2" xfId="7294" xr:uid="{00000000-0005-0000-0000-00002C050000}"/>
    <cellStyle name="20% - uthevingsfarge 2 57 3 2 2" xfId="15749" xr:uid="{C710636F-AE36-45A3-80EB-C8690A081C68}"/>
    <cellStyle name="20% - uthevingsfarge 2 57 3 3" xfId="13176" xr:uid="{1F4E93C9-C324-436E-BE27-18ADA694B852}"/>
    <cellStyle name="20% - uthevingsfarge 2 57 4" xfId="9642" xr:uid="{00000000-0005-0000-0000-00002D050000}"/>
    <cellStyle name="20% - uthevingsfarge 2 57 4 2" xfId="18068" xr:uid="{899418EA-13C8-41FF-8F59-5F504AF8D430}"/>
    <cellStyle name="20% - uthevingsfarge 2 58" xfId="422" xr:uid="{00000000-0005-0000-0000-00002E050000}"/>
    <cellStyle name="20% - uthevingsfarge 2 58 2" xfId="423" xr:uid="{00000000-0005-0000-0000-00002F050000}"/>
    <cellStyle name="20% - uthevingsfarge 2 58 2 2" xfId="5363" xr:uid="{00000000-0005-0000-0000-000030050000}"/>
    <cellStyle name="20% - uthevingsfarge 2 58 2 2 2" xfId="7996" xr:uid="{00000000-0005-0000-0000-000031050000}"/>
    <cellStyle name="20% - uthevingsfarge 2 58 2 2 2 2" xfId="16451" xr:uid="{3CE28643-4D3B-4534-A473-8BBF4359F195}"/>
    <cellStyle name="20% - uthevingsfarge 2 58 2 2 3" xfId="13878" xr:uid="{5473B15F-F054-445D-A135-4AD7617B3DDA}"/>
    <cellStyle name="20% - uthevingsfarge 2 58 2 3" xfId="9641" xr:uid="{00000000-0005-0000-0000-000032050000}"/>
    <cellStyle name="20% - uthevingsfarge 2 58 2 3 2" xfId="18067" xr:uid="{8FE5BA1F-EAF8-4DB0-AC26-AA18AE66EF7F}"/>
    <cellStyle name="20% - uthevingsfarge 2 58 3" xfId="4642" xr:uid="{00000000-0005-0000-0000-000033050000}"/>
    <cellStyle name="20% - uthevingsfarge 2 58 3 2" xfId="7295" xr:uid="{00000000-0005-0000-0000-000034050000}"/>
    <cellStyle name="20% - uthevingsfarge 2 58 3 2 2" xfId="15750" xr:uid="{9966BC61-448F-4BE1-ACB5-5CA7084BD247}"/>
    <cellStyle name="20% - uthevingsfarge 2 58 3 3" xfId="13177" xr:uid="{1805CAB0-B79F-48CD-B4D4-7115A157A351}"/>
    <cellStyle name="20% - uthevingsfarge 2 58 4" xfId="9640" xr:uid="{00000000-0005-0000-0000-000035050000}"/>
    <cellStyle name="20% - uthevingsfarge 2 58 4 2" xfId="18066" xr:uid="{24759A92-E3BA-4032-93A8-C64778950F70}"/>
    <cellStyle name="20% - uthevingsfarge 2 59" xfId="424" xr:uid="{00000000-0005-0000-0000-000036050000}"/>
    <cellStyle name="20% - uthevingsfarge 2 59 2" xfId="425" xr:uid="{00000000-0005-0000-0000-000037050000}"/>
    <cellStyle name="20% - uthevingsfarge 2 59 2 2" xfId="5364" xr:uid="{00000000-0005-0000-0000-000038050000}"/>
    <cellStyle name="20% - uthevingsfarge 2 59 2 2 2" xfId="7997" xr:uid="{00000000-0005-0000-0000-000039050000}"/>
    <cellStyle name="20% - uthevingsfarge 2 59 2 2 2 2" xfId="16452" xr:uid="{1915D52C-0C7B-41B3-BF4E-2063BFE73273}"/>
    <cellStyle name="20% - uthevingsfarge 2 59 2 2 3" xfId="13879" xr:uid="{7B77BE71-4688-4837-B797-0E719AE912FD}"/>
    <cellStyle name="20% - uthevingsfarge 2 59 2 3" xfId="9639" xr:uid="{00000000-0005-0000-0000-00003A050000}"/>
    <cellStyle name="20% - uthevingsfarge 2 59 2 3 2" xfId="18065" xr:uid="{4D6A37A4-C6C3-425D-8F23-B92D6B1EBA82}"/>
    <cellStyle name="20% - uthevingsfarge 2 59 3" xfId="4643" xr:uid="{00000000-0005-0000-0000-00003B050000}"/>
    <cellStyle name="20% - uthevingsfarge 2 59 3 2" xfId="7296" xr:uid="{00000000-0005-0000-0000-00003C050000}"/>
    <cellStyle name="20% - uthevingsfarge 2 59 3 2 2" xfId="15751" xr:uid="{78D4ADF6-936D-434C-968D-DDEBC3F5C1FD}"/>
    <cellStyle name="20% - uthevingsfarge 2 59 3 3" xfId="13178" xr:uid="{2511E969-F036-41A8-9EBF-1C8BBC917190}"/>
    <cellStyle name="20% - uthevingsfarge 2 59 4" xfId="9638" xr:uid="{00000000-0005-0000-0000-00003D050000}"/>
    <cellStyle name="20% - uthevingsfarge 2 59 4 2" xfId="18064" xr:uid="{90049E3C-5138-4B41-86FB-C32AE1AE54F2}"/>
    <cellStyle name="20% - uthevingsfarge 2 6" xfId="426" xr:uid="{00000000-0005-0000-0000-00003E050000}"/>
    <cellStyle name="20% - uthevingsfarge 2 6 2" xfId="427" xr:uid="{00000000-0005-0000-0000-00003F050000}"/>
    <cellStyle name="20% - uthevingsfarge 2 6 2 2" xfId="5365" xr:uid="{00000000-0005-0000-0000-000040050000}"/>
    <cellStyle name="20% - uthevingsfarge 2 6 2 2 2" xfId="7998" xr:uid="{00000000-0005-0000-0000-000041050000}"/>
    <cellStyle name="20% - uthevingsfarge 2 6 2 2 2 2" xfId="16453" xr:uid="{3642E9A1-D348-44B9-8C29-D788A89902F2}"/>
    <cellStyle name="20% - uthevingsfarge 2 6 2 2 3" xfId="13880" xr:uid="{12474467-128C-456B-A4C9-0A9D978D488A}"/>
    <cellStyle name="20% - uthevingsfarge 2 6 2 3" xfId="9637" xr:uid="{00000000-0005-0000-0000-000042050000}"/>
    <cellStyle name="20% - uthevingsfarge 2 6 2 3 2" xfId="18063" xr:uid="{8E7E58E1-E506-418E-865F-0BE2421DBA68}"/>
    <cellStyle name="20% - uthevingsfarge 2 6 3" xfId="4644" xr:uid="{00000000-0005-0000-0000-000043050000}"/>
    <cellStyle name="20% - uthevingsfarge 2 6 3 2" xfId="7297" xr:uid="{00000000-0005-0000-0000-000044050000}"/>
    <cellStyle name="20% - uthevingsfarge 2 6 3 2 2" xfId="15752" xr:uid="{1E09A920-1F37-48F8-B569-DC85AF7E7893}"/>
    <cellStyle name="20% - uthevingsfarge 2 6 3 3" xfId="13179" xr:uid="{667C6CE5-B699-455D-A32C-903445123973}"/>
    <cellStyle name="20% - uthevingsfarge 2 6 4" xfId="9636" xr:uid="{00000000-0005-0000-0000-000045050000}"/>
    <cellStyle name="20% - uthevingsfarge 2 6 4 2" xfId="18062" xr:uid="{82265E79-30DF-4D55-9930-12BD4F32A40B}"/>
    <cellStyle name="20% - uthevingsfarge 2 60" xfId="428" xr:uid="{00000000-0005-0000-0000-000046050000}"/>
    <cellStyle name="20% - uthevingsfarge 2 60 2" xfId="429" xr:uid="{00000000-0005-0000-0000-000047050000}"/>
    <cellStyle name="20% - uthevingsfarge 2 60 3" xfId="9635" xr:uid="{00000000-0005-0000-0000-000048050000}"/>
    <cellStyle name="20% - uthevingsfarge 2 60 3 2" xfId="18061" xr:uid="{966A47A9-CCE8-4666-ACA2-0CDA2A836B1C}"/>
    <cellStyle name="20% - uthevingsfarge 2 61" xfId="430" xr:uid="{00000000-0005-0000-0000-000049050000}"/>
    <cellStyle name="20% - uthevingsfarge 2 61 2" xfId="431" xr:uid="{00000000-0005-0000-0000-00004A050000}"/>
    <cellStyle name="20% - uthevingsfarge 2 62" xfId="432" xr:uid="{00000000-0005-0000-0000-00004B050000}"/>
    <cellStyle name="20% - uthevingsfarge 2 62 2" xfId="433" xr:uid="{00000000-0005-0000-0000-00004C050000}"/>
    <cellStyle name="20% - uthevingsfarge 2 63" xfId="434" xr:uid="{00000000-0005-0000-0000-00004D050000}"/>
    <cellStyle name="20% - uthevingsfarge 2 63 2" xfId="435" xr:uid="{00000000-0005-0000-0000-00004E050000}"/>
    <cellStyle name="20% - uthevingsfarge 2 64" xfId="436" xr:uid="{00000000-0005-0000-0000-00004F050000}"/>
    <cellStyle name="20% - uthevingsfarge 2 64 2" xfId="437" xr:uid="{00000000-0005-0000-0000-000050050000}"/>
    <cellStyle name="20% - uthevingsfarge 2 65" xfId="438" xr:uid="{00000000-0005-0000-0000-000051050000}"/>
    <cellStyle name="20% - uthevingsfarge 2 65 2" xfId="439" xr:uid="{00000000-0005-0000-0000-000052050000}"/>
    <cellStyle name="20% - uthevingsfarge 2 66" xfId="440" xr:uid="{00000000-0005-0000-0000-000053050000}"/>
    <cellStyle name="20% - uthevingsfarge 2 66 2" xfId="441" xr:uid="{00000000-0005-0000-0000-000054050000}"/>
    <cellStyle name="20% - uthevingsfarge 2 67" xfId="442" xr:uid="{00000000-0005-0000-0000-000055050000}"/>
    <cellStyle name="20% - uthevingsfarge 2 67 2" xfId="443" xr:uid="{00000000-0005-0000-0000-000056050000}"/>
    <cellStyle name="20% - uthevingsfarge 2 68" xfId="444" xr:uid="{00000000-0005-0000-0000-000057050000}"/>
    <cellStyle name="20% - uthevingsfarge 2 68 2" xfId="445" xr:uid="{00000000-0005-0000-0000-000058050000}"/>
    <cellStyle name="20% - uthevingsfarge 2 69" xfId="446" xr:uid="{00000000-0005-0000-0000-000059050000}"/>
    <cellStyle name="20% - uthevingsfarge 2 69 2" xfId="447" xr:uid="{00000000-0005-0000-0000-00005A050000}"/>
    <cellStyle name="20% - uthevingsfarge 2 7" xfId="448" xr:uid="{00000000-0005-0000-0000-00005B050000}"/>
    <cellStyle name="20% - uthevingsfarge 2 7 2" xfId="449" xr:uid="{00000000-0005-0000-0000-00005C050000}"/>
    <cellStyle name="20% - uthevingsfarge 2 7 2 2" xfId="5366" xr:uid="{00000000-0005-0000-0000-00005D050000}"/>
    <cellStyle name="20% - uthevingsfarge 2 7 2 2 2" xfId="7999" xr:uid="{00000000-0005-0000-0000-00005E050000}"/>
    <cellStyle name="20% - uthevingsfarge 2 7 2 2 2 2" xfId="16454" xr:uid="{1CB0C334-5533-467D-BC4C-1A34B9427C02}"/>
    <cellStyle name="20% - uthevingsfarge 2 7 2 2 3" xfId="13881" xr:uid="{FCBA0830-6C0F-4B65-B49B-4C563D83624C}"/>
    <cellStyle name="20% - uthevingsfarge 2 7 2 3" xfId="9634" xr:uid="{00000000-0005-0000-0000-00005F050000}"/>
    <cellStyle name="20% - uthevingsfarge 2 7 2 3 2" xfId="18060" xr:uid="{9FBE5712-49DD-4FDA-94EC-450B12275261}"/>
    <cellStyle name="20% - uthevingsfarge 2 7 3" xfId="4645" xr:uid="{00000000-0005-0000-0000-000060050000}"/>
    <cellStyle name="20% - uthevingsfarge 2 7 3 2" xfId="7298" xr:uid="{00000000-0005-0000-0000-000061050000}"/>
    <cellStyle name="20% - uthevingsfarge 2 7 3 2 2" xfId="15753" xr:uid="{034886F5-534E-44C7-A556-257320A51F68}"/>
    <cellStyle name="20% - uthevingsfarge 2 7 3 3" xfId="13180" xr:uid="{E1BB00CC-B7F8-4D80-9CA3-1C33817B1E2D}"/>
    <cellStyle name="20% - uthevingsfarge 2 7 4" xfId="9633" xr:uid="{00000000-0005-0000-0000-000062050000}"/>
    <cellStyle name="20% - uthevingsfarge 2 7 4 2" xfId="18059" xr:uid="{213BA74F-7C5E-4E3A-887B-E8B9D10942F0}"/>
    <cellStyle name="20% - uthevingsfarge 2 70" xfId="450" xr:uid="{00000000-0005-0000-0000-000063050000}"/>
    <cellStyle name="20% - uthevingsfarge 2 70 2" xfId="451" xr:uid="{00000000-0005-0000-0000-000064050000}"/>
    <cellStyle name="20% - uthevingsfarge 2 71" xfId="452" xr:uid="{00000000-0005-0000-0000-000065050000}"/>
    <cellStyle name="20% - uthevingsfarge 2 71 2" xfId="453" xr:uid="{00000000-0005-0000-0000-000066050000}"/>
    <cellStyle name="20% - uthevingsfarge 2 72" xfId="454" xr:uid="{00000000-0005-0000-0000-000067050000}"/>
    <cellStyle name="20% - uthevingsfarge 2 72 2" xfId="455" xr:uid="{00000000-0005-0000-0000-000068050000}"/>
    <cellStyle name="20% - uthevingsfarge 2 73" xfId="456" xr:uid="{00000000-0005-0000-0000-000069050000}"/>
    <cellStyle name="20% - uthevingsfarge 2 73 2" xfId="457" xr:uid="{00000000-0005-0000-0000-00006A050000}"/>
    <cellStyle name="20% - uthevingsfarge 2 74" xfId="458" xr:uid="{00000000-0005-0000-0000-00006B050000}"/>
    <cellStyle name="20% - uthevingsfarge 2 74 2" xfId="459" xr:uid="{00000000-0005-0000-0000-00006C050000}"/>
    <cellStyle name="20% - uthevingsfarge 2 75" xfId="460" xr:uid="{00000000-0005-0000-0000-00006D050000}"/>
    <cellStyle name="20% - uthevingsfarge 2 75 2" xfId="461" xr:uid="{00000000-0005-0000-0000-00006E050000}"/>
    <cellStyle name="20% - uthevingsfarge 2 76" xfId="462" xr:uid="{00000000-0005-0000-0000-00006F050000}"/>
    <cellStyle name="20% - uthevingsfarge 2 76 2" xfId="463" xr:uid="{00000000-0005-0000-0000-000070050000}"/>
    <cellStyle name="20% - uthevingsfarge 2 77" xfId="464" xr:uid="{00000000-0005-0000-0000-000071050000}"/>
    <cellStyle name="20% - uthevingsfarge 2 78" xfId="465" xr:uid="{00000000-0005-0000-0000-000072050000}"/>
    <cellStyle name="20% - uthevingsfarge 2 79" xfId="466" xr:uid="{00000000-0005-0000-0000-000073050000}"/>
    <cellStyle name="20% - uthevingsfarge 2 8" xfId="467" xr:uid="{00000000-0005-0000-0000-000074050000}"/>
    <cellStyle name="20% - uthevingsfarge 2 8 2" xfId="468" xr:uid="{00000000-0005-0000-0000-000075050000}"/>
    <cellStyle name="20% - uthevingsfarge 2 8 2 2" xfId="5367" xr:uid="{00000000-0005-0000-0000-000076050000}"/>
    <cellStyle name="20% - uthevingsfarge 2 8 2 2 2" xfId="8000" xr:uid="{00000000-0005-0000-0000-000077050000}"/>
    <cellStyle name="20% - uthevingsfarge 2 8 2 2 2 2" xfId="16455" xr:uid="{3088D56E-DD0E-4959-A2F4-A441DB2F3BF9}"/>
    <cellStyle name="20% - uthevingsfarge 2 8 2 2 3" xfId="13882" xr:uid="{C056484D-7E4D-49A7-B5A8-32E9735A4165}"/>
    <cellStyle name="20% - uthevingsfarge 2 8 2 3" xfId="9632" xr:uid="{00000000-0005-0000-0000-000078050000}"/>
    <cellStyle name="20% - uthevingsfarge 2 8 2 3 2" xfId="18058" xr:uid="{92A32B6D-C178-42EC-AAEF-AAEC3D9A6367}"/>
    <cellStyle name="20% - uthevingsfarge 2 8 3" xfId="4646" xr:uid="{00000000-0005-0000-0000-000079050000}"/>
    <cellStyle name="20% - uthevingsfarge 2 8 3 2" xfId="7299" xr:uid="{00000000-0005-0000-0000-00007A050000}"/>
    <cellStyle name="20% - uthevingsfarge 2 8 3 2 2" xfId="15754" xr:uid="{BCD76B9E-0537-4EAC-B9BA-E49FC0F7893D}"/>
    <cellStyle name="20% - uthevingsfarge 2 8 3 3" xfId="13181" xr:uid="{5F8CA4D1-5030-4617-A3A3-5CA10056640F}"/>
    <cellStyle name="20% - uthevingsfarge 2 8 4" xfId="9631" xr:uid="{00000000-0005-0000-0000-00007B050000}"/>
    <cellStyle name="20% - uthevingsfarge 2 8 4 2" xfId="18057" xr:uid="{CD0A4B27-130F-41DC-8B08-E87617A384EB}"/>
    <cellStyle name="20% - uthevingsfarge 2 80" xfId="469" xr:uid="{00000000-0005-0000-0000-00007C050000}"/>
    <cellStyle name="20% - uthevingsfarge 2 81" xfId="470" xr:uid="{00000000-0005-0000-0000-00007D050000}"/>
    <cellStyle name="20% - uthevingsfarge 2 82" xfId="471" xr:uid="{00000000-0005-0000-0000-00007E050000}"/>
    <cellStyle name="20% - uthevingsfarge 2 83" xfId="472" xr:uid="{00000000-0005-0000-0000-00007F050000}"/>
    <cellStyle name="20% - uthevingsfarge 2 84" xfId="473" xr:uid="{00000000-0005-0000-0000-000080050000}"/>
    <cellStyle name="20% - uthevingsfarge 2 85" xfId="474" xr:uid="{00000000-0005-0000-0000-000081050000}"/>
    <cellStyle name="20% - uthevingsfarge 2 86" xfId="475" xr:uid="{00000000-0005-0000-0000-000082050000}"/>
    <cellStyle name="20% - uthevingsfarge 2 87" xfId="476" xr:uid="{00000000-0005-0000-0000-000083050000}"/>
    <cellStyle name="20% - uthevingsfarge 2 88" xfId="477" xr:uid="{00000000-0005-0000-0000-000084050000}"/>
    <cellStyle name="20% - uthevingsfarge 2 89" xfId="478" xr:uid="{00000000-0005-0000-0000-000085050000}"/>
    <cellStyle name="20% - uthevingsfarge 2 9" xfId="479" xr:uid="{00000000-0005-0000-0000-000086050000}"/>
    <cellStyle name="20% - uthevingsfarge 2 9 2" xfId="480" xr:uid="{00000000-0005-0000-0000-000087050000}"/>
    <cellStyle name="20% - uthevingsfarge 2 9 2 2" xfId="5368" xr:uid="{00000000-0005-0000-0000-000088050000}"/>
    <cellStyle name="20% - uthevingsfarge 2 9 2 2 2" xfId="8001" xr:uid="{00000000-0005-0000-0000-000089050000}"/>
    <cellStyle name="20% - uthevingsfarge 2 9 2 2 2 2" xfId="16456" xr:uid="{3FA6A68A-EF0A-4EB9-8259-F573936765DC}"/>
    <cellStyle name="20% - uthevingsfarge 2 9 2 2 3" xfId="13883" xr:uid="{E88F7594-9DE0-4249-A28D-63F48B13BA7A}"/>
    <cellStyle name="20% - uthevingsfarge 2 9 2 3" xfId="9630" xr:uid="{00000000-0005-0000-0000-00008A050000}"/>
    <cellStyle name="20% - uthevingsfarge 2 9 2 3 2" xfId="18056" xr:uid="{A5263F9C-AC4A-45E6-AE7D-A969F3A8B630}"/>
    <cellStyle name="20% - uthevingsfarge 2 9 3" xfId="4647" xr:uid="{00000000-0005-0000-0000-00008B050000}"/>
    <cellStyle name="20% - uthevingsfarge 2 9 3 2" xfId="7300" xr:uid="{00000000-0005-0000-0000-00008C050000}"/>
    <cellStyle name="20% - uthevingsfarge 2 9 3 2 2" xfId="15755" xr:uid="{142B2BF7-A4D5-4B6C-B3D4-5AA4AA59ADAE}"/>
    <cellStyle name="20% - uthevingsfarge 2 9 3 3" xfId="13182" xr:uid="{A4EE60D2-F9CC-48FE-B2AB-FA4E3A981E18}"/>
    <cellStyle name="20% - uthevingsfarge 2 9 4" xfId="9629" xr:uid="{00000000-0005-0000-0000-00008D050000}"/>
    <cellStyle name="20% - uthevingsfarge 2 9 4 2" xfId="18055" xr:uid="{239CD693-142D-4AED-8165-9A4B4DDF9CBF}"/>
    <cellStyle name="20% - uthevingsfarge 2 90" xfId="481" xr:uid="{00000000-0005-0000-0000-00008E050000}"/>
    <cellStyle name="20% - uthevingsfarge 2 90 2" xfId="2759" xr:uid="{00000000-0005-0000-0000-00008F050000}"/>
    <cellStyle name="20% - uthevingsfarge 2 90 2 2" xfId="3079" xr:uid="{00000000-0005-0000-0000-000090050000}"/>
    <cellStyle name="20% - uthevingsfarge 2 90 2 2 2" xfId="6664" xr:uid="{00000000-0005-0000-0000-000091050000}"/>
    <cellStyle name="20% - uthevingsfarge 2 90 2 2 2 2" xfId="15119" xr:uid="{E50228E5-E60B-4B8F-862B-018958ECFB3E}"/>
    <cellStyle name="20% - uthevingsfarge 2 90 2 2 3" xfId="11972" xr:uid="{7B3D1E09-D7D6-4F5B-AD44-15AE80E6E894}"/>
    <cellStyle name="20% - uthevingsfarge 2 90 2 3" xfId="3920" xr:uid="{00000000-0005-0000-0000-000092050000}"/>
    <cellStyle name="20% - uthevingsfarge 2 90 2 3 2" xfId="12809" xr:uid="{0462EA75-09AB-48A0-8FFB-501E2EB441EC}"/>
    <cellStyle name="20% - uthevingsfarge 2 90 2 4" xfId="6332" xr:uid="{00000000-0005-0000-0000-000093050000}"/>
    <cellStyle name="20% - uthevingsfarge 2 90 2 4 2" xfId="14787" xr:uid="{11C0A607-B888-4F0A-AB5D-5BD8D0866654}"/>
    <cellStyle name="20% - uthevingsfarge 2 90 2 5" xfId="8664" xr:uid="{00000000-0005-0000-0000-000094050000}"/>
    <cellStyle name="20% - uthevingsfarge 2 90 2 5 2" xfId="17119" xr:uid="{DE43026F-75D7-47DB-8F7E-AF8F3299EAC1}"/>
    <cellStyle name="20% - uthevingsfarge 2 90 2 6" xfId="11652" xr:uid="{717417F8-297F-4BC3-8C7D-C2B64EB2267C}"/>
    <cellStyle name="20% - uthevingsfarge 2 90 3" xfId="3078" xr:uid="{00000000-0005-0000-0000-000095050000}"/>
    <cellStyle name="20% - uthevingsfarge 2 90 3 2" xfId="6663" xr:uid="{00000000-0005-0000-0000-000096050000}"/>
    <cellStyle name="20% - uthevingsfarge 2 90 3 2 2" xfId="15118" xr:uid="{E61D12F5-6556-4BCE-A4FD-5EAB4FB45B2C}"/>
    <cellStyle name="20% - uthevingsfarge 2 90 3 3" xfId="11971" xr:uid="{696FB6A6-1787-42DE-A290-5ABA53897FDE}"/>
    <cellStyle name="20% - uthevingsfarge 2 90 4" xfId="4136" xr:uid="{00000000-0005-0000-0000-000097050000}"/>
    <cellStyle name="20% - uthevingsfarge 2 90 4 2" xfId="13024" xr:uid="{4E38B493-BF55-4782-A34D-A7845019ED87}"/>
    <cellStyle name="20% - uthevingsfarge 2 90 5" xfId="6047" xr:uid="{00000000-0005-0000-0000-000098050000}"/>
    <cellStyle name="20% - uthevingsfarge 2 90 5 2" xfId="14502" xr:uid="{ABEE65F6-F45D-48DB-AEFD-707E8B7CB969}"/>
    <cellStyle name="20% - uthevingsfarge 2 90 6" xfId="8663" xr:uid="{00000000-0005-0000-0000-000099050000}"/>
    <cellStyle name="20% - uthevingsfarge 2 90 6 2" xfId="17118" xr:uid="{FF4D18C0-1C8A-4A9B-A1DD-68EF7612B831}"/>
    <cellStyle name="20% - uthevingsfarge 2 90 7" xfId="11370" xr:uid="{A9FF1CA3-6AFE-4802-8C98-A3176A1D3C18}"/>
    <cellStyle name="20% - uthevingsfarge 2 91" xfId="482" xr:uid="{00000000-0005-0000-0000-00009A050000}"/>
    <cellStyle name="20% - uthevingsfarge 2 91 2" xfId="2760" xr:uid="{00000000-0005-0000-0000-00009B050000}"/>
    <cellStyle name="20% - uthevingsfarge 2 91 2 2" xfId="3081" xr:uid="{00000000-0005-0000-0000-00009C050000}"/>
    <cellStyle name="20% - uthevingsfarge 2 91 2 2 2" xfId="6666" xr:uid="{00000000-0005-0000-0000-00009D050000}"/>
    <cellStyle name="20% - uthevingsfarge 2 91 2 2 2 2" xfId="15121" xr:uid="{5D4C2FEE-367A-4DF7-9EFC-CF65BF8120AB}"/>
    <cellStyle name="20% - uthevingsfarge 2 91 2 2 3" xfId="11974" xr:uid="{FC782D19-DFD1-4953-82B3-663FC945E079}"/>
    <cellStyle name="20% - uthevingsfarge 2 91 2 3" xfId="3609" xr:uid="{00000000-0005-0000-0000-00009E050000}"/>
    <cellStyle name="20% - uthevingsfarge 2 91 2 3 2" xfId="12498" xr:uid="{BADA4ECB-395B-4C44-AED8-7817A7C76D27}"/>
    <cellStyle name="20% - uthevingsfarge 2 91 2 4" xfId="6333" xr:uid="{00000000-0005-0000-0000-00009F050000}"/>
    <cellStyle name="20% - uthevingsfarge 2 91 2 4 2" xfId="14788" xr:uid="{7D78932C-303C-4BA2-B344-24C1BC13744C}"/>
    <cellStyle name="20% - uthevingsfarge 2 91 2 5" xfId="8666" xr:uid="{00000000-0005-0000-0000-0000A0050000}"/>
    <cellStyle name="20% - uthevingsfarge 2 91 2 5 2" xfId="17121" xr:uid="{0E993BB0-5FF5-443F-BB17-981FB39800EE}"/>
    <cellStyle name="20% - uthevingsfarge 2 91 2 6" xfId="11653" xr:uid="{E1D4EAF2-81A1-4335-A6E4-8F15A9B6DDC6}"/>
    <cellStyle name="20% - uthevingsfarge 2 91 3" xfId="3080" xr:uid="{00000000-0005-0000-0000-0000A1050000}"/>
    <cellStyle name="20% - uthevingsfarge 2 91 3 2" xfId="6665" xr:uid="{00000000-0005-0000-0000-0000A2050000}"/>
    <cellStyle name="20% - uthevingsfarge 2 91 3 2 2" xfId="15120" xr:uid="{8620748E-00A9-40F8-95CE-C113BD005ABC}"/>
    <cellStyle name="20% - uthevingsfarge 2 91 3 3" xfId="11973" xr:uid="{3BEA45F2-C69E-44AC-8816-1D961E300004}"/>
    <cellStyle name="20% - uthevingsfarge 2 91 4" xfId="4137" xr:uid="{00000000-0005-0000-0000-0000A3050000}"/>
    <cellStyle name="20% - uthevingsfarge 2 91 4 2" xfId="13025" xr:uid="{0335A360-0E65-4290-9277-FE0783EC23B2}"/>
    <cellStyle name="20% - uthevingsfarge 2 91 5" xfId="6048" xr:uid="{00000000-0005-0000-0000-0000A4050000}"/>
    <cellStyle name="20% - uthevingsfarge 2 91 5 2" xfId="14503" xr:uid="{D9DB5DBD-47C9-4BE7-B97B-CB2548B25DFC}"/>
    <cellStyle name="20% - uthevingsfarge 2 91 6" xfId="8665" xr:uid="{00000000-0005-0000-0000-0000A5050000}"/>
    <cellStyle name="20% - uthevingsfarge 2 91 6 2" xfId="17120" xr:uid="{27D806CB-A028-4D42-A875-1BDB37733A45}"/>
    <cellStyle name="20% - uthevingsfarge 2 91 7" xfId="11371" xr:uid="{03588857-1654-406E-ADF4-09A2EED4F8CB}"/>
    <cellStyle name="20% - uthevingsfarge 2 92" xfId="483" xr:uid="{00000000-0005-0000-0000-0000A6050000}"/>
    <cellStyle name="20% - uthevingsfarge 2 92 2" xfId="2761" xr:uid="{00000000-0005-0000-0000-0000A7050000}"/>
    <cellStyle name="20% - uthevingsfarge 2 92 2 2" xfId="3083" xr:uid="{00000000-0005-0000-0000-0000A8050000}"/>
    <cellStyle name="20% - uthevingsfarge 2 92 2 2 2" xfId="6668" xr:uid="{00000000-0005-0000-0000-0000A9050000}"/>
    <cellStyle name="20% - uthevingsfarge 2 92 2 2 2 2" xfId="15123" xr:uid="{E2A9C509-A19B-46D0-86E4-ED4A52E1DE66}"/>
    <cellStyle name="20% - uthevingsfarge 2 92 2 2 3" xfId="11976" xr:uid="{299E8848-F2E8-4000-9E53-C089FF6A91D8}"/>
    <cellStyle name="20% - uthevingsfarge 2 92 2 3" xfId="4005" xr:uid="{00000000-0005-0000-0000-0000AA050000}"/>
    <cellStyle name="20% - uthevingsfarge 2 92 2 3 2" xfId="12893" xr:uid="{71E9188C-263B-4B46-9175-7389A5A0780E}"/>
    <cellStyle name="20% - uthevingsfarge 2 92 2 4" xfId="6334" xr:uid="{00000000-0005-0000-0000-0000AB050000}"/>
    <cellStyle name="20% - uthevingsfarge 2 92 2 4 2" xfId="14789" xr:uid="{63EED8BA-6451-416F-A483-BB50527DE696}"/>
    <cellStyle name="20% - uthevingsfarge 2 92 2 5" xfId="8668" xr:uid="{00000000-0005-0000-0000-0000AC050000}"/>
    <cellStyle name="20% - uthevingsfarge 2 92 2 5 2" xfId="17123" xr:uid="{13A5D4DB-E204-41F7-9AE5-0FB5AD174251}"/>
    <cellStyle name="20% - uthevingsfarge 2 92 2 6" xfId="11654" xr:uid="{C5084407-1031-4C47-B826-9106AB9EFD5D}"/>
    <cellStyle name="20% - uthevingsfarge 2 92 3" xfId="3082" xr:uid="{00000000-0005-0000-0000-0000AD050000}"/>
    <cellStyle name="20% - uthevingsfarge 2 92 3 2" xfId="6667" xr:uid="{00000000-0005-0000-0000-0000AE050000}"/>
    <cellStyle name="20% - uthevingsfarge 2 92 3 2 2" xfId="15122" xr:uid="{865D6FFD-4A35-45C9-8765-1CB050E2164A}"/>
    <cellStyle name="20% - uthevingsfarge 2 92 3 3" xfId="11975" xr:uid="{3D082360-CF82-4225-AA8E-4705E0442D0C}"/>
    <cellStyle name="20% - uthevingsfarge 2 92 4" xfId="4042" xr:uid="{00000000-0005-0000-0000-0000AF050000}"/>
    <cellStyle name="20% - uthevingsfarge 2 92 4 2" xfId="12930" xr:uid="{366A2EF3-C14A-4699-A9C5-E6B3DA9036DD}"/>
    <cellStyle name="20% - uthevingsfarge 2 92 5" xfId="6049" xr:uid="{00000000-0005-0000-0000-0000B0050000}"/>
    <cellStyle name="20% - uthevingsfarge 2 92 5 2" xfId="14504" xr:uid="{9E3CB130-793F-40DE-8506-0CE44F28F115}"/>
    <cellStyle name="20% - uthevingsfarge 2 92 6" xfId="8667" xr:uid="{00000000-0005-0000-0000-0000B1050000}"/>
    <cellStyle name="20% - uthevingsfarge 2 92 6 2" xfId="17122" xr:uid="{DE0623BD-E489-4EA2-931B-A82288C630E5}"/>
    <cellStyle name="20% - uthevingsfarge 2 92 7" xfId="11372" xr:uid="{059583AC-7FD7-469C-92B1-D125336A970B}"/>
    <cellStyle name="20% - uthevingsfarge 2 93" xfId="484" xr:uid="{00000000-0005-0000-0000-0000B2050000}"/>
    <cellStyle name="20% - uthevingsfarge 2 93 2" xfId="2762" xr:uid="{00000000-0005-0000-0000-0000B3050000}"/>
    <cellStyle name="20% - uthevingsfarge 2 93 2 2" xfId="3085" xr:uid="{00000000-0005-0000-0000-0000B4050000}"/>
    <cellStyle name="20% - uthevingsfarge 2 93 2 2 2" xfId="6670" xr:uid="{00000000-0005-0000-0000-0000B5050000}"/>
    <cellStyle name="20% - uthevingsfarge 2 93 2 2 2 2" xfId="15125" xr:uid="{2E3ED1B7-10C9-4867-B810-B1BFD5DC6DED}"/>
    <cellStyle name="20% - uthevingsfarge 2 93 2 2 3" xfId="11978" xr:uid="{E61EA96D-5760-4B1B-A840-C35510E3F0D3}"/>
    <cellStyle name="20% - uthevingsfarge 2 93 2 3" xfId="3990" xr:uid="{00000000-0005-0000-0000-0000B6050000}"/>
    <cellStyle name="20% - uthevingsfarge 2 93 2 3 2" xfId="12879" xr:uid="{DB04C341-EB64-4B3D-8F6E-4A444120B42B}"/>
    <cellStyle name="20% - uthevingsfarge 2 93 2 4" xfId="6335" xr:uid="{00000000-0005-0000-0000-0000B7050000}"/>
    <cellStyle name="20% - uthevingsfarge 2 93 2 4 2" xfId="14790" xr:uid="{25DD8C25-3B4A-46C4-A98B-C598E2488DED}"/>
    <cellStyle name="20% - uthevingsfarge 2 93 2 5" xfId="8670" xr:uid="{00000000-0005-0000-0000-0000B8050000}"/>
    <cellStyle name="20% - uthevingsfarge 2 93 2 5 2" xfId="17125" xr:uid="{8B9F2399-DE50-42C1-947F-AA6AC66F7148}"/>
    <cellStyle name="20% - uthevingsfarge 2 93 2 6" xfId="11655" xr:uid="{C69BA27D-FED4-484B-A046-95EA1AC4A5AD}"/>
    <cellStyle name="20% - uthevingsfarge 2 93 3" xfId="3084" xr:uid="{00000000-0005-0000-0000-0000B9050000}"/>
    <cellStyle name="20% - uthevingsfarge 2 93 3 2" xfId="6669" xr:uid="{00000000-0005-0000-0000-0000BA050000}"/>
    <cellStyle name="20% - uthevingsfarge 2 93 3 2 2" xfId="15124" xr:uid="{6AAD68A8-6092-47AF-BC9B-D90E26C41D0C}"/>
    <cellStyle name="20% - uthevingsfarge 2 93 3 3" xfId="11977" xr:uid="{0BE7784C-2547-4AAB-A516-BC4E0D04B42B}"/>
    <cellStyle name="20% - uthevingsfarge 2 93 4" xfId="3894" xr:uid="{00000000-0005-0000-0000-0000BB050000}"/>
    <cellStyle name="20% - uthevingsfarge 2 93 4 2" xfId="12783" xr:uid="{410FE62D-D996-4341-B6A4-0D016AA120BE}"/>
    <cellStyle name="20% - uthevingsfarge 2 93 5" xfId="6050" xr:uid="{00000000-0005-0000-0000-0000BC050000}"/>
    <cellStyle name="20% - uthevingsfarge 2 93 5 2" xfId="14505" xr:uid="{9FA2028F-0386-444F-BD06-78856E463DA8}"/>
    <cellStyle name="20% - uthevingsfarge 2 93 6" xfId="8669" xr:uid="{00000000-0005-0000-0000-0000BD050000}"/>
    <cellStyle name="20% - uthevingsfarge 2 93 6 2" xfId="17124" xr:uid="{D9C822ED-5502-4A6E-8B74-2113857D025F}"/>
    <cellStyle name="20% - uthevingsfarge 2 93 7" xfId="11373" xr:uid="{55BA87EC-CC35-4ED2-93CC-0F47DF85F44C}"/>
    <cellStyle name="20% - uthevingsfarge 2 94" xfId="485" xr:uid="{00000000-0005-0000-0000-0000BE050000}"/>
    <cellStyle name="20% - uthevingsfarge 2 94 2" xfId="2763" xr:uid="{00000000-0005-0000-0000-0000BF050000}"/>
    <cellStyle name="20% - uthevingsfarge 2 94 2 2" xfId="3087" xr:uid="{00000000-0005-0000-0000-0000C0050000}"/>
    <cellStyle name="20% - uthevingsfarge 2 94 2 2 2" xfId="6672" xr:uid="{00000000-0005-0000-0000-0000C1050000}"/>
    <cellStyle name="20% - uthevingsfarge 2 94 2 2 2 2" xfId="15127" xr:uid="{9AC564BA-AF56-4DF4-BE5E-CC80D976EA14}"/>
    <cellStyle name="20% - uthevingsfarge 2 94 2 2 3" xfId="11980" xr:uid="{E251F5A6-46F2-40B8-8111-3F6F134E29B2}"/>
    <cellStyle name="20% - uthevingsfarge 2 94 2 3" xfId="3602" xr:uid="{00000000-0005-0000-0000-0000C2050000}"/>
    <cellStyle name="20% - uthevingsfarge 2 94 2 3 2" xfId="12491" xr:uid="{2E4E92C3-4D9B-4E4C-B626-31DF357D7B73}"/>
    <cellStyle name="20% - uthevingsfarge 2 94 2 4" xfId="6336" xr:uid="{00000000-0005-0000-0000-0000C3050000}"/>
    <cellStyle name="20% - uthevingsfarge 2 94 2 4 2" xfId="14791" xr:uid="{C5685474-4C39-4C04-938C-AB3FF6DA7077}"/>
    <cellStyle name="20% - uthevingsfarge 2 94 2 5" xfId="8672" xr:uid="{00000000-0005-0000-0000-0000C4050000}"/>
    <cellStyle name="20% - uthevingsfarge 2 94 2 5 2" xfId="17127" xr:uid="{C97B3E0E-EA2B-4AA5-B9FE-B955D403B086}"/>
    <cellStyle name="20% - uthevingsfarge 2 94 2 6" xfId="11656" xr:uid="{4466E4B0-9796-4176-B286-5B4847FB88A7}"/>
    <cellStyle name="20% - uthevingsfarge 2 94 3" xfId="3086" xr:uid="{00000000-0005-0000-0000-0000C5050000}"/>
    <cellStyle name="20% - uthevingsfarge 2 94 3 2" xfId="6671" xr:uid="{00000000-0005-0000-0000-0000C6050000}"/>
    <cellStyle name="20% - uthevingsfarge 2 94 3 2 2" xfId="15126" xr:uid="{9AD8A94E-BB59-453B-B7A1-C3BD3766711C}"/>
    <cellStyle name="20% - uthevingsfarge 2 94 3 3" xfId="11979" xr:uid="{E32AEE75-331B-4824-8691-FD1D50D5041D}"/>
    <cellStyle name="20% - uthevingsfarge 2 94 4" xfId="3893" xr:uid="{00000000-0005-0000-0000-0000C7050000}"/>
    <cellStyle name="20% - uthevingsfarge 2 94 4 2" xfId="12782" xr:uid="{64503DD5-464B-4A9B-A402-1BDE623DF536}"/>
    <cellStyle name="20% - uthevingsfarge 2 94 5" xfId="6051" xr:uid="{00000000-0005-0000-0000-0000C8050000}"/>
    <cellStyle name="20% - uthevingsfarge 2 94 5 2" xfId="14506" xr:uid="{FC327943-DE12-4D34-81EB-F3D144425E4F}"/>
    <cellStyle name="20% - uthevingsfarge 2 94 6" xfId="8671" xr:uid="{00000000-0005-0000-0000-0000C9050000}"/>
    <cellStyle name="20% - uthevingsfarge 2 94 6 2" xfId="17126" xr:uid="{DD02F69F-8937-4930-94D0-8C7B8C246882}"/>
    <cellStyle name="20% - uthevingsfarge 2 94 7" xfId="11374" xr:uid="{3B7D0967-B7B6-4284-8538-A0EEFCA230DE}"/>
    <cellStyle name="20% - uthevingsfarge 2 95" xfId="486" xr:uid="{00000000-0005-0000-0000-0000CA050000}"/>
    <cellStyle name="20% - uthevingsfarge 2 95 2" xfId="2764" xr:uid="{00000000-0005-0000-0000-0000CB050000}"/>
    <cellStyle name="20% - uthevingsfarge 2 95 2 2" xfId="3089" xr:uid="{00000000-0005-0000-0000-0000CC050000}"/>
    <cellStyle name="20% - uthevingsfarge 2 95 2 2 2" xfId="6674" xr:uid="{00000000-0005-0000-0000-0000CD050000}"/>
    <cellStyle name="20% - uthevingsfarge 2 95 2 2 2 2" xfId="15129" xr:uid="{99C3BA16-62B2-44CB-96D1-FF3108B51A5B}"/>
    <cellStyle name="20% - uthevingsfarge 2 95 2 2 3" xfId="11982" xr:uid="{3611126B-8741-405D-8688-5F30BC97964E}"/>
    <cellStyle name="20% - uthevingsfarge 2 95 2 3" xfId="3969" xr:uid="{00000000-0005-0000-0000-0000CE050000}"/>
    <cellStyle name="20% - uthevingsfarge 2 95 2 3 2" xfId="12858" xr:uid="{C1ADAEB6-6043-43D1-88C7-4ECBC8903ACE}"/>
    <cellStyle name="20% - uthevingsfarge 2 95 2 4" xfId="6337" xr:uid="{00000000-0005-0000-0000-0000CF050000}"/>
    <cellStyle name="20% - uthevingsfarge 2 95 2 4 2" xfId="14792" xr:uid="{BA5B9214-DF83-4152-B639-5C4CC0BF9743}"/>
    <cellStyle name="20% - uthevingsfarge 2 95 2 5" xfId="8674" xr:uid="{00000000-0005-0000-0000-0000D0050000}"/>
    <cellStyle name="20% - uthevingsfarge 2 95 2 5 2" xfId="17129" xr:uid="{69337EEF-47EC-43D7-A675-DF909C117938}"/>
    <cellStyle name="20% - uthevingsfarge 2 95 2 6" xfId="11657" xr:uid="{44387BAF-99B8-4184-B49E-5EFF0AEDD8C1}"/>
    <cellStyle name="20% - uthevingsfarge 2 95 3" xfId="3088" xr:uid="{00000000-0005-0000-0000-0000D1050000}"/>
    <cellStyle name="20% - uthevingsfarge 2 95 3 2" xfId="6673" xr:uid="{00000000-0005-0000-0000-0000D2050000}"/>
    <cellStyle name="20% - uthevingsfarge 2 95 3 2 2" xfId="15128" xr:uid="{2F970BBA-84BD-4E5B-8868-6EC8A45DFA5B}"/>
    <cellStyle name="20% - uthevingsfarge 2 95 3 3" xfId="11981" xr:uid="{B10EFF0F-69F1-4A75-8D92-C47280D54484}"/>
    <cellStyle name="20% - uthevingsfarge 2 95 4" xfId="3892" xr:uid="{00000000-0005-0000-0000-0000D3050000}"/>
    <cellStyle name="20% - uthevingsfarge 2 95 4 2" xfId="12781" xr:uid="{0C61E692-6ED2-4241-905D-93B9360323A9}"/>
    <cellStyle name="20% - uthevingsfarge 2 95 5" xfId="6052" xr:uid="{00000000-0005-0000-0000-0000D4050000}"/>
    <cellStyle name="20% - uthevingsfarge 2 95 5 2" xfId="14507" xr:uid="{C4B19655-04B8-4290-AE94-61E0BB3C2AF0}"/>
    <cellStyle name="20% - uthevingsfarge 2 95 6" xfId="8673" xr:uid="{00000000-0005-0000-0000-0000D5050000}"/>
    <cellStyle name="20% - uthevingsfarge 2 95 6 2" xfId="17128" xr:uid="{3B02FD3D-25C7-41AF-B229-6B853376DFE1}"/>
    <cellStyle name="20% - uthevingsfarge 2 95 7" xfId="11375" xr:uid="{9CF4C4C1-F5AF-4E5A-99E6-C7813089A96A}"/>
    <cellStyle name="20% - uthevingsfarge 2 96" xfId="487" xr:uid="{00000000-0005-0000-0000-0000D6050000}"/>
    <cellStyle name="20% - uthevingsfarge 2 96 2" xfId="2765" xr:uid="{00000000-0005-0000-0000-0000D7050000}"/>
    <cellStyle name="20% - uthevingsfarge 2 96 2 2" xfId="3091" xr:uid="{00000000-0005-0000-0000-0000D8050000}"/>
    <cellStyle name="20% - uthevingsfarge 2 96 2 2 2" xfId="6676" xr:uid="{00000000-0005-0000-0000-0000D9050000}"/>
    <cellStyle name="20% - uthevingsfarge 2 96 2 2 2 2" xfId="15131" xr:uid="{8592A7B3-2FFB-419E-ACF9-135BB23CCA63}"/>
    <cellStyle name="20% - uthevingsfarge 2 96 2 2 3" xfId="11984" xr:uid="{CDB08B13-2634-4745-954B-0B734DCDF86A}"/>
    <cellStyle name="20% - uthevingsfarge 2 96 2 3" xfId="3970" xr:uid="{00000000-0005-0000-0000-0000DA050000}"/>
    <cellStyle name="20% - uthevingsfarge 2 96 2 3 2" xfId="12859" xr:uid="{024449BE-8E9E-46F1-A591-B68C06380354}"/>
    <cellStyle name="20% - uthevingsfarge 2 96 2 4" xfId="6338" xr:uid="{00000000-0005-0000-0000-0000DB050000}"/>
    <cellStyle name="20% - uthevingsfarge 2 96 2 4 2" xfId="14793" xr:uid="{312B441F-3C5A-4F83-8B79-4859C420A3F4}"/>
    <cellStyle name="20% - uthevingsfarge 2 96 2 5" xfId="8676" xr:uid="{00000000-0005-0000-0000-0000DC050000}"/>
    <cellStyle name="20% - uthevingsfarge 2 96 2 5 2" xfId="17131" xr:uid="{B663C238-EDE1-450D-8E2A-8FB44FC610C2}"/>
    <cellStyle name="20% - uthevingsfarge 2 96 2 6" xfId="11658" xr:uid="{2CB42067-D431-4FAC-9A34-05A5255C6267}"/>
    <cellStyle name="20% - uthevingsfarge 2 96 3" xfId="3090" xr:uid="{00000000-0005-0000-0000-0000DD050000}"/>
    <cellStyle name="20% - uthevingsfarge 2 96 3 2" xfId="6675" xr:uid="{00000000-0005-0000-0000-0000DE050000}"/>
    <cellStyle name="20% - uthevingsfarge 2 96 3 2 2" xfId="15130" xr:uid="{0A44E9A2-C866-48C9-B931-E2ED3447857F}"/>
    <cellStyle name="20% - uthevingsfarge 2 96 3 3" xfId="11983" xr:uid="{FDF6A04E-4269-4439-8809-1EDA76154D67}"/>
    <cellStyle name="20% - uthevingsfarge 2 96 4" xfId="3635" xr:uid="{00000000-0005-0000-0000-0000DF050000}"/>
    <cellStyle name="20% - uthevingsfarge 2 96 4 2" xfId="12524" xr:uid="{89CFC128-8133-4C57-959C-DCAC8BB2B3C5}"/>
    <cellStyle name="20% - uthevingsfarge 2 96 5" xfId="6053" xr:uid="{00000000-0005-0000-0000-0000E0050000}"/>
    <cellStyle name="20% - uthevingsfarge 2 96 5 2" xfId="14508" xr:uid="{ACC2E705-FE43-4E64-8E7D-5523E1615CD1}"/>
    <cellStyle name="20% - uthevingsfarge 2 96 6" xfId="8675" xr:uid="{00000000-0005-0000-0000-0000E1050000}"/>
    <cellStyle name="20% - uthevingsfarge 2 96 6 2" xfId="17130" xr:uid="{08730B34-87E2-45F6-9C66-3012C20115A5}"/>
    <cellStyle name="20% - uthevingsfarge 2 96 7" xfId="11376" xr:uid="{68F55319-76D5-4A8E-84C0-A4C11558B9C8}"/>
    <cellStyle name="20% - uthevingsfarge 2 97" xfId="488" xr:uid="{00000000-0005-0000-0000-0000E2050000}"/>
    <cellStyle name="20% - uthevingsfarge 2 97 2" xfId="2766" xr:uid="{00000000-0005-0000-0000-0000E3050000}"/>
    <cellStyle name="20% - uthevingsfarge 2 97 2 2" xfId="3093" xr:uid="{00000000-0005-0000-0000-0000E4050000}"/>
    <cellStyle name="20% - uthevingsfarge 2 97 2 2 2" xfId="6678" xr:uid="{00000000-0005-0000-0000-0000E5050000}"/>
    <cellStyle name="20% - uthevingsfarge 2 97 2 2 2 2" xfId="15133" xr:uid="{73A5BC60-2EC8-4DB5-BD8D-EA8B2B020487}"/>
    <cellStyle name="20% - uthevingsfarge 2 97 2 2 3" xfId="11986" xr:uid="{9B07DA0D-5095-406E-B7AA-DBF1CACCA1AD}"/>
    <cellStyle name="20% - uthevingsfarge 2 97 2 3" xfId="3919" xr:uid="{00000000-0005-0000-0000-0000E6050000}"/>
    <cellStyle name="20% - uthevingsfarge 2 97 2 3 2" xfId="12808" xr:uid="{E3519D13-C5A3-4674-AB66-433E0E785AC0}"/>
    <cellStyle name="20% - uthevingsfarge 2 97 2 4" xfId="6339" xr:uid="{00000000-0005-0000-0000-0000E7050000}"/>
    <cellStyle name="20% - uthevingsfarge 2 97 2 4 2" xfId="14794" xr:uid="{7C760AF5-0EBA-4D12-9A8B-5D304B9EF496}"/>
    <cellStyle name="20% - uthevingsfarge 2 97 2 5" xfId="8678" xr:uid="{00000000-0005-0000-0000-0000E8050000}"/>
    <cellStyle name="20% - uthevingsfarge 2 97 2 5 2" xfId="17133" xr:uid="{742784F8-1F3E-49E1-8055-114E5C969ECE}"/>
    <cellStyle name="20% - uthevingsfarge 2 97 2 6" xfId="11659" xr:uid="{B25D327D-B87B-4CE7-80E2-40E8FA5468CA}"/>
    <cellStyle name="20% - uthevingsfarge 2 97 3" xfId="3092" xr:uid="{00000000-0005-0000-0000-0000E9050000}"/>
    <cellStyle name="20% - uthevingsfarge 2 97 3 2" xfId="6677" xr:uid="{00000000-0005-0000-0000-0000EA050000}"/>
    <cellStyle name="20% - uthevingsfarge 2 97 3 2 2" xfId="15132" xr:uid="{17C6A941-2949-4F71-BB8E-362939B355CD}"/>
    <cellStyle name="20% - uthevingsfarge 2 97 3 3" xfId="11985" xr:uid="{F5E38715-F403-4292-A093-C296DDD05ED2}"/>
    <cellStyle name="20% - uthevingsfarge 2 97 4" xfId="3671" xr:uid="{00000000-0005-0000-0000-0000EB050000}"/>
    <cellStyle name="20% - uthevingsfarge 2 97 4 2" xfId="12560" xr:uid="{E3106575-B236-455C-B746-AB75DB0BD8DA}"/>
    <cellStyle name="20% - uthevingsfarge 2 97 5" xfId="6054" xr:uid="{00000000-0005-0000-0000-0000EC050000}"/>
    <cellStyle name="20% - uthevingsfarge 2 97 5 2" xfId="14509" xr:uid="{EB0A62F4-BDAB-4549-85AA-E02685435901}"/>
    <cellStyle name="20% - uthevingsfarge 2 97 6" xfId="8677" xr:uid="{00000000-0005-0000-0000-0000ED050000}"/>
    <cellStyle name="20% - uthevingsfarge 2 97 6 2" xfId="17132" xr:uid="{45BD3DB7-5A9F-448C-9743-15FE7FB5AE5B}"/>
    <cellStyle name="20% - uthevingsfarge 2 97 7" xfId="11377" xr:uid="{5B700E0F-BB04-4561-86B4-9460FC650085}"/>
    <cellStyle name="20% - uthevingsfarge 2 98" xfId="489" xr:uid="{00000000-0005-0000-0000-0000EE050000}"/>
    <cellStyle name="20% - uthevingsfarge 2 98 2" xfId="2767" xr:uid="{00000000-0005-0000-0000-0000EF050000}"/>
    <cellStyle name="20% - uthevingsfarge 2 98 2 2" xfId="3095" xr:uid="{00000000-0005-0000-0000-0000F0050000}"/>
    <cellStyle name="20% - uthevingsfarge 2 98 2 2 2" xfId="6680" xr:uid="{00000000-0005-0000-0000-0000F1050000}"/>
    <cellStyle name="20% - uthevingsfarge 2 98 2 2 2 2" xfId="15135" xr:uid="{43641B54-D71E-4740-A236-2ABF54A3D98B}"/>
    <cellStyle name="20% - uthevingsfarge 2 98 2 2 3" xfId="11988" xr:uid="{AC54AADD-4E8C-4D37-8529-F0D0F0CDD322}"/>
    <cellStyle name="20% - uthevingsfarge 2 98 2 3" xfId="3647" xr:uid="{00000000-0005-0000-0000-0000F2050000}"/>
    <cellStyle name="20% - uthevingsfarge 2 98 2 3 2" xfId="12536" xr:uid="{64A8B069-545E-4A22-A67A-AB0ADA8D096A}"/>
    <cellStyle name="20% - uthevingsfarge 2 98 2 4" xfId="6340" xr:uid="{00000000-0005-0000-0000-0000F3050000}"/>
    <cellStyle name="20% - uthevingsfarge 2 98 2 4 2" xfId="14795" xr:uid="{001CFC90-9376-4481-A0FD-214C73FEA197}"/>
    <cellStyle name="20% - uthevingsfarge 2 98 2 5" xfId="8680" xr:uid="{00000000-0005-0000-0000-0000F4050000}"/>
    <cellStyle name="20% - uthevingsfarge 2 98 2 5 2" xfId="17135" xr:uid="{276FEBC5-A2B7-4FC7-99BB-AD59F3D226EE}"/>
    <cellStyle name="20% - uthevingsfarge 2 98 2 6" xfId="11660" xr:uid="{8709CB92-E898-4198-8529-723DF44E3ADA}"/>
    <cellStyle name="20% - uthevingsfarge 2 98 3" xfId="3094" xr:uid="{00000000-0005-0000-0000-0000F5050000}"/>
    <cellStyle name="20% - uthevingsfarge 2 98 3 2" xfId="6679" xr:uid="{00000000-0005-0000-0000-0000F6050000}"/>
    <cellStyle name="20% - uthevingsfarge 2 98 3 2 2" xfId="15134" xr:uid="{AB6624E7-B94A-49BE-AA92-B221FDEBBF9B}"/>
    <cellStyle name="20% - uthevingsfarge 2 98 3 3" xfId="11987" xr:uid="{88ADB028-27E0-408F-95C1-70A3BD77ACA7}"/>
    <cellStyle name="20% - uthevingsfarge 2 98 4" xfId="3949" xr:uid="{00000000-0005-0000-0000-0000F7050000}"/>
    <cellStyle name="20% - uthevingsfarge 2 98 4 2" xfId="12838" xr:uid="{E5157DD1-0D25-4428-A2D0-41D8FA59D2F7}"/>
    <cellStyle name="20% - uthevingsfarge 2 98 5" xfId="6055" xr:uid="{00000000-0005-0000-0000-0000F8050000}"/>
    <cellStyle name="20% - uthevingsfarge 2 98 5 2" xfId="14510" xr:uid="{C57A23F5-CCFF-4C7E-B2E3-0F8550EF4482}"/>
    <cellStyle name="20% - uthevingsfarge 2 98 6" xfId="8679" xr:uid="{00000000-0005-0000-0000-0000F9050000}"/>
    <cellStyle name="20% - uthevingsfarge 2 98 6 2" xfId="17134" xr:uid="{DB17A97A-A738-4B8E-BFA6-689821708745}"/>
    <cellStyle name="20% - uthevingsfarge 2 98 7" xfId="11378" xr:uid="{842EBEB3-6C29-48A0-A7FB-515588B5A25C}"/>
    <cellStyle name="20% - uthevingsfarge 2 99" xfId="490" xr:uid="{00000000-0005-0000-0000-0000FA050000}"/>
    <cellStyle name="20% - uthevingsfarge 2 99 2" xfId="2768" xr:uid="{00000000-0005-0000-0000-0000FB050000}"/>
    <cellStyle name="20% - uthevingsfarge 2 99 2 2" xfId="3097" xr:uid="{00000000-0005-0000-0000-0000FC050000}"/>
    <cellStyle name="20% - uthevingsfarge 2 99 2 2 2" xfId="6682" xr:uid="{00000000-0005-0000-0000-0000FD050000}"/>
    <cellStyle name="20% - uthevingsfarge 2 99 2 2 2 2" xfId="15137" xr:uid="{B2F37DCA-BC32-4B1C-A55C-F43441C18006}"/>
    <cellStyle name="20% - uthevingsfarge 2 99 2 2 3" xfId="11990" xr:uid="{3BDB851E-BF30-4C63-A5EE-92135C8E9848}"/>
    <cellStyle name="20% - uthevingsfarge 2 99 2 3" xfId="3967" xr:uid="{00000000-0005-0000-0000-0000FE050000}"/>
    <cellStyle name="20% - uthevingsfarge 2 99 2 3 2" xfId="12856" xr:uid="{0CB7E990-F77B-48FE-A7B4-08FBCCC004E2}"/>
    <cellStyle name="20% - uthevingsfarge 2 99 2 4" xfId="6341" xr:uid="{00000000-0005-0000-0000-0000FF050000}"/>
    <cellStyle name="20% - uthevingsfarge 2 99 2 4 2" xfId="14796" xr:uid="{1645A4E9-0E55-4AEB-BA02-2283528BCB01}"/>
    <cellStyle name="20% - uthevingsfarge 2 99 2 5" xfId="8682" xr:uid="{00000000-0005-0000-0000-000000060000}"/>
    <cellStyle name="20% - uthevingsfarge 2 99 2 5 2" xfId="17137" xr:uid="{220ACA43-5E5A-4246-8283-13B545F0B2C5}"/>
    <cellStyle name="20% - uthevingsfarge 2 99 2 6" xfId="11661" xr:uid="{76D8C147-4E15-4295-BF9C-D3EE6C090306}"/>
    <cellStyle name="20% - uthevingsfarge 2 99 3" xfId="3096" xr:uid="{00000000-0005-0000-0000-000001060000}"/>
    <cellStyle name="20% - uthevingsfarge 2 99 3 2" xfId="6681" xr:uid="{00000000-0005-0000-0000-000002060000}"/>
    <cellStyle name="20% - uthevingsfarge 2 99 3 2 2" xfId="15136" xr:uid="{D40F7C23-C8F9-4F5E-9D86-712917C166B3}"/>
    <cellStyle name="20% - uthevingsfarge 2 99 3 3" xfId="11989" xr:uid="{544A94F0-ED7F-4608-9CF6-8FA79021CA0D}"/>
    <cellStyle name="20% - uthevingsfarge 2 99 4" xfId="3597" xr:uid="{00000000-0005-0000-0000-000003060000}"/>
    <cellStyle name="20% - uthevingsfarge 2 99 4 2" xfId="12486" xr:uid="{C5E9B438-9FB5-4F19-A56E-DDDA969B7088}"/>
    <cellStyle name="20% - uthevingsfarge 2 99 5" xfId="6056" xr:uid="{00000000-0005-0000-0000-000004060000}"/>
    <cellStyle name="20% - uthevingsfarge 2 99 5 2" xfId="14511" xr:uid="{2B54A38B-B605-4632-B86D-6776659EB54A}"/>
    <cellStyle name="20% - uthevingsfarge 2 99 6" xfId="8681" xr:uid="{00000000-0005-0000-0000-000005060000}"/>
    <cellStyle name="20% - uthevingsfarge 2 99 6 2" xfId="17136" xr:uid="{7673EBF4-6CAE-48CC-98F1-32701D5E1452}"/>
    <cellStyle name="20% - uthevingsfarge 2 99 7" xfId="11379" xr:uid="{7906F707-F679-4BE7-B201-6DE7579A4EDA}"/>
    <cellStyle name="20% - uthevingsfarge 3 10" xfId="491" xr:uid="{00000000-0005-0000-0000-000006060000}"/>
    <cellStyle name="20% - uthevingsfarge 3 10 2" xfId="492" xr:uid="{00000000-0005-0000-0000-000007060000}"/>
    <cellStyle name="20% - uthevingsfarge 3 10 2 2" xfId="5369" xr:uid="{00000000-0005-0000-0000-000008060000}"/>
    <cellStyle name="20% - uthevingsfarge 3 10 2 2 2" xfId="8002" xr:uid="{00000000-0005-0000-0000-000009060000}"/>
    <cellStyle name="20% - uthevingsfarge 3 10 2 2 2 2" xfId="16457" xr:uid="{555FF2F4-A4FD-41BB-9253-D4F8F401F1AC}"/>
    <cellStyle name="20% - uthevingsfarge 3 10 2 2 3" xfId="13884" xr:uid="{236278B1-79DC-4576-BD8A-812DEA6B78C4}"/>
    <cellStyle name="20% - uthevingsfarge 3 10 2 3" xfId="9628" xr:uid="{00000000-0005-0000-0000-00000A060000}"/>
    <cellStyle name="20% - uthevingsfarge 3 10 2 3 2" xfId="18054" xr:uid="{7C383EEC-CBCA-4290-BE5F-76995E8EE600}"/>
    <cellStyle name="20% - uthevingsfarge 3 10 3" xfId="4648" xr:uid="{00000000-0005-0000-0000-00000B060000}"/>
    <cellStyle name="20% - uthevingsfarge 3 10 3 2" xfId="7301" xr:uid="{00000000-0005-0000-0000-00000C060000}"/>
    <cellStyle name="20% - uthevingsfarge 3 10 3 2 2" xfId="15756" xr:uid="{21C33A54-6D0B-4424-B676-6BD171F5BB9C}"/>
    <cellStyle name="20% - uthevingsfarge 3 10 3 3" xfId="13183" xr:uid="{59C3FCC8-4416-4764-88C4-25EC47284498}"/>
    <cellStyle name="20% - uthevingsfarge 3 10 4" xfId="9627" xr:uid="{00000000-0005-0000-0000-00000D060000}"/>
    <cellStyle name="20% - uthevingsfarge 3 10 4 2" xfId="18053" xr:uid="{9CD861C5-8D62-4371-AB85-FF2A74330421}"/>
    <cellStyle name="20% - uthevingsfarge 3 100" xfId="493" xr:uid="{00000000-0005-0000-0000-00000E060000}"/>
    <cellStyle name="20% - uthevingsfarge 3 100 2" xfId="2769" xr:uid="{00000000-0005-0000-0000-00000F060000}"/>
    <cellStyle name="20% - uthevingsfarge 3 100 2 2" xfId="3099" xr:uid="{00000000-0005-0000-0000-000010060000}"/>
    <cellStyle name="20% - uthevingsfarge 3 100 2 2 2" xfId="6684" xr:uid="{00000000-0005-0000-0000-000011060000}"/>
    <cellStyle name="20% - uthevingsfarge 3 100 2 2 2 2" xfId="15139" xr:uid="{67DB3C1A-38AC-4C57-B6F4-449ED6E8642A}"/>
    <cellStyle name="20% - uthevingsfarge 3 100 2 2 3" xfId="11992" xr:uid="{F875C64C-46CB-4AED-A494-7452552C401F}"/>
    <cellStyle name="20% - uthevingsfarge 3 100 2 3" xfId="3968" xr:uid="{00000000-0005-0000-0000-000012060000}"/>
    <cellStyle name="20% - uthevingsfarge 3 100 2 3 2" xfId="12857" xr:uid="{2CEB9A2D-0F86-4906-8E77-786296AB3571}"/>
    <cellStyle name="20% - uthevingsfarge 3 100 2 4" xfId="6342" xr:uid="{00000000-0005-0000-0000-000013060000}"/>
    <cellStyle name="20% - uthevingsfarge 3 100 2 4 2" xfId="14797" xr:uid="{E11A54CF-9F66-42C4-9E0C-CA9BF7F34810}"/>
    <cellStyle name="20% - uthevingsfarge 3 100 2 5" xfId="8684" xr:uid="{00000000-0005-0000-0000-000014060000}"/>
    <cellStyle name="20% - uthevingsfarge 3 100 2 5 2" xfId="17139" xr:uid="{BAE06754-6D68-4AD3-B448-FA188FE04664}"/>
    <cellStyle name="20% - uthevingsfarge 3 100 2 6" xfId="11662" xr:uid="{0AAE7372-4FCC-4A2C-888E-0966AE7585BE}"/>
    <cellStyle name="20% - uthevingsfarge 3 100 3" xfId="3098" xr:uid="{00000000-0005-0000-0000-000015060000}"/>
    <cellStyle name="20% - uthevingsfarge 3 100 3 2" xfId="6683" xr:uid="{00000000-0005-0000-0000-000016060000}"/>
    <cellStyle name="20% - uthevingsfarge 3 100 3 2 2" xfId="15138" xr:uid="{0C4F8D61-87DF-40A8-AA4E-83CD83717CC6}"/>
    <cellStyle name="20% - uthevingsfarge 3 100 3 3" xfId="11991" xr:uid="{FC631B8C-F1CA-4298-A978-EBA2EDB93339}"/>
    <cellStyle name="20% - uthevingsfarge 3 100 4" xfId="3989" xr:uid="{00000000-0005-0000-0000-000017060000}"/>
    <cellStyle name="20% - uthevingsfarge 3 100 4 2" xfId="12878" xr:uid="{49DA4314-859A-4379-8EA6-93146C218F3C}"/>
    <cellStyle name="20% - uthevingsfarge 3 100 5" xfId="6057" xr:uid="{00000000-0005-0000-0000-000018060000}"/>
    <cellStyle name="20% - uthevingsfarge 3 100 5 2" xfId="14512" xr:uid="{AC57E8AA-33EF-4D14-87C0-C96ADA0B60E5}"/>
    <cellStyle name="20% - uthevingsfarge 3 100 6" xfId="8683" xr:uid="{00000000-0005-0000-0000-000019060000}"/>
    <cellStyle name="20% - uthevingsfarge 3 100 6 2" xfId="17138" xr:uid="{51A26F3B-8E19-4108-BB67-5130EA69742B}"/>
    <cellStyle name="20% - uthevingsfarge 3 100 7" xfId="11380" xr:uid="{77A1FFBB-890B-413B-AAA9-E02C282C1865}"/>
    <cellStyle name="20% - uthevingsfarge 3 101" xfId="494" xr:uid="{00000000-0005-0000-0000-00001A060000}"/>
    <cellStyle name="20% - uthevingsfarge 3 101 2" xfId="2770" xr:uid="{00000000-0005-0000-0000-00001B060000}"/>
    <cellStyle name="20% - uthevingsfarge 3 101 2 2" xfId="3101" xr:uid="{00000000-0005-0000-0000-00001C060000}"/>
    <cellStyle name="20% - uthevingsfarge 3 101 2 2 2" xfId="6686" xr:uid="{00000000-0005-0000-0000-00001D060000}"/>
    <cellStyle name="20% - uthevingsfarge 3 101 2 2 2 2" xfId="15141" xr:uid="{154521A6-49DC-4019-858C-A330A4F482EE}"/>
    <cellStyle name="20% - uthevingsfarge 3 101 2 2 3" xfId="11994" xr:uid="{571002BF-BECC-4EC2-8BFA-E235E044CDE6}"/>
    <cellStyle name="20% - uthevingsfarge 3 101 2 3" xfId="3918" xr:uid="{00000000-0005-0000-0000-00001E060000}"/>
    <cellStyle name="20% - uthevingsfarge 3 101 2 3 2" xfId="12807" xr:uid="{1C7802C8-69B5-4697-8765-12AFA732E998}"/>
    <cellStyle name="20% - uthevingsfarge 3 101 2 4" xfId="6343" xr:uid="{00000000-0005-0000-0000-00001F060000}"/>
    <cellStyle name="20% - uthevingsfarge 3 101 2 4 2" xfId="14798" xr:uid="{5F5189EF-B7C2-4244-90D4-C30BFC3848FF}"/>
    <cellStyle name="20% - uthevingsfarge 3 101 2 5" xfId="8686" xr:uid="{00000000-0005-0000-0000-000020060000}"/>
    <cellStyle name="20% - uthevingsfarge 3 101 2 5 2" xfId="17141" xr:uid="{8AF274B5-51EE-478C-A330-7163643C9C3A}"/>
    <cellStyle name="20% - uthevingsfarge 3 101 2 6" xfId="11663" xr:uid="{2428CA73-7A30-4D79-8D0A-B508C513CD05}"/>
    <cellStyle name="20% - uthevingsfarge 3 101 3" xfId="3100" xr:uid="{00000000-0005-0000-0000-000021060000}"/>
    <cellStyle name="20% - uthevingsfarge 3 101 3 2" xfId="6685" xr:uid="{00000000-0005-0000-0000-000022060000}"/>
    <cellStyle name="20% - uthevingsfarge 3 101 3 2 2" xfId="15140" xr:uid="{972CEC53-80FC-4ED2-A194-C9E6E1645F52}"/>
    <cellStyle name="20% - uthevingsfarge 3 101 3 3" xfId="11993" xr:uid="{B8889372-6362-4E9E-9E45-5605800B73F2}"/>
    <cellStyle name="20% - uthevingsfarge 3 101 4" xfId="4011" xr:uid="{00000000-0005-0000-0000-000023060000}"/>
    <cellStyle name="20% - uthevingsfarge 3 101 4 2" xfId="12899" xr:uid="{0FC36829-FE64-4555-814E-5C80E52AECBA}"/>
    <cellStyle name="20% - uthevingsfarge 3 101 5" xfId="6058" xr:uid="{00000000-0005-0000-0000-000024060000}"/>
    <cellStyle name="20% - uthevingsfarge 3 101 5 2" xfId="14513" xr:uid="{969BF664-F570-4558-90F7-D41F7755D227}"/>
    <cellStyle name="20% - uthevingsfarge 3 101 6" xfId="8685" xr:uid="{00000000-0005-0000-0000-000025060000}"/>
    <cellStyle name="20% - uthevingsfarge 3 101 6 2" xfId="17140" xr:uid="{12855EE8-9858-4CE8-A07B-FDC405DD157E}"/>
    <cellStyle name="20% - uthevingsfarge 3 101 7" xfId="11381" xr:uid="{3582D21C-1F3E-4716-9960-C90587A9E468}"/>
    <cellStyle name="20% - uthevingsfarge 3 102" xfId="495" xr:uid="{00000000-0005-0000-0000-000026060000}"/>
    <cellStyle name="20% - uthevingsfarge 3 102 2" xfId="2771" xr:uid="{00000000-0005-0000-0000-000027060000}"/>
    <cellStyle name="20% - uthevingsfarge 3 102 2 2" xfId="3103" xr:uid="{00000000-0005-0000-0000-000028060000}"/>
    <cellStyle name="20% - uthevingsfarge 3 102 2 2 2" xfId="6688" xr:uid="{00000000-0005-0000-0000-000029060000}"/>
    <cellStyle name="20% - uthevingsfarge 3 102 2 2 2 2" xfId="15143" xr:uid="{43293B75-B449-4D64-8903-5536BC7896D1}"/>
    <cellStyle name="20% - uthevingsfarge 3 102 2 2 3" xfId="11996" xr:uid="{82A4034E-8C20-43A8-A172-F4F209AE015C}"/>
    <cellStyle name="20% - uthevingsfarge 3 102 2 3" xfId="4062" xr:uid="{00000000-0005-0000-0000-00002A060000}"/>
    <cellStyle name="20% - uthevingsfarge 3 102 2 3 2" xfId="12950" xr:uid="{C5261EF5-7917-4FBE-B935-A630CB968BA5}"/>
    <cellStyle name="20% - uthevingsfarge 3 102 2 4" xfId="6344" xr:uid="{00000000-0005-0000-0000-00002B060000}"/>
    <cellStyle name="20% - uthevingsfarge 3 102 2 4 2" xfId="14799" xr:uid="{28005775-0006-4C19-B2E7-09049B90CFEA}"/>
    <cellStyle name="20% - uthevingsfarge 3 102 2 5" xfId="8688" xr:uid="{00000000-0005-0000-0000-00002C060000}"/>
    <cellStyle name="20% - uthevingsfarge 3 102 2 5 2" xfId="17143" xr:uid="{8A9E592F-330B-45EF-A0CF-447D01371038}"/>
    <cellStyle name="20% - uthevingsfarge 3 102 2 6" xfId="11664" xr:uid="{E04E2EA7-1CC2-4477-8BA1-E986E7E09BAA}"/>
    <cellStyle name="20% - uthevingsfarge 3 102 3" xfId="3102" xr:uid="{00000000-0005-0000-0000-00002D060000}"/>
    <cellStyle name="20% - uthevingsfarge 3 102 3 2" xfId="6687" xr:uid="{00000000-0005-0000-0000-00002E060000}"/>
    <cellStyle name="20% - uthevingsfarge 3 102 3 2 2" xfId="15142" xr:uid="{C9BD2ADF-433D-4785-9762-36B17A83ACE0}"/>
    <cellStyle name="20% - uthevingsfarge 3 102 3 3" xfId="11995" xr:uid="{FB5E8465-3387-4343-8242-86E8CE42DC27}"/>
    <cellStyle name="20% - uthevingsfarge 3 102 4" xfId="3948" xr:uid="{00000000-0005-0000-0000-00002F060000}"/>
    <cellStyle name="20% - uthevingsfarge 3 102 4 2" xfId="12837" xr:uid="{40472AF1-E5A9-4ABE-B2BA-9A0196BCE96E}"/>
    <cellStyle name="20% - uthevingsfarge 3 102 5" xfId="6059" xr:uid="{00000000-0005-0000-0000-000030060000}"/>
    <cellStyle name="20% - uthevingsfarge 3 102 5 2" xfId="14514" xr:uid="{195ACAC4-B817-4C4E-AF1E-7E16C69FBB64}"/>
    <cellStyle name="20% - uthevingsfarge 3 102 6" xfId="8687" xr:uid="{00000000-0005-0000-0000-000031060000}"/>
    <cellStyle name="20% - uthevingsfarge 3 102 6 2" xfId="17142" xr:uid="{BF4A2242-0245-495D-A366-F4BD20343B90}"/>
    <cellStyle name="20% - uthevingsfarge 3 102 7" xfId="11382" xr:uid="{76488F6A-858A-4943-939A-3995F7261D25}"/>
    <cellStyle name="20% - uthevingsfarge 3 103" xfId="496" xr:uid="{00000000-0005-0000-0000-000032060000}"/>
    <cellStyle name="20% - uthevingsfarge 3 103 2" xfId="2772" xr:uid="{00000000-0005-0000-0000-000033060000}"/>
    <cellStyle name="20% - uthevingsfarge 3 103 2 2" xfId="3105" xr:uid="{00000000-0005-0000-0000-000034060000}"/>
    <cellStyle name="20% - uthevingsfarge 3 103 2 2 2" xfId="6690" xr:uid="{00000000-0005-0000-0000-000035060000}"/>
    <cellStyle name="20% - uthevingsfarge 3 103 2 2 2 2" xfId="15145" xr:uid="{84596BD2-9225-41CC-B258-C2E943A7A7EE}"/>
    <cellStyle name="20% - uthevingsfarge 3 103 2 2 3" xfId="11998" xr:uid="{0DCE4414-0851-4F41-998A-EFFED636FB51}"/>
    <cellStyle name="20% - uthevingsfarge 3 103 2 3" xfId="3965" xr:uid="{00000000-0005-0000-0000-000036060000}"/>
    <cellStyle name="20% - uthevingsfarge 3 103 2 3 2" xfId="12854" xr:uid="{215EDC3F-5F6A-4C13-8E42-77D130B49A94}"/>
    <cellStyle name="20% - uthevingsfarge 3 103 2 4" xfId="6345" xr:uid="{00000000-0005-0000-0000-000037060000}"/>
    <cellStyle name="20% - uthevingsfarge 3 103 2 4 2" xfId="14800" xr:uid="{1B9E23C5-FEC1-4275-B319-7096EE615AE4}"/>
    <cellStyle name="20% - uthevingsfarge 3 103 2 5" xfId="8690" xr:uid="{00000000-0005-0000-0000-000038060000}"/>
    <cellStyle name="20% - uthevingsfarge 3 103 2 5 2" xfId="17145" xr:uid="{AEF9F471-3D65-4B82-9B24-3FCEDD1BFE54}"/>
    <cellStyle name="20% - uthevingsfarge 3 103 2 6" xfId="11665" xr:uid="{A2E61198-C2C8-4FE6-8B28-2AFCFABB6200}"/>
    <cellStyle name="20% - uthevingsfarge 3 103 3" xfId="3104" xr:uid="{00000000-0005-0000-0000-000039060000}"/>
    <cellStyle name="20% - uthevingsfarge 3 103 3 2" xfId="6689" xr:uid="{00000000-0005-0000-0000-00003A060000}"/>
    <cellStyle name="20% - uthevingsfarge 3 103 3 2 2" xfId="15144" xr:uid="{D16F2727-D1C6-4805-8516-24262320E306}"/>
    <cellStyle name="20% - uthevingsfarge 3 103 3 3" xfId="11997" xr:uid="{85E74559-E435-463B-A242-55E006FDF8EC}"/>
    <cellStyle name="20% - uthevingsfarge 3 103 4" xfId="4134" xr:uid="{00000000-0005-0000-0000-00003B060000}"/>
    <cellStyle name="20% - uthevingsfarge 3 103 4 2" xfId="13022" xr:uid="{0BC5A3B1-CB34-4F5A-8E77-C3E64D5C3B3F}"/>
    <cellStyle name="20% - uthevingsfarge 3 103 5" xfId="6060" xr:uid="{00000000-0005-0000-0000-00003C060000}"/>
    <cellStyle name="20% - uthevingsfarge 3 103 5 2" xfId="14515" xr:uid="{34429F68-3087-474E-9421-373434F7D451}"/>
    <cellStyle name="20% - uthevingsfarge 3 103 6" xfId="8689" xr:uid="{00000000-0005-0000-0000-00003D060000}"/>
    <cellStyle name="20% - uthevingsfarge 3 103 6 2" xfId="17144" xr:uid="{61F0731E-76AA-4816-8D73-5D17F386EDC8}"/>
    <cellStyle name="20% - uthevingsfarge 3 103 7" xfId="11383" xr:uid="{086CCF92-FF3B-4ACB-BA66-CEADCA04128B}"/>
    <cellStyle name="20% - uthevingsfarge 3 104" xfId="497" xr:uid="{00000000-0005-0000-0000-00003E060000}"/>
    <cellStyle name="20% - uthevingsfarge 3 104 2" xfId="2773" xr:uid="{00000000-0005-0000-0000-00003F060000}"/>
    <cellStyle name="20% - uthevingsfarge 3 104 2 2" xfId="3107" xr:uid="{00000000-0005-0000-0000-000040060000}"/>
    <cellStyle name="20% - uthevingsfarge 3 104 2 2 2" xfId="6692" xr:uid="{00000000-0005-0000-0000-000041060000}"/>
    <cellStyle name="20% - uthevingsfarge 3 104 2 2 2 2" xfId="15147" xr:uid="{281C576A-2876-4A9F-B336-FA785550CEC8}"/>
    <cellStyle name="20% - uthevingsfarge 3 104 2 2 3" xfId="12000" xr:uid="{7A3AE378-8CFF-46E6-81F5-12A9F5D2E784}"/>
    <cellStyle name="20% - uthevingsfarge 3 104 2 3" xfId="3966" xr:uid="{00000000-0005-0000-0000-000042060000}"/>
    <cellStyle name="20% - uthevingsfarge 3 104 2 3 2" xfId="12855" xr:uid="{5645CE37-BE36-4C8C-BF66-CBB913FDCCF9}"/>
    <cellStyle name="20% - uthevingsfarge 3 104 2 4" xfId="6346" xr:uid="{00000000-0005-0000-0000-000043060000}"/>
    <cellStyle name="20% - uthevingsfarge 3 104 2 4 2" xfId="14801" xr:uid="{98B09CC5-D75D-4878-96E6-85989B29BADD}"/>
    <cellStyle name="20% - uthevingsfarge 3 104 2 5" xfId="8692" xr:uid="{00000000-0005-0000-0000-000044060000}"/>
    <cellStyle name="20% - uthevingsfarge 3 104 2 5 2" xfId="17147" xr:uid="{62C0C197-20CD-4176-A8F3-6D1E655254E4}"/>
    <cellStyle name="20% - uthevingsfarge 3 104 2 6" xfId="11666" xr:uid="{3672D1C3-726C-4628-AEBF-6F16B3E46FF1}"/>
    <cellStyle name="20% - uthevingsfarge 3 104 3" xfId="3106" xr:uid="{00000000-0005-0000-0000-000045060000}"/>
    <cellStyle name="20% - uthevingsfarge 3 104 3 2" xfId="6691" xr:uid="{00000000-0005-0000-0000-000046060000}"/>
    <cellStyle name="20% - uthevingsfarge 3 104 3 2 2" xfId="15146" xr:uid="{6FA381F1-05DA-4D6E-B25B-FC5FBE248CB2}"/>
    <cellStyle name="20% - uthevingsfarge 3 104 3 3" xfId="11999" xr:uid="{13739F98-BF2A-4728-8748-D9DF0EC746B8}"/>
    <cellStyle name="20% - uthevingsfarge 3 104 4" xfId="4075" xr:uid="{00000000-0005-0000-0000-000047060000}"/>
    <cellStyle name="20% - uthevingsfarge 3 104 4 2" xfId="12963" xr:uid="{79323A8A-B99E-4FD8-AB75-EBC1E3F29758}"/>
    <cellStyle name="20% - uthevingsfarge 3 104 5" xfId="6061" xr:uid="{00000000-0005-0000-0000-000048060000}"/>
    <cellStyle name="20% - uthevingsfarge 3 104 5 2" xfId="14516" xr:uid="{18BC9AB0-7D5D-46A8-B2C3-094B2EA01EEE}"/>
    <cellStyle name="20% - uthevingsfarge 3 104 6" xfId="8691" xr:uid="{00000000-0005-0000-0000-000049060000}"/>
    <cellStyle name="20% - uthevingsfarge 3 104 6 2" xfId="17146" xr:uid="{AB82DE72-AF21-4494-BC40-C8E6DF19D2A8}"/>
    <cellStyle name="20% - uthevingsfarge 3 104 7" xfId="11384" xr:uid="{2A5A837D-647A-44A2-BF01-28D1F69F66BF}"/>
    <cellStyle name="20% - uthevingsfarge 3 105" xfId="498" xr:uid="{00000000-0005-0000-0000-00004A060000}"/>
    <cellStyle name="20% - uthevingsfarge 3 105 2" xfId="2774" xr:uid="{00000000-0005-0000-0000-00004B060000}"/>
    <cellStyle name="20% - uthevingsfarge 3 105 2 2" xfId="3109" xr:uid="{00000000-0005-0000-0000-00004C060000}"/>
    <cellStyle name="20% - uthevingsfarge 3 105 2 2 2" xfId="6694" xr:uid="{00000000-0005-0000-0000-00004D060000}"/>
    <cellStyle name="20% - uthevingsfarge 3 105 2 2 2 2" xfId="15149" xr:uid="{602CBC6F-C916-4CB3-A4EF-CA4D73A845E1}"/>
    <cellStyle name="20% - uthevingsfarge 3 105 2 2 3" xfId="12002" xr:uid="{76A02720-1FFF-4563-92F5-481BBDDDFD5C}"/>
    <cellStyle name="20% - uthevingsfarge 3 105 2 3" xfId="3917" xr:uid="{00000000-0005-0000-0000-00004E060000}"/>
    <cellStyle name="20% - uthevingsfarge 3 105 2 3 2" xfId="12806" xr:uid="{355BAD89-DFBD-46A1-806F-9C2EEF6BE51F}"/>
    <cellStyle name="20% - uthevingsfarge 3 105 2 4" xfId="6347" xr:uid="{00000000-0005-0000-0000-00004F060000}"/>
    <cellStyle name="20% - uthevingsfarge 3 105 2 4 2" xfId="14802" xr:uid="{86A56849-4349-468F-BE5E-C2C4CB4BCCC3}"/>
    <cellStyle name="20% - uthevingsfarge 3 105 2 5" xfId="8694" xr:uid="{00000000-0005-0000-0000-000050060000}"/>
    <cellStyle name="20% - uthevingsfarge 3 105 2 5 2" xfId="17149" xr:uid="{EDBD47B6-F456-4DA8-BA0E-9CE7A9EE540F}"/>
    <cellStyle name="20% - uthevingsfarge 3 105 2 6" xfId="11667" xr:uid="{99D51B20-2E8A-45AE-9E41-F5F854B0C7CF}"/>
    <cellStyle name="20% - uthevingsfarge 3 105 3" xfId="3108" xr:uid="{00000000-0005-0000-0000-000051060000}"/>
    <cellStyle name="20% - uthevingsfarge 3 105 3 2" xfId="6693" xr:uid="{00000000-0005-0000-0000-000052060000}"/>
    <cellStyle name="20% - uthevingsfarge 3 105 3 2 2" xfId="15148" xr:uid="{2EA9E935-357E-44EE-9945-9FA7DB472E71}"/>
    <cellStyle name="20% - uthevingsfarge 3 105 3 3" xfId="12001" xr:uid="{157ADF8B-A5B6-45C4-9442-4E595EDD56E5}"/>
    <cellStyle name="20% - uthevingsfarge 3 105 4" xfId="3670" xr:uid="{00000000-0005-0000-0000-000053060000}"/>
    <cellStyle name="20% - uthevingsfarge 3 105 4 2" xfId="12559" xr:uid="{EBB52D84-98A9-4896-9CA3-3223D6B1F126}"/>
    <cellStyle name="20% - uthevingsfarge 3 105 5" xfId="6062" xr:uid="{00000000-0005-0000-0000-000054060000}"/>
    <cellStyle name="20% - uthevingsfarge 3 105 5 2" xfId="14517" xr:uid="{D27B5C2D-5E1E-43FE-AF01-C94D804F3E95}"/>
    <cellStyle name="20% - uthevingsfarge 3 105 6" xfId="8693" xr:uid="{00000000-0005-0000-0000-000055060000}"/>
    <cellStyle name="20% - uthevingsfarge 3 105 6 2" xfId="17148" xr:uid="{A742CAB1-E944-4F33-A495-7A1AB906BBF4}"/>
    <cellStyle name="20% - uthevingsfarge 3 105 7" xfId="11385" xr:uid="{1CC638A4-47C9-4FD7-A8DD-DAC5D3CB1B4C}"/>
    <cellStyle name="20% - uthevingsfarge 3 106" xfId="499" xr:uid="{00000000-0005-0000-0000-000056060000}"/>
    <cellStyle name="20% - uthevingsfarge 3 106 2" xfId="2775" xr:uid="{00000000-0005-0000-0000-000057060000}"/>
    <cellStyle name="20% - uthevingsfarge 3 106 2 2" xfId="3111" xr:uid="{00000000-0005-0000-0000-000058060000}"/>
    <cellStyle name="20% - uthevingsfarge 3 106 2 2 2" xfId="6696" xr:uid="{00000000-0005-0000-0000-000059060000}"/>
    <cellStyle name="20% - uthevingsfarge 3 106 2 2 2 2" xfId="15151" xr:uid="{27C73155-C210-4518-992D-212A086BB49B}"/>
    <cellStyle name="20% - uthevingsfarge 3 106 2 2 3" xfId="12004" xr:uid="{BA640516-EF68-4D17-BE01-02207D866924}"/>
    <cellStyle name="20% - uthevingsfarge 3 106 2 3" xfId="4061" xr:uid="{00000000-0005-0000-0000-00005A060000}"/>
    <cellStyle name="20% - uthevingsfarge 3 106 2 3 2" xfId="12949" xr:uid="{13FF409F-ED23-43DC-B336-CC544B29F385}"/>
    <cellStyle name="20% - uthevingsfarge 3 106 2 4" xfId="6348" xr:uid="{00000000-0005-0000-0000-00005B060000}"/>
    <cellStyle name="20% - uthevingsfarge 3 106 2 4 2" xfId="14803" xr:uid="{1C96487F-F026-48A8-A839-3B920F0E6DAF}"/>
    <cellStyle name="20% - uthevingsfarge 3 106 2 5" xfId="8696" xr:uid="{00000000-0005-0000-0000-00005C060000}"/>
    <cellStyle name="20% - uthevingsfarge 3 106 2 5 2" xfId="17151" xr:uid="{183B9B60-D2CC-4A7E-9CFA-D61B455F7606}"/>
    <cellStyle name="20% - uthevingsfarge 3 106 2 6" xfId="11668" xr:uid="{8D8416FE-5EDC-4F06-A867-F588939E2F8D}"/>
    <cellStyle name="20% - uthevingsfarge 3 106 3" xfId="3110" xr:uid="{00000000-0005-0000-0000-00005D060000}"/>
    <cellStyle name="20% - uthevingsfarge 3 106 3 2" xfId="6695" xr:uid="{00000000-0005-0000-0000-00005E060000}"/>
    <cellStyle name="20% - uthevingsfarge 3 106 3 2 2" xfId="15150" xr:uid="{A9DE95B6-58FB-4BB2-B36E-729861B191AD}"/>
    <cellStyle name="20% - uthevingsfarge 3 106 3 3" xfId="12003" xr:uid="{C47D7B0C-C4AD-4E45-A144-9C51D61073B7}"/>
    <cellStyle name="20% - uthevingsfarge 3 106 4" xfId="3947" xr:uid="{00000000-0005-0000-0000-00005F060000}"/>
    <cellStyle name="20% - uthevingsfarge 3 106 4 2" xfId="12836" xr:uid="{26CA8287-A628-4400-BD76-7838D9371ED9}"/>
    <cellStyle name="20% - uthevingsfarge 3 106 5" xfId="6063" xr:uid="{00000000-0005-0000-0000-000060060000}"/>
    <cellStyle name="20% - uthevingsfarge 3 106 5 2" xfId="14518" xr:uid="{B3177E58-7F07-47CE-A1C9-D453CE92861B}"/>
    <cellStyle name="20% - uthevingsfarge 3 106 6" xfId="8695" xr:uid="{00000000-0005-0000-0000-000061060000}"/>
    <cellStyle name="20% - uthevingsfarge 3 106 6 2" xfId="17150" xr:uid="{1472206A-BDA4-4652-8D8B-1CD3EF83F657}"/>
    <cellStyle name="20% - uthevingsfarge 3 106 7" xfId="11386" xr:uid="{F51092CB-4D92-4F32-BB3F-B68E600D0191}"/>
    <cellStyle name="20% - uthevingsfarge 3 107" xfId="500" xr:uid="{00000000-0005-0000-0000-000062060000}"/>
    <cellStyle name="20% - uthevingsfarge 3 107 2" xfId="2776" xr:uid="{00000000-0005-0000-0000-000063060000}"/>
    <cellStyle name="20% - uthevingsfarge 3 107 2 2" xfId="3113" xr:uid="{00000000-0005-0000-0000-000064060000}"/>
    <cellStyle name="20% - uthevingsfarge 3 107 2 2 2" xfId="6698" xr:uid="{00000000-0005-0000-0000-000065060000}"/>
    <cellStyle name="20% - uthevingsfarge 3 107 2 2 2 2" xfId="15153" xr:uid="{1E9AF427-B106-4E0A-9FFE-D0E00F4A9EFD}"/>
    <cellStyle name="20% - uthevingsfarge 3 107 2 2 3" xfId="12006" xr:uid="{0729FF6A-074B-4D15-8166-490CBEC96A7F}"/>
    <cellStyle name="20% - uthevingsfarge 3 107 2 3" xfId="3963" xr:uid="{00000000-0005-0000-0000-000066060000}"/>
    <cellStyle name="20% - uthevingsfarge 3 107 2 3 2" xfId="12852" xr:uid="{E2618815-D7F0-48EC-9765-3DA5B03A3209}"/>
    <cellStyle name="20% - uthevingsfarge 3 107 2 4" xfId="6349" xr:uid="{00000000-0005-0000-0000-000067060000}"/>
    <cellStyle name="20% - uthevingsfarge 3 107 2 4 2" xfId="14804" xr:uid="{76577786-1957-4B60-9192-925746DEAE99}"/>
    <cellStyle name="20% - uthevingsfarge 3 107 2 5" xfId="8698" xr:uid="{00000000-0005-0000-0000-000068060000}"/>
    <cellStyle name="20% - uthevingsfarge 3 107 2 5 2" xfId="17153" xr:uid="{FB8DEFD3-79FF-4E8D-938C-1451B09D3D0A}"/>
    <cellStyle name="20% - uthevingsfarge 3 107 2 6" xfId="11669" xr:uid="{E8610A3C-AAC7-42FA-8734-23055958E159}"/>
    <cellStyle name="20% - uthevingsfarge 3 107 3" xfId="3112" xr:uid="{00000000-0005-0000-0000-000069060000}"/>
    <cellStyle name="20% - uthevingsfarge 3 107 3 2" xfId="6697" xr:uid="{00000000-0005-0000-0000-00006A060000}"/>
    <cellStyle name="20% - uthevingsfarge 3 107 3 2 2" xfId="15152" xr:uid="{D86E6A7F-894A-4E2A-9F94-5EAABD158925}"/>
    <cellStyle name="20% - uthevingsfarge 3 107 3 3" xfId="12005" xr:uid="{E489E0F5-E509-4F11-A33B-B57620C25488}"/>
    <cellStyle name="20% - uthevingsfarge 3 107 4" xfId="4135" xr:uid="{00000000-0005-0000-0000-00006B060000}"/>
    <cellStyle name="20% - uthevingsfarge 3 107 4 2" xfId="13023" xr:uid="{6FB2EC41-5536-471C-BFF9-604F549575B7}"/>
    <cellStyle name="20% - uthevingsfarge 3 107 5" xfId="6064" xr:uid="{00000000-0005-0000-0000-00006C060000}"/>
    <cellStyle name="20% - uthevingsfarge 3 107 5 2" xfId="14519" xr:uid="{5868EAE1-8C30-4812-818D-C5FC536D7146}"/>
    <cellStyle name="20% - uthevingsfarge 3 107 6" xfId="8697" xr:uid="{00000000-0005-0000-0000-00006D060000}"/>
    <cellStyle name="20% - uthevingsfarge 3 107 6 2" xfId="17152" xr:uid="{7327189A-2D12-442E-9468-7446D584349F}"/>
    <cellStyle name="20% - uthevingsfarge 3 107 7" xfId="11387" xr:uid="{A6EA43D4-B960-4D2A-8E2E-58163759D88A}"/>
    <cellStyle name="20% - uthevingsfarge 3 108" xfId="501" xr:uid="{00000000-0005-0000-0000-00006E060000}"/>
    <cellStyle name="20% - uthevingsfarge 3 108 2" xfId="2777" xr:uid="{00000000-0005-0000-0000-00006F060000}"/>
    <cellStyle name="20% - uthevingsfarge 3 108 2 2" xfId="3115" xr:uid="{00000000-0005-0000-0000-000070060000}"/>
    <cellStyle name="20% - uthevingsfarge 3 108 2 2 2" xfId="6700" xr:uid="{00000000-0005-0000-0000-000071060000}"/>
    <cellStyle name="20% - uthevingsfarge 3 108 2 2 2 2" xfId="15155" xr:uid="{14D56003-776F-4186-A402-F57466AC1399}"/>
    <cellStyle name="20% - uthevingsfarge 3 108 2 2 3" xfId="12008" xr:uid="{D301E829-476C-4496-A0DF-951BFCF1FE40}"/>
    <cellStyle name="20% - uthevingsfarge 3 108 2 3" xfId="3964" xr:uid="{00000000-0005-0000-0000-000072060000}"/>
    <cellStyle name="20% - uthevingsfarge 3 108 2 3 2" xfId="12853" xr:uid="{4C97100E-4A0A-446F-9CFE-2D482BCC0610}"/>
    <cellStyle name="20% - uthevingsfarge 3 108 2 4" xfId="6350" xr:uid="{00000000-0005-0000-0000-000073060000}"/>
    <cellStyle name="20% - uthevingsfarge 3 108 2 4 2" xfId="14805" xr:uid="{3AB679C7-14F5-4DCB-A299-207F99A0878E}"/>
    <cellStyle name="20% - uthevingsfarge 3 108 2 5" xfId="8700" xr:uid="{00000000-0005-0000-0000-000074060000}"/>
    <cellStyle name="20% - uthevingsfarge 3 108 2 5 2" xfId="17155" xr:uid="{04E54385-5802-4E80-A17C-DCBD2E252012}"/>
    <cellStyle name="20% - uthevingsfarge 3 108 2 6" xfId="11670" xr:uid="{CB39EE4E-5000-4CAB-81FD-0A362C97EC6D}"/>
    <cellStyle name="20% - uthevingsfarge 3 108 3" xfId="3114" xr:uid="{00000000-0005-0000-0000-000075060000}"/>
    <cellStyle name="20% - uthevingsfarge 3 108 3 2" xfId="6699" xr:uid="{00000000-0005-0000-0000-000076060000}"/>
    <cellStyle name="20% - uthevingsfarge 3 108 3 2 2" xfId="15154" xr:uid="{FE6C6F78-FC10-498C-8098-436EF443F1DA}"/>
    <cellStyle name="20% - uthevingsfarge 3 108 3 3" xfId="12007" xr:uid="{330419C4-8849-4F0E-A653-A879AB4619DB}"/>
    <cellStyle name="20% - uthevingsfarge 3 108 4" xfId="3988" xr:uid="{00000000-0005-0000-0000-000077060000}"/>
    <cellStyle name="20% - uthevingsfarge 3 108 4 2" xfId="12877" xr:uid="{052DD04A-E151-4172-A220-AA0DEA8923F7}"/>
    <cellStyle name="20% - uthevingsfarge 3 108 5" xfId="6065" xr:uid="{00000000-0005-0000-0000-000078060000}"/>
    <cellStyle name="20% - uthevingsfarge 3 108 5 2" xfId="14520" xr:uid="{6A70F682-491D-4DB4-9ACA-FF5F1003EF92}"/>
    <cellStyle name="20% - uthevingsfarge 3 108 6" xfId="8699" xr:uid="{00000000-0005-0000-0000-000079060000}"/>
    <cellStyle name="20% - uthevingsfarge 3 108 6 2" xfId="17154" xr:uid="{4F2A6F70-7B2A-44A1-835E-95EB51F5C5A4}"/>
    <cellStyle name="20% - uthevingsfarge 3 108 7" xfId="11388" xr:uid="{BC3D8835-2245-47C0-B053-78E342831B75}"/>
    <cellStyle name="20% - uthevingsfarge 3 109" xfId="502" xr:uid="{00000000-0005-0000-0000-00007A060000}"/>
    <cellStyle name="20% - uthevingsfarge 3 109 2" xfId="2778" xr:uid="{00000000-0005-0000-0000-00007B060000}"/>
    <cellStyle name="20% - uthevingsfarge 3 109 2 2" xfId="3117" xr:uid="{00000000-0005-0000-0000-00007C060000}"/>
    <cellStyle name="20% - uthevingsfarge 3 109 2 2 2" xfId="6702" xr:uid="{00000000-0005-0000-0000-00007D060000}"/>
    <cellStyle name="20% - uthevingsfarge 3 109 2 2 2 2" xfId="15157" xr:uid="{F3AF92AA-2028-4582-8CF7-95060DAFC189}"/>
    <cellStyle name="20% - uthevingsfarge 3 109 2 2 3" xfId="12010" xr:uid="{034DBB31-9571-452E-BAA7-867B7F97C8FD}"/>
    <cellStyle name="20% - uthevingsfarge 3 109 2 3" xfId="3916" xr:uid="{00000000-0005-0000-0000-00007E060000}"/>
    <cellStyle name="20% - uthevingsfarge 3 109 2 3 2" xfId="12805" xr:uid="{400D4D35-D16B-49A7-9068-4E21DE32F5A4}"/>
    <cellStyle name="20% - uthevingsfarge 3 109 2 4" xfId="6351" xr:uid="{00000000-0005-0000-0000-00007F060000}"/>
    <cellStyle name="20% - uthevingsfarge 3 109 2 4 2" xfId="14806" xr:uid="{48B9B3E1-EB67-45EC-8BFD-2D0BC19D2E2E}"/>
    <cellStyle name="20% - uthevingsfarge 3 109 2 5" xfId="8702" xr:uid="{00000000-0005-0000-0000-000080060000}"/>
    <cellStyle name="20% - uthevingsfarge 3 109 2 5 2" xfId="17157" xr:uid="{D2CC2952-DAC0-4022-A887-9D9D8FC7005B}"/>
    <cellStyle name="20% - uthevingsfarge 3 109 2 6" xfId="11671" xr:uid="{CFC9BD96-39B8-461D-A154-2710B3A787C2}"/>
    <cellStyle name="20% - uthevingsfarge 3 109 3" xfId="3116" xr:uid="{00000000-0005-0000-0000-000081060000}"/>
    <cellStyle name="20% - uthevingsfarge 3 109 3 2" xfId="6701" xr:uid="{00000000-0005-0000-0000-000082060000}"/>
    <cellStyle name="20% - uthevingsfarge 3 109 3 2 2" xfId="15156" xr:uid="{48851476-64A4-466C-9560-41BDDB67E51D}"/>
    <cellStyle name="20% - uthevingsfarge 3 109 3 3" xfId="12009" xr:uid="{F9974FB3-2867-493C-9C77-83F50F3AE07E}"/>
    <cellStyle name="20% - uthevingsfarge 3 109 4" xfId="4074" xr:uid="{00000000-0005-0000-0000-000083060000}"/>
    <cellStyle name="20% - uthevingsfarge 3 109 4 2" xfId="12962" xr:uid="{37652DAC-0335-4DA1-A083-12C595E2702F}"/>
    <cellStyle name="20% - uthevingsfarge 3 109 5" xfId="6066" xr:uid="{00000000-0005-0000-0000-000084060000}"/>
    <cellStyle name="20% - uthevingsfarge 3 109 5 2" xfId="14521" xr:uid="{C2F4BBA7-B948-4387-8C98-C98A863552EE}"/>
    <cellStyle name="20% - uthevingsfarge 3 109 6" xfId="8701" xr:uid="{00000000-0005-0000-0000-000085060000}"/>
    <cellStyle name="20% - uthevingsfarge 3 109 6 2" xfId="17156" xr:uid="{8ACBE13A-FE5B-46E4-9B45-8E52B34B793F}"/>
    <cellStyle name="20% - uthevingsfarge 3 109 7" xfId="11389" xr:uid="{66C086D5-37DB-4B8D-BFEE-F7DB0A69A9B3}"/>
    <cellStyle name="20% - uthevingsfarge 3 11" xfId="503" xr:uid="{00000000-0005-0000-0000-000086060000}"/>
    <cellStyle name="20% - uthevingsfarge 3 11 2" xfId="504" xr:uid="{00000000-0005-0000-0000-000087060000}"/>
    <cellStyle name="20% - uthevingsfarge 3 11 2 2" xfId="5370" xr:uid="{00000000-0005-0000-0000-000088060000}"/>
    <cellStyle name="20% - uthevingsfarge 3 11 2 2 2" xfId="8003" xr:uid="{00000000-0005-0000-0000-000089060000}"/>
    <cellStyle name="20% - uthevingsfarge 3 11 2 2 2 2" xfId="16458" xr:uid="{E8A511DA-B62C-4703-ACF4-AC992041630B}"/>
    <cellStyle name="20% - uthevingsfarge 3 11 2 2 3" xfId="13885" xr:uid="{88DA8C5B-E592-4495-B7EA-1663BB28C02E}"/>
    <cellStyle name="20% - uthevingsfarge 3 11 2 3" xfId="9626" xr:uid="{00000000-0005-0000-0000-00008A060000}"/>
    <cellStyle name="20% - uthevingsfarge 3 11 2 3 2" xfId="18052" xr:uid="{4387B8F5-A1B1-4E1E-8394-584E8B46428B}"/>
    <cellStyle name="20% - uthevingsfarge 3 11 3" xfId="4649" xr:uid="{00000000-0005-0000-0000-00008B060000}"/>
    <cellStyle name="20% - uthevingsfarge 3 11 3 2" xfId="7302" xr:uid="{00000000-0005-0000-0000-00008C060000}"/>
    <cellStyle name="20% - uthevingsfarge 3 11 3 2 2" xfId="15757" xr:uid="{586AA31E-880C-4702-BCFA-8E3CEF9C31C3}"/>
    <cellStyle name="20% - uthevingsfarge 3 11 3 3" xfId="13184" xr:uid="{E9608748-CA5F-4DE9-B6F7-F4233363F328}"/>
    <cellStyle name="20% - uthevingsfarge 3 11 4" xfId="9625" xr:uid="{00000000-0005-0000-0000-00008D060000}"/>
    <cellStyle name="20% - uthevingsfarge 3 11 4 2" xfId="18051" xr:uid="{802CE339-D27A-40A3-815B-0284C4A2A88E}"/>
    <cellStyle name="20% - uthevingsfarge 3 110" xfId="6591" xr:uid="{00000000-0005-0000-0000-00008E060000}"/>
    <cellStyle name="20% - uthevingsfarge 3 110 2" xfId="15046" xr:uid="{0BC4E166-9777-4038-85D1-2F97CC97D71D}"/>
    <cellStyle name="20% - uthevingsfarge 3 111" xfId="8594" xr:uid="{00000000-0005-0000-0000-00008F060000}"/>
    <cellStyle name="20% - uthevingsfarge 3 111 2" xfId="17049" xr:uid="{26F3B38C-2EA0-488F-9290-DC1898916F44}"/>
    <cellStyle name="20% - uthevingsfarge 3 12" xfId="505" xr:uid="{00000000-0005-0000-0000-000090060000}"/>
    <cellStyle name="20% - uthevingsfarge 3 12 2" xfId="506" xr:uid="{00000000-0005-0000-0000-000091060000}"/>
    <cellStyle name="20% - uthevingsfarge 3 12 2 2" xfId="5371" xr:uid="{00000000-0005-0000-0000-000092060000}"/>
    <cellStyle name="20% - uthevingsfarge 3 12 2 2 2" xfId="8004" xr:uid="{00000000-0005-0000-0000-000093060000}"/>
    <cellStyle name="20% - uthevingsfarge 3 12 2 2 2 2" xfId="16459" xr:uid="{28127DB2-F2BF-49B1-BD9B-F2EA8117F065}"/>
    <cellStyle name="20% - uthevingsfarge 3 12 2 2 3" xfId="13886" xr:uid="{A9DB4804-2A09-452D-B3B8-25B067592B87}"/>
    <cellStyle name="20% - uthevingsfarge 3 12 2 3" xfId="9624" xr:uid="{00000000-0005-0000-0000-000094060000}"/>
    <cellStyle name="20% - uthevingsfarge 3 12 2 3 2" xfId="18050" xr:uid="{03CE7E0A-31BB-4DA2-A9B2-4CD3F68E5ECF}"/>
    <cellStyle name="20% - uthevingsfarge 3 12 3" xfId="4650" xr:uid="{00000000-0005-0000-0000-000095060000}"/>
    <cellStyle name="20% - uthevingsfarge 3 12 3 2" xfId="7303" xr:uid="{00000000-0005-0000-0000-000096060000}"/>
    <cellStyle name="20% - uthevingsfarge 3 12 3 2 2" xfId="15758" xr:uid="{18AB8521-6F3A-4799-929B-97FF55F2CA3A}"/>
    <cellStyle name="20% - uthevingsfarge 3 12 3 3" xfId="13185" xr:uid="{42494D36-FDCE-4D09-BD1B-CED1449B51DA}"/>
    <cellStyle name="20% - uthevingsfarge 3 12 4" xfId="9623" xr:uid="{00000000-0005-0000-0000-000097060000}"/>
    <cellStyle name="20% - uthevingsfarge 3 12 4 2" xfId="18049" xr:uid="{5E4D170A-B7F2-49E8-9467-38C72FC5CFBA}"/>
    <cellStyle name="20% - uthevingsfarge 3 13" xfId="507" xr:uid="{00000000-0005-0000-0000-000098060000}"/>
    <cellStyle name="20% - uthevingsfarge 3 13 2" xfId="508" xr:uid="{00000000-0005-0000-0000-000099060000}"/>
    <cellStyle name="20% - uthevingsfarge 3 13 2 2" xfId="5372" xr:uid="{00000000-0005-0000-0000-00009A060000}"/>
    <cellStyle name="20% - uthevingsfarge 3 13 2 2 2" xfId="8005" xr:uid="{00000000-0005-0000-0000-00009B060000}"/>
    <cellStyle name="20% - uthevingsfarge 3 13 2 2 2 2" xfId="16460" xr:uid="{102EB7C8-BB76-4ACC-BCE0-E2FE71B90848}"/>
    <cellStyle name="20% - uthevingsfarge 3 13 2 2 3" xfId="13887" xr:uid="{0DFF48CA-FD2E-4474-A042-8215249C3CDA}"/>
    <cellStyle name="20% - uthevingsfarge 3 13 2 3" xfId="9622" xr:uid="{00000000-0005-0000-0000-00009C060000}"/>
    <cellStyle name="20% - uthevingsfarge 3 13 2 3 2" xfId="18048" xr:uid="{1410D283-A181-4AA5-87FD-C7C369EBF1BF}"/>
    <cellStyle name="20% - uthevingsfarge 3 13 3" xfId="4651" xr:uid="{00000000-0005-0000-0000-00009D060000}"/>
    <cellStyle name="20% - uthevingsfarge 3 13 3 2" xfId="7304" xr:uid="{00000000-0005-0000-0000-00009E060000}"/>
    <cellStyle name="20% - uthevingsfarge 3 13 3 2 2" xfId="15759" xr:uid="{FD81342A-47E2-4D22-9EF7-A920063D4589}"/>
    <cellStyle name="20% - uthevingsfarge 3 13 3 3" xfId="13186" xr:uid="{989C477B-D1C9-4AFB-AA13-688ECCC682B0}"/>
    <cellStyle name="20% - uthevingsfarge 3 13 4" xfId="9621" xr:uid="{00000000-0005-0000-0000-00009F060000}"/>
    <cellStyle name="20% - uthevingsfarge 3 13 4 2" xfId="18047" xr:uid="{F1DB65A9-E8D4-4CAE-8E79-FC4AAB3249D0}"/>
    <cellStyle name="20% - uthevingsfarge 3 14" xfId="509" xr:uid="{00000000-0005-0000-0000-0000A0060000}"/>
    <cellStyle name="20% - uthevingsfarge 3 14 2" xfId="510" xr:uid="{00000000-0005-0000-0000-0000A1060000}"/>
    <cellStyle name="20% - uthevingsfarge 3 14 2 2" xfId="5373" xr:uid="{00000000-0005-0000-0000-0000A2060000}"/>
    <cellStyle name="20% - uthevingsfarge 3 14 2 2 2" xfId="8006" xr:uid="{00000000-0005-0000-0000-0000A3060000}"/>
    <cellStyle name="20% - uthevingsfarge 3 14 2 2 2 2" xfId="16461" xr:uid="{6B8DD691-897D-439A-9259-D966C3121982}"/>
    <cellStyle name="20% - uthevingsfarge 3 14 2 2 3" xfId="13888" xr:uid="{D31C9D54-3314-49E6-9223-D10091CBDCF3}"/>
    <cellStyle name="20% - uthevingsfarge 3 14 2 3" xfId="9620" xr:uid="{00000000-0005-0000-0000-0000A4060000}"/>
    <cellStyle name="20% - uthevingsfarge 3 14 2 3 2" xfId="18046" xr:uid="{82F08DA4-201E-432A-B00C-1A5CD54B626A}"/>
    <cellStyle name="20% - uthevingsfarge 3 14 3" xfId="4652" xr:uid="{00000000-0005-0000-0000-0000A5060000}"/>
    <cellStyle name="20% - uthevingsfarge 3 14 3 2" xfId="7305" xr:uid="{00000000-0005-0000-0000-0000A6060000}"/>
    <cellStyle name="20% - uthevingsfarge 3 14 3 2 2" xfId="15760" xr:uid="{EF2B9C70-07EB-408C-BDDC-5DD2AC01B102}"/>
    <cellStyle name="20% - uthevingsfarge 3 14 3 3" xfId="13187" xr:uid="{8B159D15-F1AE-4361-BE39-C1C948B768FB}"/>
    <cellStyle name="20% - uthevingsfarge 3 14 4" xfId="9619" xr:uid="{00000000-0005-0000-0000-0000A7060000}"/>
    <cellStyle name="20% - uthevingsfarge 3 14 4 2" xfId="18045" xr:uid="{1951E7E0-AF0E-45E5-9FF6-33E41E7B9517}"/>
    <cellStyle name="20% - uthevingsfarge 3 15" xfId="511" xr:uid="{00000000-0005-0000-0000-0000A8060000}"/>
    <cellStyle name="20% - uthevingsfarge 3 15 2" xfId="512" xr:uid="{00000000-0005-0000-0000-0000A9060000}"/>
    <cellStyle name="20% - uthevingsfarge 3 15 2 2" xfId="5374" xr:uid="{00000000-0005-0000-0000-0000AA060000}"/>
    <cellStyle name="20% - uthevingsfarge 3 15 2 2 2" xfId="8007" xr:uid="{00000000-0005-0000-0000-0000AB060000}"/>
    <cellStyle name="20% - uthevingsfarge 3 15 2 2 2 2" xfId="16462" xr:uid="{DFFDD71B-CA36-43F7-BD55-B359702A21F2}"/>
    <cellStyle name="20% - uthevingsfarge 3 15 2 2 3" xfId="13889" xr:uid="{BF4388C5-D630-40B0-8ED5-960B59044B64}"/>
    <cellStyle name="20% - uthevingsfarge 3 15 2 3" xfId="9618" xr:uid="{00000000-0005-0000-0000-0000AC060000}"/>
    <cellStyle name="20% - uthevingsfarge 3 15 2 3 2" xfId="18044" xr:uid="{7A0349C5-289B-4D5A-822B-5966D9F97A8E}"/>
    <cellStyle name="20% - uthevingsfarge 3 15 3" xfId="4653" xr:uid="{00000000-0005-0000-0000-0000AD060000}"/>
    <cellStyle name="20% - uthevingsfarge 3 15 3 2" xfId="7306" xr:uid="{00000000-0005-0000-0000-0000AE060000}"/>
    <cellStyle name="20% - uthevingsfarge 3 15 3 2 2" xfId="15761" xr:uid="{6C25B496-3276-410A-9AFF-8CD9865D373B}"/>
    <cellStyle name="20% - uthevingsfarge 3 15 3 3" xfId="13188" xr:uid="{5B76384B-C13A-48B8-B9A7-202AB6451E39}"/>
    <cellStyle name="20% - uthevingsfarge 3 15 4" xfId="9617" xr:uid="{00000000-0005-0000-0000-0000AF060000}"/>
    <cellStyle name="20% - uthevingsfarge 3 15 4 2" xfId="18043" xr:uid="{AEBD949A-B00A-4AC2-8115-E5F01FD3A4F3}"/>
    <cellStyle name="20% - uthevingsfarge 3 16" xfId="513" xr:uid="{00000000-0005-0000-0000-0000B0060000}"/>
    <cellStyle name="20% - uthevingsfarge 3 16 2" xfId="514" xr:uid="{00000000-0005-0000-0000-0000B1060000}"/>
    <cellStyle name="20% - uthevingsfarge 3 16 2 2" xfId="5375" xr:uid="{00000000-0005-0000-0000-0000B2060000}"/>
    <cellStyle name="20% - uthevingsfarge 3 16 2 2 2" xfId="8008" xr:uid="{00000000-0005-0000-0000-0000B3060000}"/>
    <cellStyle name="20% - uthevingsfarge 3 16 2 2 2 2" xfId="16463" xr:uid="{0C9217D0-85B0-483E-A6EE-DE33336347EA}"/>
    <cellStyle name="20% - uthevingsfarge 3 16 2 2 3" xfId="13890" xr:uid="{F933DBFC-1E57-4F4F-8C7A-8BB1C7D15788}"/>
    <cellStyle name="20% - uthevingsfarge 3 16 2 3" xfId="9616" xr:uid="{00000000-0005-0000-0000-0000B4060000}"/>
    <cellStyle name="20% - uthevingsfarge 3 16 2 3 2" xfId="18042" xr:uid="{3B0340C4-8AC8-4A26-8F01-D67231525999}"/>
    <cellStyle name="20% - uthevingsfarge 3 16 3" xfId="4654" xr:uid="{00000000-0005-0000-0000-0000B5060000}"/>
    <cellStyle name="20% - uthevingsfarge 3 16 3 2" xfId="7307" xr:uid="{00000000-0005-0000-0000-0000B6060000}"/>
    <cellStyle name="20% - uthevingsfarge 3 16 3 2 2" xfId="15762" xr:uid="{D905F519-4721-4116-9720-3522B6A8D9DE}"/>
    <cellStyle name="20% - uthevingsfarge 3 16 3 3" xfId="13189" xr:uid="{CC77A3B6-C779-4B53-9C1E-48981EC1BE9F}"/>
    <cellStyle name="20% - uthevingsfarge 3 16 4" xfId="9615" xr:uid="{00000000-0005-0000-0000-0000B7060000}"/>
    <cellStyle name="20% - uthevingsfarge 3 16 4 2" xfId="18041" xr:uid="{604DFE3E-1CD6-4A5B-8F7F-B2BE9FA38CED}"/>
    <cellStyle name="20% - uthevingsfarge 3 17" xfId="515" xr:uid="{00000000-0005-0000-0000-0000B8060000}"/>
    <cellStyle name="20% - uthevingsfarge 3 17 2" xfId="516" xr:uid="{00000000-0005-0000-0000-0000B9060000}"/>
    <cellStyle name="20% - uthevingsfarge 3 17 2 2" xfId="5376" xr:uid="{00000000-0005-0000-0000-0000BA060000}"/>
    <cellStyle name="20% - uthevingsfarge 3 17 2 2 2" xfId="8009" xr:uid="{00000000-0005-0000-0000-0000BB060000}"/>
    <cellStyle name="20% - uthevingsfarge 3 17 2 2 2 2" xfId="16464" xr:uid="{A4CDA1E0-C064-4184-93EE-FF18B67BCE92}"/>
    <cellStyle name="20% - uthevingsfarge 3 17 2 2 3" xfId="13891" xr:uid="{C2F7B036-AE12-44EF-BA43-473698089534}"/>
    <cellStyle name="20% - uthevingsfarge 3 17 2 3" xfId="9614" xr:uid="{00000000-0005-0000-0000-0000BC060000}"/>
    <cellStyle name="20% - uthevingsfarge 3 17 2 3 2" xfId="18040" xr:uid="{FC8A1169-55DB-485F-8C8D-587D5E6439A5}"/>
    <cellStyle name="20% - uthevingsfarge 3 17 3" xfId="4655" xr:uid="{00000000-0005-0000-0000-0000BD060000}"/>
    <cellStyle name="20% - uthevingsfarge 3 17 3 2" xfId="7308" xr:uid="{00000000-0005-0000-0000-0000BE060000}"/>
    <cellStyle name="20% - uthevingsfarge 3 17 3 2 2" xfId="15763" xr:uid="{A01FDFF9-5AC0-4D45-8353-5ABF3CEC7DA3}"/>
    <cellStyle name="20% - uthevingsfarge 3 17 3 3" xfId="13190" xr:uid="{E402AE9A-C749-4335-BB14-A0F44B53BF41}"/>
    <cellStyle name="20% - uthevingsfarge 3 17 4" xfId="9613" xr:uid="{00000000-0005-0000-0000-0000BF060000}"/>
    <cellStyle name="20% - uthevingsfarge 3 17 4 2" xfId="18039" xr:uid="{45B3D20E-C82B-4978-AB2B-7D6617D14467}"/>
    <cellStyle name="20% - uthevingsfarge 3 18" xfId="517" xr:uid="{00000000-0005-0000-0000-0000C0060000}"/>
    <cellStyle name="20% - uthevingsfarge 3 18 2" xfId="518" xr:uid="{00000000-0005-0000-0000-0000C1060000}"/>
    <cellStyle name="20% - uthevingsfarge 3 18 2 2" xfId="5377" xr:uid="{00000000-0005-0000-0000-0000C2060000}"/>
    <cellStyle name="20% - uthevingsfarge 3 18 2 2 2" xfId="8010" xr:uid="{00000000-0005-0000-0000-0000C3060000}"/>
    <cellStyle name="20% - uthevingsfarge 3 18 2 2 2 2" xfId="16465" xr:uid="{29D91409-7143-4C5E-BDB0-D50855E21B4D}"/>
    <cellStyle name="20% - uthevingsfarge 3 18 2 2 3" xfId="13892" xr:uid="{B246EF5C-4677-43A7-B6D2-40FDDD8F99C0}"/>
    <cellStyle name="20% - uthevingsfarge 3 18 2 3" xfId="9612" xr:uid="{00000000-0005-0000-0000-0000C4060000}"/>
    <cellStyle name="20% - uthevingsfarge 3 18 2 3 2" xfId="18038" xr:uid="{CD2BC9E5-7514-4FB6-8B6B-F2A686720D3C}"/>
    <cellStyle name="20% - uthevingsfarge 3 18 3" xfId="4656" xr:uid="{00000000-0005-0000-0000-0000C5060000}"/>
    <cellStyle name="20% - uthevingsfarge 3 18 3 2" xfId="7309" xr:uid="{00000000-0005-0000-0000-0000C6060000}"/>
    <cellStyle name="20% - uthevingsfarge 3 18 3 2 2" xfId="15764" xr:uid="{35D210C3-529C-4E2D-BFAE-A783BFE274FC}"/>
    <cellStyle name="20% - uthevingsfarge 3 18 3 3" xfId="13191" xr:uid="{A34B12F3-7359-4169-B2C2-C1DD4898D165}"/>
    <cellStyle name="20% - uthevingsfarge 3 18 4" xfId="9611" xr:uid="{00000000-0005-0000-0000-0000C7060000}"/>
    <cellStyle name="20% - uthevingsfarge 3 18 4 2" xfId="18037" xr:uid="{2BD0C578-36A0-440D-9C83-6694A1820BE7}"/>
    <cellStyle name="20% - uthevingsfarge 3 19" xfId="519" xr:uid="{00000000-0005-0000-0000-0000C8060000}"/>
    <cellStyle name="20% - uthevingsfarge 3 19 2" xfId="520" xr:uid="{00000000-0005-0000-0000-0000C9060000}"/>
    <cellStyle name="20% - uthevingsfarge 3 19 2 2" xfId="5378" xr:uid="{00000000-0005-0000-0000-0000CA060000}"/>
    <cellStyle name="20% - uthevingsfarge 3 19 2 2 2" xfId="8011" xr:uid="{00000000-0005-0000-0000-0000CB060000}"/>
    <cellStyle name="20% - uthevingsfarge 3 19 2 2 2 2" xfId="16466" xr:uid="{7DB1CAB7-020F-476F-A14E-1B8D6051D5DA}"/>
    <cellStyle name="20% - uthevingsfarge 3 19 2 2 3" xfId="13893" xr:uid="{BE5291B9-EA8C-4BE6-A2CA-95ED72D7ACA2}"/>
    <cellStyle name="20% - uthevingsfarge 3 19 2 3" xfId="9610" xr:uid="{00000000-0005-0000-0000-0000CC060000}"/>
    <cellStyle name="20% - uthevingsfarge 3 19 2 3 2" xfId="18036" xr:uid="{759C95E9-6C57-4743-B8E6-21585636285B}"/>
    <cellStyle name="20% - uthevingsfarge 3 19 3" xfId="4657" xr:uid="{00000000-0005-0000-0000-0000CD060000}"/>
    <cellStyle name="20% - uthevingsfarge 3 19 3 2" xfId="7310" xr:uid="{00000000-0005-0000-0000-0000CE060000}"/>
    <cellStyle name="20% - uthevingsfarge 3 19 3 2 2" xfId="15765" xr:uid="{B75AED70-7C69-4A5A-9943-AC82ABEF0A5F}"/>
    <cellStyle name="20% - uthevingsfarge 3 19 3 3" xfId="13192" xr:uid="{29738584-6B75-4B90-83C7-EFB97B23B5CA}"/>
    <cellStyle name="20% - uthevingsfarge 3 19 4" xfId="9609" xr:uid="{00000000-0005-0000-0000-0000CF060000}"/>
    <cellStyle name="20% - uthevingsfarge 3 19 4 2" xfId="18035" xr:uid="{964E25CC-25F1-45EF-AFBC-C4429D7CEF99}"/>
    <cellStyle name="20% - uthevingsfarge 3 2" xfId="63" xr:uid="{00000000-0005-0000-0000-0000D0060000}"/>
    <cellStyle name="20% - uthevingsfarge 3 2 2" xfId="521" xr:uid="{00000000-0005-0000-0000-0000D1060000}"/>
    <cellStyle name="20% - uthevingsfarge 3 2 2 2" xfId="5379" xr:uid="{00000000-0005-0000-0000-0000D2060000}"/>
    <cellStyle name="20% - uthevingsfarge 3 2 2 2 2" xfId="8012" xr:uid="{00000000-0005-0000-0000-0000D3060000}"/>
    <cellStyle name="20% - uthevingsfarge 3 2 2 2 2 2" xfId="16467" xr:uid="{5E135994-66C0-47BD-B5B7-20BD71ADF069}"/>
    <cellStyle name="20% - uthevingsfarge 3 2 2 2 3" xfId="13894" xr:uid="{6E770C0C-EA75-48B0-8A9E-535B4AA5AB9E}"/>
    <cellStyle name="20% - uthevingsfarge 3 2 2 3" xfId="9608" xr:uid="{00000000-0005-0000-0000-0000D4060000}"/>
    <cellStyle name="20% - uthevingsfarge 3 2 2 3 2" xfId="18034" xr:uid="{71E3BC34-768E-4533-83B6-0366FBAFABC4}"/>
    <cellStyle name="20% - uthevingsfarge 3 2 3" xfId="4658" xr:uid="{00000000-0005-0000-0000-0000D5060000}"/>
    <cellStyle name="20% - uthevingsfarge 3 2 3 2" xfId="7311" xr:uid="{00000000-0005-0000-0000-0000D6060000}"/>
    <cellStyle name="20% - uthevingsfarge 3 2 3 2 2" xfId="15766" xr:uid="{3A09CD87-E358-4F8A-B270-4C0969ACBEC5}"/>
    <cellStyle name="20% - uthevingsfarge 3 2 3 3" xfId="13193" xr:uid="{C1FCD296-6897-402C-A2E4-8A0A60C60C62}"/>
    <cellStyle name="20% - uthevingsfarge 3 2 4" xfId="9607" xr:uid="{00000000-0005-0000-0000-0000D7060000}"/>
    <cellStyle name="20% - uthevingsfarge 3 2 4 2" xfId="18033" xr:uid="{67C4C7B0-CEE0-409D-8AC9-1578FF1F3FCB}"/>
    <cellStyle name="20% - uthevingsfarge 3 20" xfId="522" xr:uid="{00000000-0005-0000-0000-0000D8060000}"/>
    <cellStyle name="20% - uthevingsfarge 3 20 2" xfId="523" xr:uid="{00000000-0005-0000-0000-0000D9060000}"/>
    <cellStyle name="20% - uthevingsfarge 3 20 2 2" xfId="5380" xr:uid="{00000000-0005-0000-0000-0000DA060000}"/>
    <cellStyle name="20% - uthevingsfarge 3 20 2 2 2" xfId="8013" xr:uid="{00000000-0005-0000-0000-0000DB060000}"/>
    <cellStyle name="20% - uthevingsfarge 3 20 2 2 2 2" xfId="16468" xr:uid="{3C831B53-CDF2-4107-BFD0-283EC105A5A0}"/>
    <cellStyle name="20% - uthevingsfarge 3 20 2 2 3" xfId="13895" xr:uid="{4A73459C-CA66-404C-81A1-D1F37D5F7B1E}"/>
    <cellStyle name="20% - uthevingsfarge 3 20 2 3" xfId="9606" xr:uid="{00000000-0005-0000-0000-0000DC060000}"/>
    <cellStyle name="20% - uthevingsfarge 3 20 2 3 2" xfId="18032" xr:uid="{D7C1F3F3-FA68-4EF2-BB8C-75724AAA88B8}"/>
    <cellStyle name="20% - uthevingsfarge 3 20 3" xfId="4659" xr:uid="{00000000-0005-0000-0000-0000DD060000}"/>
    <cellStyle name="20% - uthevingsfarge 3 20 3 2" xfId="7312" xr:uid="{00000000-0005-0000-0000-0000DE060000}"/>
    <cellStyle name="20% - uthevingsfarge 3 20 3 2 2" xfId="15767" xr:uid="{299050DE-C007-4A97-BA23-83D0BCAC147D}"/>
    <cellStyle name="20% - uthevingsfarge 3 20 3 3" xfId="13194" xr:uid="{F3EDD057-A76A-429E-9E1B-1AE9C647EAB4}"/>
    <cellStyle name="20% - uthevingsfarge 3 20 4" xfId="9605" xr:uid="{00000000-0005-0000-0000-0000DF060000}"/>
    <cellStyle name="20% - uthevingsfarge 3 20 4 2" xfId="18031" xr:uid="{8C90DFAF-8B8D-4CD9-9873-A08A0C2F9243}"/>
    <cellStyle name="20% - uthevingsfarge 3 21" xfId="524" xr:uid="{00000000-0005-0000-0000-0000E0060000}"/>
    <cellStyle name="20% - uthevingsfarge 3 21 2" xfId="525" xr:uid="{00000000-0005-0000-0000-0000E1060000}"/>
    <cellStyle name="20% - uthevingsfarge 3 21 2 2" xfId="5381" xr:uid="{00000000-0005-0000-0000-0000E2060000}"/>
    <cellStyle name="20% - uthevingsfarge 3 21 2 2 2" xfId="8014" xr:uid="{00000000-0005-0000-0000-0000E3060000}"/>
    <cellStyle name="20% - uthevingsfarge 3 21 2 2 2 2" xfId="16469" xr:uid="{D4DAB891-B656-4430-8883-F1C6E8655677}"/>
    <cellStyle name="20% - uthevingsfarge 3 21 2 2 3" xfId="13896" xr:uid="{F0907F0E-F5E4-4390-92F9-D6A53F43B9F0}"/>
    <cellStyle name="20% - uthevingsfarge 3 21 2 3" xfId="9604" xr:uid="{00000000-0005-0000-0000-0000E4060000}"/>
    <cellStyle name="20% - uthevingsfarge 3 21 2 3 2" xfId="18030" xr:uid="{9DC9E904-8E55-4DA8-8087-CDF2090BC25E}"/>
    <cellStyle name="20% - uthevingsfarge 3 21 3" xfId="4660" xr:uid="{00000000-0005-0000-0000-0000E5060000}"/>
    <cellStyle name="20% - uthevingsfarge 3 21 3 2" xfId="7313" xr:uid="{00000000-0005-0000-0000-0000E6060000}"/>
    <cellStyle name="20% - uthevingsfarge 3 21 3 2 2" xfId="15768" xr:uid="{4FDE104F-58AC-4A56-8968-71FE7983689E}"/>
    <cellStyle name="20% - uthevingsfarge 3 21 3 3" xfId="13195" xr:uid="{FA4C857C-8454-4DCA-8A11-1D0B72DBBCD4}"/>
    <cellStyle name="20% - uthevingsfarge 3 21 4" xfId="10026" xr:uid="{00000000-0005-0000-0000-0000E7060000}"/>
    <cellStyle name="20% - uthevingsfarge 3 21 4 2" xfId="18452" xr:uid="{1321F29C-D3C5-431C-A7BF-A3FFE1FBDF87}"/>
    <cellStyle name="20% - uthevingsfarge 3 22" xfId="526" xr:uid="{00000000-0005-0000-0000-0000E8060000}"/>
    <cellStyle name="20% - uthevingsfarge 3 22 2" xfId="527" xr:uid="{00000000-0005-0000-0000-0000E9060000}"/>
    <cellStyle name="20% - uthevingsfarge 3 22 2 2" xfId="5382" xr:uid="{00000000-0005-0000-0000-0000EA060000}"/>
    <cellStyle name="20% - uthevingsfarge 3 22 2 2 2" xfId="8015" xr:uid="{00000000-0005-0000-0000-0000EB060000}"/>
    <cellStyle name="20% - uthevingsfarge 3 22 2 2 2 2" xfId="16470" xr:uid="{2D0F6977-6855-4F91-B26B-EF8C483C2609}"/>
    <cellStyle name="20% - uthevingsfarge 3 22 2 2 3" xfId="13897" xr:uid="{442A7E56-EBB1-4AAA-8AFE-F436A09FA44F}"/>
    <cellStyle name="20% - uthevingsfarge 3 22 2 3" xfId="10025" xr:uid="{00000000-0005-0000-0000-0000EC060000}"/>
    <cellStyle name="20% - uthevingsfarge 3 22 2 3 2" xfId="18451" xr:uid="{F8D4B0DE-4240-4310-BA96-0D524D217BAC}"/>
    <cellStyle name="20% - uthevingsfarge 3 22 3" xfId="4661" xr:uid="{00000000-0005-0000-0000-0000ED060000}"/>
    <cellStyle name="20% - uthevingsfarge 3 22 3 2" xfId="7314" xr:uid="{00000000-0005-0000-0000-0000EE060000}"/>
    <cellStyle name="20% - uthevingsfarge 3 22 3 2 2" xfId="15769" xr:uid="{AEE0FEC5-5A73-4414-B753-F8BD3E6A4173}"/>
    <cellStyle name="20% - uthevingsfarge 3 22 3 3" xfId="13196" xr:uid="{8B913547-4E33-42F6-9A51-A47ACF2A6491}"/>
    <cellStyle name="20% - uthevingsfarge 3 22 4" xfId="10024" xr:uid="{00000000-0005-0000-0000-0000EF060000}"/>
    <cellStyle name="20% - uthevingsfarge 3 22 4 2" xfId="18450" xr:uid="{BA0BA1DD-9EB6-40C8-B4AD-8D5828D61EF9}"/>
    <cellStyle name="20% - uthevingsfarge 3 23" xfId="528" xr:uid="{00000000-0005-0000-0000-0000F0060000}"/>
    <cellStyle name="20% - uthevingsfarge 3 23 2" xfId="529" xr:uid="{00000000-0005-0000-0000-0000F1060000}"/>
    <cellStyle name="20% - uthevingsfarge 3 23 2 2" xfId="5383" xr:uid="{00000000-0005-0000-0000-0000F2060000}"/>
    <cellStyle name="20% - uthevingsfarge 3 23 2 2 2" xfId="8016" xr:uid="{00000000-0005-0000-0000-0000F3060000}"/>
    <cellStyle name="20% - uthevingsfarge 3 23 2 2 2 2" xfId="16471" xr:uid="{0F2C7BDA-33D0-403F-B49A-A47BEC1844C3}"/>
    <cellStyle name="20% - uthevingsfarge 3 23 2 2 3" xfId="13898" xr:uid="{6D6403A5-A044-4BBF-8735-4A6C0C907A03}"/>
    <cellStyle name="20% - uthevingsfarge 3 23 2 3" xfId="10023" xr:uid="{00000000-0005-0000-0000-0000F4060000}"/>
    <cellStyle name="20% - uthevingsfarge 3 23 2 3 2" xfId="18449" xr:uid="{8D41A328-6764-44FC-B3C5-A7FB00D4778E}"/>
    <cellStyle name="20% - uthevingsfarge 3 23 3" xfId="4662" xr:uid="{00000000-0005-0000-0000-0000F5060000}"/>
    <cellStyle name="20% - uthevingsfarge 3 23 3 2" xfId="7315" xr:uid="{00000000-0005-0000-0000-0000F6060000}"/>
    <cellStyle name="20% - uthevingsfarge 3 23 3 2 2" xfId="15770" xr:uid="{0CADAB4F-3FA5-4649-945E-FEEE1C66474B}"/>
    <cellStyle name="20% - uthevingsfarge 3 23 3 3" xfId="13197" xr:uid="{037A37B8-D0B6-44A4-9C64-3C99BBBCB490}"/>
    <cellStyle name="20% - uthevingsfarge 3 23 4" xfId="10022" xr:uid="{00000000-0005-0000-0000-0000F7060000}"/>
    <cellStyle name="20% - uthevingsfarge 3 23 4 2" xfId="18448" xr:uid="{49517508-FDFE-4685-AD9B-1035DACAFC15}"/>
    <cellStyle name="20% - uthevingsfarge 3 24" xfId="530" xr:uid="{00000000-0005-0000-0000-0000F8060000}"/>
    <cellStyle name="20% - uthevingsfarge 3 24 2" xfId="531" xr:uid="{00000000-0005-0000-0000-0000F9060000}"/>
    <cellStyle name="20% - uthevingsfarge 3 24 2 2" xfId="5384" xr:uid="{00000000-0005-0000-0000-0000FA060000}"/>
    <cellStyle name="20% - uthevingsfarge 3 24 2 2 2" xfId="8017" xr:uid="{00000000-0005-0000-0000-0000FB060000}"/>
    <cellStyle name="20% - uthevingsfarge 3 24 2 2 2 2" xfId="16472" xr:uid="{E1BEFDD3-65CA-4B25-B22A-53F55C56693B}"/>
    <cellStyle name="20% - uthevingsfarge 3 24 2 2 3" xfId="13899" xr:uid="{816B7372-4E1B-4BBC-BD48-3D3490831FCE}"/>
    <cellStyle name="20% - uthevingsfarge 3 24 2 3" xfId="10021" xr:uid="{00000000-0005-0000-0000-0000FC060000}"/>
    <cellStyle name="20% - uthevingsfarge 3 24 2 3 2" xfId="18447" xr:uid="{AD95CA54-5614-4AC9-8A8C-28970C0B3F19}"/>
    <cellStyle name="20% - uthevingsfarge 3 24 3" xfId="4663" xr:uid="{00000000-0005-0000-0000-0000FD060000}"/>
    <cellStyle name="20% - uthevingsfarge 3 24 3 2" xfId="7316" xr:uid="{00000000-0005-0000-0000-0000FE060000}"/>
    <cellStyle name="20% - uthevingsfarge 3 24 3 2 2" xfId="15771" xr:uid="{A6CB5754-5010-4A20-9A12-CFB589C1471F}"/>
    <cellStyle name="20% - uthevingsfarge 3 24 3 3" xfId="13198" xr:uid="{9AD09368-C136-4C78-BF3D-9CD662DF704B}"/>
    <cellStyle name="20% - uthevingsfarge 3 24 4" xfId="10020" xr:uid="{00000000-0005-0000-0000-0000FF060000}"/>
    <cellStyle name="20% - uthevingsfarge 3 24 4 2" xfId="18446" xr:uid="{0FC8ED4F-B9EE-40FD-82FA-CFF217B86757}"/>
    <cellStyle name="20% - uthevingsfarge 3 25" xfId="532" xr:uid="{00000000-0005-0000-0000-000000070000}"/>
    <cellStyle name="20% - uthevingsfarge 3 25 2" xfId="533" xr:uid="{00000000-0005-0000-0000-000001070000}"/>
    <cellStyle name="20% - uthevingsfarge 3 25 2 2" xfId="5385" xr:uid="{00000000-0005-0000-0000-000002070000}"/>
    <cellStyle name="20% - uthevingsfarge 3 25 2 2 2" xfId="8018" xr:uid="{00000000-0005-0000-0000-000003070000}"/>
    <cellStyle name="20% - uthevingsfarge 3 25 2 2 2 2" xfId="16473" xr:uid="{CF580E54-0A34-4ECC-86D5-CB7EE7468BD7}"/>
    <cellStyle name="20% - uthevingsfarge 3 25 2 2 3" xfId="13900" xr:uid="{5073D37E-F6F6-499B-B283-BD4CF10F028D}"/>
    <cellStyle name="20% - uthevingsfarge 3 25 2 3" xfId="10019" xr:uid="{00000000-0005-0000-0000-000004070000}"/>
    <cellStyle name="20% - uthevingsfarge 3 25 2 3 2" xfId="18445" xr:uid="{87CB54EF-36A2-457A-9340-F8A1F2A7AC5A}"/>
    <cellStyle name="20% - uthevingsfarge 3 25 3" xfId="4664" xr:uid="{00000000-0005-0000-0000-000005070000}"/>
    <cellStyle name="20% - uthevingsfarge 3 25 3 2" xfId="7317" xr:uid="{00000000-0005-0000-0000-000006070000}"/>
    <cellStyle name="20% - uthevingsfarge 3 25 3 2 2" xfId="15772" xr:uid="{72636C5A-82BF-4A5D-A936-5BDCD78C4705}"/>
    <cellStyle name="20% - uthevingsfarge 3 25 3 3" xfId="13199" xr:uid="{249D2409-4591-4C07-B6B3-7F2970DA8954}"/>
    <cellStyle name="20% - uthevingsfarge 3 25 4" xfId="10018" xr:uid="{00000000-0005-0000-0000-000007070000}"/>
    <cellStyle name="20% - uthevingsfarge 3 25 4 2" xfId="18444" xr:uid="{16F3466B-EE7E-4494-9571-3A2F562E0F93}"/>
    <cellStyle name="20% - uthevingsfarge 3 26" xfId="534" xr:uid="{00000000-0005-0000-0000-000008070000}"/>
    <cellStyle name="20% - uthevingsfarge 3 26 2" xfId="535" xr:uid="{00000000-0005-0000-0000-000009070000}"/>
    <cellStyle name="20% - uthevingsfarge 3 26 2 2" xfId="5386" xr:uid="{00000000-0005-0000-0000-00000A070000}"/>
    <cellStyle name="20% - uthevingsfarge 3 26 2 2 2" xfId="8019" xr:uid="{00000000-0005-0000-0000-00000B070000}"/>
    <cellStyle name="20% - uthevingsfarge 3 26 2 2 2 2" xfId="16474" xr:uid="{40D28F94-8214-4AD0-822F-A147E4200086}"/>
    <cellStyle name="20% - uthevingsfarge 3 26 2 2 3" xfId="13901" xr:uid="{9A0DC75B-51CF-45C3-81E2-4416D28FA329}"/>
    <cellStyle name="20% - uthevingsfarge 3 26 2 3" xfId="10017" xr:uid="{00000000-0005-0000-0000-00000C070000}"/>
    <cellStyle name="20% - uthevingsfarge 3 26 2 3 2" xfId="18443" xr:uid="{C55B22BD-EB82-45D5-B394-F58E95BD3593}"/>
    <cellStyle name="20% - uthevingsfarge 3 26 3" xfId="4665" xr:uid="{00000000-0005-0000-0000-00000D070000}"/>
    <cellStyle name="20% - uthevingsfarge 3 26 3 2" xfId="7318" xr:uid="{00000000-0005-0000-0000-00000E070000}"/>
    <cellStyle name="20% - uthevingsfarge 3 26 3 2 2" xfId="15773" xr:uid="{D1DA9B93-1DE8-4941-BF1B-58B423B60D39}"/>
    <cellStyle name="20% - uthevingsfarge 3 26 3 3" xfId="13200" xr:uid="{9B11B12E-256A-4964-8BA4-AB3405CA276B}"/>
    <cellStyle name="20% - uthevingsfarge 3 26 4" xfId="10016" xr:uid="{00000000-0005-0000-0000-00000F070000}"/>
    <cellStyle name="20% - uthevingsfarge 3 26 4 2" xfId="18442" xr:uid="{6DF6176C-0E7D-425A-880D-E81FF7278B47}"/>
    <cellStyle name="20% - uthevingsfarge 3 27" xfId="536" xr:uid="{00000000-0005-0000-0000-000010070000}"/>
    <cellStyle name="20% - uthevingsfarge 3 27 2" xfId="537" xr:uid="{00000000-0005-0000-0000-000011070000}"/>
    <cellStyle name="20% - uthevingsfarge 3 27 2 2" xfId="5387" xr:uid="{00000000-0005-0000-0000-000012070000}"/>
    <cellStyle name="20% - uthevingsfarge 3 27 2 2 2" xfId="8020" xr:uid="{00000000-0005-0000-0000-000013070000}"/>
    <cellStyle name="20% - uthevingsfarge 3 27 2 2 2 2" xfId="16475" xr:uid="{081DC3A1-1908-4D33-BA13-D06B5E5252E8}"/>
    <cellStyle name="20% - uthevingsfarge 3 27 2 2 3" xfId="13902" xr:uid="{B6023598-37CF-4115-AEDA-0BDBDFC4F113}"/>
    <cellStyle name="20% - uthevingsfarge 3 27 2 3" xfId="10015" xr:uid="{00000000-0005-0000-0000-000014070000}"/>
    <cellStyle name="20% - uthevingsfarge 3 27 2 3 2" xfId="18441" xr:uid="{E243816A-158C-4D57-B709-698A235C4F94}"/>
    <cellStyle name="20% - uthevingsfarge 3 27 3" xfId="4666" xr:uid="{00000000-0005-0000-0000-000015070000}"/>
    <cellStyle name="20% - uthevingsfarge 3 27 3 2" xfId="7319" xr:uid="{00000000-0005-0000-0000-000016070000}"/>
    <cellStyle name="20% - uthevingsfarge 3 27 3 2 2" xfId="15774" xr:uid="{767E2DB5-B661-47B0-ABCC-C157D51E15ED}"/>
    <cellStyle name="20% - uthevingsfarge 3 27 3 3" xfId="13201" xr:uid="{7C5E4A76-AB4F-4A65-B02C-9C86F8B95F66}"/>
    <cellStyle name="20% - uthevingsfarge 3 27 4" xfId="10014" xr:uid="{00000000-0005-0000-0000-000017070000}"/>
    <cellStyle name="20% - uthevingsfarge 3 27 4 2" xfId="18440" xr:uid="{90907DCF-EC70-40D4-865A-BB3DB81FBC48}"/>
    <cellStyle name="20% - uthevingsfarge 3 28" xfId="538" xr:uid="{00000000-0005-0000-0000-000018070000}"/>
    <cellStyle name="20% - uthevingsfarge 3 28 2" xfId="539" xr:uid="{00000000-0005-0000-0000-000019070000}"/>
    <cellStyle name="20% - uthevingsfarge 3 28 2 2" xfId="5388" xr:uid="{00000000-0005-0000-0000-00001A070000}"/>
    <cellStyle name="20% - uthevingsfarge 3 28 2 2 2" xfId="8021" xr:uid="{00000000-0005-0000-0000-00001B070000}"/>
    <cellStyle name="20% - uthevingsfarge 3 28 2 2 2 2" xfId="16476" xr:uid="{8684429E-F314-4F8E-87F7-CF1F358EACCB}"/>
    <cellStyle name="20% - uthevingsfarge 3 28 2 2 3" xfId="13903" xr:uid="{8FEBCBB0-F16C-4FDE-9401-0D9596A995BB}"/>
    <cellStyle name="20% - uthevingsfarge 3 28 2 3" xfId="10013" xr:uid="{00000000-0005-0000-0000-00001C070000}"/>
    <cellStyle name="20% - uthevingsfarge 3 28 2 3 2" xfId="18439" xr:uid="{D90B9295-33AC-41F9-90F6-2289B003002A}"/>
    <cellStyle name="20% - uthevingsfarge 3 28 3" xfId="4667" xr:uid="{00000000-0005-0000-0000-00001D070000}"/>
    <cellStyle name="20% - uthevingsfarge 3 28 3 2" xfId="7320" xr:uid="{00000000-0005-0000-0000-00001E070000}"/>
    <cellStyle name="20% - uthevingsfarge 3 28 3 2 2" xfId="15775" xr:uid="{5D774283-2453-418D-A023-DD4C0CC0AA7C}"/>
    <cellStyle name="20% - uthevingsfarge 3 28 3 3" xfId="13202" xr:uid="{764336B7-4922-4D31-B126-1CC2ED5DEDF7}"/>
    <cellStyle name="20% - uthevingsfarge 3 28 4" xfId="9991" xr:uid="{00000000-0005-0000-0000-00001F070000}"/>
    <cellStyle name="20% - uthevingsfarge 3 28 4 2" xfId="18417" xr:uid="{A524B3C6-3762-49EF-A95E-6F1C5DFA8F85}"/>
    <cellStyle name="20% - uthevingsfarge 3 29" xfId="540" xr:uid="{00000000-0005-0000-0000-000020070000}"/>
    <cellStyle name="20% - uthevingsfarge 3 29 2" xfId="541" xr:uid="{00000000-0005-0000-0000-000021070000}"/>
    <cellStyle name="20% - uthevingsfarge 3 29 2 2" xfId="5389" xr:uid="{00000000-0005-0000-0000-000022070000}"/>
    <cellStyle name="20% - uthevingsfarge 3 29 2 2 2" xfId="8022" xr:uid="{00000000-0005-0000-0000-000023070000}"/>
    <cellStyle name="20% - uthevingsfarge 3 29 2 2 2 2" xfId="16477" xr:uid="{D5B51AC5-053B-44C5-AD63-C5E2FA061553}"/>
    <cellStyle name="20% - uthevingsfarge 3 29 2 2 3" xfId="13904" xr:uid="{0DC5BD0B-9F99-41ED-9098-1A6E31438E01}"/>
    <cellStyle name="20% - uthevingsfarge 3 29 2 3" xfId="10012" xr:uid="{00000000-0005-0000-0000-000024070000}"/>
    <cellStyle name="20% - uthevingsfarge 3 29 2 3 2" xfId="18438" xr:uid="{B3AC5EEE-0B86-451C-B8BC-DEB766FD92CA}"/>
    <cellStyle name="20% - uthevingsfarge 3 29 3" xfId="4668" xr:uid="{00000000-0005-0000-0000-000025070000}"/>
    <cellStyle name="20% - uthevingsfarge 3 29 3 2" xfId="7321" xr:uid="{00000000-0005-0000-0000-000026070000}"/>
    <cellStyle name="20% - uthevingsfarge 3 29 3 2 2" xfId="15776" xr:uid="{7E0CC225-0DB0-4A4E-8CCE-0BC3C1DC8B3D}"/>
    <cellStyle name="20% - uthevingsfarge 3 29 3 3" xfId="13203" xr:uid="{8320A31A-B1E0-4FD9-80C3-DE78CF5771DC}"/>
    <cellStyle name="20% - uthevingsfarge 3 29 4" xfId="10011" xr:uid="{00000000-0005-0000-0000-000027070000}"/>
    <cellStyle name="20% - uthevingsfarge 3 29 4 2" xfId="18437" xr:uid="{74028D39-933B-469E-80AC-9F394E2074E9}"/>
    <cellStyle name="20% - uthevingsfarge 3 3" xfId="542" xr:uid="{00000000-0005-0000-0000-000028070000}"/>
    <cellStyle name="20% - uthevingsfarge 3 3 2" xfId="543" xr:uid="{00000000-0005-0000-0000-000029070000}"/>
    <cellStyle name="20% - uthevingsfarge 3 3 2 2" xfId="5390" xr:uid="{00000000-0005-0000-0000-00002A070000}"/>
    <cellStyle name="20% - uthevingsfarge 3 3 2 2 2" xfId="8023" xr:uid="{00000000-0005-0000-0000-00002B070000}"/>
    <cellStyle name="20% - uthevingsfarge 3 3 2 2 2 2" xfId="16478" xr:uid="{550A564C-5F0B-4A12-AB14-25D18170297A}"/>
    <cellStyle name="20% - uthevingsfarge 3 3 2 2 3" xfId="13905" xr:uid="{BF24FC34-810B-435B-A93B-8402604BC741}"/>
    <cellStyle name="20% - uthevingsfarge 3 3 2 3" xfId="10010" xr:uid="{00000000-0005-0000-0000-00002C070000}"/>
    <cellStyle name="20% - uthevingsfarge 3 3 2 3 2" xfId="18436" xr:uid="{3562EECC-9C26-4301-A3E0-B0E3D098A049}"/>
    <cellStyle name="20% - uthevingsfarge 3 3 3" xfId="4669" xr:uid="{00000000-0005-0000-0000-00002D070000}"/>
    <cellStyle name="20% - uthevingsfarge 3 3 3 2" xfId="7322" xr:uid="{00000000-0005-0000-0000-00002E070000}"/>
    <cellStyle name="20% - uthevingsfarge 3 3 3 2 2" xfId="15777" xr:uid="{396DD8C6-B914-4220-BC11-E1F3B74C6AF8}"/>
    <cellStyle name="20% - uthevingsfarge 3 3 3 3" xfId="13204" xr:uid="{1E961BFD-BF21-4B98-BF74-4A2D966F1F13}"/>
    <cellStyle name="20% - uthevingsfarge 3 3 4" xfId="10009" xr:uid="{00000000-0005-0000-0000-00002F070000}"/>
    <cellStyle name="20% - uthevingsfarge 3 3 4 2" xfId="18435" xr:uid="{C9337ACA-799B-4EAB-8CC1-339818CE12E6}"/>
    <cellStyle name="20% - uthevingsfarge 3 30" xfId="544" xr:uid="{00000000-0005-0000-0000-000030070000}"/>
    <cellStyle name="20% - uthevingsfarge 3 30 2" xfId="545" xr:uid="{00000000-0005-0000-0000-000031070000}"/>
    <cellStyle name="20% - uthevingsfarge 3 30 2 2" xfId="5391" xr:uid="{00000000-0005-0000-0000-000032070000}"/>
    <cellStyle name="20% - uthevingsfarge 3 30 2 2 2" xfId="8024" xr:uid="{00000000-0005-0000-0000-000033070000}"/>
    <cellStyle name="20% - uthevingsfarge 3 30 2 2 2 2" xfId="16479" xr:uid="{940EA5F5-8E13-4489-802B-673F5765D303}"/>
    <cellStyle name="20% - uthevingsfarge 3 30 2 2 3" xfId="13906" xr:uid="{764DE13A-8BC6-43CC-98FB-E6399700DFC9}"/>
    <cellStyle name="20% - uthevingsfarge 3 30 2 3" xfId="10007" xr:uid="{00000000-0005-0000-0000-000034070000}"/>
    <cellStyle name="20% - uthevingsfarge 3 30 2 3 2" xfId="18433" xr:uid="{4CCCF055-8D51-4D12-AEA0-98C06B71894F}"/>
    <cellStyle name="20% - uthevingsfarge 3 30 3" xfId="4670" xr:uid="{00000000-0005-0000-0000-000035070000}"/>
    <cellStyle name="20% - uthevingsfarge 3 30 3 2" xfId="7323" xr:uid="{00000000-0005-0000-0000-000036070000}"/>
    <cellStyle name="20% - uthevingsfarge 3 30 3 2 2" xfId="15778" xr:uid="{2F4221DC-61C2-4342-B572-A920E0427AF7}"/>
    <cellStyle name="20% - uthevingsfarge 3 30 3 3" xfId="13205" xr:uid="{DDFED6F7-E252-4CDB-817C-EFB7C2452969}"/>
    <cellStyle name="20% - uthevingsfarge 3 30 4" xfId="10006" xr:uid="{00000000-0005-0000-0000-000037070000}"/>
    <cellStyle name="20% - uthevingsfarge 3 30 4 2" xfId="18432" xr:uid="{7364EA80-130E-45B1-85C3-864FB537CA05}"/>
    <cellStyle name="20% - uthevingsfarge 3 31" xfId="546" xr:uid="{00000000-0005-0000-0000-000038070000}"/>
    <cellStyle name="20% - uthevingsfarge 3 31 2" xfId="547" xr:uid="{00000000-0005-0000-0000-000039070000}"/>
    <cellStyle name="20% - uthevingsfarge 3 31 2 2" xfId="5392" xr:uid="{00000000-0005-0000-0000-00003A070000}"/>
    <cellStyle name="20% - uthevingsfarge 3 31 2 2 2" xfId="8025" xr:uid="{00000000-0005-0000-0000-00003B070000}"/>
    <cellStyle name="20% - uthevingsfarge 3 31 2 2 2 2" xfId="16480" xr:uid="{DCF30EE6-CF23-468F-90AF-79B48978E1E5}"/>
    <cellStyle name="20% - uthevingsfarge 3 31 2 2 3" xfId="13907" xr:uid="{08A24045-96D4-4190-AB0B-C78C9B95562D}"/>
    <cellStyle name="20% - uthevingsfarge 3 31 2 3" xfId="9988" xr:uid="{00000000-0005-0000-0000-00003C070000}"/>
    <cellStyle name="20% - uthevingsfarge 3 31 2 3 2" xfId="18414" xr:uid="{2B8D7019-89DC-499B-987D-619477A3B5C9}"/>
    <cellStyle name="20% - uthevingsfarge 3 31 3" xfId="4671" xr:uid="{00000000-0005-0000-0000-00003D070000}"/>
    <cellStyle name="20% - uthevingsfarge 3 31 3 2" xfId="7324" xr:uid="{00000000-0005-0000-0000-00003E070000}"/>
    <cellStyle name="20% - uthevingsfarge 3 31 3 2 2" xfId="15779" xr:uid="{D908ABBC-CD8E-4C16-9199-2BC50915C16A}"/>
    <cellStyle name="20% - uthevingsfarge 3 31 3 3" xfId="13206" xr:uid="{6CCA93EC-90F2-410F-B562-BAC1E37D6FAF}"/>
    <cellStyle name="20% - uthevingsfarge 3 31 4" xfId="10005" xr:uid="{00000000-0005-0000-0000-00003F070000}"/>
    <cellStyle name="20% - uthevingsfarge 3 31 4 2" xfId="18431" xr:uid="{7AB361AD-C55E-4859-9167-1BD451A8922E}"/>
    <cellStyle name="20% - uthevingsfarge 3 32" xfId="548" xr:uid="{00000000-0005-0000-0000-000040070000}"/>
    <cellStyle name="20% - uthevingsfarge 3 32 2" xfId="549" xr:uid="{00000000-0005-0000-0000-000041070000}"/>
    <cellStyle name="20% - uthevingsfarge 3 32 2 2" xfId="5393" xr:uid="{00000000-0005-0000-0000-000042070000}"/>
    <cellStyle name="20% - uthevingsfarge 3 32 2 2 2" xfId="8026" xr:uid="{00000000-0005-0000-0000-000043070000}"/>
    <cellStyle name="20% - uthevingsfarge 3 32 2 2 2 2" xfId="16481" xr:uid="{9316D03D-9C48-47DD-9411-23E1F5BD7814}"/>
    <cellStyle name="20% - uthevingsfarge 3 32 2 2 3" xfId="13908" xr:uid="{E366B5D9-0FC0-4543-A3D8-D3B1EE2DCE6F}"/>
    <cellStyle name="20% - uthevingsfarge 3 32 2 3" xfId="10004" xr:uid="{00000000-0005-0000-0000-000044070000}"/>
    <cellStyle name="20% - uthevingsfarge 3 32 2 3 2" xfId="18430" xr:uid="{234A1988-EF47-43AA-9260-B5D2E807203F}"/>
    <cellStyle name="20% - uthevingsfarge 3 32 3" xfId="4672" xr:uid="{00000000-0005-0000-0000-000045070000}"/>
    <cellStyle name="20% - uthevingsfarge 3 32 3 2" xfId="7325" xr:uid="{00000000-0005-0000-0000-000046070000}"/>
    <cellStyle name="20% - uthevingsfarge 3 32 3 2 2" xfId="15780" xr:uid="{FF0F68C3-A02F-492F-B1EB-64BB5EC17677}"/>
    <cellStyle name="20% - uthevingsfarge 3 32 3 3" xfId="13207" xr:uid="{CABD1E4A-CFB7-4E1A-B246-B7BA75060A0E}"/>
    <cellStyle name="20% - uthevingsfarge 3 32 4" xfId="10260" xr:uid="{00000000-0005-0000-0000-000047070000}"/>
    <cellStyle name="20% - uthevingsfarge 3 32 4 2" xfId="18677" xr:uid="{88EE82C2-20AB-4ACE-9A4E-1C0ED0944C6E}"/>
    <cellStyle name="20% - uthevingsfarge 3 33" xfId="550" xr:uid="{00000000-0005-0000-0000-000048070000}"/>
    <cellStyle name="20% - uthevingsfarge 3 33 2" xfId="551" xr:uid="{00000000-0005-0000-0000-000049070000}"/>
    <cellStyle name="20% - uthevingsfarge 3 33 2 2" xfId="5394" xr:uid="{00000000-0005-0000-0000-00004A070000}"/>
    <cellStyle name="20% - uthevingsfarge 3 33 2 2 2" xfId="8027" xr:uid="{00000000-0005-0000-0000-00004B070000}"/>
    <cellStyle name="20% - uthevingsfarge 3 33 2 2 2 2" xfId="16482" xr:uid="{BB747C75-7C5D-4F2C-BB33-0E603B29008B}"/>
    <cellStyle name="20% - uthevingsfarge 3 33 2 2 3" xfId="13909" xr:uid="{AC0F1340-E339-4008-8698-801BE91C8048}"/>
    <cellStyle name="20% - uthevingsfarge 3 33 2 3" xfId="10259" xr:uid="{00000000-0005-0000-0000-00004C070000}"/>
    <cellStyle name="20% - uthevingsfarge 3 33 2 3 2" xfId="18676" xr:uid="{F56E4F4C-17EA-4D2B-A42D-6DB5620EF632}"/>
    <cellStyle name="20% - uthevingsfarge 3 33 3" xfId="4673" xr:uid="{00000000-0005-0000-0000-00004D070000}"/>
    <cellStyle name="20% - uthevingsfarge 3 33 3 2" xfId="7326" xr:uid="{00000000-0005-0000-0000-00004E070000}"/>
    <cellStyle name="20% - uthevingsfarge 3 33 3 2 2" xfId="15781" xr:uid="{452D8BE9-DD4F-479A-B453-2019D5D149E5}"/>
    <cellStyle name="20% - uthevingsfarge 3 33 3 3" xfId="13208" xr:uid="{D477145F-BD1A-45D0-A4A5-0276FB7AEEEA}"/>
    <cellStyle name="20% - uthevingsfarge 3 33 4" xfId="10258" xr:uid="{00000000-0005-0000-0000-00004F070000}"/>
    <cellStyle name="20% - uthevingsfarge 3 33 4 2" xfId="18675" xr:uid="{3C80FEC2-DBDA-4090-B27B-5D6D087DF5B2}"/>
    <cellStyle name="20% - uthevingsfarge 3 34" xfId="552" xr:uid="{00000000-0005-0000-0000-000050070000}"/>
    <cellStyle name="20% - uthevingsfarge 3 34 2" xfId="553" xr:uid="{00000000-0005-0000-0000-000051070000}"/>
    <cellStyle name="20% - uthevingsfarge 3 34 2 2" xfId="5395" xr:uid="{00000000-0005-0000-0000-000052070000}"/>
    <cellStyle name="20% - uthevingsfarge 3 34 2 2 2" xfId="8028" xr:uid="{00000000-0005-0000-0000-000053070000}"/>
    <cellStyle name="20% - uthevingsfarge 3 34 2 2 2 2" xfId="16483" xr:uid="{EEC1ABBB-A2A1-4463-B7A2-93D217B625EF}"/>
    <cellStyle name="20% - uthevingsfarge 3 34 2 2 3" xfId="13910" xr:uid="{FFBA5759-742D-4602-ADD4-41CDF34667AD}"/>
    <cellStyle name="20% - uthevingsfarge 3 34 2 3" xfId="10257" xr:uid="{00000000-0005-0000-0000-000054070000}"/>
    <cellStyle name="20% - uthevingsfarge 3 34 2 3 2" xfId="18674" xr:uid="{24497653-24A2-4F59-8082-DAEA85616A96}"/>
    <cellStyle name="20% - uthevingsfarge 3 34 3" xfId="4674" xr:uid="{00000000-0005-0000-0000-000055070000}"/>
    <cellStyle name="20% - uthevingsfarge 3 34 3 2" xfId="7327" xr:uid="{00000000-0005-0000-0000-000056070000}"/>
    <cellStyle name="20% - uthevingsfarge 3 34 3 2 2" xfId="15782" xr:uid="{620A9371-95DB-45EB-957B-A7E4FD95F9EA}"/>
    <cellStyle name="20% - uthevingsfarge 3 34 3 3" xfId="13209" xr:uid="{CD2AD6FC-F206-4B48-B23A-191127C0FA47}"/>
    <cellStyle name="20% - uthevingsfarge 3 34 4" xfId="10256" xr:uid="{00000000-0005-0000-0000-000057070000}"/>
    <cellStyle name="20% - uthevingsfarge 3 34 4 2" xfId="18673" xr:uid="{EA3010E7-17BB-4F81-810F-5F6805CBEE3F}"/>
    <cellStyle name="20% - uthevingsfarge 3 35" xfId="554" xr:uid="{00000000-0005-0000-0000-000058070000}"/>
    <cellStyle name="20% - uthevingsfarge 3 35 2" xfId="555" xr:uid="{00000000-0005-0000-0000-000059070000}"/>
    <cellStyle name="20% - uthevingsfarge 3 35 2 2" xfId="5396" xr:uid="{00000000-0005-0000-0000-00005A070000}"/>
    <cellStyle name="20% - uthevingsfarge 3 35 2 2 2" xfId="8029" xr:uid="{00000000-0005-0000-0000-00005B070000}"/>
    <cellStyle name="20% - uthevingsfarge 3 35 2 2 2 2" xfId="16484" xr:uid="{7AE910F0-C0C8-4E72-9345-EA3B9719BA21}"/>
    <cellStyle name="20% - uthevingsfarge 3 35 2 2 3" xfId="13911" xr:uid="{189FC2B6-39A1-458D-A5C5-AABB31C486BC}"/>
    <cellStyle name="20% - uthevingsfarge 3 35 2 3" xfId="10255" xr:uid="{00000000-0005-0000-0000-00005C070000}"/>
    <cellStyle name="20% - uthevingsfarge 3 35 2 3 2" xfId="18672" xr:uid="{09D31DCC-6E72-4205-95AA-C689C0B608F9}"/>
    <cellStyle name="20% - uthevingsfarge 3 35 3" xfId="4675" xr:uid="{00000000-0005-0000-0000-00005D070000}"/>
    <cellStyle name="20% - uthevingsfarge 3 35 3 2" xfId="7328" xr:uid="{00000000-0005-0000-0000-00005E070000}"/>
    <cellStyle name="20% - uthevingsfarge 3 35 3 2 2" xfId="15783" xr:uid="{7DDB0308-EC63-4509-B6E7-40E92D9DF0F5}"/>
    <cellStyle name="20% - uthevingsfarge 3 35 3 3" xfId="13210" xr:uid="{2985825A-AD5E-4D69-8DFD-025E5F63B993}"/>
    <cellStyle name="20% - uthevingsfarge 3 35 4" xfId="10003" xr:uid="{00000000-0005-0000-0000-00005F070000}"/>
    <cellStyle name="20% - uthevingsfarge 3 35 4 2" xfId="18429" xr:uid="{6B35503A-FEF9-499A-8991-E0EFC7527BE2}"/>
    <cellStyle name="20% - uthevingsfarge 3 36" xfId="556" xr:uid="{00000000-0005-0000-0000-000060070000}"/>
    <cellStyle name="20% - uthevingsfarge 3 36 2" xfId="557" xr:uid="{00000000-0005-0000-0000-000061070000}"/>
    <cellStyle name="20% - uthevingsfarge 3 36 2 2" xfId="5397" xr:uid="{00000000-0005-0000-0000-000062070000}"/>
    <cellStyle name="20% - uthevingsfarge 3 36 2 2 2" xfId="8030" xr:uid="{00000000-0005-0000-0000-000063070000}"/>
    <cellStyle name="20% - uthevingsfarge 3 36 2 2 2 2" xfId="16485" xr:uid="{BD2EDDCA-5D48-4452-BE66-4B99FECF73DA}"/>
    <cellStyle name="20% - uthevingsfarge 3 36 2 2 3" xfId="13912" xr:uid="{7A7F8F65-8126-4FD1-B18B-74BC01F43D65}"/>
    <cellStyle name="20% - uthevingsfarge 3 36 2 3" xfId="10254" xr:uid="{00000000-0005-0000-0000-000064070000}"/>
    <cellStyle name="20% - uthevingsfarge 3 36 2 3 2" xfId="18671" xr:uid="{04BA4DF7-02FB-4F84-A53F-F6291BF836ED}"/>
    <cellStyle name="20% - uthevingsfarge 3 36 3" xfId="4676" xr:uid="{00000000-0005-0000-0000-000065070000}"/>
    <cellStyle name="20% - uthevingsfarge 3 36 3 2" xfId="7329" xr:uid="{00000000-0005-0000-0000-000066070000}"/>
    <cellStyle name="20% - uthevingsfarge 3 36 3 2 2" xfId="15784" xr:uid="{464D98F0-209B-4DE5-AEE6-8E11B3837503}"/>
    <cellStyle name="20% - uthevingsfarge 3 36 3 3" xfId="13211" xr:uid="{D9A5CA43-C6E8-47A9-9AFE-80E149564C9E}"/>
    <cellStyle name="20% - uthevingsfarge 3 36 4" xfId="10253" xr:uid="{00000000-0005-0000-0000-000067070000}"/>
    <cellStyle name="20% - uthevingsfarge 3 36 4 2" xfId="18670" xr:uid="{D226FD54-4161-4CE8-98F7-1F62EC377220}"/>
    <cellStyle name="20% - uthevingsfarge 3 37" xfId="558" xr:uid="{00000000-0005-0000-0000-000068070000}"/>
    <cellStyle name="20% - uthevingsfarge 3 37 2" xfId="559" xr:uid="{00000000-0005-0000-0000-000069070000}"/>
    <cellStyle name="20% - uthevingsfarge 3 37 2 2" xfId="5398" xr:uid="{00000000-0005-0000-0000-00006A070000}"/>
    <cellStyle name="20% - uthevingsfarge 3 37 2 2 2" xfId="8031" xr:uid="{00000000-0005-0000-0000-00006B070000}"/>
    <cellStyle name="20% - uthevingsfarge 3 37 2 2 2 2" xfId="16486" xr:uid="{CDB4665E-CCE1-40EE-8847-CF1D2BEDADC6}"/>
    <cellStyle name="20% - uthevingsfarge 3 37 2 2 3" xfId="13913" xr:uid="{FDC7465C-2FF0-43CB-886C-45845FE24278}"/>
    <cellStyle name="20% - uthevingsfarge 3 37 2 3" xfId="10252" xr:uid="{00000000-0005-0000-0000-00006C070000}"/>
    <cellStyle name="20% - uthevingsfarge 3 37 2 3 2" xfId="18669" xr:uid="{E9F812B7-FF22-4BBA-98BF-C2DEC1C851F9}"/>
    <cellStyle name="20% - uthevingsfarge 3 37 3" xfId="4677" xr:uid="{00000000-0005-0000-0000-00006D070000}"/>
    <cellStyle name="20% - uthevingsfarge 3 37 3 2" xfId="7330" xr:uid="{00000000-0005-0000-0000-00006E070000}"/>
    <cellStyle name="20% - uthevingsfarge 3 37 3 2 2" xfId="15785" xr:uid="{24284239-1D86-45F8-A2AC-A0C75B5B3741}"/>
    <cellStyle name="20% - uthevingsfarge 3 37 3 3" xfId="13212" xr:uid="{574079B6-4DBE-4443-9EC0-09039735EDD3}"/>
    <cellStyle name="20% - uthevingsfarge 3 37 4" xfId="9987" xr:uid="{00000000-0005-0000-0000-00006F070000}"/>
    <cellStyle name="20% - uthevingsfarge 3 37 4 2" xfId="18413" xr:uid="{1DCAAB5D-3336-4548-BE7E-B776967E68FC}"/>
    <cellStyle name="20% - uthevingsfarge 3 38" xfId="560" xr:uid="{00000000-0005-0000-0000-000070070000}"/>
    <cellStyle name="20% - uthevingsfarge 3 38 2" xfId="561" xr:uid="{00000000-0005-0000-0000-000071070000}"/>
    <cellStyle name="20% - uthevingsfarge 3 38 2 2" xfId="5399" xr:uid="{00000000-0005-0000-0000-000072070000}"/>
    <cellStyle name="20% - uthevingsfarge 3 38 2 2 2" xfId="8032" xr:uid="{00000000-0005-0000-0000-000073070000}"/>
    <cellStyle name="20% - uthevingsfarge 3 38 2 2 2 2" xfId="16487" xr:uid="{8227772B-2361-4783-A3C7-EDAB19F47216}"/>
    <cellStyle name="20% - uthevingsfarge 3 38 2 2 3" xfId="13914" xr:uid="{D00FEBF5-925A-433C-9120-083E5C3B1F99}"/>
    <cellStyle name="20% - uthevingsfarge 3 38 2 3" xfId="10251" xr:uid="{00000000-0005-0000-0000-000074070000}"/>
    <cellStyle name="20% - uthevingsfarge 3 38 2 3 2" xfId="18668" xr:uid="{7E7B3D06-3FBB-412E-B67A-29316E8322F8}"/>
    <cellStyle name="20% - uthevingsfarge 3 38 3" xfId="4678" xr:uid="{00000000-0005-0000-0000-000075070000}"/>
    <cellStyle name="20% - uthevingsfarge 3 38 3 2" xfId="7331" xr:uid="{00000000-0005-0000-0000-000076070000}"/>
    <cellStyle name="20% - uthevingsfarge 3 38 3 2 2" xfId="15786" xr:uid="{15BC5ECF-1103-4615-BF25-CBFAE2C29B2C}"/>
    <cellStyle name="20% - uthevingsfarge 3 38 3 3" xfId="13213" xr:uid="{A2120AB9-DEAD-4323-A48A-488ACE1447B5}"/>
    <cellStyle name="20% - uthevingsfarge 3 38 4" xfId="10250" xr:uid="{00000000-0005-0000-0000-000077070000}"/>
    <cellStyle name="20% - uthevingsfarge 3 38 4 2" xfId="18667" xr:uid="{0BA6190B-46CE-4AF5-A72D-1416127BF6F3}"/>
    <cellStyle name="20% - uthevingsfarge 3 39" xfId="562" xr:uid="{00000000-0005-0000-0000-000078070000}"/>
    <cellStyle name="20% - uthevingsfarge 3 39 2" xfId="563" xr:uid="{00000000-0005-0000-0000-000079070000}"/>
    <cellStyle name="20% - uthevingsfarge 3 39 2 2" xfId="5400" xr:uid="{00000000-0005-0000-0000-00007A070000}"/>
    <cellStyle name="20% - uthevingsfarge 3 39 2 2 2" xfId="8033" xr:uid="{00000000-0005-0000-0000-00007B070000}"/>
    <cellStyle name="20% - uthevingsfarge 3 39 2 2 2 2" xfId="16488" xr:uid="{A62DAB1A-FB59-4CFC-8033-C37708C068E2}"/>
    <cellStyle name="20% - uthevingsfarge 3 39 2 2 3" xfId="13915" xr:uid="{6AEA73E8-2FD6-4162-9295-534D7C0DB7E1}"/>
    <cellStyle name="20% - uthevingsfarge 3 39 2 3" xfId="10248" xr:uid="{00000000-0005-0000-0000-00007C070000}"/>
    <cellStyle name="20% - uthevingsfarge 3 39 2 3 2" xfId="18665" xr:uid="{37194529-1C79-4311-BD43-84684D7AB7A2}"/>
    <cellStyle name="20% - uthevingsfarge 3 39 3" xfId="4679" xr:uid="{00000000-0005-0000-0000-00007D070000}"/>
    <cellStyle name="20% - uthevingsfarge 3 39 3 2" xfId="7332" xr:uid="{00000000-0005-0000-0000-00007E070000}"/>
    <cellStyle name="20% - uthevingsfarge 3 39 3 2 2" xfId="15787" xr:uid="{5CB5B7B2-9836-4184-9DE7-7805ABA6EF5B}"/>
    <cellStyle name="20% - uthevingsfarge 3 39 3 3" xfId="13214" xr:uid="{040EADE1-99F2-40BB-8D2D-F1375F972F5A}"/>
    <cellStyle name="20% - uthevingsfarge 3 39 4" xfId="10249" xr:uid="{00000000-0005-0000-0000-00007F070000}"/>
    <cellStyle name="20% - uthevingsfarge 3 39 4 2" xfId="18666" xr:uid="{7E67AF55-6E20-499A-A95D-4261153FB32D}"/>
    <cellStyle name="20% - uthevingsfarge 3 4" xfId="564" xr:uid="{00000000-0005-0000-0000-000080070000}"/>
    <cellStyle name="20% - uthevingsfarge 3 4 2" xfId="565" xr:uid="{00000000-0005-0000-0000-000081070000}"/>
    <cellStyle name="20% - uthevingsfarge 3 4 2 2" xfId="5401" xr:uid="{00000000-0005-0000-0000-000082070000}"/>
    <cellStyle name="20% - uthevingsfarge 3 4 2 2 2" xfId="8034" xr:uid="{00000000-0005-0000-0000-000083070000}"/>
    <cellStyle name="20% - uthevingsfarge 3 4 2 2 2 2" xfId="16489" xr:uid="{E841DE4C-7FF4-4A43-AC70-7120A17E3C55}"/>
    <cellStyle name="20% - uthevingsfarge 3 4 2 2 3" xfId="13916" xr:uid="{AB5C5B8C-869F-4C7F-85AA-0A169C592A04}"/>
    <cellStyle name="20% - uthevingsfarge 3 4 2 3" xfId="10247" xr:uid="{00000000-0005-0000-0000-000084070000}"/>
    <cellStyle name="20% - uthevingsfarge 3 4 2 3 2" xfId="18664" xr:uid="{0F1E53F8-9DFD-4D36-AC3F-1B0B2A60BB22}"/>
    <cellStyle name="20% - uthevingsfarge 3 4 3" xfId="4680" xr:uid="{00000000-0005-0000-0000-000085070000}"/>
    <cellStyle name="20% - uthevingsfarge 3 4 3 2" xfId="7333" xr:uid="{00000000-0005-0000-0000-000086070000}"/>
    <cellStyle name="20% - uthevingsfarge 3 4 3 2 2" xfId="15788" xr:uid="{6C35C483-E9C7-49C6-B61C-AF7E3E908ED9}"/>
    <cellStyle name="20% - uthevingsfarge 3 4 3 3" xfId="13215" xr:uid="{BE727EDE-973D-43EE-9A99-0C67747960E4}"/>
    <cellStyle name="20% - uthevingsfarge 3 4 4" xfId="10246" xr:uid="{00000000-0005-0000-0000-000087070000}"/>
    <cellStyle name="20% - uthevingsfarge 3 4 4 2" xfId="18663" xr:uid="{9477C5FA-CCC1-4A0F-94F4-84BB1A6412E4}"/>
    <cellStyle name="20% - uthevingsfarge 3 40" xfId="566" xr:uid="{00000000-0005-0000-0000-000088070000}"/>
    <cellStyle name="20% - uthevingsfarge 3 40 2" xfId="567" xr:uid="{00000000-0005-0000-0000-000089070000}"/>
    <cellStyle name="20% - uthevingsfarge 3 40 2 2" xfId="5402" xr:uid="{00000000-0005-0000-0000-00008A070000}"/>
    <cellStyle name="20% - uthevingsfarge 3 40 2 2 2" xfId="8035" xr:uid="{00000000-0005-0000-0000-00008B070000}"/>
    <cellStyle name="20% - uthevingsfarge 3 40 2 2 2 2" xfId="16490" xr:uid="{2879A277-2A85-4BC2-BA08-08960F7D2A14}"/>
    <cellStyle name="20% - uthevingsfarge 3 40 2 2 3" xfId="13917" xr:uid="{B34AAE6D-43BF-4B7A-B5E9-A4FA35235443}"/>
    <cellStyle name="20% - uthevingsfarge 3 40 2 3" xfId="10002" xr:uid="{00000000-0005-0000-0000-00008C070000}"/>
    <cellStyle name="20% - uthevingsfarge 3 40 2 3 2" xfId="18428" xr:uid="{C663E375-8221-476B-B8EB-AEBEC23CFD96}"/>
    <cellStyle name="20% - uthevingsfarge 3 40 3" xfId="4681" xr:uid="{00000000-0005-0000-0000-00008D070000}"/>
    <cellStyle name="20% - uthevingsfarge 3 40 3 2" xfId="7334" xr:uid="{00000000-0005-0000-0000-00008E070000}"/>
    <cellStyle name="20% - uthevingsfarge 3 40 3 2 2" xfId="15789" xr:uid="{07B72559-7ADC-46FE-B0E1-4ED0B6CD0D5E}"/>
    <cellStyle name="20% - uthevingsfarge 3 40 3 3" xfId="13216" xr:uid="{8E231BCE-3415-4011-92B3-9734AEAE05FF}"/>
    <cellStyle name="20% - uthevingsfarge 3 40 4" xfId="10245" xr:uid="{00000000-0005-0000-0000-00008F070000}"/>
    <cellStyle name="20% - uthevingsfarge 3 40 4 2" xfId="18662" xr:uid="{F0D7D1A6-AFDD-4574-968D-1B0FACE1A38A}"/>
    <cellStyle name="20% - uthevingsfarge 3 41" xfId="568" xr:uid="{00000000-0005-0000-0000-000090070000}"/>
    <cellStyle name="20% - uthevingsfarge 3 41 2" xfId="569" xr:uid="{00000000-0005-0000-0000-000091070000}"/>
    <cellStyle name="20% - uthevingsfarge 3 41 2 2" xfId="5403" xr:uid="{00000000-0005-0000-0000-000092070000}"/>
    <cellStyle name="20% - uthevingsfarge 3 41 2 2 2" xfId="8036" xr:uid="{00000000-0005-0000-0000-000093070000}"/>
    <cellStyle name="20% - uthevingsfarge 3 41 2 2 2 2" xfId="16491" xr:uid="{36039CBF-51C2-4C0C-A86B-622ABA11101F}"/>
    <cellStyle name="20% - uthevingsfarge 3 41 2 2 3" xfId="13918" xr:uid="{8D12F7D0-130B-400F-98EA-AD76674A6760}"/>
    <cellStyle name="20% - uthevingsfarge 3 41 2 3" xfId="10244" xr:uid="{00000000-0005-0000-0000-000094070000}"/>
    <cellStyle name="20% - uthevingsfarge 3 41 2 3 2" xfId="18661" xr:uid="{215C7C45-98E9-4238-8E4D-A00456EBB254}"/>
    <cellStyle name="20% - uthevingsfarge 3 41 3" xfId="4682" xr:uid="{00000000-0005-0000-0000-000095070000}"/>
    <cellStyle name="20% - uthevingsfarge 3 41 3 2" xfId="7335" xr:uid="{00000000-0005-0000-0000-000096070000}"/>
    <cellStyle name="20% - uthevingsfarge 3 41 3 2 2" xfId="15790" xr:uid="{473AEE50-1CBC-48A8-BBD3-B9CC7CFF1619}"/>
    <cellStyle name="20% - uthevingsfarge 3 41 3 3" xfId="13217" xr:uid="{C05992E0-029F-44D2-938B-5066BDBBF678}"/>
    <cellStyle name="20% - uthevingsfarge 3 41 4" xfId="10243" xr:uid="{00000000-0005-0000-0000-000097070000}"/>
    <cellStyle name="20% - uthevingsfarge 3 41 4 2" xfId="18660" xr:uid="{3092D18B-7070-4CD1-9EDE-5A5CAC1AAA33}"/>
    <cellStyle name="20% - uthevingsfarge 3 42" xfId="570" xr:uid="{00000000-0005-0000-0000-000098070000}"/>
    <cellStyle name="20% - uthevingsfarge 3 42 2" xfId="571" xr:uid="{00000000-0005-0000-0000-000099070000}"/>
    <cellStyle name="20% - uthevingsfarge 3 42 2 2" xfId="5404" xr:uid="{00000000-0005-0000-0000-00009A070000}"/>
    <cellStyle name="20% - uthevingsfarge 3 42 2 2 2" xfId="8037" xr:uid="{00000000-0005-0000-0000-00009B070000}"/>
    <cellStyle name="20% - uthevingsfarge 3 42 2 2 2 2" xfId="16492" xr:uid="{5AD832F7-BDD7-494E-B372-02BA18C69CEB}"/>
    <cellStyle name="20% - uthevingsfarge 3 42 2 2 3" xfId="13919" xr:uid="{B2091ECB-9FAD-4F16-8624-67AF99529778}"/>
    <cellStyle name="20% - uthevingsfarge 3 42 2 3" xfId="10242" xr:uid="{00000000-0005-0000-0000-00009C070000}"/>
    <cellStyle name="20% - uthevingsfarge 3 42 2 3 2" xfId="18659" xr:uid="{303C195A-6B40-4B94-B247-A9610C2F4C7F}"/>
    <cellStyle name="20% - uthevingsfarge 3 42 3" xfId="4683" xr:uid="{00000000-0005-0000-0000-00009D070000}"/>
    <cellStyle name="20% - uthevingsfarge 3 42 3 2" xfId="7336" xr:uid="{00000000-0005-0000-0000-00009E070000}"/>
    <cellStyle name="20% - uthevingsfarge 3 42 3 2 2" xfId="15791" xr:uid="{CB9ACFC8-6212-4F71-B80E-A437B6272BFE}"/>
    <cellStyle name="20% - uthevingsfarge 3 42 3 3" xfId="13218" xr:uid="{3A8B6D82-9E18-4975-AE4A-01D328548A4F}"/>
    <cellStyle name="20% - uthevingsfarge 3 42 4" xfId="10241" xr:uid="{00000000-0005-0000-0000-00009F070000}"/>
    <cellStyle name="20% - uthevingsfarge 3 42 4 2" xfId="18658" xr:uid="{96ACAF1B-2194-495D-86A9-8DE1582E8DAE}"/>
    <cellStyle name="20% - uthevingsfarge 3 43" xfId="572" xr:uid="{00000000-0005-0000-0000-0000A0070000}"/>
    <cellStyle name="20% - uthevingsfarge 3 43 2" xfId="573" xr:uid="{00000000-0005-0000-0000-0000A1070000}"/>
    <cellStyle name="20% - uthevingsfarge 3 43 2 2" xfId="5405" xr:uid="{00000000-0005-0000-0000-0000A2070000}"/>
    <cellStyle name="20% - uthevingsfarge 3 43 2 2 2" xfId="8038" xr:uid="{00000000-0005-0000-0000-0000A3070000}"/>
    <cellStyle name="20% - uthevingsfarge 3 43 2 2 2 2" xfId="16493" xr:uid="{0652D35B-031E-4FBE-BDA2-AB86AC17EDE0}"/>
    <cellStyle name="20% - uthevingsfarge 3 43 2 2 3" xfId="13920" xr:uid="{F0D5B266-AC12-4DA8-92A5-99BEE228D985}"/>
    <cellStyle name="20% - uthevingsfarge 3 43 2 3" xfId="10136" xr:uid="{00000000-0005-0000-0000-0000A4070000}"/>
    <cellStyle name="20% - uthevingsfarge 3 43 2 3 2" xfId="18557" xr:uid="{D47E41F1-078B-4DEC-9065-9AC0E2307DF4}"/>
    <cellStyle name="20% - uthevingsfarge 3 43 3" xfId="4684" xr:uid="{00000000-0005-0000-0000-0000A5070000}"/>
    <cellStyle name="20% - uthevingsfarge 3 43 3 2" xfId="7337" xr:uid="{00000000-0005-0000-0000-0000A6070000}"/>
    <cellStyle name="20% - uthevingsfarge 3 43 3 2 2" xfId="15792" xr:uid="{0A9A860A-D94B-4462-8F44-2F8B1D53F102}"/>
    <cellStyle name="20% - uthevingsfarge 3 43 3 3" xfId="13219" xr:uid="{A06E4787-3713-447E-8628-08D89E867F62}"/>
    <cellStyle name="20% - uthevingsfarge 3 43 4" xfId="10135" xr:uid="{00000000-0005-0000-0000-0000A7070000}"/>
    <cellStyle name="20% - uthevingsfarge 3 43 4 2" xfId="18556" xr:uid="{ABC763BD-28B4-4430-80D5-73AFA06B190D}"/>
    <cellStyle name="20% - uthevingsfarge 3 44" xfId="574" xr:uid="{00000000-0005-0000-0000-0000A8070000}"/>
    <cellStyle name="20% - uthevingsfarge 3 44 2" xfId="575" xr:uid="{00000000-0005-0000-0000-0000A9070000}"/>
    <cellStyle name="20% - uthevingsfarge 3 44 2 2" xfId="5406" xr:uid="{00000000-0005-0000-0000-0000AA070000}"/>
    <cellStyle name="20% - uthevingsfarge 3 44 2 2 2" xfId="8039" xr:uid="{00000000-0005-0000-0000-0000AB070000}"/>
    <cellStyle name="20% - uthevingsfarge 3 44 2 2 2 2" xfId="16494" xr:uid="{3B6887CC-AE3C-4B0B-8A09-6C0C3022153A}"/>
    <cellStyle name="20% - uthevingsfarge 3 44 2 2 3" xfId="13921" xr:uid="{FAC7B79D-6101-4F9B-8BEA-8377A0B49FA9}"/>
    <cellStyle name="20% - uthevingsfarge 3 44 2 3" xfId="10134" xr:uid="{00000000-0005-0000-0000-0000AC070000}"/>
    <cellStyle name="20% - uthevingsfarge 3 44 2 3 2" xfId="18555" xr:uid="{BB70EFCE-D9CC-4B50-A144-386A9BD341BC}"/>
    <cellStyle name="20% - uthevingsfarge 3 44 3" xfId="4685" xr:uid="{00000000-0005-0000-0000-0000AD070000}"/>
    <cellStyle name="20% - uthevingsfarge 3 44 3 2" xfId="7338" xr:uid="{00000000-0005-0000-0000-0000AE070000}"/>
    <cellStyle name="20% - uthevingsfarge 3 44 3 2 2" xfId="15793" xr:uid="{DC57C1CC-B88B-415D-AFAC-5F6D4BA79426}"/>
    <cellStyle name="20% - uthevingsfarge 3 44 3 3" xfId="13220" xr:uid="{E0BC53F6-0DAC-49D2-8505-E9E98D125A4A}"/>
    <cellStyle name="20% - uthevingsfarge 3 44 4" xfId="10133" xr:uid="{00000000-0005-0000-0000-0000AF070000}"/>
    <cellStyle name="20% - uthevingsfarge 3 44 4 2" xfId="18554" xr:uid="{F540EF47-4D47-4CD8-9D00-3D26A51D3652}"/>
    <cellStyle name="20% - uthevingsfarge 3 45" xfId="576" xr:uid="{00000000-0005-0000-0000-0000B0070000}"/>
    <cellStyle name="20% - uthevingsfarge 3 45 2" xfId="577" xr:uid="{00000000-0005-0000-0000-0000B1070000}"/>
    <cellStyle name="20% - uthevingsfarge 3 45 2 2" xfId="5407" xr:uid="{00000000-0005-0000-0000-0000B2070000}"/>
    <cellStyle name="20% - uthevingsfarge 3 45 2 2 2" xfId="8040" xr:uid="{00000000-0005-0000-0000-0000B3070000}"/>
    <cellStyle name="20% - uthevingsfarge 3 45 2 2 2 2" xfId="16495" xr:uid="{DC0E14FB-F750-42B5-9EF5-D6C3E59461AD}"/>
    <cellStyle name="20% - uthevingsfarge 3 45 2 2 3" xfId="13922" xr:uid="{1D61DFE2-6F15-42E8-A6A7-5B17009D948D}"/>
    <cellStyle name="20% - uthevingsfarge 3 45 2 3" xfId="10132" xr:uid="{00000000-0005-0000-0000-0000B4070000}"/>
    <cellStyle name="20% - uthevingsfarge 3 45 2 3 2" xfId="18553" xr:uid="{2BC89440-3750-46C7-8612-1BA811C23FAB}"/>
    <cellStyle name="20% - uthevingsfarge 3 45 3" xfId="4686" xr:uid="{00000000-0005-0000-0000-0000B5070000}"/>
    <cellStyle name="20% - uthevingsfarge 3 45 3 2" xfId="7339" xr:uid="{00000000-0005-0000-0000-0000B6070000}"/>
    <cellStyle name="20% - uthevingsfarge 3 45 3 2 2" xfId="15794" xr:uid="{E3F9F3BC-F815-4F55-9075-8DC5CEE329E7}"/>
    <cellStyle name="20% - uthevingsfarge 3 45 3 3" xfId="13221" xr:uid="{24477491-7F95-406A-9269-48BCCEA62218}"/>
    <cellStyle name="20% - uthevingsfarge 3 45 4" xfId="10131" xr:uid="{00000000-0005-0000-0000-0000B7070000}"/>
    <cellStyle name="20% - uthevingsfarge 3 45 4 2" xfId="18552" xr:uid="{657BC47F-AFD9-42BF-A1ED-C8A30D3D7D81}"/>
    <cellStyle name="20% - uthevingsfarge 3 46" xfId="578" xr:uid="{00000000-0005-0000-0000-0000B8070000}"/>
    <cellStyle name="20% - uthevingsfarge 3 46 2" xfId="579" xr:uid="{00000000-0005-0000-0000-0000B9070000}"/>
    <cellStyle name="20% - uthevingsfarge 3 46 2 2" xfId="5408" xr:uid="{00000000-0005-0000-0000-0000BA070000}"/>
    <cellStyle name="20% - uthevingsfarge 3 46 2 2 2" xfId="8041" xr:uid="{00000000-0005-0000-0000-0000BB070000}"/>
    <cellStyle name="20% - uthevingsfarge 3 46 2 2 2 2" xfId="16496" xr:uid="{3E0AE2DE-7A22-4E89-AE91-8522C03F5CB2}"/>
    <cellStyle name="20% - uthevingsfarge 3 46 2 2 3" xfId="13923" xr:uid="{C14339A9-357E-4FBE-BD30-B4D483F6098A}"/>
    <cellStyle name="20% - uthevingsfarge 3 46 2 3" xfId="10129" xr:uid="{00000000-0005-0000-0000-0000BC070000}"/>
    <cellStyle name="20% - uthevingsfarge 3 46 2 3 2" xfId="18550" xr:uid="{EE79DED4-56AA-4F58-A687-C30E34D3D4F8}"/>
    <cellStyle name="20% - uthevingsfarge 3 46 3" xfId="4687" xr:uid="{00000000-0005-0000-0000-0000BD070000}"/>
    <cellStyle name="20% - uthevingsfarge 3 46 3 2" xfId="7340" xr:uid="{00000000-0005-0000-0000-0000BE070000}"/>
    <cellStyle name="20% - uthevingsfarge 3 46 3 2 2" xfId="15795" xr:uid="{37FF1126-D73F-4219-965E-E8C8E2DF6A4E}"/>
    <cellStyle name="20% - uthevingsfarge 3 46 3 3" xfId="13222" xr:uid="{21507DB1-59D3-4A55-A603-40AA5709A198}"/>
    <cellStyle name="20% - uthevingsfarge 3 46 4" xfId="10075" xr:uid="{00000000-0005-0000-0000-0000BF070000}"/>
    <cellStyle name="20% - uthevingsfarge 3 46 4 2" xfId="18501" xr:uid="{8458502E-381A-4628-882C-66A5A2E875A2}"/>
    <cellStyle name="20% - uthevingsfarge 3 47" xfId="580" xr:uid="{00000000-0005-0000-0000-0000C0070000}"/>
    <cellStyle name="20% - uthevingsfarge 3 47 2" xfId="581" xr:uid="{00000000-0005-0000-0000-0000C1070000}"/>
    <cellStyle name="20% - uthevingsfarge 3 47 2 2" xfId="5409" xr:uid="{00000000-0005-0000-0000-0000C2070000}"/>
    <cellStyle name="20% - uthevingsfarge 3 47 2 2 2" xfId="8042" xr:uid="{00000000-0005-0000-0000-0000C3070000}"/>
    <cellStyle name="20% - uthevingsfarge 3 47 2 2 2 2" xfId="16497" xr:uid="{64C43646-E6D2-40CD-8F68-F826A60662BE}"/>
    <cellStyle name="20% - uthevingsfarge 3 47 2 2 3" xfId="13924" xr:uid="{D1D6F5C2-6A06-4BE1-96F2-BA89F753B009}"/>
    <cellStyle name="20% - uthevingsfarge 3 47 2 3" xfId="10074" xr:uid="{00000000-0005-0000-0000-0000C4070000}"/>
    <cellStyle name="20% - uthevingsfarge 3 47 2 3 2" xfId="18500" xr:uid="{67FAF974-68A6-408A-A1A7-1E7A72F6124E}"/>
    <cellStyle name="20% - uthevingsfarge 3 47 3" xfId="4688" xr:uid="{00000000-0005-0000-0000-0000C5070000}"/>
    <cellStyle name="20% - uthevingsfarge 3 47 3 2" xfId="7341" xr:uid="{00000000-0005-0000-0000-0000C6070000}"/>
    <cellStyle name="20% - uthevingsfarge 3 47 3 2 2" xfId="15796" xr:uid="{A2629456-1B1A-435C-A260-31B75EA47651}"/>
    <cellStyle name="20% - uthevingsfarge 3 47 3 3" xfId="13223" xr:uid="{EAC46FF4-850D-4256-A0A9-FC2665890D58}"/>
    <cellStyle name="20% - uthevingsfarge 3 47 4" xfId="10001" xr:uid="{00000000-0005-0000-0000-0000C7070000}"/>
    <cellStyle name="20% - uthevingsfarge 3 47 4 2" xfId="18427" xr:uid="{8DE53871-1241-4D10-A756-A36D3759798B}"/>
    <cellStyle name="20% - uthevingsfarge 3 48" xfId="582" xr:uid="{00000000-0005-0000-0000-0000C8070000}"/>
    <cellStyle name="20% - uthevingsfarge 3 48 2" xfId="583" xr:uid="{00000000-0005-0000-0000-0000C9070000}"/>
    <cellStyle name="20% - uthevingsfarge 3 48 2 2" xfId="5410" xr:uid="{00000000-0005-0000-0000-0000CA070000}"/>
    <cellStyle name="20% - uthevingsfarge 3 48 2 2 2" xfId="8043" xr:uid="{00000000-0005-0000-0000-0000CB070000}"/>
    <cellStyle name="20% - uthevingsfarge 3 48 2 2 2 2" xfId="16498" xr:uid="{8ECE594A-2002-4517-ADC7-EE90A38DC40C}"/>
    <cellStyle name="20% - uthevingsfarge 3 48 2 2 3" xfId="13925" xr:uid="{74961964-6EF6-4315-B585-4437D42D61BD}"/>
    <cellStyle name="20% - uthevingsfarge 3 48 2 3" xfId="10073" xr:uid="{00000000-0005-0000-0000-0000CC070000}"/>
    <cellStyle name="20% - uthevingsfarge 3 48 2 3 2" xfId="18499" xr:uid="{BCCDFF6D-96CF-4760-B779-5049DDB48A0A}"/>
    <cellStyle name="20% - uthevingsfarge 3 48 3" xfId="4689" xr:uid="{00000000-0005-0000-0000-0000CD070000}"/>
    <cellStyle name="20% - uthevingsfarge 3 48 3 2" xfId="7342" xr:uid="{00000000-0005-0000-0000-0000CE070000}"/>
    <cellStyle name="20% - uthevingsfarge 3 48 3 2 2" xfId="15797" xr:uid="{07D0247C-211A-4360-B4F4-9E79F683B049}"/>
    <cellStyle name="20% - uthevingsfarge 3 48 3 3" xfId="13224" xr:uid="{4AFD630C-4474-441F-84A3-F07BA9CF30E4}"/>
    <cellStyle name="20% - uthevingsfarge 3 48 4" xfId="10072" xr:uid="{00000000-0005-0000-0000-0000CF070000}"/>
    <cellStyle name="20% - uthevingsfarge 3 48 4 2" xfId="18498" xr:uid="{D5B18E95-D7CB-43EB-B330-215142E55B34}"/>
    <cellStyle name="20% - uthevingsfarge 3 49" xfId="584" xr:uid="{00000000-0005-0000-0000-0000D0070000}"/>
    <cellStyle name="20% - uthevingsfarge 3 49 2" xfId="585" xr:uid="{00000000-0005-0000-0000-0000D1070000}"/>
    <cellStyle name="20% - uthevingsfarge 3 49 2 2" xfId="5411" xr:uid="{00000000-0005-0000-0000-0000D2070000}"/>
    <cellStyle name="20% - uthevingsfarge 3 49 2 2 2" xfId="8044" xr:uid="{00000000-0005-0000-0000-0000D3070000}"/>
    <cellStyle name="20% - uthevingsfarge 3 49 2 2 2 2" xfId="16499" xr:uid="{31113F65-9D41-4915-898E-46FC3C50E8EF}"/>
    <cellStyle name="20% - uthevingsfarge 3 49 2 2 3" xfId="13926" xr:uid="{EC34723A-5D29-4DE6-A92E-CE31C9E0F587}"/>
    <cellStyle name="20% - uthevingsfarge 3 49 2 3" xfId="10071" xr:uid="{00000000-0005-0000-0000-0000D4070000}"/>
    <cellStyle name="20% - uthevingsfarge 3 49 2 3 2" xfId="18497" xr:uid="{72415158-41E8-4BCB-9206-703C2BA937CA}"/>
    <cellStyle name="20% - uthevingsfarge 3 49 3" xfId="4690" xr:uid="{00000000-0005-0000-0000-0000D5070000}"/>
    <cellStyle name="20% - uthevingsfarge 3 49 3 2" xfId="7343" xr:uid="{00000000-0005-0000-0000-0000D6070000}"/>
    <cellStyle name="20% - uthevingsfarge 3 49 3 2 2" xfId="15798" xr:uid="{3C331592-6414-4CE6-89B2-88D9720601AD}"/>
    <cellStyle name="20% - uthevingsfarge 3 49 3 3" xfId="13225" xr:uid="{972D5044-27B4-49F2-8A78-A9AF4AF7E8B0}"/>
    <cellStyle name="20% - uthevingsfarge 3 49 4" xfId="10070" xr:uid="{00000000-0005-0000-0000-0000D7070000}"/>
    <cellStyle name="20% - uthevingsfarge 3 49 4 2" xfId="18496" xr:uid="{D4296708-9753-486F-8AB8-25AF6DCBB058}"/>
    <cellStyle name="20% - uthevingsfarge 3 5" xfId="586" xr:uid="{00000000-0005-0000-0000-0000D8070000}"/>
    <cellStyle name="20% - uthevingsfarge 3 5 2" xfId="587" xr:uid="{00000000-0005-0000-0000-0000D9070000}"/>
    <cellStyle name="20% - uthevingsfarge 3 5 2 2" xfId="5412" xr:uid="{00000000-0005-0000-0000-0000DA070000}"/>
    <cellStyle name="20% - uthevingsfarge 3 5 2 2 2" xfId="8045" xr:uid="{00000000-0005-0000-0000-0000DB070000}"/>
    <cellStyle name="20% - uthevingsfarge 3 5 2 2 2 2" xfId="16500" xr:uid="{9B6FDF0C-F39B-4F32-BE32-62EF6AC3589D}"/>
    <cellStyle name="20% - uthevingsfarge 3 5 2 2 3" xfId="13927" xr:uid="{950CBA4E-5767-48AC-B8CB-8D8A12940653}"/>
    <cellStyle name="20% - uthevingsfarge 3 5 2 3" xfId="10069" xr:uid="{00000000-0005-0000-0000-0000DC070000}"/>
    <cellStyle name="20% - uthevingsfarge 3 5 2 3 2" xfId="18495" xr:uid="{523FC11A-0B93-4310-B78C-14FD83391DFC}"/>
    <cellStyle name="20% - uthevingsfarge 3 5 3" xfId="4691" xr:uid="{00000000-0005-0000-0000-0000DD070000}"/>
    <cellStyle name="20% - uthevingsfarge 3 5 3 2" xfId="7344" xr:uid="{00000000-0005-0000-0000-0000DE070000}"/>
    <cellStyle name="20% - uthevingsfarge 3 5 3 2 2" xfId="15799" xr:uid="{42AE64BE-0804-49C6-B01F-DA74435D0217}"/>
    <cellStyle name="20% - uthevingsfarge 3 5 3 3" xfId="13226" xr:uid="{DAAA5091-101A-4C81-98B3-409A68D9AD91}"/>
    <cellStyle name="20% - uthevingsfarge 3 5 4" xfId="10068" xr:uid="{00000000-0005-0000-0000-0000DF070000}"/>
    <cellStyle name="20% - uthevingsfarge 3 5 4 2" xfId="18494" xr:uid="{7532A092-CA8D-41CF-A933-DAE2248B2053}"/>
    <cellStyle name="20% - uthevingsfarge 3 50" xfId="588" xr:uid="{00000000-0005-0000-0000-0000E0070000}"/>
    <cellStyle name="20% - uthevingsfarge 3 50 2" xfId="589" xr:uid="{00000000-0005-0000-0000-0000E1070000}"/>
    <cellStyle name="20% - uthevingsfarge 3 50 2 2" xfId="5413" xr:uid="{00000000-0005-0000-0000-0000E2070000}"/>
    <cellStyle name="20% - uthevingsfarge 3 50 2 2 2" xfId="8046" xr:uid="{00000000-0005-0000-0000-0000E3070000}"/>
    <cellStyle name="20% - uthevingsfarge 3 50 2 2 2 2" xfId="16501" xr:uid="{A22462A2-B252-4295-BFCA-809622BD5B15}"/>
    <cellStyle name="20% - uthevingsfarge 3 50 2 2 3" xfId="13928" xr:uid="{615C779C-20CD-4E13-971A-F61C5D7F6744}"/>
    <cellStyle name="20% - uthevingsfarge 3 50 2 3" xfId="10000" xr:uid="{00000000-0005-0000-0000-0000E4070000}"/>
    <cellStyle name="20% - uthevingsfarge 3 50 2 3 2" xfId="18426" xr:uid="{D0728F91-CBC0-469F-B0A3-163228A42355}"/>
    <cellStyle name="20% - uthevingsfarge 3 50 3" xfId="4692" xr:uid="{00000000-0005-0000-0000-0000E5070000}"/>
    <cellStyle name="20% - uthevingsfarge 3 50 3 2" xfId="7345" xr:uid="{00000000-0005-0000-0000-0000E6070000}"/>
    <cellStyle name="20% - uthevingsfarge 3 50 3 2 2" xfId="15800" xr:uid="{B5C684B8-3F2F-4DC6-BE03-72E7C1579590}"/>
    <cellStyle name="20% - uthevingsfarge 3 50 3 3" xfId="13227" xr:uid="{D91F4A2B-8A65-455C-92F8-A95B3C6219F6}"/>
    <cellStyle name="20% - uthevingsfarge 3 50 4" xfId="10067" xr:uid="{00000000-0005-0000-0000-0000E7070000}"/>
    <cellStyle name="20% - uthevingsfarge 3 50 4 2" xfId="18493" xr:uid="{12AD04A8-8DAE-4095-824B-9766B9F37CFB}"/>
    <cellStyle name="20% - uthevingsfarge 3 51" xfId="590" xr:uid="{00000000-0005-0000-0000-0000E8070000}"/>
    <cellStyle name="20% - uthevingsfarge 3 51 2" xfId="591" xr:uid="{00000000-0005-0000-0000-0000E9070000}"/>
    <cellStyle name="20% - uthevingsfarge 3 51 2 2" xfId="5414" xr:uid="{00000000-0005-0000-0000-0000EA070000}"/>
    <cellStyle name="20% - uthevingsfarge 3 51 2 2 2" xfId="8047" xr:uid="{00000000-0005-0000-0000-0000EB070000}"/>
    <cellStyle name="20% - uthevingsfarge 3 51 2 2 2 2" xfId="16502" xr:uid="{03CB7288-DC1F-499F-BCB2-4ED17CF017F4}"/>
    <cellStyle name="20% - uthevingsfarge 3 51 2 2 3" xfId="13929" xr:uid="{9AF3DD32-8A28-4C7F-BF9B-0881864E5831}"/>
    <cellStyle name="20% - uthevingsfarge 3 51 2 3" xfId="10066" xr:uid="{00000000-0005-0000-0000-0000EC070000}"/>
    <cellStyle name="20% - uthevingsfarge 3 51 2 3 2" xfId="18492" xr:uid="{76534BEB-56E3-473E-A6D7-7457B1DB7170}"/>
    <cellStyle name="20% - uthevingsfarge 3 51 3" xfId="4693" xr:uid="{00000000-0005-0000-0000-0000ED070000}"/>
    <cellStyle name="20% - uthevingsfarge 3 51 3 2" xfId="7346" xr:uid="{00000000-0005-0000-0000-0000EE070000}"/>
    <cellStyle name="20% - uthevingsfarge 3 51 3 2 2" xfId="15801" xr:uid="{3B6A97C6-66CA-483B-890A-777204BB1665}"/>
    <cellStyle name="20% - uthevingsfarge 3 51 3 3" xfId="13228" xr:uid="{09349181-448A-4EB8-ADA7-80C2B4C22F4A}"/>
    <cellStyle name="20% - uthevingsfarge 3 51 4" xfId="10065" xr:uid="{00000000-0005-0000-0000-0000EF070000}"/>
    <cellStyle name="20% - uthevingsfarge 3 51 4 2" xfId="18491" xr:uid="{C107EC5E-E006-4C1B-8B48-71B76EE60999}"/>
    <cellStyle name="20% - uthevingsfarge 3 52" xfId="592" xr:uid="{00000000-0005-0000-0000-0000F0070000}"/>
    <cellStyle name="20% - uthevingsfarge 3 52 2" xfId="593" xr:uid="{00000000-0005-0000-0000-0000F1070000}"/>
    <cellStyle name="20% - uthevingsfarge 3 52 2 2" xfId="5415" xr:uid="{00000000-0005-0000-0000-0000F2070000}"/>
    <cellStyle name="20% - uthevingsfarge 3 52 2 2 2" xfId="8048" xr:uid="{00000000-0005-0000-0000-0000F3070000}"/>
    <cellStyle name="20% - uthevingsfarge 3 52 2 2 2 2" xfId="16503" xr:uid="{381B1311-A6CC-45DD-8F28-376962260CBF}"/>
    <cellStyle name="20% - uthevingsfarge 3 52 2 2 3" xfId="13930" xr:uid="{1410E10C-6349-4FCB-A839-5DD450394729}"/>
    <cellStyle name="20% - uthevingsfarge 3 52 2 3" xfId="10064" xr:uid="{00000000-0005-0000-0000-0000F4070000}"/>
    <cellStyle name="20% - uthevingsfarge 3 52 2 3 2" xfId="18490" xr:uid="{D097B5C7-2156-45FE-B4F8-C4CBD6F9C6FB}"/>
    <cellStyle name="20% - uthevingsfarge 3 52 3" xfId="4694" xr:uid="{00000000-0005-0000-0000-0000F5070000}"/>
    <cellStyle name="20% - uthevingsfarge 3 52 3 2" xfId="7347" xr:uid="{00000000-0005-0000-0000-0000F6070000}"/>
    <cellStyle name="20% - uthevingsfarge 3 52 3 2 2" xfId="15802" xr:uid="{BD2F31B8-FE7F-44F6-8032-77842BE7F053}"/>
    <cellStyle name="20% - uthevingsfarge 3 52 3 3" xfId="13229" xr:uid="{A9E1C1F7-EA9A-44B5-8354-132F6723A80A}"/>
    <cellStyle name="20% - uthevingsfarge 3 52 4" xfId="10063" xr:uid="{00000000-0005-0000-0000-0000F7070000}"/>
    <cellStyle name="20% - uthevingsfarge 3 52 4 2" xfId="18489" xr:uid="{76C2CCB0-DE9A-40DB-AF27-94FE1F364E76}"/>
    <cellStyle name="20% - uthevingsfarge 3 53" xfId="594" xr:uid="{00000000-0005-0000-0000-0000F8070000}"/>
    <cellStyle name="20% - uthevingsfarge 3 53 2" xfId="595" xr:uid="{00000000-0005-0000-0000-0000F9070000}"/>
    <cellStyle name="20% - uthevingsfarge 3 53 2 2" xfId="5416" xr:uid="{00000000-0005-0000-0000-0000FA070000}"/>
    <cellStyle name="20% - uthevingsfarge 3 53 2 2 2" xfId="8049" xr:uid="{00000000-0005-0000-0000-0000FB070000}"/>
    <cellStyle name="20% - uthevingsfarge 3 53 2 2 2 2" xfId="16504" xr:uid="{3C0617F5-A0FF-49E1-B339-1FBF98607D26}"/>
    <cellStyle name="20% - uthevingsfarge 3 53 2 2 3" xfId="13931" xr:uid="{2B27FED9-9990-4A54-BEAB-EBCD7E870E10}"/>
    <cellStyle name="20% - uthevingsfarge 3 53 2 3" xfId="10062" xr:uid="{00000000-0005-0000-0000-0000FC070000}"/>
    <cellStyle name="20% - uthevingsfarge 3 53 2 3 2" xfId="18488" xr:uid="{C51532F4-5AD1-4367-8754-223CAC73B8EF}"/>
    <cellStyle name="20% - uthevingsfarge 3 53 3" xfId="4695" xr:uid="{00000000-0005-0000-0000-0000FD070000}"/>
    <cellStyle name="20% - uthevingsfarge 3 53 3 2" xfId="7348" xr:uid="{00000000-0005-0000-0000-0000FE070000}"/>
    <cellStyle name="20% - uthevingsfarge 3 53 3 2 2" xfId="15803" xr:uid="{C2D88D94-B466-4265-BCD9-6AB38316890F}"/>
    <cellStyle name="20% - uthevingsfarge 3 53 3 3" xfId="13230" xr:uid="{25F13FF7-C6D5-475D-A31A-722445578ABB}"/>
    <cellStyle name="20% - uthevingsfarge 3 53 4" xfId="10061" xr:uid="{00000000-0005-0000-0000-0000FF070000}"/>
    <cellStyle name="20% - uthevingsfarge 3 53 4 2" xfId="18487" xr:uid="{7F30B204-D937-4717-BCEF-F960908C1DA8}"/>
    <cellStyle name="20% - uthevingsfarge 3 54" xfId="596" xr:uid="{00000000-0005-0000-0000-000000080000}"/>
    <cellStyle name="20% - uthevingsfarge 3 54 2" xfId="597" xr:uid="{00000000-0005-0000-0000-000001080000}"/>
    <cellStyle name="20% - uthevingsfarge 3 54 2 2" xfId="5417" xr:uid="{00000000-0005-0000-0000-000002080000}"/>
    <cellStyle name="20% - uthevingsfarge 3 54 2 2 2" xfId="8050" xr:uid="{00000000-0005-0000-0000-000003080000}"/>
    <cellStyle name="20% - uthevingsfarge 3 54 2 2 2 2" xfId="16505" xr:uid="{6A156A9A-69B9-4084-A528-BEAC96755E07}"/>
    <cellStyle name="20% - uthevingsfarge 3 54 2 2 3" xfId="13932" xr:uid="{B5B0CE99-AE72-4EA7-B623-9009918DB544}"/>
    <cellStyle name="20% - uthevingsfarge 3 54 2 3" xfId="10060" xr:uid="{00000000-0005-0000-0000-000004080000}"/>
    <cellStyle name="20% - uthevingsfarge 3 54 2 3 2" xfId="18486" xr:uid="{243A7727-DF8E-4797-9CDE-24EC0CE7B6AE}"/>
    <cellStyle name="20% - uthevingsfarge 3 54 3" xfId="4696" xr:uid="{00000000-0005-0000-0000-000005080000}"/>
    <cellStyle name="20% - uthevingsfarge 3 54 3 2" xfId="7349" xr:uid="{00000000-0005-0000-0000-000006080000}"/>
    <cellStyle name="20% - uthevingsfarge 3 54 3 2 2" xfId="15804" xr:uid="{953908B2-F732-4B3C-BAE8-91D977152D11}"/>
    <cellStyle name="20% - uthevingsfarge 3 54 3 3" xfId="13231" xr:uid="{8B219272-34C8-4750-B3C7-04F4169EB843}"/>
    <cellStyle name="20% - uthevingsfarge 3 54 4" xfId="10059" xr:uid="{00000000-0005-0000-0000-000007080000}"/>
    <cellStyle name="20% - uthevingsfarge 3 54 4 2" xfId="18485" xr:uid="{33077103-6EA5-4FBC-854E-6C26EF66609A}"/>
    <cellStyle name="20% - uthevingsfarge 3 55" xfId="598" xr:uid="{00000000-0005-0000-0000-000008080000}"/>
    <cellStyle name="20% - uthevingsfarge 3 55 2" xfId="599" xr:uid="{00000000-0005-0000-0000-000009080000}"/>
    <cellStyle name="20% - uthevingsfarge 3 55 2 2" xfId="5418" xr:uid="{00000000-0005-0000-0000-00000A080000}"/>
    <cellStyle name="20% - uthevingsfarge 3 55 2 2 2" xfId="8051" xr:uid="{00000000-0005-0000-0000-00000B080000}"/>
    <cellStyle name="20% - uthevingsfarge 3 55 2 2 2 2" xfId="16506" xr:uid="{F49E9817-D238-46AA-83BE-09DC61E8D997}"/>
    <cellStyle name="20% - uthevingsfarge 3 55 2 2 3" xfId="13933" xr:uid="{777053DB-D380-4664-B3B3-C16F2D155193}"/>
    <cellStyle name="20% - uthevingsfarge 3 55 2 3" xfId="10058" xr:uid="{00000000-0005-0000-0000-00000C080000}"/>
    <cellStyle name="20% - uthevingsfarge 3 55 2 3 2" xfId="18484" xr:uid="{B0CF4729-342E-4E43-9312-24C81316158A}"/>
    <cellStyle name="20% - uthevingsfarge 3 55 3" xfId="4697" xr:uid="{00000000-0005-0000-0000-00000D080000}"/>
    <cellStyle name="20% - uthevingsfarge 3 55 3 2" xfId="7350" xr:uid="{00000000-0005-0000-0000-00000E080000}"/>
    <cellStyle name="20% - uthevingsfarge 3 55 3 2 2" xfId="15805" xr:uid="{64E979B6-FBB2-45ED-BC67-E811D14FEDC6}"/>
    <cellStyle name="20% - uthevingsfarge 3 55 3 3" xfId="13232" xr:uid="{103F7B1E-AB5A-4BC2-BE8E-3C0D10839948}"/>
    <cellStyle name="20% - uthevingsfarge 3 55 4" xfId="10057" xr:uid="{00000000-0005-0000-0000-00000F080000}"/>
    <cellStyle name="20% - uthevingsfarge 3 55 4 2" xfId="18483" xr:uid="{B7F2AE28-95C8-4773-AE6A-685CCA139B18}"/>
    <cellStyle name="20% - uthevingsfarge 3 56" xfId="600" xr:uid="{00000000-0005-0000-0000-000010080000}"/>
    <cellStyle name="20% - uthevingsfarge 3 56 2" xfId="601" xr:uid="{00000000-0005-0000-0000-000011080000}"/>
    <cellStyle name="20% - uthevingsfarge 3 56 2 2" xfId="5419" xr:uid="{00000000-0005-0000-0000-000012080000}"/>
    <cellStyle name="20% - uthevingsfarge 3 56 2 2 2" xfId="8052" xr:uid="{00000000-0005-0000-0000-000013080000}"/>
    <cellStyle name="20% - uthevingsfarge 3 56 2 2 2 2" xfId="16507" xr:uid="{00FD0209-14F0-4CDE-B62D-A39EDF8F397B}"/>
    <cellStyle name="20% - uthevingsfarge 3 56 2 2 3" xfId="13934" xr:uid="{F8D784DB-22B2-4F3A-9ED4-130513F98D3C}"/>
    <cellStyle name="20% - uthevingsfarge 3 56 2 3" xfId="10056" xr:uid="{00000000-0005-0000-0000-000014080000}"/>
    <cellStyle name="20% - uthevingsfarge 3 56 2 3 2" xfId="18482" xr:uid="{8DD7738D-F59A-4715-8BAE-7F79AA1DFE3F}"/>
    <cellStyle name="20% - uthevingsfarge 3 56 3" xfId="4698" xr:uid="{00000000-0005-0000-0000-000015080000}"/>
    <cellStyle name="20% - uthevingsfarge 3 56 3 2" xfId="7351" xr:uid="{00000000-0005-0000-0000-000016080000}"/>
    <cellStyle name="20% - uthevingsfarge 3 56 3 2 2" xfId="15806" xr:uid="{875CE0CB-4EEB-4378-BD07-A79BAF929BD7}"/>
    <cellStyle name="20% - uthevingsfarge 3 56 3 3" xfId="13233" xr:uid="{5E80E613-99E2-4ABC-B0C7-9014D04499D9}"/>
    <cellStyle name="20% - uthevingsfarge 3 56 4" xfId="10055" xr:uid="{00000000-0005-0000-0000-000017080000}"/>
    <cellStyle name="20% - uthevingsfarge 3 56 4 2" xfId="18481" xr:uid="{3C0AC8BD-008A-4E04-B679-2CF765DF9080}"/>
    <cellStyle name="20% - uthevingsfarge 3 57" xfId="602" xr:uid="{00000000-0005-0000-0000-000018080000}"/>
    <cellStyle name="20% - uthevingsfarge 3 57 2" xfId="603" xr:uid="{00000000-0005-0000-0000-000019080000}"/>
    <cellStyle name="20% - uthevingsfarge 3 57 2 2" xfId="5420" xr:uid="{00000000-0005-0000-0000-00001A080000}"/>
    <cellStyle name="20% - uthevingsfarge 3 57 2 2 2" xfId="8053" xr:uid="{00000000-0005-0000-0000-00001B080000}"/>
    <cellStyle name="20% - uthevingsfarge 3 57 2 2 2 2" xfId="16508" xr:uid="{8B1EE8F5-1437-483B-911B-1242757C3D8E}"/>
    <cellStyle name="20% - uthevingsfarge 3 57 2 2 3" xfId="13935" xr:uid="{D835D23F-F07E-42C3-BEF9-68E83F5B08CD}"/>
    <cellStyle name="20% - uthevingsfarge 3 57 2 3" xfId="10054" xr:uid="{00000000-0005-0000-0000-00001C080000}"/>
    <cellStyle name="20% - uthevingsfarge 3 57 2 3 2" xfId="18480" xr:uid="{4BFBBF32-3715-4EF6-8F82-654A85168866}"/>
    <cellStyle name="20% - uthevingsfarge 3 57 3" xfId="4699" xr:uid="{00000000-0005-0000-0000-00001D080000}"/>
    <cellStyle name="20% - uthevingsfarge 3 57 3 2" xfId="7352" xr:uid="{00000000-0005-0000-0000-00001E080000}"/>
    <cellStyle name="20% - uthevingsfarge 3 57 3 2 2" xfId="15807" xr:uid="{AAB0896D-FED1-4B31-860D-14BED756CDEC}"/>
    <cellStyle name="20% - uthevingsfarge 3 57 3 3" xfId="13234" xr:uid="{5568CD4B-7CED-4881-A110-77F612AF4322}"/>
    <cellStyle name="20% - uthevingsfarge 3 57 4" xfId="10053" xr:uid="{00000000-0005-0000-0000-00001F080000}"/>
    <cellStyle name="20% - uthevingsfarge 3 57 4 2" xfId="18479" xr:uid="{43E07938-DC8A-49CB-B88B-7A7627AB8A2E}"/>
    <cellStyle name="20% - uthevingsfarge 3 58" xfId="604" xr:uid="{00000000-0005-0000-0000-000020080000}"/>
    <cellStyle name="20% - uthevingsfarge 3 58 2" xfId="605" xr:uid="{00000000-0005-0000-0000-000021080000}"/>
    <cellStyle name="20% - uthevingsfarge 3 58 2 2" xfId="5421" xr:uid="{00000000-0005-0000-0000-000022080000}"/>
    <cellStyle name="20% - uthevingsfarge 3 58 2 2 2" xfId="8054" xr:uid="{00000000-0005-0000-0000-000023080000}"/>
    <cellStyle name="20% - uthevingsfarge 3 58 2 2 2 2" xfId="16509" xr:uid="{10B98892-D0AD-4889-83E8-1DD60BD11BB8}"/>
    <cellStyle name="20% - uthevingsfarge 3 58 2 2 3" xfId="13936" xr:uid="{AAEC20CE-EA95-4846-BBE8-69FC9737431B}"/>
    <cellStyle name="20% - uthevingsfarge 3 58 2 3" xfId="10052" xr:uid="{00000000-0005-0000-0000-000024080000}"/>
    <cellStyle name="20% - uthevingsfarge 3 58 2 3 2" xfId="18478" xr:uid="{640D71EA-9B68-407C-A68C-A339EA7354D1}"/>
    <cellStyle name="20% - uthevingsfarge 3 58 3" xfId="4700" xr:uid="{00000000-0005-0000-0000-000025080000}"/>
    <cellStyle name="20% - uthevingsfarge 3 58 3 2" xfId="7353" xr:uid="{00000000-0005-0000-0000-000026080000}"/>
    <cellStyle name="20% - uthevingsfarge 3 58 3 2 2" xfId="15808" xr:uid="{1FE1F047-4A2E-4510-A4E0-06F27A530D59}"/>
    <cellStyle name="20% - uthevingsfarge 3 58 3 3" xfId="13235" xr:uid="{DDCACBDC-C701-41DB-94A2-AE54F17F3BCF}"/>
    <cellStyle name="20% - uthevingsfarge 3 58 4" xfId="10051" xr:uid="{00000000-0005-0000-0000-000027080000}"/>
    <cellStyle name="20% - uthevingsfarge 3 58 4 2" xfId="18477" xr:uid="{BBA389A5-DDED-4A94-A8B3-55B6B264F64A}"/>
    <cellStyle name="20% - uthevingsfarge 3 59" xfId="606" xr:uid="{00000000-0005-0000-0000-000028080000}"/>
    <cellStyle name="20% - uthevingsfarge 3 59 2" xfId="607" xr:uid="{00000000-0005-0000-0000-000029080000}"/>
    <cellStyle name="20% - uthevingsfarge 3 59 2 2" xfId="5422" xr:uid="{00000000-0005-0000-0000-00002A080000}"/>
    <cellStyle name="20% - uthevingsfarge 3 59 2 2 2" xfId="8055" xr:uid="{00000000-0005-0000-0000-00002B080000}"/>
    <cellStyle name="20% - uthevingsfarge 3 59 2 2 2 2" xfId="16510" xr:uid="{7A970CE7-ABEE-471C-A8DA-DF0DAA814889}"/>
    <cellStyle name="20% - uthevingsfarge 3 59 2 2 3" xfId="13937" xr:uid="{A30C7C6D-438C-4AD9-9F7A-CD460EA465C7}"/>
    <cellStyle name="20% - uthevingsfarge 3 59 2 3" xfId="10050" xr:uid="{00000000-0005-0000-0000-00002C080000}"/>
    <cellStyle name="20% - uthevingsfarge 3 59 2 3 2" xfId="18476" xr:uid="{C2C7CF9F-943E-4E43-8B2A-BE969856D850}"/>
    <cellStyle name="20% - uthevingsfarge 3 59 3" xfId="4701" xr:uid="{00000000-0005-0000-0000-00002D080000}"/>
    <cellStyle name="20% - uthevingsfarge 3 59 3 2" xfId="7354" xr:uid="{00000000-0005-0000-0000-00002E080000}"/>
    <cellStyle name="20% - uthevingsfarge 3 59 3 2 2" xfId="15809" xr:uid="{947EC09E-2D2B-4728-8039-A463E08D2714}"/>
    <cellStyle name="20% - uthevingsfarge 3 59 3 3" xfId="13236" xr:uid="{FE7D2499-4A11-4B93-97ED-DA1567997F6C}"/>
    <cellStyle name="20% - uthevingsfarge 3 59 4" xfId="9999" xr:uid="{00000000-0005-0000-0000-00002F080000}"/>
    <cellStyle name="20% - uthevingsfarge 3 59 4 2" xfId="18425" xr:uid="{BA2FC28D-583D-4C5E-A9A5-A497968C0C1B}"/>
    <cellStyle name="20% - uthevingsfarge 3 6" xfId="608" xr:uid="{00000000-0005-0000-0000-000030080000}"/>
    <cellStyle name="20% - uthevingsfarge 3 6 2" xfId="609" xr:uid="{00000000-0005-0000-0000-000031080000}"/>
    <cellStyle name="20% - uthevingsfarge 3 6 2 2" xfId="5423" xr:uid="{00000000-0005-0000-0000-000032080000}"/>
    <cellStyle name="20% - uthevingsfarge 3 6 2 2 2" xfId="8056" xr:uid="{00000000-0005-0000-0000-000033080000}"/>
    <cellStyle name="20% - uthevingsfarge 3 6 2 2 2 2" xfId="16511" xr:uid="{25267E48-A31A-41BA-91F5-5A0FCFEF1AE3}"/>
    <cellStyle name="20% - uthevingsfarge 3 6 2 2 3" xfId="13938" xr:uid="{B0A7B425-3757-45C6-B92B-C4157D1BE486}"/>
    <cellStyle name="20% - uthevingsfarge 3 6 2 3" xfId="10049" xr:uid="{00000000-0005-0000-0000-000034080000}"/>
    <cellStyle name="20% - uthevingsfarge 3 6 2 3 2" xfId="18475" xr:uid="{D4EAE91C-DFFC-463D-AB3F-D9959B5ED6E6}"/>
    <cellStyle name="20% - uthevingsfarge 3 6 3" xfId="4702" xr:uid="{00000000-0005-0000-0000-000035080000}"/>
    <cellStyle name="20% - uthevingsfarge 3 6 3 2" xfId="7355" xr:uid="{00000000-0005-0000-0000-000036080000}"/>
    <cellStyle name="20% - uthevingsfarge 3 6 3 2 2" xfId="15810" xr:uid="{B371DA22-0B99-490F-AD17-146DC08E5444}"/>
    <cellStyle name="20% - uthevingsfarge 3 6 3 3" xfId="13237" xr:uid="{5C3BFCE4-5806-48AF-B1A7-BFF688889566}"/>
    <cellStyle name="20% - uthevingsfarge 3 6 4" xfId="10048" xr:uid="{00000000-0005-0000-0000-000037080000}"/>
    <cellStyle name="20% - uthevingsfarge 3 6 4 2" xfId="18474" xr:uid="{784D56FF-5446-46C4-B986-35FCD27D1909}"/>
    <cellStyle name="20% - uthevingsfarge 3 60" xfId="610" xr:uid="{00000000-0005-0000-0000-000038080000}"/>
    <cellStyle name="20% - uthevingsfarge 3 60 2" xfId="611" xr:uid="{00000000-0005-0000-0000-000039080000}"/>
    <cellStyle name="20% - uthevingsfarge 3 60 3" xfId="10047" xr:uid="{00000000-0005-0000-0000-00003A080000}"/>
    <cellStyle name="20% - uthevingsfarge 3 60 3 2" xfId="18473" xr:uid="{67F5D8B5-9471-44C4-8997-D9442E18B490}"/>
    <cellStyle name="20% - uthevingsfarge 3 61" xfId="612" xr:uid="{00000000-0005-0000-0000-00003B080000}"/>
    <cellStyle name="20% - uthevingsfarge 3 61 2" xfId="613" xr:uid="{00000000-0005-0000-0000-00003C080000}"/>
    <cellStyle name="20% - uthevingsfarge 3 62" xfId="614" xr:uid="{00000000-0005-0000-0000-00003D080000}"/>
    <cellStyle name="20% - uthevingsfarge 3 62 2" xfId="615" xr:uid="{00000000-0005-0000-0000-00003E080000}"/>
    <cellStyle name="20% - uthevingsfarge 3 63" xfId="616" xr:uid="{00000000-0005-0000-0000-00003F080000}"/>
    <cellStyle name="20% - uthevingsfarge 3 63 2" xfId="617" xr:uid="{00000000-0005-0000-0000-000040080000}"/>
    <cellStyle name="20% - uthevingsfarge 3 64" xfId="618" xr:uid="{00000000-0005-0000-0000-000041080000}"/>
    <cellStyle name="20% - uthevingsfarge 3 64 2" xfId="619" xr:uid="{00000000-0005-0000-0000-000042080000}"/>
    <cellStyle name="20% - uthevingsfarge 3 65" xfId="620" xr:uid="{00000000-0005-0000-0000-000043080000}"/>
    <cellStyle name="20% - uthevingsfarge 3 65 2" xfId="621" xr:uid="{00000000-0005-0000-0000-000044080000}"/>
    <cellStyle name="20% - uthevingsfarge 3 66" xfId="622" xr:uid="{00000000-0005-0000-0000-000045080000}"/>
    <cellStyle name="20% - uthevingsfarge 3 66 2" xfId="623" xr:uid="{00000000-0005-0000-0000-000046080000}"/>
    <cellStyle name="20% - uthevingsfarge 3 67" xfId="624" xr:uid="{00000000-0005-0000-0000-000047080000}"/>
    <cellStyle name="20% - uthevingsfarge 3 67 2" xfId="625" xr:uid="{00000000-0005-0000-0000-000048080000}"/>
    <cellStyle name="20% - uthevingsfarge 3 68" xfId="626" xr:uid="{00000000-0005-0000-0000-000049080000}"/>
    <cellStyle name="20% - uthevingsfarge 3 68 2" xfId="627" xr:uid="{00000000-0005-0000-0000-00004A080000}"/>
    <cellStyle name="20% - uthevingsfarge 3 69" xfId="628" xr:uid="{00000000-0005-0000-0000-00004B080000}"/>
    <cellStyle name="20% - uthevingsfarge 3 69 2" xfId="629" xr:uid="{00000000-0005-0000-0000-00004C080000}"/>
    <cellStyle name="20% - uthevingsfarge 3 7" xfId="630" xr:uid="{00000000-0005-0000-0000-00004D080000}"/>
    <cellStyle name="20% - uthevingsfarge 3 7 2" xfId="631" xr:uid="{00000000-0005-0000-0000-00004E080000}"/>
    <cellStyle name="20% - uthevingsfarge 3 7 2 2" xfId="5424" xr:uid="{00000000-0005-0000-0000-00004F080000}"/>
    <cellStyle name="20% - uthevingsfarge 3 7 2 2 2" xfId="8057" xr:uid="{00000000-0005-0000-0000-000050080000}"/>
    <cellStyle name="20% - uthevingsfarge 3 7 2 2 2 2" xfId="16512" xr:uid="{D9D094EF-ED87-4D3F-8934-D88073BBA68D}"/>
    <cellStyle name="20% - uthevingsfarge 3 7 2 2 3" xfId="13939" xr:uid="{FEE858CC-90C2-4B26-B4BB-7B74387AEBE2}"/>
    <cellStyle name="20% - uthevingsfarge 3 7 2 3" xfId="9998" xr:uid="{00000000-0005-0000-0000-000051080000}"/>
    <cellStyle name="20% - uthevingsfarge 3 7 2 3 2" xfId="18424" xr:uid="{F9DE194C-3333-402E-9BEE-D5A5C2C4E5CB}"/>
    <cellStyle name="20% - uthevingsfarge 3 7 3" xfId="4703" xr:uid="{00000000-0005-0000-0000-000052080000}"/>
    <cellStyle name="20% - uthevingsfarge 3 7 3 2" xfId="7356" xr:uid="{00000000-0005-0000-0000-000053080000}"/>
    <cellStyle name="20% - uthevingsfarge 3 7 3 2 2" xfId="15811" xr:uid="{81A7172A-22C5-4776-80C4-FF6D2AC4E151}"/>
    <cellStyle name="20% - uthevingsfarge 3 7 3 3" xfId="13238" xr:uid="{845C2ED2-3830-41BB-B96F-076C945DC678}"/>
    <cellStyle name="20% - uthevingsfarge 3 7 4" xfId="10046" xr:uid="{00000000-0005-0000-0000-000054080000}"/>
    <cellStyle name="20% - uthevingsfarge 3 7 4 2" xfId="18472" xr:uid="{E44EDC16-7827-460C-B746-8C99251D1696}"/>
    <cellStyle name="20% - uthevingsfarge 3 70" xfId="632" xr:uid="{00000000-0005-0000-0000-000055080000}"/>
    <cellStyle name="20% - uthevingsfarge 3 70 2" xfId="633" xr:uid="{00000000-0005-0000-0000-000056080000}"/>
    <cellStyle name="20% - uthevingsfarge 3 71" xfId="634" xr:uid="{00000000-0005-0000-0000-000057080000}"/>
    <cellStyle name="20% - uthevingsfarge 3 71 2" xfId="635" xr:uid="{00000000-0005-0000-0000-000058080000}"/>
    <cellStyle name="20% - uthevingsfarge 3 72" xfId="636" xr:uid="{00000000-0005-0000-0000-000059080000}"/>
    <cellStyle name="20% - uthevingsfarge 3 72 2" xfId="637" xr:uid="{00000000-0005-0000-0000-00005A080000}"/>
    <cellStyle name="20% - uthevingsfarge 3 73" xfId="638" xr:uid="{00000000-0005-0000-0000-00005B080000}"/>
    <cellStyle name="20% - uthevingsfarge 3 73 2" xfId="639" xr:uid="{00000000-0005-0000-0000-00005C080000}"/>
    <cellStyle name="20% - uthevingsfarge 3 74" xfId="640" xr:uid="{00000000-0005-0000-0000-00005D080000}"/>
    <cellStyle name="20% - uthevingsfarge 3 74 2" xfId="641" xr:uid="{00000000-0005-0000-0000-00005E080000}"/>
    <cellStyle name="20% - uthevingsfarge 3 75" xfId="642" xr:uid="{00000000-0005-0000-0000-00005F080000}"/>
    <cellStyle name="20% - uthevingsfarge 3 75 2" xfId="643" xr:uid="{00000000-0005-0000-0000-000060080000}"/>
    <cellStyle name="20% - uthevingsfarge 3 76" xfId="644" xr:uid="{00000000-0005-0000-0000-000061080000}"/>
    <cellStyle name="20% - uthevingsfarge 3 76 2" xfId="645" xr:uid="{00000000-0005-0000-0000-000062080000}"/>
    <cellStyle name="20% - uthevingsfarge 3 77" xfId="646" xr:uid="{00000000-0005-0000-0000-000063080000}"/>
    <cellStyle name="20% - uthevingsfarge 3 78" xfId="647" xr:uid="{00000000-0005-0000-0000-000064080000}"/>
    <cellStyle name="20% - uthevingsfarge 3 79" xfId="648" xr:uid="{00000000-0005-0000-0000-000065080000}"/>
    <cellStyle name="20% - uthevingsfarge 3 8" xfId="649" xr:uid="{00000000-0005-0000-0000-000066080000}"/>
    <cellStyle name="20% - uthevingsfarge 3 8 2" xfId="650" xr:uid="{00000000-0005-0000-0000-000067080000}"/>
    <cellStyle name="20% - uthevingsfarge 3 8 2 2" xfId="5425" xr:uid="{00000000-0005-0000-0000-000068080000}"/>
    <cellStyle name="20% - uthevingsfarge 3 8 2 2 2" xfId="8058" xr:uid="{00000000-0005-0000-0000-000069080000}"/>
    <cellStyle name="20% - uthevingsfarge 3 8 2 2 2 2" xfId="16513" xr:uid="{6C2BD945-0522-4E1A-8BF1-5DFB348EE3CC}"/>
    <cellStyle name="20% - uthevingsfarge 3 8 2 2 3" xfId="13940" xr:uid="{A9F28F29-BCF4-44E6-A353-BDFC4BBE814D}"/>
    <cellStyle name="20% - uthevingsfarge 3 8 2 3" xfId="10045" xr:uid="{00000000-0005-0000-0000-00006A080000}"/>
    <cellStyle name="20% - uthevingsfarge 3 8 2 3 2" xfId="18471" xr:uid="{16999481-6B6A-460C-B852-7F0F6922999C}"/>
    <cellStyle name="20% - uthevingsfarge 3 8 3" xfId="4704" xr:uid="{00000000-0005-0000-0000-00006B080000}"/>
    <cellStyle name="20% - uthevingsfarge 3 8 3 2" xfId="7357" xr:uid="{00000000-0005-0000-0000-00006C080000}"/>
    <cellStyle name="20% - uthevingsfarge 3 8 3 2 2" xfId="15812" xr:uid="{D13928DF-1741-4579-8A56-6194CB26AF1F}"/>
    <cellStyle name="20% - uthevingsfarge 3 8 3 3" xfId="13239" xr:uid="{DCFBA865-C002-4638-BE29-891A8E76AC47}"/>
    <cellStyle name="20% - uthevingsfarge 3 8 4" xfId="10044" xr:uid="{00000000-0005-0000-0000-00006D080000}"/>
    <cellStyle name="20% - uthevingsfarge 3 8 4 2" xfId="18470" xr:uid="{109726AE-1B75-4E91-A073-E3BA59F6EC16}"/>
    <cellStyle name="20% - uthevingsfarge 3 80" xfId="651" xr:uid="{00000000-0005-0000-0000-00006E080000}"/>
    <cellStyle name="20% - uthevingsfarge 3 81" xfId="652" xr:uid="{00000000-0005-0000-0000-00006F080000}"/>
    <cellStyle name="20% - uthevingsfarge 3 82" xfId="653" xr:uid="{00000000-0005-0000-0000-000070080000}"/>
    <cellStyle name="20% - uthevingsfarge 3 83" xfId="654" xr:uid="{00000000-0005-0000-0000-000071080000}"/>
    <cellStyle name="20% - uthevingsfarge 3 84" xfId="655" xr:uid="{00000000-0005-0000-0000-000072080000}"/>
    <cellStyle name="20% - uthevingsfarge 3 85" xfId="656" xr:uid="{00000000-0005-0000-0000-000073080000}"/>
    <cellStyle name="20% - uthevingsfarge 3 86" xfId="657" xr:uid="{00000000-0005-0000-0000-000074080000}"/>
    <cellStyle name="20% - uthevingsfarge 3 87" xfId="658" xr:uid="{00000000-0005-0000-0000-000075080000}"/>
    <cellStyle name="20% - uthevingsfarge 3 88" xfId="659" xr:uid="{00000000-0005-0000-0000-000076080000}"/>
    <cellStyle name="20% - uthevingsfarge 3 89" xfId="660" xr:uid="{00000000-0005-0000-0000-000077080000}"/>
    <cellStyle name="20% - uthevingsfarge 3 9" xfId="661" xr:uid="{00000000-0005-0000-0000-000078080000}"/>
    <cellStyle name="20% - uthevingsfarge 3 9 2" xfId="662" xr:uid="{00000000-0005-0000-0000-000079080000}"/>
    <cellStyle name="20% - uthevingsfarge 3 9 2 2" xfId="5426" xr:uid="{00000000-0005-0000-0000-00007A080000}"/>
    <cellStyle name="20% - uthevingsfarge 3 9 2 2 2" xfId="8059" xr:uid="{00000000-0005-0000-0000-00007B080000}"/>
    <cellStyle name="20% - uthevingsfarge 3 9 2 2 2 2" xfId="16514" xr:uid="{07198BAB-BBB4-41D2-A82A-F68099181196}"/>
    <cellStyle name="20% - uthevingsfarge 3 9 2 2 3" xfId="13941" xr:uid="{6C376529-3E86-44FD-9B41-5901270F4E71}"/>
    <cellStyle name="20% - uthevingsfarge 3 9 2 3" xfId="10043" xr:uid="{00000000-0005-0000-0000-00007C080000}"/>
    <cellStyle name="20% - uthevingsfarge 3 9 2 3 2" xfId="18469" xr:uid="{55CF0897-33F5-4432-A5C6-2EA9ADCD5DA5}"/>
    <cellStyle name="20% - uthevingsfarge 3 9 3" xfId="4705" xr:uid="{00000000-0005-0000-0000-00007D080000}"/>
    <cellStyle name="20% - uthevingsfarge 3 9 3 2" xfId="7358" xr:uid="{00000000-0005-0000-0000-00007E080000}"/>
    <cellStyle name="20% - uthevingsfarge 3 9 3 2 2" xfId="15813" xr:uid="{FE5EC02C-626D-4A88-A8B8-D7ED4DEB31E7}"/>
    <cellStyle name="20% - uthevingsfarge 3 9 3 3" xfId="13240" xr:uid="{E6BE5067-1A5B-4656-AAE3-98017EBBF6A7}"/>
    <cellStyle name="20% - uthevingsfarge 3 9 4" xfId="10042" xr:uid="{00000000-0005-0000-0000-00007F080000}"/>
    <cellStyle name="20% - uthevingsfarge 3 9 4 2" xfId="18468" xr:uid="{CA1A06A7-B889-4DEC-84DD-9DA186C0E96B}"/>
    <cellStyle name="20% - uthevingsfarge 3 90" xfId="663" xr:uid="{00000000-0005-0000-0000-000080080000}"/>
    <cellStyle name="20% - uthevingsfarge 3 90 2" xfId="2779" xr:uid="{00000000-0005-0000-0000-000081080000}"/>
    <cellStyle name="20% - uthevingsfarge 3 90 2 2" xfId="3119" xr:uid="{00000000-0005-0000-0000-000082080000}"/>
    <cellStyle name="20% - uthevingsfarge 3 90 2 2 2" xfId="6704" xr:uid="{00000000-0005-0000-0000-000083080000}"/>
    <cellStyle name="20% - uthevingsfarge 3 90 2 2 2 2" xfId="15159" xr:uid="{B6CB2D81-B68F-4B88-9269-38EA7D814530}"/>
    <cellStyle name="20% - uthevingsfarge 3 90 2 2 3" xfId="12012" xr:uid="{0C1E2952-207B-4821-8A5D-A46DECDF073D}"/>
    <cellStyle name="20% - uthevingsfarge 3 90 2 3" xfId="3991" xr:uid="{00000000-0005-0000-0000-000084080000}"/>
    <cellStyle name="20% - uthevingsfarge 3 90 2 3 2" xfId="12880" xr:uid="{409CBAFE-F1A9-463D-8393-B6B69EAF72A2}"/>
    <cellStyle name="20% - uthevingsfarge 3 90 2 4" xfId="6352" xr:uid="{00000000-0005-0000-0000-000085080000}"/>
    <cellStyle name="20% - uthevingsfarge 3 90 2 4 2" xfId="14807" xr:uid="{044CBFBB-E5B7-457A-AB92-8C998F3DA2E6}"/>
    <cellStyle name="20% - uthevingsfarge 3 90 2 5" xfId="8704" xr:uid="{00000000-0005-0000-0000-000086080000}"/>
    <cellStyle name="20% - uthevingsfarge 3 90 2 5 2" xfId="17159" xr:uid="{B3509181-6D6A-43A2-821B-096A1B8CADFA}"/>
    <cellStyle name="20% - uthevingsfarge 3 90 2 6" xfId="11672" xr:uid="{4B8C67D8-E487-45B0-A32D-8816E1D5F601}"/>
    <cellStyle name="20% - uthevingsfarge 3 90 3" xfId="3118" xr:uid="{00000000-0005-0000-0000-000087080000}"/>
    <cellStyle name="20% - uthevingsfarge 3 90 3 2" xfId="6703" xr:uid="{00000000-0005-0000-0000-000088080000}"/>
    <cellStyle name="20% - uthevingsfarge 3 90 3 2 2" xfId="15158" xr:uid="{B12B0DCC-0690-4B38-9AD2-1482D6D50AC6}"/>
    <cellStyle name="20% - uthevingsfarge 3 90 3 3" xfId="12011" xr:uid="{8B83D5C5-F8C9-4E65-85B6-5CDBE7D9F243}"/>
    <cellStyle name="20% - uthevingsfarge 3 90 4" xfId="3946" xr:uid="{00000000-0005-0000-0000-000089080000}"/>
    <cellStyle name="20% - uthevingsfarge 3 90 4 2" xfId="12835" xr:uid="{ACF5CA67-0434-40AA-A786-B64E35607A1B}"/>
    <cellStyle name="20% - uthevingsfarge 3 90 5" xfId="6067" xr:uid="{00000000-0005-0000-0000-00008A080000}"/>
    <cellStyle name="20% - uthevingsfarge 3 90 5 2" xfId="14522" xr:uid="{87BDB0F8-9219-43C9-8BC5-B2002DD40421}"/>
    <cellStyle name="20% - uthevingsfarge 3 90 6" xfId="8703" xr:uid="{00000000-0005-0000-0000-00008B080000}"/>
    <cellStyle name="20% - uthevingsfarge 3 90 6 2" xfId="17158" xr:uid="{1C3506EE-B3B6-49FC-998C-441A2EC8712E}"/>
    <cellStyle name="20% - uthevingsfarge 3 90 7" xfId="11390" xr:uid="{9D9B54AB-DF5E-41E3-84FB-3F88E42AAFBF}"/>
    <cellStyle name="20% - uthevingsfarge 3 91" xfId="664" xr:uid="{00000000-0005-0000-0000-00008C080000}"/>
    <cellStyle name="20% - uthevingsfarge 3 91 2" xfId="2780" xr:uid="{00000000-0005-0000-0000-00008D080000}"/>
    <cellStyle name="20% - uthevingsfarge 3 91 2 2" xfId="3121" xr:uid="{00000000-0005-0000-0000-00008E080000}"/>
    <cellStyle name="20% - uthevingsfarge 3 91 2 2 2" xfId="6706" xr:uid="{00000000-0005-0000-0000-00008F080000}"/>
    <cellStyle name="20% - uthevingsfarge 3 91 2 2 2 2" xfId="15161" xr:uid="{270C9B19-A0D9-4540-8E0D-87BF14F5231E}"/>
    <cellStyle name="20% - uthevingsfarge 3 91 2 2 3" xfId="12014" xr:uid="{FBAD1C0C-1DE4-4F57-8419-9137B5BC7B83}"/>
    <cellStyle name="20% - uthevingsfarge 3 91 2 3" xfId="3961" xr:uid="{00000000-0005-0000-0000-000090080000}"/>
    <cellStyle name="20% - uthevingsfarge 3 91 2 3 2" xfId="12850" xr:uid="{1FB22EFA-9FCD-4D00-AD8A-1F1BF1566AF1}"/>
    <cellStyle name="20% - uthevingsfarge 3 91 2 4" xfId="6353" xr:uid="{00000000-0005-0000-0000-000091080000}"/>
    <cellStyle name="20% - uthevingsfarge 3 91 2 4 2" xfId="14808" xr:uid="{02ACB2F8-7308-4DA0-8898-8462F83505AE}"/>
    <cellStyle name="20% - uthevingsfarge 3 91 2 5" xfId="8706" xr:uid="{00000000-0005-0000-0000-000092080000}"/>
    <cellStyle name="20% - uthevingsfarge 3 91 2 5 2" xfId="17161" xr:uid="{3882C967-C94D-4ADC-BDF8-74A1DC770A43}"/>
    <cellStyle name="20% - uthevingsfarge 3 91 2 6" xfId="11673" xr:uid="{DE85DB51-CD50-49A1-90EF-EC507D309F0C}"/>
    <cellStyle name="20% - uthevingsfarge 3 91 3" xfId="3120" xr:uid="{00000000-0005-0000-0000-000093080000}"/>
    <cellStyle name="20% - uthevingsfarge 3 91 3 2" xfId="6705" xr:uid="{00000000-0005-0000-0000-000094080000}"/>
    <cellStyle name="20% - uthevingsfarge 3 91 3 2 2" xfId="15160" xr:uid="{BC1E462E-B174-417B-B2E3-C3C5C09BA9F8}"/>
    <cellStyle name="20% - uthevingsfarge 3 91 3 3" xfId="12013" xr:uid="{4B211AE5-6D5E-4965-8937-D9F0717E71C0}"/>
    <cellStyle name="20% - uthevingsfarge 3 91 4" xfId="4041" xr:uid="{00000000-0005-0000-0000-000095080000}"/>
    <cellStyle name="20% - uthevingsfarge 3 91 4 2" xfId="12929" xr:uid="{09780DEF-9C37-49E0-9BDA-41FD1FC8161F}"/>
    <cellStyle name="20% - uthevingsfarge 3 91 5" xfId="6068" xr:uid="{00000000-0005-0000-0000-000096080000}"/>
    <cellStyle name="20% - uthevingsfarge 3 91 5 2" xfId="14523" xr:uid="{2BA922E5-59B6-49F8-BB82-26F971A3EE37}"/>
    <cellStyle name="20% - uthevingsfarge 3 91 6" xfId="8705" xr:uid="{00000000-0005-0000-0000-000097080000}"/>
    <cellStyle name="20% - uthevingsfarge 3 91 6 2" xfId="17160" xr:uid="{A7234F60-8128-42C9-A1A0-BD2183636F0C}"/>
    <cellStyle name="20% - uthevingsfarge 3 91 7" xfId="11391" xr:uid="{D50BFC63-2EB7-4FC7-B365-02EC9DB1CFB2}"/>
    <cellStyle name="20% - uthevingsfarge 3 92" xfId="665" xr:uid="{00000000-0005-0000-0000-000098080000}"/>
    <cellStyle name="20% - uthevingsfarge 3 92 2" xfId="2781" xr:uid="{00000000-0005-0000-0000-000099080000}"/>
    <cellStyle name="20% - uthevingsfarge 3 92 2 2" xfId="3123" xr:uid="{00000000-0005-0000-0000-00009A080000}"/>
    <cellStyle name="20% - uthevingsfarge 3 92 2 2 2" xfId="6708" xr:uid="{00000000-0005-0000-0000-00009B080000}"/>
    <cellStyle name="20% - uthevingsfarge 3 92 2 2 2 2" xfId="15163" xr:uid="{D1EBA9DF-6E18-4300-9DEE-1E19A926AE39}"/>
    <cellStyle name="20% - uthevingsfarge 3 92 2 2 3" xfId="12016" xr:uid="{53B88DCA-F8F6-4E23-A505-AB4D8C1B5496}"/>
    <cellStyle name="20% - uthevingsfarge 3 92 2 3" xfId="3962" xr:uid="{00000000-0005-0000-0000-00009C080000}"/>
    <cellStyle name="20% - uthevingsfarge 3 92 2 3 2" xfId="12851" xr:uid="{FF0A4C25-77F6-4476-821F-1CD2783B5E86}"/>
    <cellStyle name="20% - uthevingsfarge 3 92 2 4" xfId="6354" xr:uid="{00000000-0005-0000-0000-00009D080000}"/>
    <cellStyle name="20% - uthevingsfarge 3 92 2 4 2" xfId="14809" xr:uid="{3C7438E2-6156-4310-829B-791ADAEEB1FE}"/>
    <cellStyle name="20% - uthevingsfarge 3 92 2 5" xfId="8708" xr:uid="{00000000-0005-0000-0000-00009E080000}"/>
    <cellStyle name="20% - uthevingsfarge 3 92 2 5 2" xfId="17163" xr:uid="{FDE18530-5214-4870-95AB-9D3F829D5DC9}"/>
    <cellStyle name="20% - uthevingsfarge 3 92 2 6" xfId="11674" xr:uid="{E06AFFF0-2B0F-4267-A115-011ED6BF9A8F}"/>
    <cellStyle name="20% - uthevingsfarge 3 92 3" xfId="3122" xr:uid="{00000000-0005-0000-0000-00009F080000}"/>
    <cellStyle name="20% - uthevingsfarge 3 92 3 2" xfId="6707" xr:uid="{00000000-0005-0000-0000-0000A0080000}"/>
    <cellStyle name="20% - uthevingsfarge 3 92 3 2 2" xfId="15162" xr:uid="{88A3F9EF-51F5-4C01-94B9-2EBC9AC930BF}"/>
    <cellStyle name="20% - uthevingsfarge 3 92 3 3" xfId="12015" xr:uid="{BE02CE41-0D36-4D09-8764-184C21676819}"/>
    <cellStyle name="20% - uthevingsfarge 3 92 4" xfId="3634" xr:uid="{00000000-0005-0000-0000-0000A1080000}"/>
    <cellStyle name="20% - uthevingsfarge 3 92 4 2" xfId="12523" xr:uid="{6E08C855-E20E-4428-BCEE-FD4099DD73EC}"/>
    <cellStyle name="20% - uthevingsfarge 3 92 5" xfId="6069" xr:uid="{00000000-0005-0000-0000-0000A2080000}"/>
    <cellStyle name="20% - uthevingsfarge 3 92 5 2" xfId="14524" xr:uid="{6FE75FF0-7EAD-48E2-86A8-DA757175FF01}"/>
    <cellStyle name="20% - uthevingsfarge 3 92 6" xfId="8707" xr:uid="{00000000-0005-0000-0000-0000A3080000}"/>
    <cellStyle name="20% - uthevingsfarge 3 92 6 2" xfId="17162" xr:uid="{1EA24F95-F780-4BFE-9F1F-92A7E5480739}"/>
    <cellStyle name="20% - uthevingsfarge 3 92 7" xfId="11392" xr:uid="{BD5C926B-F196-4B05-A5BD-AD319A8E823C}"/>
    <cellStyle name="20% - uthevingsfarge 3 93" xfId="666" xr:uid="{00000000-0005-0000-0000-0000A4080000}"/>
    <cellStyle name="20% - uthevingsfarge 3 93 2" xfId="2782" xr:uid="{00000000-0005-0000-0000-0000A5080000}"/>
    <cellStyle name="20% - uthevingsfarge 3 93 2 2" xfId="3125" xr:uid="{00000000-0005-0000-0000-0000A6080000}"/>
    <cellStyle name="20% - uthevingsfarge 3 93 2 2 2" xfId="6710" xr:uid="{00000000-0005-0000-0000-0000A7080000}"/>
    <cellStyle name="20% - uthevingsfarge 3 93 2 2 2 2" xfId="15165" xr:uid="{37593355-9421-4912-9B9D-F5D7ED983252}"/>
    <cellStyle name="20% - uthevingsfarge 3 93 2 2 3" xfId="12018" xr:uid="{E26BF7DC-34B6-477A-849F-4B9F458E606B}"/>
    <cellStyle name="20% - uthevingsfarge 3 93 2 3" xfId="3915" xr:uid="{00000000-0005-0000-0000-0000A8080000}"/>
    <cellStyle name="20% - uthevingsfarge 3 93 2 3 2" xfId="12804" xr:uid="{F169FD02-6F24-4FD3-9011-0908CEFD3650}"/>
    <cellStyle name="20% - uthevingsfarge 3 93 2 4" xfId="6355" xr:uid="{00000000-0005-0000-0000-0000A9080000}"/>
    <cellStyle name="20% - uthevingsfarge 3 93 2 4 2" xfId="14810" xr:uid="{0EC20FD4-41E1-482F-B4C5-3B5960234271}"/>
    <cellStyle name="20% - uthevingsfarge 3 93 2 5" xfId="8710" xr:uid="{00000000-0005-0000-0000-0000AA080000}"/>
    <cellStyle name="20% - uthevingsfarge 3 93 2 5 2" xfId="17165" xr:uid="{3F55B01D-EDDB-4598-B333-F34E9AA1F4A3}"/>
    <cellStyle name="20% - uthevingsfarge 3 93 2 6" xfId="11675" xr:uid="{DE382296-D2EB-4516-B30B-77290E11E057}"/>
    <cellStyle name="20% - uthevingsfarge 3 93 3" xfId="3124" xr:uid="{00000000-0005-0000-0000-0000AB080000}"/>
    <cellStyle name="20% - uthevingsfarge 3 93 3 2" xfId="6709" xr:uid="{00000000-0005-0000-0000-0000AC080000}"/>
    <cellStyle name="20% - uthevingsfarge 3 93 3 2 2" xfId="15164" xr:uid="{20A2F6C9-F7FF-479C-B5F3-5DEF41C46E56}"/>
    <cellStyle name="20% - uthevingsfarge 3 93 3 3" xfId="12017" xr:uid="{8C67061D-478A-4B9A-BC4F-8716BE6D9677}"/>
    <cellStyle name="20% - uthevingsfarge 3 93 4" xfId="3669" xr:uid="{00000000-0005-0000-0000-0000AD080000}"/>
    <cellStyle name="20% - uthevingsfarge 3 93 4 2" xfId="12558" xr:uid="{7CF9211C-31E6-4D4B-BC20-C9CEF8462987}"/>
    <cellStyle name="20% - uthevingsfarge 3 93 5" xfId="6070" xr:uid="{00000000-0005-0000-0000-0000AE080000}"/>
    <cellStyle name="20% - uthevingsfarge 3 93 5 2" xfId="14525" xr:uid="{7F2C2FF5-C576-4DCA-9801-23643D4174DB}"/>
    <cellStyle name="20% - uthevingsfarge 3 93 6" xfId="8709" xr:uid="{00000000-0005-0000-0000-0000AF080000}"/>
    <cellStyle name="20% - uthevingsfarge 3 93 6 2" xfId="17164" xr:uid="{F9B9086A-D0DC-4CA4-9630-6CB3A05DF835}"/>
    <cellStyle name="20% - uthevingsfarge 3 93 7" xfId="11393" xr:uid="{4391C0C6-F339-47E2-A159-C13E01C16132}"/>
    <cellStyle name="20% - uthevingsfarge 3 94" xfId="667" xr:uid="{00000000-0005-0000-0000-0000B0080000}"/>
    <cellStyle name="20% - uthevingsfarge 3 94 2" xfId="2783" xr:uid="{00000000-0005-0000-0000-0000B1080000}"/>
    <cellStyle name="20% - uthevingsfarge 3 94 2 2" xfId="3127" xr:uid="{00000000-0005-0000-0000-0000B2080000}"/>
    <cellStyle name="20% - uthevingsfarge 3 94 2 2 2" xfId="6712" xr:uid="{00000000-0005-0000-0000-0000B3080000}"/>
    <cellStyle name="20% - uthevingsfarge 3 94 2 2 2 2" xfId="15167" xr:uid="{A744C395-9172-43D5-A457-8ABF50C0EE59}"/>
    <cellStyle name="20% - uthevingsfarge 3 94 2 2 3" xfId="12020" xr:uid="{9AB43F18-C468-4AF0-9440-6C6A6051065D}"/>
    <cellStyle name="20% - uthevingsfarge 3 94 2 3" xfId="3646" xr:uid="{00000000-0005-0000-0000-0000B4080000}"/>
    <cellStyle name="20% - uthevingsfarge 3 94 2 3 2" xfId="12535" xr:uid="{477AE7B5-975D-409C-9C43-375C9796C0B2}"/>
    <cellStyle name="20% - uthevingsfarge 3 94 2 4" xfId="6356" xr:uid="{00000000-0005-0000-0000-0000B5080000}"/>
    <cellStyle name="20% - uthevingsfarge 3 94 2 4 2" xfId="14811" xr:uid="{787471B4-7A90-43D9-874D-F8A6775A6EE9}"/>
    <cellStyle name="20% - uthevingsfarge 3 94 2 5" xfId="8712" xr:uid="{00000000-0005-0000-0000-0000B6080000}"/>
    <cellStyle name="20% - uthevingsfarge 3 94 2 5 2" xfId="17167" xr:uid="{996F5328-CED5-4DA7-862C-542F8F62684C}"/>
    <cellStyle name="20% - uthevingsfarge 3 94 2 6" xfId="11676" xr:uid="{1F7116F2-CCDF-4755-A10A-DFE907A565E0}"/>
    <cellStyle name="20% - uthevingsfarge 3 94 3" xfId="3126" xr:uid="{00000000-0005-0000-0000-0000B7080000}"/>
    <cellStyle name="20% - uthevingsfarge 3 94 3 2" xfId="6711" xr:uid="{00000000-0005-0000-0000-0000B8080000}"/>
    <cellStyle name="20% - uthevingsfarge 3 94 3 2 2" xfId="15166" xr:uid="{B7E6DDB7-2616-4789-9CB1-322B0C8ABBBF}"/>
    <cellStyle name="20% - uthevingsfarge 3 94 3 3" xfId="12019" xr:uid="{CB29BC47-ABE9-42E1-AA47-7047D386C411}"/>
    <cellStyle name="20% - uthevingsfarge 3 94 4" xfId="3945" xr:uid="{00000000-0005-0000-0000-0000B9080000}"/>
    <cellStyle name="20% - uthevingsfarge 3 94 4 2" xfId="12834" xr:uid="{CF8B489B-17C6-4E46-A056-E8D60773DD1A}"/>
    <cellStyle name="20% - uthevingsfarge 3 94 5" xfId="6071" xr:uid="{00000000-0005-0000-0000-0000BA080000}"/>
    <cellStyle name="20% - uthevingsfarge 3 94 5 2" xfId="14526" xr:uid="{40432E6A-4C06-4924-8CCC-849717DD16E7}"/>
    <cellStyle name="20% - uthevingsfarge 3 94 6" xfId="8711" xr:uid="{00000000-0005-0000-0000-0000BB080000}"/>
    <cellStyle name="20% - uthevingsfarge 3 94 6 2" xfId="17166" xr:uid="{D82A75E8-4729-4780-B6F1-72B1F0982BA6}"/>
    <cellStyle name="20% - uthevingsfarge 3 94 7" xfId="11394" xr:uid="{8CD107C7-403A-4309-B2BE-969B2160CA76}"/>
    <cellStyle name="20% - uthevingsfarge 3 95" xfId="668" xr:uid="{00000000-0005-0000-0000-0000BC080000}"/>
    <cellStyle name="20% - uthevingsfarge 3 95 2" xfId="2784" xr:uid="{00000000-0005-0000-0000-0000BD080000}"/>
    <cellStyle name="20% - uthevingsfarge 3 95 2 2" xfId="3129" xr:uid="{00000000-0005-0000-0000-0000BE080000}"/>
    <cellStyle name="20% - uthevingsfarge 3 95 2 2 2" xfId="6714" xr:uid="{00000000-0005-0000-0000-0000BF080000}"/>
    <cellStyle name="20% - uthevingsfarge 3 95 2 2 2 2" xfId="15169" xr:uid="{AA178E15-527C-4DDB-AA6F-72D72910BF5D}"/>
    <cellStyle name="20% - uthevingsfarge 3 95 2 2 3" xfId="12022" xr:uid="{8E719FCE-FFBB-4C73-AFC6-AEC380E97FA6}"/>
    <cellStyle name="20% - uthevingsfarge 3 95 2 3" xfId="3959" xr:uid="{00000000-0005-0000-0000-0000C0080000}"/>
    <cellStyle name="20% - uthevingsfarge 3 95 2 3 2" xfId="12848" xr:uid="{DE1D56B6-9F95-4B7D-8777-A7B4F1D24249}"/>
    <cellStyle name="20% - uthevingsfarge 3 95 2 4" xfId="6357" xr:uid="{00000000-0005-0000-0000-0000C1080000}"/>
    <cellStyle name="20% - uthevingsfarge 3 95 2 4 2" xfId="14812" xr:uid="{BEC25D47-EB9A-49CB-AF5E-D95BFC8572EB}"/>
    <cellStyle name="20% - uthevingsfarge 3 95 2 5" xfId="8714" xr:uid="{00000000-0005-0000-0000-0000C2080000}"/>
    <cellStyle name="20% - uthevingsfarge 3 95 2 5 2" xfId="17169" xr:uid="{21D01853-9AD9-46D7-9451-FBD2D9ED7DE2}"/>
    <cellStyle name="20% - uthevingsfarge 3 95 2 6" xfId="11677" xr:uid="{1F9F38AA-07B6-4131-856F-972D1C130DB9}"/>
    <cellStyle name="20% - uthevingsfarge 3 95 3" xfId="3128" xr:uid="{00000000-0005-0000-0000-0000C3080000}"/>
    <cellStyle name="20% - uthevingsfarge 3 95 3 2" xfId="6713" xr:uid="{00000000-0005-0000-0000-0000C4080000}"/>
    <cellStyle name="20% - uthevingsfarge 3 95 3 2 2" xfId="15168" xr:uid="{E11E9506-6FA1-45F5-B879-6424B5A622C3}"/>
    <cellStyle name="20% - uthevingsfarge 3 95 3 3" xfId="12021" xr:uid="{C26F5EE5-FA56-4A58-843E-81C5E1909268}"/>
    <cellStyle name="20% - uthevingsfarge 3 95 4" xfId="3891" xr:uid="{00000000-0005-0000-0000-0000C5080000}"/>
    <cellStyle name="20% - uthevingsfarge 3 95 4 2" xfId="12780" xr:uid="{772B15C5-595E-4A24-A2E9-3AD03CF8A9ED}"/>
    <cellStyle name="20% - uthevingsfarge 3 95 5" xfId="6072" xr:uid="{00000000-0005-0000-0000-0000C6080000}"/>
    <cellStyle name="20% - uthevingsfarge 3 95 5 2" xfId="14527" xr:uid="{60330421-5C2A-4C93-8D84-1FB553827D88}"/>
    <cellStyle name="20% - uthevingsfarge 3 95 6" xfId="8713" xr:uid="{00000000-0005-0000-0000-0000C7080000}"/>
    <cellStyle name="20% - uthevingsfarge 3 95 6 2" xfId="17168" xr:uid="{7E68E5CB-85D9-4BAD-AC5F-C456141AEDDD}"/>
    <cellStyle name="20% - uthevingsfarge 3 95 7" xfId="11395" xr:uid="{E534F835-CA8F-4A41-8DB5-328E291529D6}"/>
    <cellStyle name="20% - uthevingsfarge 3 96" xfId="669" xr:uid="{00000000-0005-0000-0000-0000C8080000}"/>
    <cellStyle name="20% - uthevingsfarge 3 96 2" xfId="2785" xr:uid="{00000000-0005-0000-0000-0000C9080000}"/>
    <cellStyle name="20% - uthevingsfarge 3 96 2 2" xfId="3131" xr:uid="{00000000-0005-0000-0000-0000CA080000}"/>
    <cellStyle name="20% - uthevingsfarge 3 96 2 2 2" xfId="6716" xr:uid="{00000000-0005-0000-0000-0000CB080000}"/>
    <cellStyle name="20% - uthevingsfarge 3 96 2 2 2 2" xfId="15171" xr:uid="{9ECCBAB3-01C3-497C-9768-7AA00FE7C090}"/>
    <cellStyle name="20% - uthevingsfarge 3 96 2 2 3" xfId="12024" xr:uid="{8D1DAAFA-E4C7-4C7C-A6FA-06AB71944619}"/>
    <cellStyle name="20% - uthevingsfarge 3 96 2 3" xfId="3960" xr:uid="{00000000-0005-0000-0000-0000CC080000}"/>
    <cellStyle name="20% - uthevingsfarge 3 96 2 3 2" xfId="12849" xr:uid="{F95F7F05-F7C5-4728-867E-8A64A98A3480}"/>
    <cellStyle name="20% - uthevingsfarge 3 96 2 4" xfId="6358" xr:uid="{00000000-0005-0000-0000-0000CD080000}"/>
    <cellStyle name="20% - uthevingsfarge 3 96 2 4 2" xfId="14813" xr:uid="{6F304D6E-5AF1-41BA-960B-569C9F824376}"/>
    <cellStyle name="20% - uthevingsfarge 3 96 2 5" xfId="8716" xr:uid="{00000000-0005-0000-0000-0000CE080000}"/>
    <cellStyle name="20% - uthevingsfarge 3 96 2 5 2" xfId="17171" xr:uid="{C93B58AB-9247-48FB-91FD-83411646FD0E}"/>
    <cellStyle name="20% - uthevingsfarge 3 96 2 6" xfId="11678" xr:uid="{6986F1C4-B638-47B4-B997-3E6CB08E6762}"/>
    <cellStyle name="20% - uthevingsfarge 3 96 3" xfId="3130" xr:uid="{00000000-0005-0000-0000-0000CF080000}"/>
    <cellStyle name="20% - uthevingsfarge 3 96 3 2" xfId="6715" xr:uid="{00000000-0005-0000-0000-0000D0080000}"/>
    <cellStyle name="20% - uthevingsfarge 3 96 3 2 2" xfId="15170" xr:uid="{15C395CC-696F-4FDA-A22B-3524888679C0}"/>
    <cellStyle name="20% - uthevingsfarge 3 96 3 3" xfId="12023" xr:uid="{391E7CD6-B56B-4DA6-9C87-7B12844F5D08}"/>
    <cellStyle name="20% - uthevingsfarge 3 96 4" xfId="3598" xr:uid="{00000000-0005-0000-0000-0000D1080000}"/>
    <cellStyle name="20% - uthevingsfarge 3 96 4 2" xfId="12487" xr:uid="{56CF2097-3060-4FC6-98D5-92DE9A590522}"/>
    <cellStyle name="20% - uthevingsfarge 3 96 5" xfId="6073" xr:uid="{00000000-0005-0000-0000-0000D2080000}"/>
    <cellStyle name="20% - uthevingsfarge 3 96 5 2" xfId="14528" xr:uid="{39DD8368-8D9E-4A17-A61A-B10087E4C139}"/>
    <cellStyle name="20% - uthevingsfarge 3 96 6" xfId="8715" xr:uid="{00000000-0005-0000-0000-0000D3080000}"/>
    <cellStyle name="20% - uthevingsfarge 3 96 6 2" xfId="17170" xr:uid="{494FC34D-BD45-484F-BFF1-0AE073947526}"/>
    <cellStyle name="20% - uthevingsfarge 3 96 7" xfId="11396" xr:uid="{05F669B5-D823-4296-901F-D654E95AD45F}"/>
    <cellStyle name="20% - uthevingsfarge 3 97" xfId="670" xr:uid="{00000000-0005-0000-0000-0000D4080000}"/>
    <cellStyle name="20% - uthevingsfarge 3 97 2" xfId="2786" xr:uid="{00000000-0005-0000-0000-0000D5080000}"/>
    <cellStyle name="20% - uthevingsfarge 3 97 2 2" xfId="3133" xr:uid="{00000000-0005-0000-0000-0000D6080000}"/>
    <cellStyle name="20% - uthevingsfarge 3 97 2 2 2" xfId="6718" xr:uid="{00000000-0005-0000-0000-0000D7080000}"/>
    <cellStyle name="20% - uthevingsfarge 3 97 2 2 2 2" xfId="15173" xr:uid="{BF33D63D-6949-4143-80F1-9388A5F5539B}"/>
    <cellStyle name="20% - uthevingsfarge 3 97 2 2 3" xfId="12026" xr:uid="{870FA045-6D64-440E-A36D-488474A3D291}"/>
    <cellStyle name="20% - uthevingsfarge 3 97 2 3" xfId="3914" xr:uid="{00000000-0005-0000-0000-0000D8080000}"/>
    <cellStyle name="20% - uthevingsfarge 3 97 2 3 2" xfId="12803" xr:uid="{F54133D3-BA3C-456C-815B-F8C4508C7ED0}"/>
    <cellStyle name="20% - uthevingsfarge 3 97 2 4" xfId="6359" xr:uid="{00000000-0005-0000-0000-0000D9080000}"/>
    <cellStyle name="20% - uthevingsfarge 3 97 2 4 2" xfId="14814" xr:uid="{A17CD59D-A001-4F66-8753-9583243A7265}"/>
    <cellStyle name="20% - uthevingsfarge 3 97 2 5" xfId="8718" xr:uid="{00000000-0005-0000-0000-0000DA080000}"/>
    <cellStyle name="20% - uthevingsfarge 3 97 2 5 2" xfId="17173" xr:uid="{18534EE8-888C-403F-9A05-01631C28C98F}"/>
    <cellStyle name="20% - uthevingsfarge 3 97 2 6" xfId="11679" xr:uid="{41E45132-63F4-4C22-8689-3563DE22DEC7}"/>
    <cellStyle name="20% - uthevingsfarge 3 97 3" xfId="3132" xr:uid="{00000000-0005-0000-0000-0000DB080000}"/>
    <cellStyle name="20% - uthevingsfarge 3 97 3 2" xfId="6717" xr:uid="{00000000-0005-0000-0000-0000DC080000}"/>
    <cellStyle name="20% - uthevingsfarge 3 97 3 2 2" xfId="15172" xr:uid="{4CB63504-BDA3-45CC-A1D2-D8D1D0CB9C0C}"/>
    <cellStyle name="20% - uthevingsfarge 3 97 3 3" xfId="12025" xr:uid="{56EE03EB-50D2-43A1-B230-1BBF7E5864AC}"/>
    <cellStyle name="20% - uthevingsfarge 3 97 4" xfId="4010" xr:uid="{00000000-0005-0000-0000-0000DD080000}"/>
    <cellStyle name="20% - uthevingsfarge 3 97 4 2" xfId="12898" xr:uid="{4663DE12-05FF-40FE-B6CA-4512A834B5F9}"/>
    <cellStyle name="20% - uthevingsfarge 3 97 5" xfId="6074" xr:uid="{00000000-0005-0000-0000-0000DE080000}"/>
    <cellStyle name="20% - uthevingsfarge 3 97 5 2" xfId="14529" xr:uid="{637027D8-99D7-49A9-8F24-1234F69D9651}"/>
    <cellStyle name="20% - uthevingsfarge 3 97 6" xfId="8717" xr:uid="{00000000-0005-0000-0000-0000DF080000}"/>
    <cellStyle name="20% - uthevingsfarge 3 97 6 2" xfId="17172" xr:uid="{052F32B9-7A4D-4C78-97A2-4210ABD6EF16}"/>
    <cellStyle name="20% - uthevingsfarge 3 97 7" xfId="11397" xr:uid="{A03B1FF5-B689-476A-AC4E-F5CCDD21D57A}"/>
    <cellStyle name="20% - uthevingsfarge 3 98" xfId="671" xr:uid="{00000000-0005-0000-0000-0000E0080000}"/>
    <cellStyle name="20% - uthevingsfarge 3 98 2" xfId="2787" xr:uid="{00000000-0005-0000-0000-0000E1080000}"/>
    <cellStyle name="20% - uthevingsfarge 3 98 2 2" xfId="3135" xr:uid="{00000000-0005-0000-0000-0000E2080000}"/>
    <cellStyle name="20% - uthevingsfarge 3 98 2 2 2" xfId="6720" xr:uid="{00000000-0005-0000-0000-0000E3080000}"/>
    <cellStyle name="20% - uthevingsfarge 3 98 2 2 2 2" xfId="15175" xr:uid="{7F51660B-4968-4CB1-A862-7C350A280E50}"/>
    <cellStyle name="20% - uthevingsfarge 3 98 2 2 3" xfId="12028" xr:uid="{25AF2CDA-9180-4CFF-A5C7-F38C847B6453}"/>
    <cellStyle name="20% - uthevingsfarge 3 98 2 3" xfId="3608" xr:uid="{00000000-0005-0000-0000-0000E4080000}"/>
    <cellStyle name="20% - uthevingsfarge 3 98 2 3 2" xfId="12497" xr:uid="{366A1C28-D6CE-4BED-A065-5472E01C37FB}"/>
    <cellStyle name="20% - uthevingsfarge 3 98 2 4" xfId="6360" xr:uid="{00000000-0005-0000-0000-0000E5080000}"/>
    <cellStyle name="20% - uthevingsfarge 3 98 2 4 2" xfId="14815" xr:uid="{411CFBF3-8FE2-4CE9-AB5F-F4C8BFEAD3E5}"/>
    <cellStyle name="20% - uthevingsfarge 3 98 2 5" xfId="8720" xr:uid="{00000000-0005-0000-0000-0000E6080000}"/>
    <cellStyle name="20% - uthevingsfarge 3 98 2 5 2" xfId="17175" xr:uid="{EABC399A-2EA3-49D8-ACC4-4088969EA899}"/>
    <cellStyle name="20% - uthevingsfarge 3 98 2 6" xfId="11680" xr:uid="{B82C2D91-F403-424E-9460-FB93ABBEF177}"/>
    <cellStyle name="20% - uthevingsfarge 3 98 3" xfId="3134" xr:uid="{00000000-0005-0000-0000-0000E7080000}"/>
    <cellStyle name="20% - uthevingsfarge 3 98 3 2" xfId="6719" xr:uid="{00000000-0005-0000-0000-0000E8080000}"/>
    <cellStyle name="20% - uthevingsfarge 3 98 3 2 2" xfId="15174" xr:uid="{DDE1F7DF-0A7E-4785-ADF4-C6E13E151C65}"/>
    <cellStyle name="20% - uthevingsfarge 3 98 3 3" xfId="12027" xr:uid="{1B655A6F-54B1-4255-8A81-CE989ED4FFD4}"/>
    <cellStyle name="20% - uthevingsfarge 3 98 4" xfId="3944" xr:uid="{00000000-0005-0000-0000-0000E9080000}"/>
    <cellStyle name="20% - uthevingsfarge 3 98 4 2" xfId="12833" xr:uid="{56807894-B018-49B8-907E-84B672EF0B2F}"/>
    <cellStyle name="20% - uthevingsfarge 3 98 5" xfId="6075" xr:uid="{00000000-0005-0000-0000-0000EA080000}"/>
    <cellStyle name="20% - uthevingsfarge 3 98 5 2" xfId="14530" xr:uid="{905DE5CA-7DD2-411F-A7CA-75693E0DD5DF}"/>
    <cellStyle name="20% - uthevingsfarge 3 98 6" xfId="8719" xr:uid="{00000000-0005-0000-0000-0000EB080000}"/>
    <cellStyle name="20% - uthevingsfarge 3 98 6 2" xfId="17174" xr:uid="{1108419A-480D-472A-A414-B153F2646793}"/>
    <cellStyle name="20% - uthevingsfarge 3 98 7" xfId="11398" xr:uid="{380E54FB-E91B-4161-A9B5-FD7CF30DB2CF}"/>
    <cellStyle name="20% - uthevingsfarge 3 99" xfId="672" xr:uid="{00000000-0005-0000-0000-0000EC080000}"/>
    <cellStyle name="20% - uthevingsfarge 3 99 2" xfId="2788" xr:uid="{00000000-0005-0000-0000-0000ED080000}"/>
    <cellStyle name="20% - uthevingsfarge 3 99 2 2" xfId="3137" xr:uid="{00000000-0005-0000-0000-0000EE080000}"/>
    <cellStyle name="20% - uthevingsfarge 3 99 2 2 2" xfId="6722" xr:uid="{00000000-0005-0000-0000-0000EF080000}"/>
    <cellStyle name="20% - uthevingsfarge 3 99 2 2 2 2" xfId="15177" xr:uid="{51DAD6BC-4FBB-4D73-A0F1-96EFA80E03EE}"/>
    <cellStyle name="20% - uthevingsfarge 3 99 2 2 3" xfId="12030" xr:uid="{F36031BB-D744-45D6-A5A8-EB2289B62380}"/>
    <cellStyle name="20% - uthevingsfarge 3 99 2 3" xfId="3958" xr:uid="{00000000-0005-0000-0000-0000F0080000}"/>
    <cellStyle name="20% - uthevingsfarge 3 99 2 3 2" xfId="12847" xr:uid="{D5055CEB-311B-40BA-A004-123BDC0A2972}"/>
    <cellStyle name="20% - uthevingsfarge 3 99 2 4" xfId="6361" xr:uid="{00000000-0005-0000-0000-0000F1080000}"/>
    <cellStyle name="20% - uthevingsfarge 3 99 2 4 2" xfId="14816" xr:uid="{59C8B99F-1BEA-4513-B23D-F7140F09CACA}"/>
    <cellStyle name="20% - uthevingsfarge 3 99 2 5" xfId="8722" xr:uid="{00000000-0005-0000-0000-0000F2080000}"/>
    <cellStyle name="20% - uthevingsfarge 3 99 2 5 2" xfId="17177" xr:uid="{9334BB45-A649-44E0-968D-4C0F93B82AA2}"/>
    <cellStyle name="20% - uthevingsfarge 3 99 2 6" xfId="11681" xr:uid="{AF6E78B2-2330-49DB-9BBD-393FC50DCFAF}"/>
    <cellStyle name="20% - uthevingsfarge 3 99 3" xfId="3136" xr:uid="{00000000-0005-0000-0000-0000F3080000}"/>
    <cellStyle name="20% - uthevingsfarge 3 99 3 2" xfId="6721" xr:uid="{00000000-0005-0000-0000-0000F4080000}"/>
    <cellStyle name="20% - uthevingsfarge 3 99 3 2 2" xfId="15176" xr:uid="{3CE7E0EE-062F-487E-A47E-23E458D45814}"/>
    <cellStyle name="20% - uthevingsfarge 3 99 3 3" xfId="12029" xr:uid="{1551948E-C481-4C2F-B501-EFB0EEF214F0}"/>
    <cellStyle name="20% - uthevingsfarge 3 99 4" xfId="4132" xr:uid="{00000000-0005-0000-0000-0000F5080000}"/>
    <cellStyle name="20% - uthevingsfarge 3 99 4 2" xfId="13020" xr:uid="{90469409-125D-4044-AF07-85E7F4FCC097}"/>
    <cellStyle name="20% - uthevingsfarge 3 99 5" xfId="6076" xr:uid="{00000000-0005-0000-0000-0000F6080000}"/>
    <cellStyle name="20% - uthevingsfarge 3 99 5 2" xfId="14531" xr:uid="{E1E14337-DB80-4287-8F67-7585BBC1B53B}"/>
    <cellStyle name="20% - uthevingsfarge 3 99 6" xfId="8721" xr:uid="{00000000-0005-0000-0000-0000F7080000}"/>
    <cellStyle name="20% - uthevingsfarge 3 99 6 2" xfId="17176" xr:uid="{7540D1A4-8569-4805-A306-1DCF42BBA773}"/>
    <cellStyle name="20% - uthevingsfarge 3 99 7" xfId="11399" xr:uid="{B03A70AE-AA65-4898-81A9-63BC014DCF7A}"/>
    <cellStyle name="20% - uthevingsfarge 4 10" xfId="673" xr:uid="{00000000-0005-0000-0000-0000F8080000}"/>
    <cellStyle name="20% - uthevingsfarge 4 10 2" xfId="674" xr:uid="{00000000-0005-0000-0000-0000F9080000}"/>
    <cellStyle name="20% - uthevingsfarge 4 10 2 2" xfId="5427" xr:uid="{00000000-0005-0000-0000-0000FA080000}"/>
    <cellStyle name="20% - uthevingsfarge 4 10 2 2 2" xfId="8060" xr:uid="{00000000-0005-0000-0000-0000FB080000}"/>
    <cellStyle name="20% - uthevingsfarge 4 10 2 2 2 2" xfId="16515" xr:uid="{4AC6DE3F-B726-424F-8A9C-13AE73CBF52F}"/>
    <cellStyle name="20% - uthevingsfarge 4 10 2 2 3" xfId="13942" xr:uid="{3EFCC665-507C-4897-9A65-CE932C876BBB}"/>
    <cellStyle name="20% - uthevingsfarge 4 10 2 3" xfId="10041" xr:uid="{00000000-0005-0000-0000-0000FC080000}"/>
    <cellStyle name="20% - uthevingsfarge 4 10 2 3 2" xfId="18467" xr:uid="{3093904D-A511-4BF8-9E74-83DE43DDDF4E}"/>
    <cellStyle name="20% - uthevingsfarge 4 10 3" xfId="4706" xr:uid="{00000000-0005-0000-0000-0000FD080000}"/>
    <cellStyle name="20% - uthevingsfarge 4 10 3 2" xfId="7359" xr:uid="{00000000-0005-0000-0000-0000FE080000}"/>
    <cellStyle name="20% - uthevingsfarge 4 10 3 2 2" xfId="15814" xr:uid="{6BE12BE8-0472-4DE2-8D0A-1E238BFA8710}"/>
    <cellStyle name="20% - uthevingsfarge 4 10 3 3" xfId="13241" xr:uid="{3383F8FD-A4EA-4965-A5FD-71E784546C98}"/>
    <cellStyle name="20% - uthevingsfarge 4 10 4" xfId="10040" xr:uid="{00000000-0005-0000-0000-0000FF080000}"/>
    <cellStyle name="20% - uthevingsfarge 4 10 4 2" xfId="18466" xr:uid="{1A883FBE-ADB5-453D-860B-99FF0CBA9D3D}"/>
    <cellStyle name="20% - uthevingsfarge 4 100" xfId="675" xr:uid="{00000000-0005-0000-0000-000000090000}"/>
    <cellStyle name="20% - uthevingsfarge 4 100 2" xfId="2789" xr:uid="{00000000-0005-0000-0000-000001090000}"/>
    <cellStyle name="20% - uthevingsfarge 4 100 2 2" xfId="3139" xr:uid="{00000000-0005-0000-0000-000002090000}"/>
    <cellStyle name="20% - uthevingsfarge 4 100 2 2 2" xfId="6724" xr:uid="{00000000-0005-0000-0000-000003090000}"/>
    <cellStyle name="20% - uthevingsfarge 4 100 2 2 2 2" xfId="15179" xr:uid="{7E9D8EC7-8851-4CEA-8509-E79BCD71F29B}"/>
    <cellStyle name="20% - uthevingsfarge 4 100 2 2 3" xfId="12032" xr:uid="{21781251-8F82-4C80-A4C3-47354F596542}"/>
    <cellStyle name="20% - uthevingsfarge 4 100 2 3" xfId="3998" xr:uid="{00000000-0005-0000-0000-000004090000}"/>
    <cellStyle name="20% - uthevingsfarge 4 100 2 3 2" xfId="12887" xr:uid="{3F7C091E-D418-406E-BE67-42D1C9776825}"/>
    <cellStyle name="20% - uthevingsfarge 4 100 2 4" xfId="6362" xr:uid="{00000000-0005-0000-0000-000005090000}"/>
    <cellStyle name="20% - uthevingsfarge 4 100 2 4 2" xfId="14817" xr:uid="{C96A926A-9D81-4316-8913-F5CAE0CABD07}"/>
    <cellStyle name="20% - uthevingsfarge 4 100 2 5" xfId="8724" xr:uid="{00000000-0005-0000-0000-000006090000}"/>
    <cellStyle name="20% - uthevingsfarge 4 100 2 5 2" xfId="17179" xr:uid="{CCC62E7F-BBB7-43FB-AE4A-CCBF9ACB6205}"/>
    <cellStyle name="20% - uthevingsfarge 4 100 2 6" xfId="11682" xr:uid="{8FDE5916-5FD9-4725-AD2A-1B6BCB5BDD24}"/>
    <cellStyle name="20% - uthevingsfarge 4 100 3" xfId="3138" xr:uid="{00000000-0005-0000-0000-000007090000}"/>
    <cellStyle name="20% - uthevingsfarge 4 100 3 2" xfId="6723" xr:uid="{00000000-0005-0000-0000-000008090000}"/>
    <cellStyle name="20% - uthevingsfarge 4 100 3 2 2" xfId="15178" xr:uid="{38310EBE-309C-45E3-B968-569D53F95A84}"/>
    <cellStyle name="20% - uthevingsfarge 4 100 3 3" xfId="12031" xr:uid="{C8BBC281-AF74-44F6-A529-AB730B913A48}"/>
    <cellStyle name="20% - uthevingsfarge 4 100 4" xfId="3986" xr:uid="{00000000-0005-0000-0000-000009090000}"/>
    <cellStyle name="20% - uthevingsfarge 4 100 4 2" xfId="12875" xr:uid="{F3788457-CEFF-4500-B6E7-2290F0D848D3}"/>
    <cellStyle name="20% - uthevingsfarge 4 100 5" xfId="6077" xr:uid="{00000000-0005-0000-0000-00000A090000}"/>
    <cellStyle name="20% - uthevingsfarge 4 100 5 2" xfId="14532" xr:uid="{DC409B8C-A0F3-4609-ABAF-762959847413}"/>
    <cellStyle name="20% - uthevingsfarge 4 100 6" xfId="8723" xr:uid="{00000000-0005-0000-0000-00000B090000}"/>
    <cellStyle name="20% - uthevingsfarge 4 100 6 2" xfId="17178" xr:uid="{DB4C87E0-4A49-40C9-BA79-4C3C6165C165}"/>
    <cellStyle name="20% - uthevingsfarge 4 100 7" xfId="11400" xr:uid="{D0E88E5D-1575-44B8-BCB8-ACF5304D93FB}"/>
    <cellStyle name="20% - uthevingsfarge 4 101" xfId="676" xr:uid="{00000000-0005-0000-0000-00000C090000}"/>
    <cellStyle name="20% - uthevingsfarge 4 101 2" xfId="2790" xr:uid="{00000000-0005-0000-0000-00000D090000}"/>
    <cellStyle name="20% - uthevingsfarge 4 101 2 2" xfId="3141" xr:uid="{00000000-0005-0000-0000-00000E090000}"/>
    <cellStyle name="20% - uthevingsfarge 4 101 2 2 2" xfId="6726" xr:uid="{00000000-0005-0000-0000-00000F090000}"/>
    <cellStyle name="20% - uthevingsfarge 4 101 2 2 2 2" xfId="15181" xr:uid="{37F6D005-AA99-4539-892D-4E2A12A3C107}"/>
    <cellStyle name="20% - uthevingsfarge 4 101 2 2 3" xfId="12034" xr:uid="{FA098901-8542-494F-91E2-A3B5B1447BDE}"/>
    <cellStyle name="20% - uthevingsfarge 4 101 2 3" xfId="3913" xr:uid="{00000000-0005-0000-0000-000010090000}"/>
    <cellStyle name="20% - uthevingsfarge 4 101 2 3 2" xfId="12802" xr:uid="{2CFE29CE-F6AC-4231-8ADC-37988F3C77F8}"/>
    <cellStyle name="20% - uthevingsfarge 4 101 2 4" xfId="6363" xr:uid="{00000000-0005-0000-0000-000011090000}"/>
    <cellStyle name="20% - uthevingsfarge 4 101 2 4 2" xfId="14818" xr:uid="{3739F118-BE8F-4ADD-90C6-1BE9FDAC3EC4}"/>
    <cellStyle name="20% - uthevingsfarge 4 101 2 5" xfId="8726" xr:uid="{00000000-0005-0000-0000-000012090000}"/>
    <cellStyle name="20% - uthevingsfarge 4 101 2 5 2" xfId="17181" xr:uid="{861DD9D2-CA91-4932-B407-6C2332A08E62}"/>
    <cellStyle name="20% - uthevingsfarge 4 101 2 6" xfId="11683" xr:uid="{E2D2DAD4-2108-41B7-AA3A-2ADE27F96C40}"/>
    <cellStyle name="20% - uthevingsfarge 4 101 3" xfId="3140" xr:uid="{00000000-0005-0000-0000-000013090000}"/>
    <cellStyle name="20% - uthevingsfarge 4 101 3 2" xfId="6725" xr:uid="{00000000-0005-0000-0000-000014090000}"/>
    <cellStyle name="20% - uthevingsfarge 4 101 3 2 2" xfId="15180" xr:uid="{EE68A442-7BAB-41C4-B1C2-AE894AC7D1B4}"/>
    <cellStyle name="20% - uthevingsfarge 4 101 3 3" xfId="12033" xr:uid="{99C4B4AE-2BEC-4544-9D4C-D15883601E0B}"/>
    <cellStyle name="20% - uthevingsfarge 4 101 4" xfId="3987" xr:uid="{00000000-0005-0000-0000-000015090000}"/>
    <cellStyle name="20% - uthevingsfarge 4 101 4 2" xfId="12876" xr:uid="{F46E3732-F770-4AED-A1DA-C6265E03C45A}"/>
    <cellStyle name="20% - uthevingsfarge 4 101 5" xfId="6078" xr:uid="{00000000-0005-0000-0000-000016090000}"/>
    <cellStyle name="20% - uthevingsfarge 4 101 5 2" xfId="14533" xr:uid="{48E5BBDA-62D5-4536-81A3-C41BE39A3611}"/>
    <cellStyle name="20% - uthevingsfarge 4 101 6" xfId="8725" xr:uid="{00000000-0005-0000-0000-000017090000}"/>
    <cellStyle name="20% - uthevingsfarge 4 101 6 2" xfId="17180" xr:uid="{F2C35E85-57CC-4CE8-9045-4CF5C5CF7543}"/>
    <cellStyle name="20% - uthevingsfarge 4 101 7" xfId="11401" xr:uid="{1B104766-66DE-4FF2-A476-83FF23F492D2}"/>
    <cellStyle name="20% - uthevingsfarge 4 102" xfId="677" xr:uid="{00000000-0005-0000-0000-000018090000}"/>
    <cellStyle name="20% - uthevingsfarge 4 102 2" xfId="2791" xr:uid="{00000000-0005-0000-0000-000019090000}"/>
    <cellStyle name="20% - uthevingsfarge 4 102 2 2" xfId="3143" xr:uid="{00000000-0005-0000-0000-00001A090000}"/>
    <cellStyle name="20% - uthevingsfarge 4 102 2 2 2" xfId="6728" xr:uid="{00000000-0005-0000-0000-00001B090000}"/>
    <cellStyle name="20% - uthevingsfarge 4 102 2 2 2 2" xfId="15183" xr:uid="{09D29904-16B5-4197-B11A-396471B442E9}"/>
    <cellStyle name="20% - uthevingsfarge 4 102 2 2 3" xfId="12036" xr:uid="{63378BFC-C6B8-4903-96A2-DF445563974A}"/>
    <cellStyle name="20% - uthevingsfarge 4 102 2 3" xfId="4004" xr:uid="{00000000-0005-0000-0000-00001C090000}"/>
    <cellStyle name="20% - uthevingsfarge 4 102 2 3 2" xfId="12892" xr:uid="{F73A7025-9E8D-4EC3-9971-8FEBF8636856}"/>
    <cellStyle name="20% - uthevingsfarge 4 102 2 4" xfId="6364" xr:uid="{00000000-0005-0000-0000-00001D090000}"/>
    <cellStyle name="20% - uthevingsfarge 4 102 2 4 2" xfId="14819" xr:uid="{43E4270F-DE71-4F62-9B72-C46B135A28E8}"/>
    <cellStyle name="20% - uthevingsfarge 4 102 2 5" xfId="8728" xr:uid="{00000000-0005-0000-0000-00001E090000}"/>
    <cellStyle name="20% - uthevingsfarge 4 102 2 5 2" xfId="17183" xr:uid="{4514556C-B8F2-4173-A5AE-5AC7C7F6001D}"/>
    <cellStyle name="20% - uthevingsfarge 4 102 2 6" xfId="11684" xr:uid="{A9E62CF9-0733-4B9F-94C4-E8B2C8FE2200}"/>
    <cellStyle name="20% - uthevingsfarge 4 102 3" xfId="3142" xr:uid="{00000000-0005-0000-0000-00001F090000}"/>
    <cellStyle name="20% - uthevingsfarge 4 102 3 2" xfId="6727" xr:uid="{00000000-0005-0000-0000-000020090000}"/>
    <cellStyle name="20% - uthevingsfarge 4 102 3 2 2" xfId="15182" xr:uid="{810BC285-ECAA-4F80-B102-AEEC1F56B959}"/>
    <cellStyle name="20% - uthevingsfarge 4 102 3 3" xfId="12035" xr:uid="{0B55ECB7-29B3-4A23-9CAE-BD61C93903EE}"/>
    <cellStyle name="20% - uthevingsfarge 4 102 4" xfId="3943" xr:uid="{00000000-0005-0000-0000-000021090000}"/>
    <cellStyle name="20% - uthevingsfarge 4 102 4 2" xfId="12832" xr:uid="{CDCBFC18-E16A-4701-9EAA-AE49AFB92B9F}"/>
    <cellStyle name="20% - uthevingsfarge 4 102 5" xfId="6079" xr:uid="{00000000-0005-0000-0000-000022090000}"/>
    <cellStyle name="20% - uthevingsfarge 4 102 5 2" xfId="14534" xr:uid="{AA24811A-C361-499E-B72A-8D1401FB8459}"/>
    <cellStyle name="20% - uthevingsfarge 4 102 6" xfId="8727" xr:uid="{00000000-0005-0000-0000-000023090000}"/>
    <cellStyle name="20% - uthevingsfarge 4 102 6 2" xfId="17182" xr:uid="{3051300B-F0E6-4B63-85D0-8AFF00381FA9}"/>
    <cellStyle name="20% - uthevingsfarge 4 102 7" xfId="11402" xr:uid="{5DE0B6E0-F5C0-4533-BEEB-C0DC087F3C94}"/>
    <cellStyle name="20% - uthevingsfarge 4 103" xfId="678" xr:uid="{00000000-0005-0000-0000-000024090000}"/>
    <cellStyle name="20% - uthevingsfarge 4 103 2" xfId="2792" xr:uid="{00000000-0005-0000-0000-000025090000}"/>
    <cellStyle name="20% - uthevingsfarge 4 103 2 2" xfId="3145" xr:uid="{00000000-0005-0000-0000-000026090000}"/>
    <cellStyle name="20% - uthevingsfarge 4 103 2 2 2" xfId="6730" xr:uid="{00000000-0005-0000-0000-000027090000}"/>
    <cellStyle name="20% - uthevingsfarge 4 103 2 2 2 2" xfId="15185" xr:uid="{9098F359-7BDE-4239-A271-704F202A11C4}"/>
    <cellStyle name="20% - uthevingsfarge 4 103 2 2 3" xfId="12038" xr:uid="{D5938A84-A401-48DE-8FE0-938979B8246C}"/>
    <cellStyle name="20% - uthevingsfarge 4 103 2 3" xfId="4054" xr:uid="{00000000-0005-0000-0000-000028090000}"/>
    <cellStyle name="20% - uthevingsfarge 4 103 2 3 2" xfId="12942" xr:uid="{6EE9A348-1153-4DF2-A94B-6B2C59A64379}"/>
    <cellStyle name="20% - uthevingsfarge 4 103 2 4" xfId="6365" xr:uid="{00000000-0005-0000-0000-000029090000}"/>
    <cellStyle name="20% - uthevingsfarge 4 103 2 4 2" xfId="14820" xr:uid="{6B4D3AF6-4D53-4361-94B6-5AAC820DEF9A}"/>
    <cellStyle name="20% - uthevingsfarge 4 103 2 5" xfId="8730" xr:uid="{00000000-0005-0000-0000-00002A090000}"/>
    <cellStyle name="20% - uthevingsfarge 4 103 2 5 2" xfId="17185" xr:uid="{08C45EEE-B25E-4A27-9255-FF35DE68E4F2}"/>
    <cellStyle name="20% - uthevingsfarge 4 103 2 6" xfId="11685" xr:uid="{4F1C4C0D-C28E-467F-A4A1-AE91E5778AF8}"/>
    <cellStyle name="20% - uthevingsfarge 4 103 3" xfId="3144" xr:uid="{00000000-0005-0000-0000-00002B090000}"/>
    <cellStyle name="20% - uthevingsfarge 4 103 3 2" xfId="6729" xr:uid="{00000000-0005-0000-0000-00002C090000}"/>
    <cellStyle name="20% - uthevingsfarge 4 103 3 2 2" xfId="15184" xr:uid="{F90CA153-9C6A-461C-9A12-58D65B3B569C}"/>
    <cellStyle name="20% - uthevingsfarge 4 103 3 3" xfId="12037" xr:uid="{038D2E69-442C-4521-A6B1-68923F9A250D}"/>
    <cellStyle name="20% - uthevingsfarge 4 103 4" xfId="4133" xr:uid="{00000000-0005-0000-0000-00002D090000}"/>
    <cellStyle name="20% - uthevingsfarge 4 103 4 2" xfId="13021" xr:uid="{48E8BDB5-EEBC-40A5-9415-0BB4DFEDA39D}"/>
    <cellStyle name="20% - uthevingsfarge 4 103 5" xfId="6080" xr:uid="{00000000-0005-0000-0000-00002E090000}"/>
    <cellStyle name="20% - uthevingsfarge 4 103 5 2" xfId="14535" xr:uid="{69DDFA49-6CF9-4FF1-B82D-721CC5007418}"/>
    <cellStyle name="20% - uthevingsfarge 4 103 6" xfId="8729" xr:uid="{00000000-0005-0000-0000-00002F090000}"/>
    <cellStyle name="20% - uthevingsfarge 4 103 6 2" xfId="17184" xr:uid="{0CA615AE-A825-408F-B3FD-320893AF67B8}"/>
    <cellStyle name="20% - uthevingsfarge 4 103 7" xfId="11403" xr:uid="{0DB49201-B036-45A2-8053-CB0361747D15}"/>
    <cellStyle name="20% - uthevingsfarge 4 104" xfId="679" xr:uid="{00000000-0005-0000-0000-000030090000}"/>
    <cellStyle name="20% - uthevingsfarge 4 104 2" xfId="2793" xr:uid="{00000000-0005-0000-0000-000031090000}"/>
    <cellStyle name="20% - uthevingsfarge 4 104 2 2" xfId="3147" xr:uid="{00000000-0005-0000-0000-000032090000}"/>
    <cellStyle name="20% - uthevingsfarge 4 104 2 2 2" xfId="6732" xr:uid="{00000000-0005-0000-0000-000033090000}"/>
    <cellStyle name="20% - uthevingsfarge 4 104 2 2 2 2" xfId="15187" xr:uid="{5B2BD5F3-39D4-4155-B256-4AD0E71947B7}"/>
    <cellStyle name="20% - uthevingsfarge 4 104 2 2 3" xfId="12040" xr:uid="{13F299D1-7F10-4E01-A26C-92280F45906E}"/>
    <cellStyle name="20% - uthevingsfarge 4 104 2 3" xfId="3957" xr:uid="{00000000-0005-0000-0000-000034090000}"/>
    <cellStyle name="20% - uthevingsfarge 4 104 2 3 2" xfId="12846" xr:uid="{ECCC4321-62D4-4457-ADE6-7A0200A6B7BD}"/>
    <cellStyle name="20% - uthevingsfarge 4 104 2 4" xfId="6366" xr:uid="{00000000-0005-0000-0000-000035090000}"/>
    <cellStyle name="20% - uthevingsfarge 4 104 2 4 2" xfId="14821" xr:uid="{CF9BEC74-E86D-4BE6-9D3B-757F52B8AC73}"/>
    <cellStyle name="20% - uthevingsfarge 4 104 2 5" xfId="8732" xr:uid="{00000000-0005-0000-0000-000036090000}"/>
    <cellStyle name="20% - uthevingsfarge 4 104 2 5 2" xfId="17187" xr:uid="{42020EA9-7E84-41EE-B7FF-2780C33759BD}"/>
    <cellStyle name="20% - uthevingsfarge 4 104 2 6" xfId="11686" xr:uid="{0FFE445F-9454-40D5-AAD6-1155C88D63E9}"/>
    <cellStyle name="20% - uthevingsfarge 4 104 3" xfId="3146" xr:uid="{00000000-0005-0000-0000-000037090000}"/>
    <cellStyle name="20% - uthevingsfarge 4 104 3 2" xfId="6731" xr:uid="{00000000-0005-0000-0000-000038090000}"/>
    <cellStyle name="20% - uthevingsfarge 4 104 3 2 2" xfId="15186" xr:uid="{6946A458-178C-4E0B-BF03-43EE1A88F90C}"/>
    <cellStyle name="20% - uthevingsfarge 4 104 3 3" xfId="12039" xr:uid="{2A717328-FFBE-471B-9F27-D477A6F8EEB8}"/>
    <cellStyle name="20% - uthevingsfarge 4 104 4" xfId="3668" xr:uid="{00000000-0005-0000-0000-000039090000}"/>
    <cellStyle name="20% - uthevingsfarge 4 104 4 2" xfId="12557" xr:uid="{6B011DC9-1998-4D1F-B7FD-EB640D77C5F4}"/>
    <cellStyle name="20% - uthevingsfarge 4 104 5" xfId="6081" xr:uid="{00000000-0005-0000-0000-00003A090000}"/>
    <cellStyle name="20% - uthevingsfarge 4 104 5 2" xfId="14536" xr:uid="{2A14C6A3-57E7-4913-9497-A50626AB734B}"/>
    <cellStyle name="20% - uthevingsfarge 4 104 6" xfId="8731" xr:uid="{00000000-0005-0000-0000-00003B090000}"/>
    <cellStyle name="20% - uthevingsfarge 4 104 6 2" xfId="17186" xr:uid="{8999F8DC-E5BE-4EA7-A00F-699B44B83EAB}"/>
    <cellStyle name="20% - uthevingsfarge 4 104 7" xfId="11404" xr:uid="{BE5A8B83-D6F1-4E12-99CE-FFFC5248A3F1}"/>
    <cellStyle name="20% - uthevingsfarge 4 105" xfId="680" xr:uid="{00000000-0005-0000-0000-00003C090000}"/>
    <cellStyle name="20% - uthevingsfarge 4 105 2" xfId="2794" xr:uid="{00000000-0005-0000-0000-00003D090000}"/>
    <cellStyle name="20% - uthevingsfarge 4 105 2 2" xfId="3149" xr:uid="{00000000-0005-0000-0000-00003E090000}"/>
    <cellStyle name="20% - uthevingsfarge 4 105 2 2 2" xfId="6734" xr:uid="{00000000-0005-0000-0000-00003F090000}"/>
    <cellStyle name="20% - uthevingsfarge 4 105 2 2 2 2" xfId="15189" xr:uid="{450744E1-E6F5-4274-90D2-901736B507C3}"/>
    <cellStyle name="20% - uthevingsfarge 4 105 2 2 3" xfId="12042" xr:uid="{744C18D1-8EFE-40E1-9ED7-1C5512D236CA}"/>
    <cellStyle name="20% - uthevingsfarge 4 105 2 3" xfId="3912" xr:uid="{00000000-0005-0000-0000-000040090000}"/>
    <cellStyle name="20% - uthevingsfarge 4 105 2 3 2" xfId="12801" xr:uid="{72E9ADB2-7618-4C3F-BCAD-B57BFD76385B}"/>
    <cellStyle name="20% - uthevingsfarge 4 105 2 4" xfId="6367" xr:uid="{00000000-0005-0000-0000-000041090000}"/>
    <cellStyle name="20% - uthevingsfarge 4 105 2 4 2" xfId="14822" xr:uid="{EFBD1E10-4B46-4F9C-9786-C049DD6934BC}"/>
    <cellStyle name="20% - uthevingsfarge 4 105 2 5" xfId="8734" xr:uid="{00000000-0005-0000-0000-000042090000}"/>
    <cellStyle name="20% - uthevingsfarge 4 105 2 5 2" xfId="17189" xr:uid="{4F385C62-C459-43E1-8635-797F1380900B}"/>
    <cellStyle name="20% - uthevingsfarge 4 105 2 6" xfId="11687" xr:uid="{416FC3F9-8C73-44E3-923D-58578156AC3F}"/>
    <cellStyle name="20% - uthevingsfarge 4 105 3" xfId="3148" xr:uid="{00000000-0005-0000-0000-000043090000}"/>
    <cellStyle name="20% - uthevingsfarge 4 105 3 2" xfId="6733" xr:uid="{00000000-0005-0000-0000-000044090000}"/>
    <cellStyle name="20% - uthevingsfarge 4 105 3 2 2" xfId="15188" xr:uid="{459DCB58-BFED-43D3-99CB-A78567D2DD62}"/>
    <cellStyle name="20% - uthevingsfarge 4 105 3 3" xfId="12041" xr:uid="{265C04AC-F56F-45F9-8FDC-6895D74A9F3D}"/>
    <cellStyle name="20% - uthevingsfarge 4 105 4" xfId="3985" xr:uid="{00000000-0005-0000-0000-000045090000}"/>
    <cellStyle name="20% - uthevingsfarge 4 105 4 2" xfId="12874" xr:uid="{39E795A7-3A16-4D3D-B8D6-D8CF517C2E50}"/>
    <cellStyle name="20% - uthevingsfarge 4 105 5" xfId="6082" xr:uid="{00000000-0005-0000-0000-000046090000}"/>
    <cellStyle name="20% - uthevingsfarge 4 105 5 2" xfId="14537" xr:uid="{DC017DC6-7F01-46B0-914C-DFB99F26555D}"/>
    <cellStyle name="20% - uthevingsfarge 4 105 6" xfId="8733" xr:uid="{00000000-0005-0000-0000-000047090000}"/>
    <cellStyle name="20% - uthevingsfarge 4 105 6 2" xfId="17188" xr:uid="{A42D2853-BE66-47D1-A75A-E44DAD50F0F1}"/>
    <cellStyle name="20% - uthevingsfarge 4 105 7" xfId="11405" xr:uid="{E11FF9A8-6687-4963-85DE-2DEB01679BE4}"/>
    <cellStyle name="20% - uthevingsfarge 4 106" xfId="681" xr:uid="{00000000-0005-0000-0000-000048090000}"/>
    <cellStyle name="20% - uthevingsfarge 4 106 2" xfId="2795" xr:uid="{00000000-0005-0000-0000-000049090000}"/>
    <cellStyle name="20% - uthevingsfarge 4 106 2 2" xfId="3151" xr:uid="{00000000-0005-0000-0000-00004A090000}"/>
    <cellStyle name="20% - uthevingsfarge 4 106 2 2 2" xfId="6736" xr:uid="{00000000-0005-0000-0000-00004B090000}"/>
    <cellStyle name="20% - uthevingsfarge 4 106 2 2 2 2" xfId="15191" xr:uid="{A04B7E53-69D6-49B7-997A-2A26092AF0A7}"/>
    <cellStyle name="20% - uthevingsfarge 4 106 2 2 3" xfId="12044" xr:uid="{5D5CAABF-5537-45E7-A6FD-0CABB38E057E}"/>
    <cellStyle name="20% - uthevingsfarge 4 106 2 3" xfId="3755" xr:uid="{00000000-0005-0000-0000-00004C090000}"/>
    <cellStyle name="20% - uthevingsfarge 4 106 2 3 2" xfId="12644" xr:uid="{CB5E7FBD-E34A-41D8-8280-518CD32E39E5}"/>
    <cellStyle name="20% - uthevingsfarge 4 106 2 4" xfId="6368" xr:uid="{00000000-0005-0000-0000-00004D090000}"/>
    <cellStyle name="20% - uthevingsfarge 4 106 2 4 2" xfId="14823" xr:uid="{3384F86D-1205-4C82-9055-4684263BE458}"/>
    <cellStyle name="20% - uthevingsfarge 4 106 2 5" xfId="8736" xr:uid="{00000000-0005-0000-0000-00004E090000}"/>
    <cellStyle name="20% - uthevingsfarge 4 106 2 5 2" xfId="17191" xr:uid="{6B3C89BA-8357-4686-9842-149CB37D0D15}"/>
    <cellStyle name="20% - uthevingsfarge 4 106 2 6" xfId="11688" xr:uid="{61D43D60-E8FC-4EAD-BD00-E64A415AD0A6}"/>
    <cellStyle name="20% - uthevingsfarge 4 106 3" xfId="3150" xr:uid="{00000000-0005-0000-0000-00004F090000}"/>
    <cellStyle name="20% - uthevingsfarge 4 106 3 2" xfId="6735" xr:uid="{00000000-0005-0000-0000-000050090000}"/>
    <cellStyle name="20% - uthevingsfarge 4 106 3 2 2" xfId="15190" xr:uid="{81AC45B5-D0F6-4C50-8632-40F6BC5FBD33}"/>
    <cellStyle name="20% - uthevingsfarge 4 106 3 3" xfId="12043" xr:uid="{6505DB97-81EB-467A-B87A-903A8108DC27}"/>
    <cellStyle name="20% - uthevingsfarge 4 106 4" xfId="3942" xr:uid="{00000000-0005-0000-0000-000051090000}"/>
    <cellStyle name="20% - uthevingsfarge 4 106 4 2" xfId="12831" xr:uid="{38829E62-692F-4BB8-A8EA-E098F3B9DC0C}"/>
    <cellStyle name="20% - uthevingsfarge 4 106 5" xfId="6083" xr:uid="{00000000-0005-0000-0000-000052090000}"/>
    <cellStyle name="20% - uthevingsfarge 4 106 5 2" xfId="14538" xr:uid="{098600D2-5497-4514-AA65-D2D5EC7D0E1A}"/>
    <cellStyle name="20% - uthevingsfarge 4 106 6" xfId="8735" xr:uid="{00000000-0005-0000-0000-000053090000}"/>
    <cellStyle name="20% - uthevingsfarge 4 106 6 2" xfId="17190" xr:uid="{D4A7D082-6484-43FE-9872-BC9B63E4EA31}"/>
    <cellStyle name="20% - uthevingsfarge 4 106 7" xfId="11406" xr:uid="{6E951C79-F696-4073-9006-BFC98B7DEAA1}"/>
    <cellStyle name="20% - uthevingsfarge 4 107" xfId="682" xr:uid="{00000000-0005-0000-0000-000054090000}"/>
    <cellStyle name="20% - uthevingsfarge 4 107 2" xfId="2796" xr:uid="{00000000-0005-0000-0000-000055090000}"/>
    <cellStyle name="20% - uthevingsfarge 4 107 2 2" xfId="3153" xr:uid="{00000000-0005-0000-0000-000056090000}"/>
    <cellStyle name="20% - uthevingsfarge 4 107 2 2 2" xfId="6738" xr:uid="{00000000-0005-0000-0000-000057090000}"/>
    <cellStyle name="20% - uthevingsfarge 4 107 2 2 2 2" xfId="15193" xr:uid="{AD7BFA20-D7AF-47C9-BAE6-3EC6B5DE0154}"/>
    <cellStyle name="20% - uthevingsfarge 4 107 2 2 3" xfId="12046" xr:uid="{850076C3-A70B-488C-8327-4785792FB67A}"/>
    <cellStyle name="20% - uthevingsfarge 4 107 2 3" xfId="4159" xr:uid="{00000000-0005-0000-0000-000058090000}"/>
    <cellStyle name="20% - uthevingsfarge 4 107 2 3 2" xfId="13047" xr:uid="{A8B75CDE-D452-4600-8FEA-0B4524D2FB81}"/>
    <cellStyle name="20% - uthevingsfarge 4 107 2 4" xfId="6369" xr:uid="{00000000-0005-0000-0000-000059090000}"/>
    <cellStyle name="20% - uthevingsfarge 4 107 2 4 2" xfId="14824" xr:uid="{1D551184-656D-4C55-BC17-6FB1B4F448F9}"/>
    <cellStyle name="20% - uthevingsfarge 4 107 2 5" xfId="8738" xr:uid="{00000000-0005-0000-0000-00005A090000}"/>
    <cellStyle name="20% - uthevingsfarge 4 107 2 5 2" xfId="17193" xr:uid="{4A6AD75D-E72E-404D-B672-0EA146B66026}"/>
    <cellStyle name="20% - uthevingsfarge 4 107 2 6" xfId="11689" xr:uid="{C5D1D915-484E-408C-8233-87B8834B770C}"/>
    <cellStyle name="20% - uthevingsfarge 4 107 3" xfId="3152" xr:uid="{00000000-0005-0000-0000-00005B090000}"/>
    <cellStyle name="20% - uthevingsfarge 4 107 3 2" xfId="6737" xr:uid="{00000000-0005-0000-0000-00005C090000}"/>
    <cellStyle name="20% - uthevingsfarge 4 107 3 2 2" xfId="15192" xr:uid="{64AFF019-0566-4881-9452-0F61B0866C98}"/>
    <cellStyle name="20% - uthevingsfarge 4 107 3 3" xfId="12045" xr:uid="{27B45C51-852C-4F3B-A5FF-72845FA75633}"/>
    <cellStyle name="20% - uthevingsfarge 4 107 4" xfId="4040" xr:uid="{00000000-0005-0000-0000-00005D090000}"/>
    <cellStyle name="20% - uthevingsfarge 4 107 4 2" xfId="12928" xr:uid="{B4630B83-AA3F-44AD-83AA-6B4F673AD029}"/>
    <cellStyle name="20% - uthevingsfarge 4 107 5" xfId="6084" xr:uid="{00000000-0005-0000-0000-00005E090000}"/>
    <cellStyle name="20% - uthevingsfarge 4 107 5 2" xfId="14539" xr:uid="{90FB024C-425E-4B0D-B20A-1FCF21E9304D}"/>
    <cellStyle name="20% - uthevingsfarge 4 107 6" xfId="8737" xr:uid="{00000000-0005-0000-0000-00005F090000}"/>
    <cellStyle name="20% - uthevingsfarge 4 107 6 2" xfId="17192" xr:uid="{E717C3EE-E5AD-4ED4-89A2-822B52516A0D}"/>
    <cellStyle name="20% - uthevingsfarge 4 107 7" xfId="11407" xr:uid="{14E57F6C-7AFB-4038-A7E4-AA54B67C6DAF}"/>
    <cellStyle name="20% - uthevingsfarge 4 108" xfId="683" xr:uid="{00000000-0005-0000-0000-000060090000}"/>
    <cellStyle name="20% - uthevingsfarge 4 108 2" xfId="2797" xr:uid="{00000000-0005-0000-0000-000061090000}"/>
    <cellStyle name="20% - uthevingsfarge 4 108 2 2" xfId="3155" xr:uid="{00000000-0005-0000-0000-000062090000}"/>
    <cellStyle name="20% - uthevingsfarge 4 108 2 2 2" xfId="6740" xr:uid="{00000000-0005-0000-0000-000063090000}"/>
    <cellStyle name="20% - uthevingsfarge 4 108 2 2 2 2" xfId="15195" xr:uid="{B358EA62-5946-499D-A93B-650FF6816763}"/>
    <cellStyle name="20% - uthevingsfarge 4 108 2 2 3" xfId="12048" xr:uid="{612C997C-5491-4703-B53F-C0EA748915AE}"/>
    <cellStyle name="20% - uthevingsfarge 4 108 2 3" xfId="4158" xr:uid="{00000000-0005-0000-0000-000064090000}"/>
    <cellStyle name="20% - uthevingsfarge 4 108 2 3 2" xfId="13046" xr:uid="{7B65B122-A8AC-4AB7-B22F-2FCE3E7E57B6}"/>
    <cellStyle name="20% - uthevingsfarge 4 108 2 4" xfId="6370" xr:uid="{00000000-0005-0000-0000-000065090000}"/>
    <cellStyle name="20% - uthevingsfarge 4 108 2 4 2" xfId="14825" xr:uid="{0ECFC558-876A-41A2-9321-B4F1C8619DEE}"/>
    <cellStyle name="20% - uthevingsfarge 4 108 2 5" xfId="8740" xr:uid="{00000000-0005-0000-0000-000066090000}"/>
    <cellStyle name="20% - uthevingsfarge 4 108 2 5 2" xfId="17195" xr:uid="{CB415966-4E81-485A-9756-4DE17F5C0AEE}"/>
    <cellStyle name="20% - uthevingsfarge 4 108 2 6" xfId="11690" xr:uid="{D6B4C86C-DAF0-4CDF-87E0-8729B569C9BD}"/>
    <cellStyle name="20% - uthevingsfarge 4 108 3" xfId="3154" xr:uid="{00000000-0005-0000-0000-000067090000}"/>
    <cellStyle name="20% - uthevingsfarge 4 108 3 2" xfId="6739" xr:uid="{00000000-0005-0000-0000-000068090000}"/>
    <cellStyle name="20% - uthevingsfarge 4 108 3 2 2" xfId="15194" xr:uid="{65F2836D-D030-43A3-9900-C62189E3A01E}"/>
    <cellStyle name="20% - uthevingsfarge 4 108 3 3" xfId="12047" xr:uid="{BD903665-4D61-410B-B34D-DDA360D4A6BD}"/>
    <cellStyle name="20% - uthevingsfarge 4 108 4" xfId="4072" xr:uid="{00000000-0005-0000-0000-000069090000}"/>
    <cellStyle name="20% - uthevingsfarge 4 108 4 2" xfId="12960" xr:uid="{FE0C7CA5-6A65-4290-A36A-078DF087CD32}"/>
    <cellStyle name="20% - uthevingsfarge 4 108 5" xfId="6085" xr:uid="{00000000-0005-0000-0000-00006A090000}"/>
    <cellStyle name="20% - uthevingsfarge 4 108 5 2" xfId="14540" xr:uid="{81335096-182F-483E-8B5E-4D26CDC3B7C7}"/>
    <cellStyle name="20% - uthevingsfarge 4 108 6" xfId="8739" xr:uid="{00000000-0005-0000-0000-00006B090000}"/>
    <cellStyle name="20% - uthevingsfarge 4 108 6 2" xfId="17194" xr:uid="{031E83AD-B0EC-4692-A247-6C7449DEFFEF}"/>
    <cellStyle name="20% - uthevingsfarge 4 108 7" xfId="11408" xr:uid="{17F9C802-42B3-4C29-8F1D-7F16D3BF772C}"/>
    <cellStyle name="20% - uthevingsfarge 4 109" xfId="684" xr:uid="{00000000-0005-0000-0000-00006C090000}"/>
    <cellStyle name="20% - uthevingsfarge 4 109 2" xfId="2798" xr:uid="{00000000-0005-0000-0000-00006D090000}"/>
    <cellStyle name="20% - uthevingsfarge 4 109 2 2" xfId="3157" xr:uid="{00000000-0005-0000-0000-00006E090000}"/>
    <cellStyle name="20% - uthevingsfarge 4 109 2 2 2" xfId="6742" xr:uid="{00000000-0005-0000-0000-00006F090000}"/>
    <cellStyle name="20% - uthevingsfarge 4 109 2 2 2 2" xfId="15197" xr:uid="{569A34E3-B712-4A03-8228-FE063E107C77}"/>
    <cellStyle name="20% - uthevingsfarge 4 109 2 2 3" xfId="12050" xr:uid="{8734527D-E673-4661-8D53-C992F7B917C8}"/>
    <cellStyle name="20% - uthevingsfarge 4 109 2 3" xfId="3911" xr:uid="{00000000-0005-0000-0000-000070090000}"/>
    <cellStyle name="20% - uthevingsfarge 4 109 2 3 2" xfId="12800" xr:uid="{C979C27C-BA99-4288-ABA1-C6A0CC392D7B}"/>
    <cellStyle name="20% - uthevingsfarge 4 109 2 4" xfId="6371" xr:uid="{00000000-0005-0000-0000-000071090000}"/>
    <cellStyle name="20% - uthevingsfarge 4 109 2 4 2" xfId="14826" xr:uid="{03C1ACD4-C069-482A-96DE-D33EC3DB7E9E}"/>
    <cellStyle name="20% - uthevingsfarge 4 109 2 5" xfId="8742" xr:uid="{00000000-0005-0000-0000-000072090000}"/>
    <cellStyle name="20% - uthevingsfarge 4 109 2 5 2" xfId="17197" xr:uid="{2183FE90-DC05-4119-834E-B32DB52A7C55}"/>
    <cellStyle name="20% - uthevingsfarge 4 109 2 6" xfId="11691" xr:uid="{D05B73AC-CEEB-40A5-99BE-BC2861A147B0}"/>
    <cellStyle name="20% - uthevingsfarge 4 109 3" xfId="3156" xr:uid="{00000000-0005-0000-0000-000073090000}"/>
    <cellStyle name="20% - uthevingsfarge 4 109 3 2" xfId="6741" xr:uid="{00000000-0005-0000-0000-000074090000}"/>
    <cellStyle name="20% - uthevingsfarge 4 109 3 2 2" xfId="15196" xr:uid="{B8FA47E6-39E5-4C78-8152-755D0D01B59B}"/>
    <cellStyle name="20% - uthevingsfarge 4 109 3 3" xfId="12049" xr:uid="{028998FE-A9F7-4DFA-A485-7B001B9EA8B7}"/>
    <cellStyle name="20% - uthevingsfarge 4 109 4" xfId="4073" xr:uid="{00000000-0005-0000-0000-000075090000}"/>
    <cellStyle name="20% - uthevingsfarge 4 109 4 2" xfId="12961" xr:uid="{16D5E722-E052-4D32-A0F7-4538B48C56E6}"/>
    <cellStyle name="20% - uthevingsfarge 4 109 5" xfId="6086" xr:uid="{00000000-0005-0000-0000-000076090000}"/>
    <cellStyle name="20% - uthevingsfarge 4 109 5 2" xfId="14541" xr:uid="{560AD70B-C34D-4231-865F-041F56EAB93F}"/>
    <cellStyle name="20% - uthevingsfarge 4 109 6" xfId="8741" xr:uid="{00000000-0005-0000-0000-000077090000}"/>
    <cellStyle name="20% - uthevingsfarge 4 109 6 2" xfId="17196" xr:uid="{1EE890F5-976B-40AB-ABE0-3937D5CF1D8C}"/>
    <cellStyle name="20% - uthevingsfarge 4 109 7" xfId="11409" xr:uid="{AEED7873-EB57-4F9C-B6C9-B04CBA8C8D7E}"/>
    <cellStyle name="20% - uthevingsfarge 4 11" xfId="685" xr:uid="{00000000-0005-0000-0000-000078090000}"/>
    <cellStyle name="20% - uthevingsfarge 4 11 2" xfId="686" xr:uid="{00000000-0005-0000-0000-000079090000}"/>
    <cellStyle name="20% - uthevingsfarge 4 11 2 2" xfId="5428" xr:uid="{00000000-0005-0000-0000-00007A090000}"/>
    <cellStyle name="20% - uthevingsfarge 4 11 2 2 2" xfId="8061" xr:uid="{00000000-0005-0000-0000-00007B090000}"/>
    <cellStyle name="20% - uthevingsfarge 4 11 2 2 2 2" xfId="16516" xr:uid="{AFD05B85-6D95-47BD-9AC0-12C2211C6DA3}"/>
    <cellStyle name="20% - uthevingsfarge 4 11 2 2 3" xfId="13943" xr:uid="{E2057550-FAB7-4F0A-824C-C92D37451D42}"/>
    <cellStyle name="20% - uthevingsfarge 4 11 2 3" xfId="10039" xr:uid="{00000000-0005-0000-0000-00007C090000}"/>
    <cellStyle name="20% - uthevingsfarge 4 11 2 3 2" xfId="18465" xr:uid="{A00B5ED2-4D77-4C39-A728-5591FD3F8936}"/>
    <cellStyle name="20% - uthevingsfarge 4 11 3" xfId="4707" xr:uid="{00000000-0005-0000-0000-00007D090000}"/>
    <cellStyle name="20% - uthevingsfarge 4 11 3 2" xfId="7360" xr:uid="{00000000-0005-0000-0000-00007E090000}"/>
    <cellStyle name="20% - uthevingsfarge 4 11 3 2 2" xfId="15815" xr:uid="{CD34AC13-BD3E-47A3-B283-3991BBDA5BB7}"/>
    <cellStyle name="20% - uthevingsfarge 4 11 3 3" xfId="13242" xr:uid="{D213A614-5854-427B-95DB-7D26E9E9A56C}"/>
    <cellStyle name="20% - uthevingsfarge 4 11 4" xfId="10038" xr:uid="{00000000-0005-0000-0000-00007F090000}"/>
    <cellStyle name="20% - uthevingsfarge 4 11 4 2" xfId="18464" xr:uid="{09605E60-7F8F-4633-8E22-75C1810A785E}"/>
    <cellStyle name="20% - uthevingsfarge 4 110" xfId="6593" xr:uid="{00000000-0005-0000-0000-000080090000}"/>
    <cellStyle name="20% - uthevingsfarge 4 110 2" xfId="15048" xr:uid="{5CAB7AA1-4E94-4922-A1A5-F1FDDD0CAE69}"/>
    <cellStyle name="20% - uthevingsfarge 4 111" xfId="8596" xr:uid="{00000000-0005-0000-0000-000081090000}"/>
    <cellStyle name="20% - uthevingsfarge 4 111 2" xfId="17051" xr:uid="{C6ADEE67-EEF4-49BF-8088-B9F76548C9DB}"/>
    <cellStyle name="20% - uthevingsfarge 4 12" xfId="687" xr:uid="{00000000-0005-0000-0000-000082090000}"/>
    <cellStyle name="20% - uthevingsfarge 4 12 2" xfId="688" xr:uid="{00000000-0005-0000-0000-000083090000}"/>
    <cellStyle name="20% - uthevingsfarge 4 12 2 2" xfId="5429" xr:uid="{00000000-0005-0000-0000-000084090000}"/>
    <cellStyle name="20% - uthevingsfarge 4 12 2 2 2" xfId="8062" xr:uid="{00000000-0005-0000-0000-000085090000}"/>
    <cellStyle name="20% - uthevingsfarge 4 12 2 2 2 2" xfId="16517" xr:uid="{7BE0481F-EB6D-4AC7-B343-29364666EFCB}"/>
    <cellStyle name="20% - uthevingsfarge 4 12 2 2 3" xfId="13944" xr:uid="{92AE88A9-90D7-4C28-A2CA-B83F17D2D280}"/>
    <cellStyle name="20% - uthevingsfarge 4 12 2 3" xfId="10037" xr:uid="{00000000-0005-0000-0000-000086090000}"/>
    <cellStyle name="20% - uthevingsfarge 4 12 2 3 2" xfId="18463" xr:uid="{9125E573-2789-4B03-AD23-4BC5EC7A4625}"/>
    <cellStyle name="20% - uthevingsfarge 4 12 3" xfId="4708" xr:uid="{00000000-0005-0000-0000-000087090000}"/>
    <cellStyle name="20% - uthevingsfarge 4 12 3 2" xfId="7361" xr:uid="{00000000-0005-0000-0000-000088090000}"/>
    <cellStyle name="20% - uthevingsfarge 4 12 3 2 2" xfId="15816" xr:uid="{B63FBA74-5A9A-47EA-A303-525CA2681CFD}"/>
    <cellStyle name="20% - uthevingsfarge 4 12 3 3" xfId="13243" xr:uid="{765043DB-B403-4370-A373-AB8D185DE5A7}"/>
    <cellStyle name="20% - uthevingsfarge 4 12 4" xfId="10036" xr:uid="{00000000-0005-0000-0000-000089090000}"/>
    <cellStyle name="20% - uthevingsfarge 4 12 4 2" xfId="18462" xr:uid="{CBAB4853-2819-4090-8324-6648E13EC726}"/>
    <cellStyle name="20% - uthevingsfarge 4 13" xfId="689" xr:uid="{00000000-0005-0000-0000-00008A090000}"/>
    <cellStyle name="20% - uthevingsfarge 4 13 2" xfId="690" xr:uid="{00000000-0005-0000-0000-00008B090000}"/>
    <cellStyle name="20% - uthevingsfarge 4 13 2 2" xfId="5430" xr:uid="{00000000-0005-0000-0000-00008C090000}"/>
    <cellStyle name="20% - uthevingsfarge 4 13 2 2 2" xfId="8063" xr:uid="{00000000-0005-0000-0000-00008D090000}"/>
    <cellStyle name="20% - uthevingsfarge 4 13 2 2 2 2" xfId="16518" xr:uid="{1D93249A-0DEB-4A20-93BA-60AA1FE6ADA2}"/>
    <cellStyle name="20% - uthevingsfarge 4 13 2 2 3" xfId="13945" xr:uid="{86D2B257-7643-4CE2-801D-411588F360A4}"/>
    <cellStyle name="20% - uthevingsfarge 4 13 2 3" xfId="10035" xr:uid="{00000000-0005-0000-0000-00008E090000}"/>
    <cellStyle name="20% - uthevingsfarge 4 13 2 3 2" xfId="18461" xr:uid="{2FF8208B-DE75-4C1F-AB74-6A9488E49F8F}"/>
    <cellStyle name="20% - uthevingsfarge 4 13 3" xfId="4709" xr:uid="{00000000-0005-0000-0000-00008F090000}"/>
    <cellStyle name="20% - uthevingsfarge 4 13 3 2" xfId="7362" xr:uid="{00000000-0005-0000-0000-000090090000}"/>
    <cellStyle name="20% - uthevingsfarge 4 13 3 2 2" xfId="15817" xr:uid="{045FEFAB-300D-4122-8F44-B4F6A3BA2047}"/>
    <cellStyle name="20% - uthevingsfarge 4 13 3 3" xfId="13244" xr:uid="{411A092E-1F8A-4927-8283-0B0C6DCBCF19}"/>
    <cellStyle name="20% - uthevingsfarge 4 13 4" xfId="10034" xr:uid="{00000000-0005-0000-0000-000091090000}"/>
    <cellStyle name="20% - uthevingsfarge 4 13 4 2" xfId="18460" xr:uid="{59FB4D3D-5D11-4477-B123-9D6593A668D7}"/>
    <cellStyle name="20% - uthevingsfarge 4 14" xfId="691" xr:uid="{00000000-0005-0000-0000-000092090000}"/>
    <cellStyle name="20% - uthevingsfarge 4 14 2" xfId="692" xr:uid="{00000000-0005-0000-0000-000093090000}"/>
    <cellStyle name="20% - uthevingsfarge 4 14 2 2" xfId="5431" xr:uid="{00000000-0005-0000-0000-000094090000}"/>
    <cellStyle name="20% - uthevingsfarge 4 14 2 2 2" xfId="8064" xr:uid="{00000000-0005-0000-0000-000095090000}"/>
    <cellStyle name="20% - uthevingsfarge 4 14 2 2 2 2" xfId="16519" xr:uid="{4E492D72-AB71-41A2-B6B2-1350C0D80C50}"/>
    <cellStyle name="20% - uthevingsfarge 4 14 2 2 3" xfId="13946" xr:uid="{9667320D-4C02-4BD9-9A72-50CEA3A78679}"/>
    <cellStyle name="20% - uthevingsfarge 4 14 2 3" xfId="10033" xr:uid="{00000000-0005-0000-0000-000096090000}"/>
    <cellStyle name="20% - uthevingsfarge 4 14 2 3 2" xfId="18459" xr:uid="{86C1BE5F-2537-4BC9-BD00-554438B38B93}"/>
    <cellStyle name="20% - uthevingsfarge 4 14 3" xfId="4710" xr:uid="{00000000-0005-0000-0000-000097090000}"/>
    <cellStyle name="20% - uthevingsfarge 4 14 3 2" xfId="7363" xr:uid="{00000000-0005-0000-0000-000098090000}"/>
    <cellStyle name="20% - uthevingsfarge 4 14 3 2 2" xfId="15818" xr:uid="{1BC526C9-BD86-476A-AE6D-CF4A30A4CC0B}"/>
    <cellStyle name="20% - uthevingsfarge 4 14 3 3" xfId="13245" xr:uid="{F5F7CCE9-D194-48A9-BA3E-C00AA49D58CA}"/>
    <cellStyle name="20% - uthevingsfarge 4 14 4" xfId="9997" xr:uid="{00000000-0005-0000-0000-000099090000}"/>
    <cellStyle name="20% - uthevingsfarge 4 14 4 2" xfId="18423" xr:uid="{3827B1EA-847A-44D9-861C-4F3FE6015525}"/>
    <cellStyle name="20% - uthevingsfarge 4 15" xfId="693" xr:uid="{00000000-0005-0000-0000-00009A090000}"/>
    <cellStyle name="20% - uthevingsfarge 4 15 2" xfId="694" xr:uid="{00000000-0005-0000-0000-00009B090000}"/>
    <cellStyle name="20% - uthevingsfarge 4 15 2 2" xfId="5432" xr:uid="{00000000-0005-0000-0000-00009C090000}"/>
    <cellStyle name="20% - uthevingsfarge 4 15 2 2 2" xfId="8065" xr:uid="{00000000-0005-0000-0000-00009D090000}"/>
    <cellStyle name="20% - uthevingsfarge 4 15 2 2 2 2" xfId="16520" xr:uid="{37A25C26-2BE3-4418-BD1B-7E5A10233B3E}"/>
    <cellStyle name="20% - uthevingsfarge 4 15 2 2 3" xfId="13947" xr:uid="{90431605-EA3F-49CB-9248-C354F460F802}"/>
    <cellStyle name="20% - uthevingsfarge 4 15 2 3" xfId="10032" xr:uid="{00000000-0005-0000-0000-00009E090000}"/>
    <cellStyle name="20% - uthevingsfarge 4 15 2 3 2" xfId="18458" xr:uid="{E4F90D9F-6C66-4379-83D5-DD6CABB8FF5E}"/>
    <cellStyle name="20% - uthevingsfarge 4 15 3" xfId="4711" xr:uid="{00000000-0005-0000-0000-00009F090000}"/>
    <cellStyle name="20% - uthevingsfarge 4 15 3 2" xfId="7364" xr:uid="{00000000-0005-0000-0000-0000A0090000}"/>
    <cellStyle name="20% - uthevingsfarge 4 15 3 2 2" xfId="15819" xr:uid="{80DC0FAE-681E-4109-A34E-C6AAE35090E7}"/>
    <cellStyle name="20% - uthevingsfarge 4 15 3 3" xfId="13246" xr:uid="{DF435866-AF1B-4BED-B74D-22AD213D7327}"/>
    <cellStyle name="20% - uthevingsfarge 4 15 4" xfId="10031" xr:uid="{00000000-0005-0000-0000-0000A1090000}"/>
    <cellStyle name="20% - uthevingsfarge 4 15 4 2" xfId="18457" xr:uid="{2DF30D79-450B-4BDC-BDD3-3BF4DCEF585A}"/>
    <cellStyle name="20% - uthevingsfarge 4 16" xfId="695" xr:uid="{00000000-0005-0000-0000-0000A2090000}"/>
    <cellStyle name="20% - uthevingsfarge 4 16 2" xfId="696" xr:uid="{00000000-0005-0000-0000-0000A3090000}"/>
    <cellStyle name="20% - uthevingsfarge 4 16 2 2" xfId="5433" xr:uid="{00000000-0005-0000-0000-0000A4090000}"/>
    <cellStyle name="20% - uthevingsfarge 4 16 2 2 2" xfId="8066" xr:uid="{00000000-0005-0000-0000-0000A5090000}"/>
    <cellStyle name="20% - uthevingsfarge 4 16 2 2 2 2" xfId="16521" xr:uid="{07326047-9749-4886-965E-C1C867243721}"/>
    <cellStyle name="20% - uthevingsfarge 4 16 2 2 3" xfId="13948" xr:uid="{304D30A4-A318-4204-B534-B0A028714F81}"/>
    <cellStyle name="20% - uthevingsfarge 4 16 2 3" xfId="10030" xr:uid="{00000000-0005-0000-0000-0000A6090000}"/>
    <cellStyle name="20% - uthevingsfarge 4 16 2 3 2" xfId="18456" xr:uid="{5272B3A8-EA4A-45D8-B6F3-E1A079D6A592}"/>
    <cellStyle name="20% - uthevingsfarge 4 16 3" xfId="4712" xr:uid="{00000000-0005-0000-0000-0000A7090000}"/>
    <cellStyle name="20% - uthevingsfarge 4 16 3 2" xfId="7365" xr:uid="{00000000-0005-0000-0000-0000A8090000}"/>
    <cellStyle name="20% - uthevingsfarge 4 16 3 2 2" xfId="15820" xr:uid="{A3DCC3A0-4E01-4991-A659-748BF8C5EE4C}"/>
    <cellStyle name="20% - uthevingsfarge 4 16 3 3" xfId="13247" xr:uid="{857DE777-CD9B-47B0-B0E3-F1AE797E3D67}"/>
    <cellStyle name="20% - uthevingsfarge 4 16 4" xfId="10029" xr:uid="{00000000-0005-0000-0000-0000A9090000}"/>
    <cellStyle name="20% - uthevingsfarge 4 16 4 2" xfId="18455" xr:uid="{237934ED-C1E3-4C3B-ADED-3B29E7D82A98}"/>
    <cellStyle name="20% - uthevingsfarge 4 17" xfId="697" xr:uid="{00000000-0005-0000-0000-0000AA090000}"/>
    <cellStyle name="20% - uthevingsfarge 4 17 2" xfId="698" xr:uid="{00000000-0005-0000-0000-0000AB090000}"/>
    <cellStyle name="20% - uthevingsfarge 4 17 2 2" xfId="5434" xr:uid="{00000000-0005-0000-0000-0000AC090000}"/>
    <cellStyle name="20% - uthevingsfarge 4 17 2 2 2" xfId="8067" xr:uid="{00000000-0005-0000-0000-0000AD090000}"/>
    <cellStyle name="20% - uthevingsfarge 4 17 2 2 2 2" xfId="16522" xr:uid="{419FF4D3-E33A-446E-B3DC-8E5CDCC9B78B}"/>
    <cellStyle name="20% - uthevingsfarge 4 17 2 2 3" xfId="13949" xr:uid="{84A17696-F9CB-4B88-88E3-0F1B6BFBCA29}"/>
    <cellStyle name="20% - uthevingsfarge 4 17 2 3" xfId="10028" xr:uid="{00000000-0005-0000-0000-0000AE090000}"/>
    <cellStyle name="20% - uthevingsfarge 4 17 2 3 2" xfId="18454" xr:uid="{638FB5EE-EE37-4998-9EB9-FD433DC6A51D}"/>
    <cellStyle name="20% - uthevingsfarge 4 17 3" xfId="4713" xr:uid="{00000000-0005-0000-0000-0000AF090000}"/>
    <cellStyle name="20% - uthevingsfarge 4 17 3 2" xfId="7366" xr:uid="{00000000-0005-0000-0000-0000B0090000}"/>
    <cellStyle name="20% - uthevingsfarge 4 17 3 2 2" xfId="15821" xr:uid="{D507B8D7-F795-4263-90F4-A2CDDD42E0BD}"/>
    <cellStyle name="20% - uthevingsfarge 4 17 3 3" xfId="13248" xr:uid="{2909C885-ABEA-4E69-BB32-4FA12A951009}"/>
    <cellStyle name="20% - uthevingsfarge 4 17 4" xfId="10027" xr:uid="{00000000-0005-0000-0000-0000B1090000}"/>
    <cellStyle name="20% - uthevingsfarge 4 17 4 2" xfId="18453" xr:uid="{0299356C-930E-4C61-B3F4-20341E076C89}"/>
    <cellStyle name="20% - uthevingsfarge 4 18" xfId="699" xr:uid="{00000000-0005-0000-0000-0000B2090000}"/>
    <cellStyle name="20% - uthevingsfarge 4 18 2" xfId="700" xr:uid="{00000000-0005-0000-0000-0000B3090000}"/>
    <cellStyle name="20% - uthevingsfarge 4 18 2 2" xfId="5435" xr:uid="{00000000-0005-0000-0000-0000B4090000}"/>
    <cellStyle name="20% - uthevingsfarge 4 18 2 2 2" xfId="8068" xr:uid="{00000000-0005-0000-0000-0000B5090000}"/>
    <cellStyle name="20% - uthevingsfarge 4 18 2 2 2 2" xfId="16523" xr:uid="{94DFBE8D-EEF3-4442-A271-3A09A1D96A91}"/>
    <cellStyle name="20% - uthevingsfarge 4 18 2 2 3" xfId="13950" xr:uid="{03FE8AFA-7488-4CCE-8BB7-7E3795D51490}"/>
    <cellStyle name="20% - uthevingsfarge 4 18 2 3" xfId="9996" xr:uid="{00000000-0005-0000-0000-0000B6090000}"/>
    <cellStyle name="20% - uthevingsfarge 4 18 2 3 2" xfId="18422" xr:uid="{AFD536FB-56C6-49CD-838A-C23CBD974E5E}"/>
    <cellStyle name="20% - uthevingsfarge 4 18 3" xfId="4714" xr:uid="{00000000-0005-0000-0000-0000B7090000}"/>
    <cellStyle name="20% - uthevingsfarge 4 18 3 2" xfId="7367" xr:uid="{00000000-0005-0000-0000-0000B8090000}"/>
    <cellStyle name="20% - uthevingsfarge 4 18 3 2 2" xfId="15822" xr:uid="{441CACE7-45C4-4477-B39B-0CC22319254B}"/>
    <cellStyle name="20% - uthevingsfarge 4 18 3 3" xfId="13249" xr:uid="{F4531C87-EFBB-4556-A7F2-34F31EAEBFC0}"/>
    <cellStyle name="20% - uthevingsfarge 4 18 4" xfId="9603" xr:uid="{00000000-0005-0000-0000-0000B9090000}"/>
    <cellStyle name="20% - uthevingsfarge 4 18 4 2" xfId="18029" xr:uid="{C30D5699-C542-4816-BC49-CAE2D1FB5C2D}"/>
    <cellStyle name="20% - uthevingsfarge 4 19" xfId="701" xr:uid="{00000000-0005-0000-0000-0000BA090000}"/>
    <cellStyle name="20% - uthevingsfarge 4 19 2" xfId="702" xr:uid="{00000000-0005-0000-0000-0000BB090000}"/>
    <cellStyle name="20% - uthevingsfarge 4 19 2 2" xfId="5436" xr:uid="{00000000-0005-0000-0000-0000BC090000}"/>
    <cellStyle name="20% - uthevingsfarge 4 19 2 2 2" xfId="8069" xr:uid="{00000000-0005-0000-0000-0000BD090000}"/>
    <cellStyle name="20% - uthevingsfarge 4 19 2 2 2 2" xfId="16524" xr:uid="{B8934884-9A4D-4128-8D28-2A57B7E33389}"/>
    <cellStyle name="20% - uthevingsfarge 4 19 2 2 3" xfId="13951" xr:uid="{37221656-6C42-4096-A7FC-E4B66E56B44A}"/>
    <cellStyle name="20% - uthevingsfarge 4 19 2 3" xfId="9602" xr:uid="{00000000-0005-0000-0000-0000BE090000}"/>
    <cellStyle name="20% - uthevingsfarge 4 19 2 3 2" xfId="18028" xr:uid="{588B7010-05F1-47D5-91A3-760DF0EF4D7D}"/>
    <cellStyle name="20% - uthevingsfarge 4 19 3" xfId="4715" xr:uid="{00000000-0005-0000-0000-0000BF090000}"/>
    <cellStyle name="20% - uthevingsfarge 4 19 3 2" xfId="7368" xr:uid="{00000000-0005-0000-0000-0000C0090000}"/>
    <cellStyle name="20% - uthevingsfarge 4 19 3 2 2" xfId="15823" xr:uid="{CFFDAEFA-F3F0-416B-BC02-82156D1E9444}"/>
    <cellStyle name="20% - uthevingsfarge 4 19 3 3" xfId="13250" xr:uid="{CCEA5EEB-5CD3-4309-ACD3-CFD6BEAFC305}"/>
    <cellStyle name="20% - uthevingsfarge 4 19 4" xfId="9601" xr:uid="{00000000-0005-0000-0000-0000C1090000}"/>
    <cellStyle name="20% - uthevingsfarge 4 19 4 2" xfId="18027" xr:uid="{9AB6CEDD-0151-403D-BE36-A613C8AE9B51}"/>
    <cellStyle name="20% - uthevingsfarge 4 2" xfId="64" xr:uid="{00000000-0005-0000-0000-0000C2090000}"/>
    <cellStyle name="20% - uthevingsfarge 4 2 2" xfId="703" xr:uid="{00000000-0005-0000-0000-0000C3090000}"/>
    <cellStyle name="20% - uthevingsfarge 4 2 2 2" xfId="5437" xr:uid="{00000000-0005-0000-0000-0000C4090000}"/>
    <cellStyle name="20% - uthevingsfarge 4 2 2 2 2" xfId="8070" xr:uid="{00000000-0005-0000-0000-0000C5090000}"/>
    <cellStyle name="20% - uthevingsfarge 4 2 2 2 2 2" xfId="16525" xr:uid="{CEC8B104-8D3B-4423-A957-01AB7C569DB5}"/>
    <cellStyle name="20% - uthevingsfarge 4 2 2 2 3" xfId="13952" xr:uid="{49169054-51FA-47A0-940A-8EED17E5C65F}"/>
    <cellStyle name="20% - uthevingsfarge 4 2 2 3" xfId="9600" xr:uid="{00000000-0005-0000-0000-0000C6090000}"/>
    <cellStyle name="20% - uthevingsfarge 4 2 2 3 2" xfId="18026" xr:uid="{DE64D1E5-378C-4896-B81B-44483D6C9771}"/>
    <cellStyle name="20% - uthevingsfarge 4 2 3" xfId="4716" xr:uid="{00000000-0005-0000-0000-0000C7090000}"/>
    <cellStyle name="20% - uthevingsfarge 4 2 3 2" xfId="7369" xr:uid="{00000000-0005-0000-0000-0000C8090000}"/>
    <cellStyle name="20% - uthevingsfarge 4 2 3 2 2" xfId="15824" xr:uid="{56204CE9-F9B5-46EC-A6EE-C3A48C3BEDC5}"/>
    <cellStyle name="20% - uthevingsfarge 4 2 3 3" xfId="13251" xr:uid="{12ABF6C0-9861-45FF-90CA-A830FC9A23B2}"/>
    <cellStyle name="20% - uthevingsfarge 4 2 4" xfId="9599" xr:uid="{00000000-0005-0000-0000-0000C9090000}"/>
    <cellStyle name="20% - uthevingsfarge 4 2 4 2" xfId="18025" xr:uid="{76FA1FF0-D0B2-4363-9E00-86D46D1A317A}"/>
    <cellStyle name="20% - uthevingsfarge 4 20" xfId="704" xr:uid="{00000000-0005-0000-0000-0000CA090000}"/>
    <cellStyle name="20% - uthevingsfarge 4 20 2" xfId="705" xr:uid="{00000000-0005-0000-0000-0000CB090000}"/>
    <cellStyle name="20% - uthevingsfarge 4 20 2 2" xfId="5438" xr:uid="{00000000-0005-0000-0000-0000CC090000}"/>
    <cellStyle name="20% - uthevingsfarge 4 20 2 2 2" xfId="8071" xr:uid="{00000000-0005-0000-0000-0000CD090000}"/>
    <cellStyle name="20% - uthevingsfarge 4 20 2 2 2 2" xfId="16526" xr:uid="{7C36E719-D784-470A-B996-B064350CF924}"/>
    <cellStyle name="20% - uthevingsfarge 4 20 2 2 3" xfId="13953" xr:uid="{369871F4-22F0-4C3D-ABBC-AACDF5314730}"/>
    <cellStyle name="20% - uthevingsfarge 4 20 2 3" xfId="9754" xr:uid="{00000000-0005-0000-0000-0000CE090000}"/>
    <cellStyle name="20% - uthevingsfarge 4 20 2 3 2" xfId="18180" xr:uid="{50766ED0-1CE2-47C9-A905-8680B10EE041}"/>
    <cellStyle name="20% - uthevingsfarge 4 20 3" xfId="4717" xr:uid="{00000000-0005-0000-0000-0000CF090000}"/>
    <cellStyle name="20% - uthevingsfarge 4 20 3 2" xfId="7370" xr:uid="{00000000-0005-0000-0000-0000D0090000}"/>
    <cellStyle name="20% - uthevingsfarge 4 20 3 2 2" xfId="15825" xr:uid="{8786C9B4-B6DB-450E-844C-DAB95BD2A9B6}"/>
    <cellStyle name="20% - uthevingsfarge 4 20 3 3" xfId="13252" xr:uid="{81E86341-15AC-4B64-A084-9B1CE149F77D}"/>
    <cellStyle name="20% - uthevingsfarge 4 20 4" xfId="10295" xr:uid="{00000000-0005-0000-0000-0000D1090000}"/>
    <cellStyle name="20% - uthevingsfarge 4 20 4 2" xfId="18712" xr:uid="{6560A680-99AA-494A-ADEB-05AA3F5E537B}"/>
    <cellStyle name="20% - uthevingsfarge 4 21" xfId="706" xr:uid="{00000000-0005-0000-0000-0000D2090000}"/>
    <cellStyle name="20% - uthevingsfarge 4 21 2" xfId="707" xr:uid="{00000000-0005-0000-0000-0000D3090000}"/>
    <cellStyle name="20% - uthevingsfarge 4 21 2 2" xfId="5439" xr:uid="{00000000-0005-0000-0000-0000D4090000}"/>
    <cellStyle name="20% - uthevingsfarge 4 21 2 2 2" xfId="8072" xr:uid="{00000000-0005-0000-0000-0000D5090000}"/>
    <cellStyle name="20% - uthevingsfarge 4 21 2 2 2 2" xfId="16527" xr:uid="{EE9DC62A-9E47-4C3C-B1ED-23D779E948A4}"/>
    <cellStyle name="20% - uthevingsfarge 4 21 2 2 3" xfId="13954" xr:uid="{BF52BB61-25B1-4B65-BD78-9C62060CC682}"/>
    <cellStyle name="20% - uthevingsfarge 4 21 2 3" xfId="10702" xr:uid="{00000000-0005-0000-0000-0000D6090000}"/>
    <cellStyle name="20% - uthevingsfarge 4 21 2 3 2" xfId="19109" xr:uid="{55BFB95D-9188-4A9F-B527-62EFE88A7BD5}"/>
    <cellStyle name="20% - uthevingsfarge 4 21 3" xfId="4718" xr:uid="{00000000-0005-0000-0000-0000D7090000}"/>
    <cellStyle name="20% - uthevingsfarge 4 21 3 2" xfId="7371" xr:uid="{00000000-0005-0000-0000-0000D8090000}"/>
    <cellStyle name="20% - uthevingsfarge 4 21 3 2 2" xfId="15826" xr:uid="{C491BD2F-F664-4B96-846C-882AF67C72C0}"/>
    <cellStyle name="20% - uthevingsfarge 4 21 3 3" xfId="13253" xr:uid="{FA2035A6-C78C-409B-978B-BB3FC1AA0223}"/>
    <cellStyle name="20% - uthevingsfarge 4 21 4" xfId="9875" xr:uid="{00000000-0005-0000-0000-0000D9090000}"/>
    <cellStyle name="20% - uthevingsfarge 4 21 4 2" xfId="18301" xr:uid="{2D99B4D4-A2F7-4949-95DE-C2856E2BD04D}"/>
    <cellStyle name="20% - uthevingsfarge 4 22" xfId="708" xr:uid="{00000000-0005-0000-0000-0000DA090000}"/>
    <cellStyle name="20% - uthevingsfarge 4 22 2" xfId="709" xr:uid="{00000000-0005-0000-0000-0000DB090000}"/>
    <cellStyle name="20% - uthevingsfarge 4 22 2 2" xfId="5440" xr:uid="{00000000-0005-0000-0000-0000DC090000}"/>
    <cellStyle name="20% - uthevingsfarge 4 22 2 2 2" xfId="8073" xr:uid="{00000000-0005-0000-0000-0000DD090000}"/>
    <cellStyle name="20% - uthevingsfarge 4 22 2 2 2 2" xfId="16528" xr:uid="{5C1B8FB3-0763-4AC1-991F-F76F2C7DD009}"/>
    <cellStyle name="20% - uthevingsfarge 4 22 2 2 3" xfId="13955" xr:uid="{2E4248A6-99F6-4441-9F41-AD551D4007F3}"/>
    <cellStyle name="20% - uthevingsfarge 4 22 2 3" xfId="9598" xr:uid="{00000000-0005-0000-0000-0000DE090000}"/>
    <cellStyle name="20% - uthevingsfarge 4 22 2 3 2" xfId="18024" xr:uid="{7194E0D1-E40E-4BFE-9E4B-C5BB69AAA058}"/>
    <cellStyle name="20% - uthevingsfarge 4 22 3" xfId="4719" xr:uid="{00000000-0005-0000-0000-0000DF090000}"/>
    <cellStyle name="20% - uthevingsfarge 4 22 3 2" xfId="7372" xr:uid="{00000000-0005-0000-0000-0000E0090000}"/>
    <cellStyle name="20% - uthevingsfarge 4 22 3 2 2" xfId="15827" xr:uid="{D6020BBA-43C6-41C0-9D70-C1660C98BB3F}"/>
    <cellStyle name="20% - uthevingsfarge 4 22 3 3" xfId="13254" xr:uid="{9F634061-7C79-4A70-82F5-DD2F63758732}"/>
    <cellStyle name="20% - uthevingsfarge 4 22 4" xfId="9597" xr:uid="{00000000-0005-0000-0000-0000E1090000}"/>
    <cellStyle name="20% - uthevingsfarge 4 22 4 2" xfId="18023" xr:uid="{9F6BCA23-7187-402E-A2C2-5FCAA9FCDDB7}"/>
    <cellStyle name="20% - uthevingsfarge 4 23" xfId="710" xr:uid="{00000000-0005-0000-0000-0000E2090000}"/>
    <cellStyle name="20% - uthevingsfarge 4 23 2" xfId="711" xr:uid="{00000000-0005-0000-0000-0000E3090000}"/>
    <cellStyle name="20% - uthevingsfarge 4 23 2 2" xfId="5441" xr:uid="{00000000-0005-0000-0000-0000E4090000}"/>
    <cellStyle name="20% - uthevingsfarge 4 23 2 2 2" xfId="8074" xr:uid="{00000000-0005-0000-0000-0000E5090000}"/>
    <cellStyle name="20% - uthevingsfarge 4 23 2 2 2 2" xfId="16529" xr:uid="{F926F16A-1F63-46A8-936B-2F13646D1877}"/>
    <cellStyle name="20% - uthevingsfarge 4 23 2 2 3" xfId="13956" xr:uid="{294107C9-ABC8-4B96-BEFA-27E2A4301C1B}"/>
    <cellStyle name="20% - uthevingsfarge 4 23 2 3" xfId="10438" xr:uid="{00000000-0005-0000-0000-0000E6090000}"/>
    <cellStyle name="20% - uthevingsfarge 4 23 2 3 2" xfId="18855" xr:uid="{9179CE0C-D18C-43C1-95CD-BCEAAB28E913}"/>
    <cellStyle name="20% - uthevingsfarge 4 23 3" xfId="4720" xr:uid="{00000000-0005-0000-0000-0000E7090000}"/>
    <cellStyle name="20% - uthevingsfarge 4 23 3 2" xfId="7373" xr:uid="{00000000-0005-0000-0000-0000E8090000}"/>
    <cellStyle name="20% - uthevingsfarge 4 23 3 2 2" xfId="15828" xr:uid="{E9F0DD54-1DBB-4943-88C8-D3DCFAD6C284}"/>
    <cellStyle name="20% - uthevingsfarge 4 23 3 3" xfId="13255" xr:uid="{2D7EFE04-5A91-451E-AFA4-B424EDE33D29}"/>
    <cellStyle name="20% - uthevingsfarge 4 23 4" xfId="10701" xr:uid="{00000000-0005-0000-0000-0000E9090000}"/>
    <cellStyle name="20% - uthevingsfarge 4 23 4 2" xfId="19108" xr:uid="{725D9AE3-AC17-45BC-824F-5DB81AB43CDF}"/>
    <cellStyle name="20% - uthevingsfarge 4 24" xfId="712" xr:uid="{00000000-0005-0000-0000-0000EA090000}"/>
    <cellStyle name="20% - uthevingsfarge 4 24 2" xfId="713" xr:uid="{00000000-0005-0000-0000-0000EB090000}"/>
    <cellStyle name="20% - uthevingsfarge 4 24 2 2" xfId="5442" xr:uid="{00000000-0005-0000-0000-0000EC090000}"/>
    <cellStyle name="20% - uthevingsfarge 4 24 2 2 2" xfId="8075" xr:uid="{00000000-0005-0000-0000-0000ED090000}"/>
    <cellStyle name="20% - uthevingsfarge 4 24 2 2 2 2" xfId="16530" xr:uid="{A364DF7E-74DF-48AB-9AE1-6267C69EC9FC}"/>
    <cellStyle name="20% - uthevingsfarge 4 24 2 2 3" xfId="13957" xr:uid="{108FDBDD-7BA4-4B61-B4A3-57DBC4053CB5}"/>
    <cellStyle name="20% - uthevingsfarge 4 24 2 3" xfId="9846" xr:uid="{00000000-0005-0000-0000-0000EE090000}"/>
    <cellStyle name="20% - uthevingsfarge 4 24 2 3 2" xfId="18272" xr:uid="{40EA3611-198C-40D9-BD9F-1E0770F4E7AA}"/>
    <cellStyle name="20% - uthevingsfarge 4 24 3" xfId="4721" xr:uid="{00000000-0005-0000-0000-0000EF090000}"/>
    <cellStyle name="20% - uthevingsfarge 4 24 3 2" xfId="7374" xr:uid="{00000000-0005-0000-0000-0000F0090000}"/>
    <cellStyle name="20% - uthevingsfarge 4 24 3 2 2" xfId="15829" xr:uid="{09F08BF1-3B77-4F7B-BF86-848C15B54098}"/>
    <cellStyle name="20% - uthevingsfarge 4 24 3 3" xfId="13256" xr:uid="{7CEBC3DC-018E-40B4-9DC0-884C51FB14CD}"/>
    <cellStyle name="20% - uthevingsfarge 4 24 4" xfId="9596" xr:uid="{00000000-0005-0000-0000-0000F1090000}"/>
    <cellStyle name="20% - uthevingsfarge 4 24 4 2" xfId="18022" xr:uid="{8D01665F-9F9D-4142-A45D-0EDF3C7D9A26}"/>
    <cellStyle name="20% - uthevingsfarge 4 25" xfId="714" xr:uid="{00000000-0005-0000-0000-0000F2090000}"/>
    <cellStyle name="20% - uthevingsfarge 4 25 2" xfId="715" xr:uid="{00000000-0005-0000-0000-0000F3090000}"/>
    <cellStyle name="20% - uthevingsfarge 4 25 2 2" xfId="5443" xr:uid="{00000000-0005-0000-0000-0000F4090000}"/>
    <cellStyle name="20% - uthevingsfarge 4 25 2 2 2" xfId="8076" xr:uid="{00000000-0005-0000-0000-0000F5090000}"/>
    <cellStyle name="20% - uthevingsfarge 4 25 2 2 2 2" xfId="16531" xr:uid="{26457AF7-F696-4FE3-B178-4FAC6ABE3DFB}"/>
    <cellStyle name="20% - uthevingsfarge 4 25 2 2 3" xfId="13958" xr:uid="{7043C650-65DD-4EA3-AD80-2EB1F99BCA6E}"/>
    <cellStyle name="20% - uthevingsfarge 4 25 2 3" xfId="10437" xr:uid="{00000000-0005-0000-0000-0000F6090000}"/>
    <cellStyle name="20% - uthevingsfarge 4 25 2 3 2" xfId="18854" xr:uid="{F8C55A3D-5360-4520-A2FC-C33A3E08C9D6}"/>
    <cellStyle name="20% - uthevingsfarge 4 25 3" xfId="4722" xr:uid="{00000000-0005-0000-0000-0000F7090000}"/>
    <cellStyle name="20% - uthevingsfarge 4 25 3 2" xfId="7375" xr:uid="{00000000-0005-0000-0000-0000F8090000}"/>
    <cellStyle name="20% - uthevingsfarge 4 25 3 2 2" xfId="15830" xr:uid="{53290270-D3EE-4C04-98AE-6178CB881D47}"/>
    <cellStyle name="20% - uthevingsfarge 4 25 3 3" xfId="13257" xr:uid="{9F39A14B-1F1C-4857-A4D3-A5EEA3CBFB74}"/>
    <cellStyle name="20% - uthevingsfarge 4 25 4" xfId="10700" xr:uid="{00000000-0005-0000-0000-0000F9090000}"/>
    <cellStyle name="20% - uthevingsfarge 4 25 4 2" xfId="19107" xr:uid="{30CFB4D3-4ACA-4C3B-8CBB-0F8AF1D3ECFD}"/>
    <cellStyle name="20% - uthevingsfarge 4 26" xfId="716" xr:uid="{00000000-0005-0000-0000-0000FA090000}"/>
    <cellStyle name="20% - uthevingsfarge 4 26 2" xfId="717" xr:uid="{00000000-0005-0000-0000-0000FB090000}"/>
    <cellStyle name="20% - uthevingsfarge 4 26 2 2" xfId="5444" xr:uid="{00000000-0005-0000-0000-0000FC090000}"/>
    <cellStyle name="20% - uthevingsfarge 4 26 2 2 2" xfId="8077" xr:uid="{00000000-0005-0000-0000-0000FD090000}"/>
    <cellStyle name="20% - uthevingsfarge 4 26 2 2 2 2" xfId="16532" xr:uid="{0B4B74D2-CD1C-4435-B219-08AEB184C515}"/>
    <cellStyle name="20% - uthevingsfarge 4 26 2 2 3" xfId="13959" xr:uid="{EDB8DED0-AFB3-4C1F-8571-160C17B60D14}"/>
    <cellStyle name="20% - uthevingsfarge 4 26 2 3" xfId="9845" xr:uid="{00000000-0005-0000-0000-0000FE090000}"/>
    <cellStyle name="20% - uthevingsfarge 4 26 2 3 2" xfId="18271" xr:uid="{C0EFCC3E-B445-42F4-A69C-932B48E1FBB8}"/>
    <cellStyle name="20% - uthevingsfarge 4 26 3" xfId="4723" xr:uid="{00000000-0005-0000-0000-0000FF090000}"/>
    <cellStyle name="20% - uthevingsfarge 4 26 3 2" xfId="7376" xr:uid="{00000000-0005-0000-0000-0000000A0000}"/>
    <cellStyle name="20% - uthevingsfarge 4 26 3 2 2" xfId="15831" xr:uid="{32D5A9BA-1F66-46B4-8B98-E1E9B9F924B0}"/>
    <cellStyle name="20% - uthevingsfarge 4 26 3 3" xfId="13258" xr:uid="{3115EF5C-6978-4713-8651-7A410C800C84}"/>
    <cellStyle name="20% - uthevingsfarge 4 26 4" xfId="9595" xr:uid="{00000000-0005-0000-0000-0000010A0000}"/>
    <cellStyle name="20% - uthevingsfarge 4 26 4 2" xfId="18021" xr:uid="{EBFE6AA0-91D6-40A8-8F38-61F916640BDD}"/>
    <cellStyle name="20% - uthevingsfarge 4 27" xfId="718" xr:uid="{00000000-0005-0000-0000-0000020A0000}"/>
    <cellStyle name="20% - uthevingsfarge 4 27 2" xfId="719" xr:uid="{00000000-0005-0000-0000-0000030A0000}"/>
    <cellStyle name="20% - uthevingsfarge 4 27 2 2" xfId="5445" xr:uid="{00000000-0005-0000-0000-0000040A0000}"/>
    <cellStyle name="20% - uthevingsfarge 4 27 2 2 2" xfId="8078" xr:uid="{00000000-0005-0000-0000-0000050A0000}"/>
    <cellStyle name="20% - uthevingsfarge 4 27 2 2 2 2" xfId="16533" xr:uid="{5528EF97-3247-4295-B252-5B1BF357C2C7}"/>
    <cellStyle name="20% - uthevingsfarge 4 27 2 2 3" xfId="13960" xr:uid="{8380EEBA-0481-4295-A57C-C67A403385A0}"/>
    <cellStyle name="20% - uthevingsfarge 4 27 2 3" xfId="10436" xr:uid="{00000000-0005-0000-0000-0000060A0000}"/>
    <cellStyle name="20% - uthevingsfarge 4 27 2 3 2" xfId="18853" xr:uid="{6F6FBA18-295F-4225-8476-72EAC13E564E}"/>
    <cellStyle name="20% - uthevingsfarge 4 27 3" xfId="4724" xr:uid="{00000000-0005-0000-0000-0000070A0000}"/>
    <cellStyle name="20% - uthevingsfarge 4 27 3 2" xfId="7377" xr:uid="{00000000-0005-0000-0000-0000080A0000}"/>
    <cellStyle name="20% - uthevingsfarge 4 27 3 2 2" xfId="15832" xr:uid="{49830478-DD27-40BA-8D66-B41C0929C137}"/>
    <cellStyle name="20% - uthevingsfarge 4 27 3 3" xfId="13259" xr:uid="{42D73C50-2DAC-4E3F-8FFD-A82712FC82C4}"/>
    <cellStyle name="20% - uthevingsfarge 4 27 4" xfId="10699" xr:uid="{00000000-0005-0000-0000-0000090A0000}"/>
    <cellStyle name="20% - uthevingsfarge 4 27 4 2" xfId="19106" xr:uid="{426372E4-4988-491B-8B91-6FAC92A8AFCE}"/>
    <cellStyle name="20% - uthevingsfarge 4 28" xfId="720" xr:uid="{00000000-0005-0000-0000-00000A0A0000}"/>
    <cellStyle name="20% - uthevingsfarge 4 28 2" xfId="721" xr:uid="{00000000-0005-0000-0000-00000B0A0000}"/>
    <cellStyle name="20% - uthevingsfarge 4 28 2 2" xfId="5446" xr:uid="{00000000-0005-0000-0000-00000C0A0000}"/>
    <cellStyle name="20% - uthevingsfarge 4 28 2 2 2" xfId="8079" xr:uid="{00000000-0005-0000-0000-00000D0A0000}"/>
    <cellStyle name="20% - uthevingsfarge 4 28 2 2 2 2" xfId="16534" xr:uid="{AAAF84E0-A63B-4D37-A2FA-DDDBDBBEFE05}"/>
    <cellStyle name="20% - uthevingsfarge 4 28 2 2 3" xfId="13961" xr:uid="{38BEA8E8-BFA9-4A1A-B0CC-C12F383B0888}"/>
    <cellStyle name="20% - uthevingsfarge 4 28 2 3" xfId="9844" xr:uid="{00000000-0005-0000-0000-00000E0A0000}"/>
    <cellStyle name="20% - uthevingsfarge 4 28 2 3 2" xfId="18270" xr:uid="{C0757ACA-CD5E-4B0B-A797-95FF5685D10C}"/>
    <cellStyle name="20% - uthevingsfarge 4 28 3" xfId="4725" xr:uid="{00000000-0005-0000-0000-00000F0A0000}"/>
    <cellStyle name="20% - uthevingsfarge 4 28 3 2" xfId="7378" xr:uid="{00000000-0005-0000-0000-0000100A0000}"/>
    <cellStyle name="20% - uthevingsfarge 4 28 3 2 2" xfId="15833" xr:uid="{95F1D1DF-B090-4AD0-8103-80F1F7EB1559}"/>
    <cellStyle name="20% - uthevingsfarge 4 28 3 3" xfId="13260" xr:uid="{B65B8EE6-5643-4A28-8861-0497C5CF87D4}"/>
    <cellStyle name="20% - uthevingsfarge 4 28 4" xfId="9594" xr:uid="{00000000-0005-0000-0000-0000110A0000}"/>
    <cellStyle name="20% - uthevingsfarge 4 28 4 2" xfId="18020" xr:uid="{60CDE400-2BB1-4FB3-A558-B86F672CEE58}"/>
    <cellStyle name="20% - uthevingsfarge 4 29" xfId="722" xr:uid="{00000000-0005-0000-0000-0000120A0000}"/>
    <cellStyle name="20% - uthevingsfarge 4 29 2" xfId="723" xr:uid="{00000000-0005-0000-0000-0000130A0000}"/>
    <cellStyle name="20% - uthevingsfarge 4 29 2 2" xfId="5447" xr:uid="{00000000-0005-0000-0000-0000140A0000}"/>
    <cellStyle name="20% - uthevingsfarge 4 29 2 2 2" xfId="8080" xr:uid="{00000000-0005-0000-0000-0000150A0000}"/>
    <cellStyle name="20% - uthevingsfarge 4 29 2 2 2 2" xfId="16535" xr:uid="{7B1DF08E-DF11-49A5-8EF8-C1AF1E26743E}"/>
    <cellStyle name="20% - uthevingsfarge 4 29 2 2 3" xfId="13962" xr:uid="{60C85648-9666-4C61-8183-0C1F0CDADB5E}"/>
    <cellStyle name="20% - uthevingsfarge 4 29 2 3" xfId="10435" xr:uid="{00000000-0005-0000-0000-0000160A0000}"/>
    <cellStyle name="20% - uthevingsfarge 4 29 2 3 2" xfId="18852" xr:uid="{0D776B2C-4E27-4520-9BF3-06029C543D84}"/>
    <cellStyle name="20% - uthevingsfarge 4 29 3" xfId="4726" xr:uid="{00000000-0005-0000-0000-0000170A0000}"/>
    <cellStyle name="20% - uthevingsfarge 4 29 3 2" xfId="7379" xr:uid="{00000000-0005-0000-0000-0000180A0000}"/>
    <cellStyle name="20% - uthevingsfarge 4 29 3 2 2" xfId="15834" xr:uid="{9DE368E7-F441-4CDD-86D7-80B0326BE09C}"/>
    <cellStyle name="20% - uthevingsfarge 4 29 3 3" xfId="13261" xr:uid="{60BE04B7-93A2-4460-9455-50B70171CDB9}"/>
    <cellStyle name="20% - uthevingsfarge 4 29 4" xfId="10698" xr:uid="{00000000-0005-0000-0000-0000190A0000}"/>
    <cellStyle name="20% - uthevingsfarge 4 29 4 2" xfId="19105" xr:uid="{C8DCE88A-052F-4994-BE7D-ECE16FAEAA79}"/>
    <cellStyle name="20% - uthevingsfarge 4 3" xfId="724" xr:uid="{00000000-0005-0000-0000-00001A0A0000}"/>
    <cellStyle name="20% - uthevingsfarge 4 3 2" xfId="725" xr:uid="{00000000-0005-0000-0000-00001B0A0000}"/>
    <cellStyle name="20% - uthevingsfarge 4 3 2 2" xfId="5448" xr:uid="{00000000-0005-0000-0000-00001C0A0000}"/>
    <cellStyle name="20% - uthevingsfarge 4 3 2 2 2" xfId="8081" xr:uid="{00000000-0005-0000-0000-00001D0A0000}"/>
    <cellStyle name="20% - uthevingsfarge 4 3 2 2 2 2" xfId="16536" xr:uid="{30104734-909B-46A5-8971-A48D6356BBD8}"/>
    <cellStyle name="20% - uthevingsfarge 4 3 2 2 3" xfId="13963" xr:uid="{A7C1D760-0CDB-4B41-804C-EF947FC02D33}"/>
    <cellStyle name="20% - uthevingsfarge 4 3 2 3" xfId="9843" xr:uid="{00000000-0005-0000-0000-00001E0A0000}"/>
    <cellStyle name="20% - uthevingsfarge 4 3 2 3 2" xfId="18269" xr:uid="{2DA0A6DB-616B-4272-9D37-CC5E49A70A97}"/>
    <cellStyle name="20% - uthevingsfarge 4 3 3" xfId="4727" xr:uid="{00000000-0005-0000-0000-00001F0A0000}"/>
    <cellStyle name="20% - uthevingsfarge 4 3 3 2" xfId="7380" xr:uid="{00000000-0005-0000-0000-0000200A0000}"/>
    <cellStyle name="20% - uthevingsfarge 4 3 3 2 2" xfId="15835" xr:uid="{6A0FBA4F-F38F-4A93-99DD-E1A6DAA05CC8}"/>
    <cellStyle name="20% - uthevingsfarge 4 3 3 3" xfId="13262" xr:uid="{58050ECA-A00E-4820-942D-9908C2C9B3FC}"/>
    <cellStyle name="20% - uthevingsfarge 4 3 4" xfId="9593" xr:uid="{00000000-0005-0000-0000-0000210A0000}"/>
    <cellStyle name="20% - uthevingsfarge 4 3 4 2" xfId="18019" xr:uid="{566DF1CF-5CCA-46CD-A8D2-010CD53E17D8}"/>
    <cellStyle name="20% - uthevingsfarge 4 30" xfId="726" xr:uid="{00000000-0005-0000-0000-0000220A0000}"/>
    <cellStyle name="20% - uthevingsfarge 4 30 2" xfId="727" xr:uid="{00000000-0005-0000-0000-0000230A0000}"/>
    <cellStyle name="20% - uthevingsfarge 4 30 2 2" xfId="5449" xr:uid="{00000000-0005-0000-0000-0000240A0000}"/>
    <cellStyle name="20% - uthevingsfarge 4 30 2 2 2" xfId="8082" xr:uid="{00000000-0005-0000-0000-0000250A0000}"/>
    <cellStyle name="20% - uthevingsfarge 4 30 2 2 2 2" xfId="16537" xr:uid="{B654880A-ED12-48F2-86C3-BE41CE6CFEC9}"/>
    <cellStyle name="20% - uthevingsfarge 4 30 2 2 3" xfId="13964" xr:uid="{083CB2E0-3143-4EE7-9666-74EF752BD070}"/>
    <cellStyle name="20% - uthevingsfarge 4 30 2 3" xfId="10434" xr:uid="{00000000-0005-0000-0000-0000260A0000}"/>
    <cellStyle name="20% - uthevingsfarge 4 30 2 3 2" xfId="18851" xr:uid="{6EE1444C-01EA-4102-A90F-9CECD9DAE39E}"/>
    <cellStyle name="20% - uthevingsfarge 4 30 3" xfId="4728" xr:uid="{00000000-0005-0000-0000-0000270A0000}"/>
    <cellStyle name="20% - uthevingsfarge 4 30 3 2" xfId="7381" xr:uid="{00000000-0005-0000-0000-0000280A0000}"/>
    <cellStyle name="20% - uthevingsfarge 4 30 3 2 2" xfId="15836" xr:uid="{6A34DBC0-606B-4EB5-8812-61FAC96A0EE6}"/>
    <cellStyle name="20% - uthevingsfarge 4 30 3 3" xfId="13263" xr:uid="{33E911C6-D19B-4B6F-9FED-91D67C946D09}"/>
    <cellStyle name="20% - uthevingsfarge 4 30 4" xfId="10697" xr:uid="{00000000-0005-0000-0000-0000290A0000}"/>
    <cellStyle name="20% - uthevingsfarge 4 30 4 2" xfId="19104" xr:uid="{26302683-5A4B-4810-8137-398172533E36}"/>
    <cellStyle name="20% - uthevingsfarge 4 31" xfId="728" xr:uid="{00000000-0005-0000-0000-00002A0A0000}"/>
    <cellStyle name="20% - uthevingsfarge 4 31 2" xfId="729" xr:uid="{00000000-0005-0000-0000-00002B0A0000}"/>
    <cellStyle name="20% - uthevingsfarge 4 31 2 2" xfId="5450" xr:uid="{00000000-0005-0000-0000-00002C0A0000}"/>
    <cellStyle name="20% - uthevingsfarge 4 31 2 2 2" xfId="8083" xr:uid="{00000000-0005-0000-0000-00002D0A0000}"/>
    <cellStyle name="20% - uthevingsfarge 4 31 2 2 2 2" xfId="16538" xr:uid="{261A44FD-7242-48CD-8FEF-F0641804AE03}"/>
    <cellStyle name="20% - uthevingsfarge 4 31 2 2 3" xfId="13965" xr:uid="{4E73BA57-F4FA-4C8D-AE56-9A48BE789103}"/>
    <cellStyle name="20% - uthevingsfarge 4 31 2 3" xfId="9842" xr:uid="{00000000-0005-0000-0000-00002E0A0000}"/>
    <cellStyle name="20% - uthevingsfarge 4 31 2 3 2" xfId="18268" xr:uid="{F0B40957-164C-4313-A41F-10210C053D75}"/>
    <cellStyle name="20% - uthevingsfarge 4 31 3" xfId="4729" xr:uid="{00000000-0005-0000-0000-00002F0A0000}"/>
    <cellStyle name="20% - uthevingsfarge 4 31 3 2" xfId="7382" xr:uid="{00000000-0005-0000-0000-0000300A0000}"/>
    <cellStyle name="20% - uthevingsfarge 4 31 3 2 2" xfId="15837" xr:uid="{4D280D70-D2FF-4543-A86D-48AA7EDA4561}"/>
    <cellStyle name="20% - uthevingsfarge 4 31 3 3" xfId="13264" xr:uid="{8522986D-871C-4F03-AA20-411D3BDBB1D8}"/>
    <cellStyle name="20% - uthevingsfarge 4 31 4" xfId="9592" xr:uid="{00000000-0005-0000-0000-0000310A0000}"/>
    <cellStyle name="20% - uthevingsfarge 4 31 4 2" xfId="18018" xr:uid="{2E0D2A8F-13DE-4E24-8274-7F287A1797F2}"/>
    <cellStyle name="20% - uthevingsfarge 4 32" xfId="730" xr:uid="{00000000-0005-0000-0000-0000320A0000}"/>
    <cellStyle name="20% - uthevingsfarge 4 32 2" xfId="731" xr:uid="{00000000-0005-0000-0000-0000330A0000}"/>
    <cellStyle name="20% - uthevingsfarge 4 32 2 2" xfId="5451" xr:uid="{00000000-0005-0000-0000-0000340A0000}"/>
    <cellStyle name="20% - uthevingsfarge 4 32 2 2 2" xfId="8084" xr:uid="{00000000-0005-0000-0000-0000350A0000}"/>
    <cellStyle name="20% - uthevingsfarge 4 32 2 2 2 2" xfId="16539" xr:uid="{04AB0C49-639F-476E-AC82-2ACDC1467C8E}"/>
    <cellStyle name="20% - uthevingsfarge 4 32 2 2 3" xfId="13966" xr:uid="{C7BEF60E-9A66-45A1-B794-CCF9E27C8CC5}"/>
    <cellStyle name="20% - uthevingsfarge 4 32 2 3" xfId="10433" xr:uid="{00000000-0005-0000-0000-0000360A0000}"/>
    <cellStyle name="20% - uthevingsfarge 4 32 2 3 2" xfId="18850" xr:uid="{8F385619-2FA3-4F94-8682-C4D5F81FD383}"/>
    <cellStyle name="20% - uthevingsfarge 4 32 3" xfId="4730" xr:uid="{00000000-0005-0000-0000-0000370A0000}"/>
    <cellStyle name="20% - uthevingsfarge 4 32 3 2" xfId="7383" xr:uid="{00000000-0005-0000-0000-0000380A0000}"/>
    <cellStyle name="20% - uthevingsfarge 4 32 3 2 2" xfId="15838" xr:uid="{7C3C0E7F-F278-453D-89DA-5498B75E4283}"/>
    <cellStyle name="20% - uthevingsfarge 4 32 3 3" xfId="13265" xr:uid="{A363A0EA-8CFD-48B7-BEE6-7D90C58AA01C}"/>
    <cellStyle name="20% - uthevingsfarge 4 32 4" xfId="10696" xr:uid="{00000000-0005-0000-0000-0000390A0000}"/>
    <cellStyle name="20% - uthevingsfarge 4 32 4 2" xfId="19103" xr:uid="{D123F0FF-08A4-417D-B22F-85A294B75273}"/>
    <cellStyle name="20% - uthevingsfarge 4 33" xfId="732" xr:uid="{00000000-0005-0000-0000-00003A0A0000}"/>
    <cellStyle name="20% - uthevingsfarge 4 33 2" xfId="733" xr:uid="{00000000-0005-0000-0000-00003B0A0000}"/>
    <cellStyle name="20% - uthevingsfarge 4 33 2 2" xfId="5452" xr:uid="{00000000-0005-0000-0000-00003C0A0000}"/>
    <cellStyle name="20% - uthevingsfarge 4 33 2 2 2" xfId="8085" xr:uid="{00000000-0005-0000-0000-00003D0A0000}"/>
    <cellStyle name="20% - uthevingsfarge 4 33 2 2 2 2" xfId="16540" xr:uid="{5C0DB445-B1B7-4AF8-B3D4-EA6D1276C94C}"/>
    <cellStyle name="20% - uthevingsfarge 4 33 2 2 3" xfId="13967" xr:uid="{19F57F5A-FAB2-4DA0-A2AC-B4A62B22F1DA}"/>
    <cellStyle name="20% - uthevingsfarge 4 33 2 3" xfId="9841" xr:uid="{00000000-0005-0000-0000-00003E0A0000}"/>
    <cellStyle name="20% - uthevingsfarge 4 33 2 3 2" xfId="18267" xr:uid="{3A165003-AF87-4D2A-BC8B-9A2CC015DF33}"/>
    <cellStyle name="20% - uthevingsfarge 4 33 3" xfId="4731" xr:uid="{00000000-0005-0000-0000-00003F0A0000}"/>
    <cellStyle name="20% - uthevingsfarge 4 33 3 2" xfId="7384" xr:uid="{00000000-0005-0000-0000-0000400A0000}"/>
    <cellStyle name="20% - uthevingsfarge 4 33 3 2 2" xfId="15839" xr:uid="{3027731C-9E85-4A35-983C-844D1EC18567}"/>
    <cellStyle name="20% - uthevingsfarge 4 33 3 3" xfId="13266" xr:uid="{706AB776-390A-4943-9E2F-BCC0475F18BE}"/>
    <cellStyle name="20% - uthevingsfarge 4 33 4" xfId="9591" xr:uid="{00000000-0005-0000-0000-0000410A0000}"/>
    <cellStyle name="20% - uthevingsfarge 4 33 4 2" xfId="18017" xr:uid="{D8EB8025-22B2-4216-BB58-B8422257343A}"/>
    <cellStyle name="20% - uthevingsfarge 4 34" xfId="734" xr:uid="{00000000-0005-0000-0000-0000420A0000}"/>
    <cellStyle name="20% - uthevingsfarge 4 34 2" xfId="735" xr:uid="{00000000-0005-0000-0000-0000430A0000}"/>
    <cellStyle name="20% - uthevingsfarge 4 34 2 2" xfId="5453" xr:uid="{00000000-0005-0000-0000-0000440A0000}"/>
    <cellStyle name="20% - uthevingsfarge 4 34 2 2 2" xfId="8086" xr:uid="{00000000-0005-0000-0000-0000450A0000}"/>
    <cellStyle name="20% - uthevingsfarge 4 34 2 2 2 2" xfId="16541" xr:uid="{AD3095D2-40B6-4F54-9FF0-B8517FED4965}"/>
    <cellStyle name="20% - uthevingsfarge 4 34 2 2 3" xfId="13968" xr:uid="{D05F25AC-74FD-424D-AEE4-58D3813CCAAD}"/>
    <cellStyle name="20% - uthevingsfarge 4 34 2 3" xfId="10432" xr:uid="{00000000-0005-0000-0000-0000460A0000}"/>
    <cellStyle name="20% - uthevingsfarge 4 34 2 3 2" xfId="18849" xr:uid="{5C2E09D1-6FCD-4490-A4DE-16237F9C06F8}"/>
    <cellStyle name="20% - uthevingsfarge 4 34 3" xfId="4732" xr:uid="{00000000-0005-0000-0000-0000470A0000}"/>
    <cellStyle name="20% - uthevingsfarge 4 34 3 2" xfId="7385" xr:uid="{00000000-0005-0000-0000-0000480A0000}"/>
    <cellStyle name="20% - uthevingsfarge 4 34 3 2 2" xfId="15840" xr:uid="{91CDB7AB-E197-4F1D-8B14-04916174272C}"/>
    <cellStyle name="20% - uthevingsfarge 4 34 3 3" xfId="13267" xr:uid="{797F243B-D649-48E2-9F89-DAE8C4252466}"/>
    <cellStyle name="20% - uthevingsfarge 4 34 4" xfId="10695" xr:uid="{00000000-0005-0000-0000-0000490A0000}"/>
    <cellStyle name="20% - uthevingsfarge 4 34 4 2" xfId="19102" xr:uid="{2DF02E4A-118C-41F0-B06B-261A532B597C}"/>
    <cellStyle name="20% - uthevingsfarge 4 35" xfId="736" xr:uid="{00000000-0005-0000-0000-00004A0A0000}"/>
    <cellStyle name="20% - uthevingsfarge 4 35 2" xfId="737" xr:uid="{00000000-0005-0000-0000-00004B0A0000}"/>
    <cellStyle name="20% - uthevingsfarge 4 35 2 2" xfId="5454" xr:uid="{00000000-0005-0000-0000-00004C0A0000}"/>
    <cellStyle name="20% - uthevingsfarge 4 35 2 2 2" xfId="8087" xr:uid="{00000000-0005-0000-0000-00004D0A0000}"/>
    <cellStyle name="20% - uthevingsfarge 4 35 2 2 2 2" xfId="16542" xr:uid="{21591EAD-FDF6-449A-B184-7BE036C2182E}"/>
    <cellStyle name="20% - uthevingsfarge 4 35 2 2 3" xfId="13969" xr:uid="{C25D4DBD-255E-4171-98B9-EDA2B390FB7B}"/>
    <cellStyle name="20% - uthevingsfarge 4 35 2 3" xfId="9840" xr:uid="{00000000-0005-0000-0000-00004E0A0000}"/>
    <cellStyle name="20% - uthevingsfarge 4 35 2 3 2" xfId="18266" xr:uid="{1A6DBDDA-A503-449F-9B8F-71DBB2213F98}"/>
    <cellStyle name="20% - uthevingsfarge 4 35 3" xfId="4733" xr:uid="{00000000-0005-0000-0000-00004F0A0000}"/>
    <cellStyle name="20% - uthevingsfarge 4 35 3 2" xfId="7386" xr:uid="{00000000-0005-0000-0000-0000500A0000}"/>
    <cellStyle name="20% - uthevingsfarge 4 35 3 2 2" xfId="15841" xr:uid="{2531B33B-EE95-4749-ADEA-87FF6CA9E6D2}"/>
    <cellStyle name="20% - uthevingsfarge 4 35 3 3" xfId="13268" xr:uid="{814FADA8-FCB3-4A86-B534-06188A3029E5}"/>
    <cellStyle name="20% - uthevingsfarge 4 35 4" xfId="9590" xr:uid="{00000000-0005-0000-0000-0000510A0000}"/>
    <cellStyle name="20% - uthevingsfarge 4 35 4 2" xfId="18016" xr:uid="{D8C753F7-1AC4-4F83-95F3-B2AD48A2A652}"/>
    <cellStyle name="20% - uthevingsfarge 4 36" xfId="738" xr:uid="{00000000-0005-0000-0000-0000520A0000}"/>
    <cellStyle name="20% - uthevingsfarge 4 36 2" xfId="739" xr:uid="{00000000-0005-0000-0000-0000530A0000}"/>
    <cellStyle name="20% - uthevingsfarge 4 36 2 2" xfId="5455" xr:uid="{00000000-0005-0000-0000-0000540A0000}"/>
    <cellStyle name="20% - uthevingsfarge 4 36 2 2 2" xfId="8088" xr:uid="{00000000-0005-0000-0000-0000550A0000}"/>
    <cellStyle name="20% - uthevingsfarge 4 36 2 2 2 2" xfId="16543" xr:uid="{5D6F7F1D-E0F7-4B21-8A39-B7B546B3CC17}"/>
    <cellStyle name="20% - uthevingsfarge 4 36 2 2 3" xfId="13970" xr:uid="{89FABDD3-6CD3-4AA2-A05C-DFC7653DBE37}"/>
    <cellStyle name="20% - uthevingsfarge 4 36 2 3" xfId="10431" xr:uid="{00000000-0005-0000-0000-0000560A0000}"/>
    <cellStyle name="20% - uthevingsfarge 4 36 2 3 2" xfId="18848" xr:uid="{BF2AF071-56DC-4BA4-BA0F-9C4F82D89716}"/>
    <cellStyle name="20% - uthevingsfarge 4 36 3" xfId="4734" xr:uid="{00000000-0005-0000-0000-0000570A0000}"/>
    <cellStyle name="20% - uthevingsfarge 4 36 3 2" xfId="7387" xr:uid="{00000000-0005-0000-0000-0000580A0000}"/>
    <cellStyle name="20% - uthevingsfarge 4 36 3 2 2" xfId="15842" xr:uid="{E8EA1D79-EB89-427C-A44C-8525E954D016}"/>
    <cellStyle name="20% - uthevingsfarge 4 36 3 3" xfId="13269" xr:uid="{418FF82D-5146-4A78-9678-0B01301A8C04}"/>
    <cellStyle name="20% - uthevingsfarge 4 36 4" xfId="10694" xr:uid="{00000000-0005-0000-0000-0000590A0000}"/>
    <cellStyle name="20% - uthevingsfarge 4 36 4 2" xfId="19101" xr:uid="{AB2F6722-2968-4242-A58C-811D293113CF}"/>
    <cellStyle name="20% - uthevingsfarge 4 37" xfId="740" xr:uid="{00000000-0005-0000-0000-00005A0A0000}"/>
    <cellStyle name="20% - uthevingsfarge 4 37 2" xfId="741" xr:uid="{00000000-0005-0000-0000-00005B0A0000}"/>
    <cellStyle name="20% - uthevingsfarge 4 37 2 2" xfId="5456" xr:uid="{00000000-0005-0000-0000-00005C0A0000}"/>
    <cellStyle name="20% - uthevingsfarge 4 37 2 2 2" xfId="8089" xr:uid="{00000000-0005-0000-0000-00005D0A0000}"/>
    <cellStyle name="20% - uthevingsfarge 4 37 2 2 2 2" xfId="16544" xr:uid="{9BF4E02C-9448-49C9-A647-4F0D2DFBE183}"/>
    <cellStyle name="20% - uthevingsfarge 4 37 2 2 3" xfId="13971" xr:uid="{105F757E-8AAF-4FE1-A0BD-17D3F900322E}"/>
    <cellStyle name="20% - uthevingsfarge 4 37 2 3" xfId="9839" xr:uid="{00000000-0005-0000-0000-00005E0A0000}"/>
    <cellStyle name="20% - uthevingsfarge 4 37 2 3 2" xfId="18265" xr:uid="{8BECC81A-9FE7-4B06-BF5E-27BC9CBC87D4}"/>
    <cellStyle name="20% - uthevingsfarge 4 37 3" xfId="4735" xr:uid="{00000000-0005-0000-0000-00005F0A0000}"/>
    <cellStyle name="20% - uthevingsfarge 4 37 3 2" xfId="7388" xr:uid="{00000000-0005-0000-0000-0000600A0000}"/>
    <cellStyle name="20% - uthevingsfarge 4 37 3 2 2" xfId="15843" xr:uid="{3B445CD0-327E-4E1D-8C90-32755C38EC1A}"/>
    <cellStyle name="20% - uthevingsfarge 4 37 3 3" xfId="13270" xr:uid="{57B3E558-5D26-4710-8F15-5829C066E0A2}"/>
    <cellStyle name="20% - uthevingsfarge 4 37 4" xfId="9589" xr:uid="{00000000-0005-0000-0000-0000610A0000}"/>
    <cellStyle name="20% - uthevingsfarge 4 37 4 2" xfId="18015" xr:uid="{5609CA95-809A-433E-B126-846A40B61DEF}"/>
    <cellStyle name="20% - uthevingsfarge 4 38" xfId="742" xr:uid="{00000000-0005-0000-0000-0000620A0000}"/>
    <cellStyle name="20% - uthevingsfarge 4 38 2" xfId="743" xr:uid="{00000000-0005-0000-0000-0000630A0000}"/>
    <cellStyle name="20% - uthevingsfarge 4 38 2 2" xfId="5457" xr:uid="{00000000-0005-0000-0000-0000640A0000}"/>
    <cellStyle name="20% - uthevingsfarge 4 38 2 2 2" xfId="8090" xr:uid="{00000000-0005-0000-0000-0000650A0000}"/>
    <cellStyle name="20% - uthevingsfarge 4 38 2 2 2 2" xfId="16545" xr:uid="{9BDD131A-B70E-4428-84CA-3D97E41EDCFE}"/>
    <cellStyle name="20% - uthevingsfarge 4 38 2 2 3" xfId="13972" xr:uid="{13C3882A-E361-402F-B728-BCC118B829EE}"/>
    <cellStyle name="20% - uthevingsfarge 4 38 2 3" xfId="10430" xr:uid="{00000000-0005-0000-0000-0000660A0000}"/>
    <cellStyle name="20% - uthevingsfarge 4 38 2 3 2" xfId="18847" xr:uid="{A07C7117-01E9-497E-A060-A2BC053619AB}"/>
    <cellStyle name="20% - uthevingsfarge 4 38 3" xfId="4736" xr:uid="{00000000-0005-0000-0000-0000670A0000}"/>
    <cellStyle name="20% - uthevingsfarge 4 38 3 2" xfId="7389" xr:uid="{00000000-0005-0000-0000-0000680A0000}"/>
    <cellStyle name="20% - uthevingsfarge 4 38 3 2 2" xfId="15844" xr:uid="{003E17D2-2D8B-4BB0-9EC5-156DFB93B87B}"/>
    <cellStyle name="20% - uthevingsfarge 4 38 3 3" xfId="13271" xr:uid="{D79AD9DF-B64E-4FFA-9C70-BC4165327310}"/>
    <cellStyle name="20% - uthevingsfarge 4 38 4" xfId="10693" xr:uid="{00000000-0005-0000-0000-0000690A0000}"/>
    <cellStyle name="20% - uthevingsfarge 4 38 4 2" xfId="19100" xr:uid="{F076ED07-AF41-4CA2-81DE-AAC9877E6E60}"/>
    <cellStyle name="20% - uthevingsfarge 4 39" xfId="744" xr:uid="{00000000-0005-0000-0000-00006A0A0000}"/>
    <cellStyle name="20% - uthevingsfarge 4 39 2" xfId="745" xr:uid="{00000000-0005-0000-0000-00006B0A0000}"/>
    <cellStyle name="20% - uthevingsfarge 4 39 2 2" xfId="5458" xr:uid="{00000000-0005-0000-0000-00006C0A0000}"/>
    <cellStyle name="20% - uthevingsfarge 4 39 2 2 2" xfId="8091" xr:uid="{00000000-0005-0000-0000-00006D0A0000}"/>
    <cellStyle name="20% - uthevingsfarge 4 39 2 2 2 2" xfId="16546" xr:uid="{C1A78798-D030-488F-AC14-5F87A8840013}"/>
    <cellStyle name="20% - uthevingsfarge 4 39 2 2 3" xfId="13973" xr:uid="{5DE04746-A813-4908-8A83-CE32D438A090}"/>
    <cellStyle name="20% - uthevingsfarge 4 39 2 3" xfId="9838" xr:uid="{00000000-0005-0000-0000-00006E0A0000}"/>
    <cellStyle name="20% - uthevingsfarge 4 39 2 3 2" xfId="18264" xr:uid="{57CBBF4F-B2E9-451F-8135-E1523BAD1169}"/>
    <cellStyle name="20% - uthevingsfarge 4 39 3" xfId="4737" xr:uid="{00000000-0005-0000-0000-00006F0A0000}"/>
    <cellStyle name="20% - uthevingsfarge 4 39 3 2" xfId="7390" xr:uid="{00000000-0005-0000-0000-0000700A0000}"/>
    <cellStyle name="20% - uthevingsfarge 4 39 3 2 2" xfId="15845" xr:uid="{C66AA6C6-B0A8-4DE9-8A9A-4DFCD5CE2592}"/>
    <cellStyle name="20% - uthevingsfarge 4 39 3 3" xfId="13272" xr:uid="{29627B36-01B2-4C9D-9DB5-F86AF722261D}"/>
    <cellStyle name="20% - uthevingsfarge 4 39 4" xfId="9588" xr:uid="{00000000-0005-0000-0000-0000710A0000}"/>
    <cellStyle name="20% - uthevingsfarge 4 39 4 2" xfId="18014" xr:uid="{4F319FDA-8427-460E-9DA3-1BF08AC37BB6}"/>
    <cellStyle name="20% - uthevingsfarge 4 4" xfId="746" xr:uid="{00000000-0005-0000-0000-0000720A0000}"/>
    <cellStyle name="20% - uthevingsfarge 4 4 2" xfId="747" xr:uid="{00000000-0005-0000-0000-0000730A0000}"/>
    <cellStyle name="20% - uthevingsfarge 4 4 2 2" xfId="5459" xr:uid="{00000000-0005-0000-0000-0000740A0000}"/>
    <cellStyle name="20% - uthevingsfarge 4 4 2 2 2" xfId="8092" xr:uid="{00000000-0005-0000-0000-0000750A0000}"/>
    <cellStyle name="20% - uthevingsfarge 4 4 2 2 2 2" xfId="16547" xr:uid="{CFFAB06C-8B81-4CD2-ADB2-FB522F2BBDDC}"/>
    <cellStyle name="20% - uthevingsfarge 4 4 2 2 3" xfId="13974" xr:uid="{8DDCB042-E1E1-43C6-93D5-34AF00360059}"/>
    <cellStyle name="20% - uthevingsfarge 4 4 2 3" xfId="10429" xr:uid="{00000000-0005-0000-0000-0000760A0000}"/>
    <cellStyle name="20% - uthevingsfarge 4 4 2 3 2" xfId="18846" xr:uid="{EC8321C3-F665-44FA-ABE5-31124A979E3D}"/>
    <cellStyle name="20% - uthevingsfarge 4 4 3" xfId="4738" xr:uid="{00000000-0005-0000-0000-0000770A0000}"/>
    <cellStyle name="20% - uthevingsfarge 4 4 3 2" xfId="7391" xr:uid="{00000000-0005-0000-0000-0000780A0000}"/>
    <cellStyle name="20% - uthevingsfarge 4 4 3 2 2" xfId="15846" xr:uid="{908F214D-73DC-417F-A5B9-F1F5EC6ECE0C}"/>
    <cellStyle name="20% - uthevingsfarge 4 4 3 3" xfId="13273" xr:uid="{DB9F72B2-CF25-4110-92CD-D64F280B78F5}"/>
    <cellStyle name="20% - uthevingsfarge 4 4 4" xfId="10692" xr:uid="{00000000-0005-0000-0000-0000790A0000}"/>
    <cellStyle name="20% - uthevingsfarge 4 4 4 2" xfId="19099" xr:uid="{5856722E-D436-406A-BC66-BA71AAA4BA31}"/>
    <cellStyle name="20% - uthevingsfarge 4 40" xfId="748" xr:uid="{00000000-0005-0000-0000-00007A0A0000}"/>
    <cellStyle name="20% - uthevingsfarge 4 40 2" xfId="749" xr:uid="{00000000-0005-0000-0000-00007B0A0000}"/>
    <cellStyle name="20% - uthevingsfarge 4 40 2 2" xfId="5460" xr:uid="{00000000-0005-0000-0000-00007C0A0000}"/>
    <cellStyle name="20% - uthevingsfarge 4 40 2 2 2" xfId="8093" xr:uid="{00000000-0005-0000-0000-00007D0A0000}"/>
    <cellStyle name="20% - uthevingsfarge 4 40 2 2 2 2" xfId="16548" xr:uid="{2BF51B8C-D562-4FC8-8A50-8E7AD3DD12FE}"/>
    <cellStyle name="20% - uthevingsfarge 4 40 2 2 3" xfId="13975" xr:uid="{F70BDC5C-A3C2-4F98-9890-2B2BD9CA5D10}"/>
    <cellStyle name="20% - uthevingsfarge 4 40 2 3" xfId="9837" xr:uid="{00000000-0005-0000-0000-00007E0A0000}"/>
    <cellStyle name="20% - uthevingsfarge 4 40 2 3 2" xfId="18263" xr:uid="{F5B617C1-C1AE-454F-99EB-DB591267FAA4}"/>
    <cellStyle name="20% - uthevingsfarge 4 40 3" xfId="4739" xr:uid="{00000000-0005-0000-0000-00007F0A0000}"/>
    <cellStyle name="20% - uthevingsfarge 4 40 3 2" xfId="7392" xr:uid="{00000000-0005-0000-0000-0000800A0000}"/>
    <cellStyle name="20% - uthevingsfarge 4 40 3 2 2" xfId="15847" xr:uid="{33114A67-3875-4992-B9E1-CF005CAA3FE0}"/>
    <cellStyle name="20% - uthevingsfarge 4 40 3 3" xfId="13274" xr:uid="{AF41B733-1300-41F5-8425-61B391ACB047}"/>
    <cellStyle name="20% - uthevingsfarge 4 40 4" xfId="9587" xr:uid="{00000000-0005-0000-0000-0000810A0000}"/>
    <cellStyle name="20% - uthevingsfarge 4 40 4 2" xfId="18013" xr:uid="{E1C0FD46-DA3C-4FD5-92F1-988665FE8A41}"/>
    <cellStyle name="20% - uthevingsfarge 4 41" xfId="750" xr:uid="{00000000-0005-0000-0000-0000820A0000}"/>
    <cellStyle name="20% - uthevingsfarge 4 41 2" xfId="751" xr:uid="{00000000-0005-0000-0000-0000830A0000}"/>
    <cellStyle name="20% - uthevingsfarge 4 41 2 2" xfId="5461" xr:uid="{00000000-0005-0000-0000-0000840A0000}"/>
    <cellStyle name="20% - uthevingsfarge 4 41 2 2 2" xfId="8094" xr:uid="{00000000-0005-0000-0000-0000850A0000}"/>
    <cellStyle name="20% - uthevingsfarge 4 41 2 2 2 2" xfId="16549" xr:uid="{8426EE48-632B-4C34-A8D8-93EE26F0DE18}"/>
    <cellStyle name="20% - uthevingsfarge 4 41 2 2 3" xfId="13976" xr:uid="{DE2E8661-6C8A-42F6-9D98-1E24FB2908FF}"/>
    <cellStyle name="20% - uthevingsfarge 4 41 2 3" xfId="10294" xr:uid="{00000000-0005-0000-0000-0000860A0000}"/>
    <cellStyle name="20% - uthevingsfarge 4 41 2 3 2" xfId="18711" xr:uid="{46A3DC45-7F62-4038-875F-BD6121C2BAF0}"/>
    <cellStyle name="20% - uthevingsfarge 4 41 3" xfId="4740" xr:uid="{00000000-0005-0000-0000-0000870A0000}"/>
    <cellStyle name="20% - uthevingsfarge 4 41 3 2" xfId="7393" xr:uid="{00000000-0005-0000-0000-0000880A0000}"/>
    <cellStyle name="20% - uthevingsfarge 4 41 3 2 2" xfId="15848" xr:uid="{79E1A8C0-49BB-4D05-B2D9-C75BBA974004}"/>
    <cellStyle name="20% - uthevingsfarge 4 41 3 3" xfId="13275" xr:uid="{B58F3D48-3879-4A48-B516-DBBC3F483DD7}"/>
    <cellStyle name="20% - uthevingsfarge 4 41 4" xfId="10428" xr:uid="{00000000-0005-0000-0000-0000890A0000}"/>
    <cellStyle name="20% - uthevingsfarge 4 41 4 2" xfId="18845" xr:uid="{1473A890-BD87-4350-9B60-A93D5A18C876}"/>
    <cellStyle name="20% - uthevingsfarge 4 42" xfId="752" xr:uid="{00000000-0005-0000-0000-00008A0A0000}"/>
    <cellStyle name="20% - uthevingsfarge 4 42 2" xfId="753" xr:uid="{00000000-0005-0000-0000-00008B0A0000}"/>
    <cellStyle name="20% - uthevingsfarge 4 42 2 2" xfId="5462" xr:uid="{00000000-0005-0000-0000-00008C0A0000}"/>
    <cellStyle name="20% - uthevingsfarge 4 42 2 2 2" xfId="8095" xr:uid="{00000000-0005-0000-0000-00008D0A0000}"/>
    <cellStyle name="20% - uthevingsfarge 4 42 2 2 2 2" xfId="16550" xr:uid="{A36DEE45-9A10-4B92-A58B-4224591076AB}"/>
    <cellStyle name="20% - uthevingsfarge 4 42 2 2 3" xfId="13977" xr:uid="{4725C3F9-867E-445C-8E59-94AA2EF2F498}"/>
    <cellStyle name="20% - uthevingsfarge 4 42 2 3" xfId="9953" xr:uid="{00000000-0005-0000-0000-00008E0A0000}"/>
    <cellStyle name="20% - uthevingsfarge 4 42 2 3 2" xfId="18379" xr:uid="{553E1539-7CDA-48CB-BBBC-E26A36E9674B}"/>
    <cellStyle name="20% - uthevingsfarge 4 42 3" xfId="4741" xr:uid="{00000000-0005-0000-0000-00008F0A0000}"/>
    <cellStyle name="20% - uthevingsfarge 4 42 3 2" xfId="7394" xr:uid="{00000000-0005-0000-0000-0000900A0000}"/>
    <cellStyle name="20% - uthevingsfarge 4 42 3 2 2" xfId="15849" xr:uid="{6AFF7FDD-9805-4B73-9736-F831ED78BC94}"/>
    <cellStyle name="20% - uthevingsfarge 4 42 3 3" xfId="13276" xr:uid="{71B5C2EF-D510-4A3E-9674-069EE4905F76}"/>
    <cellStyle name="20% - uthevingsfarge 4 42 4" xfId="9836" xr:uid="{00000000-0005-0000-0000-0000910A0000}"/>
    <cellStyle name="20% - uthevingsfarge 4 42 4 2" xfId="18262" xr:uid="{C18D0735-734B-40D7-A2B5-2CC8AC1F7B62}"/>
    <cellStyle name="20% - uthevingsfarge 4 43" xfId="754" xr:uid="{00000000-0005-0000-0000-0000920A0000}"/>
    <cellStyle name="20% - uthevingsfarge 4 43 2" xfId="755" xr:uid="{00000000-0005-0000-0000-0000930A0000}"/>
    <cellStyle name="20% - uthevingsfarge 4 43 2 2" xfId="5463" xr:uid="{00000000-0005-0000-0000-0000940A0000}"/>
    <cellStyle name="20% - uthevingsfarge 4 43 2 2 2" xfId="8096" xr:uid="{00000000-0005-0000-0000-0000950A0000}"/>
    <cellStyle name="20% - uthevingsfarge 4 43 2 2 2 2" xfId="16551" xr:uid="{0DA06775-6A34-4780-AB7B-F462604C322C}"/>
    <cellStyle name="20% - uthevingsfarge 4 43 2 2 3" xfId="13978" xr:uid="{13695DD2-A63D-4C1D-BB76-17080526BA01}"/>
    <cellStyle name="20% - uthevingsfarge 4 43 2 3" xfId="10293" xr:uid="{00000000-0005-0000-0000-0000960A0000}"/>
    <cellStyle name="20% - uthevingsfarge 4 43 2 3 2" xfId="18710" xr:uid="{42A736C0-DAB7-4AC3-A12F-F84A7F66293D}"/>
    <cellStyle name="20% - uthevingsfarge 4 43 3" xfId="4742" xr:uid="{00000000-0005-0000-0000-0000970A0000}"/>
    <cellStyle name="20% - uthevingsfarge 4 43 3 2" xfId="7395" xr:uid="{00000000-0005-0000-0000-0000980A0000}"/>
    <cellStyle name="20% - uthevingsfarge 4 43 3 2 2" xfId="15850" xr:uid="{B0C0BC0B-DF7E-4DB2-AB17-F0AD42224AD5}"/>
    <cellStyle name="20% - uthevingsfarge 4 43 3 3" xfId="13277" xr:uid="{D2E4285E-20C4-48A7-BF9E-7F4E6AB694B0}"/>
    <cellStyle name="20% - uthevingsfarge 4 43 4" xfId="10427" xr:uid="{00000000-0005-0000-0000-0000990A0000}"/>
    <cellStyle name="20% - uthevingsfarge 4 43 4 2" xfId="18844" xr:uid="{5AA2B9F9-8263-477E-A489-C68DDB71F4E9}"/>
    <cellStyle name="20% - uthevingsfarge 4 44" xfId="756" xr:uid="{00000000-0005-0000-0000-00009A0A0000}"/>
    <cellStyle name="20% - uthevingsfarge 4 44 2" xfId="757" xr:uid="{00000000-0005-0000-0000-00009B0A0000}"/>
    <cellStyle name="20% - uthevingsfarge 4 44 2 2" xfId="5464" xr:uid="{00000000-0005-0000-0000-00009C0A0000}"/>
    <cellStyle name="20% - uthevingsfarge 4 44 2 2 2" xfId="8097" xr:uid="{00000000-0005-0000-0000-00009D0A0000}"/>
    <cellStyle name="20% - uthevingsfarge 4 44 2 2 2 2" xfId="16552" xr:uid="{993CB27B-1FD0-494D-A208-7684E19B8234}"/>
    <cellStyle name="20% - uthevingsfarge 4 44 2 2 3" xfId="13979" xr:uid="{14A81EA4-92FF-416D-BA59-5A86E143BE3C}"/>
    <cellStyle name="20% - uthevingsfarge 4 44 2 3" xfId="9876" xr:uid="{00000000-0005-0000-0000-00009E0A0000}"/>
    <cellStyle name="20% - uthevingsfarge 4 44 2 3 2" xfId="18302" xr:uid="{C0F45AD4-3C75-4888-BB38-CFA0D2FCF70B}"/>
    <cellStyle name="20% - uthevingsfarge 4 44 3" xfId="4743" xr:uid="{00000000-0005-0000-0000-00009F0A0000}"/>
    <cellStyle name="20% - uthevingsfarge 4 44 3 2" xfId="7396" xr:uid="{00000000-0005-0000-0000-0000A00A0000}"/>
    <cellStyle name="20% - uthevingsfarge 4 44 3 2 2" xfId="15851" xr:uid="{27466795-BE67-4137-9BCA-9008460F040E}"/>
    <cellStyle name="20% - uthevingsfarge 4 44 3 3" xfId="13278" xr:uid="{CEF662C1-4DD3-464E-80B1-E09FC6FA36A4}"/>
    <cellStyle name="20% - uthevingsfarge 4 44 4" xfId="9835" xr:uid="{00000000-0005-0000-0000-0000A10A0000}"/>
    <cellStyle name="20% - uthevingsfarge 4 44 4 2" xfId="18261" xr:uid="{BFA0F2C2-F35D-4482-B5EF-87EAD6DA06A1}"/>
    <cellStyle name="20% - uthevingsfarge 4 45" xfId="758" xr:uid="{00000000-0005-0000-0000-0000A20A0000}"/>
    <cellStyle name="20% - uthevingsfarge 4 45 2" xfId="759" xr:uid="{00000000-0005-0000-0000-0000A30A0000}"/>
    <cellStyle name="20% - uthevingsfarge 4 45 2 2" xfId="5465" xr:uid="{00000000-0005-0000-0000-0000A40A0000}"/>
    <cellStyle name="20% - uthevingsfarge 4 45 2 2 2" xfId="8098" xr:uid="{00000000-0005-0000-0000-0000A50A0000}"/>
    <cellStyle name="20% - uthevingsfarge 4 45 2 2 2 2" xfId="16553" xr:uid="{B60E3E53-F8B3-4064-B32D-8CA6B515144D}"/>
    <cellStyle name="20% - uthevingsfarge 4 45 2 2 3" xfId="13980" xr:uid="{5FF2F752-366F-48FE-A06A-A291F7E655EC}"/>
    <cellStyle name="20% - uthevingsfarge 4 45 2 3" xfId="10292" xr:uid="{00000000-0005-0000-0000-0000A60A0000}"/>
    <cellStyle name="20% - uthevingsfarge 4 45 2 3 2" xfId="18709" xr:uid="{9C46B393-DFD6-473B-B22F-753D77F3ECFB}"/>
    <cellStyle name="20% - uthevingsfarge 4 45 3" xfId="4744" xr:uid="{00000000-0005-0000-0000-0000A70A0000}"/>
    <cellStyle name="20% - uthevingsfarge 4 45 3 2" xfId="7397" xr:uid="{00000000-0005-0000-0000-0000A80A0000}"/>
    <cellStyle name="20% - uthevingsfarge 4 45 3 2 2" xfId="15852" xr:uid="{E4C85143-CE38-4438-89CF-1032DF5A0F49}"/>
    <cellStyle name="20% - uthevingsfarge 4 45 3 3" xfId="13279" xr:uid="{A9006079-A23C-4561-B0E0-2E62F3D375FD}"/>
    <cellStyle name="20% - uthevingsfarge 4 45 4" xfId="10426" xr:uid="{00000000-0005-0000-0000-0000A90A0000}"/>
    <cellStyle name="20% - uthevingsfarge 4 45 4 2" xfId="18843" xr:uid="{85ECAE6A-8069-4E98-A641-9D9526704F57}"/>
    <cellStyle name="20% - uthevingsfarge 4 46" xfId="760" xr:uid="{00000000-0005-0000-0000-0000AA0A0000}"/>
    <cellStyle name="20% - uthevingsfarge 4 46 2" xfId="761" xr:uid="{00000000-0005-0000-0000-0000AB0A0000}"/>
    <cellStyle name="20% - uthevingsfarge 4 46 2 2" xfId="5466" xr:uid="{00000000-0005-0000-0000-0000AC0A0000}"/>
    <cellStyle name="20% - uthevingsfarge 4 46 2 2 2" xfId="8099" xr:uid="{00000000-0005-0000-0000-0000AD0A0000}"/>
    <cellStyle name="20% - uthevingsfarge 4 46 2 2 2 2" xfId="16554" xr:uid="{BE1D804B-0E80-458D-861B-AEDF52295EA9}"/>
    <cellStyle name="20% - uthevingsfarge 4 46 2 2 3" xfId="13981" xr:uid="{DEE2828C-C130-457E-BEB3-2E63C9819C59}"/>
    <cellStyle name="20% - uthevingsfarge 4 46 2 3" xfId="9929" xr:uid="{00000000-0005-0000-0000-0000AE0A0000}"/>
    <cellStyle name="20% - uthevingsfarge 4 46 2 3 2" xfId="18355" xr:uid="{36439AF3-A1E5-4F46-AC5E-C77BD1DC840F}"/>
    <cellStyle name="20% - uthevingsfarge 4 46 3" xfId="4745" xr:uid="{00000000-0005-0000-0000-0000AF0A0000}"/>
    <cellStyle name="20% - uthevingsfarge 4 46 3 2" xfId="7398" xr:uid="{00000000-0005-0000-0000-0000B00A0000}"/>
    <cellStyle name="20% - uthevingsfarge 4 46 3 2 2" xfId="15853" xr:uid="{0F5A9832-3CB2-44F2-83C7-AA365A397D3E}"/>
    <cellStyle name="20% - uthevingsfarge 4 46 3 3" xfId="13280" xr:uid="{D4FD1790-EA53-41A1-BC97-257D59D1FA2E}"/>
    <cellStyle name="20% - uthevingsfarge 4 46 4" xfId="9834" xr:uid="{00000000-0005-0000-0000-0000B10A0000}"/>
    <cellStyle name="20% - uthevingsfarge 4 46 4 2" xfId="18260" xr:uid="{B2544143-1B88-4FBF-8AA1-9D992C9461DE}"/>
    <cellStyle name="20% - uthevingsfarge 4 47" xfId="762" xr:uid="{00000000-0005-0000-0000-0000B20A0000}"/>
    <cellStyle name="20% - uthevingsfarge 4 47 2" xfId="763" xr:uid="{00000000-0005-0000-0000-0000B30A0000}"/>
    <cellStyle name="20% - uthevingsfarge 4 47 2 2" xfId="5467" xr:uid="{00000000-0005-0000-0000-0000B40A0000}"/>
    <cellStyle name="20% - uthevingsfarge 4 47 2 2 2" xfId="8100" xr:uid="{00000000-0005-0000-0000-0000B50A0000}"/>
    <cellStyle name="20% - uthevingsfarge 4 47 2 2 2 2" xfId="16555" xr:uid="{69F4FC6D-7C09-4AD1-87DE-E67ECA3733CE}"/>
    <cellStyle name="20% - uthevingsfarge 4 47 2 2 3" xfId="13982" xr:uid="{D1CA3CFA-C5CE-411A-AA08-19953FBCE883}"/>
    <cellStyle name="20% - uthevingsfarge 4 47 2 3" xfId="10291" xr:uid="{00000000-0005-0000-0000-0000B60A0000}"/>
    <cellStyle name="20% - uthevingsfarge 4 47 2 3 2" xfId="18708" xr:uid="{D2892CEB-727F-41EB-97EC-F8B783DBFB70}"/>
    <cellStyle name="20% - uthevingsfarge 4 47 3" xfId="4746" xr:uid="{00000000-0005-0000-0000-0000B70A0000}"/>
    <cellStyle name="20% - uthevingsfarge 4 47 3 2" xfId="7399" xr:uid="{00000000-0005-0000-0000-0000B80A0000}"/>
    <cellStyle name="20% - uthevingsfarge 4 47 3 2 2" xfId="15854" xr:uid="{D0F81BB5-622C-421F-90E4-3DE61CA9F120}"/>
    <cellStyle name="20% - uthevingsfarge 4 47 3 3" xfId="13281" xr:uid="{7123BFC6-B2FB-4B2A-A64E-4BD05EC62E25}"/>
    <cellStyle name="20% - uthevingsfarge 4 47 4" xfId="10425" xr:uid="{00000000-0005-0000-0000-0000B90A0000}"/>
    <cellStyle name="20% - uthevingsfarge 4 47 4 2" xfId="18842" xr:uid="{31C4493E-CEF0-4426-927B-021A31E5A8A9}"/>
    <cellStyle name="20% - uthevingsfarge 4 48" xfId="764" xr:uid="{00000000-0005-0000-0000-0000BA0A0000}"/>
    <cellStyle name="20% - uthevingsfarge 4 48 2" xfId="765" xr:uid="{00000000-0005-0000-0000-0000BB0A0000}"/>
    <cellStyle name="20% - uthevingsfarge 4 48 2 2" xfId="5468" xr:uid="{00000000-0005-0000-0000-0000BC0A0000}"/>
    <cellStyle name="20% - uthevingsfarge 4 48 2 2 2" xfId="8101" xr:uid="{00000000-0005-0000-0000-0000BD0A0000}"/>
    <cellStyle name="20% - uthevingsfarge 4 48 2 2 2 2" xfId="16556" xr:uid="{3398007E-63F2-40B2-8BB9-921D85A7DD49}"/>
    <cellStyle name="20% - uthevingsfarge 4 48 2 2 3" xfId="13983" xr:uid="{9CDED088-3ACC-4A81-8766-2F2084D35BBF}"/>
    <cellStyle name="20% - uthevingsfarge 4 48 2 3" xfId="9940" xr:uid="{00000000-0005-0000-0000-0000BE0A0000}"/>
    <cellStyle name="20% - uthevingsfarge 4 48 2 3 2" xfId="18366" xr:uid="{0891D314-6A64-439A-B72A-DDF7B90E299A}"/>
    <cellStyle name="20% - uthevingsfarge 4 48 3" xfId="4747" xr:uid="{00000000-0005-0000-0000-0000BF0A0000}"/>
    <cellStyle name="20% - uthevingsfarge 4 48 3 2" xfId="7400" xr:uid="{00000000-0005-0000-0000-0000C00A0000}"/>
    <cellStyle name="20% - uthevingsfarge 4 48 3 2 2" xfId="15855" xr:uid="{A33A6527-0853-47B0-B98A-1A55078E0560}"/>
    <cellStyle name="20% - uthevingsfarge 4 48 3 3" xfId="13282" xr:uid="{F4263C81-EB05-45EA-96A1-2D3DF21448BA}"/>
    <cellStyle name="20% - uthevingsfarge 4 48 4" xfId="9833" xr:uid="{00000000-0005-0000-0000-0000C10A0000}"/>
    <cellStyle name="20% - uthevingsfarge 4 48 4 2" xfId="18259" xr:uid="{C1DC6869-22A4-47A7-AF17-0586BA171B30}"/>
    <cellStyle name="20% - uthevingsfarge 4 49" xfId="766" xr:uid="{00000000-0005-0000-0000-0000C20A0000}"/>
    <cellStyle name="20% - uthevingsfarge 4 49 2" xfId="767" xr:uid="{00000000-0005-0000-0000-0000C30A0000}"/>
    <cellStyle name="20% - uthevingsfarge 4 49 2 2" xfId="5469" xr:uid="{00000000-0005-0000-0000-0000C40A0000}"/>
    <cellStyle name="20% - uthevingsfarge 4 49 2 2 2" xfId="8102" xr:uid="{00000000-0005-0000-0000-0000C50A0000}"/>
    <cellStyle name="20% - uthevingsfarge 4 49 2 2 2 2" xfId="16557" xr:uid="{93EFDF8C-D16F-4F25-A6B0-558D648C97BA}"/>
    <cellStyle name="20% - uthevingsfarge 4 49 2 2 3" xfId="13984" xr:uid="{BF40CAA3-63BF-4072-B91D-1FE048E1BC23}"/>
    <cellStyle name="20% - uthevingsfarge 4 49 2 3" xfId="10290" xr:uid="{00000000-0005-0000-0000-0000C60A0000}"/>
    <cellStyle name="20% - uthevingsfarge 4 49 2 3 2" xfId="18707" xr:uid="{20536588-F8EF-4522-86A7-4C2B8C414BE2}"/>
    <cellStyle name="20% - uthevingsfarge 4 49 3" xfId="4748" xr:uid="{00000000-0005-0000-0000-0000C70A0000}"/>
    <cellStyle name="20% - uthevingsfarge 4 49 3 2" xfId="7401" xr:uid="{00000000-0005-0000-0000-0000C80A0000}"/>
    <cellStyle name="20% - uthevingsfarge 4 49 3 2 2" xfId="15856" xr:uid="{F3107D05-0B3D-4582-A561-5426BC6C93DC}"/>
    <cellStyle name="20% - uthevingsfarge 4 49 3 3" xfId="13283" xr:uid="{1B1999E2-E22F-4B83-96DE-034CBDA61241}"/>
    <cellStyle name="20% - uthevingsfarge 4 49 4" xfId="10424" xr:uid="{00000000-0005-0000-0000-0000C90A0000}"/>
    <cellStyle name="20% - uthevingsfarge 4 49 4 2" xfId="18841" xr:uid="{F77627F8-34AC-4CE2-AE2C-E2A0172CCC98}"/>
    <cellStyle name="20% - uthevingsfarge 4 5" xfId="768" xr:uid="{00000000-0005-0000-0000-0000CA0A0000}"/>
    <cellStyle name="20% - uthevingsfarge 4 5 2" xfId="769" xr:uid="{00000000-0005-0000-0000-0000CB0A0000}"/>
    <cellStyle name="20% - uthevingsfarge 4 5 2 2" xfId="5470" xr:uid="{00000000-0005-0000-0000-0000CC0A0000}"/>
    <cellStyle name="20% - uthevingsfarge 4 5 2 2 2" xfId="8103" xr:uid="{00000000-0005-0000-0000-0000CD0A0000}"/>
    <cellStyle name="20% - uthevingsfarge 4 5 2 2 2 2" xfId="16558" xr:uid="{E02CE1A0-4A18-4DE9-AA4B-CAC8B95F04EF}"/>
    <cellStyle name="20% - uthevingsfarge 4 5 2 2 3" xfId="13985" xr:uid="{89F0DD8A-6801-4B67-A9EB-436501A446A7}"/>
    <cellStyle name="20% - uthevingsfarge 4 5 2 3" xfId="9931" xr:uid="{00000000-0005-0000-0000-0000CE0A0000}"/>
    <cellStyle name="20% - uthevingsfarge 4 5 2 3 2" xfId="18357" xr:uid="{33CAE50A-B8BD-4375-B079-482789B6B5B1}"/>
    <cellStyle name="20% - uthevingsfarge 4 5 3" xfId="4749" xr:uid="{00000000-0005-0000-0000-0000CF0A0000}"/>
    <cellStyle name="20% - uthevingsfarge 4 5 3 2" xfId="7402" xr:uid="{00000000-0005-0000-0000-0000D00A0000}"/>
    <cellStyle name="20% - uthevingsfarge 4 5 3 2 2" xfId="15857" xr:uid="{2807F68A-6C9B-4317-9763-9558C8E62402}"/>
    <cellStyle name="20% - uthevingsfarge 4 5 3 3" xfId="13284" xr:uid="{49D854B4-DFD8-4C95-AF05-C760D2DC41EC}"/>
    <cellStyle name="20% - uthevingsfarge 4 5 4" xfId="9832" xr:uid="{00000000-0005-0000-0000-0000D10A0000}"/>
    <cellStyle name="20% - uthevingsfarge 4 5 4 2" xfId="18258" xr:uid="{1ED3F8AB-09B6-410D-9A67-8F0A3D4D4904}"/>
    <cellStyle name="20% - uthevingsfarge 4 50" xfId="770" xr:uid="{00000000-0005-0000-0000-0000D20A0000}"/>
    <cellStyle name="20% - uthevingsfarge 4 50 2" xfId="771" xr:uid="{00000000-0005-0000-0000-0000D30A0000}"/>
    <cellStyle name="20% - uthevingsfarge 4 50 2 2" xfId="5471" xr:uid="{00000000-0005-0000-0000-0000D40A0000}"/>
    <cellStyle name="20% - uthevingsfarge 4 50 2 2 2" xfId="8104" xr:uid="{00000000-0005-0000-0000-0000D50A0000}"/>
    <cellStyle name="20% - uthevingsfarge 4 50 2 2 2 2" xfId="16559" xr:uid="{2E09EC6E-9958-49EC-9D78-82A13C723947}"/>
    <cellStyle name="20% - uthevingsfarge 4 50 2 2 3" xfId="13986" xr:uid="{36E77BD8-45EA-437F-9E7A-A40AD93CC866}"/>
    <cellStyle name="20% - uthevingsfarge 4 50 2 3" xfId="10289" xr:uid="{00000000-0005-0000-0000-0000D60A0000}"/>
    <cellStyle name="20% - uthevingsfarge 4 50 2 3 2" xfId="18706" xr:uid="{D99CA672-B14C-43D6-A29A-847AE22983B0}"/>
    <cellStyle name="20% - uthevingsfarge 4 50 3" xfId="4750" xr:uid="{00000000-0005-0000-0000-0000D70A0000}"/>
    <cellStyle name="20% - uthevingsfarge 4 50 3 2" xfId="7403" xr:uid="{00000000-0005-0000-0000-0000D80A0000}"/>
    <cellStyle name="20% - uthevingsfarge 4 50 3 2 2" xfId="15858" xr:uid="{9CEAF288-2298-4A40-9A03-C9784C8E46FE}"/>
    <cellStyle name="20% - uthevingsfarge 4 50 3 3" xfId="13285" xr:uid="{9FA8DEE0-6039-4E66-AAE4-83247E2E6740}"/>
    <cellStyle name="20% - uthevingsfarge 4 50 4" xfId="10423" xr:uid="{00000000-0005-0000-0000-0000D90A0000}"/>
    <cellStyle name="20% - uthevingsfarge 4 50 4 2" xfId="18840" xr:uid="{65504B07-AC46-41B6-8C67-1FDAB142E144}"/>
    <cellStyle name="20% - uthevingsfarge 4 51" xfId="772" xr:uid="{00000000-0005-0000-0000-0000DA0A0000}"/>
    <cellStyle name="20% - uthevingsfarge 4 51 2" xfId="773" xr:uid="{00000000-0005-0000-0000-0000DB0A0000}"/>
    <cellStyle name="20% - uthevingsfarge 4 51 2 2" xfId="5472" xr:uid="{00000000-0005-0000-0000-0000DC0A0000}"/>
    <cellStyle name="20% - uthevingsfarge 4 51 2 2 2" xfId="8105" xr:uid="{00000000-0005-0000-0000-0000DD0A0000}"/>
    <cellStyle name="20% - uthevingsfarge 4 51 2 2 2 2" xfId="16560" xr:uid="{843050B2-74FA-48CA-A364-F863AB7A1E2D}"/>
    <cellStyle name="20% - uthevingsfarge 4 51 2 2 3" xfId="13987" xr:uid="{E5CE5829-424E-477A-ABBD-7783F912BCFC}"/>
    <cellStyle name="20% - uthevingsfarge 4 51 2 3" xfId="9877" xr:uid="{00000000-0005-0000-0000-0000DE0A0000}"/>
    <cellStyle name="20% - uthevingsfarge 4 51 2 3 2" xfId="18303" xr:uid="{8B6B52F4-C56D-4EE6-8C53-4BC96725C4E1}"/>
    <cellStyle name="20% - uthevingsfarge 4 51 3" xfId="4751" xr:uid="{00000000-0005-0000-0000-0000DF0A0000}"/>
    <cellStyle name="20% - uthevingsfarge 4 51 3 2" xfId="7404" xr:uid="{00000000-0005-0000-0000-0000E00A0000}"/>
    <cellStyle name="20% - uthevingsfarge 4 51 3 2 2" xfId="15859" xr:uid="{CD0B6BBC-CC16-4BD2-A8AB-8F2907A3C5D3}"/>
    <cellStyle name="20% - uthevingsfarge 4 51 3 3" xfId="13286" xr:uid="{818A09E1-188A-48EC-B6C2-70346A0E15CB}"/>
    <cellStyle name="20% - uthevingsfarge 4 51 4" xfId="9831" xr:uid="{00000000-0005-0000-0000-0000E10A0000}"/>
    <cellStyle name="20% - uthevingsfarge 4 51 4 2" xfId="18257" xr:uid="{D03D084D-8D75-4454-AAEA-6C9306956C82}"/>
    <cellStyle name="20% - uthevingsfarge 4 52" xfId="774" xr:uid="{00000000-0005-0000-0000-0000E20A0000}"/>
    <cellStyle name="20% - uthevingsfarge 4 52 2" xfId="775" xr:uid="{00000000-0005-0000-0000-0000E30A0000}"/>
    <cellStyle name="20% - uthevingsfarge 4 52 2 2" xfId="5473" xr:uid="{00000000-0005-0000-0000-0000E40A0000}"/>
    <cellStyle name="20% - uthevingsfarge 4 52 2 2 2" xfId="8106" xr:uid="{00000000-0005-0000-0000-0000E50A0000}"/>
    <cellStyle name="20% - uthevingsfarge 4 52 2 2 2 2" xfId="16561" xr:uid="{5539A540-2E0C-4DFC-883C-CDEB66FAE1D7}"/>
    <cellStyle name="20% - uthevingsfarge 4 52 2 2 3" xfId="13988" xr:uid="{331563D5-7A60-4F0A-91CA-E76600A965C1}"/>
    <cellStyle name="20% - uthevingsfarge 4 52 2 3" xfId="10288" xr:uid="{00000000-0005-0000-0000-0000E60A0000}"/>
    <cellStyle name="20% - uthevingsfarge 4 52 2 3 2" xfId="18705" xr:uid="{20CB22E8-D326-4864-B823-4E66F65409D9}"/>
    <cellStyle name="20% - uthevingsfarge 4 52 3" xfId="4752" xr:uid="{00000000-0005-0000-0000-0000E70A0000}"/>
    <cellStyle name="20% - uthevingsfarge 4 52 3 2" xfId="7405" xr:uid="{00000000-0005-0000-0000-0000E80A0000}"/>
    <cellStyle name="20% - uthevingsfarge 4 52 3 2 2" xfId="15860" xr:uid="{FC5BF229-5E17-49EB-9646-3644B42BEF5C}"/>
    <cellStyle name="20% - uthevingsfarge 4 52 3 3" xfId="13287" xr:uid="{A5DE4CAE-635A-4F54-98B5-138225226FF3}"/>
    <cellStyle name="20% - uthevingsfarge 4 52 4" xfId="10422" xr:uid="{00000000-0005-0000-0000-0000E90A0000}"/>
    <cellStyle name="20% - uthevingsfarge 4 52 4 2" xfId="18839" xr:uid="{928E268D-EAEC-4345-A3B4-6A6025A7F1CC}"/>
    <cellStyle name="20% - uthevingsfarge 4 53" xfId="776" xr:uid="{00000000-0005-0000-0000-0000EA0A0000}"/>
    <cellStyle name="20% - uthevingsfarge 4 53 2" xfId="777" xr:uid="{00000000-0005-0000-0000-0000EB0A0000}"/>
    <cellStyle name="20% - uthevingsfarge 4 53 2 2" xfId="5474" xr:uid="{00000000-0005-0000-0000-0000EC0A0000}"/>
    <cellStyle name="20% - uthevingsfarge 4 53 2 2 2" xfId="8107" xr:uid="{00000000-0005-0000-0000-0000ED0A0000}"/>
    <cellStyle name="20% - uthevingsfarge 4 53 2 2 2 2" xfId="16562" xr:uid="{E318CE47-31B7-4E49-A3ED-4F4B86B4CFF1}"/>
    <cellStyle name="20% - uthevingsfarge 4 53 2 2 3" xfId="13989" xr:uid="{B4BD96A6-7570-4826-B414-A0938B6435AA}"/>
    <cellStyle name="20% - uthevingsfarge 4 53 2 3" xfId="9930" xr:uid="{00000000-0005-0000-0000-0000EE0A0000}"/>
    <cellStyle name="20% - uthevingsfarge 4 53 2 3 2" xfId="18356" xr:uid="{F1E0EDBB-A364-4B20-8861-B87A65349A27}"/>
    <cellStyle name="20% - uthevingsfarge 4 53 3" xfId="4753" xr:uid="{00000000-0005-0000-0000-0000EF0A0000}"/>
    <cellStyle name="20% - uthevingsfarge 4 53 3 2" xfId="7406" xr:uid="{00000000-0005-0000-0000-0000F00A0000}"/>
    <cellStyle name="20% - uthevingsfarge 4 53 3 2 2" xfId="15861" xr:uid="{01B056B1-2934-4D10-8AA4-2489DE1D1C44}"/>
    <cellStyle name="20% - uthevingsfarge 4 53 3 3" xfId="13288" xr:uid="{224A233F-9C05-4459-9D00-D05875EA83DE}"/>
    <cellStyle name="20% - uthevingsfarge 4 53 4" xfId="9830" xr:uid="{00000000-0005-0000-0000-0000F10A0000}"/>
    <cellStyle name="20% - uthevingsfarge 4 53 4 2" xfId="18256" xr:uid="{64F86E01-7E10-4864-B37B-7FE3A64B9E77}"/>
    <cellStyle name="20% - uthevingsfarge 4 54" xfId="778" xr:uid="{00000000-0005-0000-0000-0000F20A0000}"/>
    <cellStyle name="20% - uthevingsfarge 4 54 2" xfId="779" xr:uid="{00000000-0005-0000-0000-0000F30A0000}"/>
    <cellStyle name="20% - uthevingsfarge 4 54 2 2" xfId="5475" xr:uid="{00000000-0005-0000-0000-0000F40A0000}"/>
    <cellStyle name="20% - uthevingsfarge 4 54 2 2 2" xfId="8108" xr:uid="{00000000-0005-0000-0000-0000F50A0000}"/>
    <cellStyle name="20% - uthevingsfarge 4 54 2 2 2 2" xfId="16563" xr:uid="{D1198A60-A887-4C9E-B6E4-655DED8CEF2A}"/>
    <cellStyle name="20% - uthevingsfarge 4 54 2 2 3" xfId="13990" xr:uid="{642843D6-9C19-4FCA-8D25-0D02910D41B7}"/>
    <cellStyle name="20% - uthevingsfarge 4 54 2 3" xfId="10287" xr:uid="{00000000-0005-0000-0000-0000F60A0000}"/>
    <cellStyle name="20% - uthevingsfarge 4 54 2 3 2" xfId="18704" xr:uid="{6BE32FBF-0BBB-43A4-B55E-DF2C704FED4C}"/>
    <cellStyle name="20% - uthevingsfarge 4 54 3" xfId="4754" xr:uid="{00000000-0005-0000-0000-0000F70A0000}"/>
    <cellStyle name="20% - uthevingsfarge 4 54 3 2" xfId="7407" xr:uid="{00000000-0005-0000-0000-0000F80A0000}"/>
    <cellStyle name="20% - uthevingsfarge 4 54 3 2 2" xfId="15862" xr:uid="{396BF45B-D229-49F6-B3D1-04FED676E6AD}"/>
    <cellStyle name="20% - uthevingsfarge 4 54 3 3" xfId="13289" xr:uid="{6805B242-0660-4E07-B837-771A1B7D3880}"/>
    <cellStyle name="20% - uthevingsfarge 4 54 4" xfId="10421" xr:uid="{00000000-0005-0000-0000-0000F90A0000}"/>
    <cellStyle name="20% - uthevingsfarge 4 54 4 2" xfId="18838" xr:uid="{C9BDC9F3-02D5-4268-A125-73E4CC8A6CF9}"/>
    <cellStyle name="20% - uthevingsfarge 4 55" xfId="780" xr:uid="{00000000-0005-0000-0000-0000FA0A0000}"/>
    <cellStyle name="20% - uthevingsfarge 4 55 2" xfId="781" xr:uid="{00000000-0005-0000-0000-0000FB0A0000}"/>
    <cellStyle name="20% - uthevingsfarge 4 55 2 2" xfId="5476" xr:uid="{00000000-0005-0000-0000-0000FC0A0000}"/>
    <cellStyle name="20% - uthevingsfarge 4 55 2 2 2" xfId="8109" xr:uid="{00000000-0005-0000-0000-0000FD0A0000}"/>
    <cellStyle name="20% - uthevingsfarge 4 55 2 2 2 2" xfId="16564" xr:uid="{C788DE53-04F0-4A40-BEEB-CA315B6120B8}"/>
    <cellStyle name="20% - uthevingsfarge 4 55 2 2 3" xfId="13991" xr:uid="{0456ED44-138E-46C8-A922-206012D92D70}"/>
    <cellStyle name="20% - uthevingsfarge 4 55 2 3" xfId="9954" xr:uid="{00000000-0005-0000-0000-0000FE0A0000}"/>
    <cellStyle name="20% - uthevingsfarge 4 55 2 3 2" xfId="18380" xr:uid="{BE152349-4C9B-46F0-9DD3-0A79394D328D}"/>
    <cellStyle name="20% - uthevingsfarge 4 55 3" xfId="4755" xr:uid="{00000000-0005-0000-0000-0000FF0A0000}"/>
    <cellStyle name="20% - uthevingsfarge 4 55 3 2" xfId="7408" xr:uid="{00000000-0005-0000-0000-0000000B0000}"/>
    <cellStyle name="20% - uthevingsfarge 4 55 3 2 2" xfId="15863" xr:uid="{64988D34-5745-4187-A261-86339039272E}"/>
    <cellStyle name="20% - uthevingsfarge 4 55 3 3" xfId="13290" xr:uid="{2413655B-13AA-43FA-A6D7-ACC29EE11BC8}"/>
    <cellStyle name="20% - uthevingsfarge 4 55 4" xfId="9829" xr:uid="{00000000-0005-0000-0000-0000010B0000}"/>
    <cellStyle name="20% - uthevingsfarge 4 55 4 2" xfId="18255" xr:uid="{0729A04A-99AC-4040-94A8-3F1281A871D0}"/>
    <cellStyle name="20% - uthevingsfarge 4 56" xfId="782" xr:uid="{00000000-0005-0000-0000-0000020B0000}"/>
    <cellStyle name="20% - uthevingsfarge 4 56 2" xfId="783" xr:uid="{00000000-0005-0000-0000-0000030B0000}"/>
    <cellStyle name="20% - uthevingsfarge 4 56 2 2" xfId="5477" xr:uid="{00000000-0005-0000-0000-0000040B0000}"/>
    <cellStyle name="20% - uthevingsfarge 4 56 2 2 2" xfId="8110" xr:uid="{00000000-0005-0000-0000-0000050B0000}"/>
    <cellStyle name="20% - uthevingsfarge 4 56 2 2 2 2" xfId="16565" xr:uid="{B09AB0C8-5959-4596-AF04-B5C8932A5210}"/>
    <cellStyle name="20% - uthevingsfarge 4 56 2 2 3" xfId="13992" xr:uid="{E98D9142-70F5-4194-9888-67BB2DE4C163}"/>
    <cellStyle name="20% - uthevingsfarge 4 56 2 3" xfId="10286" xr:uid="{00000000-0005-0000-0000-0000060B0000}"/>
    <cellStyle name="20% - uthevingsfarge 4 56 2 3 2" xfId="18703" xr:uid="{70B2232C-875E-490C-B65F-6B61ACAB2697}"/>
    <cellStyle name="20% - uthevingsfarge 4 56 3" xfId="4756" xr:uid="{00000000-0005-0000-0000-0000070B0000}"/>
    <cellStyle name="20% - uthevingsfarge 4 56 3 2" xfId="7409" xr:uid="{00000000-0005-0000-0000-0000080B0000}"/>
    <cellStyle name="20% - uthevingsfarge 4 56 3 2 2" xfId="15864" xr:uid="{96D17878-7E22-491A-8825-F884954C208A}"/>
    <cellStyle name="20% - uthevingsfarge 4 56 3 3" xfId="13291" xr:uid="{A9A44D36-1914-468D-B1AD-9D386E8176DD}"/>
    <cellStyle name="20% - uthevingsfarge 4 56 4" xfId="10420" xr:uid="{00000000-0005-0000-0000-0000090B0000}"/>
    <cellStyle name="20% - uthevingsfarge 4 56 4 2" xfId="18837" xr:uid="{B90141C6-0D4F-4589-8E3C-81181D434192}"/>
    <cellStyle name="20% - uthevingsfarge 4 57" xfId="784" xr:uid="{00000000-0005-0000-0000-00000A0B0000}"/>
    <cellStyle name="20% - uthevingsfarge 4 57 2" xfId="785" xr:uid="{00000000-0005-0000-0000-00000B0B0000}"/>
    <cellStyle name="20% - uthevingsfarge 4 57 2 2" xfId="5478" xr:uid="{00000000-0005-0000-0000-00000C0B0000}"/>
    <cellStyle name="20% - uthevingsfarge 4 57 2 2 2" xfId="8111" xr:uid="{00000000-0005-0000-0000-00000D0B0000}"/>
    <cellStyle name="20% - uthevingsfarge 4 57 2 2 2 2" xfId="16566" xr:uid="{64A867EE-FE75-4D5E-8318-01310B580C0B}"/>
    <cellStyle name="20% - uthevingsfarge 4 57 2 2 3" xfId="13993" xr:uid="{1037D80D-1EE4-4E66-A0B2-7F76A16E6DE8}"/>
    <cellStyle name="20% - uthevingsfarge 4 57 2 3" xfId="9955" xr:uid="{00000000-0005-0000-0000-00000E0B0000}"/>
    <cellStyle name="20% - uthevingsfarge 4 57 2 3 2" xfId="18381" xr:uid="{BDEA5878-4DF4-4C2E-932A-04489539C8CE}"/>
    <cellStyle name="20% - uthevingsfarge 4 57 3" xfId="4757" xr:uid="{00000000-0005-0000-0000-00000F0B0000}"/>
    <cellStyle name="20% - uthevingsfarge 4 57 3 2" xfId="7410" xr:uid="{00000000-0005-0000-0000-0000100B0000}"/>
    <cellStyle name="20% - uthevingsfarge 4 57 3 2 2" xfId="15865" xr:uid="{E9DE1209-210A-4C18-BB5E-43FD82249861}"/>
    <cellStyle name="20% - uthevingsfarge 4 57 3 3" xfId="13292" xr:uid="{6671FDE0-D28B-480B-B918-A9FF358B2B7A}"/>
    <cellStyle name="20% - uthevingsfarge 4 57 4" xfId="9828" xr:uid="{00000000-0005-0000-0000-0000110B0000}"/>
    <cellStyle name="20% - uthevingsfarge 4 57 4 2" xfId="18254" xr:uid="{B02FD1F8-01EF-4688-8F3B-05E1AE51D6F5}"/>
    <cellStyle name="20% - uthevingsfarge 4 58" xfId="786" xr:uid="{00000000-0005-0000-0000-0000120B0000}"/>
    <cellStyle name="20% - uthevingsfarge 4 58 2" xfId="787" xr:uid="{00000000-0005-0000-0000-0000130B0000}"/>
    <cellStyle name="20% - uthevingsfarge 4 58 2 2" xfId="5479" xr:uid="{00000000-0005-0000-0000-0000140B0000}"/>
    <cellStyle name="20% - uthevingsfarge 4 58 2 2 2" xfId="8112" xr:uid="{00000000-0005-0000-0000-0000150B0000}"/>
    <cellStyle name="20% - uthevingsfarge 4 58 2 2 2 2" xfId="16567" xr:uid="{88C3CE6D-0F6B-4BC3-B284-B9E8E3FADEC2}"/>
    <cellStyle name="20% - uthevingsfarge 4 58 2 2 3" xfId="13994" xr:uid="{A62181C9-D628-421C-850F-3C651F2331E2}"/>
    <cellStyle name="20% - uthevingsfarge 4 58 2 3" xfId="9586" xr:uid="{00000000-0005-0000-0000-0000160B0000}"/>
    <cellStyle name="20% - uthevingsfarge 4 58 2 3 2" xfId="18012" xr:uid="{485D5693-3254-41D7-AD8C-83E6A748183C}"/>
    <cellStyle name="20% - uthevingsfarge 4 58 3" xfId="4758" xr:uid="{00000000-0005-0000-0000-0000170B0000}"/>
    <cellStyle name="20% - uthevingsfarge 4 58 3 2" xfId="7411" xr:uid="{00000000-0005-0000-0000-0000180B0000}"/>
    <cellStyle name="20% - uthevingsfarge 4 58 3 2 2" xfId="15866" xr:uid="{716F08D8-E3EF-405B-BC36-333698146E89}"/>
    <cellStyle name="20% - uthevingsfarge 4 58 3 3" xfId="13293" xr:uid="{C5D2CAA1-E46D-41D0-A6C9-861887ED364D}"/>
    <cellStyle name="20% - uthevingsfarge 4 58 4" xfId="9978" xr:uid="{00000000-0005-0000-0000-0000190B0000}"/>
    <cellStyle name="20% - uthevingsfarge 4 58 4 2" xfId="18404" xr:uid="{0EF840CC-C9D6-4056-9509-8F2026BF5B76}"/>
    <cellStyle name="20% - uthevingsfarge 4 59" xfId="788" xr:uid="{00000000-0005-0000-0000-00001A0B0000}"/>
    <cellStyle name="20% - uthevingsfarge 4 59 2" xfId="789" xr:uid="{00000000-0005-0000-0000-00001B0B0000}"/>
    <cellStyle name="20% - uthevingsfarge 4 59 2 2" xfId="5480" xr:uid="{00000000-0005-0000-0000-00001C0B0000}"/>
    <cellStyle name="20% - uthevingsfarge 4 59 2 2 2" xfId="8113" xr:uid="{00000000-0005-0000-0000-00001D0B0000}"/>
    <cellStyle name="20% - uthevingsfarge 4 59 2 2 2 2" xfId="16568" xr:uid="{61B172B5-1F8A-443D-B6CD-0DABD8D2A0BC}"/>
    <cellStyle name="20% - uthevingsfarge 4 59 2 2 3" xfId="13995" xr:uid="{CB77633B-E26E-4969-8570-FBC46D2A83DF}"/>
    <cellStyle name="20% - uthevingsfarge 4 59 2 3" xfId="9216" xr:uid="{00000000-0005-0000-0000-00001E0B0000}"/>
    <cellStyle name="20% - uthevingsfarge 4 59 2 3 2" xfId="17651" xr:uid="{FB58C1B3-8B71-4239-AAB6-7570B9D6BCF2}"/>
    <cellStyle name="20% - uthevingsfarge 4 59 3" xfId="4759" xr:uid="{00000000-0005-0000-0000-00001F0B0000}"/>
    <cellStyle name="20% - uthevingsfarge 4 59 3 2" xfId="7412" xr:uid="{00000000-0005-0000-0000-0000200B0000}"/>
    <cellStyle name="20% - uthevingsfarge 4 59 3 2 2" xfId="15867" xr:uid="{4E8D47C7-5339-4C4C-8C0C-CC33C2C85741}"/>
    <cellStyle name="20% - uthevingsfarge 4 59 3 3" xfId="13294" xr:uid="{0F20B90D-3C06-40FD-86C5-C718E48A71F0}"/>
    <cellStyle name="20% - uthevingsfarge 4 59 4" xfId="10726" xr:uid="{00000000-0005-0000-0000-0000210B0000}"/>
    <cellStyle name="20% - uthevingsfarge 4 59 4 2" xfId="19133" xr:uid="{94C11827-9785-4374-8ECB-30DEB821456B}"/>
    <cellStyle name="20% - uthevingsfarge 4 6" xfId="790" xr:uid="{00000000-0005-0000-0000-0000220B0000}"/>
    <cellStyle name="20% - uthevingsfarge 4 6 2" xfId="791" xr:uid="{00000000-0005-0000-0000-0000230B0000}"/>
    <cellStyle name="20% - uthevingsfarge 4 6 2 2" xfId="5481" xr:uid="{00000000-0005-0000-0000-0000240B0000}"/>
    <cellStyle name="20% - uthevingsfarge 4 6 2 2 2" xfId="8114" xr:uid="{00000000-0005-0000-0000-0000250B0000}"/>
    <cellStyle name="20% - uthevingsfarge 4 6 2 2 2 2" xfId="16569" xr:uid="{2BA06615-8912-494F-AA9D-F94DE9E02654}"/>
    <cellStyle name="20% - uthevingsfarge 4 6 2 2 3" xfId="13996" xr:uid="{C0049AEE-25D4-4B9B-B4D3-041507BE94A6}"/>
    <cellStyle name="20% - uthevingsfarge 4 6 2 3" xfId="9215" xr:uid="{00000000-0005-0000-0000-0000260B0000}"/>
    <cellStyle name="20% - uthevingsfarge 4 6 2 3 2" xfId="17650" xr:uid="{C9FA4D11-E911-4F00-AEC3-D9B9D6BF3E4A}"/>
    <cellStyle name="20% - uthevingsfarge 4 6 3" xfId="4760" xr:uid="{00000000-0005-0000-0000-0000270B0000}"/>
    <cellStyle name="20% - uthevingsfarge 4 6 3 2" xfId="7413" xr:uid="{00000000-0005-0000-0000-0000280B0000}"/>
    <cellStyle name="20% - uthevingsfarge 4 6 3 2 2" xfId="15868" xr:uid="{601E58FE-2E21-4C2D-9B60-B113A0417196}"/>
    <cellStyle name="20% - uthevingsfarge 4 6 3 3" xfId="13295" xr:uid="{8CD5F2EC-12CA-4256-ADC6-5985BB60A4C7}"/>
    <cellStyle name="20% - uthevingsfarge 4 6 4" xfId="10721" xr:uid="{00000000-0005-0000-0000-0000290B0000}"/>
    <cellStyle name="20% - uthevingsfarge 4 6 4 2" xfId="19128" xr:uid="{B9EC7A5A-0B3B-47CF-8224-4AD4959069FA}"/>
    <cellStyle name="20% - uthevingsfarge 4 60" xfId="792" xr:uid="{00000000-0005-0000-0000-00002A0B0000}"/>
    <cellStyle name="20% - uthevingsfarge 4 60 2" xfId="793" xr:uid="{00000000-0005-0000-0000-00002B0B0000}"/>
    <cellStyle name="20% - uthevingsfarge 4 60 3" xfId="9977" xr:uid="{00000000-0005-0000-0000-00002C0B0000}"/>
    <cellStyle name="20% - uthevingsfarge 4 60 3 2" xfId="18403" xr:uid="{710B96CB-304F-4D81-A8B1-4A09898D756B}"/>
    <cellStyle name="20% - uthevingsfarge 4 61" xfId="794" xr:uid="{00000000-0005-0000-0000-00002D0B0000}"/>
    <cellStyle name="20% - uthevingsfarge 4 61 2" xfId="795" xr:uid="{00000000-0005-0000-0000-00002E0B0000}"/>
    <cellStyle name="20% - uthevingsfarge 4 62" xfId="796" xr:uid="{00000000-0005-0000-0000-00002F0B0000}"/>
    <cellStyle name="20% - uthevingsfarge 4 62 2" xfId="797" xr:uid="{00000000-0005-0000-0000-0000300B0000}"/>
    <cellStyle name="20% - uthevingsfarge 4 63" xfId="798" xr:uid="{00000000-0005-0000-0000-0000310B0000}"/>
    <cellStyle name="20% - uthevingsfarge 4 63 2" xfId="799" xr:uid="{00000000-0005-0000-0000-0000320B0000}"/>
    <cellStyle name="20% - uthevingsfarge 4 64" xfId="800" xr:uid="{00000000-0005-0000-0000-0000330B0000}"/>
    <cellStyle name="20% - uthevingsfarge 4 64 2" xfId="801" xr:uid="{00000000-0005-0000-0000-0000340B0000}"/>
    <cellStyle name="20% - uthevingsfarge 4 65" xfId="802" xr:uid="{00000000-0005-0000-0000-0000350B0000}"/>
    <cellStyle name="20% - uthevingsfarge 4 65 2" xfId="803" xr:uid="{00000000-0005-0000-0000-0000360B0000}"/>
    <cellStyle name="20% - uthevingsfarge 4 66" xfId="804" xr:uid="{00000000-0005-0000-0000-0000370B0000}"/>
    <cellStyle name="20% - uthevingsfarge 4 66 2" xfId="805" xr:uid="{00000000-0005-0000-0000-0000380B0000}"/>
    <cellStyle name="20% - uthevingsfarge 4 67" xfId="806" xr:uid="{00000000-0005-0000-0000-0000390B0000}"/>
    <cellStyle name="20% - uthevingsfarge 4 67 2" xfId="807" xr:uid="{00000000-0005-0000-0000-00003A0B0000}"/>
    <cellStyle name="20% - uthevingsfarge 4 68" xfId="808" xr:uid="{00000000-0005-0000-0000-00003B0B0000}"/>
    <cellStyle name="20% - uthevingsfarge 4 68 2" xfId="809" xr:uid="{00000000-0005-0000-0000-00003C0B0000}"/>
    <cellStyle name="20% - uthevingsfarge 4 69" xfId="810" xr:uid="{00000000-0005-0000-0000-00003D0B0000}"/>
    <cellStyle name="20% - uthevingsfarge 4 69 2" xfId="811" xr:uid="{00000000-0005-0000-0000-00003E0B0000}"/>
    <cellStyle name="20% - uthevingsfarge 4 7" xfId="812" xr:uid="{00000000-0005-0000-0000-00003F0B0000}"/>
    <cellStyle name="20% - uthevingsfarge 4 7 2" xfId="813" xr:uid="{00000000-0005-0000-0000-0000400B0000}"/>
    <cellStyle name="20% - uthevingsfarge 4 7 2 2" xfId="5482" xr:uid="{00000000-0005-0000-0000-0000410B0000}"/>
    <cellStyle name="20% - uthevingsfarge 4 7 2 2 2" xfId="8115" xr:uid="{00000000-0005-0000-0000-0000420B0000}"/>
    <cellStyle name="20% - uthevingsfarge 4 7 2 2 2 2" xfId="16570" xr:uid="{502A306A-B380-4B85-AB76-18D805B017E3}"/>
    <cellStyle name="20% - uthevingsfarge 4 7 2 2 3" xfId="13997" xr:uid="{8B690612-0AE0-428F-98FE-724FB941CF8F}"/>
    <cellStyle name="20% - uthevingsfarge 4 7 2 3" xfId="9976" xr:uid="{00000000-0005-0000-0000-0000430B0000}"/>
    <cellStyle name="20% - uthevingsfarge 4 7 2 3 2" xfId="18402" xr:uid="{4F890589-3C4B-4421-8974-A1826FFFFEB5}"/>
    <cellStyle name="20% - uthevingsfarge 4 7 3" xfId="4761" xr:uid="{00000000-0005-0000-0000-0000440B0000}"/>
    <cellStyle name="20% - uthevingsfarge 4 7 3 2" xfId="7414" xr:uid="{00000000-0005-0000-0000-0000450B0000}"/>
    <cellStyle name="20% - uthevingsfarge 4 7 3 2 2" xfId="15869" xr:uid="{611FFA3B-0E8C-4A68-87B3-341A1AE62A0C}"/>
    <cellStyle name="20% - uthevingsfarge 4 7 3 3" xfId="13296" xr:uid="{729A9F82-5B4A-4C19-A46A-3B1A8B9B1FFA}"/>
    <cellStyle name="20% - uthevingsfarge 4 7 4" xfId="9975" xr:uid="{00000000-0005-0000-0000-0000460B0000}"/>
    <cellStyle name="20% - uthevingsfarge 4 7 4 2" xfId="18401" xr:uid="{B9D803F5-4DB5-418E-8515-683F33BA41EE}"/>
    <cellStyle name="20% - uthevingsfarge 4 70" xfId="814" xr:uid="{00000000-0005-0000-0000-0000470B0000}"/>
    <cellStyle name="20% - uthevingsfarge 4 70 2" xfId="815" xr:uid="{00000000-0005-0000-0000-0000480B0000}"/>
    <cellStyle name="20% - uthevingsfarge 4 71" xfId="816" xr:uid="{00000000-0005-0000-0000-0000490B0000}"/>
    <cellStyle name="20% - uthevingsfarge 4 71 2" xfId="817" xr:uid="{00000000-0005-0000-0000-00004A0B0000}"/>
    <cellStyle name="20% - uthevingsfarge 4 72" xfId="818" xr:uid="{00000000-0005-0000-0000-00004B0B0000}"/>
    <cellStyle name="20% - uthevingsfarge 4 72 2" xfId="819" xr:uid="{00000000-0005-0000-0000-00004C0B0000}"/>
    <cellStyle name="20% - uthevingsfarge 4 73" xfId="820" xr:uid="{00000000-0005-0000-0000-00004D0B0000}"/>
    <cellStyle name="20% - uthevingsfarge 4 73 2" xfId="821" xr:uid="{00000000-0005-0000-0000-00004E0B0000}"/>
    <cellStyle name="20% - uthevingsfarge 4 74" xfId="822" xr:uid="{00000000-0005-0000-0000-00004F0B0000}"/>
    <cellStyle name="20% - uthevingsfarge 4 74 2" xfId="823" xr:uid="{00000000-0005-0000-0000-0000500B0000}"/>
    <cellStyle name="20% - uthevingsfarge 4 75" xfId="824" xr:uid="{00000000-0005-0000-0000-0000510B0000}"/>
    <cellStyle name="20% - uthevingsfarge 4 75 2" xfId="825" xr:uid="{00000000-0005-0000-0000-0000520B0000}"/>
    <cellStyle name="20% - uthevingsfarge 4 76" xfId="826" xr:uid="{00000000-0005-0000-0000-0000530B0000}"/>
    <cellStyle name="20% - uthevingsfarge 4 76 2" xfId="827" xr:uid="{00000000-0005-0000-0000-0000540B0000}"/>
    <cellStyle name="20% - uthevingsfarge 4 77" xfId="828" xr:uid="{00000000-0005-0000-0000-0000550B0000}"/>
    <cellStyle name="20% - uthevingsfarge 4 78" xfId="829" xr:uid="{00000000-0005-0000-0000-0000560B0000}"/>
    <cellStyle name="20% - uthevingsfarge 4 79" xfId="830" xr:uid="{00000000-0005-0000-0000-0000570B0000}"/>
    <cellStyle name="20% - uthevingsfarge 4 8" xfId="831" xr:uid="{00000000-0005-0000-0000-0000580B0000}"/>
    <cellStyle name="20% - uthevingsfarge 4 8 2" xfId="832" xr:uid="{00000000-0005-0000-0000-0000590B0000}"/>
    <cellStyle name="20% - uthevingsfarge 4 8 2 2" xfId="5483" xr:uid="{00000000-0005-0000-0000-00005A0B0000}"/>
    <cellStyle name="20% - uthevingsfarge 4 8 2 2 2" xfId="8116" xr:uid="{00000000-0005-0000-0000-00005B0B0000}"/>
    <cellStyle name="20% - uthevingsfarge 4 8 2 2 2 2" xfId="16571" xr:uid="{4643FA90-42D4-4CF3-8C80-6A275CFA06EF}"/>
    <cellStyle name="20% - uthevingsfarge 4 8 2 2 3" xfId="13998" xr:uid="{2681009B-3196-4A18-B7A7-3D5159893472}"/>
    <cellStyle name="20% - uthevingsfarge 4 8 2 3" xfId="10720" xr:uid="{00000000-0005-0000-0000-00005C0B0000}"/>
    <cellStyle name="20% - uthevingsfarge 4 8 2 3 2" xfId="19127" xr:uid="{220C4C41-62B9-40DE-A910-A4D465618065}"/>
    <cellStyle name="20% - uthevingsfarge 4 8 3" xfId="4762" xr:uid="{00000000-0005-0000-0000-00005D0B0000}"/>
    <cellStyle name="20% - uthevingsfarge 4 8 3 2" xfId="7415" xr:uid="{00000000-0005-0000-0000-00005E0B0000}"/>
    <cellStyle name="20% - uthevingsfarge 4 8 3 2 2" xfId="15870" xr:uid="{EA870D66-A96A-4700-B14C-AE12ACA13F91}"/>
    <cellStyle name="20% - uthevingsfarge 4 8 3 3" xfId="13297" xr:uid="{1B915F4C-56A4-4237-8819-D464DC2A32D8}"/>
    <cellStyle name="20% - uthevingsfarge 4 8 4" xfId="9214" xr:uid="{00000000-0005-0000-0000-00005F0B0000}"/>
    <cellStyle name="20% - uthevingsfarge 4 8 4 2" xfId="17649" xr:uid="{DC627B9C-521E-414E-AE5E-33E65A80B644}"/>
    <cellStyle name="20% - uthevingsfarge 4 80" xfId="833" xr:uid="{00000000-0005-0000-0000-0000600B0000}"/>
    <cellStyle name="20% - uthevingsfarge 4 81" xfId="834" xr:uid="{00000000-0005-0000-0000-0000610B0000}"/>
    <cellStyle name="20% - uthevingsfarge 4 82" xfId="835" xr:uid="{00000000-0005-0000-0000-0000620B0000}"/>
    <cellStyle name="20% - uthevingsfarge 4 83" xfId="836" xr:uid="{00000000-0005-0000-0000-0000630B0000}"/>
    <cellStyle name="20% - uthevingsfarge 4 84" xfId="837" xr:uid="{00000000-0005-0000-0000-0000640B0000}"/>
    <cellStyle name="20% - uthevingsfarge 4 85" xfId="838" xr:uid="{00000000-0005-0000-0000-0000650B0000}"/>
    <cellStyle name="20% - uthevingsfarge 4 86" xfId="839" xr:uid="{00000000-0005-0000-0000-0000660B0000}"/>
    <cellStyle name="20% - uthevingsfarge 4 87" xfId="840" xr:uid="{00000000-0005-0000-0000-0000670B0000}"/>
    <cellStyle name="20% - uthevingsfarge 4 88" xfId="841" xr:uid="{00000000-0005-0000-0000-0000680B0000}"/>
    <cellStyle name="20% - uthevingsfarge 4 89" xfId="842" xr:uid="{00000000-0005-0000-0000-0000690B0000}"/>
    <cellStyle name="20% - uthevingsfarge 4 9" xfId="843" xr:uid="{00000000-0005-0000-0000-00006A0B0000}"/>
    <cellStyle name="20% - uthevingsfarge 4 9 2" xfId="844" xr:uid="{00000000-0005-0000-0000-00006B0B0000}"/>
    <cellStyle name="20% - uthevingsfarge 4 9 2 2" xfId="5484" xr:uid="{00000000-0005-0000-0000-00006C0B0000}"/>
    <cellStyle name="20% - uthevingsfarge 4 9 2 2 2" xfId="8117" xr:uid="{00000000-0005-0000-0000-00006D0B0000}"/>
    <cellStyle name="20% - uthevingsfarge 4 9 2 2 2 2" xfId="16572" xr:uid="{307BE6C8-8B5B-472F-BE5B-06F43420E8EE}"/>
    <cellStyle name="20% - uthevingsfarge 4 9 2 2 3" xfId="13999" xr:uid="{AAA21EEF-5C5B-4A99-9295-ECF86FC2CB59}"/>
    <cellStyle name="20% - uthevingsfarge 4 9 2 3" xfId="9974" xr:uid="{00000000-0005-0000-0000-00006E0B0000}"/>
    <cellStyle name="20% - uthevingsfarge 4 9 2 3 2" xfId="18400" xr:uid="{D5280D5A-BF4E-499B-8FBA-9AFEE0F286CC}"/>
    <cellStyle name="20% - uthevingsfarge 4 9 3" xfId="4763" xr:uid="{00000000-0005-0000-0000-00006F0B0000}"/>
    <cellStyle name="20% - uthevingsfarge 4 9 3 2" xfId="7416" xr:uid="{00000000-0005-0000-0000-0000700B0000}"/>
    <cellStyle name="20% - uthevingsfarge 4 9 3 2 2" xfId="15871" xr:uid="{5A0F27CA-ACDE-4974-8067-D121EF85ACA1}"/>
    <cellStyle name="20% - uthevingsfarge 4 9 3 3" xfId="13298" xr:uid="{8FD1EC9F-581D-4500-BDB0-D2EAD8BDB71D}"/>
    <cellStyle name="20% - uthevingsfarge 4 9 4" xfId="9986" xr:uid="{00000000-0005-0000-0000-0000710B0000}"/>
    <cellStyle name="20% - uthevingsfarge 4 9 4 2" xfId="18412" xr:uid="{B2503F73-0BA4-4582-9D2B-893B287B58F4}"/>
    <cellStyle name="20% - uthevingsfarge 4 90" xfId="845" xr:uid="{00000000-0005-0000-0000-0000720B0000}"/>
    <cellStyle name="20% - uthevingsfarge 4 90 2" xfId="2799" xr:uid="{00000000-0005-0000-0000-0000730B0000}"/>
    <cellStyle name="20% - uthevingsfarge 4 90 2 2" xfId="3159" xr:uid="{00000000-0005-0000-0000-0000740B0000}"/>
    <cellStyle name="20% - uthevingsfarge 4 90 2 2 2" xfId="6744" xr:uid="{00000000-0005-0000-0000-0000750B0000}"/>
    <cellStyle name="20% - uthevingsfarge 4 90 2 2 2 2" xfId="15199" xr:uid="{505879B5-FFA0-41B8-825F-D5DC2B7835C4}"/>
    <cellStyle name="20% - uthevingsfarge 4 90 2 2 3" xfId="12052" xr:uid="{23C2B0B3-D717-4E38-BD91-74A9F1E73C6C}"/>
    <cellStyle name="20% - uthevingsfarge 4 90 2 3" xfId="3754" xr:uid="{00000000-0005-0000-0000-0000760B0000}"/>
    <cellStyle name="20% - uthevingsfarge 4 90 2 3 2" xfId="12643" xr:uid="{59C3D179-8625-42EF-9F69-D42AD636404C}"/>
    <cellStyle name="20% - uthevingsfarge 4 90 2 4" xfId="6372" xr:uid="{00000000-0005-0000-0000-0000770B0000}"/>
    <cellStyle name="20% - uthevingsfarge 4 90 2 4 2" xfId="14827" xr:uid="{1B2EB7FF-956A-407B-9489-4E842AE19CCC}"/>
    <cellStyle name="20% - uthevingsfarge 4 90 2 5" xfId="8744" xr:uid="{00000000-0005-0000-0000-0000780B0000}"/>
    <cellStyle name="20% - uthevingsfarge 4 90 2 5 2" xfId="17199" xr:uid="{374A65D6-B898-4032-AF60-46E158F059EC}"/>
    <cellStyle name="20% - uthevingsfarge 4 90 2 6" xfId="11692" xr:uid="{4BF4A167-7A96-4E3E-9420-3CA247C9C32B}"/>
    <cellStyle name="20% - uthevingsfarge 4 90 3" xfId="3158" xr:uid="{00000000-0005-0000-0000-0000790B0000}"/>
    <cellStyle name="20% - uthevingsfarge 4 90 3 2" xfId="6743" xr:uid="{00000000-0005-0000-0000-00007A0B0000}"/>
    <cellStyle name="20% - uthevingsfarge 4 90 3 2 2" xfId="15198" xr:uid="{173FD842-F292-42A2-82B3-36854C2E6B30}"/>
    <cellStyle name="20% - uthevingsfarge 4 90 3 3" xfId="12051" xr:uid="{A90DCF71-8387-47DE-831C-FB9DE14D6CF6}"/>
    <cellStyle name="20% - uthevingsfarge 4 90 4" xfId="3941" xr:uid="{00000000-0005-0000-0000-00007B0B0000}"/>
    <cellStyle name="20% - uthevingsfarge 4 90 4 2" xfId="12830" xr:uid="{F138ACC8-0B6B-4429-A455-8B83653C0668}"/>
    <cellStyle name="20% - uthevingsfarge 4 90 5" xfId="6087" xr:uid="{00000000-0005-0000-0000-00007C0B0000}"/>
    <cellStyle name="20% - uthevingsfarge 4 90 5 2" xfId="14542" xr:uid="{41F6228A-BC27-4F35-BAB7-75540FE138C2}"/>
    <cellStyle name="20% - uthevingsfarge 4 90 6" xfId="8743" xr:uid="{00000000-0005-0000-0000-00007D0B0000}"/>
    <cellStyle name="20% - uthevingsfarge 4 90 6 2" xfId="17198" xr:uid="{349B544A-229A-4153-843A-96ABE5A62AEC}"/>
    <cellStyle name="20% - uthevingsfarge 4 90 7" xfId="11410" xr:uid="{B3B69A9C-B461-4304-8673-489E483A686E}"/>
    <cellStyle name="20% - uthevingsfarge 4 91" xfId="846" xr:uid="{00000000-0005-0000-0000-00007E0B0000}"/>
    <cellStyle name="20% - uthevingsfarge 4 91 2" xfId="2800" xr:uid="{00000000-0005-0000-0000-00007F0B0000}"/>
    <cellStyle name="20% - uthevingsfarge 4 91 2 2" xfId="3161" xr:uid="{00000000-0005-0000-0000-0000800B0000}"/>
    <cellStyle name="20% - uthevingsfarge 4 91 2 2 2" xfId="6746" xr:uid="{00000000-0005-0000-0000-0000810B0000}"/>
    <cellStyle name="20% - uthevingsfarge 4 91 2 2 2 2" xfId="15201" xr:uid="{6BBF250F-B016-4566-9429-9F2A2752D91B}"/>
    <cellStyle name="20% - uthevingsfarge 4 91 2 2 3" xfId="12054" xr:uid="{06105489-4912-46BD-87D6-A4BA5D2A5030}"/>
    <cellStyle name="20% - uthevingsfarge 4 91 2 3" xfId="3956" xr:uid="{00000000-0005-0000-0000-0000820B0000}"/>
    <cellStyle name="20% - uthevingsfarge 4 91 2 3 2" xfId="12845" xr:uid="{8C51B158-AAB3-4C66-B1AC-363B5C22F277}"/>
    <cellStyle name="20% - uthevingsfarge 4 91 2 4" xfId="6373" xr:uid="{00000000-0005-0000-0000-0000830B0000}"/>
    <cellStyle name="20% - uthevingsfarge 4 91 2 4 2" xfId="14828" xr:uid="{878B61E1-0034-4749-99E0-168D1D7D472A}"/>
    <cellStyle name="20% - uthevingsfarge 4 91 2 5" xfId="8746" xr:uid="{00000000-0005-0000-0000-0000840B0000}"/>
    <cellStyle name="20% - uthevingsfarge 4 91 2 5 2" xfId="17201" xr:uid="{E5C9125B-1E45-4A08-B7AB-2566F5000384}"/>
    <cellStyle name="20% - uthevingsfarge 4 91 2 6" xfId="11693" xr:uid="{E4F00ED7-FC9A-4DAA-8B90-FDA615645FB6}"/>
    <cellStyle name="20% - uthevingsfarge 4 91 3" xfId="3160" xr:uid="{00000000-0005-0000-0000-0000850B0000}"/>
    <cellStyle name="20% - uthevingsfarge 4 91 3 2" xfId="6745" xr:uid="{00000000-0005-0000-0000-0000860B0000}"/>
    <cellStyle name="20% - uthevingsfarge 4 91 3 2 2" xfId="15200" xr:uid="{9E51837F-3ABC-4AF6-B4F5-11DEFE46324E}"/>
    <cellStyle name="20% - uthevingsfarge 4 91 3 3" xfId="12053" xr:uid="{694AE950-7D99-438B-84AF-D78392AC7673}"/>
    <cellStyle name="20% - uthevingsfarge 4 91 4" xfId="3890" xr:uid="{00000000-0005-0000-0000-0000870B0000}"/>
    <cellStyle name="20% - uthevingsfarge 4 91 4 2" xfId="12779" xr:uid="{C85ACD84-724C-4E01-84BA-75E4D55ACC40}"/>
    <cellStyle name="20% - uthevingsfarge 4 91 5" xfId="6088" xr:uid="{00000000-0005-0000-0000-0000880B0000}"/>
    <cellStyle name="20% - uthevingsfarge 4 91 5 2" xfId="14543" xr:uid="{41E7A982-E17D-49FD-AC3F-0D2AF869109C}"/>
    <cellStyle name="20% - uthevingsfarge 4 91 6" xfId="8745" xr:uid="{00000000-0005-0000-0000-0000890B0000}"/>
    <cellStyle name="20% - uthevingsfarge 4 91 6 2" xfId="17200" xr:uid="{E17DE81B-8DCE-4659-BE3F-2C720FDFEF72}"/>
    <cellStyle name="20% - uthevingsfarge 4 91 7" xfId="11411" xr:uid="{AD11593F-2B9E-4109-9972-82A4691B70B1}"/>
    <cellStyle name="20% - uthevingsfarge 4 92" xfId="847" xr:uid="{00000000-0005-0000-0000-00008A0B0000}"/>
    <cellStyle name="20% - uthevingsfarge 4 92 2" xfId="2801" xr:uid="{00000000-0005-0000-0000-00008B0B0000}"/>
    <cellStyle name="20% - uthevingsfarge 4 92 2 2" xfId="3163" xr:uid="{00000000-0005-0000-0000-00008C0B0000}"/>
    <cellStyle name="20% - uthevingsfarge 4 92 2 2 2" xfId="6748" xr:uid="{00000000-0005-0000-0000-00008D0B0000}"/>
    <cellStyle name="20% - uthevingsfarge 4 92 2 2 2 2" xfId="15203" xr:uid="{B71A2815-6DC2-4BB7-AACA-A86A6FBD44C1}"/>
    <cellStyle name="20% - uthevingsfarge 4 92 2 2 3" xfId="12056" xr:uid="{8E32BC12-5B50-44CE-AD02-193DD4062840}"/>
    <cellStyle name="20% - uthevingsfarge 4 92 2 3" xfId="4052" xr:uid="{00000000-0005-0000-0000-00008E0B0000}"/>
    <cellStyle name="20% - uthevingsfarge 4 92 2 3 2" xfId="12940" xr:uid="{08164F2D-F9CE-4EC5-826B-5AC1DF59F52D}"/>
    <cellStyle name="20% - uthevingsfarge 4 92 2 4" xfId="6374" xr:uid="{00000000-0005-0000-0000-00008F0B0000}"/>
    <cellStyle name="20% - uthevingsfarge 4 92 2 4 2" xfId="14829" xr:uid="{7E16C9FD-5FB6-4CDC-A174-3133C2AA1359}"/>
    <cellStyle name="20% - uthevingsfarge 4 92 2 5" xfId="8748" xr:uid="{00000000-0005-0000-0000-0000900B0000}"/>
    <cellStyle name="20% - uthevingsfarge 4 92 2 5 2" xfId="17203" xr:uid="{FE439E44-15F6-44D6-B815-35B93F7351D4}"/>
    <cellStyle name="20% - uthevingsfarge 4 92 2 6" xfId="11694" xr:uid="{B988251B-3A69-493D-AC0B-AA48245785C3}"/>
    <cellStyle name="20% - uthevingsfarge 4 92 3" xfId="3162" xr:uid="{00000000-0005-0000-0000-0000910B0000}"/>
    <cellStyle name="20% - uthevingsfarge 4 92 3 2" xfId="6747" xr:uid="{00000000-0005-0000-0000-0000920B0000}"/>
    <cellStyle name="20% - uthevingsfarge 4 92 3 2 2" xfId="15202" xr:uid="{08484297-54CC-4C58-9050-D57E7AC0D4F9}"/>
    <cellStyle name="20% - uthevingsfarge 4 92 3 3" xfId="12055" xr:uid="{9EC7E8D4-8F12-467B-81F2-0197E26DA9A8}"/>
    <cellStyle name="20% - uthevingsfarge 4 92 4" xfId="3667" xr:uid="{00000000-0005-0000-0000-0000930B0000}"/>
    <cellStyle name="20% - uthevingsfarge 4 92 4 2" xfId="12556" xr:uid="{FA00B08B-FDE5-4079-8E1F-5A41BDBDD88B}"/>
    <cellStyle name="20% - uthevingsfarge 4 92 5" xfId="6089" xr:uid="{00000000-0005-0000-0000-0000940B0000}"/>
    <cellStyle name="20% - uthevingsfarge 4 92 5 2" xfId="14544" xr:uid="{84306321-A398-45E5-AA17-7E6A90E456D3}"/>
    <cellStyle name="20% - uthevingsfarge 4 92 6" xfId="8747" xr:uid="{00000000-0005-0000-0000-0000950B0000}"/>
    <cellStyle name="20% - uthevingsfarge 4 92 6 2" xfId="17202" xr:uid="{7CD34E2E-C2B6-4D7B-9169-B942EA6EF529}"/>
    <cellStyle name="20% - uthevingsfarge 4 92 7" xfId="11412" xr:uid="{4FCADB42-7E69-4499-9562-DDC8CD2F4FC4}"/>
    <cellStyle name="20% - uthevingsfarge 4 93" xfId="848" xr:uid="{00000000-0005-0000-0000-0000960B0000}"/>
    <cellStyle name="20% - uthevingsfarge 4 93 2" xfId="2802" xr:uid="{00000000-0005-0000-0000-0000970B0000}"/>
    <cellStyle name="20% - uthevingsfarge 4 93 2 2" xfId="3165" xr:uid="{00000000-0005-0000-0000-0000980B0000}"/>
    <cellStyle name="20% - uthevingsfarge 4 93 2 2 2" xfId="6750" xr:uid="{00000000-0005-0000-0000-0000990B0000}"/>
    <cellStyle name="20% - uthevingsfarge 4 93 2 2 2 2" xfId="15205" xr:uid="{998F7D05-2071-4223-BF93-AC2699809A83}"/>
    <cellStyle name="20% - uthevingsfarge 4 93 2 2 3" xfId="12058" xr:uid="{18ED4575-41A0-41E5-BEB6-56486B95245D}"/>
    <cellStyle name="20% - uthevingsfarge 4 93 2 3" xfId="3910" xr:uid="{00000000-0005-0000-0000-00009A0B0000}"/>
    <cellStyle name="20% - uthevingsfarge 4 93 2 3 2" xfId="12799" xr:uid="{5808F058-38E4-44D5-993E-219382725B0D}"/>
    <cellStyle name="20% - uthevingsfarge 4 93 2 4" xfId="6375" xr:uid="{00000000-0005-0000-0000-00009B0B0000}"/>
    <cellStyle name="20% - uthevingsfarge 4 93 2 4 2" xfId="14830" xr:uid="{E6666D39-188F-47B2-A9B1-E44108DE726A}"/>
    <cellStyle name="20% - uthevingsfarge 4 93 2 5" xfId="8750" xr:uid="{00000000-0005-0000-0000-00009C0B0000}"/>
    <cellStyle name="20% - uthevingsfarge 4 93 2 5 2" xfId="17205" xr:uid="{C1CC1E4F-8D12-41CC-96A9-8B45055C022B}"/>
    <cellStyle name="20% - uthevingsfarge 4 93 2 6" xfId="11695" xr:uid="{5DB34D4E-4850-4198-87BE-6BADA2E8FB5E}"/>
    <cellStyle name="20% - uthevingsfarge 4 93 3" xfId="3164" xr:uid="{00000000-0005-0000-0000-00009D0B0000}"/>
    <cellStyle name="20% - uthevingsfarge 4 93 3 2" xfId="6749" xr:uid="{00000000-0005-0000-0000-00009E0B0000}"/>
    <cellStyle name="20% - uthevingsfarge 4 93 3 2 2" xfId="15204" xr:uid="{A19C6151-1350-4474-84E4-44B45094E607}"/>
    <cellStyle name="20% - uthevingsfarge 4 93 3 3" xfId="12057" xr:uid="{D9AFCA18-2624-4DA0-9BF8-6691FECED0A9}"/>
    <cellStyle name="20% - uthevingsfarge 4 93 4" xfId="3984" xr:uid="{00000000-0005-0000-0000-00009F0B0000}"/>
    <cellStyle name="20% - uthevingsfarge 4 93 4 2" xfId="12873" xr:uid="{F59A8A96-13C6-4A47-BD58-4D0BEA0544C3}"/>
    <cellStyle name="20% - uthevingsfarge 4 93 5" xfId="6090" xr:uid="{00000000-0005-0000-0000-0000A00B0000}"/>
    <cellStyle name="20% - uthevingsfarge 4 93 5 2" xfId="14545" xr:uid="{A1F82275-57DB-4B73-B027-782C3F626F5E}"/>
    <cellStyle name="20% - uthevingsfarge 4 93 6" xfId="8749" xr:uid="{00000000-0005-0000-0000-0000A10B0000}"/>
    <cellStyle name="20% - uthevingsfarge 4 93 6 2" xfId="17204" xr:uid="{AAE865DC-C866-4618-934A-FD5481E99BA5}"/>
    <cellStyle name="20% - uthevingsfarge 4 93 7" xfId="11413" xr:uid="{550E3C7C-4BF9-444C-8CE3-F05472173038}"/>
    <cellStyle name="20% - uthevingsfarge 4 94" xfId="849" xr:uid="{00000000-0005-0000-0000-0000A20B0000}"/>
    <cellStyle name="20% - uthevingsfarge 4 94 2" xfId="2803" xr:uid="{00000000-0005-0000-0000-0000A30B0000}"/>
    <cellStyle name="20% - uthevingsfarge 4 94 2 2" xfId="3167" xr:uid="{00000000-0005-0000-0000-0000A40B0000}"/>
    <cellStyle name="20% - uthevingsfarge 4 94 2 2 2" xfId="6752" xr:uid="{00000000-0005-0000-0000-0000A50B0000}"/>
    <cellStyle name="20% - uthevingsfarge 4 94 2 2 2 2" xfId="15207" xr:uid="{78605E06-E2AB-418D-983F-1CC92E8DD4A6}"/>
    <cellStyle name="20% - uthevingsfarge 4 94 2 2 3" xfId="12060" xr:uid="{25F8B2AB-40DC-4D95-9494-D4251017E82C}"/>
    <cellStyle name="20% - uthevingsfarge 4 94 2 3" xfId="3753" xr:uid="{00000000-0005-0000-0000-0000A60B0000}"/>
    <cellStyle name="20% - uthevingsfarge 4 94 2 3 2" xfId="12642" xr:uid="{39F37CDA-9628-4EA8-AC34-E238A5029ECE}"/>
    <cellStyle name="20% - uthevingsfarge 4 94 2 4" xfId="6376" xr:uid="{00000000-0005-0000-0000-0000A70B0000}"/>
    <cellStyle name="20% - uthevingsfarge 4 94 2 4 2" xfId="14831" xr:uid="{E12D1BE6-DF05-4F1A-8E6D-A2CA1274E263}"/>
    <cellStyle name="20% - uthevingsfarge 4 94 2 5" xfId="8752" xr:uid="{00000000-0005-0000-0000-0000A80B0000}"/>
    <cellStyle name="20% - uthevingsfarge 4 94 2 5 2" xfId="17207" xr:uid="{0003E6FF-C0B3-4858-9FE6-0AB8F9DDFA15}"/>
    <cellStyle name="20% - uthevingsfarge 4 94 2 6" xfId="11696" xr:uid="{4CD90C25-4A47-430C-9D90-D5559605220E}"/>
    <cellStyle name="20% - uthevingsfarge 4 94 3" xfId="3166" xr:uid="{00000000-0005-0000-0000-0000A90B0000}"/>
    <cellStyle name="20% - uthevingsfarge 4 94 3 2" xfId="6751" xr:uid="{00000000-0005-0000-0000-0000AA0B0000}"/>
    <cellStyle name="20% - uthevingsfarge 4 94 3 2 2" xfId="15206" xr:uid="{2665B27C-745E-44D9-B5CB-3B3171A14919}"/>
    <cellStyle name="20% - uthevingsfarge 4 94 3 3" xfId="12059" xr:uid="{C3D5D8D7-A0EB-4885-83A0-8F5ADFEC09FC}"/>
    <cellStyle name="20% - uthevingsfarge 4 94 4" xfId="3940" xr:uid="{00000000-0005-0000-0000-0000AB0B0000}"/>
    <cellStyle name="20% - uthevingsfarge 4 94 4 2" xfId="12829" xr:uid="{ACB96CC2-21C0-4282-8525-EBDAB7DFB7A2}"/>
    <cellStyle name="20% - uthevingsfarge 4 94 5" xfId="6091" xr:uid="{00000000-0005-0000-0000-0000AC0B0000}"/>
    <cellStyle name="20% - uthevingsfarge 4 94 5 2" xfId="14546" xr:uid="{3FF2B2FF-1266-4498-B19B-48C21DC83DAC}"/>
    <cellStyle name="20% - uthevingsfarge 4 94 6" xfId="8751" xr:uid="{00000000-0005-0000-0000-0000AD0B0000}"/>
    <cellStyle name="20% - uthevingsfarge 4 94 6 2" xfId="17206" xr:uid="{F55AB2BA-7122-40E5-84E0-B14DA40B70A8}"/>
    <cellStyle name="20% - uthevingsfarge 4 94 7" xfId="11414" xr:uid="{91433328-306C-40D6-A7EF-F9E8A6FCB034}"/>
    <cellStyle name="20% - uthevingsfarge 4 95" xfId="850" xr:uid="{00000000-0005-0000-0000-0000AE0B0000}"/>
    <cellStyle name="20% - uthevingsfarge 4 95 2" xfId="2804" xr:uid="{00000000-0005-0000-0000-0000AF0B0000}"/>
    <cellStyle name="20% - uthevingsfarge 4 95 2 2" xfId="3169" xr:uid="{00000000-0005-0000-0000-0000B00B0000}"/>
    <cellStyle name="20% - uthevingsfarge 4 95 2 2 2" xfId="6754" xr:uid="{00000000-0005-0000-0000-0000B10B0000}"/>
    <cellStyle name="20% - uthevingsfarge 4 95 2 2 2 2" xfId="15209" xr:uid="{7CF1AAB2-B210-496C-9AC6-F73C8A9B96F0}"/>
    <cellStyle name="20% - uthevingsfarge 4 95 2 2 3" xfId="12062" xr:uid="{57B50B82-AD58-41C6-A49B-D44BEBFCE231}"/>
    <cellStyle name="20% - uthevingsfarge 4 95 2 3" xfId="3645" xr:uid="{00000000-0005-0000-0000-0000B20B0000}"/>
    <cellStyle name="20% - uthevingsfarge 4 95 2 3 2" xfId="12534" xr:uid="{DA890FA6-D76E-43B2-84D8-7F8C0C56990A}"/>
    <cellStyle name="20% - uthevingsfarge 4 95 2 4" xfId="6377" xr:uid="{00000000-0005-0000-0000-0000B30B0000}"/>
    <cellStyle name="20% - uthevingsfarge 4 95 2 4 2" xfId="14832" xr:uid="{DB4C5B2E-6631-4C86-B868-300ABFF65091}"/>
    <cellStyle name="20% - uthevingsfarge 4 95 2 5" xfId="8754" xr:uid="{00000000-0005-0000-0000-0000B40B0000}"/>
    <cellStyle name="20% - uthevingsfarge 4 95 2 5 2" xfId="17209" xr:uid="{CD2B0019-64ED-4BB7-9714-FE8056A3D520}"/>
    <cellStyle name="20% - uthevingsfarge 4 95 2 6" xfId="11697" xr:uid="{8875EC73-E817-4CE7-9FB7-78185C155BD0}"/>
    <cellStyle name="20% - uthevingsfarge 4 95 3" xfId="3168" xr:uid="{00000000-0005-0000-0000-0000B50B0000}"/>
    <cellStyle name="20% - uthevingsfarge 4 95 3 2" xfId="6753" xr:uid="{00000000-0005-0000-0000-0000B60B0000}"/>
    <cellStyle name="20% - uthevingsfarge 4 95 3 2 2" xfId="15208" xr:uid="{D3AA7376-3AAB-49F7-86C7-F078512BAFF9}"/>
    <cellStyle name="20% - uthevingsfarge 4 95 3 3" xfId="12061" xr:uid="{C4A23AA5-2DE3-4E43-BD54-AC53975BF971}"/>
    <cellStyle name="20% - uthevingsfarge 4 95 4" xfId="4130" xr:uid="{00000000-0005-0000-0000-0000B70B0000}"/>
    <cellStyle name="20% - uthevingsfarge 4 95 4 2" xfId="13018" xr:uid="{283BADFF-1DB1-4FA2-8348-8515723B63EA}"/>
    <cellStyle name="20% - uthevingsfarge 4 95 5" xfId="6092" xr:uid="{00000000-0005-0000-0000-0000B80B0000}"/>
    <cellStyle name="20% - uthevingsfarge 4 95 5 2" xfId="14547" xr:uid="{E2A03E1A-8A1E-464F-AD33-85D525577C33}"/>
    <cellStyle name="20% - uthevingsfarge 4 95 6" xfId="8753" xr:uid="{00000000-0005-0000-0000-0000B90B0000}"/>
    <cellStyle name="20% - uthevingsfarge 4 95 6 2" xfId="17208" xr:uid="{25BC4B08-A6D9-4F4A-A2DE-1ABBD6005094}"/>
    <cellStyle name="20% - uthevingsfarge 4 95 7" xfId="11415" xr:uid="{3144210A-C511-4582-91EE-C18863C760DC}"/>
    <cellStyle name="20% - uthevingsfarge 4 96" xfId="851" xr:uid="{00000000-0005-0000-0000-0000BA0B0000}"/>
    <cellStyle name="20% - uthevingsfarge 4 96 2" xfId="2805" xr:uid="{00000000-0005-0000-0000-0000BB0B0000}"/>
    <cellStyle name="20% - uthevingsfarge 4 96 2 2" xfId="3171" xr:uid="{00000000-0005-0000-0000-0000BC0B0000}"/>
    <cellStyle name="20% - uthevingsfarge 4 96 2 2 2" xfId="6756" xr:uid="{00000000-0005-0000-0000-0000BD0B0000}"/>
    <cellStyle name="20% - uthevingsfarge 4 96 2 2 2 2" xfId="15211" xr:uid="{FD0BD821-31F3-4514-9FC9-A53B3CE10A85}"/>
    <cellStyle name="20% - uthevingsfarge 4 96 2 2 3" xfId="12064" xr:uid="{EC5B5053-3495-4F5D-A261-0A1CEC875473}"/>
    <cellStyle name="20% - uthevingsfarge 4 96 2 3" xfId="4060" xr:uid="{00000000-0005-0000-0000-0000BE0B0000}"/>
    <cellStyle name="20% - uthevingsfarge 4 96 2 3 2" xfId="12948" xr:uid="{A5195433-C05D-4968-8D26-AA6424647BA9}"/>
    <cellStyle name="20% - uthevingsfarge 4 96 2 4" xfId="6378" xr:uid="{00000000-0005-0000-0000-0000BF0B0000}"/>
    <cellStyle name="20% - uthevingsfarge 4 96 2 4 2" xfId="14833" xr:uid="{A4D27429-1229-401C-BDBF-B11B28EEE320}"/>
    <cellStyle name="20% - uthevingsfarge 4 96 2 5" xfId="8756" xr:uid="{00000000-0005-0000-0000-0000C00B0000}"/>
    <cellStyle name="20% - uthevingsfarge 4 96 2 5 2" xfId="17211" xr:uid="{75CD51A3-30B3-4ECC-942D-FAC8E2212A87}"/>
    <cellStyle name="20% - uthevingsfarge 4 96 2 6" xfId="11698" xr:uid="{5C2A50D8-2882-424D-83FE-3388AC0C0D91}"/>
    <cellStyle name="20% - uthevingsfarge 4 96 3" xfId="3170" xr:uid="{00000000-0005-0000-0000-0000C10B0000}"/>
    <cellStyle name="20% - uthevingsfarge 4 96 3 2" xfId="6755" xr:uid="{00000000-0005-0000-0000-0000C20B0000}"/>
    <cellStyle name="20% - uthevingsfarge 4 96 3 2 2" xfId="15210" xr:uid="{D92777EA-C279-43BD-94C9-C11B39F4F067}"/>
    <cellStyle name="20% - uthevingsfarge 4 96 3 3" xfId="12063" xr:uid="{186C6BB3-6AFB-48DC-AC1D-EF379FFA14AF}"/>
    <cellStyle name="20% - uthevingsfarge 4 96 4" xfId="4131" xr:uid="{00000000-0005-0000-0000-0000C30B0000}"/>
    <cellStyle name="20% - uthevingsfarge 4 96 4 2" xfId="13019" xr:uid="{354254C0-A60A-4772-B592-7101876802EB}"/>
    <cellStyle name="20% - uthevingsfarge 4 96 5" xfId="6093" xr:uid="{00000000-0005-0000-0000-0000C40B0000}"/>
    <cellStyle name="20% - uthevingsfarge 4 96 5 2" xfId="14548" xr:uid="{C381A3AB-C33E-4DDB-A3D4-DE67AE6DE82C}"/>
    <cellStyle name="20% - uthevingsfarge 4 96 6" xfId="8755" xr:uid="{00000000-0005-0000-0000-0000C50B0000}"/>
    <cellStyle name="20% - uthevingsfarge 4 96 6 2" xfId="17210" xr:uid="{63163C67-A7A1-4449-B045-01A3FC1F254D}"/>
    <cellStyle name="20% - uthevingsfarge 4 96 7" xfId="11416" xr:uid="{701D27C2-3DCD-451F-8449-7EB5BEFDC1EE}"/>
    <cellStyle name="20% - uthevingsfarge 4 97" xfId="852" xr:uid="{00000000-0005-0000-0000-0000C60B0000}"/>
    <cellStyle name="20% - uthevingsfarge 4 97 2" xfId="2806" xr:uid="{00000000-0005-0000-0000-0000C70B0000}"/>
    <cellStyle name="20% - uthevingsfarge 4 97 2 2" xfId="3173" xr:uid="{00000000-0005-0000-0000-0000C80B0000}"/>
    <cellStyle name="20% - uthevingsfarge 4 97 2 2 2" xfId="6758" xr:uid="{00000000-0005-0000-0000-0000C90B0000}"/>
    <cellStyle name="20% - uthevingsfarge 4 97 2 2 2 2" xfId="15213" xr:uid="{9B973C53-3542-4FF9-A82A-79A998F55160}"/>
    <cellStyle name="20% - uthevingsfarge 4 97 2 2 3" xfId="12066" xr:uid="{7FA07E8F-3AED-4A1F-AA15-F5EE6D3729EA}"/>
    <cellStyle name="20% - uthevingsfarge 4 97 2 3" xfId="4059" xr:uid="{00000000-0005-0000-0000-0000CA0B0000}"/>
    <cellStyle name="20% - uthevingsfarge 4 97 2 3 2" xfId="12947" xr:uid="{2E04455C-60EC-490E-AC0B-B920BF17E255}"/>
    <cellStyle name="20% - uthevingsfarge 4 97 2 4" xfId="6379" xr:uid="{00000000-0005-0000-0000-0000CB0B0000}"/>
    <cellStyle name="20% - uthevingsfarge 4 97 2 4 2" xfId="14834" xr:uid="{8B0A7DD6-5D67-476B-8C48-43DAC32E6D6D}"/>
    <cellStyle name="20% - uthevingsfarge 4 97 2 5" xfId="8758" xr:uid="{00000000-0005-0000-0000-0000CC0B0000}"/>
    <cellStyle name="20% - uthevingsfarge 4 97 2 5 2" xfId="17213" xr:uid="{CF50065B-7CD8-4C1E-82EE-D81FBE421365}"/>
    <cellStyle name="20% - uthevingsfarge 4 97 2 6" xfId="11699" xr:uid="{C4429C88-E2C2-42C8-894B-0843690C5A91}"/>
    <cellStyle name="20% - uthevingsfarge 4 97 3" xfId="3172" xr:uid="{00000000-0005-0000-0000-0000CD0B0000}"/>
    <cellStyle name="20% - uthevingsfarge 4 97 3 2" xfId="6757" xr:uid="{00000000-0005-0000-0000-0000CE0B0000}"/>
    <cellStyle name="20% - uthevingsfarge 4 97 3 2 2" xfId="15212" xr:uid="{2DA4AB95-E3E3-4280-A1FD-4A4B8B29D13E}"/>
    <cellStyle name="20% - uthevingsfarge 4 97 3 3" xfId="12065" xr:uid="{E6A956C4-181C-47A3-B988-3D11BD61A8BB}"/>
    <cellStyle name="20% - uthevingsfarge 4 97 4" xfId="4039" xr:uid="{00000000-0005-0000-0000-0000CF0B0000}"/>
    <cellStyle name="20% - uthevingsfarge 4 97 4 2" xfId="12927" xr:uid="{57D23B9A-8B7A-473E-B949-99BC33A2553B}"/>
    <cellStyle name="20% - uthevingsfarge 4 97 5" xfId="6094" xr:uid="{00000000-0005-0000-0000-0000D00B0000}"/>
    <cellStyle name="20% - uthevingsfarge 4 97 5 2" xfId="14549" xr:uid="{880C3DAE-8886-48D8-8DBB-28F30A3EC0ED}"/>
    <cellStyle name="20% - uthevingsfarge 4 97 6" xfId="8757" xr:uid="{00000000-0005-0000-0000-0000D10B0000}"/>
    <cellStyle name="20% - uthevingsfarge 4 97 6 2" xfId="17212" xr:uid="{9BF6A2AC-5600-4842-B0FB-17B5B291D7A8}"/>
    <cellStyle name="20% - uthevingsfarge 4 97 7" xfId="11417" xr:uid="{63C79C67-BBA4-43A1-9348-637C0E037778}"/>
    <cellStyle name="20% - uthevingsfarge 4 98" xfId="853" xr:uid="{00000000-0005-0000-0000-0000D20B0000}"/>
    <cellStyle name="20% - uthevingsfarge 4 98 2" xfId="2807" xr:uid="{00000000-0005-0000-0000-0000D30B0000}"/>
    <cellStyle name="20% - uthevingsfarge 4 98 2 2" xfId="3175" xr:uid="{00000000-0005-0000-0000-0000D40B0000}"/>
    <cellStyle name="20% - uthevingsfarge 4 98 2 2 2" xfId="6760" xr:uid="{00000000-0005-0000-0000-0000D50B0000}"/>
    <cellStyle name="20% - uthevingsfarge 4 98 2 2 2 2" xfId="15215" xr:uid="{18205049-F312-400D-AE3C-FE4D2124BFF0}"/>
    <cellStyle name="20% - uthevingsfarge 4 98 2 2 3" xfId="12068" xr:uid="{D6C3ED53-1A02-4F2F-8BCC-00959DEA8300}"/>
    <cellStyle name="20% - uthevingsfarge 4 98 2 3" xfId="3678" xr:uid="{00000000-0005-0000-0000-0000D60B0000}"/>
    <cellStyle name="20% - uthevingsfarge 4 98 2 3 2" xfId="12567" xr:uid="{1CFF9C8C-1A63-4733-9DA2-65DB187F4908}"/>
    <cellStyle name="20% - uthevingsfarge 4 98 2 4" xfId="6380" xr:uid="{00000000-0005-0000-0000-0000D70B0000}"/>
    <cellStyle name="20% - uthevingsfarge 4 98 2 4 2" xfId="14835" xr:uid="{CBEE79B5-072F-454D-9FE6-0C624A9D0879}"/>
    <cellStyle name="20% - uthevingsfarge 4 98 2 5" xfId="8760" xr:uid="{00000000-0005-0000-0000-0000D80B0000}"/>
    <cellStyle name="20% - uthevingsfarge 4 98 2 5 2" xfId="17215" xr:uid="{19ACABB6-9B33-4E6F-BB24-91F97E47F1E4}"/>
    <cellStyle name="20% - uthevingsfarge 4 98 2 6" xfId="11700" xr:uid="{58E1CDBD-5CB4-4588-B6C8-80D2A854A828}"/>
    <cellStyle name="20% - uthevingsfarge 4 98 3" xfId="3174" xr:uid="{00000000-0005-0000-0000-0000D90B0000}"/>
    <cellStyle name="20% - uthevingsfarge 4 98 3 2" xfId="6759" xr:uid="{00000000-0005-0000-0000-0000DA0B0000}"/>
    <cellStyle name="20% - uthevingsfarge 4 98 3 2 2" xfId="15214" xr:uid="{FFF0BFCD-80FA-4073-B44D-258FE0AFB3FC}"/>
    <cellStyle name="20% - uthevingsfarge 4 98 3 3" xfId="12067" xr:uid="{685C1271-3C51-44B6-B496-054D9C7458BE}"/>
    <cellStyle name="20% - uthevingsfarge 4 98 4" xfId="3995" xr:uid="{00000000-0005-0000-0000-0000DB0B0000}"/>
    <cellStyle name="20% - uthevingsfarge 4 98 4 2" xfId="12884" xr:uid="{4F160454-A741-4995-B60A-558582DB154C}"/>
    <cellStyle name="20% - uthevingsfarge 4 98 5" xfId="6095" xr:uid="{00000000-0005-0000-0000-0000DC0B0000}"/>
    <cellStyle name="20% - uthevingsfarge 4 98 5 2" xfId="14550" xr:uid="{C4AF862C-91E2-4244-90F8-B753EA0300EF}"/>
    <cellStyle name="20% - uthevingsfarge 4 98 6" xfId="8759" xr:uid="{00000000-0005-0000-0000-0000DD0B0000}"/>
    <cellStyle name="20% - uthevingsfarge 4 98 6 2" xfId="17214" xr:uid="{D2BA19AA-28A0-4E73-9603-05148C09001A}"/>
    <cellStyle name="20% - uthevingsfarge 4 98 7" xfId="11418" xr:uid="{4CA6FA9D-3CA0-4EF6-8B16-6AD882437042}"/>
    <cellStyle name="20% - uthevingsfarge 4 99" xfId="854" xr:uid="{00000000-0005-0000-0000-0000DE0B0000}"/>
    <cellStyle name="20% - uthevingsfarge 4 99 2" xfId="2808" xr:uid="{00000000-0005-0000-0000-0000DF0B0000}"/>
    <cellStyle name="20% - uthevingsfarge 4 99 2 2" xfId="3177" xr:uid="{00000000-0005-0000-0000-0000E00B0000}"/>
    <cellStyle name="20% - uthevingsfarge 4 99 2 2 2" xfId="6762" xr:uid="{00000000-0005-0000-0000-0000E10B0000}"/>
    <cellStyle name="20% - uthevingsfarge 4 99 2 2 2 2" xfId="15217" xr:uid="{08656C83-B5C6-4206-A433-7827863C41D2}"/>
    <cellStyle name="20% - uthevingsfarge 4 99 2 2 3" xfId="12070" xr:uid="{25F89CED-1085-459C-BCBF-03CA0414E6DC}"/>
    <cellStyle name="20% - uthevingsfarge 4 99 2 3" xfId="3672" xr:uid="{00000000-0005-0000-0000-0000E20B0000}"/>
    <cellStyle name="20% - uthevingsfarge 4 99 2 3 2" xfId="12561" xr:uid="{3A39BF1A-4E5F-4609-9756-19ECB4F650FA}"/>
    <cellStyle name="20% - uthevingsfarge 4 99 2 4" xfId="6381" xr:uid="{00000000-0005-0000-0000-0000E30B0000}"/>
    <cellStyle name="20% - uthevingsfarge 4 99 2 4 2" xfId="14836" xr:uid="{0F38196A-7B13-4A11-AF17-268337A9F7E8}"/>
    <cellStyle name="20% - uthevingsfarge 4 99 2 5" xfId="8762" xr:uid="{00000000-0005-0000-0000-0000E40B0000}"/>
    <cellStyle name="20% - uthevingsfarge 4 99 2 5 2" xfId="17217" xr:uid="{45B5E7E6-4E9C-4D09-AE1E-4C94C0482B6C}"/>
    <cellStyle name="20% - uthevingsfarge 4 99 2 6" xfId="11701" xr:uid="{5ADFCFD5-CBE2-4E6C-A327-37F365F3B3D1}"/>
    <cellStyle name="20% - uthevingsfarge 4 99 3" xfId="3176" xr:uid="{00000000-0005-0000-0000-0000E50B0000}"/>
    <cellStyle name="20% - uthevingsfarge 4 99 3 2" xfId="6761" xr:uid="{00000000-0005-0000-0000-0000E60B0000}"/>
    <cellStyle name="20% - uthevingsfarge 4 99 3 2 2" xfId="15216" xr:uid="{2CEE9139-1544-4209-9DAA-25615AE03DF2}"/>
    <cellStyle name="20% - uthevingsfarge 4 99 3 3" xfId="12069" xr:uid="{315A26BB-6C4C-4621-8809-3BF8BD462D26}"/>
    <cellStyle name="20% - uthevingsfarge 4 99 4" xfId="4009" xr:uid="{00000000-0005-0000-0000-0000E70B0000}"/>
    <cellStyle name="20% - uthevingsfarge 4 99 4 2" xfId="12897" xr:uid="{EB0D751B-5A04-49C3-8DCA-3C71E2319515}"/>
    <cellStyle name="20% - uthevingsfarge 4 99 5" xfId="6096" xr:uid="{00000000-0005-0000-0000-0000E80B0000}"/>
    <cellStyle name="20% - uthevingsfarge 4 99 5 2" xfId="14551" xr:uid="{8ACCE60F-88F9-48F7-AF1D-124DD1989AF3}"/>
    <cellStyle name="20% - uthevingsfarge 4 99 6" xfId="8761" xr:uid="{00000000-0005-0000-0000-0000E90B0000}"/>
    <cellStyle name="20% - uthevingsfarge 4 99 6 2" xfId="17216" xr:uid="{AADD4C79-E31B-4F55-8059-B3F8A8A8700B}"/>
    <cellStyle name="20% - uthevingsfarge 4 99 7" xfId="11419" xr:uid="{2A049316-C7E3-4E82-99B3-FA1999A463A5}"/>
    <cellStyle name="20% - uthevingsfarge 5 10" xfId="855" xr:uid="{00000000-0005-0000-0000-0000EA0B0000}"/>
    <cellStyle name="20% - uthevingsfarge 5 10 2" xfId="856" xr:uid="{00000000-0005-0000-0000-0000EB0B0000}"/>
    <cellStyle name="20% - uthevingsfarge 5 10 2 2" xfId="5485" xr:uid="{00000000-0005-0000-0000-0000EC0B0000}"/>
    <cellStyle name="20% - uthevingsfarge 5 10 2 2 2" xfId="8118" xr:uid="{00000000-0005-0000-0000-0000ED0B0000}"/>
    <cellStyle name="20% - uthevingsfarge 5 10 2 2 2 2" xfId="16573" xr:uid="{97091546-AE55-422F-8263-79FF37268645}"/>
    <cellStyle name="20% - uthevingsfarge 5 10 2 2 3" xfId="14000" xr:uid="{28757168-3283-481B-B4C3-02FB3BB48957}"/>
    <cellStyle name="20% - uthevingsfarge 5 10 2 3" xfId="9190" xr:uid="{00000000-0005-0000-0000-0000EE0B0000}"/>
    <cellStyle name="20% - uthevingsfarge 5 10 2 3 2" xfId="17630" xr:uid="{BCE74736-EA41-4416-AAAE-36B1B1E80314}"/>
    <cellStyle name="20% - uthevingsfarge 5 10 3" xfId="4764" xr:uid="{00000000-0005-0000-0000-0000EF0B0000}"/>
    <cellStyle name="20% - uthevingsfarge 5 10 3 2" xfId="7417" xr:uid="{00000000-0005-0000-0000-0000F00B0000}"/>
    <cellStyle name="20% - uthevingsfarge 5 10 3 2 2" xfId="15872" xr:uid="{870F1D2B-4AA1-495C-A661-CEA6ED7375A8}"/>
    <cellStyle name="20% - uthevingsfarge 5 10 3 3" xfId="13299" xr:uid="{28172C9E-6E57-42A5-9BCD-07C1787C284D}"/>
    <cellStyle name="20% - uthevingsfarge 5 10 4" xfId="9198" xr:uid="{00000000-0005-0000-0000-0000F10B0000}"/>
    <cellStyle name="20% - uthevingsfarge 5 10 4 2" xfId="17636" xr:uid="{31D043D9-2A8E-430E-A007-7F585EE71537}"/>
    <cellStyle name="20% - uthevingsfarge 5 100" xfId="857" xr:uid="{00000000-0005-0000-0000-0000F20B0000}"/>
    <cellStyle name="20% - uthevingsfarge 5 100 2" xfId="2809" xr:uid="{00000000-0005-0000-0000-0000F30B0000}"/>
    <cellStyle name="20% - uthevingsfarge 5 100 2 2" xfId="3179" xr:uid="{00000000-0005-0000-0000-0000F40B0000}"/>
    <cellStyle name="20% - uthevingsfarge 5 100 2 2 2" xfId="6764" xr:uid="{00000000-0005-0000-0000-0000F50B0000}"/>
    <cellStyle name="20% - uthevingsfarge 5 100 2 2 2 2" xfId="15219" xr:uid="{F6AD1014-9E83-4E57-BB55-04E52E9735B5}"/>
    <cellStyle name="20% - uthevingsfarge 5 100 2 2 3" xfId="12072" xr:uid="{BD41BDAF-8454-406D-BC75-BD97348E41BA}"/>
    <cellStyle name="20% - uthevingsfarge 5 100 2 3" xfId="3640" xr:uid="{00000000-0005-0000-0000-0000F60B0000}"/>
    <cellStyle name="20% - uthevingsfarge 5 100 2 3 2" xfId="12529" xr:uid="{DDFBA9A8-3923-4797-A742-9135E8F03F91}"/>
    <cellStyle name="20% - uthevingsfarge 5 100 2 4" xfId="6382" xr:uid="{00000000-0005-0000-0000-0000F70B0000}"/>
    <cellStyle name="20% - uthevingsfarge 5 100 2 4 2" xfId="14837" xr:uid="{4A7B7FFE-BF9A-44CD-A479-6612D7D62F67}"/>
    <cellStyle name="20% - uthevingsfarge 5 100 2 5" xfId="8764" xr:uid="{00000000-0005-0000-0000-0000F80B0000}"/>
    <cellStyle name="20% - uthevingsfarge 5 100 2 5 2" xfId="17219" xr:uid="{E5703A0A-CFBD-4729-8763-025E9A241257}"/>
    <cellStyle name="20% - uthevingsfarge 5 100 2 6" xfId="11702" xr:uid="{7B8E2529-4F45-4C92-B459-21A20A846889}"/>
    <cellStyle name="20% - uthevingsfarge 5 100 3" xfId="3178" xr:uid="{00000000-0005-0000-0000-0000F90B0000}"/>
    <cellStyle name="20% - uthevingsfarge 5 100 3 2" xfId="6763" xr:uid="{00000000-0005-0000-0000-0000FA0B0000}"/>
    <cellStyle name="20% - uthevingsfarge 5 100 3 2 2" xfId="15218" xr:uid="{568CB71D-B474-4537-8266-64CB0DFE78A0}"/>
    <cellStyle name="20% - uthevingsfarge 5 100 3 3" xfId="12071" xr:uid="{FF50B001-F56D-4633-AAA0-D17E108077F6}"/>
    <cellStyle name="20% - uthevingsfarge 5 100 4" xfId="3633" xr:uid="{00000000-0005-0000-0000-0000FB0B0000}"/>
    <cellStyle name="20% - uthevingsfarge 5 100 4 2" xfId="12522" xr:uid="{122CC04C-F3BD-4001-B842-5B40229F40F9}"/>
    <cellStyle name="20% - uthevingsfarge 5 100 5" xfId="6097" xr:uid="{00000000-0005-0000-0000-0000FC0B0000}"/>
    <cellStyle name="20% - uthevingsfarge 5 100 5 2" xfId="14552" xr:uid="{C7C76E3F-B95D-4E44-B0E0-80BBF48EE4B8}"/>
    <cellStyle name="20% - uthevingsfarge 5 100 6" xfId="8763" xr:uid="{00000000-0005-0000-0000-0000FD0B0000}"/>
    <cellStyle name="20% - uthevingsfarge 5 100 6 2" xfId="17218" xr:uid="{ABA69D45-9DC8-4048-9B56-1DB462693947}"/>
    <cellStyle name="20% - uthevingsfarge 5 100 7" xfId="11420" xr:uid="{E28BD1F8-91FD-42E4-9C58-9D398EE423AB}"/>
    <cellStyle name="20% - uthevingsfarge 5 101" xfId="858" xr:uid="{00000000-0005-0000-0000-0000FE0B0000}"/>
    <cellStyle name="20% - uthevingsfarge 5 101 2" xfId="2810" xr:uid="{00000000-0005-0000-0000-0000FF0B0000}"/>
    <cellStyle name="20% - uthevingsfarge 5 101 2 2" xfId="3181" xr:uid="{00000000-0005-0000-0000-0000000C0000}"/>
    <cellStyle name="20% - uthevingsfarge 5 101 2 2 2" xfId="6766" xr:uid="{00000000-0005-0000-0000-0000010C0000}"/>
    <cellStyle name="20% - uthevingsfarge 5 101 2 2 2 2" xfId="15221" xr:uid="{663BEABA-F4C3-4AD5-994A-915242E421BF}"/>
    <cellStyle name="20% - uthevingsfarge 5 101 2 2 3" xfId="12074" xr:uid="{9022C3DE-3B4E-46BF-93A9-4A61587ABF4C}"/>
    <cellStyle name="20% - uthevingsfarge 5 101 2 3" xfId="3605" xr:uid="{00000000-0005-0000-0000-0000020C0000}"/>
    <cellStyle name="20% - uthevingsfarge 5 101 2 3 2" xfId="12494" xr:uid="{DB67FFB8-8A45-4365-84AF-63C5D57B64AF}"/>
    <cellStyle name="20% - uthevingsfarge 5 101 2 4" xfId="6383" xr:uid="{00000000-0005-0000-0000-0000030C0000}"/>
    <cellStyle name="20% - uthevingsfarge 5 101 2 4 2" xfId="14838" xr:uid="{39706799-82DB-4AA5-A80D-60DFB07FF23F}"/>
    <cellStyle name="20% - uthevingsfarge 5 101 2 5" xfId="8766" xr:uid="{00000000-0005-0000-0000-0000040C0000}"/>
    <cellStyle name="20% - uthevingsfarge 5 101 2 5 2" xfId="17221" xr:uid="{A5DC1337-E718-44E5-ABE7-5186279FC51F}"/>
    <cellStyle name="20% - uthevingsfarge 5 101 2 6" xfId="11703" xr:uid="{83F07EC2-F7DC-417F-851C-CEDCE738BE47}"/>
    <cellStyle name="20% - uthevingsfarge 5 101 3" xfId="3180" xr:uid="{00000000-0005-0000-0000-0000050C0000}"/>
    <cellStyle name="20% - uthevingsfarge 5 101 3 2" xfId="6765" xr:uid="{00000000-0005-0000-0000-0000060C0000}"/>
    <cellStyle name="20% - uthevingsfarge 5 101 3 2 2" xfId="15220" xr:uid="{A43EAA87-1073-4B8C-9312-0595797E3401}"/>
    <cellStyle name="20% - uthevingsfarge 5 101 3 3" xfId="12073" xr:uid="{1858E239-9C26-4239-8984-9187B9C71092}"/>
    <cellStyle name="20% - uthevingsfarge 5 101 4" xfId="3939" xr:uid="{00000000-0005-0000-0000-0000070C0000}"/>
    <cellStyle name="20% - uthevingsfarge 5 101 4 2" xfId="12828" xr:uid="{43F4E959-41E1-479C-BC07-E432024F70A9}"/>
    <cellStyle name="20% - uthevingsfarge 5 101 5" xfId="6098" xr:uid="{00000000-0005-0000-0000-0000080C0000}"/>
    <cellStyle name="20% - uthevingsfarge 5 101 5 2" xfId="14553" xr:uid="{8BDE9553-8791-4AC7-9155-BCF28850A22C}"/>
    <cellStyle name="20% - uthevingsfarge 5 101 6" xfId="8765" xr:uid="{00000000-0005-0000-0000-0000090C0000}"/>
    <cellStyle name="20% - uthevingsfarge 5 101 6 2" xfId="17220" xr:uid="{D06804AE-DFB4-4682-BD15-CC25A9BE842A}"/>
    <cellStyle name="20% - uthevingsfarge 5 101 7" xfId="11421" xr:uid="{E37CFEF1-26A3-4668-ABBA-F101BE5E5BA0}"/>
    <cellStyle name="20% - uthevingsfarge 5 102" xfId="859" xr:uid="{00000000-0005-0000-0000-00000A0C0000}"/>
    <cellStyle name="20% - uthevingsfarge 5 102 2" xfId="2811" xr:uid="{00000000-0005-0000-0000-00000B0C0000}"/>
    <cellStyle name="20% - uthevingsfarge 5 102 2 2" xfId="3183" xr:uid="{00000000-0005-0000-0000-00000C0C0000}"/>
    <cellStyle name="20% - uthevingsfarge 5 102 2 2 2" xfId="6768" xr:uid="{00000000-0005-0000-0000-00000D0C0000}"/>
    <cellStyle name="20% - uthevingsfarge 5 102 2 2 2 2" xfId="15223" xr:uid="{1966A592-F28D-4DF9-A3D5-5371D451A4F1}"/>
    <cellStyle name="20% - uthevingsfarge 5 102 2 2 3" xfId="12076" xr:uid="{E8574579-F7D5-4D70-B697-ABE444EA01DA}"/>
    <cellStyle name="20% - uthevingsfarge 5 102 2 3" xfId="3636" xr:uid="{00000000-0005-0000-0000-00000E0C0000}"/>
    <cellStyle name="20% - uthevingsfarge 5 102 2 3 2" xfId="12525" xr:uid="{67AD9BA2-BB24-47DD-B126-6D56156F992B}"/>
    <cellStyle name="20% - uthevingsfarge 5 102 2 4" xfId="6384" xr:uid="{00000000-0005-0000-0000-00000F0C0000}"/>
    <cellStyle name="20% - uthevingsfarge 5 102 2 4 2" xfId="14839" xr:uid="{E016FC72-B1AD-4DD9-A05E-498F138D6AB8}"/>
    <cellStyle name="20% - uthevingsfarge 5 102 2 5" xfId="8768" xr:uid="{00000000-0005-0000-0000-0000100C0000}"/>
    <cellStyle name="20% - uthevingsfarge 5 102 2 5 2" xfId="17223" xr:uid="{B1FAE06F-33FE-4D77-BA86-56B9F0392EE6}"/>
    <cellStyle name="20% - uthevingsfarge 5 102 2 6" xfId="11704" xr:uid="{97728E08-FB3A-4B69-B17B-C8B2F1A2D31F}"/>
    <cellStyle name="20% - uthevingsfarge 5 102 3" xfId="3182" xr:uid="{00000000-0005-0000-0000-0000110C0000}"/>
    <cellStyle name="20% - uthevingsfarge 5 102 3 2" xfId="6767" xr:uid="{00000000-0005-0000-0000-0000120C0000}"/>
    <cellStyle name="20% - uthevingsfarge 5 102 3 2 2" xfId="15222" xr:uid="{AA862F3F-3A07-48A8-8146-81154878F2F0}"/>
    <cellStyle name="20% - uthevingsfarge 5 102 3 3" xfId="12075" xr:uid="{4245B04A-257C-4E4A-A017-9A371051F97D}"/>
    <cellStyle name="20% - uthevingsfarge 5 102 4" xfId="3889" xr:uid="{00000000-0005-0000-0000-0000130C0000}"/>
    <cellStyle name="20% - uthevingsfarge 5 102 4 2" xfId="12778" xr:uid="{3383A168-FBB2-404E-AD83-90E44CF99A21}"/>
    <cellStyle name="20% - uthevingsfarge 5 102 5" xfId="6099" xr:uid="{00000000-0005-0000-0000-0000140C0000}"/>
    <cellStyle name="20% - uthevingsfarge 5 102 5 2" xfId="14554" xr:uid="{A74D4BE8-5817-4EFC-9201-6D804FD2CEBB}"/>
    <cellStyle name="20% - uthevingsfarge 5 102 6" xfId="8767" xr:uid="{00000000-0005-0000-0000-0000150C0000}"/>
    <cellStyle name="20% - uthevingsfarge 5 102 6 2" xfId="17222" xr:uid="{5E063CAC-3D30-4433-940C-D6EE14380C75}"/>
    <cellStyle name="20% - uthevingsfarge 5 102 7" xfId="11422" xr:uid="{E70E162D-B7F0-42C7-B9D7-3D5BDDDF6567}"/>
    <cellStyle name="20% - uthevingsfarge 5 103" xfId="860" xr:uid="{00000000-0005-0000-0000-0000160C0000}"/>
    <cellStyle name="20% - uthevingsfarge 5 103 2" xfId="2812" xr:uid="{00000000-0005-0000-0000-0000170C0000}"/>
    <cellStyle name="20% - uthevingsfarge 5 103 2 2" xfId="3185" xr:uid="{00000000-0005-0000-0000-0000180C0000}"/>
    <cellStyle name="20% - uthevingsfarge 5 103 2 2 2" xfId="6770" xr:uid="{00000000-0005-0000-0000-0000190C0000}"/>
    <cellStyle name="20% - uthevingsfarge 5 103 2 2 2 2" xfId="15225" xr:uid="{8BF9CB26-92A6-41FF-AF9F-D41267C9129A}"/>
    <cellStyle name="20% - uthevingsfarge 5 103 2 2 3" xfId="12078" xr:uid="{4BE50219-62FC-41B6-A2B0-0D6F0D690A54}"/>
    <cellStyle name="20% - uthevingsfarge 5 103 2 3" xfId="4003" xr:uid="{00000000-0005-0000-0000-00001A0C0000}"/>
    <cellStyle name="20% - uthevingsfarge 5 103 2 3 2" xfId="12891" xr:uid="{23A00D7E-D4FF-4F14-949C-3D0A1E9FC644}"/>
    <cellStyle name="20% - uthevingsfarge 5 103 2 4" xfId="6385" xr:uid="{00000000-0005-0000-0000-00001B0C0000}"/>
    <cellStyle name="20% - uthevingsfarge 5 103 2 4 2" xfId="14840" xr:uid="{AD1E5216-D6A3-4CDF-B0D9-9AEF437B64DB}"/>
    <cellStyle name="20% - uthevingsfarge 5 103 2 5" xfId="8770" xr:uid="{00000000-0005-0000-0000-00001C0C0000}"/>
    <cellStyle name="20% - uthevingsfarge 5 103 2 5 2" xfId="17225" xr:uid="{115448D1-E742-446B-9F0A-B75321FF3184}"/>
    <cellStyle name="20% - uthevingsfarge 5 103 2 6" xfId="11705" xr:uid="{88CD1009-3178-4190-9818-59484B05042B}"/>
    <cellStyle name="20% - uthevingsfarge 5 103 3" xfId="3184" xr:uid="{00000000-0005-0000-0000-00001D0C0000}"/>
    <cellStyle name="20% - uthevingsfarge 5 103 3 2" xfId="6769" xr:uid="{00000000-0005-0000-0000-00001E0C0000}"/>
    <cellStyle name="20% - uthevingsfarge 5 103 3 2 2" xfId="15224" xr:uid="{B44D51D0-15AC-4F1A-8576-AFAFAE041C11}"/>
    <cellStyle name="20% - uthevingsfarge 5 103 3 3" xfId="12077" xr:uid="{A5748F86-5E58-4086-A1CE-4399FBB2F7D5}"/>
    <cellStyle name="20% - uthevingsfarge 5 103 4" xfId="3666" xr:uid="{00000000-0005-0000-0000-00001F0C0000}"/>
    <cellStyle name="20% - uthevingsfarge 5 103 4 2" xfId="12555" xr:uid="{AFB31470-22C9-40D0-9449-212EFA54A87B}"/>
    <cellStyle name="20% - uthevingsfarge 5 103 5" xfId="6100" xr:uid="{00000000-0005-0000-0000-0000200C0000}"/>
    <cellStyle name="20% - uthevingsfarge 5 103 5 2" xfId="14555" xr:uid="{551CEB19-2D14-4FE8-9314-1719060B9EC7}"/>
    <cellStyle name="20% - uthevingsfarge 5 103 6" xfId="8769" xr:uid="{00000000-0005-0000-0000-0000210C0000}"/>
    <cellStyle name="20% - uthevingsfarge 5 103 6 2" xfId="17224" xr:uid="{EE95BA14-9917-4CF6-AEC4-0B65C842FDCD}"/>
    <cellStyle name="20% - uthevingsfarge 5 103 7" xfId="11423" xr:uid="{C00C6407-4CE3-49F7-9ADC-87B2090FA4C2}"/>
    <cellStyle name="20% - uthevingsfarge 5 104" xfId="861" xr:uid="{00000000-0005-0000-0000-0000220C0000}"/>
    <cellStyle name="20% - uthevingsfarge 5 104 2" xfId="2813" xr:uid="{00000000-0005-0000-0000-0000230C0000}"/>
    <cellStyle name="20% - uthevingsfarge 5 104 2 2" xfId="3187" xr:uid="{00000000-0005-0000-0000-0000240C0000}"/>
    <cellStyle name="20% - uthevingsfarge 5 104 2 2 2" xfId="6772" xr:uid="{00000000-0005-0000-0000-0000250C0000}"/>
    <cellStyle name="20% - uthevingsfarge 5 104 2 2 2 2" xfId="15227" xr:uid="{14DC1FF9-3142-494B-A2A6-DACD847EA664}"/>
    <cellStyle name="20% - uthevingsfarge 5 104 2 2 3" xfId="12080" xr:uid="{075D8BD7-43A8-4D67-AA68-428C1BE975EB}"/>
    <cellStyle name="20% - uthevingsfarge 5 104 2 3" xfId="3992" xr:uid="{00000000-0005-0000-0000-0000260C0000}"/>
    <cellStyle name="20% - uthevingsfarge 5 104 2 3 2" xfId="12881" xr:uid="{23A3C4F3-9814-4A16-B1C5-7DC12DFC4D65}"/>
    <cellStyle name="20% - uthevingsfarge 5 104 2 4" xfId="6386" xr:uid="{00000000-0005-0000-0000-0000270C0000}"/>
    <cellStyle name="20% - uthevingsfarge 5 104 2 4 2" xfId="14841" xr:uid="{51E9ADA3-23D8-4516-9B0D-52FA8B53117F}"/>
    <cellStyle name="20% - uthevingsfarge 5 104 2 5" xfId="8772" xr:uid="{00000000-0005-0000-0000-0000280C0000}"/>
    <cellStyle name="20% - uthevingsfarge 5 104 2 5 2" xfId="17227" xr:uid="{C2B64B27-377D-4A4F-AACD-B97A4E5598E3}"/>
    <cellStyle name="20% - uthevingsfarge 5 104 2 6" xfId="11706" xr:uid="{A1FED279-B1AE-4D61-A769-4745B6C71510}"/>
    <cellStyle name="20% - uthevingsfarge 5 104 3" xfId="3186" xr:uid="{00000000-0005-0000-0000-0000290C0000}"/>
    <cellStyle name="20% - uthevingsfarge 5 104 3 2" xfId="6771" xr:uid="{00000000-0005-0000-0000-00002A0C0000}"/>
    <cellStyle name="20% - uthevingsfarge 5 104 3 2 2" xfId="15226" xr:uid="{ACA98554-4948-4935-B71E-E333D568BBC7}"/>
    <cellStyle name="20% - uthevingsfarge 5 104 3 3" xfId="12079" xr:uid="{0B01E4B0-491F-4A79-8D44-43436A4509EC}"/>
    <cellStyle name="20% - uthevingsfarge 5 104 4" xfId="3983" xr:uid="{00000000-0005-0000-0000-00002B0C0000}"/>
    <cellStyle name="20% - uthevingsfarge 5 104 4 2" xfId="12872" xr:uid="{84F49FC8-CE1B-46D7-9968-63C0112A7814}"/>
    <cellStyle name="20% - uthevingsfarge 5 104 5" xfId="6101" xr:uid="{00000000-0005-0000-0000-00002C0C0000}"/>
    <cellStyle name="20% - uthevingsfarge 5 104 5 2" xfId="14556" xr:uid="{83B30FFB-C968-439B-8EED-11A1E63B0D6E}"/>
    <cellStyle name="20% - uthevingsfarge 5 104 6" xfId="8771" xr:uid="{00000000-0005-0000-0000-00002D0C0000}"/>
    <cellStyle name="20% - uthevingsfarge 5 104 6 2" xfId="17226" xr:uid="{6496454D-2EF4-42C4-8952-3BD967AE52BC}"/>
    <cellStyle name="20% - uthevingsfarge 5 104 7" xfId="11424" xr:uid="{5B572C8D-E125-4138-A7A2-1D455F2B8C13}"/>
    <cellStyle name="20% - uthevingsfarge 5 105" xfId="862" xr:uid="{00000000-0005-0000-0000-00002E0C0000}"/>
    <cellStyle name="20% - uthevingsfarge 5 105 2" xfId="2814" xr:uid="{00000000-0005-0000-0000-00002F0C0000}"/>
    <cellStyle name="20% - uthevingsfarge 5 105 2 2" xfId="3189" xr:uid="{00000000-0005-0000-0000-0000300C0000}"/>
    <cellStyle name="20% - uthevingsfarge 5 105 2 2 2" xfId="6774" xr:uid="{00000000-0005-0000-0000-0000310C0000}"/>
    <cellStyle name="20% - uthevingsfarge 5 105 2 2 2 2" xfId="15229" xr:uid="{A9E97963-2E8F-45A4-A551-1BB878BC7906}"/>
    <cellStyle name="20% - uthevingsfarge 5 105 2 2 3" xfId="12082" xr:uid="{7BFBA536-21D6-4220-96C7-6DDC739001DB}"/>
    <cellStyle name="20% - uthevingsfarge 5 105 2 3" xfId="3675" xr:uid="{00000000-0005-0000-0000-0000320C0000}"/>
    <cellStyle name="20% - uthevingsfarge 5 105 2 3 2" xfId="12564" xr:uid="{CA56E3F3-D0C5-4073-83B4-3CBAA9395DD1}"/>
    <cellStyle name="20% - uthevingsfarge 5 105 2 4" xfId="6387" xr:uid="{00000000-0005-0000-0000-0000330C0000}"/>
    <cellStyle name="20% - uthevingsfarge 5 105 2 4 2" xfId="14842" xr:uid="{832F1F0F-90BF-4685-AFE4-80D1113F667F}"/>
    <cellStyle name="20% - uthevingsfarge 5 105 2 5" xfId="8774" xr:uid="{00000000-0005-0000-0000-0000340C0000}"/>
    <cellStyle name="20% - uthevingsfarge 5 105 2 5 2" xfId="17229" xr:uid="{796E22FF-21F7-4F0F-8DEF-FCB37D1FB1A3}"/>
    <cellStyle name="20% - uthevingsfarge 5 105 2 6" xfId="11707" xr:uid="{8A1BA7C7-1104-4E1E-B98B-CD83EC3F7A30}"/>
    <cellStyle name="20% - uthevingsfarge 5 105 3" xfId="3188" xr:uid="{00000000-0005-0000-0000-0000350C0000}"/>
    <cellStyle name="20% - uthevingsfarge 5 105 3 2" xfId="6773" xr:uid="{00000000-0005-0000-0000-0000360C0000}"/>
    <cellStyle name="20% - uthevingsfarge 5 105 3 2 2" xfId="15228" xr:uid="{D796326A-C734-47A6-87A2-45A8C393DAE3}"/>
    <cellStyle name="20% - uthevingsfarge 5 105 3 3" xfId="12081" xr:uid="{9EC0220E-8106-4A89-9075-6999CA0A27B7}"/>
    <cellStyle name="20% - uthevingsfarge 5 105 4" xfId="3938" xr:uid="{00000000-0005-0000-0000-0000370C0000}"/>
    <cellStyle name="20% - uthevingsfarge 5 105 4 2" xfId="12827" xr:uid="{936AE222-6680-4CE2-AFC6-65D4A5D8A395}"/>
    <cellStyle name="20% - uthevingsfarge 5 105 5" xfId="6102" xr:uid="{00000000-0005-0000-0000-0000380C0000}"/>
    <cellStyle name="20% - uthevingsfarge 5 105 5 2" xfId="14557" xr:uid="{9BB67982-C016-40F1-93E2-73D9FE3BD161}"/>
    <cellStyle name="20% - uthevingsfarge 5 105 6" xfId="8773" xr:uid="{00000000-0005-0000-0000-0000390C0000}"/>
    <cellStyle name="20% - uthevingsfarge 5 105 6 2" xfId="17228" xr:uid="{491BD745-F6B3-48F9-A4A8-6DD26D952BF8}"/>
    <cellStyle name="20% - uthevingsfarge 5 105 7" xfId="11425" xr:uid="{FED3F048-A7D6-410F-8BF6-0CA9CC66D891}"/>
    <cellStyle name="20% - uthevingsfarge 5 106" xfId="863" xr:uid="{00000000-0005-0000-0000-00003A0C0000}"/>
    <cellStyle name="20% - uthevingsfarge 5 106 2" xfId="2815" xr:uid="{00000000-0005-0000-0000-00003B0C0000}"/>
    <cellStyle name="20% - uthevingsfarge 5 106 2 2" xfId="3191" xr:uid="{00000000-0005-0000-0000-00003C0C0000}"/>
    <cellStyle name="20% - uthevingsfarge 5 106 2 2 2" xfId="6776" xr:uid="{00000000-0005-0000-0000-00003D0C0000}"/>
    <cellStyle name="20% - uthevingsfarge 5 106 2 2 2 2" xfId="15231" xr:uid="{40D5915D-49BE-4F1F-ACEB-8F67E6D693E0}"/>
    <cellStyle name="20% - uthevingsfarge 5 106 2 2 3" xfId="12084" xr:uid="{5177A423-1854-45D3-8908-F05E2CDA6F82}"/>
    <cellStyle name="20% - uthevingsfarge 5 106 2 3" xfId="3639" xr:uid="{00000000-0005-0000-0000-00003E0C0000}"/>
    <cellStyle name="20% - uthevingsfarge 5 106 2 3 2" xfId="12528" xr:uid="{26AEDE30-5A93-4804-9C40-9F24E04CACB3}"/>
    <cellStyle name="20% - uthevingsfarge 5 106 2 4" xfId="6388" xr:uid="{00000000-0005-0000-0000-00003F0C0000}"/>
    <cellStyle name="20% - uthevingsfarge 5 106 2 4 2" xfId="14843" xr:uid="{440197E9-E0BD-4E25-A90A-647B543BD93E}"/>
    <cellStyle name="20% - uthevingsfarge 5 106 2 5" xfId="8776" xr:uid="{00000000-0005-0000-0000-0000400C0000}"/>
    <cellStyle name="20% - uthevingsfarge 5 106 2 5 2" xfId="17231" xr:uid="{AE815568-97FE-4216-B93A-570DA664138D}"/>
    <cellStyle name="20% - uthevingsfarge 5 106 2 6" xfId="11708" xr:uid="{84174DFB-529C-4ADC-B05A-71781423BC09}"/>
    <cellStyle name="20% - uthevingsfarge 5 106 3" xfId="3190" xr:uid="{00000000-0005-0000-0000-0000410C0000}"/>
    <cellStyle name="20% - uthevingsfarge 5 106 3 2" xfId="6775" xr:uid="{00000000-0005-0000-0000-0000420C0000}"/>
    <cellStyle name="20% - uthevingsfarge 5 106 3 2 2" xfId="15230" xr:uid="{BF06EABD-9783-4122-818D-009F41BBEC49}"/>
    <cellStyle name="20% - uthevingsfarge 5 106 3 3" xfId="12083" xr:uid="{321F67CB-C34D-4FC8-B6F8-4D8E64B9210D}"/>
    <cellStyle name="20% - uthevingsfarge 5 106 4" xfId="4128" xr:uid="{00000000-0005-0000-0000-0000430C0000}"/>
    <cellStyle name="20% - uthevingsfarge 5 106 4 2" xfId="13016" xr:uid="{8B6044A6-8A65-4A03-9577-40BC20D92308}"/>
    <cellStyle name="20% - uthevingsfarge 5 106 5" xfId="6103" xr:uid="{00000000-0005-0000-0000-0000440C0000}"/>
    <cellStyle name="20% - uthevingsfarge 5 106 5 2" xfId="14558" xr:uid="{E3C8061D-CDC2-4041-9A50-76962483C087}"/>
    <cellStyle name="20% - uthevingsfarge 5 106 6" xfId="8775" xr:uid="{00000000-0005-0000-0000-0000450C0000}"/>
    <cellStyle name="20% - uthevingsfarge 5 106 6 2" xfId="17230" xr:uid="{5C2AA37D-9A8F-4FE4-9DB3-1F6A27831390}"/>
    <cellStyle name="20% - uthevingsfarge 5 106 7" xfId="11426" xr:uid="{F0119390-BCF1-4A78-99C8-056C6E21372C}"/>
    <cellStyle name="20% - uthevingsfarge 5 107" xfId="864" xr:uid="{00000000-0005-0000-0000-0000460C0000}"/>
    <cellStyle name="20% - uthevingsfarge 5 107 2" xfId="2816" xr:uid="{00000000-0005-0000-0000-0000470C0000}"/>
    <cellStyle name="20% - uthevingsfarge 5 107 2 2" xfId="3193" xr:uid="{00000000-0005-0000-0000-0000480C0000}"/>
    <cellStyle name="20% - uthevingsfarge 5 107 2 2 2" xfId="6778" xr:uid="{00000000-0005-0000-0000-0000490C0000}"/>
    <cellStyle name="20% - uthevingsfarge 5 107 2 2 2 2" xfId="15233" xr:uid="{D768017E-4FC3-43C4-BD50-9C017FFB6D3F}"/>
    <cellStyle name="20% - uthevingsfarge 5 107 2 2 3" xfId="12086" xr:uid="{E845D4FE-27FB-4545-BE4D-967C750981F8}"/>
    <cellStyle name="20% - uthevingsfarge 5 107 2 3" xfId="3677" xr:uid="{00000000-0005-0000-0000-00004A0C0000}"/>
    <cellStyle name="20% - uthevingsfarge 5 107 2 3 2" xfId="12566" xr:uid="{0B57F6E1-70B1-4560-9DA9-F90595AD2CE6}"/>
    <cellStyle name="20% - uthevingsfarge 5 107 2 4" xfId="6389" xr:uid="{00000000-0005-0000-0000-00004B0C0000}"/>
    <cellStyle name="20% - uthevingsfarge 5 107 2 4 2" xfId="14844" xr:uid="{ACC15837-B3E9-4CB3-87EF-58922E291FC5}"/>
    <cellStyle name="20% - uthevingsfarge 5 107 2 5" xfId="8778" xr:uid="{00000000-0005-0000-0000-00004C0C0000}"/>
    <cellStyle name="20% - uthevingsfarge 5 107 2 5 2" xfId="17233" xr:uid="{AC43850E-D09E-4A89-9AB2-58C277A9046E}"/>
    <cellStyle name="20% - uthevingsfarge 5 107 2 6" xfId="11709" xr:uid="{391C298A-A22D-415E-AC5F-616FAA064F0D}"/>
    <cellStyle name="20% - uthevingsfarge 5 107 3" xfId="3192" xr:uid="{00000000-0005-0000-0000-00004D0C0000}"/>
    <cellStyle name="20% - uthevingsfarge 5 107 3 2" xfId="6777" xr:uid="{00000000-0005-0000-0000-00004E0C0000}"/>
    <cellStyle name="20% - uthevingsfarge 5 107 3 2 2" xfId="15232" xr:uid="{7036A881-203D-45B0-9CE6-9338FDCEE87A}"/>
    <cellStyle name="20% - uthevingsfarge 5 107 3 3" xfId="12085" xr:uid="{DE007CA3-D425-49E1-85D3-C0C5BAB2EECB}"/>
    <cellStyle name="20% - uthevingsfarge 5 107 4" xfId="3632" xr:uid="{00000000-0005-0000-0000-00004F0C0000}"/>
    <cellStyle name="20% - uthevingsfarge 5 107 4 2" xfId="12521" xr:uid="{0687FF34-7EAA-4B79-AD8A-1B9BD5E332C4}"/>
    <cellStyle name="20% - uthevingsfarge 5 107 5" xfId="6104" xr:uid="{00000000-0005-0000-0000-0000500C0000}"/>
    <cellStyle name="20% - uthevingsfarge 5 107 5 2" xfId="14559" xr:uid="{390A9D04-B73A-4C53-B012-2A1FCB2CF951}"/>
    <cellStyle name="20% - uthevingsfarge 5 107 6" xfId="8777" xr:uid="{00000000-0005-0000-0000-0000510C0000}"/>
    <cellStyle name="20% - uthevingsfarge 5 107 6 2" xfId="17232" xr:uid="{CA93D34E-8991-43B9-BEDE-67424D6B15F3}"/>
    <cellStyle name="20% - uthevingsfarge 5 107 7" xfId="11427" xr:uid="{E95195B0-7973-41C8-851D-74A35350E3F8}"/>
    <cellStyle name="20% - uthevingsfarge 5 108" xfId="865" xr:uid="{00000000-0005-0000-0000-0000520C0000}"/>
    <cellStyle name="20% - uthevingsfarge 5 108 2" xfId="2817" xr:uid="{00000000-0005-0000-0000-0000530C0000}"/>
    <cellStyle name="20% - uthevingsfarge 5 108 2 2" xfId="3195" xr:uid="{00000000-0005-0000-0000-0000540C0000}"/>
    <cellStyle name="20% - uthevingsfarge 5 108 2 2 2" xfId="6780" xr:uid="{00000000-0005-0000-0000-0000550C0000}"/>
    <cellStyle name="20% - uthevingsfarge 5 108 2 2 2 2" xfId="15235" xr:uid="{26C7E036-AE10-4736-8CC8-93B75EFEFA84}"/>
    <cellStyle name="20% - uthevingsfarge 5 108 2 2 3" xfId="12088" xr:uid="{11F2B393-03BC-4377-9079-C600BB5A31F1}"/>
    <cellStyle name="20% - uthevingsfarge 5 108 2 3" xfId="3604" xr:uid="{00000000-0005-0000-0000-0000560C0000}"/>
    <cellStyle name="20% - uthevingsfarge 5 108 2 3 2" xfId="12493" xr:uid="{8D16E24E-6AAA-4B0A-AD66-9114EB45A728}"/>
    <cellStyle name="20% - uthevingsfarge 5 108 2 4" xfId="6390" xr:uid="{00000000-0005-0000-0000-0000570C0000}"/>
    <cellStyle name="20% - uthevingsfarge 5 108 2 4 2" xfId="14845" xr:uid="{30737379-0964-4B79-BE77-E4C04F9EA983}"/>
    <cellStyle name="20% - uthevingsfarge 5 108 2 5" xfId="8780" xr:uid="{00000000-0005-0000-0000-0000580C0000}"/>
    <cellStyle name="20% - uthevingsfarge 5 108 2 5 2" xfId="17235" xr:uid="{02AD37B5-8ACA-4D6A-9CEE-34E082A78391}"/>
    <cellStyle name="20% - uthevingsfarge 5 108 2 6" xfId="11710" xr:uid="{81BBDCFB-F940-4DF6-A30B-A88C8463CDF2}"/>
    <cellStyle name="20% - uthevingsfarge 5 108 3" xfId="3194" xr:uid="{00000000-0005-0000-0000-0000590C0000}"/>
    <cellStyle name="20% - uthevingsfarge 5 108 3 2" xfId="6779" xr:uid="{00000000-0005-0000-0000-00005A0C0000}"/>
    <cellStyle name="20% - uthevingsfarge 5 108 3 2 2" xfId="15234" xr:uid="{796EE9B7-C31A-4CF5-8B1E-149AD3956D13}"/>
    <cellStyle name="20% - uthevingsfarge 5 108 3 3" xfId="12087" xr:uid="{AE28330B-566F-4BCE-AFF0-2026388A17DA}"/>
    <cellStyle name="20% - uthevingsfarge 5 108 4" xfId="3631" xr:uid="{00000000-0005-0000-0000-00005B0C0000}"/>
    <cellStyle name="20% - uthevingsfarge 5 108 4 2" xfId="12520" xr:uid="{D33AACC0-08EC-44A1-B64B-30731C3FE829}"/>
    <cellStyle name="20% - uthevingsfarge 5 108 5" xfId="6105" xr:uid="{00000000-0005-0000-0000-00005C0C0000}"/>
    <cellStyle name="20% - uthevingsfarge 5 108 5 2" xfId="14560" xr:uid="{68A4C42B-7B9B-46DF-87E6-EBE72C155743}"/>
    <cellStyle name="20% - uthevingsfarge 5 108 6" xfId="8779" xr:uid="{00000000-0005-0000-0000-00005D0C0000}"/>
    <cellStyle name="20% - uthevingsfarge 5 108 6 2" xfId="17234" xr:uid="{6C894D7A-FCCC-4708-AB36-44E40015C486}"/>
    <cellStyle name="20% - uthevingsfarge 5 108 7" xfId="11428" xr:uid="{F93B0420-1AFC-42E0-A74E-1CCBDBF8DD5B}"/>
    <cellStyle name="20% - uthevingsfarge 5 109" xfId="866" xr:uid="{00000000-0005-0000-0000-00005E0C0000}"/>
    <cellStyle name="20% - uthevingsfarge 5 109 2" xfId="2818" xr:uid="{00000000-0005-0000-0000-00005F0C0000}"/>
    <cellStyle name="20% - uthevingsfarge 5 109 2 2" xfId="3197" xr:uid="{00000000-0005-0000-0000-0000600C0000}"/>
    <cellStyle name="20% - uthevingsfarge 5 109 2 2 2" xfId="6782" xr:uid="{00000000-0005-0000-0000-0000610C0000}"/>
    <cellStyle name="20% - uthevingsfarge 5 109 2 2 2 2" xfId="15237" xr:uid="{8883C181-494A-4BC4-9047-BD94DCF78137}"/>
    <cellStyle name="20% - uthevingsfarge 5 109 2 2 3" xfId="12090" xr:uid="{786C75DA-306C-4F3F-B069-3228101FDCAF}"/>
    <cellStyle name="20% - uthevingsfarge 5 109 2 3" xfId="3752" xr:uid="{00000000-0005-0000-0000-0000620C0000}"/>
    <cellStyle name="20% - uthevingsfarge 5 109 2 3 2" xfId="12641" xr:uid="{BB6852E2-151F-4BAF-A6B7-FAEB9A711793}"/>
    <cellStyle name="20% - uthevingsfarge 5 109 2 4" xfId="6391" xr:uid="{00000000-0005-0000-0000-0000630C0000}"/>
    <cellStyle name="20% - uthevingsfarge 5 109 2 4 2" xfId="14846" xr:uid="{30590DAB-07C5-4EEA-871F-9DD0C0D64636}"/>
    <cellStyle name="20% - uthevingsfarge 5 109 2 5" xfId="8782" xr:uid="{00000000-0005-0000-0000-0000640C0000}"/>
    <cellStyle name="20% - uthevingsfarge 5 109 2 5 2" xfId="17237" xr:uid="{89A5128B-89B3-4BE5-8D14-5CAD644A1AFC}"/>
    <cellStyle name="20% - uthevingsfarge 5 109 2 6" xfId="11711" xr:uid="{DC3CA8FE-C609-41EE-BCF4-C84D45C49107}"/>
    <cellStyle name="20% - uthevingsfarge 5 109 3" xfId="3196" xr:uid="{00000000-0005-0000-0000-0000650C0000}"/>
    <cellStyle name="20% - uthevingsfarge 5 109 3 2" xfId="6781" xr:uid="{00000000-0005-0000-0000-0000660C0000}"/>
    <cellStyle name="20% - uthevingsfarge 5 109 3 2 2" xfId="15236" xr:uid="{77558F72-1A5E-4C9D-9B65-060CE1E9B82C}"/>
    <cellStyle name="20% - uthevingsfarge 5 109 3 3" xfId="12089" xr:uid="{C90768D9-A61A-42E3-A163-959679D4B7F2}"/>
    <cellStyle name="20% - uthevingsfarge 5 109 4" xfId="3937" xr:uid="{00000000-0005-0000-0000-0000670C0000}"/>
    <cellStyle name="20% - uthevingsfarge 5 109 4 2" xfId="12826" xr:uid="{1D721441-78A2-433E-9CC2-B0D6412C09DE}"/>
    <cellStyle name="20% - uthevingsfarge 5 109 5" xfId="6106" xr:uid="{00000000-0005-0000-0000-0000680C0000}"/>
    <cellStyle name="20% - uthevingsfarge 5 109 5 2" xfId="14561" xr:uid="{224F70F2-8863-48F2-B1A6-3E35F197CA68}"/>
    <cellStyle name="20% - uthevingsfarge 5 109 6" xfId="8781" xr:uid="{00000000-0005-0000-0000-0000690C0000}"/>
    <cellStyle name="20% - uthevingsfarge 5 109 6 2" xfId="17236" xr:uid="{D4002D0B-A660-4482-8FF2-A1D63949FF28}"/>
    <cellStyle name="20% - uthevingsfarge 5 109 7" xfId="11429" xr:uid="{A206114F-A2E4-4F3D-AC3F-2A7ECB63A853}"/>
    <cellStyle name="20% - uthevingsfarge 5 11" xfId="867" xr:uid="{00000000-0005-0000-0000-00006A0C0000}"/>
    <cellStyle name="20% - uthevingsfarge 5 11 2" xfId="868" xr:uid="{00000000-0005-0000-0000-00006B0C0000}"/>
    <cellStyle name="20% - uthevingsfarge 5 11 2 2" xfId="5486" xr:uid="{00000000-0005-0000-0000-00006C0C0000}"/>
    <cellStyle name="20% - uthevingsfarge 5 11 2 2 2" xfId="8119" xr:uid="{00000000-0005-0000-0000-00006D0C0000}"/>
    <cellStyle name="20% - uthevingsfarge 5 11 2 2 2 2" xfId="16574" xr:uid="{807B41C2-175A-4F80-B0C9-320B09EBE624}"/>
    <cellStyle name="20% - uthevingsfarge 5 11 2 2 3" xfId="14001" xr:uid="{113CB371-49C7-4C10-A872-8A37A7E82100}"/>
    <cellStyle name="20% - uthevingsfarge 5 11 2 3" xfId="9585" xr:uid="{00000000-0005-0000-0000-00006E0C0000}"/>
    <cellStyle name="20% - uthevingsfarge 5 11 2 3 2" xfId="18011" xr:uid="{41721C09-A531-43C5-A8E0-4139557B609E}"/>
    <cellStyle name="20% - uthevingsfarge 5 11 3" xfId="4765" xr:uid="{00000000-0005-0000-0000-00006F0C0000}"/>
    <cellStyle name="20% - uthevingsfarge 5 11 3 2" xfId="7418" xr:uid="{00000000-0005-0000-0000-0000700C0000}"/>
    <cellStyle name="20% - uthevingsfarge 5 11 3 2 2" xfId="15873" xr:uid="{6E8EF090-4674-414E-A565-AFA83554CCD4}"/>
    <cellStyle name="20% - uthevingsfarge 5 11 3 3" xfId="13300" xr:uid="{95AB45EF-8234-43C2-8FF6-27E6B3B91AB3}"/>
    <cellStyle name="20% - uthevingsfarge 5 11 4" xfId="9973" xr:uid="{00000000-0005-0000-0000-0000710C0000}"/>
    <cellStyle name="20% - uthevingsfarge 5 11 4 2" xfId="18399" xr:uid="{CFEB0AD2-58B0-4F28-B6C2-4C15C20651B9}"/>
    <cellStyle name="20% - uthevingsfarge 5 110" xfId="6595" xr:uid="{00000000-0005-0000-0000-0000720C0000}"/>
    <cellStyle name="20% - uthevingsfarge 5 110 2" xfId="15050" xr:uid="{A9AB83D4-3FDD-4551-A5D8-02DDE25D39B1}"/>
    <cellStyle name="20% - uthevingsfarge 5 111" xfId="8598" xr:uid="{00000000-0005-0000-0000-0000730C0000}"/>
    <cellStyle name="20% - uthevingsfarge 5 111 2" xfId="17053" xr:uid="{9BCB4EA3-63AB-4454-A3B7-9C95EE0F3C5E}"/>
    <cellStyle name="20% - uthevingsfarge 5 12" xfId="869" xr:uid="{00000000-0005-0000-0000-0000740C0000}"/>
    <cellStyle name="20% - uthevingsfarge 5 12 2" xfId="870" xr:uid="{00000000-0005-0000-0000-0000750C0000}"/>
    <cellStyle name="20% - uthevingsfarge 5 12 2 2" xfId="5487" xr:uid="{00000000-0005-0000-0000-0000760C0000}"/>
    <cellStyle name="20% - uthevingsfarge 5 12 2 2 2" xfId="8120" xr:uid="{00000000-0005-0000-0000-0000770C0000}"/>
    <cellStyle name="20% - uthevingsfarge 5 12 2 2 2 2" xfId="16575" xr:uid="{A7A15C3B-7B91-4117-97AE-E1D0FF3A9AC0}"/>
    <cellStyle name="20% - uthevingsfarge 5 12 2 2 3" xfId="14002" xr:uid="{C1A1A6CA-8FFE-42D6-A675-56F2EE78189A}"/>
    <cellStyle name="20% - uthevingsfarge 5 12 2 3" xfId="9213" xr:uid="{00000000-0005-0000-0000-0000780C0000}"/>
    <cellStyle name="20% - uthevingsfarge 5 12 2 3 2" xfId="17648" xr:uid="{759935AA-C3F2-4BE4-A79F-2E3572D45579}"/>
    <cellStyle name="20% - uthevingsfarge 5 12 3" xfId="4766" xr:uid="{00000000-0005-0000-0000-0000790C0000}"/>
    <cellStyle name="20% - uthevingsfarge 5 12 3 2" xfId="7419" xr:uid="{00000000-0005-0000-0000-00007A0C0000}"/>
    <cellStyle name="20% - uthevingsfarge 5 12 3 2 2" xfId="15874" xr:uid="{B4814A1A-B0BC-46F4-ADCE-B714F4595026}"/>
    <cellStyle name="20% - uthevingsfarge 5 12 3 3" xfId="13301" xr:uid="{2BFFD62C-360C-4F5C-BA95-523F69CDD1C1}"/>
    <cellStyle name="20% - uthevingsfarge 5 12 4" xfId="9212" xr:uid="{00000000-0005-0000-0000-00007B0C0000}"/>
    <cellStyle name="20% - uthevingsfarge 5 12 4 2" xfId="17647" xr:uid="{21AD3189-5BF9-459A-9A83-C4CC21DA9B23}"/>
    <cellStyle name="20% - uthevingsfarge 5 13" xfId="871" xr:uid="{00000000-0005-0000-0000-00007C0C0000}"/>
    <cellStyle name="20% - uthevingsfarge 5 13 2" xfId="872" xr:uid="{00000000-0005-0000-0000-00007D0C0000}"/>
    <cellStyle name="20% - uthevingsfarge 5 13 2 2" xfId="5488" xr:uid="{00000000-0005-0000-0000-00007E0C0000}"/>
    <cellStyle name="20% - uthevingsfarge 5 13 2 2 2" xfId="8121" xr:uid="{00000000-0005-0000-0000-00007F0C0000}"/>
    <cellStyle name="20% - uthevingsfarge 5 13 2 2 2 2" xfId="16576" xr:uid="{CA0F1451-DB20-4009-8505-772E4A8A60A6}"/>
    <cellStyle name="20% - uthevingsfarge 5 13 2 2 3" xfId="14003" xr:uid="{2BA5B7EF-B842-46F9-847A-AE884287C743}"/>
    <cellStyle name="20% - uthevingsfarge 5 13 2 3" xfId="9211" xr:uid="{00000000-0005-0000-0000-0000800C0000}"/>
    <cellStyle name="20% - uthevingsfarge 5 13 2 3 2" xfId="17646" xr:uid="{CA431E63-7F77-4272-8B20-E7FBB22AE165}"/>
    <cellStyle name="20% - uthevingsfarge 5 13 3" xfId="4767" xr:uid="{00000000-0005-0000-0000-0000810C0000}"/>
    <cellStyle name="20% - uthevingsfarge 5 13 3 2" xfId="7420" xr:uid="{00000000-0005-0000-0000-0000820C0000}"/>
    <cellStyle name="20% - uthevingsfarge 5 13 3 2 2" xfId="15875" xr:uid="{F59C788E-AFAE-4580-8243-7CE54E8EBC4B}"/>
    <cellStyle name="20% - uthevingsfarge 5 13 3 3" xfId="13302" xr:uid="{E38B0418-8726-467E-841D-973821F7ABD2}"/>
    <cellStyle name="20% - uthevingsfarge 5 13 4" xfId="9210" xr:uid="{00000000-0005-0000-0000-0000830C0000}"/>
    <cellStyle name="20% - uthevingsfarge 5 13 4 2" xfId="17645" xr:uid="{643767A6-1D10-494F-9D54-830A944123B3}"/>
    <cellStyle name="20% - uthevingsfarge 5 14" xfId="873" xr:uid="{00000000-0005-0000-0000-0000840C0000}"/>
    <cellStyle name="20% - uthevingsfarge 5 14 2" xfId="874" xr:uid="{00000000-0005-0000-0000-0000850C0000}"/>
    <cellStyle name="20% - uthevingsfarge 5 14 2 2" xfId="5489" xr:uid="{00000000-0005-0000-0000-0000860C0000}"/>
    <cellStyle name="20% - uthevingsfarge 5 14 2 2 2" xfId="8122" xr:uid="{00000000-0005-0000-0000-0000870C0000}"/>
    <cellStyle name="20% - uthevingsfarge 5 14 2 2 2 2" xfId="16577" xr:uid="{FD7DFBC6-10FB-42D8-AD47-4E18B8749C5E}"/>
    <cellStyle name="20% - uthevingsfarge 5 14 2 2 3" xfId="14004" xr:uid="{30952482-528D-46AD-B3AA-F8AE21E72EE2}"/>
    <cellStyle name="20% - uthevingsfarge 5 14 2 3" xfId="10719" xr:uid="{00000000-0005-0000-0000-0000880C0000}"/>
    <cellStyle name="20% - uthevingsfarge 5 14 2 3 2" xfId="19126" xr:uid="{264922D7-1ACE-4329-A25C-64FECC21C106}"/>
    <cellStyle name="20% - uthevingsfarge 5 14 3" xfId="4768" xr:uid="{00000000-0005-0000-0000-0000890C0000}"/>
    <cellStyle name="20% - uthevingsfarge 5 14 3 2" xfId="7421" xr:uid="{00000000-0005-0000-0000-00008A0C0000}"/>
    <cellStyle name="20% - uthevingsfarge 5 14 3 2 2" xfId="15876" xr:uid="{2A84B5C1-73E6-477D-8C94-4B1496D13D98}"/>
    <cellStyle name="20% - uthevingsfarge 5 14 3 3" xfId="13303" xr:uid="{600E4A40-C486-4E89-BCA7-FB9E517977E6}"/>
    <cellStyle name="20% - uthevingsfarge 5 14 4" xfId="9972" xr:uid="{00000000-0005-0000-0000-00008B0C0000}"/>
    <cellStyle name="20% - uthevingsfarge 5 14 4 2" xfId="18398" xr:uid="{FFC55E37-CA83-49F2-9396-1C93FBA30EF7}"/>
    <cellStyle name="20% - uthevingsfarge 5 15" xfId="875" xr:uid="{00000000-0005-0000-0000-00008C0C0000}"/>
    <cellStyle name="20% - uthevingsfarge 5 15 2" xfId="876" xr:uid="{00000000-0005-0000-0000-00008D0C0000}"/>
    <cellStyle name="20% - uthevingsfarge 5 15 2 2" xfId="5490" xr:uid="{00000000-0005-0000-0000-00008E0C0000}"/>
    <cellStyle name="20% - uthevingsfarge 5 15 2 2 2" xfId="8123" xr:uid="{00000000-0005-0000-0000-00008F0C0000}"/>
    <cellStyle name="20% - uthevingsfarge 5 15 2 2 2 2" xfId="16578" xr:uid="{64B6F663-B6B0-443C-962B-B1497F4319BC}"/>
    <cellStyle name="20% - uthevingsfarge 5 15 2 2 3" xfId="14005" xr:uid="{31E903F2-8BB8-4BD2-A054-952EDF3F3794}"/>
    <cellStyle name="20% - uthevingsfarge 5 15 2 3" xfId="9971" xr:uid="{00000000-0005-0000-0000-0000900C0000}"/>
    <cellStyle name="20% - uthevingsfarge 5 15 2 3 2" xfId="18397" xr:uid="{51C549FB-EA18-4144-B39C-E0B22450FCA9}"/>
    <cellStyle name="20% - uthevingsfarge 5 15 3" xfId="4769" xr:uid="{00000000-0005-0000-0000-0000910C0000}"/>
    <cellStyle name="20% - uthevingsfarge 5 15 3 2" xfId="7422" xr:uid="{00000000-0005-0000-0000-0000920C0000}"/>
    <cellStyle name="20% - uthevingsfarge 5 15 3 2 2" xfId="15877" xr:uid="{471BB815-5F92-40B2-B38F-92463BA5DA43}"/>
    <cellStyle name="20% - uthevingsfarge 5 15 3 3" xfId="13304" xr:uid="{A8923695-789A-4D96-9089-E17DA0295871}"/>
    <cellStyle name="20% - uthevingsfarge 5 15 4" xfId="9970" xr:uid="{00000000-0005-0000-0000-0000930C0000}"/>
    <cellStyle name="20% - uthevingsfarge 5 15 4 2" xfId="18396" xr:uid="{32B9EA87-E550-4690-9F95-2EFCF812B0CA}"/>
    <cellStyle name="20% - uthevingsfarge 5 16" xfId="877" xr:uid="{00000000-0005-0000-0000-0000940C0000}"/>
    <cellStyle name="20% - uthevingsfarge 5 16 2" xfId="878" xr:uid="{00000000-0005-0000-0000-0000950C0000}"/>
    <cellStyle name="20% - uthevingsfarge 5 16 2 2" xfId="5491" xr:uid="{00000000-0005-0000-0000-0000960C0000}"/>
    <cellStyle name="20% - uthevingsfarge 5 16 2 2 2" xfId="8124" xr:uid="{00000000-0005-0000-0000-0000970C0000}"/>
    <cellStyle name="20% - uthevingsfarge 5 16 2 2 2 2" xfId="16579" xr:uid="{D5AB8EA0-D684-49A9-A70B-F26CF16A8A8A}"/>
    <cellStyle name="20% - uthevingsfarge 5 16 2 2 3" xfId="14006" xr:uid="{D9501EDE-0AE7-403F-9DA5-B30C56FD1D97}"/>
    <cellStyle name="20% - uthevingsfarge 5 16 2 3" xfId="9969" xr:uid="{00000000-0005-0000-0000-0000980C0000}"/>
    <cellStyle name="20% - uthevingsfarge 5 16 2 3 2" xfId="18395" xr:uid="{12A475B8-3545-4E3E-98B5-85A679E602F5}"/>
    <cellStyle name="20% - uthevingsfarge 5 16 3" xfId="4770" xr:uid="{00000000-0005-0000-0000-0000990C0000}"/>
    <cellStyle name="20% - uthevingsfarge 5 16 3 2" xfId="7423" xr:uid="{00000000-0005-0000-0000-00009A0C0000}"/>
    <cellStyle name="20% - uthevingsfarge 5 16 3 2 2" xfId="15878" xr:uid="{F34B5EAE-20D8-4C13-B05B-E1AB2CF14682}"/>
    <cellStyle name="20% - uthevingsfarge 5 16 3 3" xfId="13305" xr:uid="{F616A6A8-FBAC-47DA-979E-3C565A8BD8F4}"/>
    <cellStyle name="20% - uthevingsfarge 5 16 4" xfId="9968" xr:uid="{00000000-0005-0000-0000-00009B0C0000}"/>
    <cellStyle name="20% - uthevingsfarge 5 16 4 2" xfId="18394" xr:uid="{DB7B681C-B410-4C3C-AB7D-8DE3A7466D7B}"/>
    <cellStyle name="20% - uthevingsfarge 5 17" xfId="879" xr:uid="{00000000-0005-0000-0000-00009C0C0000}"/>
    <cellStyle name="20% - uthevingsfarge 5 17 2" xfId="880" xr:uid="{00000000-0005-0000-0000-00009D0C0000}"/>
    <cellStyle name="20% - uthevingsfarge 5 17 2 2" xfId="5492" xr:uid="{00000000-0005-0000-0000-00009E0C0000}"/>
    <cellStyle name="20% - uthevingsfarge 5 17 2 2 2" xfId="8125" xr:uid="{00000000-0005-0000-0000-00009F0C0000}"/>
    <cellStyle name="20% - uthevingsfarge 5 17 2 2 2 2" xfId="16580" xr:uid="{D6FA0442-F12D-4D71-BE92-F703B03E8CA7}"/>
    <cellStyle name="20% - uthevingsfarge 5 17 2 2 3" xfId="14007" xr:uid="{506900B3-7909-421E-895F-93F28CA19AF0}"/>
    <cellStyle name="20% - uthevingsfarge 5 17 2 3" xfId="9967" xr:uid="{00000000-0005-0000-0000-0000A00C0000}"/>
    <cellStyle name="20% - uthevingsfarge 5 17 2 3 2" xfId="18393" xr:uid="{F7C4E0E3-6A12-4131-9CCA-4891BAF4F964}"/>
    <cellStyle name="20% - uthevingsfarge 5 17 3" xfId="4771" xr:uid="{00000000-0005-0000-0000-0000A10C0000}"/>
    <cellStyle name="20% - uthevingsfarge 5 17 3 2" xfId="7424" xr:uid="{00000000-0005-0000-0000-0000A20C0000}"/>
    <cellStyle name="20% - uthevingsfarge 5 17 3 2 2" xfId="15879" xr:uid="{FA139376-0AC7-4DFE-A983-2A8ADE0B3514}"/>
    <cellStyle name="20% - uthevingsfarge 5 17 3 3" xfId="13306" xr:uid="{DD287A5D-7AB5-4656-A18A-D07A06C43DDE}"/>
    <cellStyle name="20% - uthevingsfarge 5 17 4" xfId="10718" xr:uid="{00000000-0005-0000-0000-0000A30C0000}"/>
    <cellStyle name="20% - uthevingsfarge 5 17 4 2" xfId="19125" xr:uid="{86795AA7-0D6E-46C9-8B1F-D9073C06B124}"/>
    <cellStyle name="20% - uthevingsfarge 5 18" xfId="881" xr:uid="{00000000-0005-0000-0000-0000A40C0000}"/>
    <cellStyle name="20% - uthevingsfarge 5 18 2" xfId="882" xr:uid="{00000000-0005-0000-0000-0000A50C0000}"/>
    <cellStyle name="20% - uthevingsfarge 5 18 2 2" xfId="5493" xr:uid="{00000000-0005-0000-0000-0000A60C0000}"/>
    <cellStyle name="20% - uthevingsfarge 5 18 2 2 2" xfId="8126" xr:uid="{00000000-0005-0000-0000-0000A70C0000}"/>
    <cellStyle name="20% - uthevingsfarge 5 18 2 2 2 2" xfId="16581" xr:uid="{23C8AD66-A9D7-4AB8-9F88-6F3E882DD517}"/>
    <cellStyle name="20% - uthevingsfarge 5 18 2 2 3" xfId="14008" xr:uid="{095270D8-F96F-4F44-B9D7-F04E4BE5EF4A}"/>
    <cellStyle name="20% - uthevingsfarge 5 18 2 3" xfId="10717" xr:uid="{00000000-0005-0000-0000-0000A80C0000}"/>
    <cellStyle name="20% - uthevingsfarge 5 18 2 3 2" xfId="19124" xr:uid="{B724C50D-724D-497D-BE6A-D9E0982CF450}"/>
    <cellStyle name="20% - uthevingsfarge 5 18 3" xfId="4772" xr:uid="{00000000-0005-0000-0000-0000A90C0000}"/>
    <cellStyle name="20% - uthevingsfarge 5 18 3 2" xfId="7425" xr:uid="{00000000-0005-0000-0000-0000AA0C0000}"/>
    <cellStyle name="20% - uthevingsfarge 5 18 3 2 2" xfId="15880" xr:uid="{3D0A5E51-2E84-4820-84FD-363F092E5759}"/>
    <cellStyle name="20% - uthevingsfarge 5 18 3 3" xfId="13307" xr:uid="{9B1D1EF0-13F3-4DED-8209-BB5D781E702A}"/>
    <cellStyle name="20% - uthevingsfarge 5 18 4" xfId="9584" xr:uid="{00000000-0005-0000-0000-0000AB0C0000}"/>
    <cellStyle name="20% - uthevingsfarge 5 18 4 2" xfId="18010" xr:uid="{586013CF-DB43-447D-BB88-5BDFB916B596}"/>
    <cellStyle name="20% - uthevingsfarge 5 19" xfId="883" xr:uid="{00000000-0005-0000-0000-0000AC0C0000}"/>
    <cellStyle name="20% - uthevingsfarge 5 19 2" xfId="884" xr:uid="{00000000-0005-0000-0000-0000AD0C0000}"/>
    <cellStyle name="20% - uthevingsfarge 5 19 2 2" xfId="5494" xr:uid="{00000000-0005-0000-0000-0000AE0C0000}"/>
    <cellStyle name="20% - uthevingsfarge 5 19 2 2 2" xfId="8127" xr:uid="{00000000-0005-0000-0000-0000AF0C0000}"/>
    <cellStyle name="20% - uthevingsfarge 5 19 2 2 2 2" xfId="16582" xr:uid="{5BC2695B-870F-43A0-8C17-713B24A378DA}"/>
    <cellStyle name="20% - uthevingsfarge 5 19 2 2 3" xfId="14009" xr:uid="{04712FB4-DD51-43EF-969E-27CA52CEDFC3}"/>
    <cellStyle name="20% - uthevingsfarge 5 19 2 3" xfId="9197" xr:uid="{00000000-0005-0000-0000-0000B00C0000}"/>
    <cellStyle name="20% - uthevingsfarge 5 19 2 3 2" xfId="17635" xr:uid="{20EFD542-B5D8-4172-86BF-5F9C860F024C}"/>
    <cellStyle name="20% - uthevingsfarge 5 19 3" xfId="4773" xr:uid="{00000000-0005-0000-0000-0000B10C0000}"/>
    <cellStyle name="20% - uthevingsfarge 5 19 3 2" xfId="7426" xr:uid="{00000000-0005-0000-0000-0000B20C0000}"/>
    <cellStyle name="20% - uthevingsfarge 5 19 3 2 2" xfId="15881" xr:uid="{038458ED-11B9-4776-AC1A-65DEAAFD017F}"/>
    <cellStyle name="20% - uthevingsfarge 5 19 3 3" xfId="13308" xr:uid="{4D85A092-1372-4BA5-B047-B19D17AFD9A6}"/>
    <cellStyle name="20% - uthevingsfarge 5 19 4" xfId="9208" xr:uid="{00000000-0005-0000-0000-0000B30C0000}"/>
    <cellStyle name="20% - uthevingsfarge 5 19 4 2" xfId="17643" xr:uid="{B3AFCC6F-CA3C-417A-93DE-D5ED3B5E8F29}"/>
    <cellStyle name="20% - uthevingsfarge 5 2" xfId="65" xr:uid="{00000000-0005-0000-0000-0000B40C0000}"/>
    <cellStyle name="20% - uthevingsfarge 5 2 2" xfId="885" xr:uid="{00000000-0005-0000-0000-0000B50C0000}"/>
    <cellStyle name="20% - uthevingsfarge 5 2 2 2" xfId="5495" xr:uid="{00000000-0005-0000-0000-0000B60C0000}"/>
    <cellStyle name="20% - uthevingsfarge 5 2 2 2 2" xfId="8128" xr:uid="{00000000-0005-0000-0000-0000B70C0000}"/>
    <cellStyle name="20% - uthevingsfarge 5 2 2 2 2 2" xfId="16583" xr:uid="{A571CD15-013E-4B19-9581-02937DCF1348}"/>
    <cellStyle name="20% - uthevingsfarge 5 2 2 2 3" xfId="14010" xr:uid="{8C630915-2D36-4E50-A308-31E608543621}"/>
    <cellStyle name="20% - uthevingsfarge 5 2 2 3" xfId="9583" xr:uid="{00000000-0005-0000-0000-0000B80C0000}"/>
    <cellStyle name="20% - uthevingsfarge 5 2 2 3 2" xfId="18009" xr:uid="{9F725569-402A-4CA8-AA12-FE26A62E810D}"/>
    <cellStyle name="20% - uthevingsfarge 5 2 3" xfId="4774" xr:uid="{00000000-0005-0000-0000-0000B90C0000}"/>
    <cellStyle name="20% - uthevingsfarge 5 2 3 2" xfId="7427" xr:uid="{00000000-0005-0000-0000-0000BA0C0000}"/>
    <cellStyle name="20% - uthevingsfarge 5 2 3 2 2" xfId="15882" xr:uid="{A5188656-316F-4059-9331-E251B283FB3C}"/>
    <cellStyle name="20% - uthevingsfarge 5 2 3 3" xfId="13309" xr:uid="{4C8170E2-A360-453A-98DF-3A61EE87D2C0}"/>
    <cellStyle name="20% - uthevingsfarge 5 2 4" xfId="9582" xr:uid="{00000000-0005-0000-0000-0000BB0C0000}"/>
    <cellStyle name="20% - uthevingsfarge 5 2 4 2" xfId="18008" xr:uid="{40737A16-2F98-4D3E-86C8-1CAFD189F931}"/>
    <cellStyle name="20% - uthevingsfarge 5 20" xfId="886" xr:uid="{00000000-0005-0000-0000-0000BC0C0000}"/>
    <cellStyle name="20% - uthevingsfarge 5 20 2" xfId="887" xr:uid="{00000000-0005-0000-0000-0000BD0C0000}"/>
    <cellStyle name="20% - uthevingsfarge 5 20 2 2" xfId="5496" xr:uid="{00000000-0005-0000-0000-0000BE0C0000}"/>
    <cellStyle name="20% - uthevingsfarge 5 20 2 2 2" xfId="8129" xr:uid="{00000000-0005-0000-0000-0000BF0C0000}"/>
    <cellStyle name="20% - uthevingsfarge 5 20 2 2 2 2" xfId="16584" xr:uid="{CC6107DB-8C88-4CEE-946A-A91EAFFEFCA2}"/>
    <cellStyle name="20% - uthevingsfarge 5 20 2 2 3" xfId="14011" xr:uid="{E91F7AC4-F699-4EB8-A407-78A550C873E5}"/>
    <cellStyle name="20% - uthevingsfarge 5 20 2 3" xfId="9581" xr:uid="{00000000-0005-0000-0000-0000C00C0000}"/>
    <cellStyle name="20% - uthevingsfarge 5 20 2 3 2" xfId="18007" xr:uid="{56E3BB6F-9EFA-4666-83FF-6147C5B93470}"/>
    <cellStyle name="20% - uthevingsfarge 5 20 3" xfId="4775" xr:uid="{00000000-0005-0000-0000-0000C10C0000}"/>
    <cellStyle name="20% - uthevingsfarge 5 20 3 2" xfId="7428" xr:uid="{00000000-0005-0000-0000-0000C20C0000}"/>
    <cellStyle name="20% - uthevingsfarge 5 20 3 2 2" xfId="15883" xr:uid="{62F1DD07-E2E1-42A0-9F69-C750A468B22D}"/>
    <cellStyle name="20% - uthevingsfarge 5 20 3 3" xfId="13310" xr:uid="{40214D6B-D55E-45A2-B062-A124F7C6340F}"/>
    <cellStyle name="20% - uthevingsfarge 5 20 4" xfId="9580" xr:uid="{00000000-0005-0000-0000-0000C30C0000}"/>
    <cellStyle name="20% - uthevingsfarge 5 20 4 2" xfId="18006" xr:uid="{80BFE40C-7CCF-4622-90C8-3BEEA7D43026}"/>
    <cellStyle name="20% - uthevingsfarge 5 21" xfId="888" xr:uid="{00000000-0005-0000-0000-0000C40C0000}"/>
    <cellStyle name="20% - uthevingsfarge 5 21 2" xfId="889" xr:uid="{00000000-0005-0000-0000-0000C50C0000}"/>
    <cellStyle name="20% - uthevingsfarge 5 21 2 2" xfId="5497" xr:uid="{00000000-0005-0000-0000-0000C60C0000}"/>
    <cellStyle name="20% - uthevingsfarge 5 21 2 2 2" xfId="8130" xr:uid="{00000000-0005-0000-0000-0000C70C0000}"/>
    <cellStyle name="20% - uthevingsfarge 5 21 2 2 2 2" xfId="16585" xr:uid="{4D510DA7-46CF-4CB1-8979-EFF78CD60066}"/>
    <cellStyle name="20% - uthevingsfarge 5 21 2 2 3" xfId="14012" xr:uid="{37302B72-9C0C-4165-8E66-2573222D8DE5}"/>
    <cellStyle name="20% - uthevingsfarge 5 21 2 3" xfId="9966" xr:uid="{00000000-0005-0000-0000-0000C80C0000}"/>
    <cellStyle name="20% - uthevingsfarge 5 21 2 3 2" xfId="18392" xr:uid="{3755725A-F77F-4A84-AC2A-6CCA41FED786}"/>
    <cellStyle name="20% - uthevingsfarge 5 21 3" xfId="4776" xr:uid="{00000000-0005-0000-0000-0000C90C0000}"/>
    <cellStyle name="20% - uthevingsfarge 5 21 3 2" xfId="7429" xr:uid="{00000000-0005-0000-0000-0000CA0C0000}"/>
    <cellStyle name="20% - uthevingsfarge 5 21 3 2 2" xfId="15884" xr:uid="{3783DD6B-553E-45B5-9785-F446E9F946F8}"/>
    <cellStyle name="20% - uthevingsfarge 5 21 3 3" xfId="13311" xr:uid="{5D521AB5-DDFE-4D33-9934-9DACE2D0572D}"/>
    <cellStyle name="20% - uthevingsfarge 5 21 4" xfId="9965" xr:uid="{00000000-0005-0000-0000-0000CB0C0000}"/>
    <cellStyle name="20% - uthevingsfarge 5 21 4 2" xfId="18391" xr:uid="{4C1B9B1B-DE3B-44B1-9CC9-9939F67A4CBD}"/>
    <cellStyle name="20% - uthevingsfarge 5 22" xfId="890" xr:uid="{00000000-0005-0000-0000-0000CC0C0000}"/>
    <cellStyle name="20% - uthevingsfarge 5 22 2" xfId="891" xr:uid="{00000000-0005-0000-0000-0000CD0C0000}"/>
    <cellStyle name="20% - uthevingsfarge 5 22 2 2" xfId="5498" xr:uid="{00000000-0005-0000-0000-0000CE0C0000}"/>
    <cellStyle name="20% - uthevingsfarge 5 22 2 2 2" xfId="8131" xr:uid="{00000000-0005-0000-0000-0000CF0C0000}"/>
    <cellStyle name="20% - uthevingsfarge 5 22 2 2 2 2" xfId="16586" xr:uid="{5C6C37E2-9420-492F-BA06-BE2A79FB373A}"/>
    <cellStyle name="20% - uthevingsfarge 5 22 2 2 3" xfId="14013" xr:uid="{B34DE240-355C-4159-9895-EE598A16E0EF}"/>
    <cellStyle name="20% - uthevingsfarge 5 22 2 3" xfId="9964" xr:uid="{00000000-0005-0000-0000-0000D00C0000}"/>
    <cellStyle name="20% - uthevingsfarge 5 22 2 3 2" xfId="18390" xr:uid="{FBE7FCE2-B6F6-4D6F-BD48-39CF5CC9DD47}"/>
    <cellStyle name="20% - uthevingsfarge 5 22 3" xfId="4777" xr:uid="{00000000-0005-0000-0000-0000D10C0000}"/>
    <cellStyle name="20% - uthevingsfarge 5 22 3 2" xfId="7430" xr:uid="{00000000-0005-0000-0000-0000D20C0000}"/>
    <cellStyle name="20% - uthevingsfarge 5 22 3 2 2" xfId="15885" xr:uid="{48617638-EAD6-4674-98F0-2A73DEF8D6FD}"/>
    <cellStyle name="20% - uthevingsfarge 5 22 3 3" xfId="13312" xr:uid="{58B69EED-D5C0-46EE-918F-AC72ACB604D0}"/>
    <cellStyle name="20% - uthevingsfarge 5 22 4" xfId="9963" xr:uid="{00000000-0005-0000-0000-0000D30C0000}"/>
    <cellStyle name="20% - uthevingsfarge 5 22 4 2" xfId="18389" xr:uid="{FDB6108A-1DFC-4C61-8CE2-AD0C147DE7E0}"/>
    <cellStyle name="20% - uthevingsfarge 5 23" xfId="892" xr:uid="{00000000-0005-0000-0000-0000D40C0000}"/>
    <cellStyle name="20% - uthevingsfarge 5 23 2" xfId="893" xr:uid="{00000000-0005-0000-0000-0000D50C0000}"/>
    <cellStyle name="20% - uthevingsfarge 5 23 2 2" xfId="5499" xr:uid="{00000000-0005-0000-0000-0000D60C0000}"/>
    <cellStyle name="20% - uthevingsfarge 5 23 2 2 2" xfId="8132" xr:uid="{00000000-0005-0000-0000-0000D70C0000}"/>
    <cellStyle name="20% - uthevingsfarge 5 23 2 2 2 2" xfId="16587" xr:uid="{72D53C70-A0F6-497D-9B3D-AE81033C60FF}"/>
    <cellStyle name="20% - uthevingsfarge 5 23 2 2 3" xfId="14014" xr:uid="{E083D7CA-F2BC-45D5-87FA-E322D0015253}"/>
    <cellStyle name="20% - uthevingsfarge 5 23 2 3" xfId="10728" xr:uid="{00000000-0005-0000-0000-0000D80C0000}"/>
    <cellStyle name="20% - uthevingsfarge 5 23 2 3 2" xfId="19135" xr:uid="{C85106C3-021A-4DDB-8474-AA4BE46443A2}"/>
    <cellStyle name="20% - uthevingsfarge 5 23 3" xfId="4778" xr:uid="{00000000-0005-0000-0000-0000D90C0000}"/>
    <cellStyle name="20% - uthevingsfarge 5 23 3 2" xfId="7431" xr:uid="{00000000-0005-0000-0000-0000DA0C0000}"/>
    <cellStyle name="20% - uthevingsfarge 5 23 3 2 2" xfId="15886" xr:uid="{FA87C193-4BEF-4EC6-8610-63372E80AF1C}"/>
    <cellStyle name="20% - uthevingsfarge 5 23 3 3" xfId="13313" xr:uid="{C4841172-CAD4-4D09-BFCB-244E54C46A87}"/>
    <cellStyle name="20% - uthevingsfarge 5 23 4" xfId="10727" xr:uid="{00000000-0005-0000-0000-0000DB0C0000}"/>
    <cellStyle name="20% - uthevingsfarge 5 23 4 2" xfId="19134" xr:uid="{D9F8A23E-1EFD-413D-9103-4C0836386E89}"/>
    <cellStyle name="20% - uthevingsfarge 5 24" xfId="894" xr:uid="{00000000-0005-0000-0000-0000DC0C0000}"/>
    <cellStyle name="20% - uthevingsfarge 5 24 2" xfId="895" xr:uid="{00000000-0005-0000-0000-0000DD0C0000}"/>
    <cellStyle name="20% - uthevingsfarge 5 24 2 2" xfId="5500" xr:uid="{00000000-0005-0000-0000-0000DE0C0000}"/>
    <cellStyle name="20% - uthevingsfarge 5 24 2 2 2" xfId="8133" xr:uid="{00000000-0005-0000-0000-0000DF0C0000}"/>
    <cellStyle name="20% - uthevingsfarge 5 24 2 2 2 2" xfId="16588" xr:uid="{6CB19A05-830F-4DDB-A93A-7D88FA12AFCC}"/>
    <cellStyle name="20% - uthevingsfarge 5 24 2 2 3" xfId="14015" xr:uid="{4E781224-754D-46B5-84FF-DE9C4CE811AA}"/>
    <cellStyle name="20% - uthevingsfarge 5 24 2 3" xfId="10691" xr:uid="{00000000-0005-0000-0000-0000E00C0000}"/>
    <cellStyle name="20% - uthevingsfarge 5 24 2 3 2" xfId="19098" xr:uid="{EAA98555-0E11-4AD6-B755-DC3233C50786}"/>
    <cellStyle name="20% - uthevingsfarge 5 24 3" xfId="4779" xr:uid="{00000000-0005-0000-0000-0000E10C0000}"/>
    <cellStyle name="20% - uthevingsfarge 5 24 3 2" xfId="7432" xr:uid="{00000000-0005-0000-0000-0000E20C0000}"/>
    <cellStyle name="20% - uthevingsfarge 5 24 3 2 2" xfId="15887" xr:uid="{0EA1775B-9776-4C4D-B4DE-C63410F755FC}"/>
    <cellStyle name="20% - uthevingsfarge 5 24 3 3" xfId="13314" xr:uid="{3DD8989A-F7E0-4DC8-A112-6BAC6C34DD34}"/>
    <cellStyle name="20% - uthevingsfarge 5 24 4" xfId="9885" xr:uid="{00000000-0005-0000-0000-0000E30C0000}"/>
    <cellStyle name="20% - uthevingsfarge 5 24 4 2" xfId="18311" xr:uid="{164F562A-B6CE-41C5-96C7-6DE15A150DBD}"/>
    <cellStyle name="20% - uthevingsfarge 5 25" xfId="896" xr:uid="{00000000-0005-0000-0000-0000E40C0000}"/>
    <cellStyle name="20% - uthevingsfarge 5 25 2" xfId="897" xr:uid="{00000000-0005-0000-0000-0000E50C0000}"/>
    <cellStyle name="20% - uthevingsfarge 5 25 2 2" xfId="5501" xr:uid="{00000000-0005-0000-0000-0000E60C0000}"/>
    <cellStyle name="20% - uthevingsfarge 5 25 2 2 2" xfId="8134" xr:uid="{00000000-0005-0000-0000-0000E70C0000}"/>
    <cellStyle name="20% - uthevingsfarge 5 25 2 2 2 2" xfId="16589" xr:uid="{B8E821C9-3049-4630-A49A-FEDD55796CA8}"/>
    <cellStyle name="20% - uthevingsfarge 5 25 2 2 3" xfId="14016" xr:uid="{22BB3B66-20D4-48AE-AB1C-5E1FE4B87FB0}"/>
    <cellStyle name="20% - uthevingsfarge 5 25 2 3" xfId="10325" xr:uid="{00000000-0005-0000-0000-0000E80C0000}"/>
    <cellStyle name="20% - uthevingsfarge 5 25 2 3 2" xfId="18742" xr:uid="{FFBAB7F2-4B1D-4FE6-8A67-A059421963A0}"/>
    <cellStyle name="20% - uthevingsfarge 5 25 3" xfId="4780" xr:uid="{00000000-0005-0000-0000-0000E90C0000}"/>
    <cellStyle name="20% - uthevingsfarge 5 25 3 2" xfId="7433" xr:uid="{00000000-0005-0000-0000-0000EA0C0000}"/>
    <cellStyle name="20% - uthevingsfarge 5 25 3 2 2" xfId="15888" xr:uid="{1D670346-7DEA-4099-AB68-97D0301E8A4E}"/>
    <cellStyle name="20% - uthevingsfarge 5 25 3 3" xfId="13315" xr:uid="{9578C50C-9B2B-4C13-95C0-C8AED96F2189}"/>
    <cellStyle name="20% - uthevingsfarge 5 25 4" xfId="10419" xr:uid="{00000000-0005-0000-0000-0000EB0C0000}"/>
    <cellStyle name="20% - uthevingsfarge 5 25 4 2" xfId="18836" xr:uid="{E4B4D7E4-7145-4B63-AB07-156E237A7AAE}"/>
    <cellStyle name="20% - uthevingsfarge 5 26" xfId="898" xr:uid="{00000000-0005-0000-0000-0000EC0C0000}"/>
    <cellStyle name="20% - uthevingsfarge 5 26 2" xfId="899" xr:uid="{00000000-0005-0000-0000-0000ED0C0000}"/>
    <cellStyle name="20% - uthevingsfarge 5 26 2 2" xfId="5502" xr:uid="{00000000-0005-0000-0000-0000EE0C0000}"/>
    <cellStyle name="20% - uthevingsfarge 5 26 2 2 2" xfId="8135" xr:uid="{00000000-0005-0000-0000-0000EF0C0000}"/>
    <cellStyle name="20% - uthevingsfarge 5 26 2 2 2 2" xfId="16590" xr:uid="{375C73B3-9E89-4A78-85BE-EB8142724370}"/>
    <cellStyle name="20% - uthevingsfarge 5 26 2 2 3" xfId="14017" xr:uid="{FB695BD3-7C6E-42A8-BC77-3CD906E068F4}"/>
    <cellStyle name="20% - uthevingsfarge 5 26 2 3" xfId="10690" xr:uid="{00000000-0005-0000-0000-0000F00C0000}"/>
    <cellStyle name="20% - uthevingsfarge 5 26 2 3 2" xfId="19097" xr:uid="{C2ECE6C7-3C4E-49D5-816B-004B84E851F6}"/>
    <cellStyle name="20% - uthevingsfarge 5 26 3" xfId="4781" xr:uid="{00000000-0005-0000-0000-0000F10C0000}"/>
    <cellStyle name="20% - uthevingsfarge 5 26 3 2" xfId="7434" xr:uid="{00000000-0005-0000-0000-0000F20C0000}"/>
    <cellStyle name="20% - uthevingsfarge 5 26 3 2 2" xfId="15889" xr:uid="{730E38E2-272D-455A-AA31-F3DFEDE8A024}"/>
    <cellStyle name="20% - uthevingsfarge 5 26 3 3" xfId="13316" xr:uid="{45919935-2E55-4A27-AA1E-448F993ED5A8}"/>
    <cellStyle name="20% - uthevingsfarge 5 26 4" xfId="9886" xr:uid="{00000000-0005-0000-0000-0000F30C0000}"/>
    <cellStyle name="20% - uthevingsfarge 5 26 4 2" xfId="18312" xr:uid="{263E31EB-E66E-401E-A617-E826011FA0D2}"/>
    <cellStyle name="20% - uthevingsfarge 5 27" xfId="900" xr:uid="{00000000-0005-0000-0000-0000F40C0000}"/>
    <cellStyle name="20% - uthevingsfarge 5 27 2" xfId="901" xr:uid="{00000000-0005-0000-0000-0000F50C0000}"/>
    <cellStyle name="20% - uthevingsfarge 5 27 2 2" xfId="5503" xr:uid="{00000000-0005-0000-0000-0000F60C0000}"/>
    <cellStyle name="20% - uthevingsfarge 5 27 2 2 2" xfId="8136" xr:uid="{00000000-0005-0000-0000-0000F70C0000}"/>
    <cellStyle name="20% - uthevingsfarge 5 27 2 2 2 2" xfId="16591" xr:uid="{59C838EF-0A08-49E0-B39A-C3CFB6949610}"/>
    <cellStyle name="20% - uthevingsfarge 5 27 2 2 3" xfId="14018" xr:uid="{8235D1D6-0D51-40E1-A669-C5BBEFECA66A}"/>
    <cellStyle name="20% - uthevingsfarge 5 27 2 3" xfId="10324" xr:uid="{00000000-0005-0000-0000-0000F80C0000}"/>
    <cellStyle name="20% - uthevingsfarge 5 27 2 3 2" xfId="18741" xr:uid="{1CF3636F-564D-4E8E-A440-307290B5B047}"/>
    <cellStyle name="20% - uthevingsfarge 5 27 3" xfId="4782" xr:uid="{00000000-0005-0000-0000-0000F90C0000}"/>
    <cellStyle name="20% - uthevingsfarge 5 27 3 2" xfId="7435" xr:uid="{00000000-0005-0000-0000-0000FA0C0000}"/>
    <cellStyle name="20% - uthevingsfarge 5 27 3 2 2" xfId="15890" xr:uid="{78DFD322-841E-40A3-9A93-9EBC59B8F9E2}"/>
    <cellStyle name="20% - uthevingsfarge 5 27 3 3" xfId="13317" xr:uid="{D5578B28-6C0C-4600-B507-1D9D715FF6E6}"/>
    <cellStyle name="20% - uthevingsfarge 5 27 4" xfId="10418" xr:uid="{00000000-0005-0000-0000-0000FB0C0000}"/>
    <cellStyle name="20% - uthevingsfarge 5 27 4 2" xfId="18835" xr:uid="{9513C097-858C-4508-AC19-56248D1A0117}"/>
    <cellStyle name="20% - uthevingsfarge 5 28" xfId="902" xr:uid="{00000000-0005-0000-0000-0000FC0C0000}"/>
    <cellStyle name="20% - uthevingsfarge 5 28 2" xfId="903" xr:uid="{00000000-0005-0000-0000-0000FD0C0000}"/>
    <cellStyle name="20% - uthevingsfarge 5 28 2 2" xfId="5504" xr:uid="{00000000-0005-0000-0000-0000FE0C0000}"/>
    <cellStyle name="20% - uthevingsfarge 5 28 2 2 2" xfId="8137" xr:uid="{00000000-0005-0000-0000-0000FF0C0000}"/>
    <cellStyle name="20% - uthevingsfarge 5 28 2 2 2 2" xfId="16592" xr:uid="{34A9879C-A219-4402-9CBC-7B48F991FEAC}"/>
    <cellStyle name="20% - uthevingsfarge 5 28 2 2 3" xfId="14019" xr:uid="{F3FE71A9-EF04-4A21-90C0-AE221A71035F}"/>
    <cellStyle name="20% - uthevingsfarge 5 28 2 3" xfId="10689" xr:uid="{00000000-0005-0000-0000-0000000D0000}"/>
    <cellStyle name="20% - uthevingsfarge 5 28 2 3 2" xfId="19096" xr:uid="{032BC499-0B34-4851-82EC-5F3FE2175B3E}"/>
    <cellStyle name="20% - uthevingsfarge 5 28 3" xfId="4783" xr:uid="{00000000-0005-0000-0000-0000010D0000}"/>
    <cellStyle name="20% - uthevingsfarge 5 28 3 2" xfId="7436" xr:uid="{00000000-0005-0000-0000-0000020D0000}"/>
    <cellStyle name="20% - uthevingsfarge 5 28 3 2 2" xfId="15891" xr:uid="{C1C5472E-A9CD-4029-B7E3-03D83D5864D3}"/>
    <cellStyle name="20% - uthevingsfarge 5 28 3 3" xfId="13318" xr:uid="{207A3121-0DE0-4622-9385-BDAC8DB107BD}"/>
    <cellStyle name="20% - uthevingsfarge 5 28 4" xfId="9887" xr:uid="{00000000-0005-0000-0000-0000030D0000}"/>
    <cellStyle name="20% - uthevingsfarge 5 28 4 2" xfId="18313" xr:uid="{C91E4D18-675A-4DF9-9B6C-C36D6A7ABE11}"/>
    <cellStyle name="20% - uthevingsfarge 5 29" xfId="904" xr:uid="{00000000-0005-0000-0000-0000040D0000}"/>
    <cellStyle name="20% - uthevingsfarge 5 29 2" xfId="905" xr:uid="{00000000-0005-0000-0000-0000050D0000}"/>
    <cellStyle name="20% - uthevingsfarge 5 29 2 2" xfId="5505" xr:uid="{00000000-0005-0000-0000-0000060D0000}"/>
    <cellStyle name="20% - uthevingsfarge 5 29 2 2 2" xfId="8138" xr:uid="{00000000-0005-0000-0000-0000070D0000}"/>
    <cellStyle name="20% - uthevingsfarge 5 29 2 2 2 2" xfId="16593" xr:uid="{1BB68050-3268-44AD-B800-591B246F2EEB}"/>
    <cellStyle name="20% - uthevingsfarge 5 29 2 2 3" xfId="14020" xr:uid="{C64154EB-1B78-473E-A5C4-2D384D99D70B}"/>
    <cellStyle name="20% - uthevingsfarge 5 29 2 3" xfId="10323" xr:uid="{00000000-0005-0000-0000-0000080D0000}"/>
    <cellStyle name="20% - uthevingsfarge 5 29 2 3 2" xfId="18740" xr:uid="{4822AF1B-EF76-46E1-A269-CD37DD3A9E43}"/>
    <cellStyle name="20% - uthevingsfarge 5 29 3" xfId="4784" xr:uid="{00000000-0005-0000-0000-0000090D0000}"/>
    <cellStyle name="20% - uthevingsfarge 5 29 3 2" xfId="7437" xr:uid="{00000000-0005-0000-0000-00000A0D0000}"/>
    <cellStyle name="20% - uthevingsfarge 5 29 3 2 2" xfId="15892" xr:uid="{70B8D4BB-C246-42F8-9490-DAFA1C3307F8}"/>
    <cellStyle name="20% - uthevingsfarge 5 29 3 3" xfId="13319" xr:uid="{7D3C2A04-37BB-4162-B990-57FDCD8F2661}"/>
    <cellStyle name="20% - uthevingsfarge 5 29 4" xfId="10417" xr:uid="{00000000-0005-0000-0000-00000B0D0000}"/>
    <cellStyle name="20% - uthevingsfarge 5 29 4 2" xfId="18834" xr:uid="{819F5ABE-9D30-4975-9359-2223C04B8DC4}"/>
    <cellStyle name="20% - uthevingsfarge 5 3" xfId="906" xr:uid="{00000000-0005-0000-0000-00000C0D0000}"/>
    <cellStyle name="20% - uthevingsfarge 5 3 2" xfId="907" xr:uid="{00000000-0005-0000-0000-00000D0D0000}"/>
    <cellStyle name="20% - uthevingsfarge 5 3 2 2" xfId="5506" xr:uid="{00000000-0005-0000-0000-00000E0D0000}"/>
    <cellStyle name="20% - uthevingsfarge 5 3 2 2 2" xfId="8139" xr:uid="{00000000-0005-0000-0000-00000F0D0000}"/>
    <cellStyle name="20% - uthevingsfarge 5 3 2 2 2 2" xfId="16594" xr:uid="{D60662C2-75E1-456B-ADDC-FF5247951C7A}"/>
    <cellStyle name="20% - uthevingsfarge 5 3 2 2 3" xfId="14021" xr:uid="{7739AA1B-9EA1-4AAD-B14D-79F6A5055302}"/>
    <cellStyle name="20% - uthevingsfarge 5 3 2 3" xfId="10688" xr:uid="{00000000-0005-0000-0000-0000100D0000}"/>
    <cellStyle name="20% - uthevingsfarge 5 3 2 3 2" xfId="19095" xr:uid="{BCD70599-0711-4CF6-AFDA-4FA50980D3F8}"/>
    <cellStyle name="20% - uthevingsfarge 5 3 3" xfId="4785" xr:uid="{00000000-0005-0000-0000-0000110D0000}"/>
    <cellStyle name="20% - uthevingsfarge 5 3 3 2" xfId="7438" xr:uid="{00000000-0005-0000-0000-0000120D0000}"/>
    <cellStyle name="20% - uthevingsfarge 5 3 3 2 2" xfId="15893" xr:uid="{611F2C99-8E2A-495A-86B9-9EBB477C46C9}"/>
    <cellStyle name="20% - uthevingsfarge 5 3 3 3" xfId="13320" xr:uid="{08E32E0C-4255-4119-8889-A765F0DD1AA9}"/>
    <cellStyle name="20% - uthevingsfarge 5 3 4" xfId="9888" xr:uid="{00000000-0005-0000-0000-0000130D0000}"/>
    <cellStyle name="20% - uthevingsfarge 5 3 4 2" xfId="18314" xr:uid="{B76B29D4-5EDF-4501-BF34-9B5A702BF545}"/>
    <cellStyle name="20% - uthevingsfarge 5 30" xfId="908" xr:uid="{00000000-0005-0000-0000-0000140D0000}"/>
    <cellStyle name="20% - uthevingsfarge 5 30 2" xfId="909" xr:uid="{00000000-0005-0000-0000-0000150D0000}"/>
    <cellStyle name="20% - uthevingsfarge 5 30 2 2" xfId="5507" xr:uid="{00000000-0005-0000-0000-0000160D0000}"/>
    <cellStyle name="20% - uthevingsfarge 5 30 2 2 2" xfId="8140" xr:uid="{00000000-0005-0000-0000-0000170D0000}"/>
    <cellStyle name="20% - uthevingsfarge 5 30 2 2 2 2" xfId="16595" xr:uid="{580A33C4-915B-41C0-9DD9-92E871DA62BA}"/>
    <cellStyle name="20% - uthevingsfarge 5 30 2 2 3" xfId="14022" xr:uid="{6F08E5FB-BBDF-4C2B-A758-53523D0A48EF}"/>
    <cellStyle name="20% - uthevingsfarge 5 30 2 3" xfId="10322" xr:uid="{00000000-0005-0000-0000-0000180D0000}"/>
    <cellStyle name="20% - uthevingsfarge 5 30 2 3 2" xfId="18739" xr:uid="{8D04C715-CAFD-439A-B875-9DE5641523E7}"/>
    <cellStyle name="20% - uthevingsfarge 5 30 3" xfId="4786" xr:uid="{00000000-0005-0000-0000-0000190D0000}"/>
    <cellStyle name="20% - uthevingsfarge 5 30 3 2" xfId="7439" xr:uid="{00000000-0005-0000-0000-00001A0D0000}"/>
    <cellStyle name="20% - uthevingsfarge 5 30 3 2 2" xfId="15894" xr:uid="{088659C6-35E3-4E77-BE47-00C76B7D322B}"/>
    <cellStyle name="20% - uthevingsfarge 5 30 3 3" xfId="13321" xr:uid="{C532B23F-13C3-4257-A0BC-15D21C3B9B13}"/>
    <cellStyle name="20% - uthevingsfarge 5 30 4" xfId="10416" xr:uid="{00000000-0005-0000-0000-00001B0D0000}"/>
    <cellStyle name="20% - uthevingsfarge 5 30 4 2" xfId="18833" xr:uid="{6DD7E9E5-A08F-4DED-BB05-5A0BB45AA64E}"/>
    <cellStyle name="20% - uthevingsfarge 5 31" xfId="910" xr:uid="{00000000-0005-0000-0000-00001C0D0000}"/>
    <cellStyle name="20% - uthevingsfarge 5 31 2" xfId="911" xr:uid="{00000000-0005-0000-0000-00001D0D0000}"/>
    <cellStyle name="20% - uthevingsfarge 5 31 2 2" xfId="5508" xr:uid="{00000000-0005-0000-0000-00001E0D0000}"/>
    <cellStyle name="20% - uthevingsfarge 5 31 2 2 2" xfId="8141" xr:uid="{00000000-0005-0000-0000-00001F0D0000}"/>
    <cellStyle name="20% - uthevingsfarge 5 31 2 2 2 2" xfId="16596" xr:uid="{84291C4A-F91A-41E5-811A-8CA1080471FC}"/>
    <cellStyle name="20% - uthevingsfarge 5 31 2 2 3" xfId="14023" xr:uid="{0BFC6F09-D907-4652-8A9C-2334A16FA936}"/>
    <cellStyle name="20% - uthevingsfarge 5 31 2 3" xfId="10687" xr:uid="{00000000-0005-0000-0000-0000200D0000}"/>
    <cellStyle name="20% - uthevingsfarge 5 31 2 3 2" xfId="19094" xr:uid="{17CB6DA2-046C-4089-A804-2C174926689E}"/>
    <cellStyle name="20% - uthevingsfarge 5 31 3" xfId="4787" xr:uid="{00000000-0005-0000-0000-0000210D0000}"/>
    <cellStyle name="20% - uthevingsfarge 5 31 3 2" xfId="7440" xr:uid="{00000000-0005-0000-0000-0000220D0000}"/>
    <cellStyle name="20% - uthevingsfarge 5 31 3 2 2" xfId="15895" xr:uid="{D1951F7D-8C66-4CE4-978C-AFDC46A561B3}"/>
    <cellStyle name="20% - uthevingsfarge 5 31 3 3" xfId="13322" xr:uid="{58320FA9-C4A5-4BEA-BDEA-BC55BAD89694}"/>
    <cellStyle name="20% - uthevingsfarge 5 31 4" xfId="9889" xr:uid="{00000000-0005-0000-0000-0000230D0000}"/>
    <cellStyle name="20% - uthevingsfarge 5 31 4 2" xfId="18315" xr:uid="{7DC24E87-D41F-4C62-A8FE-7BE6AB47A3DA}"/>
    <cellStyle name="20% - uthevingsfarge 5 32" xfId="912" xr:uid="{00000000-0005-0000-0000-0000240D0000}"/>
    <cellStyle name="20% - uthevingsfarge 5 32 2" xfId="913" xr:uid="{00000000-0005-0000-0000-0000250D0000}"/>
    <cellStyle name="20% - uthevingsfarge 5 32 2 2" xfId="5509" xr:uid="{00000000-0005-0000-0000-0000260D0000}"/>
    <cellStyle name="20% - uthevingsfarge 5 32 2 2 2" xfId="8142" xr:uid="{00000000-0005-0000-0000-0000270D0000}"/>
    <cellStyle name="20% - uthevingsfarge 5 32 2 2 2 2" xfId="16597" xr:uid="{80BADA30-E269-4DDD-87BD-36DA29804183}"/>
    <cellStyle name="20% - uthevingsfarge 5 32 2 2 3" xfId="14024" xr:uid="{8540B6AB-453B-475E-B801-DC0414702FE1}"/>
    <cellStyle name="20% - uthevingsfarge 5 32 2 3" xfId="10321" xr:uid="{00000000-0005-0000-0000-0000280D0000}"/>
    <cellStyle name="20% - uthevingsfarge 5 32 2 3 2" xfId="18738" xr:uid="{8778EEFE-6783-4DCA-AFF9-0D70F1BAC24D}"/>
    <cellStyle name="20% - uthevingsfarge 5 32 3" xfId="4788" xr:uid="{00000000-0005-0000-0000-0000290D0000}"/>
    <cellStyle name="20% - uthevingsfarge 5 32 3 2" xfId="7441" xr:uid="{00000000-0005-0000-0000-00002A0D0000}"/>
    <cellStyle name="20% - uthevingsfarge 5 32 3 2 2" xfId="15896" xr:uid="{E83F68D7-0647-462E-A87A-279326337F34}"/>
    <cellStyle name="20% - uthevingsfarge 5 32 3 3" xfId="13323" xr:uid="{2B5B6E51-FD14-4D93-BCCE-FDB1D6957856}"/>
    <cellStyle name="20% - uthevingsfarge 5 32 4" xfId="10415" xr:uid="{00000000-0005-0000-0000-00002B0D0000}"/>
    <cellStyle name="20% - uthevingsfarge 5 32 4 2" xfId="18832" xr:uid="{D516C84A-3617-48FD-A8D0-05D10B0897DD}"/>
    <cellStyle name="20% - uthevingsfarge 5 33" xfId="914" xr:uid="{00000000-0005-0000-0000-00002C0D0000}"/>
    <cellStyle name="20% - uthevingsfarge 5 33 2" xfId="915" xr:uid="{00000000-0005-0000-0000-00002D0D0000}"/>
    <cellStyle name="20% - uthevingsfarge 5 33 2 2" xfId="5510" xr:uid="{00000000-0005-0000-0000-00002E0D0000}"/>
    <cellStyle name="20% - uthevingsfarge 5 33 2 2 2" xfId="8143" xr:uid="{00000000-0005-0000-0000-00002F0D0000}"/>
    <cellStyle name="20% - uthevingsfarge 5 33 2 2 2 2" xfId="16598" xr:uid="{F08C9302-672A-4C51-9442-99DA1EEB4E52}"/>
    <cellStyle name="20% - uthevingsfarge 5 33 2 2 3" xfId="14025" xr:uid="{57C430FC-3F84-450C-8CA1-E175B8CC353E}"/>
    <cellStyle name="20% - uthevingsfarge 5 33 2 3" xfId="10686" xr:uid="{00000000-0005-0000-0000-0000300D0000}"/>
    <cellStyle name="20% - uthevingsfarge 5 33 2 3 2" xfId="19093" xr:uid="{03F7A919-4519-44F7-8817-38B0579E428A}"/>
    <cellStyle name="20% - uthevingsfarge 5 33 3" xfId="4789" xr:uid="{00000000-0005-0000-0000-0000310D0000}"/>
    <cellStyle name="20% - uthevingsfarge 5 33 3 2" xfId="7442" xr:uid="{00000000-0005-0000-0000-0000320D0000}"/>
    <cellStyle name="20% - uthevingsfarge 5 33 3 2 2" xfId="15897" xr:uid="{CA80320E-A220-41C6-A11D-30B421FBDAEA}"/>
    <cellStyle name="20% - uthevingsfarge 5 33 3 3" xfId="13324" xr:uid="{B844A48E-C559-4C2A-BE79-72CC6FEEE572}"/>
    <cellStyle name="20% - uthevingsfarge 5 33 4" xfId="9890" xr:uid="{00000000-0005-0000-0000-0000330D0000}"/>
    <cellStyle name="20% - uthevingsfarge 5 33 4 2" xfId="18316" xr:uid="{F6FE28B6-2591-4260-857E-19ACC705E06C}"/>
    <cellStyle name="20% - uthevingsfarge 5 34" xfId="916" xr:uid="{00000000-0005-0000-0000-0000340D0000}"/>
    <cellStyle name="20% - uthevingsfarge 5 34 2" xfId="917" xr:uid="{00000000-0005-0000-0000-0000350D0000}"/>
    <cellStyle name="20% - uthevingsfarge 5 34 2 2" xfId="5511" xr:uid="{00000000-0005-0000-0000-0000360D0000}"/>
    <cellStyle name="20% - uthevingsfarge 5 34 2 2 2" xfId="8144" xr:uid="{00000000-0005-0000-0000-0000370D0000}"/>
    <cellStyle name="20% - uthevingsfarge 5 34 2 2 2 2" xfId="16599" xr:uid="{CB45CDA7-75F1-43ED-8D4F-22CEB4C31C38}"/>
    <cellStyle name="20% - uthevingsfarge 5 34 2 2 3" xfId="14026" xr:uid="{2601168B-3D95-4B0A-8BAE-7619A124A739}"/>
    <cellStyle name="20% - uthevingsfarge 5 34 2 3" xfId="10320" xr:uid="{00000000-0005-0000-0000-0000380D0000}"/>
    <cellStyle name="20% - uthevingsfarge 5 34 2 3 2" xfId="18737" xr:uid="{BBD8D4F3-8138-4C12-A877-503CE5E0B671}"/>
    <cellStyle name="20% - uthevingsfarge 5 34 3" xfId="4790" xr:uid="{00000000-0005-0000-0000-0000390D0000}"/>
    <cellStyle name="20% - uthevingsfarge 5 34 3 2" xfId="7443" xr:uid="{00000000-0005-0000-0000-00003A0D0000}"/>
    <cellStyle name="20% - uthevingsfarge 5 34 3 2 2" xfId="15898" xr:uid="{CD129F09-FF12-4E38-B3C3-D3CCFF29940D}"/>
    <cellStyle name="20% - uthevingsfarge 5 34 3 3" xfId="13325" xr:uid="{6D4FFBBE-6BE4-4344-99CF-290C94FB32DA}"/>
    <cellStyle name="20% - uthevingsfarge 5 34 4" xfId="10414" xr:uid="{00000000-0005-0000-0000-00003B0D0000}"/>
    <cellStyle name="20% - uthevingsfarge 5 34 4 2" xfId="18831" xr:uid="{C08DCC10-7625-490F-A7D0-0FBD7D00610B}"/>
    <cellStyle name="20% - uthevingsfarge 5 35" xfId="918" xr:uid="{00000000-0005-0000-0000-00003C0D0000}"/>
    <cellStyle name="20% - uthevingsfarge 5 35 2" xfId="919" xr:uid="{00000000-0005-0000-0000-00003D0D0000}"/>
    <cellStyle name="20% - uthevingsfarge 5 35 2 2" xfId="5512" xr:uid="{00000000-0005-0000-0000-00003E0D0000}"/>
    <cellStyle name="20% - uthevingsfarge 5 35 2 2 2" xfId="8145" xr:uid="{00000000-0005-0000-0000-00003F0D0000}"/>
    <cellStyle name="20% - uthevingsfarge 5 35 2 2 2 2" xfId="16600" xr:uid="{EB31309E-F2ED-4C02-8818-215D9E69CCBC}"/>
    <cellStyle name="20% - uthevingsfarge 5 35 2 2 3" xfId="14027" xr:uid="{3A588D5A-EF2A-483A-8349-99F2FBFD7F29}"/>
    <cellStyle name="20% - uthevingsfarge 5 35 2 3" xfId="10685" xr:uid="{00000000-0005-0000-0000-0000400D0000}"/>
    <cellStyle name="20% - uthevingsfarge 5 35 2 3 2" xfId="19092" xr:uid="{BF549994-34D8-49E2-AB1D-84BCA1186AD5}"/>
    <cellStyle name="20% - uthevingsfarge 5 35 3" xfId="4791" xr:uid="{00000000-0005-0000-0000-0000410D0000}"/>
    <cellStyle name="20% - uthevingsfarge 5 35 3 2" xfId="7444" xr:uid="{00000000-0005-0000-0000-0000420D0000}"/>
    <cellStyle name="20% - uthevingsfarge 5 35 3 2 2" xfId="15899" xr:uid="{0ED1CFA3-FC8A-40A1-9566-A0ABC603A3B3}"/>
    <cellStyle name="20% - uthevingsfarge 5 35 3 3" xfId="13326" xr:uid="{EE41122D-033E-4EA1-A540-DD1AB20FC607}"/>
    <cellStyle name="20% - uthevingsfarge 5 35 4" xfId="9891" xr:uid="{00000000-0005-0000-0000-0000430D0000}"/>
    <cellStyle name="20% - uthevingsfarge 5 35 4 2" xfId="18317" xr:uid="{0654B8EC-0577-40FB-B34D-F076E7A36CB6}"/>
    <cellStyle name="20% - uthevingsfarge 5 36" xfId="920" xr:uid="{00000000-0005-0000-0000-0000440D0000}"/>
    <cellStyle name="20% - uthevingsfarge 5 36 2" xfId="921" xr:uid="{00000000-0005-0000-0000-0000450D0000}"/>
    <cellStyle name="20% - uthevingsfarge 5 36 2 2" xfId="5513" xr:uid="{00000000-0005-0000-0000-0000460D0000}"/>
    <cellStyle name="20% - uthevingsfarge 5 36 2 2 2" xfId="8146" xr:uid="{00000000-0005-0000-0000-0000470D0000}"/>
    <cellStyle name="20% - uthevingsfarge 5 36 2 2 2 2" xfId="16601" xr:uid="{1D0698C8-005E-41EA-87CE-1ACB3E1B9BDC}"/>
    <cellStyle name="20% - uthevingsfarge 5 36 2 2 3" xfId="14028" xr:uid="{53BED658-2C9A-4A3C-A107-A52C90BE4EB6}"/>
    <cellStyle name="20% - uthevingsfarge 5 36 2 3" xfId="10319" xr:uid="{00000000-0005-0000-0000-0000480D0000}"/>
    <cellStyle name="20% - uthevingsfarge 5 36 2 3 2" xfId="18736" xr:uid="{B406D9CD-43B8-4D3A-814B-2C30E88DF7FE}"/>
    <cellStyle name="20% - uthevingsfarge 5 36 3" xfId="4792" xr:uid="{00000000-0005-0000-0000-0000490D0000}"/>
    <cellStyle name="20% - uthevingsfarge 5 36 3 2" xfId="7445" xr:uid="{00000000-0005-0000-0000-00004A0D0000}"/>
    <cellStyle name="20% - uthevingsfarge 5 36 3 2 2" xfId="15900" xr:uid="{DB8AC030-AEC2-4191-B3DD-343756BC0037}"/>
    <cellStyle name="20% - uthevingsfarge 5 36 3 3" xfId="13327" xr:uid="{8AE9222C-2C16-4B5F-9EFF-8B66D84479DB}"/>
    <cellStyle name="20% - uthevingsfarge 5 36 4" xfId="10413" xr:uid="{00000000-0005-0000-0000-00004B0D0000}"/>
    <cellStyle name="20% - uthevingsfarge 5 36 4 2" xfId="18830" xr:uid="{FD376D78-C278-452A-AF54-DF1CC1C01191}"/>
    <cellStyle name="20% - uthevingsfarge 5 37" xfId="922" xr:uid="{00000000-0005-0000-0000-00004C0D0000}"/>
    <cellStyle name="20% - uthevingsfarge 5 37 2" xfId="923" xr:uid="{00000000-0005-0000-0000-00004D0D0000}"/>
    <cellStyle name="20% - uthevingsfarge 5 37 2 2" xfId="5514" xr:uid="{00000000-0005-0000-0000-00004E0D0000}"/>
    <cellStyle name="20% - uthevingsfarge 5 37 2 2 2" xfId="8147" xr:uid="{00000000-0005-0000-0000-00004F0D0000}"/>
    <cellStyle name="20% - uthevingsfarge 5 37 2 2 2 2" xfId="16602" xr:uid="{7B45724A-B1FE-4FB4-AFD3-E53D0D8C13D3}"/>
    <cellStyle name="20% - uthevingsfarge 5 37 2 2 3" xfId="14029" xr:uid="{435931A4-AE50-407A-906E-3B13DAA28268}"/>
    <cellStyle name="20% - uthevingsfarge 5 37 2 3" xfId="10684" xr:uid="{00000000-0005-0000-0000-0000500D0000}"/>
    <cellStyle name="20% - uthevingsfarge 5 37 2 3 2" xfId="19091" xr:uid="{045EF46D-A1B0-4807-B828-804AD364B2F4}"/>
    <cellStyle name="20% - uthevingsfarge 5 37 3" xfId="4793" xr:uid="{00000000-0005-0000-0000-0000510D0000}"/>
    <cellStyle name="20% - uthevingsfarge 5 37 3 2" xfId="7446" xr:uid="{00000000-0005-0000-0000-0000520D0000}"/>
    <cellStyle name="20% - uthevingsfarge 5 37 3 2 2" xfId="15901" xr:uid="{DF3775CB-DDFC-46A0-A6B6-43DBA69431AD}"/>
    <cellStyle name="20% - uthevingsfarge 5 37 3 3" xfId="13328" xr:uid="{040857B6-1500-4FF8-AA26-EFF0EDE73AFB}"/>
    <cellStyle name="20% - uthevingsfarge 5 37 4" xfId="9892" xr:uid="{00000000-0005-0000-0000-0000530D0000}"/>
    <cellStyle name="20% - uthevingsfarge 5 37 4 2" xfId="18318" xr:uid="{BC75502C-A3E3-4712-BC47-8D9073EC1796}"/>
    <cellStyle name="20% - uthevingsfarge 5 38" xfId="924" xr:uid="{00000000-0005-0000-0000-0000540D0000}"/>
    <cellStyle name="20% - uthevingsfarge 5 38 2" xfId="925" xr:uid="{00000000-0005-0000-0000-0000550D0000}"/>
    <cellStyle name="20% - uthevingsfarge 5 38 2 2" xfId="5515" xr:uid="{00000000-0005-0000-0000-0000560D0000}"/>
    <cellStyle name="20% - uthevingsfarge 5 38 2 2 2" xfId="8148" xr:uid="{00000000-0005-0000-0000-0000570D0000}"/>
    <cellStyle name="20% - uthevingsfarge 5 38 2 2 2 2" xfId="16603" xr:uid="{E56F64BD-1D1F-4BD1-ADC8-2F2BE215651E}"/>
    <cellStyle name="20% - uthevingsfarge 5 38 2 2 3" xfId="14030" xr:uid="{4811707A-FEC8-486D-B8E8-E6ACCBA65914}"/>
    <cellStyle name="20% - uthevingsfarge 5 38 2 3" xfId="10318" xr:uid="{00000000-0005-0000-0000-0000580D0000}"/>
    <cellStyle name="20% - uthevingsfarge 5 38 2 3 2" xfId="18735" xr:uid="{30B363EE-28E6-4518-9F02-212D305BA6F2}"/>
    <cellStyle name="20% - uthevingsfarge 5 38 3" xfId="4794" xr:uid="{00000000-0005-0000-0000-0000590D0000}"/>
    <cellStyle name="20% - uthevingsfarge 5 38 3 2" xfId="7447" xr:uid="{00000000-0005-0000-0000-00005A0D0000}"/>
    <cellStyle name="20% - uthevingsfarge 5 38 3 2 2" xfId="15902" xr:uid="{FABB2CAB-3C03-43C3-A908-13350272364D}"/>
    <cellStyle name="20% - uthevingsfarge 5 38 3 3" xfId="13329" xr:uid="{AA0F1553-A8D0-43BF-B853-799229544319}"/>
    <cellStyle name="20% - uthevingsfarge 5 38 4" xfId="10412" xr:uid="{00000000-0005-0000-0000-00005B0D0000}"/>
    <cellStyle name="20% - uthevingsfarge 5 38 4 2" xfId="18829" xr:uid="{7D5D9863-F59F-4AA7-8037-A7DAEE15593B}"/>
    <cellStyle name="20% - uthevingsfarge 5 39" xfId="926" xr:uid="{00000000-0005-0000-0000-00005C0D0000}"/>
    <cellStyle name="20% - uthevingsfarge 5 39 2" xfId="927" xr:uid="{00000000-0005-0000-0000-00005D0D0000}"/>
    <cellStyle name="20% - uthevingsfarge 5 39 2 2" xfId="5516" xr:uid="{00000000-0005-0000-0000-00005E0D0000}"/>
    <cellStyle name="20% - uthevingsfarge 5 39 2 2 2" xfId="8149" xr:uid="{00000000-0005-0000-0000-00005F0D0000}"/>
    <cellStyle name="20% - uthevingsfarge 5 39 2 2 2 2" xfId="16604" xr:uid="{BCC19B7F-3E03-4107-9C28-61DC31838E38}"/>
    <cellStyle name="20% - uthevingsfarge 5 39 2 2 3" xfId="14031" xr:uid="{B112395E-3688-4AD3-8010-9D3F0E8DB958}"/>
    <cellStyle name="20% - uthevingsfarge 5 39 2 3" xfId="10683" xr:uid="{00000000-0005-0000-0000-0000600D0000}"/>
    <cellStyle name="20% - uthevingsfarge 5 39 2 3 2" xfId="19090" xr:uid="{9B235FB9-A681-4E6B-BC6D-90D872A5AD5E}"/>
    <cellStyle name="20% - uthevingsfarge 5 39 3" xfId="4795" xr:uid="{00000000-0005-0000-0000-0000610D0000}"/>
    <cellStyle name="20% - uthevingsfarge 5 39 3 2" xfId="7448" xr:uid="{00000000-0005-0000-0000-0000620D0000}"/>
    <cellStyle name="20% - uthevingsfarge 5 39 3 2 2" xfId="15903" xr:uid="{C510B9B0-0523-4D42-BAC1-72B55A7F4692}"/>
    <cellStyle name="20% - uthevingsfarge 5 39 3 3" xfId="13330" xr:uid="{60002820-932A-49B1-8CCA-ACED1F7E9311}"/>
    <cellStyle name="20% - uthevingsfarge 5 39 4" xfId="9893" xr:uid="{00000000-0005-0000-0000-0000630D0000}"/>
    <cellStyle name="20% - uthevingsfarge 5 39 4 2" xfId="18319" xr:uid="{F6229AC0-B20A-4EC8-88F3-18BCF10567CE}"/>
    <cellStyle name="20% - uthevingsfarge 5 4" xfId="928" xr:uid="{00000000-0005-0000-0000-0000640D0000}"/>
    <cellStyle name="20% - uthevingsfarge 5 4 2" xfId="929" xr:uid="{00000000-0005-0000-0000-0000650D0000}"/>
    <cellStyle name="20% - uthevingsfarge 5 4 2 2" xfId="5517" xr:uid="{00000000-0005-0000-0000-0000660D0000}"/>
    <cellStyle name="20% - uthevingsfarge 5 4 2 2 2" xfId="8150" xr:uid="{00000000-0005-0000-0000-0000670D0000}"/>
    <cellStyle name="20% - uthevingsfarge 5 4 2 2 2 2" xfId="16605" xr:uid="{67FD75C6-21CE-4715-8164-55AE27268027}"/>
    <cellStyle name="20% - uthevingsfarge 5 4 2 2 3" xfId="14032" xr:uid="{7528B405-206A-4A62-B97E-1B88AA6B1960}"/>
    <cellStyle name="20% - uthevingsfarge 5 4 2 3" xfId="10317" xr:uid="{00000000-0005-0000-0000-0000680D0000}"/>
    <cellStyle name="20% - uthevingsfarge 5 4 2 3 2" xfId="18734" xr:uid="{8E77BE3C-E269-4CDE-B708-2D89AEA8E523}"/>
    <cellStyle name="20% - uthevingsfarge 5 4 3" xfId="4796" xr:uid="{00000000-0005-0000-0000-0000690D0000}"/>
    <cellStyle name="20% - uthevingsfarge 5 4 3 2" xfId="7449" xr:uid="{00000000-0005-0000-0000-00006A0D0000}"/>
    <cellStyle name="20% - uthevingsfarge 5 4 3 2 2" xfId="15904" xr:uid="{461FA7A7-20E8-4496-9B40-0245B2DA49BA}"/>
    <cellStyle name="20% - uthevingsfarge 5 4 3 3" xfId="13331" xr:uid="{2B8F7B6C-8A86-4826-BCD8-CAEA5A304170}"/>
    <cellStyle name="20% - uthevingsfarge 5 4 4" xfId="10411" xr:uid="{00000000-0005-0000-0000-00006B0D0000}"/>
    <cellStyle name="20% - uthevingsfarge 5 4 4 2" xfId="18828" xr:uid="{4CCC03D1-817E-48C8-97E4-48CE0D4C1EFA}"/>
    <cellStyle name="20% - uthevingsfarge 5 40" xfId="930" xr:uid="{00000000-0005-0000-0000-00006C0D0000}"/>
    <cellStyle name="20% - uthevingsfarge 5 40 2" xfId="931" xr:uid="{00000000-0005-0000-0000-00006D0D0000}"/>
    <cellStyle name="20% - uthevingsfarge 5 40 2 2" xfId="5518" xr:uid="{00000000-0005-0000-0000-00006E0D0000}"/>
    <cellStyle name="20% - uthevingsfarge 5 40 2 2 2" xfId="8151" xr:uid="{00000000-0005-0000-0000-00006F0D0000}"/>
    <cellStyle name="20% - uthevingsfarge 5 40 2 2 2 2" xfId="16606" xr:uid="{AF1763D0-7510-4C19-9420-7880C6572562}"/>
    <cellStyle name="20% - uthevingsfarge 5 40 2 2 3" xfId="14033" xr:uid="{06095500-2085-4B31-BA51-CCF28E70272E}"/>
    <cellStyle name="20% - uthevingsfarge 5 40 2 3" xfId="10682" xr:uid="{00000000-0005-0000-0000-0000700D0000}"/>
    <cellStyle name="20% - uthevingsfarge 5 40 2 3 2" xfId="19089" xr:uid="{B88F64D2-935E-45E7-99C4-6198D93097D9}"/>
    <cellStyle name="20% - uthevingsfarge 5 40 3" xfId="4797" xr:uid="{00000000-0005-0000-0000-0000710D0000}"/>
    <cellStyle name="20% - uthevingsfarge 5 40 3 2" xfId="7450" xr:uid="{00000000-0005-0000-0000-0000720D0000}"/>
    <cellStyle name="20% - uthevingsfarge 5 40 3 2 2" xfId="15905" xr:uid="{8B0B39CD-4A03-46A3-B881-3468B9E077B0}"/>
    <cellStyle name="20% - uthevingsfarge 5 40 3 3" xfId="13332" xr:uid="{4684A58A-BEAB-4E91-AECA-FDDAC60AC57B}"/>
    <cellStyle name="20% - uthevingsfarge 5 40 4" xfId="9894" xr:uid="{00000000-0005-0000-0000-0000730D0000}"/>
    <cellStyle name="20% - uthevingsfarge 5 40 4 2" xfId="18320" xr:uid="{BCA4F5B3-0BF4-427A-9BEF-AB3281565895}"/>
    <cellStyle name="20% - uthevingsfarge 5 41" xfId="932" xr:uid="{00000000-0005-0000-0000-0000740D0000}"/>
    <cellStyle name="20% - uthevingsfarge 5 41 2" xfId="933" xr:uid="{00000000-0005-0000-0000-0000750D0000}"/>
    <cellStyle name="20% - uthevingsfarge 5 41 2 2" xfId="5519" xr:uid="{00000000-0005-0000-0000-0000760D0000}"/>
    <cellStyle name="20% - uthevingsfarge 5 41 2 2 2" xfId="8152" xr:uid="{00000000-0005-0000-0000-0000770D0000}"/>
    <cellStyle name="20% - uthevingsfarge 5 41 2 2 2 2" xfId="16607" xr:uid="{777BB3B0-0FA1-491A-A795-4B76D0A9D75F}"/>
    <cellStyle name="20% - uthevingsfarge 5 41 2 2 3" xfId="14034" xr:uid="{604CEB44-4709-4B00-817C-A91157517413}"/>
    <cellStyle name="20% - uthevingsfarge 5 41 2 3" xfId="10316" xr:uid="{00000000-0005-0000-0000-0000780D0000}"/>
    <cellStyle name="20% - uthevingsfarge 5 41 2 3 2" xfId="18733" xr:uid="{FE8B6C27-FCB4-4F07-B9B7-0E457663F861}"/>
    <cellStyle name="20% - uthevingsfarge 5 41 3" xfId="4798" xr:uid="{00000000-0005-0000-0000-0000790D0000}"/>
    <cellStyle name="20% - uthevingsfarge 5 41 3 2" xfId="7451" xr:uid="{00000000-0005-0000-0000-00007A0D0000}"/>
    <cellStyle name="20% - uthevingsfarge 5 41 3 2 2" xfId="15906" xr:uid="{4FE0D296-BE95-4AAD-971A-1E48DAD1C4B4}"/>
    <cellStyle name="20% - uthevingsfarge 5 41 3 3" xfId="13333" xr:uid="{D87E9BAC-B18A-45D8-8186-3F6A8346F4F3}"/>
    <cellStyle name="20% - uthevingsfarge 5 41 4" xfId="10410" xr:uid="{00000000-0005-0000-0000-00007B0D0000}"/>
    <cellStyle name="20% - uthevingsfarge 5 41 4 2" xfId="18827" xr:uid="{F248379B-DE69-48C7-BF12-31360EC713DC}"/>
    <cellStyle name="20% - uthevingsfarge 5 42" xfId="934" xr:uid="{00000000-0005-0000-0000-00007C0D0000}"/>
    <cellStyle name="20% - uthevingsfarge 5 42 2" xfId="935" xr:uid="{00000000-0005-0000-0000-00007D0D0000}"/>
    <cellStyle name="20% - uthevingsfarge 5 42 2 2" xfId="5520" xr:uid="{00000000-0005-0000-0000-00007E0D0000}"/>
    <cellStyle name="20% - uthevingsfarge 5 42 2 2 2" xfId="8153" xr:uid="{00000000-0005-0000-0000-00007F0D0000}"/>
    <cellStyle name="20% - uthevingsfarge 5 42 2 2 2 2" xfId="16608" xr:uid="{9CD1C30C-0761-45DF-999C-677555F4CCDA}"/>
    <cellStyle name="20% - uthevingsfarge 5 42 2 2 3" xfId="14035" xr:uid="{3DE399EE-E743-4A7D-8538-EB2A373C809F}"/>
    <cellStyle name="20% - uthevingsfarge 5 42 2 3" xfId="10551" xr:uid="{00000000-0005-0000-0000-0000800D0000}"/>
    <cellStyle name="20% - uthevingsfarge 5 42 2 3 2" xfId="18964" xr:uid="{470DB81F-9291-4B8A-9198-0270696E2F8C}"/>
    <cellStyle name="20% - uthevingsfarge 5 42 3" xfId="4799" xr:uid="{00000000-0005-0000-0000-0000810D0000}"/>
    <cellStyle name="20% - uthevingsfarge 5 42 3 2" xfId="7452" xr:uid="{00000000-0005-0000-0000-0000820D0000}"/>
    <cellStyle name="20% - uthevingsfarge 5 42 3 2 2" xfId="15907" xr:uid="{A2899877-F09E-41CC-AA41-BE1412211C7A}"/>
    <cellStyle name="20% - uthevingsfarge 5 42 3 3" xfId="13334" xr:uid="{86113422-0B6A-47FA-B5A5-F94C942815D1}"/>
    <cellStyle name="20% - uthevingsfarge 5 42 4" xfId="10647" xr:uid="{00000000-0005-0000-0000-0000830D0000}"/>
    <cellStyle name="20% - uthevingsfarge 5 42 4 2" xfId="19054" xr:uid="{FA9AFA69-2A11-4A07-ACB4-7DB721F21FD6}"/>
    <cellStyle name="20% - uthevingsfarge 5 43" xfId="936" xr:uid="{00000000-0005-0000-0000-0000840D0000}"/>
    <cellStyle name="20% - uthevingsfarge 5 43 2" xfId="937" xr:uid="{00000000-0005-0000-0000-0000850D0000}"/>
    <cellStyle name="20% - uthevingsfarge 5 43 2 2" xfId="5521" xr:uid="{00000000-0005-0000-0000-0000860D0000}"/>
    <cellStyle name="20% - uthevingsfarge 5 43 2 2 2" xfId="8154" xr:uid="{00000000-0005-0000-0000-0000870D0000}"/>
    <cellStyle name="20% - uthevingsfarge 5 43 2 2 2 2" xfId="16609" xr:uid="{98FA2B61-19E2-4B6A-829C-822C512443DE}"/>
    <cellStyle name="20% - uthevingsfarge 5 43 2 2 3" xfId="14036" xr:uid="{B417A6CF-C78D-4BF5-A4BF-F83A04E866A2}"/>
    <cellStyle name="20% - uthevingsfarge 5 43 2 3" xfId="9579" xr:uid="{00000000-0005-0000-0000-0000880D0000}"/>
    <cellStyle name="20% - uthevingsfarge 5 43 2 3 2" xfId="18005" xr:uid="{FF1D4437-4B3E-4C7C-8789-6E525EBE697B}"/>
    <cellStyle name="20% - uthevingsfarge 5 43 3" xfId="4800" xr:uid="{00000000-0005-0000-0000-0000890D0000}"/>
    <cellStyle name="20% - uthevingsfarge 5 43 3 2" xfId="7453" xr:uid="{00000000-0005-0000-0000-00008A0D0000}"/>
    <cellStyle name="20% - uthevingsfarge 5 43 3 2 2" xfId="15908" xr:uid="{2F6E2CD0-C1E5-489A-B171-D42CCEF4E97C}"/>
    <cellStyle name="20% - uthevingsfarge 5 43 3 3" xfId="13335" xr:uid="{41A90BCA-B277-4F58-9269-04C2D28A4388}"/>
    <cellStyle name="20% - uthevingsfarge 5 43 4" xfId="9578" xr:uid="{00000000-0005-0000-0000-00008B0D0000}"/>
    <cellStyle name="20% - uthevingsfarge 5 43 4 2" xfId="18004" xr:uid="{86FF8B32-A4BB-4CC6-ABE9-BDF60CFF96CF}"/>
    <cellStyle name="20% - uthevingsfarge 5 44" xfId="938" xr:uid="{00000000-0005-0000-0000-00008C0D0000}"/>
    <cellStyle name="20% - uthevingsfarge 5 44 2" xfId="939" xr:uid="{00000000-0005-0000-0000-00008D0D0000}"/>
    <cellStyle name="20% - uthevingsfarge 5 44 2 2" xfId="5522" xr:uid="{00000000-0005-0000-0000-00008E0D0000}"/>
    <cellStyle name="20% - uthevingsfarge 5 44 2 2 2" xfId="8155" xr:uid="{00000000-0005-0000-0000-00008F0D0000}"/>
    <cellStyle name="20% - uthevingsfarge 5 44 2 2 2 2" xfId="16610" xr:uid="{CDF18909-4F87-4CDF-8196-7060B4D5D325}"/>
    <cellStyle name="20% - uthevingsfarge 5 44 2 2 3" xfId="14037" xr:uid="{0BFE3683-D92A-4F6D-9198-60476A3A9397}"/>
    <cellStyle name="20% - uthevingsfarge 5 44 2 3" xfId="9577" xr:uid="{00000000-0005-0000-0000-0000900D0000}"/>
    <cellStyle name="20% - uthevingsfarge 5 44 2 3 2" xfId="18003" xr:uid="{8BDE0BEA-ADA8-417B-83D9-3AC623D26288}"/>
    <cellStyle name="20% - uthevingsfarge 5 44 3" xfId="4801" xr:uid="{00000000-0005-0000-0000-0000910D0000}"/>
    <cellStyle name="20% - uthevingsfarge 5 44 3 2" xfId="7454" xr:uid="{00000000-0005-0000-0000-0000920D0000}"/>
    <cellStyle name="20% - uthevingsfarge 5 44 3 2 2" xfId="15909" xr:uid="{F63A0574-6C72-4B4D-BC5C-14C6166E637D}"/>
    <cellStyle name="20% - uthevingsfarge 5 44 3 3" xfId="13336" xr:uid="{65BA5207-0EED-49AC-809F-3B6F2088CA55}"/>
    <cellStyle name="20% - uthevingsfarge 5 44 4" xfId="9576" xr:uid="{00000000-0005-0000-0000-0000930D0000}"/>
    <cellStyle name="20% - uthevingsfarge 5 44 4 2" xfId="18002" xr:uid="{9DFC2C2F-DCDA-4D5E-AE2D-9A09CF046CD1}"/>
    <cellStyle name="20% - uthevingsfarge 5 45" xfId="940" xr:uid="{00000000-0005-0000-0000-0000940D0000}"/>
    <cellStyle name="20% - uthevingsfarge 5 45 2" xfId="941" xr:uid="{00000000-0005-0000-0000-0000950D0000}"/>
    <cellStyle name="20% - uthevingsfarge 5 45 2 2" xfId="5523" xr:uid="{00000000-0005-0000-0000-0000960D0000}"/>
    <cellStyle name="20% - uthevingsfarge 5 45 2 2 2" xfId="8156" xr:uid="{00000000-0005-0000-0000-0000970D0000}"/>
    <cellStyle name="20% - uthevingsfarge 5 45 2 2 2 2" xfId="16611" xr:uid="{DF97EA43-67C1-4354-B3CA-2D09E8EA613D}"/>
    <cellStyle name="20% - uthevingsfarge 5 45 2 2 3" xfId="14038" xr:uid="{E6A24770-967E-4DD1-9B4A-BAE6B2A3535E}"/>
    <cellStyle name="20% - uthevingsfarge 5 45 2 3" xfId="10646" xr:uid="{00000000-0005-0000-0000-0000980D0000}"/>
    <cellStyle name="20% - uthevingsfarge 5 45 2 3 2" xfId="19053" xr:uid="{F9366421-E634-4033-8293-7022433858B8}"/>
    <cellStyle name="20% - uthevingsfarge 5 45 3" xfId="4802" xr:uid="{00000000-0005-0000-0000-0000990D0000}"/>
    <cellStyle name="20% - uthevingsfarge 5 45 3 2" xfId="7455" xr:uid="{00000000-0005-0000-0000-00009A0D0000}"/>
    <cellStyle name="20% - uthevingsfarge 5 45 3 2 2" xfId="15910" xr:uid="{721BF7DE-C5F1-4EB6-9D0C-2A3AF6B6E31A}"/>
    <cellStyle name="20% - uthevingsfarge 5 45 3 3" xfId="13337" xr:uid="{694D97F9-D704-4005-B2EE-5F893FFB0B7F}"/>
    <cellStyle name="20% - uthevingsfarge 5 45 4" xfId="9575" xr:uid="{00000000-0005-0000-0000-00009B0D0000}"/>
    <cellStyle name="20% - uthevingsfarge 5 45 4 2" xfId="18001" xr:uid="{A87D2577-4150-4E3B-9743-48F2B9ECD7DD}"/>
    <cellStyle name="20% - uthevingsfarge 5 46" xfId="942" xr:uid="{00000000-0005-0000-0000-00009C0D0000}"/>
    <cellStyle name="20% - uthevingsfarge 5 46 2" xfId="943" xr:uid="{00000000-0005-0000-0000-00009D0D0000}"/>
    <cellStyle name="20% - uthevingsfarge 5 46 2 2" xfId="5524" xr:uid="{00000000-0005-0000-0000-00009E0D0000}"/>
    <cellStyle name="20% - uthevingsfarge 5 46 2 2 2" xfId="8157" xr:uid="{00000000-0005-0000-0000-00009F0D0000}"/>
    <cellStyle name="20% - uthevingsfarge 5 46 2 2 2 2" xfId="16612" xr:uid="{B53AA52D-4CF5-4396-A03E-3F4FBE0381D9}"/>
    <cellStyle name="20% - uthevingsfarge 5 46 2 2 3" xfId="14039" xr:uid="{A859D393-42B8-4563-8E26-C6CDEC55A605}"/>
    <cellStyle name="20% - uthevingsfarge 5 46 2 3" xfId="9574" xr:uid="{00000000-0005-0000-0000-0000A00D0000}"/>
    <cellStyle name="20% - uthevingsfarge 5 46 2 3 2" xfId="18000" xr:uid="{836528F3-7F8D-40AA-BC3B-07F567266F21}"/>
    <cellStyle name="20% - uthevingsfarge 5 46 3" xfId="4803" xr:uid="{00000000-0005-0000-0000-0000A10D0000}"/>
    <cellStyle name="20% - uthevingsfarge 5 46 3 2" xfId="7456" xr:uid="{00000000-0005-0000-0000-0000A20D0000}"/>
    <cellStyle name="20% - uthevingsfarge 5 46 3 2 2" xfId="15911" xr:uid="{8B6AE3D1-53F3-4439-9151-B7EFFC920F71}"/>
    <cellStyle name="20% - uthevingsfarge 5 46 3 3" xfId="13338" xr:uid="{5121D45F-D50A-4B56-95A6-9B29CC53E65B}"/>
    <cellStyle name="20% - uthevingsfarge 5 46 4" xfId="9573" xr:uid="{00000000-0005-0000-0000-0000A30D0000}"/>
    <cellStyle name="20% - uthevingsfarge 5 46 4 2" xfId="17999" xr:uid="{B3981258-7813-47F2-A9DF-A2C79BAE03D0}"/>
    <cellStyle name="20% - uthevingsfarge 5 47" xfId="944" xr:uid="{00000000-0005-0000-0000-0000A40D0000}"/>
    <cellStyle name="20% - uthevingsfarge 5 47 2" xfId="945" xr:uid="{00000000-0005-0000-0000-0000A50D0000}"/>
    <cellStyle name="20% - uthevingsfarge 5 47 2 2" xfId="5525" xr:uid="{00000000-0005-0000-0000-0000A60D0000}"/>
    <cellStyle name="20% - uthevingsfarge 5 47 2 2 2" xfId="8158" xr:uid="{00000000-0005-0000-0000-0000A70D0000}"/>
    <cellStyle name="20% - uthevingsfarge 5 47 2 2 2 2" xfId="16613" xr:uid="{81522C91-6976-4C86-8D51-5D0EDA39E935}"/>
    <cellStyle name="20% - uthevingsfarge 5 47 2 2 3" xfId="14040" xr:uid="{A08645E8-F2EF-47E2-88B8-C057BBF70A5C}"/>
    <cellStyle name="20% - uthevingsfarge 5 47 2 3" xfId="9572" xr:uid="{00000000-0005-0000-0000-0000A80D0000}"/>
    <cellStyle name="20% - uthevingsfarge 5 47 2 3 2" xfId="17998" xr:uid="{CEDE49BB-E95E-4A5F-A868-A2E688E2A7A5}"/>
    <cellStyle name="20% - uthevingsfarge 5 47 3" xfId="4804" xr:uid="{00000000-0005-0000-0000-0000A90D0000}"/>
    <cellStyle name="20% - uthevingsfarge 5 47 3 2" xfId="7457" xr:uid="{00000000-0005-0000-0000-0000AA0D0000}"/>
    <cellStyle name="20% - uthevingsfarge 5 47 3 2 2" xfId="15912" xr:uid="{F8E4B6EB-7E94-4638-938D-5B74806D6291}"/>
    <cellStyle name="20% - uthevingsfarge 5 47 3 3" xfId="13339" xr:uid="{3764C8F1-131E-4FCC-B5BF-B9224988912B}"/>
    <cellStyle name="20% - uthevingsfarge 5 47 4" xfId="9571" xr:uid="{00000000-0005-0000-0000-0000AB0D0000}"/>
    <cellStyle name="20% - uthevingsfarge 5 47 4 2" xfId="17997" xr:uid="{420F54A1-BA7F-44A4-8288-124F395DA0FE}"/>
    <cellStyle name="20% - uthevingsfarge 5 48" xfId="946" xr:uid="{00000000-0005-0000-0000-0000AC0D0000}"/>
    <cellStyle name="20% - uthevingsfarge 5 48 2" xfId="947" xr:uid="{00000000-0005-0000-0000-0000AD0D0000}"/>
    <cellStyle name="20% - uthevingsfarge 5 48 2 2" xfId="5526" xr:uid="{00000000-0005-0000-0000-0000AE0D0000}"/>
    <cellStyle name="20% - uthevingsfarge 5 48 2 2 2" xfId="8159" xr:uid="{00000000-0005-0000-0000-0000AF0D0000}"/>
    <cellStyle name="20% - uthevingsfarge 5 48 2 2 2 2" xfId="16614" xr:uid="{2C89C974-350A-4FDB-A2CC-D19EF3C5E893}"/>
    <cellStyle name="20% - uthevingsfarge 5 48 2 2 3" xfId="14041" xr:uid="{238BAEAE-487E-40D7-A1F0-CB1C6A162146}"/>
    <cellStyle name="20% - uthevingsfarge 5 48 2 3" xfId="9570" xr:uid="{00000000-0005-0000-0000-0000B00D0000}"/>
    <cellStyle name="20% - uthevingsfarge 5 48 2 3 2" xfId="17996" xr:uid="{DC710949-B4A5-453B-A7AA-3CBDCB35C6AF}"/>
    <cellStyle name="20% - uthevingsfarge 5 48 3" xfId="4805" xr:uid="{00000000-0005-0000-0000-0000B10D0000}"/>
    <cellStyle name="20% - uthevingsfarge 5 48 3 2" xfId="7458" xr:uid="{00000000-0005-0000-0000-0000B20D0000}"/>
    <cellStyle name="20% - uthevingsfarge 5 48 3 2 2" xfId="15913" xr:uid="{3FD7F92D-6702-46BB-89EB-3C24CA3FC48A}"/>
    <cellStyle name="20% - uthevingsfarge 5 48 3 3" xfId="13340" xr:uid="{788413C1-E0EF-4DC8-8A34-5BB30CF85ABF}"/>
    <cellStyle name="20% - uthevingsfarge 5 48 4" xfId="9569" xr:uid="{00000000-0005-0000-0000-0000B30D0000}"/>
    <cellStyle name="20% - uthevingsfarge 5 48 4 2" xfId="17995" xr:uid="{6C0BFD0F-88C5-4ADB-8F74-CBD780BCE4EA}"/>
    <cellStyle name="20% - uthevingsfarge 5 49" xfId="948" xr:uid="{00000000-0005-0000-0000-0000B40D0000}"/>
    <cellStyle name="20% - uthevingsfarge 5 49 2" xfId="949" xr:uid="{00000000-0005-0000-0000-0000B50D0000}"/>
    <cellStyle name="20% - uthevingsfarge 5 49 2 2" xfId="5527" xr:uid="{00000000-0005-0000-0000-0000B60D0000}"/>
    <cellStyle name="20% - uthevingsfarge 5 49 2 2 2" xfId="8160" xr:uid="{00000000-0005-0000-0000-0000B70D0000}"/>
    <cellStyle name="20% - uthevingsfarge 5 49 2 2 2 2" xfId="16615" xr:uid="{4E65310F-6C76-4A69-B93E-8E49BD66788F}"/>
    <cellStyle name="20% - uthevingsfarge 5 49 2 2 3" xfId="14042" xr:uid="{79691BA2-3C7E-4442-9DC4-DF96C0DD0627}"/>
    <cellStyle name="20% - uthevingsfarge 5 49 2 3" xfId="10238" xr:uid="{00000000-0005-0000-0000-0000B80D0000}"/>
    <cellStyle name="20% - uthevingsfarge 5 49 2 3 2" xfId="18655" xr:uid="{6FE83158-ECF3-4F99-8137-8B3B9F7C1430}"/>
    <cellStyle name="20% - uthevingsfarge 5 49 3" xfId="4806" xr:uid="{00000000-0005-0000-0000-0000B90D0000}"/>
    <cellStyle name="20% - uthevingsfarge 5 49 3 2" xfId="7459" xr:uid="{00000000-0005-0000-0000-0000BA0D0000}"/>
    <cellStyle name="20% - uthevingsfarge 5 49 3 2 2" xfId="15914" xr:uid="{BFCBA421-13C7-4201-824D-2B75B7BFEF26}"/>
    <cellStyle name="20% - uthevingsfarge 5 49 3 3" xfId="13341" xr:uid="{46017EEE-58FA-4DA6-8A36-8ED31C56D15C}"/>
    <cellStyle name="20% - uthevingsfarge 5 49 4" xfId="9568" xr:uid="{00000000-0005-0000-0000-0000BB0D0000}"/>
    <cellStyle name="20% - uthevingsfarge 5 49 4 2" xfId="17994" xr:uid="{2F1E12F5-39FA-405E-B4A6-8F79B7A1D8B8}"/>
    <cellStyle name="20% - uthevingsfarge 5 5" xfId="950" xr:uid="{00000000-0005-0000-0000-0000BC0D0000}"/>
    <cellStyle name="20% - uthevingsfarge 5 5 2" xfId="951" xr:uid="{00000000-0005-0000-0000-0000BD0D0000}"/>
    <cellStyle name="20% - uthevingsfarge 5 5 2 2" xfId="5528" xr:uid="{00000000-0005-0000-0000-0000BE0D0000}"/>
    <cellStyle name="20% - uthevingsfarge 5 5 2 2 2" xfId="8161" xr:uid="{00000000-0005-0000-0000-0000BF0D0000}"/>
    <cellStyle name="20% - uthevingsfarge 5 5 2 2 2 2" xfId="16616" xr:uid="{240A61DF-8CBE-47D1-A19A-6C42EB1DF873}"/>
    <cellStyle name="20% - uthevingsfarge 5 5 2 2 3" xfId="14043" xr:uid="{9773B2E3-D241-44FF-932D-0763E72A2774}"/>
    <cellStyle name="20% - uthevingsfarge 5 5 2 3" xfId="9567" xr:uid="{00000000-0005-0000-0000-0000C00D0000}"/>
    <cellStyle name="20% - uthevingsfarge 5 5 2 3 2" xfId="17993" xr:uid="{61B9C60D-AD89-4D89-BACE-7792CF49E06E}"/>
    <cellStyle name="20% - uthevingsfarge 5 5 3" xfId="4807" xr:uid="{00000000-0005-0000-0000-0000C10D0000}"/>
    <cellStyle name="20% - uthevingsfarge 5 5 3 2" xfId="7460" xr:uid="{00000000-0005-0000-0000-0000C20D0000}"/>
    <cellStyle name="20% - uthevingsfarge 5 5 3 2 2" xfId="15915" xr:uid="{DD72113A-AD8D-43C8-85D3-C3FE1CB53BFE}"/>
    <cellStyle name="20% - uthevingsfarge 5 5 3 3" xfId="13342" xr:uid="{9AF34B66-4B7C-457F-AED3-25085B78514F}"/>
    <cellStyle name="20% - uthevingsfarge 5 5 4" xfId="9566" xr:uid="{00000000-0005-0000-0000-0000C30D0000}"/>
    <cellStyle name="20% - uthevingsfarge 5 5 4 2" xfId="17992" xr:uid="{0D09053B-AF4E-4588-80BB-A780DD5289B3}"/>
    <cellStyle name="20% - uthevingsfarge 5 50" xfId="952" xr:uid="{00000000-0005-0000-0000-0000C40D0000}"/>
    <cellStyle name="20% - uthevingsfarge 5 50 2" xfId="953" xr:uid="{00000000-0005-0000-0000-0000C50D0000}"/>
    <cellStyle name="20% - uthevingsfarge 5 50 2 2" xfId="5529" xr:uid="{00000000-0005-0000-0000-0000C60D0000}"/>
    <cellStyle name="20% - uthevingsfarge 5 50 2 2 2" xfId="8162" xr:uid="{00000000-0005-0000-0000-0000C70D0000}"/>
    <cellStyle name="20% - uthevingsfarge 5 50 2 2 2 2" xfId="16617" xr:uid="{29EBC428-9CE8-49FE-8FCE-894C8A9EC0D7}"/>
    <cellStyle name="20% - uthevingsfarge 5 50 2 2 3" xfId="14044" xr:uid="{18AEA84D-0D7F-4770-AD6F-D0827913BF48}"/>
    <cellStyle name="20% - uthevingsfarge 5 50 2 3" xfId="9565" xr:uid="{00000000-0005-0000-0000-0000C80D0000}"/>
    <cellStyle name="20% - uthevingsfarge 5 50 2 3 2" xfId="17991" xr:uid="{E42C0E4B-5EE2-45AC-B077-346486454C93}"/>
    <cellStyle name="20% - uthevingsfarge 5 50 3" xfId="4808" xr:uid="{00000000-0005-0000-0000-0000C90D0000}"/>
    <cellStyle name="20% - uthevingsfarge 5 50 3 2" xfId="7461" xr:uid="{00000000-0005-0000-0000-0000CA0D0000}"/>
    <cellStyle name="20% - uthevingsfarge 5 50 3 2 2" xfId="15916" xr:uid="{210E3582-3611-4EA0-8B74-32105250C08B}"/>
    <cellStyle name="20% - uthevingsfarge 5 50 3 3" xfId="13343" xr:uid="{D82B37F9-7B90-417A-BD1D-E58959302E0E}"/>
    <cellStyle name="20% - uthevingsfarge 5 50 4" xfId="9564" xr:uid="{00000000-0005-0000-0000-0000CB0D0000}"/>
    <cellStyle name="20% - uthevingsfarge 5 50 4 2" xfId="17990" xr:uid="{7026197D-69FE-4C99-B127-34F66278A559}"/>
    <cellStyle name="20% - uthevingsfarge 5 51" xfId="954" xr:uid="{00000000-0005-0000-0000-0000CC0D0000}"/>
    <cellStyle name="20% - uthevingsfarge 5 51 2" xfId="955" xr:uid="{00000000-0005-0000-0000-0000CD0D0000}"/>
    <cellStyle name="20% - uthevingsfarge 5 51 2 2" xfId="5530" xr:uid="{00000000-0005-0000-0000-0000CE0D0000}"/>
    <cellStyle name="20% - uthevingsfarge 5 51 2 2 2" xfId="8163" xr:uid="{00000000-0005-0000-0000-0000CF0D0000}"/>
    <cellStyle name="20% - uthevingsfarge 5 51 2 2 2 2" xfId="16618" xr:uid="{7B3FC34E-9C96-41B4-81A6-6FD231160B36}"/>
    <cellStyle name="20% - uthevingsfarge 5 51 2 2 3" xfId="14045" xr:uid="{16E32BB3-BEF8-4144-ABB0-6577BF8D207E}"/>
    <cellStyle name="20% - uthevingsfarge 5 51 2 3" xfId="9563" xr:uid="{00000000-0005-0000-0000-0000D00D0000}"/>
    <cellStyle name="20% - uthevingsfarge 5 51 2 3 2" xfId="17989" xr:uid="{FEF7714A-AF2E-4D47-80D1-E9770B62C6BE}"/>
    <cellStyle name="20% - uthevingsfarge 5 51 3" xfId="4809" xr:uid="{00000000-0005-0000-0000-0000D10D0000}"/>
    <cellStyle name="20% - uthevingsfarge 5 51 3 2" xfId="7462" xr:uid="{00000000-0005-0000-0000-0000D20D0000}"/>
    <cellStyle name="20% - uthevingsfarge 5 51 3 2 2" xfId="15917" xr:uid="{72F3B338-7A5B-4FC0-98A5-F900A332A618}"/>
    <cellStyle name="20% - uthevingsfarge 5 51 3 3" xfId="13344" xr:uid="{DC06B9E6-B93F-462D-A879-9EC0E76B01FF}"/>
    <cellStyle name="20% - uthevingsfarge 5 51 4" xfId="9562" xr:uid="{00000000-0005-0000-0000-0000D30D0000}"/>
    <cellStyle name="20% - uthevingsfarge 5 51 4 2" xfId="17988" xr:uid="{9D2ED77B-A550-4F33-ADBD-75153AE8B36C}"/>
    <cellStyle name="20% - uthevingsfarge 5 52" xfId="956" xr:uid="{00000000-0005-0000-0000-0000D40D0000}"/>
    <cellStyle name="20% - uthevingsfarge 5 52 2" xfId="957" xr:uid="{00000000-0005-0000-0000-0000D50D0000}"/>
    <cellStyle name="20% - uthevingsfarge 5 52 2 2" xfId="5531" xr:uid="{00000000-0005-0000-0000-0000D60D0000}"/>
    <cellStyle name="20% - uthevingsfarge 5 52 2 2 2" xfId="8164" xr:uid="{00000000-0005-0000-0000-0000D70D0000}"/>
    <cellStyle name="20% - uthevingsfarge 5 52 2 2 2 2" xfId="16619" xr:uid="{FBDE1C43-BA1F-4CA2-9A19-47EB34CDDD73}"/>
    <cellStyle name="20% - uthevingsfarge 5 52 2 2 3" xfId="14046" xr:uid="{8996E77D-3EA3-41ED-989B-8B0A396B4CCA}"/>
    <cellStyle name="20% - uthevingsfarge 5 52 2 3" xfId="10127" xr:uid="{00000000-0005-0000-0000-0000D80D0000}"/>
    <cellStyle name="20% - uthevingsfarge 5 52 2 3 2" xfId="18548" xr:uid="{13EE4997-AD48-4950-90EB-CB73EFC42865}"/>
    <cellStyle name="20% - uthevingsfarge 5 52 3" xfId="4810" xr:uid="{00000000-0005-0000-0000-0000D90D0000}"/>
    <cellStyle name="20% - uthevingsfarge 5 52 3 2" xfId="7463" xr:uid="{00000000-0005-0000-0000-0000DA0D0000}"/>
    <cellStyle name="20% - uthevingsfarge 5 52 3 2 2" xfId="15918" xr:uid="{2ADBB043-F65A-400A-8DE1-31DC7A8EAB99}"/>
    <cellStyle name="20% - uthevingsfarge 5 52 3 3" xfId="13345" xr:uid="{F4556B24-17AA-4C40-8928-F644DFDD13FD}"/>
    <cellStyle name="20% - uthevingsfarge 5 52 4" xfId="10237" xr:uid="{00000000-0005-0000-0000-0000DB0D0000}"/>
    <cellStyle name="20% - uthevingsfarge 5 52 4 2" xfId="18654" xr:uid="{7DD850E0-89AC-4EFE-B783-A81CBFEB1283}"/>
    <cellStyle name="20% - uthevingsfarge 5 53" xfId="958" xr:uid="{00000000-0005-0000-0000-0000DC0D0000}"/>
    <cellStyle name="20% - uthevingsfarge 5 53 2" xfId="959" xr:uid="{00000000-0005-0000-0000-0000DD0D0000}"/>
    <cellStyle name="20% - uthevingsfarge 5 53 2 2" xfId="5532" xr:uid="{00000000-0005-0000-0000-0000DE0D0000}"/>
    <cellStyle name="20% - uthevingsfarge 5 53 2 2 2" xfId="8165" xr:uid="{00000000-0005-0000-0000-0000DF0D0000}"/>
    <cellStyle name="20% - uthevingsfarge 5 53 2 2 2 2" xfId="16620" xr:uid="{543185AD-7DDC-4EEA-91A7-621F43524E06}"/>
    <cellStyle name="20% - uthevingsfarge 5 53 2 2 3" xfId="14047" xr:uid="{D26DFCB1-B4C9-48F9-B2D4-B345BB249063}"/>
    <cellStyle name="20% - uthevingsfarge 5 53 2 3" xfId="10126" xr:uid="{00000000-0005-0000-0000-0000E00D0000}"/>
    <cellStyle name="20% - uthevingsfarge 5 53 2 3 2" xfId="18547" xr:uid="{988A8BC8-3543-4153-8A8B-F9BED73C6D18}"/>
    <cellStyle name="20% - uthevingsfarge 5 53 3" xfId="4811" xr:uid="{00000000-0005-0000-0000-0000E10D0000}"/>
    <cellStyle name="20% - uthevingsfarge 5 53 3 2" xfId="7464" xr:uid="{00000000-0005-0000-0000-0000E20D0000}"/>
    <cellStyle name="20% - uthevingsfarge 5 53 3 2 2" xfId="15919" xr:uid="{38DED11D-7F46-4040-A9CE-CF3406762168}"/>
    <cellStyle name="20% - uthevingsfarge 5 53 3 3" xfId="13346" xr:uid="{EE241543-B55A-49FB-9F52-DBD3B694C832}"/>
    <cellStyle name="20% - uthevingsfarge 5 53 4" xfId="10236" xr:uid="{00000000-0005-0000-0000-0000E30D0000}"/>
    <cellStyle name="20% - uthevingsfarge 5 53 4 2" xfId="18653" xr:uid="{9C6C33C2-61E4-4F66-BCE9-6491713D9DC9}"/>
    <cellStyle name="20% - uthevingsfarge 5 54" xfId="960" xr:uid="{00000000-0005-0000-0000-0000E40D0000}"/>
    <cellStyle name="20% - uthevingsfarge 5 54 2" xfId="961" xr:uid="{00000000-0005-0000-0000-0000E50D0000}"/>
    <cellStyle name="20% - uthevingsfarge 5 54 2 2" xfId="5533" xr:uid="{00000000-0005-0000-0000-0000E60D0000}"/>
    <cellStyle name="20% - uthevingsfarge 5 54 2 2 2" xfId="8166" xr:uid="{00000000-0005-0000-0000-0000E70D0000}"/>
    <cellStyle name="20% - uthevingsfarge 5 54 2 2 2 2" xfId="16621" xr:uid="{029DC0DA-7123-4D8C-909A-E7F7D6ACB9C9}"/>
    <cellStyle name="20% - uthevingsfarge 5 54 2 2 3" xfId="14048" xr:uid="{AF85BF34-7687-4239-AB06-02754180F69E}"/>
    <cellStyle name="20% - uthevingsfarge 5 54 2 3" xfId="10125" xr:uid="{00000000-0005-0000-0000-0000E80D0000}"/>
    <cellStyle name="20% - uthevingsfarge 5 54 2 3 2" xfId="18546" xr:uid="{E85FA536-93D4-43A1-9F03-3FB974360101}"/>
    <cellStyle name="20% - uthevingsfarge 5 54 3" xfId="4812" xr:uid="{00000000-0005-0000-0000-0000E90D0000}"/>
    <cellStyle name="20% - uthevingsfarge 5 54 3 2" xfId="7465" xr:uid="{00000000-0005-0000-0000-0000EA0D0000}"/>
    <cellStyle name="20% - uthevingsfarge 5 54 3 2 2" xfId="15920" xr:uid="{E6B8FB96-8F48-4462-AE0C-91F092F935EE}"/>
    <cellStyle name="20% - uthevingsfarge 5 54 3 3" xfId="13347" xr:uid="{4CB45C36-B1C0-4AA4-B72C-C50F9DB6BEBC}"/>
    <cellStyle name="20% - uthevingsfarge 5 54 4" xfId="10235" xr:uid="{00000000-0005-0000-0000-0000EB0D0000}"/>
    <cellStyle name="20% - uthevingsfarge 5 54 4 2" xfId="18652" xr:uid="{6D3AEDBD-D4D1-4509-A3FE-8CEA9EF21E91}"/>
    <cellStyle name="20% - uthevingsfarge 5 55" xfId="962" xr:uid="{00000000-0005-0000-0000-0000EC0D0000}"/>
    <cellStyle name="20% - uthevingsfarge 5 55 2" xfId="963" xr:uid="{00000000-0005-0000-0000-0000ED0D0000}"/>
    <cellStyle name="20% - uthevingsfarge 5 55 2 2" xfId="5534" xr:uid="{00000000-0005-0000-0000-0000EE0D0000}"/>
    <cellStyle name="20% - uthevingsfarge 5 55 2 2 2" xfId="8167" xr:uid="{00000000-0005-0000-0000-0000EF0D0000}"/>
    <cellStyle name="20% - uthevingsfarge 5 55 2 2 2 2" xfId="16622" xr:uid="{B6768FC6-2745-43F4-B611-932E36630B84}"/>
    <cellStyle name="20% - uthevingsfarge 5 55 2 2 3" xfId="14049" xr:uid="{793380A8-5C9A-4EF2-A775-F1BE54D07B4C}"/>
    <cellStyle name="20% - uthevingsfarge 5 55 2 3" xfId="10124" xr:uid="{00000000-0005-0000-0000-0000F00D0000}"/>
    <cellStyle name="20% - uthevingsfarge 5 55 2 3 2" xfId="18545" xr:uid="{7D8FD7DF-B855-4A4F-9F4F-3EA3E4D5B930}"/>
    <cellStyle name="20% - uthevingsfarge 5 55 3" xfId="4813" xr:uid="{00000000-0005-0000-0000-0000F10D0000}"/>
    <cellStyle name="20% - uthevingsfarge 5 55 3 2" xfId="7466" xr:uid="{00000000-0005-0000-0000-0000F20D0000}"/>
    <cellStyle name="20% - uthevingsfarge 5 55 3 2 2" xfId="15921" xr:uid="{17875FF2-1396-4BD9-BEE8-D58F99D7B153}"/>
    <cellStyle name="20% - uthevingsfarge 5 55 3 3" xfId="13348" xr:uid="{B3057CAC-C159-4C65-907D-96157D60F4C2}"/>
    <cellStyle name="20% - uthevingsfarge 5 55 4" xfId="10234" xr:uid="{00000000-0005-0000-0000-0000F30D0000}"/>
    <cellStyle name="20% - uthevingsfarge 5 55 4 2" xfId="18651" xr:uid="{EC70A2A6-6D5E-43D6-8443-730098655578}"/>
    <cellStyle name="20% - uthevingsfarge 5 56" xfId="964" xr:uid="{00000000-0005-0000-0000-0000F40D0000}"/>
    <cellStyle name="20% - uthevingsfarge 5 56 2" xfId="965" xr:uid="{00000000-0005-0000-0000-0000F50D0000}"/>
    <cellStyle name="20% - uthevingsfarge 5 56 2 2" xfId="5535" xr:uid="{00000000-0005-0000-0000-0000F60D0000}"/>
    <cellStyle name="20% - uthevingsfarge 5 56 2 2 2" xfId="8168" xr:uid="{00000000-0005-0000-0000-0000F70D0000}"/>
    <cellStyle name="20% - uthevingsfarge 5 56 2 2 2 2" xfId="16623" xr:uid="{FAAAABFB-221D-4A84-8704-ADC340A9D35B}"/>
    <cellStyle name="20% - uthevingsfarge 5 56 2 2 3" xfId="14050" xr:uid="{F70D5AA1-AAF3-4C48-A045-ACE0734862D2}"/>
    <cellStyle name="20% - uthevingsfarge 5 56 2 3" xfId="10123" xr:uid="{00000000-0005-0000-0000-0000F80D0000}"/>
    <cellStyle name="20% - uthevingsfarge 5 56 2 3 2" xfId="18544" xr:uid="{18BFE925-45FE-45DE-B231-E12157B951F7}"/>
    <cellStyle name="20% - uthevingsfarge 5 56 3" xfId="4814" xr:uid="{00000000-0005-0000-0000-0000F90D0000}"/>
    <cellStyle name="20% - uthevingsfarge 5 56 3 2" xfId="7467" xr:uid="{00000000-0005-0000-0000-0000FA0D0000}"/>
    <cellStyle name="20% - uthevingsfarge 5 56 3 2 2" xfId="15922" xr:uid="{2C7A2D93-0A66-4B7F-9C4E-83AC1F32E4C9}"/>
    <cellStyle name="20% - uthevingsfarge 5 56 3 3" xfId="13349" xr:uid="{41A85529-2313-4693-A2B8-3280316622A1}"/>
    <cellStyle name="20% - uthevingsfarge 5 56 4" xfId="10233" xr:uid="{00000000-0005-0000-0000-0000FB0D0000}"/>
    <cellStyle name="20% - uthevingsfarge 5 56 4 2" xfId="18650" xr:uid="{0811B1E0-D7E1-4FA6-A4B3-8ECCEF9E18EB}"/>
    <cellStyle name="20% - uthevingsfarge 5 57" xfId="966" xr:uid="{00000000-0005-0000-0000-0000FC0D0000}"/>
    <cellStyle name="20% - uthevingsfarge 5 57 2" xfId="967" xr:uid="{00000000-0005-0000-0000-0000FD0D0000}"/>
    <cellStyle name="20% - uthevingsfarge 5 57 2 2" xfId="5536" xr:uid="{00000000-0005-0000-0000-0000FE0D0000}"/>
    <cellStyle name="20% - uthevingsfarge 5 57 2 2 2" xfId="8169" xr:uid="{00000000-0005-0000-0000-0000FF0D0000}"/>
    <cellStyle name="20% - uthevingsfarge 5 57 2 2 2 2" xfId="16624" xr:uid="{62B55E2F-61B0-40C2-A96F-239B7709A5C5}"/>
    <cellStyle name="20% - uthevingsfarge 5 57 2 2 3" xfId="14051" xr:uid="{4A1BF775-E587-48D0-B99A-E2B60CF74D9F}"/>
    <cellStyle name="20% - uthevingsfarge 5 57 2 3" xfId="10122" xr:uid="{00000000-0005-0000-0000-0000000E0000}"/>
    <cellStyle name="20% - uthevingsfarge 5 57 2 3 2" xfId="18543" xr:uid="{B64BFBDC-B2D3-4172-8E52-3C6481C7C2DD}"/>
    <cellStyle name="20% - uthevingsfarge 5 57 3" xfId="4815" xr:uid="{00000000-0005-0000-0000-0000010E0000}"/>
    <cellStyle name="20% - uthevingsfarge 5 57 3 2" xfId="7468" xr:uid="{00000000-0005-0000-0000-0000020E0000}"/>
    <cellStyle name="20% - uthevingsfarge 5 57 3 2 2" xfId="15923" xr:uid="{7C508271-4524-4560-9D40-03DD03FCEBCA}"/>
    <cellStyle name="20% - uthevingsfarge 5 57 3 3" xfId="13350" xr:uid="{CA637103-19BA-4097-B7B0-435D58A7B3E6}"/>
    <cellStyle name="20% - uthevingsfarge 5 57 4" xfId="10232" xr:uid="{00000000-0005-0000-0000-0000030E0000}"/>
    <cellStyle name="20% - uthevingsfarge 5 57 4 2" xfId="18649" xr:uid="{3E671F72-0357-46B2-84EB-2EA54F0747D1}"/>
    <cellStyle name="20% - uthevingsfarge 5 58" xfId="968" xr:uid="{00000000-0005-0000-0000-0000040E0000}"/>
    <cellStyle name="20% - uthevingsfarge 5 58 2" xfId="969" xr:uid="{00000000-0005-0000-0000-0000050E0000}"/>
    <cellStyle name="20% - uthevingsfarge 5 58 2 2" xfId="5537" xr:uid="{00000000-0005-0000-0000-0000060E0000}"/>
    <cellStyle name="20% - uthevingsfarge 5 58 2 2 2" xfId="8170" xr:uid="{00000000-0005-0000-0000-0000070E0000}"/>
    <cellStyle name="20% - uthevingsfarge 5 58 2 2 2 2" xfId="16625" xr:uid="{46291032-5BCD-4CED-ADF1-F7BA937AF01A}"/>
    <cellStyle name="20% - uthevingsfarge 5 58 2 2 3" xfId="14052" xr:uid="{79499F56-6369-4528-B695-867D973F244D}"/>
    <cellStyle name="20% - uthevingsfarge 5 58 2 3" xfId="10121" xr:uid="{00000000-0005-0000-0000-0000080E0000}"/>
    <cellStyle name="20% - uthevingsfarge 5 58 2 3 2" xfId="18542" xr:uid="{BA99CEF3-AF8B-4A73-98EF-FC1D66BE26C1}"/>
    <cellStyle name="20% - uthevingsfarge 5 58 3" xfId="4816" xr:uid="{00000000-0005-0000-0000-0000090E0000}"/>
    <cellStyle name="20% - uthevingsfarge 5 58 3 2" xfId="7469" xr:uid="{00000000-0005-0000-0000-00000A0E0000}"/>
    <cellStyle name="20% - uthevingsfarge 5 58 3 2 2" xfId="15924" xr:uid="{0A43F90D-3C51-4262-9C1A-7C4F6FFF14F8}"/>
    <cellStyle name="20% - uthevingsfarge 5 58 3 3" xfId="13351" xr:uid="{7E553B0D-B8B0-412A-840D-E49606E93959}"/>
    <cellStyle name="20% - uthevingsfarge 5 58 4" xfId="10231" xr:uid="{00000000-0005-0000-0000-00000B0E0000}"/>
    <cellStyle name="20% - uthevingsfarge 5 58 4 2" xfId="18648" xr:uid="{D96958CE-EA2C-465C-A28A-48ED68A3AB71}"/>
    <cellStyle name="20% - uthevingsfarge 5 59" xfId="970" xr:uid="{00000000-0005-0000-0000-00000C0E0000}"/>
    <cellStyle name="20% - uthevingsfarge 5 59 2" xfId="971" xr:uid="{00000000-0005-0000-0000-00000D0E0000}"/>
    <cellStyle name="20% - uthevingsfarge 5 59 2 2" xfId="5538" xr:uid="{00000000-0005-0000-0000-00000E0E0000}"/>
    <cellStyle name="20% - uthevingsfarge 5 59 2 2 2" xfId="8171" xr:uid="{00000000-0005-0000-0000-00000F0E0000}"/>
    <cellStyle name="20% - uthevingsfarge 5 59 2 2 2 2" xfId="16626" xr:uid="{2F229FE1-94B3-4610-B55D-B5F3ECE9CC3E}"/>
    <cellStyle name="20% - uthevingsfarge 5 59 2 2 3" xfId="14053" xr:uid="{5144C9C7-BBAB-489A-B9C8-EAE1A5DBCB6F}"/>
    <cellStyle name="20% - uthevingsfarge 5 59 2 3" xfId="10120" xr:uid="{00000000-0005-0000-0000-0000100E0000}"/>
    <cellStyle name="20% - uthevingsfarge 5 59 2 3 2" xfId="18541" xr:uid="{62582E4D-6702-46F2-BD7B-ACB1BE9DE4C8}"/>
    <cellStyle name="20% - uthevingsfarge 5 59 3" xfId="4817" xr:uid="{00000000-0005-0000-0000-0000110E0000}"/>
    <cellStyle name="20% - uthevingsfarge 5 59 3 2" xfId="7470" xr:uid="{00000000-0005-0000-0000-0000120E0000}"/>
    <cellStyle name="20% - uthevingsfarge 5 59 3 2 2" xfId="15925" xr:uid="{E9884703-84B7-49EC-912D-54964C0408B8}"/>
    <cellStyle name="20% - uthevingsfarge 5 59 3 3" xfId="13352" xr:uid="{96DB005A-BB7A-4F7E-8A54-B27BA8A2088D}"/>
    <cellStyle name="20% - uthevingsfarge 5 59 4" xfId="10230" xr:uid="{00000000-0005-0000-0000-0000130E0000}"/>
    <cellStyle name="20% - uthevingsfarge 5 59 4 2" xfId="18647" xr:uid="{65352841-F526-4259-A108-97A87DD487A7}"/>
    <cellStyle name="20% - uthevingsfarge 5 6" xfId="972" xr:uid="{00000000-0005-0000-0000-0000140E0000}"/>
    <cellStyle name="20% - uthevingsfarge 5 6 2" xfId="973" xr:uid="{00000000-0005-0000-0000-0000150E0000}"/>
    <cellStyle name="20% - uthevingsfarge 5 6 2 2" xfId="5539" xr:uid="{00000000-0005-0000-0000-0000160E0000}"/>
    <cellStyle name="20% - uthevingsfarge 5 6 2 2 2" xfId="8172" xr:uid="{00000000-0005-0000-0000-0000170E0000}"/>
    <cellStyle name="20% - uthevingsfarge 5 6 2 2 2 2" xfId="16627" xr:uid="{FF5F896C-A480-4593-916E-B603D3A10B95}"/>
    <cellStyle name="20% - uthevingsfarge 5 6 2 2 3" xfId="14054" xr:uid="{2A5B826A-551B-4C2B-86AA-DA7AF9A5DABC}"/>
    <cellStyle name="20% - uthevingsfarge 5 6 2 3" xfId="10119" xr:uid="{00000000-0005-0000-0000-0000180E0000}"/>
    <cellStyle name="20% - uthevingsfarge 5 6 2 3 2" xfId="18540" xr:uid="{7F33C61B-DF82-4204-94A3-D58287CC44A0}"/>
    <cellStyle name="20% - uthevingsfarge 5 6 3" xfId="4818" xr:uid="{00000000-0005-0000-0000-0000190E0000}"/>
    <cellStyle name="20% - uthevingsfarge 5 6 3 2" xfId="7471" xr:uid="{00000000-0005-0000-0000-00001A0E0000}"/>
    <cellStyle name="20% - uthevingsfarge 5 6 3 2 2" xfId="15926" xr:uid="{B9EA674F-3DAC-40E4-A51A-F00636763D32}"/>
    <cellStyle name="20% - uthevingsfarge 5 6 3 3" xfId="13353" xr:uid="{B994235D-E484-4E93-9326-46B29672925A}"/>
    <cellStyle name="20% - uthevingsfarge 5 6 4" xfId="10229" xr:uid="{00000000-0005-0000-0000-00001B0E0000}"/>
    <cellStyle name="20% - uthevingsfarge 5 6 4 2" xfId="18646" xr:uid="{8F909EC5-41C9-4844-9A79-F5CD3BE72C14}"/>
    <cellStyle name="20% - uthevingsfarge 5 60" xfId="974" xr:uid="{00000000-0005-0000-0000-00001C0E0000}"/>
    <cellStyle name="20% - uthevingsfarge 5 60 2" xfId="975" xr:uid="{00000000-0005-0000-0000-00001D0E0000}"/>
    <cellStyle name="20% - uthevingsfarge 5 60 3" xfId="9561" xr:uid="{00000000-0005-0000-0000-00001E0E0000}"/>
    <cellStyle name="20% - uthevingsfarge 5 60 3 2" xfId="17987" xr:uid="{7931ECA7-09DA-4EE1-A914-7749E13A6702}"/>
    <cellStyle name="20% - uthevingsfarge 5 61" xfId="976" xr:uid="{00000000-0005-0000-0000-00001F0E0000}"/>
    <cellStyle name="20% - uthevingsfarge 5 61 2" xfId="977" xr:uid="{00000000-0005-0000-0000-0000200E0000}"/>
    <cellStyle name="20% - uthevingsfarge 5 62" xfId="978" xr:uid="{00000000-0005-0000-0000-0000210E0000}"/>
    <cellStyle name="20% - uthevingsfarge 5 62 2" xfId="979" xr:uid="{00000000-0005-0000-0000-0000220E0000}"/>
    <cellStyle name="20% - uthevingsfarge 5 63" xfId="980" xr:uid="{00000000-0005-0000-0000-0000230E0000}"/>
    <cellStyle name="20% - uthevingsfarge 5 63 2" xfId="981" xr:uid="{00000000-0005-0000-0000-0000240E0000}"/>
    <cellStyle name="20% - uthevingsfarge 5 64" xfId="982" xr:uid="{00000000-0005-0000-0000-0000250E0000}"/>
    <cellStyle name="20% - uthevingsfarge 5 64 2" xfId="983" xr:uid="{00000000-0005-0000-0000-0000260E0000}"/>
    <cellStyle name="20% - uthevingsfarge 5 65" xfId="984" xr:uid="{00000000-0005-0000-0000-0000270E0000}"/>
    <cellStyle name="20% - uthevingsfarge 5 65 2" xfId="985" xr:uid="{00000000-0005-0000-0000-0000280E0000}"/>
    <cellStyle name="20% - uthevingsfarge 5 66" xfId="986" xr:uid="{00000000-0005-0000-0000-0000290E0000}"/>
    <cellStyle name="20% - uthevingsfarge 5 66 2" xfId="987" xr:uid="{00000000-0005-0000-0000-00002A0E0000}"/>
    <cellStyle name="20% - uthevingsfarge 5 67" xfId="988" xr:uid="{00000000-0005-0000-0000-00002B0E0000}"/>
    <cellStyle name="20% - uthevingsfarge 5 67 2" xfId="989" xr:uid="{00000000-0005-0000-0000-00002C0E0000}"/>
    <cellStyle name="20% - uthevingsfarge 5 68" xfId="990" xr:uid="{00000000-0005-0000-0000-00002D0E0000}"/>
    <cellStyle name="20% - uthevingsfarge 5 68 2" xfId="991" xr:uid="{00000000-0005-0000-0000-00002E0E0000}"/>
    <cellStyle name="20% - uthevingsfarge 5 69" xfId="992" xr:uid="{00000000-0005-0000-0000-00002F0E0000}"/>
    <cellStyle name="20% - uthevingsfarge 5 69 2" xfId="993" xr:uid="{00000000-0005-0000-0000-0000300E0000}"/>
    <cellStyle name="20% - uthevingsfarge 5 7" xfId="994" xr:uid="{00000000-0005-0000-0000-0000310E0000}"/>
    <cellStyle name="20% - uthevingsfarge 5 7 2" xfId="995" xr:uid="{00000000-0005-0000-0000-0000320E0000}"/>
    <cellStyle name="20% - uthevingsfarge 5 7 2 2" xfId="5540" xr:uid="{00000000-0005-0000-0000-0000330E0000}"/>
    <cellStyle name="20% - uthevingsfarge 5 7 2 2 2" xfId="8173" xr:uid="{00000000-0005-0000-0000-0000340E0000}"/>
    <cellStyle name="20% - uthevingsfarge 5 7 2 2 2 2" xfId="16628" xr:uid="{36E93A9C-B88D-4C80-A1EB-A527511F38A9}"/>
    <cellStyle name="20% - uthevingsfarge 5 7 2 2 3" xfId="14055" xr:uid="{B3594E81-5510-47FD-8A78-78777BCCB2CA}"/>
    <cellStyle name="20% - uthevingsfarge 5 7 2 3" xfId="10645" xr:uid="{00000000-0005-0000-0000-0000350E0000}"/>
    <cellStyle name="20% - uthevingsfarge 5 7 2 3 2" xfId="19052" xr:uid="{883709B9-3219-472A-91D2-11B72ECB7270}"/>
    <cellStyle name="20% - uthevingsfarge 5 7 3" xfId="4819" xr:uid="{00000000-0005-0000-0000-0000360E0000}"/>
    <cellStyle name="20% - uthevingsfarge 5 7 3 2" xfId="7472" xr:uid="{00000000-0005-0000-0000-0000370E0000}"/>
    <cellStyle name="20% - uthevingsfarge 5 7 3 2 2" xfId="15927" xr:uid="{59DF747C-2D74-49BB-A4C4-3B8016E251BB}"/>
    <cellStyle name="20% - uthevingsfarge 5 7 3 3" xfId="13354" xr:uid="{EF2FB405-FEC8-4DFC-98B4-9B0C68DC68AC}"/>
    <cellStyle name="20% - uthevingsfarge 5 7 4" xfId="9560" xr:uid="{00000000-0005-0000-0000-0000380E0000}"/>
    <cellStyle name="20% - uthevingsfarge 5 7 4 2" xfId="17986" xr:uid="{DAE735BC-DF03-4E49-825B-681122B2FB4F}"/>
    <cellStyle name="20% - uthevingsfarge 5 70" xfId="996" xr:uid="{00000000-0005-0000-0000-0000390E0000}"/>
    <cellStyle name="20% - uthevingsfarge 5 70 2" xfId="997" xr:uid="{00000000-0005-0000-0000-00003A0E0000}"/>
    <cellStyle name="20% - uthevingsfarge 5 71" xfId="998" xr:uid="{00000000-0005-0000-0000-00003B0E0000}"/>
    <cellStyle name="20% - uthevingsfarge 5 71 2" xfId="999" xr:uid="{00000000-0005-0000-0000-00003C0E0000}"/>
    <cellStyle name="20% - uthevingsfarge 5 72" xfId="1000" xr:uid="{00000000-0005-0000-0000-00003D0E0000}"/>
    <cellStyle name="20% - uthevingsfarge 5 72 2" xfId="1001" xr:uid="{00000000-0005-0000-0000-00003E0E0000}"/>
    <cellStyle name="20% - uthevingsfarge 5 73" xfId="1002" xr:uid="{00000000-0005-0000-0000-00003F0E0000}"/>
    <cellStyle name="20% - uthevingsfarge 5 73 2" xfId="1003" xr:uid="{00000000-0005-0000-0000-0000400E0000}"/>
    <cellStyle name="20% - uthevingsfarge 5 74" xfId="1004" xr:uid="{00000000-0005-0000-0000-0000410E0000}"/>
    <cellStyle name="20% - uthevingsfarge 5 74 2" xfId="1005" xr:uid="{00000000-0005-0000-0000-0000420E0000}"/>
    <cellStyle name="20% - uthevingsfarge 5 75" xfId="1006" xr:uid="{00000000-0005-0000-0000-0000430E0000}"/>
    <cellStyle name="20% - uthevingsfarge 5 75 2" xfId="1007" xr:uid="{00000000-0005-0000-0000-0000440E0000}"/>
    <cellStyle name="20% - uthevingsfarge 5 76" xfId="1008" xr:uid="{00000000-0005-0000-0000-0000450E0000}"/>
    <cellStyle name="20% - uthevingsfarge 5 76 2" xfId="1009" xr:uid="{00000000-0005-0000-0000-0000460E0000}"/>
    <cellStyle name="20% - uthevingsfarge 5 77" xfId="1010" xr:uid="{00000000-0005-0000-0000-0000470E0000}"/>
    <cellStyle name="20% - uthevingsfarge 5 78" xfId="1011" xr:uid="{00000000-0005-0000-0000-0000480E0000}"/>
    <cellStyle name="20% - uthevingsfarge 5 79" xfId="1012" xr:uid="{00000000-0005-0000-0000-0000490E0000}"/>
    <cellStyle name="20% - uthevingsfarge 5 8" xfId="1013" xr:uid="{00000000-0005-0000-0000-00004A0E0000}"/>
    <cellStyle name="20% - uthevingsfarge 5 8 2" xfId="1014" xr:uid="{00000000-0005-0000-0000-00004B0E0000}"/>
    <cellStyle name="20% - uthevingsfarge 5 8 2 2" xfId="5541" xr:uid="{00000000-0005-0000-0000-00004C0E0000}"/>
    <cellStyle name="20% - uthevingsfarge 5 8 2 2 2" xfId="8174" xr:uid="{00000000-0005-0000-0000-00004D0E0000}"/>
    <cellStyle name="20% - uthevingsfarge 5 8 2 2 2 2" xfId="16629" xr:uid="{2F2ADE6A-3CDC-4085-AE06-266A668E3971}"/>
    <cellStyle name="20% - uthevingsfarge 5 8 2 2 3" xfId="14056" xr:uid="{03689610-68AF-4330-B7BD-A96B319D7C61}"/>
    <cellStyle name="20% - uthevingsfarge 5 8 2 3" xfId="10644" xr:uid="{00000000-0005-0000-0000-00004E0E0000}"/>
    <cellStyle name="20% - uthevingsfarge 5 8 2 3 2" xfId="19051" xr:uid="{463AD12F-6F56-444E-B70F-0D6208C07961}"/>
    <cellStyle name="20% - uthevingsfarge 5 8 3" xfId="4820" xr:uid="{00000000-0005-0000-0000-00004F0E0000}"/>
    <cellStyle name="20% - uthevingsfarge 5 8 3 2" xfId="7473" xr:uid="{00000000-0005-0000-0000-0000500E0000}"/>
    <cellStyle name="20% - uthevingsfarge 5 8 3 2 2" xfId="15928" xr:uid="{BD7C0388-969A-4E75-8158-4ABBBF2A9C3A}"/>
    <cellStyle name="20% - uthevingsfarge 5 8 3 3" xfId="13355" xr:uid="{2CDA8127-9E22-488B-833F-9BED0986C49D}"/>
    <cellStyle name="20% - uthevingsfarge 5 8 4" xfId="9559" xr:uid="{00000000-0005-0000-0000-0000510E0000}"/>
    <cellStyle name="20% - uthevingsfarge 5 8 4 2" xfId="17985" xr:uid="{73C2E2D3-7D39-4562-AA03-938F42255FAC}"/>
    <cellStyle name="20% - uthevingsfarge 5 80" xfId="1015" xr:uid="{00000000-0005-0000-0000-0000520E0000}"/>
    <cellStyle name="20% - uthevingsfarge 5 81" xfId="1016" xr:uid="{00000000-0005-0000-0000-0000530E0000}"/>
    <cellStyle name="20% - uthevingsfarge 5 82" xfId="1017" xr:uid="{00000000-0005-0000-0000-0000540E0000}"/>
    <cellStyle name="20% - uthevingsfarge 5 83" xfId="1018" xr:uid="{00000000-0005-0000-0000-0000550E0000}"/>
    <cellStyle name="20% - uthevingsfarge 5 84" xfId="1019" xr:uid="{00000000-0005-0000-0000-0000560E0000}"/>
    <cellStyle name="20% - uthevingsfarge 5 85" xfId="1020" xr:uid="{00000000-0005-0000-0000-0000570E0000}"/>
    <cellStyle name="20% - uthevingsfarge 5 86" xfId="1021" xr:uid="{00000000-0005-0000-0000-0000580E0000}"/>
    <cellStyle name="20% - uthevingsfarge 5 87" xfId="1022" xr:uid="{00000000-0005-0000-0000-0000590E0000}"/>
    <cellStyle name="20% - uthevingsfarge 5 88" xfId="1023" xr:uid="{00000000-0005-0000-0000-00005A0E0000}"/>
    <cellStyle name="20% - uthevingsfarge 5 89" xfId="1024" xr:uid="{00000000-0005-0000-0000-00005B0E0000}"/>
    <cellStyle name="20% - uthevingsfarge 5 9" xfId="1025" xr:uid="{00000000-0005-0000-0000-00005C0E0000}"/>
    <cellStyle name="20% - uthevingsfarge 5 9 2" xfId="1026" xr:uid="{00000000-0005-0000-0000-00005D0E0000}"/>
    <cellStyle name="20% - uthevingsfarge 5 9 2 2" xfId="5542" xr:uid="{00000000-0005-0000-0000-00005E0E0000}"/>
    <cellStyle name="20% - uthevingsfarge 5 9 2 2 2" xfId="8175" xr:uid="{00000000-0005-0000-0000-00005F0E0000}"/>
    <cellStyle name="20% - uthevingsfarge 5 9 2 2 2 2" xfId="16630" xr:uid="{C1C75533-A767-4E6A-9F66-0CBA80E7AA8B}"/>
    <cellStyle name="20% - uthevingsfarge 5 9 2 2 3" xfId="14057" xr:uid="{6515426F-0C3D-4165-A23F-D5AAC979CA77}"/>
    <cellStyle name="20% - uthevingsfarge 5 9 2 3" xfId="10643" xr:uid="{00000000-0005-0000-0000-0000600E0000}"/>
    <cellStyle name="20% - uthevingsfarge 5 9 2 3 2" xfId="19050" xr:uid="{47973110-033B-4BDD-B0BC-27B523244FB9}"/>
    <cellStyle name="20% - uthevingsfarge 5 9 3" xfId="4821" xr:uid="{00000000-0005-0000-0000-0000610E0000}"/>
    <cellStyle name="20% - uthevingsfarge 5 9 3 2" xfId="7474" xr:uid="{00000000-0005-0000-0000-0000620E0000}"/>
    <cellStyle name="20% - uthevingsfarge 5 9 3 2 2" xfId="15929" xr:uid="{B4D747A0-A386-4AA6-A256-F19652E7D642}"/>
    <cellStyle name="20% - uthevingsfarge 5 9 3 3" xfId="13356" xr:uid="{3AC2C2C8-ABC7-49C6-B02E-614F9A79595F}"/>
    <cellStyle name="20% - uthevingsfarge 5 9 4" xfId="9558" xr:uid="{00000000-0005-0000-0000-0000630E0000}"/>
    <cellStyle name="20% - uthevingsfarge 5 9 4 2" xfId="17984" xr:uid="{5D065655-4776-4677-BEBA-9039F054AB76}"/>
    <cellStyle name="20% - uthevingsfarge 5 90" xfId="1027" xr:uid="{00000000-0005-0000-0000-0000640E0000}"/>
    <cellStyle name="20% - uthevingsfarge 5 90 2" xfId="2819" xr:uid="{00000000-0005-0000-0000-0000650E0000}"/>
    <cellStyle name="20% - uthevingsfarge 5 90 2 2" xfId="3199" xr:uid="{00000000-0005-0000-0000-0000660E0000}"/>
    <cellStyle name="20% - uthevingsfarge 5 90 2 2 2" xfId="6784" xr:uid="{00000000-0005-0000-0000-0000670E0000}"/>
    <cellStyle name="20% - uthevingsfarge 5 90 2 2 2 2" xfId="15239" xr:uid="{37E86A77-FBBD-4068-A377-A4544AE1FFD4}"/>
    <cellStyle name="20% - uthevingsfarge 5 90 2 2 3" xfId="12092" xr:uid="{58B864DC-D16A-46AE-967D-935918A20B2D}"/>
    <cellStyle name="20% - uthevingsfarge 5 90 2 3" xfId="3751" xr:uid="{00000000-0005-0000-0000-0000680E0000}"/>
    <cellStyle name="20% - uthevingsfarge 5 90 2 3 2" xfId="12640" xr:uid="{F69446F6-7E4C-49D8-9AD8-6348B233091A}"/>
    <cellStyle name="20% - uthevingsfarge 5 90 2 4" xfId="6392" xr:uid="{00000000-0005-0000-0000-0000690E0000}"/>
    <cellStyle name="20% - uthevingsfarge 5 90 2 4 2" xfId="14847" xr:uid="{1DACA7DB-CAA7-4121-9F9D-41C8DCB912C2}"/>
    <cellStyle name="20% - uthevingsfarge 5 90 2 5" xfId="8784" xr:uid="{00000000-0005-0000-0000-00006A0E0000}"/>
    <cellStyle name="20% - uthevingsfarge 5 90 2 5 2" xfId="17239" xr:uid="{5391E858-9C24-437F-BEEE-D27E37524C51}"/>
    <cellStyle name="20% - uthevingsfarge 5 90 2 6" xfId="11712" xr:uid="{0B8E1B15-F13F-49D9-AE3D-FDD4FF23265F}"/>
    <cellStyle name="20% - uthevingsfarge 5 90 3" xfId="3198" xr:uid="{00000000-0005-0000-0000-00006B0E0000}"/>
    <cellStyle name="20% - uthevingsfarge 5 90 3 2" xfId="6783" xr:uid="{00000000-0005-0000-0000-00006C0E0000}"/>
    <cellStyle name="20% - uthevingsfarge 5 90 3 2 2" xfId="15238" xr:uid="{BB1C76A5-1CE4-4689-AF27-9E6BB4F6002A}"/>
    <cellStyle name="20% - uthevingsfarge 5 90 3 3" xfId="12091" xr:uid="{CA55D06A-7FCF-4BA2-80C2-C675A222DA6E}"/>
    <cellStyle name="20% - uthevingsfarge 5 90 4" xfId="4129" xr:uid="{00000000-0005-0000-0000-00006D0E0000}"/>
    <cellStyle name="20% - uthevingsfarge 5 90 4 2" xfId="13017" xr:uid="{FF310DE2-5460-483B-9C29-914B8EBD4911}"/>
    <cellStyle name="20% - uthevingsfarge 5 90 5" xfId="6107" xr:uid="{00000000-0005-0000-0000-00006E0E0000}"/>
    <cellStyle name="20% - uthevingsfarge 5 90 5 2" xfId="14562" xr:uid="{E6BE8130-55A0-472A-A7A5-22553B3E1FE2}"/>
    <cellStyle name="20% - uthevingsfarge 5 90 6" xfId="8783" xr:uid="{00000000-0005-0000-0000-00006F0E0000}"/>
    <cellStyle name="20% - uthevingsfarge 5 90 6 2" xfId="17238" xr:uid="{034DC2D6-8109-4BC0-839E-875BC72BF8BE}"/>
    <cellStyle name="20% - uthevingsfarge 5 90 7" xfId="11430" xr:uid="{B36869A4-24D6-48A4-A0DC-D18C7218AC54}"/>
    <cellStyle name="20% - uthevingsfarge 5 91" xfId="1028" xr:uid="{00000000-0005-0000-0000-0000700E0000}"/>
    <cellStyle name="20% - uthevingsfarge 5 91 2" xfId="2820" xr:uid="{00000000-0005-0000-0000-0000710E0000}"/>
    <cellStyle name="20% - uthevingsfarge 5 91 2 2" xfId="3201" xr:uid="{00000000-0005-0000-0000-0000720E0000}"/>
    <cellStyle name="20% - uthevingsfarge 5 91 2 2 2" xfId="6786" xr:uid="{00000000-0005-0000-0000-0000730E0000}"/>
    <cellStyle name="20% - uthevingsfarge 5 91 2 2 2 2" xfId="15241" xr:uid="{BDFB0C80-DC1D-4ABB-B3C4-12BFC47A0593}"/>
    <cellStyle name="20% - uthevingsfarge 5 91 2 2 3" xfId="12094" xr:uid="{367268EE-1700-49F4-B876-13EFD4C39A64}"/>
    <cellStyle name="20% - uthevingsfarge 5 91 2 3" xfId="3750" xr:uid="{00000000-0005-0000-0000-0000740E0000}"/>
    <cellStyle name="20% - uthevingsfarge 5 91 2 3 2" xfId="12639" xr:uid="{59C29DC8-5E4A-4B92-B9C9-2AA92096C059}"/>
    <cellStyle name="20% - uthevingsfarge 5 91 2 4" xfId="6393" xr:uid="{00000000-0005-0000-0000-0000750E0000}"/>
    <cellStyle name="20% - uthevingsfarge 5 91 2 4 2" xfId="14848" xr:uid="{B3261117-78A9-4930-A859-4701B413CC98}"/>
    <cellStyle name="20% - uthevingsfarge 5 91 2 5" xfId="8786" xr:uid="{00000000-0005-0000-0000-0000760E0000}"/>
    <cellStyle name="20% - uthevingsfarge 5 91 2 5 2" xfId="17241" xr:uid="{B9717CFE-9C73-4AEA-A952-A1439EEF1B41}"/>
    <cellStyle name="20% - uthevingsfarge 5 91 2 6" xfId="11713" xr:uid="{742DDA9F-F674-4283-A269-81E4F9F422E8}"/>
    <cellStyle name="20% - uthevingsfarge 5 91 3" xfId="3200" xr:uid="{00000000-0005-0000-0000-0000770E0000}"/>
    <cellStyle name="20% - uthevingsfarge 5 91 3 2" xfId="6785" xr:uid="{00000000-0005-0000-0000-0000780E0000}"/>
    <cellStyle name="20% - uthevingsfarge 5 91 3 2 2" xfId="15240" xr:uid="{175DA520-2BCC-40A7-BE3B-4A357BD30A4F}"/>
    <cellStyle name="20% - uthevingsfarge 5 91 3 3" xfId="12093" xr:uid="{68E66367-CEE9-4B95-BAE4-E9B5164AD8D7}"/>
    <cellStyle name="20% - uthevingsfarge 5 91 4" xfId="3665" xr:uid="{00000000-0005-0000-0000-0000790E0000}"/>
    <cellStyle name="20% - uthevingsfarge 5 91 4 2" xfId="12554" xr:uid="{ED8F5211-4531-4255-815A-97BFDA713E08}"/>
    <cellStyle name="20% - uthevingsfarge 5 91 5" xfId="6108" xr:uid="{00000000-0005-0000-0000-00007A0E0000}"/>
    <cellStyle name="20% - uthevingsfarge 5 91 5 2" xfId="14563" xr:uid="{1DEA0621-3A32-4E50-95EE-4108BFF4A34D}"/>
    <cellStyle name="20% - uthevingsfarge 5 91 6" xfId="8785" xr:uid="{00000000-0005-0000-0000-00007B0E0000}"/>
    <cellStyle name="20% - uthevingsfarge 5 91 6 2" xfId="17240" xr:uid="{8B2B4B3A-0331-4694-ACAB-351CFA0484E5}"/>
    <cellStyle name="20% - uthevingsfarge 5 91 7" xfId="11431" xr:uid="{05714EC5-BFC9-439E-874F-D56BEE7DC071}"/>
    <cellStyle name="20% - uthevingsfarge 5 92" xfId="1029" xr:uid="{00000000-0005-0000-0000-00007C0E0000}"/>
    <cellStyle name="20% - uthevingsfarge 5 92 2" xfId="2821" xr:uid="{00000000-0005-0000-0000-00007D0E0000}"/>
    <cellStyle name="20% - uthevingsfarge 5 92 2 2" xfId="3203" xr:uid="{00000000-0005-0000-0000-00007E0E0000}"/>
    <cellStyle name="20% - uthevingsfarge 5 92 2 2 2" xfId="6788" xr:uid="{00000000-0005-0000-0000-00007F0E0000}"/>
    <cellStyle name="20% - uthevingsfarge 5 92 2 2 2 2" xfId="15243" xr:uid="{B20CCE29-B6F2-4188-B3D7-38C3DD2EAAA4}"/>
    <cellStyle name="20% - uthevingsfarge 5 92 2 2 3" xfId="12096" xr:uid="{24CA5EF2-86E3-4591-B067-E95B4E0F2618}"/>
    <cellStyle name="20% - uthevingsfarge 5 92 2 3" xfId="3749" xr:uid="{00000000-0005-0000-0000-0000800E0000}"/>
    <cellStyle name="20% - uthevingsfarge 5 92 2 3 2" xfId="12638" xr:uid="{4F069D67-D8B6-4FFD-B70B-22F6DAAD00E2}"/>
    <cellStyle name="20% - uthevingsfarge 5 92 2 4" xfId="6394" xr:uid="{00000000-0005-0000-0000-0000810E0000}"/>
    <cellStyle name="20% - uthevingsfarge 5 92 2 4 2" xfId="14849" xr:uid="{20FB4E7E-1DB7-4735-AA1D-B80C93A69FFD}"/>
    <cellStyle name="20% - uthevingsfarge 5 92 2 5" xfId="8788" xr:uid="{00000000-0005-0000-0000-0000820E0000}"/>
    <cellStyle name="20% - uthevingsfarge 5 92 2 5 2" xfId="17243" xr:uid="{DE75FD81-B002-4854-9583-EA105F8DA264}"/>
    <cellStyle name="20% - uthevingsfarge 5 92 2 6" xfId="11714" xr:uid="{9811368B-A587-4DE6-A8D1-DF64DF16FB36}"/>
    <cellStyle name="20% - uthevingsfarge 5 92 3" xfId="3202" xr:uid="{00000000-0005-0000-0000-0000830E0000}"/>
    <cellStyle name="20% - uthevingsfarge 5 92 3 2" xfId="6787" xr:uid="{00000000-0005-0000-0000-0000840E0000}"/>
    <cellStyle name="20% - uthevingsfarge 5 92 3 2 2" xfId="15242" xr:uid="{AFAC632F-041D-45FD-9EA4-3C00181D11E1}"/>
    <cellStyle name="20% - uthevingsfarge 5 92 3 3" xfId="12095" xr:uid="{7398EA19-B47A-46D9-B505-0C88D5E16A18}"/>
    <cellStyle name="20% - uthevingsfarge 5 92 4" xfId="3982" xr:uid="{00000000-0005-0000-0000-0000850E0000}"/>
    <cellStyle name="20% - uthevingsfarge 5 92 4 2" xfId="12871" xr:uid="{5502A61D-E43F-4CCC-BF48-CE9AFF81D9A9}"/>
    <cellStyle name="20% - uthevingsfarge 5 92 5" xfId="6109" xr:uid="{00000000-0005-0000-0000-0000860E0000}"/>
    <cellStyle name="20% - uthevingsfarge 5 92 5 2" xfId="14564" xr:uid="{057A3776-D7A9-4934-8506-2916FEBE6C80}"/>
    <cellStyle name="20% - uthevingsfarge 5 92 6" xfId="8787" xr:uid="{00000000-0005-0000-0000-0000870E0000}"/>
    <cellStyle name="20% - uthevingsfarge 5 92 6 2" xfId="17242" xr:uid="{88F8D17C-E5F4-4AAF-BCD8-5977D5769E99}"/>
    <cellStyle name="20% - uthevingsfarge 5 92 7" xfId="11432" xr:uid="{2092CF87-E650-49B5-9202-7302D59C601E}"/>
    <cellStyle name="20% - uthevingsfarge 5 93" xfId="1030" xr:uid="{00000000-0005-0000-0000-0000880E0000}"/>
    <cellStyle name="20% - uthevingsfarge 5 93 2" xfId="2822" xr:uid="{00000000-0005-0000-0000-0000890E0000}"/>
    <cellStyle name="20% - uthevingsfarge 5 93 2 2" xfId="3205" xr:uid="{00000000-0005-0000-0000-00008A0E0000}"/>
    <cellStyle name="20% - uthevingsfarge 5 93 2 2 2" xfId="6790" xr:uid="{00000000-0005-0000-0000-00008B0E0000}"/>
    <cellStyle name="20% - uthevingsfarge 5 93 2 2 2 2" xfId="15245" xr:uid="{2E2FE452-D69F-4BDC-BBAF-FEDCAE7D9ADC}"/>
    <cellStyle name="20% - uthevingsfarge 5 93 2 2 3" xfId="12098" xr:uid="{67D34309-FF9D-4EE5-96AD-E24089347D7E}"/>
    <cellStyle name="20% - uthevingsfarge 5 93 2 3" xfId="3748" xr:uid="{00000000-0005-0000-0000-00008C0E0000}"/>
    <cellStyle name="20% - uthevingsfarge 5 93 2 3 2" xfId="12637" xr:uid="{838E459F-0700-483F-BB9B-2B198DFAC3F4}"/>
    <cellStyle name="20% - uthevingsfarge 5 93 2 4" xfId="6395" xr:uid="{00000000-0005-0000-0000-00008D0E0000}"/>
    <cellStyle name="20% - uthevingsfarge 5 93 2 4 2" xfId="14850" xr:uid="{7708C155-63DB-4556-9A06-9E95F0800ABC}"/>
    <cellStyle name="20% - uthevingsfarge 5 93 2 5" xfId="8790" xr:uid="{00000000-0005-0000-0000-00008E0E0000}"/>
    <cellStyle name="20% - uthevingsfarge 5 93 2 5 2" xfId="17245" xr:uid="{3D9D70E1-C21D-4822-8FC7-176175528508}"/>
    <cellStyle name="20% - uthevingsfarge 5 93 2 6" xfId="11715" xr:uid="{E20AD102-5870-4296-A857-AE7782F087A6}"/>
    <cellStyle name="20% - uthevingsfarge 5 93 3" xfId="3204" xr:uid="{00000000-0005-0000-0000-00008F0E0000}"/>
    <cellStyle name="20% - uthevingsfarge 5 93 3 2" xfId="6789" xr:uid="{00000000-0005-0000-0000-0000900E0000}"/>
    <cellStyle name="20% - uthevingsfarge 5 93 3 2 2" xfId="15244" xr:uid="{E765BBF5-8526-40BA-B012-177C19489FF5}"/>
    <cellStyle name="20% - uthevingsfarge 5 93 3 3" xfId="12097" xr:uid="{97164153-54B8-41D8-B1F2-924B95323AE4}"/>
    <cellStyle name="20% - uthevingsfarge 5 93 4" xfId="3936" xr:uid="{00000000-0005-0000-0000-0000910E0000}"/>
    <cellStyle name="20% - uthevingsfarge 5 93 4 2" xfId="12825" xr:uid="{F320B44A-19F3-4C05-A22C-5CDB43FA768E}"/>
    <cellStyle name="20% - uthevingsfarge 5 93 5" xfId="6110" xr:uid="{00000000-0005-0000-0000-0000920E0000}"/>
    <cellStyle name="20% - uthevingsfarge 5 93 5 2" xfId="14565" xr:uid="{09B07BCD-A4D2-4922-90F0-0D87AA4160EB}"/>
    <cellStyle name="20% - uthevingsfarge 5 93 6" xfId="8789" xr:uid="{00000000-0005-0000-0000-0000930E0000}"/>
    <cellStyle name="20% - uthevingsfarge 5 93 6 2" xfId="17244" xr:uid="{3DF6EF7B-4DBB-4418-9E94-43D5A1CC2C28}"/>
    <cellStyle name="20% - uthevingsfarge 5 93 7" xfId="11433" xr:uid="{BFB518C7-2DEF-4AD7-8250-C2875867A8D8}"/>
    <cellStyle name="20% - uthevingsfarge 5 94" xfId="1031" xr:uid="{00000000-0005-0000-0000-0000940E0000}"/>
    <cellStyle name="20% - uthevingsfarge 5 94 2" xfId="2823" xr:uid="{00000000-0005-0000-0000-0000950E0000}"/>
    <cellStyle name="20% - uthevingsfarge 5 94 2 2" xfId="3207" xr:uid="{00000000-0005-0000-0000-0000960E0000}"/>
    <cellStyle name="20% - uthevingsfarge 5 94 2 2 2" xfId="6792" xr:uid="{00000000-0005-0000-0000-0000970E0000}"/>
    <cellStyle name="20% - uthevingsfarge 5 94 2 2 2 2" xfId="15247" xr:uid="{6B02A134-69C6-4152-BFE7-F89E66755E04}"/>
    <cellStyle name="20% - uthevingsfarge 5 94 2 2 3" xfId="12100" xr:uid="{0EB7E0B0-6E5C-4202-B9F7-068523CF1829}"/>
    <cellStyle name="20% - uthevingsfarge 5 94 2 3" xfId="3747" xr:uid="{00000000-0005-0000-0000-0000980E0000}"/>
    <cellStyle name="20% - uthevingsfarge 5 94 2 3 2" xfId="12636" xr:uid="{F630A67C-58F1-48F0-B382-7AC5BC92D18C}"/>
    <cellStyle name="20% - uthevingsfarge 5 94 2 4" xfId="6396" xr:uid="{00000000-0005-0000-0000-0000990E0000}"/>
    <cellStyle name="20% - uthevingsfarge 5 94 2 4 2" xfId="14851" xr:uid="{D55D2F2B-B849-4FAE-9DEA-61F414662C40}"/>
    <cellStyle name="20% - uthevingsfarge 5 94 2 5" xfId="8792" xr:uid="{00000000-0005-0000-0000-00009A0E0000}"/>
    <cellStyle name="20% - uthevingsfarge 5 94 2 5 2" xfId="17247" xr:uid="{CFB34CDE-3762-4ABB-A885-6B9831C7477A}"/>
    <cellStyle name="20% - uthevingsfarge 5 94 2 6" xfId="11716" xr:uid="{8E21269C-208B-4D0D-AED7-4611D6EF378D}"/>
    <cellStyle name="20% - uthevingsfarge 5 94 3" xfId="3206" xr:uid="{00000000-0005-0000-0000-00009B0E0000}"/>
    <cellStyle name="20% - uthevingsfarge 5 94 3 2" xfId="6791" xr:uid="{00000000-0005-0000-0000-00009C0E0000}"/>
    <cellStyle name="20% - uthevingsfarge 5 94 3 2 2" xfId="15246" xr:uid="{5D68E339-E389-4596-B4A5-68516AEAAD46}"/>
    <cellStyle name="20% - uthevingsfarge 5 94 3 3" xfId="12099" xr:uid="{6650B29A-4D9E-4879-A00B-26362472B246}"/>
    <cellStyle name="20% - uthevingsfarge 5 94 4" xfId="4038" xr:uid="{00000000-0005-0000-0000-00009D0E0000}"/>
    <cellStyle name="20% - uthevingsfarge 5 94 4 2" xfId="12926" xr:uid="{4C4CE5F7-C190-4798-A5D3-9F4A6E6A9E85}"/>
    <cellStyle name="20% - uthevingsfarge 5 94 5" xfId="6111" xr:uid="{00000000-0005-0000-0000-00009E0E0000}"/>
    <cellStyle name="20% - uthevingsfarge 5 94 5 2" xfId="14566" xr:uid="{9D9D7552-64EB-4729-9513-59F1872EDBB9}"/>
    <cellStyle name="20% - uthevingsfarge 5 94 6" xfId="8791" xr:uid="{00000000-0005-0000-0000-00009F0E0000}"/>
    <cellStyle name="20% - uthevingsfarge 5 94 6 2" xfId="17246" xr:uid="{60DEA9F9-C430-45C5-A98F-8D683C001E85}"/>
    <cellStyle name="20% - uthevingsfarge 5 94 7" xfId="11434" xr:uid="{02AECC23-C030-4842-AF42-7E0C0A4E4D15}"/>
    <cellStyle name="20% - uthevingsfarge 5 95" xfId="1032" xr:uid="{00000000-0005-0000-0000-0000A00E0000}"/>
    <cellStyle name="20% - uthevingsfarge 5 95 2" xfId="2824" xr:uid="{00000000-0005-0000-0000-0000A10E0000}"/>
    <cellStyle name="20% - uthevingsfarge 5 95 2 2" xfId="3209" xr:uid="{00000000-0005-0000-0000-0000A20E0000}"/>
    <cellStyle name="20% - uthevingsfarge 5 95 2 2 2" xfId="6794" xr:uid="{00000000-0005-0000-0000-0000A30E0000}"/>
    <cellStyle name="20% - uthevingsfarge 5 95 2 2 2 2" xfId="15249" xr:uid="{96169E88-B092-49D9-9740-E6A4223835C8}"/>
    <cellStyle name="20% - uthevingsfarge 5 95 2 2 3" xfId="12102" xr:uid="{03711ABB-0D87-42E2-A1D3-D59C1AD7118D}"/>
    <cellStyle name="20% - uthevingsfarge 5 95 2 3" xfId="3746" xr:uid="{00000000-0005-0000-0000-0000A40E0000}"/>
    <cellStyle name="20% - uthevingsfarge 5 95 2 3 2" xfId="12635" xr:uid="{117B95DB-6A65-41A4-BA35-3C2945779E82}"/>
    <cellStyle name="20% - uthevingsfarge 5 95 2 4" xfId="6397" xr:uid="{00000000-0005-0000-0000-0000A50E0000}"/>
    <cellStyle name="20% - uthevingsfarge 5 95 2 4 2" xfId="14852" xr:uid="{322EB16E-EEE8-47D8-8203-E447277F9913}"/>
    <cellStyle name="20% - uthevingsfarge 5 95 2 5" xfId="8794" xr:uid="{00000000-0005-0000-0000-0000A60E0000}"/>
    <cellStyle name="20% - uthevingsfarge 5 95 2 5 2" xfId="17249" xr:uid="{DB7E00ED-E216-4E46-BE9A-2BF18DF5969B}"/>
    <cellStyle name="20% - uthevingsfarge 5 95 2 6" xfId="11717" xr:uid="{89DBE3AD-099B-4709-A953-9811AE4ABE68}"/>
    <cellStyle name="20% - uthevingsfarge 5 95 3" xfId="3208" xr:uid="{00000000-0005-0000-0000-0000A70E0000}"/>
    <cellStyle name="20% - uthevingsfarge 5 95 3 2" xfId="6793" xr:uid="{00000000-0005-0000-0000-0000A80E0000}"/>
    <cellStyle name="20% - uthevingsfarge 5 95 3 2 2" xfId="15248" xr:uid="{A16DAA60-2CCE-4303-8118-5DC99A971695}"/>
    <cellStyle name="20% - uthevingsfarge 5 95 3 3" xfId="12101" xr:uid="{7E84BADA-1050-4A27-BF09-F30C6B34B9B7}"/>
    <cellStyle name="20% - uthevingsfarge 5 95 4" xfId="3595" xr:uid="{00000000-0005-0000-0000-0000A90E0000}"/>
    <cellStyle name="20% - uthevingsfarge 5 95 4 2" xfId="12484" xr:uid="{4598A532-8AE1-40ED-B599-9F74038749DE}"/>
    <cellStyle name="20% - uthevingsfarge 5 95 5" xfId="6112" xr:uid="{00000000-0005-0000-0000-0000AA0E0000}"/>
    <cellStyle name="20% - uthevingsfarge 5 95 5 2" xfId="14567" xr:uid="{446D33DA-BE1D-4B5C-A9FD-2765176B4E81}"/>
    <cellStyle name="20% - uthevingsfarge 5 95 6" xfId="8793" xr:uid="{00000000-0005-0000-0000-0000AB0E0000}"/>
    <cellStyle name="20% - uthevingsfarge 5 95 6 2" xfId="17248" xr:uid="{7815659C-7597-4D8F-8F0A-E4E248CC3976}"/>
    <cellStyle name="20% - uthevingsfarge 5 95 7" xfId="11435" xr:uid="{B0833F89-77DA-4836-894D-3A06CF25069B}"/>
    <cellStyle name="20% - uthevingsfarge 5 96" xfId="1033" xr:uid="{00000000-0005-0000-0000-0000AC0E0000}"/>
    <cellStyle name="20% - uthevingsfarge 5 96 2" xfId="2825" xr:uid="{00000000-0005-0000-0000-0000AD0E0000}"/>
    <cellStyle name="20% - uthevingsfarge 5 96 2 2" xfId="3211" xr:uid="{00000000-0005-0000-0000-0000AE0E0000}"/>
    <cellStyle name="20% - uthevingsfarge 5 96 2 2 2" xfId="6796" xr:uid="{00000000-0005-0000-0000-0000AF0E0000}"/>
    <cellStyle name="20% - uthevingsfarge 5 96 2 2 2 2" xfId="15251" xr:uid="{B66B8281-E6A9-4A74-9542-0A99C30778A5}"/>
    <cellStyle name="20% - uthevingsfarge 5 96 2 2 3" xfId="12104" xr:uid="{AB76AF22-2B05-4837-8224-F6D6ED2A99C9}"/>
    <cellStyle name="20% - uthevingsfarge 5 96 2 3" xfId="3745" xr:uid="{00000000-0005-0000-0000-0000B00E0000}"/>
    <cellStyle name="20% - uthevingsfarge 5 96 2 3 2" xfId="12634" xr:uid="{425E3F8D-C9DE-4693-B7A9-E0E57E90DB68}"/>
    <cellStyle name="20% - uthevingsfarge 5 96 2 4" xfId="6398" xr:uid="{00000000-0005-0000-0000-0000B10E0000}"/>
    <cellStyle name="20% - uthevingsfarge 5 96 2 4 2" xfId="14853" xr:uid="{FF968F74-9AF7-46B5-A69F-AD9401EBC37A}"/>
    <cellStyle name="20% - uthevingsfarge 5 96 2 5" xfId="8796" xr:uid="{00000000-0005-0000-0000-0000B20E0000}"/>
    <cellStyle name="20% - uthevingsfarge 5 96 2 5 2" xfId="17251" xr:uid="{D082283B-EF65-4CE3-AD7F-67313DDE135E}"/>
    <cellStyle name="20% - uthevingsfarge 5 96 2 6" xfId="11718" xr:uid="{A51BF941-B2DA-46B7-BD46-AE2417485CFD}"/>
    <cellStyle name="20% - uthevingsfarge 5 96 3" xfId="3210" xr:uid="{00000000-0005-0000-0000-0000B30E0000}"/>
    <cellStyle name="20% - uthevingsfarge 5 96 3 2" xfId="6795" xr:uid="{00000000-0005-0000-0000-0000B40E0000}"/>
    <cellStyle name="20% - uthevingsfarge 5 96 3 2 2" xfId="15250" xr:uid="{C8EC23AD-090B-4CE8-8197-19AB467801A2}"/>
    <cellStyle name="20% - uthevingsfarge 5 96 3 3" xfId="12103" xr:uid="{FE4DEBFA-5778-450D-98AB-E6771F4360BF}"/>
    <cellStyle name="20% - uthevingsfarge 5 96 4" xfId="4070" xr:uid="{00000000-0005-0000-0000-0000B50E0000}"/>
    <cellStyle name="20% - uthevingsfarge 5 96 4 2" xfId="12958" xr:uid="{41863862-11AF-4220-97D4-CB1487A9BA2D}"/>
    <cellStyle name="20% - uthevingsfarge 5 96 5" xfId="6113" xr:uid="{00000000-0005-0000-0000-0000B60E0000}"/>
    <cellStyle name="20% - uthevingsfarge 5 96 5 2" xfId="14568" xr:uid="{0ED6CFA7-B352-47B6-BE9E-345B26EC5BB7}"/>
    <cellStyle name="20% - uthevingsfarge 5 96 6" xfId="8795" xr:uid="{00000000-0005-0000-0000-0000B70E0000}"/>
    <cellStyle name="20% - uthevingsfarge 5 96 6 2" xfId="17250" xr:uid="{66720015-B444-413F-BAAE-45D8506CD943}"/>
    <cellStyle name="20% - uthevingsfarge 5 96 7" xfId="11436" xr:uid="{C89C8E97-368A-44A9-A75C-15FBB8F8C807}"/>
    <cellStyle name="20% - uthevingsfarge 5 97" xfId="1034" xr:uid="{00000000-0005-0000-0000-0000B80E0000}"/>
    <cellStyle name="20% - uthevingsfarge 5 97 2" xfId="2826" xr:uid="{00000000-0005-0000-0000-0000B90E0000}"/>
    <cellStyle name="20% - uthevingsfarge 5 97 2 2" xfId="3213" xr:uid="{00000000-0005-0000-0000-0000BA0E0000}"/>
    <cellStyle name="20% - uthevingsfarge 5 97 2 2 2" xfId="6798" xr:uid="{00000000-0005-0000-0000-0000BB0E0000}"/>
    <cellStyle name="20% - uthevingsfarge 5 97 2 2 2 2" xfId="15253" xr:uid="{31C897BF-69AE-419A-AD9D-93B34EA8BBEE}"/>
    <cellStyle name="20% - uthevingsfarge 5 97 2 2 3" xfId="12106" xr:uid="{0E980555-4CCE-4AA7-8106-22390C67FDD7}"/>
    <cellStyle name="20% - uthevingsfarge 5 97 2 3" xfId="3744" xr:uid="{00000000-0005-0000-0000-0000BC0E0000}"/>
    <cellStyle name="20% - uthevingsfarge 5 97 2 3 2" xfId="12633" xr:uid="{CC115E92-7FD9-4DE2-87A9-A929AE259359}"/>
    <cellStyle name="20% - uthevingsfarge 5 97 2 4" xfId="6399" xr:uid="{00000000-0005-0000-0000-0000BD0E0000}"/>
    <cellStyle name="20% - uthevingsfarge 5 97 2 4 2" xfId="14854" xr:uid="{E41096A6-C998-4887-B415-8431055B174F}"/>
    <cellStyle name="20% - uthevingsfarge 5 97 2 5" xfId="8798" xr:uid="{00000000-0005-0000-0000-0000BE0E0000}"/>
    <cellStyle name="20% - uthevingsfarge 5 97 2 5 2" xfId="17253" xr:uid="{1B835261-B54A-44E9-A74E-F96090F1C63C}"/>
    <cellStyle name="20% - uthevingsfarge 5 97 2 6" xfId="11719" xr:uid="{BFF85D1C-81F9-4A0B-AA78-9B921203637B}"/>
    <cellStyle name="20% - uthevingsfarge 5 97 3" xfId="3212" xr:uid="{00000000-0005-0000-0000-0000BF0E0000}"/>
    <cellStyle name="20% - uthevingsfarge 5 97 3 2" xfId="6797" xr:uid="{00000000-0005-0000-0000-0000C00E0000}"/>
    <cellStyle name="20% - uthevingsfarge 5 97 3 2 2" xfId="15252" xr:uid="{2F22798D-8ADB-46C9-A716-D8EFE60A2FAE}"/>
    <cellStyle name="20% - uthevingsfarge 5 97 3 3" xfId="12105" xr:uid="{4E1D0837-ACFC-422F-AB6E-41FB48E88B3B}"/>
    <cellStyle name="20% - uthevingsfarge 5 97 4" xfId="3935" xr:uid="{00000000-0005-0000-0000-0000C10E0000}"/>
    <cellStyle name="20% - uthevingsfarge 5 97 4 2" xfId="12824" xr:uid="{08A9B55D-7B33-44C0-8BE4-A301E44FE672}"/>
    <cellStyle name="20% - uthevingsfarge 5 97 5" xfId="6114" xr:uid="{00000000-0005-0000-0000-0000C20E0000}"/>
    <cellStyle name="20% - uthevingsfarge 5 97 5 2" xfId="14569" xr:uid="{33428C76-AFB2-40AA-8E39-F0459BA09780}"/>
    <cellStyle name="20% - uthevingsfarge 5 97 6" xfId="8797" xr:uid="{00000000-0005-0000-0000-0000C30E0000}"/>
    <cellStyle name="20% - uthevingsfarge 5 97 6 2" xfId="17252" xr:uid="{CBE1AD50-4BAD-45D6-A960-0BE63C2D4912}"/>
    <cellStyle name="20% - uthevingsfarge 5 97 7" xfId="11437" xr:uid="{F27FBB3F-B721-47A3-87A0-B8A16FC39EED}"/>
    <cellStyle name="20% - uthevingsfarge 5 98" xfId="1035" xr:uid="{00000000-0005-0000-0000-0000C40E0000}"/>
    <cellStyle name="20% - uthevingsfarge 5 98 2" xfId="2827" xr:uid="{00000000-0005-0000-0000-0000C50E0000}"/>
    <cellStyle name="20% - uthevingsfarge 5 98 2 2" xfId="3215" xr:uid="{00000000-0005-0000-0000-0000C60E0000}"/>
    <cellStyle name="20% - uthevingsfarge 5 98 2 2 2" xfId="6800" xr:uid="{00000000-0005-0000-0000-0000C70E0000}"/>
    <cellStyle name="20% - uthevingsfarge 5 98 2 2 2 2" xfId="15255" xr:uid="{7A0234C4-2667-4129-8771-C6EC15905307}"/>
    <cellStyle name="20% - uthevingsfarge 5 98 2 2 3" xfId="12108" xr:uid="{9A13C477-E150-4D9E-913C-18CDEA40C44D}"/>
    <cellStyle name="20% - uthevingsfarge 5 98 2 3" xfId="3743" xr:uid="{00000000-0005-0000-0000-0000C80E0000}"/>
    <cellStyle name="20% - uthevingsfarge 5 98 2 3 2" xfId="12632" xr:uid="{78C35678-DF5E-4321-BA82-864CC20DEDF9}"/>
    <cellStyle name="20% - uthevingsfarge 5 98 2 4" xfId="6400" xr:uid="{00000000-0005-0000-0000-0000C90E0000}"/>
    <cellStyle name="20% - uthevingsfarge 5 98 2 4 2" xfId="14855" xr:uid="{1B7D3141-E735-4EFF-93FA-F272EF3B9CA1}"/>
    <cellStyle name="20% - uthevingsfarge 5 98 2 5" xfId="8800" xr:uid="{00000000-0005-0000-0000-0000CA0E0000}"/>
    <cellStyle name="20% - uthevingsfarge 5 98 2 5 2" xfId="17255" xr:uid="{BDAD95A1-83ED-481D-ACAE-C26AAF1855EE}"/>
    <cellStyle name="20% - uthevingsfarge 5 98 2 6" xfId="11720" xr:uid="{6A6390EF-BB7E-46CB-935D-7893CA1B9399}"/>
    <cellStyle name="20% - uthevingsfarge 5 98 3" xfId="3214" xr:uid="{00000000-0005-0000-0000-0000CB0E0000}"/>
    <cellStyle name="20% - uthevingsfarge 5 98 3 2" xfId="6799" xr:uid="{00000000-0005-0000-0000-0000CC0E0000}"/>
    <cellStyle name="20% - uthevingsfarge 5 98 3 2 2" xfId="15254" xr:uid="{2638BFD0-C0C3-4956-8E8F-488392508B9B}"/>
    <cellStyle name="20% - uthevingsfarge 5 98 3 3" xfId="12107" xr:uid="{DBE13620-462F-44FD-96AE-E8B96B45ED2D}"/>
    <cellStyle name="20% - uthevingsfarge 5 98 4" xfId="3888" xr:uid="{00000000-0005-0000-0000-0000CD0E0000}"/>
    <cellStyle name="20% - uthevingsfarge 5 98 4 2" xfId="12777" xr:uid="{94BD81FA-67FC-48BD-B036-94E1F9ED5606}"/>
    <cellStyle name="20% - uthevingsfarge 5 98 5" xfId="6115" xr:uid="{00000000-0005-0000-0000-0000CE0E0000}"/>
    <cellStyle name="20% - uthevingsfarge 5 98 5 2" xfId="14570" xr:uid="{68273BAB-F623-46D1-9E6C-D6B01F85ADAE}"/>
    <cellStyle name="20% - uthevingsfarge 5 98 6" xfId="8799" xr:uid="{00000000-0005-0000-0000-0000CF0E0000}"/>
    <cellStyle name="20% - uthevingsfarge 5 98 6 2" xfId="17254" xr:uid="{761F9A55-334B-45B5-8880-49A547B4C9B3}"/>
    <cellStyle name="20% - uthevingsfarge 5 98 7" xfId="11438" xr:uid="{DC210A2A-E1F9-4A43-9BFA-96B23DB262E3}"/>
    <cellStyle name="20% - uthevingsfarge 5 99" xfId="1036" xr:uid="{00000000-0005-0000-0000-0000D00E0000}"/>
    <cellStyle name="20% - uthevingsfarge 5 99 2" xfId="2828" xr:uid="{00000000-0005-0000-0000-0000D10E0000}"/>
    <cellStyle name="20% - uthevingsfarge 5 99 2 2" xfId="3217" xr:uid="{00000000-0005-0000-0000-0000D20E0000}"/>
    <cellStyle name="20% - uthevingsfarge 5 99 2 2 2" xfId="6802" xr:uid="{00000000-0005-0000-0000-0000D30E0000}"/>
    <cellStyle name="20% - uthevingsfarge 5 99 2 2 2 2" xfId="15257" xr:uid="{71DDD2DB-9621-4DDA-A5D5-742F1C3B31A6}"/>
    <cellStyle name="20% - uthevingsfarge 5 99 2 2 3" xfId="12110" xr:uid="{CF525029-D3B7-49BE-A259-F82F5445659A}"/>
    <cellStyle name="20% - uthevingsfarge 5 99 2 3" xfId="3742" xr:uid="{00000000-0005-0000-0000-0000D40E0000}"/>
    <cellStyle name="20% - uthevingsfarge 5 99 2 3 2" xfId="12631" xr:uid="{E2E8719A-FC9A-471C-8CC0-F52E300FB5F6}"/>
    <cellStyle name="20% - uthevingsfarge 5 99 2 4" xfId="6401" xr:uid="{00000000-0005-0000-0000-0000D50E0000}"/>
    <cellStyle name="20% - uthevingsfarge 5 99 2 4 2" xfId="14856" xr:uid="{3E1BB40F-8D43-4E66-AF03-0DC0057FB2A2}"/>
    <cellStyle name="20% - uthevingsfarge 5 99 2 5" xfId="8802" xr:uid="{00000000-0005-0000-0000-0000D60E0000}"/>
    <cellStyle name="20% - uthevingsfarge 5 99 2 5 2" xfId="17257" xr:uid="{E40ADF02-5389-4F43-B2C7-3D621D327687}"/>
    <cellStyle name="20% - uthevingsfarge 5 99 2 6" xfId="11721" xr:uid="{C9C59932-B93B-4A17-9AEA-A05B651632B2}"/>
    <cellStyle name="20% - uthevingsfarge 5 99 3" xfId="3216" xr:uid="{00000000-0005-0000-0000-0000D70E0000}"/>
    <cellStyle name="20% - uthevingsfarge 5 99 3 2" xfId="6801" xr:uid="{00000000-0005-0000-0000-0000D80E0000}"/>
    <cellStyle name="20% - uthevingsfarge 5 99 3 2 2" xfId="15256" xr:uid="{451CA40B-5F6C-4E0C-8537-4F2C92235D94}"/>
    <cellStyle name="20% - uthevingsfarge 5 99 3 3" xfId="12109" xr:uid="{ACB00329-31C9-4483-837D-87A88F803E58}"/>
    <cellStyle name="20% - uthevingsfarge 5 99 4" xfId="3664" xr:uid="{00000000-0005-0000-0000-0000D90E0000}"/>
    <cellStyle name="20% - uthevingsfarge 5 99 4 2" xfId="12553" xr:uid="{05B65D32-87E5-4036-9150-1A5C2F42C52C}"/>
    <cellStyle name="20% - uthevingsfarge 5 99 5" xfId="6116" xr:uid="{00000000-0005-0000-0000-0000DA0E0000}"/>
    <cellStyle name="20% - uthevingsfarge 5 99 5 2" xfId="14571" xr:uid="{9B3DE2D2-FC38-4CCF-8CFF-55ED535BD1D6}"/>
    <cellStyle name="20% - uthevingsfarge 5 99 6" xfId="8801" xr:uid="{00000000-0005-0000-0000-0000DB0E0000}"/>
    <cellStyle name="20% - uthevingsfarge 5 99 6 2" xfId="17256" xr:uid="{B814E158-989B-4B77-B4EA-B57F0A4D7906}"/>
    <cellStyle name="20% - uthevingsfarge 5 99 7" xfId="11439" xr:uid="{4AE723B2-A85E-40C1-A9A0-926D20D2355C}"/>
    <cellStyle name="20% - uthevingsfarge 6 10" xfId="1037" xr:uid="{00000000-0005-0000-0000-0000DC0E0000}"/>
    <cellStyle name="20% - uthevingsfarge 6 10 2" xfId="1038" xr:uid="{00000000-0005-0000-0000-0000DD0E0000}"/>
    <cellStyle name="20% - uthevingsfarge 6 10 2 2" xfId="5543" xr:uid="{00000000-0005-0000-0000-0000DE0E0000}"/>
    <cellStyle name="20% - uthevingsfarge 6 10 2 2 2" xfId="8176" xr:uid="{00000000-0005-0000-0000-0000DF0E0000}"/>
    <cellStyle name="20% - uthevingsfarge 6 10 2 2 2 2" xfId="16631" xr:uid="{73D00684-D443-44B7-ACF0-CA7044796BF6}"/>
    <cellStyle name="20% - uthevingsfarge 6 10 2 2 3" xfId="14058" xr:uid="{49D87F65-4170-405F-9D45-0F32B2538A9C}"/>
    <cellStyle name="20% - uthevingsfarge 6 10 2 3" xfId="10642" xr:uid="{00000000-0005-0000-0000-0000E00E0000}"/>
    <cellStyle name="20% - uthevingsfarge 6 10 2 3 2" xfId="19049" xr:uid="{5DFD3EBC-76D3-4CBD-8CBB-F51F9DE9BFD0}"/>
    <cellStyle name="20% - uthevingsfarge 6 10 3" xfId="4822" xr:uid="{00000000-0005-0000-0000-0000E10E0000}"/>
    <cellStyle name="20% - uthevingsfarge 6 10 3 2" xfId="7475" xr:uid="{00000000-0005-0000-0000-0000E20E0000}"/>
    <cellStyle name="20% - uthevingsfarge 6 10 3 2 2" xfId="15930" xr:uid="{DC83069A-AEDB-49CD-9518-11A60239F8A9}"/>
    <cellStyle name="20% - uthevingsfarge 6 10 3 3" xfId="13357" xr:uid="{B300FA6D-752B-424F-8979-81599B1146DD}"/>
    <cellStyle name="20% - uthevingsfarge 6 10 4" xfId="9557" xr:uid="{00000000-0005-0000-0000-0000E30E0000}"/>
    <cellStyle name="20% - uthevingsfarge 6 10 4 2" xfId="17983" xr:uid="{08DA8B47-3399-46A0-B235-C3BFB3A9FB65}"/>
    <cellStyle name="20% - uthevingsfarge 6 100" xfId="1039" xr:uid="{00000000-0005-0000-0000-0000E40E0000}"/>
    <cellStyle name="20% - uthevingsfarge 6 100 2" xfId="2829" xr:uid="{00000000-0005-0000-0000-0000E50E0000}"/>
    <cellStyle name="20% - uthevingsfarge 6 100 2 2" xfId="3219" xr:uid="{00000000-0005-0000-0000-0000E60E0000}"/>
    <cellStyle name="20% - uthevingsfarge 6 100 2 2 2" xfId="6804" xr:uid="{00000000-0005-0000-0000-0000E70E0000}"/>
    <cellStyle name="20% - uthevingsfarge 6 100 2 2 2 2" xfId="15259" xr:uid="{ED0FDA12-60AD-4800-B4AE-B55900022617}"/>
    <cellStyle name="20% - uthevingsfarge 6 100 2 2 3" xfId="12112" xr:uid="{39D44EF2-34D2-4E4E-B468-1BD482FF6FDE}"/>
    <cellStyle name="20% - uthevingsfarge 6 100 2 3" xfId="3741" xr:uid="{00000000-0005-0000-0000-0000E80E0000}"/>
    <cellStyle name="20% - uthevingsfarge 6 100 2 3 2" xfId="12630" xr:uid="{7BE3E38E-2C7F-45BA-9E86-AAF81D1928CD}"/>
    <cellStyle name="20% - uthevingsfarge 6 100 2 4" xfId="6402" xr:uid="{00000000-0005-0000-0000-0000E90E0000}"/>
    <cellStyle name="20% - uthevingsfarge 6 100 2 4 2" xfId="14857" xr:uid="{9B0D7997-F666-4E92-B324-BA97C586EFB4}"/>
    <cellStyle name="20% - uthevingsfarge 6 100 2 5" xfId="8804" xr:uid="{00000000-0005-0000-0000-0000EA0E0000}"/>
    <cellStyle name="20% - uthevingsfarge 6 100 2 5 2" xfId="17259" xr:uid="{D7D911C9-0DEA-4325-B4B6-47389974CA1C}"/>
    <cellStyle name="20% - uthevingsfarge 6 100 2 6" xfId="11722" xr:uid="{42474546-854C-448B-B074-CB0BD1C4BF31}"/>
    <cellStyle name="20% - uthevingsfarge 6 100 3" xfId="3218" xr:uid="{00000000-0005-0000-0000-0000EB0E0000}"/>
    <cellStyle name="20% - uthevingsfarge 6 100 3 2" xfId="6803" xr:uid="{00000000-0005-0000-0000-0000EC0E0000}"/>
    <cellStyle name="20% - uthevingsfarge 6 100 3 2 2" xfId="15258" xr:uid="{32644C25-4E8D-42B9-A3CC-3700C2FA49B8}"/>
    <cellStyle name="20% - uthevingsfarge 6 100 3 3" xfId="12111" xr:uid="{D6B15842-882F-4D65-B51B-A48940F9DF01}"/>
    <cellStyle name="20% - uthevingsfarge 6 100 4" xfId="3981" xr:uid="{00000000-0005-0000-0000-0000ED0E0000}"/>
    <cellStyle name="20% - uthevingsfarge 6 100 4 2" xfId="12870" xr:uid="{12B70267-8195-4AA4-B7E7-561B0F5C0096}"/>
    <cellStyle name="20% - uthevingsfarge 6 100 5" xfId="6117" xr:uid="{00000000-0005-0000-0000-0000EE0E0000}"/>
    <cellStyle name="20% - uthevingsfarge 6 100 5 2" xfId="14572" xr:uid="{FD894981-1ED7-4BE7-A8D5-61F48F6FFD5F}"/>
    <cellStyle name="20% - uthevingsfarge 6 100 6" xfId="8803" xr:uid="{00000000-0005-0000-0000-0000EF0E0000}"/>
    <cellStyle name="20% - uthevingsfarge 6 100 6 2" xfId="17258" xr:uid="{E9BF31BA-DDE5-4A3D-A761-C8D2BABCDFA7}"/>
    <cellStyle name="20% - uthevingsfarge 6 100 7" xfId="11440" xr:uid="{A5131473-C96C-452A-A9A0-21A49DBEE0E5}"/>
    <cellStyle name="20% - uthevingsfarge 6 101" xfId="1040" xr:uid="{00000000-0005-0000-0000-0000F00E0000}"/>
    <cellStyle name="20% - uthevingsfarge 6 101 2" xfId="2830" xr:uid="{00000000-0005-0000-0000-0000F10E0000}"/>
    <cellStyle name="20% - uthevingsfarge 6 101 2 2" xfId="3221" xr:uid="{00000000-0005-0000-0000-0000F20E0000}"/>
    <cellStyle name="20% - uthevingsfarge 6 101 2 2 2" xfId="6806" xr:uid="{00000000-0005-0000-0000-0000F30E0000}"/>
    <cellStyle name="20% - uthevingsfarge 6 101 2 2 2 2" xfId="15261" xr:uid="{67C947E3-9CC9-49AA-98CE-8E71DA1B1D35}"/>
    <cellStyle name="20% - uthevingsfarge 6 101 2 2 3" xfId="12114" xr:uid="{4B9B1BE1-A69C-41A7-AD0B-768CC588F800}"/>
    <cellStyle name="20% - uthevingsfarge 6 101 2 3" xfId="3740" xr:uid="{00000000-0005-0000-0000-0000F40E0000}"/>
    <cellStyle name="20% - uthevingsfarge 6 101 2 3 2" xfId="12629" xr:uid="{39B424DE-374E-42A6-9EBA-3C1BF6FE457E}"/>
    <cellStyle name="20% - uthevingsfarge 6 101 2 4" xfId="6403" xr:uid="{00000000-0005-0000-0000-0000F50E0000}"/>
    <cellStyle name="20% - uthevingsfarge 6 101 2 4 2" xfId="14858" xr:uid="{F8C103E0-23CD-4020-B1A7-4FB44C1A2325}"/>
    <cellStyle name="20% - uthevingsfarge 6 101 2 5" xfId="8806" xr:uid="{00000000-0005-0000-0000-0000F60E0000}"/>
    <cellStyle name="20% - uthevingsfarge 6 101 2 5 2" xfId="17261" xr:uid="{5EB591C9-9E3B-4CA8-8DBD-9227680FB3B7}"/>
    <cellStyle name="20% - uthevingsfarge 6 101 2 6" xfId="11723" xr:uid="{2A2335BB-8C28-4483-A6C0-20759365C136}"/>
    <cellStyle name="20% - uthevingsfarge 6 101 3" xfId="3220" xr:uid="{00000000-0005-0000-0000-0000F70E0000}"/>
    <cellStyle name="20% - uthevingsfarge 6 101 3 2" xfId="6805" xr:uid="{00000000-0005-0000-0000-0000F80E0000}"/>
    <cellStyle name="20% - uthevingsfarge 6 101 3 2 2" xfId="15260" xr:uid="{A29868ED-5CD7-48C0-8F6E-31827F1B0284}"/>
    <cellStyle name="20% - uthevingsfarge 6 101 3 3" xfId="12113" xr:uid="{50D3D004-D5A8-4B0E-A8D2-E9BEBF3D6AC4}"/>
    <cellStyle name="20% - uthevingsfarge 6 101 4" xfId="3934" xr:uid="{00000000-0005-0000-0000-0000F90E0000}"/>
    <cellStyle name="20% - uthevingsfarge 6 101 4 2" xfId="12823" xr:uid="{C23D3ED8-09D0-4948-B5A6-5D2B411A9340}"/>
    <cellStyle name="20% - uthevingsfarge 6 101 5" xfId="6118" xr:uid="{00000000-0005-0000-0000-0000FA0E0000}"/>
    <cellStyle name="20% - uthevingsfarge 6 101 5 2" xfId="14573" xr:uid="{F46E1F35-C0AA-4420-96AD-F49809DA0D8C}"/>
    <cellStyle name="20% - uthevingsfarge 6 101 6" xfId="8805" xr:uid="{00000000-0005-0000-0000-0000FB0E0000}"/>
    <cellStyle name="20% - uthevingsfarge 6 101 6 2" xfId="17260" xr:uid="{655E6424-D100-4347-B288-714AFF2D79B7}"/>
    <cellStyle name="20% - uthevingsfarge 6 101 7" xfId="11441" xr:uid="{C8F1649F-4C5C-4851-8077-C3C8EAEFAC42}"/>
    <cellStyle name="20% - uthevingsfarge 6 102" xfId="1041" xr:uid="{00000000-0005-0000-0000-0000FC0E0000}"/>
    <cellStyle name="20% - uthevingsfarge 6 102 2" xfId="2831" xr:uid="{00000000-0005-0000-0000-0000FD0E0000}"/>
    <cellStyle name="20% - uthevingsfarge 6 102 2 2" xfId="3223" xr:uid="{00000000-0005-0000-0000-0000FE0E0000}"/>
    <cellStyle name="20% - uthevingsfarge 6 102 2 2 2" xfId="6808" xr:uid="{00000000-0005-0000-0000-0000FF0E0000}"/>
    <cellStyle name="20% - uthevingsfarge 6 102 2 2 2 2" xfId="15263" xr:uid="{6679835E-C2AA-4AA6-9191-1A67E814B83C}"/>
    <cellStyle name="20% - uthevingsfarge 6 102 2 2 3" xfId="12116" xr:uid="{F4B9124B-3FA4-4394-AC84-C75F0E367269}"/>
    <cellStyle name="20% - uthevingsfarge 6 102 2 3" xfId="3599" xr:uid="{00000000-0005-0000-0000-0000000F0000}"/>
    <cellStyle name="20% - uthevingsfarge 6 102 2 3 2" xfId="12488" xr:uid="{270E6F0D-4DB1-4521-8BA0-4F152D298149}"/>
    <cellStyle name="20% - uthevingsfarge 6 102 2 4" xfId="6404" xr:uid="{00000000-0005-0000-0000-0000010F0000}"/>
    <cellStyle name="20% - uthevingsfarge 6 102 2 4 2" xfId="14859" xr:uid="{272BACAE-D815-46F7-89D1-55052C6952E5}"/>
    <cellStyle name="20% - uthevingsfarge 6 102 2 5" xfId="8808" xr:uid="{00000000-0005-0000-0000-0000020F0000}"/>
    <cellStyle name="20% - uthevingsfarge 6 102 2 5 2" xfId="17263" xr:uid="{0F367C45-0CE3-410B-9A95-48E5B44AD942}"/>
    <cellStyle name="20% - uthevingsfarge 6 102 2 6" xfId="11724" xr:uid="{0CF24DA9-73C2-42D0-BBB8-55874274E106}"/>
    <cellStyle name="20% - uthevingsfarge 6 102 3" xfId="3222" xr:uid="{00000000-0005-0000-0000-0000030F0000}"/>
    <cellStyle name="20% - uthevingsfarge 6 102 3 2" xfId="6807" xr:uid="{00000000-0005-0000-0000-0000040F0000}"/>
    <cellStyle name="20% - uthevingsfarge 6 102 3 2 2" xfId="15262" xr:uid="{AB03E85B-ADF3-4B36-BE69-231DA986A303}"/>
    <cellStyle name="20% - uthevingsfarge 6 102 3 3" xfId="12115" xr:uid="{010BB591-2850-459A-838D-3DF68CA6C3FB}"/>
    <cellStyle name="20% - uthevingsfarge 6 102 4" xfId="4126" xr:uid="{00000000-0005-0000-0000-0000050F0000}"/>
    <cellStyle name="20% - uthevingsfarge 6 102 4 2" xfId="13014" xr:uid="{D8E868D3-6149-41CF-8177-0FE4FBB4E897}"/>
    <cellStyle name="20% - uthevingsfarge 6 102 5" xfId="6119" xr:uid="{00000000-0005-0000-0000-0000060F0000}"/>
    <cellStyle name="20% - uthevingsfarge 6 102 5 2" xfId="14574" xr:uid="{D41BAE0D-CBE0-4641-B6D7-D48739B3A249}"/>
    <cellStyle name="20% - uthevingsfarge 6 102 6" xfId="8807" xr:uid="{00000000-0005-0000-0000-0000070F0000}"/>
    <cellStyle name="20% - uthevingsfarge 6 102 6 2" xfId="17262" xr:uid="{DD3BDD19-DA99-4D1B-BFD4-FD44AA7EF3D1}"/>
    <cellStyle name="20% - uthevingsfarge 6 102 7" xfId="11442" xr:uid="{C0F38F5F-1031-4C52-9ADD-0F26A5637E5A}"/>
    <cellStyle name="20% - uthevingsfarge 6 103" xfId="1042" xr:uid="{00000000-0005-0000-0000-0000080F0000}"/>
    <cellStyle name="20% - uthevingsfarge 6 103 2" xfId="2832" xr:uid="{00000000-0005-0000-0000-0000090F0000}"/>
    <cellStyle name="20% - uthevingsfarge 6 103 2 2" xfId="3225" xr:uid="{00000000-0005-0000-0000-00000A0F0000}"/>
    <cellStyle name="20% - uthevingsfarge 6 103 2 2 2" xfId="6810" xr:uid="{00000000-0005-0000-0000-00000B0F0000}"/>
    <cellStyle name="20% - uthevingsfarge 6 103 2 2 2 2" xfId="15265" xr:uid="{FFC7458F-7B78-43CC-A0AE-DD9BB7A560F9}"/>
    <cellStyle name="20% - uthevingsfarge 6 103 2 2 3" xfId="12118" xr:uid="{AD2A1F00-53A7-43C3-BADE-CEEAEF676234}"/>
    <cellStyle name="20% - uthevingsfarge 6 103 2 3" xfId="3739" xr:uid="{00000000-0005-0000-0000-00000C0F0000}"/>
    <cellStyle name="20% - uthevingsfarge 6 103 2 3 2" xfId="12628" xr:uid="{29B67E8D-50E1-4373-AE38-C6F5F6FF49ED}"/>
    <cellStyle name="20% - uthevingsfarge 6 103 2 4" xfId="6405" xr:uid="{00000000-0005-0000-0000-00000D0F0000}"/>
    <cellStyle name="20% - uthevingsfarge 6 103 2 4 2" xfId="14860" xr:uid="{B0969761-5781-4FAE-836E-E0BD38189A1F}"/>
    <cellStyle name="20% - uthevingsfarge 6 103 2 5" xfId="8810" xr:uid="{00000000-0005-0000-0000-00000E0F0000}"/>
    <cellStyle name="20% - uthevingsfarge 6 103 2 5 2" xfId="17265" xr:uid="{2855D38E-4E6A-4AFD-938E-4285EB64DC59}"/>
    <cellStyle name="20% - uthevingsfarge 6 103 2 6" xfId="11725" xr:uid="{03AF6774-6972-489B-B94D-F84109A3EAF5}"/>
    <cellStyle name="20% - uthevingsfarge 6 103 3" xfId="3224" xr:uid="{00000000-0005-0000-0000-00000F0F0000}"/>
    <cellStyle name="20% - uthevingsfarge 6 103 3 2" xfId="6809" xr:uid="{00000000-0005-0000-0000-0000100F0000}"/>
    <cellStyle name="20% - uthevingsfarge 6 103 3 2 2" xfId="15264" xr:uid="{024EA421-377B-4FEF-BA3B-B653350069FC}"/>
    <cellStyle name="20% - uthevingsfarge 6 103 3 3" xfId="12117" xr:uid="{92D03C64-FD45-43BC-A496-DEBE169927A6}"/>
    <cellStyle name="20% - uthevingsfarge 6 103 4" xfId="4071" xr:uid="{00000000-0005-0000-0000-0000110F0000}"/>
    <cellStyle name="20% - uthevingsfarge 6 103 4 2" xfId="12959" xr:uid="{E0625BDC-5555-457E-BDB1-525DCB2BE898}"/>
    <cellStyle name="20% - uthevingsfarge 6 103 5" xfId="6120" xr:uid="{00000000-0005-0000-0000-0000120F0000}"/>
    <cellStyle name="20% - uthevingsfarge 6 103 5 2" xfId="14575" xr:uid="{95095C70-A836-4762-965E-C902CB5B130D}"/>
    <cellStyle name="20% - uthevingsfarge 6 103 6" xfId="8809" xr:uid="{00000000-0005-0000-0000-0000130F0000}"/>
    <cellStyle name="20% - uthevingsfarge 6 103 6 2" xfId="17264" xr:uid="{8525597F-4418-484E-AF17-0C1B0573769B}"/>
    <cellStyle name="20% - uthevingsfarge 6 103 7" xfId="11443" xr:uid="{F23B2C84-728F-435C-8647-6E6A853075EF}"/>
    <cellStyle name="20% - uthevingsfarge 6 104" xfId="1043" xr:uid="{00000000-0005-0000-0000-0000140F0000}"/>
    <cellStyle name="20% - uthevingsfarge 6 104 2" xfId="2833" xr:uid="{00000000-0005-0000-0000-0000150F0000}"/>
    <cellStyle name="20% - uthevingsfarge 6 104 2 2" xfId="3227" xr:uid="{00000000-0005-0000-0000-0000160F0000}"/>
    <cellStyle name="20% - uthevingsfarge 6 104 2 2 2" xfId="6812" xr:uid="{00000000-0005-0000-0000-0000170F0000}"/>
    <cellStyle name="20% - uthevingsfarge 6 104 2 2 2 2" xfId="15267" xr:uid="{1D747973-496F-4ADF-B8CC-8A9DBF27D7E4}"/>
    <cellStyle name="20% - uthevingsfarge 6 104 2 2 3" xfId="12120" xr:uid="{AD4723C0-7AC8-402F-8D43-340B5699B160}"/>
    <cellStyle name="20% - uthevingsfarge 6 104 2 3" xfId="3738" xr:uid="{00000000-0005-0000-0000-0000180F0000}"/>
    <cellStyle name="20% - uthevingsfarge 6 104 2 3 2" xfId="12627" xr:uid="{5FCEDCBE-B4B9-4C77-B110-56F79A866AAF}"/>
    <cellStyle name="20% - uthevingsfarge 6 104 2 4" xfId="6406" xr:uid="{00000000-0005-0000-0000-0000190F0000}"/>
    <cellStyle name="20% - uthevingsfarge 6 104 2 4 2" xfId="14861" xr:uid="{CB862F70-2517-4D1F-9905-7A7291A0F7F7}"/>
    <cellStyle name="20% - uthevingsfarge 6 104 2 5" xfId="8812" xr:uid="{00000000-0005-0000-0000-00001A0F0000}"/>
    <cellStyle name="20% - uthevingsfarge 6 104 2 5 2" xfId="17267" xr:uid="{3B3EC988-BFD4-469B-A755-8F0018FF22BD}"/>
    <cellStyle name="20% - uthevingsfarge 6 104 2 6" xfId="11726" xr:uid="{502FF134-AD3F-4BCF-9859-5F3426FF0A6D}"/>
    <cellStyle name="20% - uthevingsfarge 6 104 3" xfId="3226" xr:uid="{00000000-0005-0000-0000-00001B0F0000}"/>
    <cellStyle name="20% - uthevingsfarge 6 104 3 2" xfId="6811" xr:uid="{00000000-0005-0000-0000-00001C0F0000}"/>
    <cellStyle name="20% - uthevingsfarge 6 104 3 2 2" xfId="15266" xr:uid="{1A6C43D6-2089-439C-A9B4-4D02E215B4E3}"/>
    <cellStyle name="20% - uthevingsfarge 6 104 3 3" xfId="12119" xr:uid="{2045D984-AD30-46E0-9544-F32CD9B75FB3}"/>
    <cellStyle name="20% - uthevingsfarge 6 104 4" xfId="4008" xr:uid="{00000000-0005-0000-0000-00001D0F0000}"/>
    <cellStyle name="20% - uthevingsfarge 6 104 4 2" xfId="12896" xr:uid="{DC3CCDC5-0258-4BF1-9BED-4A9B2106FD21}"/>
    <cellStyle name="20% - uthevingsfarge 6 104 5" xfId="6121" xr:uid="{00000000-0005-0000-0000-00001E0F0000}"/>
    <cellStyle name="20% - uthevingsfarge 6 104 5 2" xfId="14576" xr:uid="{5AB8197F-00EB-430B-8B71-8DD627CC3075}"/>
    <cellStyle name="20% - uthevingsfarge 6 104 6" xfId="8811" xr:uid="{00000000-0005-0000-0000-00001F0F0000}"/>
    <cellStyle name="20% - uthevingsfarge 6 104 6 2" xfId="17266" xr:uid="{E27EE0DD-8855-46C5-B705-37061B7945B8}"/>
    <cellStyle name="20% - uthevingsfarge 6 104 7" xfId="11444" xr:uid="{E3B05E24-C954-415C-87CB-5E586B539D24}"/>
    <cellStyle name="20% - uthevingsfarge 6 105" xfId="1044" xr:uid="{00000000-0005-0000-0000-0000200F0000}"/>
    <cellStyle name="20% - uthevingsfarge 6 105 2" xfId="2834" xr:uid="{00000000-0005-0000-0000-0000210F0000}"/>
    <cellStyle name="20% - uthevingsfarge 6 105 2 2" xfId="3229" xr:uid="{00000000-0005-0000-0000-0000220F0000}"/>
    <cellStyle name="20% - uthevingsfarge 6 105 2 2 2" xfId="6814" xr:uid="{00000000-0005-0000-0000-0000230F0000}"/>
    <cellStyle name="20% - uthevingsfarge 6 105 2 2 2 2" xfId="15269" xr:uid="{99D9D340-B564-4C4B-8046-F3FBC61784E0}"/>
    <cellStyle name="20% - uthevingsfarge 6 105 2 2 3" xfId="12122" xr:uid="{AD6382E5-4C5E-4481-AD76-CDBD2F702B7F}"/>
    <cellStyle name="20% - uthevingsfarge 6 105 2 3" xfId="3593" xr:uid="{00000000-0005-0000-0000-0000240F0000}"/>
    <cellStyle name="20% - uthevingsfarge 6 105 2 3 2" xfId="12482" xr:uid="{D48D0A3F-34A7-41F8-A633-06E68F05BE96}"/>
    <cellStyle name="20% - uthevingsfarge 6 105 2 4" xfId="6407" xr:uid="{00000000-0005-0000-0000-0000250F0000}"/>
    <cellStyle name="20% - uthevingsfarge 6 105 2 4 2" xfId="14862" xr:uid="{055211A6-6BCC-41EF-8C52-DA1B5886E3A6}"/>
    <cellStyle name="20% - uthevingsfarge 6 105 2 5" xfId="8814" xr:uid="{00000000-0005-0000-0000-0000260F0000}"/>
    <cellStyle name="20% - uthevingsfarge 6 105 2 5 2" xfId="17269" xr:uid="{8F43558F-BBCB-45C4-A28A-6953A765F568}"/>
    <cellStyle name="20% - uthevingsfarge 6 105 2 6" xfId="11727" xr:uid="{3A21D1F8-04CC-4261-AB3B-4F162AC1DEFA}"/>
    <cellStyle name="20% - uthevingsfarge 6 105 3" xfId="3228" xr:uid="{00000000-0005-0000-0000-0000270F0000}"/>
    <cellStyle name="20% - uthevingsfarge 6 105 3 2" xfId="6813" xr:uid="{00000000-0005-0000-0000-0000280F0000}"/>
    <cellStyle name="20% - uthevingsfarge 6 105 3 2 2" xfId="15268" xr:uid="{81B4718C-1BAD-4282-ACBD-B014E17AC293}"/>
    <cellStyle name="20% - uthevingsfarge 6 105 3 3" xfId="12121" xr:uid="{20C14385-90D9-4163-8403-A980D9E613E0}"/>
    <cellStyle name="20% - uthevingsfarge 6 105 4" xfId="3933" xr:uid="{00000000-0005-0000-0000-0000290F0000}"/>
    <cellStyle name="20% - uthevingsfarge 6 105 4 2" xfId="12822" xr:uid="{54C7E0F4-E08C-41BD-A12F-3F9361C1D26E}"/>
    <cellStyle name="20% - uthevingsfarge 6 105 5" xfId="6122" xr:uid="{00000000-0005-0000-0000-00002A0F0000}"/>
    <cellStyle name="20% - uthevingsfarge 6 105 5 2" xfId="14577" xr:uid="{A08A2F07-79DE-4CE5-9A0F-3EE2413BE0B2}"/>
    <cellStyle name="20% - uthevingsfarge 6 105 6" xfId="8813" xr:uid="{00000000-0005-0000-0000-00002B0F0000}"/>
    <cellStyle name="20% - uthevingsfarge 6 105 6 2" xfId="17268" xr:uid="{08333E45-58BC-4451-964A-E206B61A47E7}"/>
    <cellStyle name="20% - uthevingsfarge 6 105 7" xfId="11445" xr:uid="{7B8F1D08-8151-47C4-943A-77A950EF0B12}"/>
    <cellStyle name="20% - uthevingsfarge 6 106" xfId="1045" xr:uid="{00000000-0005-0000-0000-00002C0F0000}"/>
    <cellStyle name="20% - uthevingsfarge 6 106 2" xfId="2835" xr:uid="{00000000-0005-0000-0000-00002D0F0000}"/>
    <cellStyle name="20% - uthevingsfarge 6 106 2 2" xfId="3231" xr:uid="{00000000-0005-0000-0000-00002E0F0000}"/>
    <cellStyle name="20% - uthevingsfarge 6 106 2 2 2" xfId="6816" xr:uid="{00000000-0005-0000-0000-00002F0F0000}"/>
    <cellStyle name="20% - uthevingsfarge 6 106 2 2 2 2" xfId="15271" xr:uid="{3662C1E2-7C06-4220-BFEA-A81F16A5E5B7}"/>
    <cellStyle name="20% - uthevingsfarge 6 106 2 2 3" xfId="12124" xr:uid="{2597A8D8-9810-4713-BB37-562F416293CD}"/>
    <cellStyle name="20% - uthevingsfarge 6 106 2 3" xfId="3601" xr:uid="{00000000-0005-0000-0000-0000300F0000}"/>
    <cellStyle name="20% - uthevingsfarge 6 106 2 3 2" xfId="12490" xr:uid="{87268F1E-7E81-4A10-AC2D-96B512E7E07C}"/>
    <cellStyle name="20% - uthevingsfarge 6 106 2 4" xfId="6408" xr:uid="{00000000-0005-0000-0000-0000310F0000}"/>
    <cellStyle name="20% - uthevingsfarge 6 106 2 4 2" xfId="14863" xr:uid="{321EB631-7883-447A-8827-3A945F74FC32}"/>
    <cellStyle name="20% - uthevingsfarge 6 106 2 5" xfId="8816" xr:uid="{00000000-0005-0000-0000-0000320F0000}"/>
    <cellStyle name="20% - uthevingsfarge 6 106 2 5 2" xfId="17271" xr:uid="{E13A09DA-E424-458B-943F-8A56C8973609}"/>
    <cellStyle name="20% - uthevingsfarge 6 106 2 6" xfId="11728" xr:uid="{81A1B97D-4731-4E25-8225-B5F9A5767115}"/>
    <cellStyle name="20% - uthevingsfarge 6 106 3" xfId="3230" xr:uid="{00000000-0005-0000-0000-0000330F0000}"/>
    <cellStyle name="20% - uthevingsfarge 6 106 3 2" xfId="6815" xr:uid="{00000000-0005-0000-0000-0000340F0000}"/>
    <cellStyle name="20% - uthevingsfarge 6 106 3 2 2" xfId="15270" xr:uid="{979604E7-5F79-4D51-B159-D92D1FDB7AAD}"/>
    <cellStyle name="20% - uthevingsfarge 6 106 3 3" xfId="12123" xr:uid="{C563F24E-87A0-468D-A575-7755E1CB55D6}"/>
    <cellStyle name="20% - uthevingsfarge 6 106 4" xfId="4127" xr:uid="{00000000-0005-0000-0000-0000350F0000}"/>
    <cellStyle name="20% - uthevingsfarge 6 106 4 2" xfId="13015" xr:uid="{5F3C0F85-3798-4FBC-97CE-959BC2437E2C}"/>
    <cellStyle name="20% - uthevingsfarge 6 106 5" xfId="6123" xr:uid="{00000000-0005-0000-0000-0000360F0000}"/>
    <cellStyle name="20% - uthevingsfarge 6 106 5 2" xfId="14578" xr:uid="{EC026975-F005-4CB6-B213-20B4D8637662}"/>
    <cellStyle name="20% - uthevingsfarge 6 106 6" xfId="8815" xr:uid="{00000000-0005-0000-0000-0000370F0000}"/>
    <cellStyle name="20% - uthevingsfarge 6 106 6 2" xfId="17270" xr:uid="{667D560E-2492-4B1A-98C7-30BE6454956E}"/>
    <cellStyle name="20% - uthevingsfarge 6 106 7" xfId="11446" xr:uid="{674D3CEF-BA1C-42A0-85D0-06BD26BDC567}"/>
    <cellStyle name="20% - uthevingsfarge 6 107" xfId="1046" xr:uid="{00000000-0005-0000-0000-0000380F0000}"/>
    <cellStyle name="20% - uthevingsfarge 6 107 2" xfId="2836" xr:uid="{00000000-0005-0000-0000-0000390F0000}"/>
    <cellStyle name="20% - uthevingsfarge 6 107 2 2" xfId="3233" xr:uid="{00000000-0005-0000-0000-00003A0F0000}"/>
    <cellStyle name="20% - uthevingsfarge 6 107 2 2 2" xfId="6818" xr:uid="{00000000-0005-0000-0000-00003B0F0000}"/>
    <cellStyle name="20% - uthevingsfarge 6 107 2 2 2 2" xfId="15273" xr:uid="{8A2F72C9-A3F9-4BD0-B4D2-B204320D4320}"/>
    <cellStyle name="20% - uthevingsfarge 6 107 2 2 3" xfId="12126" xr:uid="{453738C6-EE9B-4B17-8668-624FBF91E339}"/>
    <cellStyle name="20% - uthevingsfarge 6 107 2 3" xfId="3673" xr:uid="{00000000-0005-0000-0000-00003C0F0000}"/>
    <cellStyle name="20% - uthevingsfarge 6 107 2 3 2" xfId="12562" xr:uid="{DC18772A-747B-471B-B118-479C276DAF01}"/>
    <cellStyle name="20% - uthevingsfarge 6 107 2 4" xfId="6409" xr:uid="{00000000-0005-0000-0000-00003D0F0000}"/>
    <cellStyle name="20% - uthevingsfarge 6 107 2 4 2" xfId="14864" xr:uid="{A5E30678-AC55-420A-AC1E-0228240C4E2E}"/>
    <cellStyle name="20% - uthevingsfarge 6 107 2 5" xfId="8818" xr:uid="{00000000-0005-0000-0000-00003E0F0000}"/>
    <cellStyle name="20% - uthevingsfarge 6 107 2 5 2" xfId="17273" xr:uid="{B98567AB-221C-4B7C-BAE4-45652C036F9B}"/>
    <cellStyle name="20% - uthevingsfarge 6 107 2 6" xfId="11729" xr:uid="{7A6F3942-446B-41E0-986C-B8385A767AF5}"/>
    <cellStyle name="20% - uthevingsfarge 6 107 3" xfId="3232" xr:uid="{00000000-0005-0000-0000-00003F0F0000}"/>
    <cellStyle name="20% - uthevingsfarge 6 107 3 2" xfId="6817" xr:uid="{00000000-0005-0000-0000-0000400F0000}"/>
    <cellStyle name="20% - uthevingsfarge 6 107 3 2 2" xfId="15272" xr:uid="{A0E98D00-960E-44C0-BFDC-51B1EE5E9501}"/>
    <cellStyle name="20% - uthevingsfarge 6 107 3 3" xfId="12125" xr:uid="{01DA95FA-1506-4D27-A5EF-1AB071F79EA8}"/>
    <cellStyle name="20% - uthevingsfarge 6 107 4" xfId="3663" xr:uid="{00000000-0005-0000-0000-0000410F0000}"/>
    <cellStyle name="20% - uthevingsfarge 6 107 4 2" xfId="12552" xr:uid="{CF9977F9-07BB-4302-9697-1F2331CA2C99}"/>
    <cellStyle name="20% - uthevingsfarge 6 107 5" xfId="6124" xr:uid="{00000000-0005-0000-0000-0000420F0000}"/>
    <cellStyle name="20% - uthevingsfarge 6 107 5 2" xfId="14579" xr:uid="{643ADB31-E04A-4FB6-A30C-1B7F150FA559}"/>
    <cellStyle name="20% - uthevingsfarge 6 107 6" xfId="8817" xr:uid="{00000000-0005-0000-0000-0000430F0000}"/>
    <cellStyle name="20% - uthevingsfarge 6 107 6 2" xfId="17272" xr:uid="{3AA1AB92-DE2F-4BDA-9407-B5E6EA8F297B}"/>
    <cellStyle name="20% - uthevingsfarge 6 107 7" xfId="11447" xr:uid="{352B9FC0-7510-422A-BC2E-795A7C61E6B3}"/>
    <cellStyle name="20% - uthevingsfarge 6 108" xfId="1047" xr:uid="{00000000-0005-0000-0000-0000440F0000}"/>
    <cellStyle name="20% - uthevingsfarge 6 108 2" xfId="2837" xr:uid="{00000000-0005-0000-0000-0000450F0000}"/>
    <cellStyle name="20% - uthevingsfarge 6 108 2 2" xfId="3235" xr:uid="{00000000-0005-0000-0000-0000460F0000}"/>
    <cellStyle name="20% - uthevingsfarge 6 108 2 2 2" xfId="6820" xr:uid="{00000000-0005-0000-0000-0000470F0000}"/>
    <cellStyle name="20% - uthevingsfarge 6 108 2 2 2 2" xfId="15275" xr:uid="{F2F3C9D8-42BD-4BB2-AB99-7202B1C5BBC8}"/>
    <cellStyle name="20% - uthevingsfarge 6 108 2 2 3" xfId="12128" xr:uid="{F5488CD5-149E-4E57-AE9F-15BFA16C54F7}"/>
    <cellStyle name="20% - uthevingsfarge 6 108 2 3" xfId="3641" xr:uid="{00000000-0005-0000-0000-0000480F0000}"/>
    <cellStyle name="20% - uthevingsfarge 6 108 2 3 2" xfId="12530" xr:uid="{93D5BBA3-8371-40CC-9023-DA3051C90181}"/>
    <cellStyle name="20% - uthevingsfarge 6 108 2 4" xfId="6410" xr:uid="{00000000-0005-0000-0000-0000490F0000}"/>
    <cellStyle name="20% - uthevingsfarge 6 108 2 4 2" xfId="14865" xr:uid="{9B3B5164-747E-492B-8F66-7E7FEC4881EC}"/>
    <cellStyle name="20% - uthevingsfarge 6 108 2 5" xfId="8820" xr:uid="{00000000-0005-0000-0000-00004A0F0000}"/>
    <cellStyle name="20% - uthevingsfarge 6 108 2 5 2" xfId="17275" xr:uid="{07991853-2BC8-46C7-B8F1-3E1E462F9D6C}"/>
    <cellStyle name="20% - uthevingsfarge 6 108 2 6" xfId="11730" xr:uid="{4CC008C5-8ABC-45CA-80EE-444005B73771}"/>
    <cellStyle name="20% - uthevingsfarge 6 108 3" xfId="3234" xr:uid="{00000000-0005-0000-0000-00004B0F0000}"/>
    <cellStyle name="20% - uthevingsfarge 6 108 3 2" xfId="6819" xr:uid="{00000000-0005-0000-0000-00004C0F0000}"/>
    <cellStyle name="20% - uthevingsfarge 6 108 3 2 2" xfId="15274" xr:uid="{6A46F3DE-D776-4D5D-919F-AAD0BFD7B79D}"/>
    <cellStyle name="20% - uthevingsfarge 6 108 3 3" xfId="12127" xr:uid="{61A1842C-D5E4-40CE-9908-868431797AA1}"/>
    <cellStyle name="20% - uthevingsfarge 6 108 4" xfId="3980" xr:uid="{00000000-0005-0000-0000-00004D0F0000}"/>
    <cellStyle name="20% - uthevingsfarge 6 108 4 2" xfId="12869" xr:uid="{54CDE6A2-5585-412B-94F1-05F329DE49CC}"/>
    <cellStyle name="20% - uthevingsfarge 6 108 5" xfId="6125" xr:uid="{00000000-0005-0000-0000-00004E0F0000}"/>
    <cellStyle name="20% - uthevingsfarge 6 108 5 2" xfId="14580" xr:uid="{C0B86BB2-9D7C-43B5-ADF3-20C15BCF857B}"/>
    <cellStyle name="20% - uthevingsfarge 6 108 6" xfId="8819" xr:uid="{00000000-0005-0000-0000-00004F0F0000}"/>
    <cellStyle name="20% - uthevingsfarge 6 108 6 2" xfId="17274" xr:uid="{47D2050B-1E66-4628-A5FA-7822470AD2F9}"/>
    <cellStyle name="20% - uthevingsfarge 6 108 7" xfId="11448" xr:uid="{0F6A26DE-D40F-41FF-8B9D-F2F77D45CB75}"/>
    <cellStyle name="20% - uthevingsfarge 6 109" xfId="1048" xr:uid="{00000000-0005-0000-0000-0000500F0000}"/>
    <cellStyle name="20% - uthevingsfarge 6 109 2" xfId="2838" xr:uid="{00000000-0005-0000-0000-0000510F0000}"/>
    <cellStyle name="20% - uthevingsfarge 6 109 2 2" xfId="3237" xr:uid="{00000000-0005-0000-0000-0000520F0000}"/>
    <cellStyle name="20% - uthevingsfarge 6 109 2 2 2" xfId="6822" xr:uid="{00000000-0005-0000-0000-0000530F0000}"/>
    <cellStyle name="20% - uthevingsfarge 6 109 2 2 2 2" xfId="15277" xr:uid="{B17370AD-B90E-4F4B-9ED3-5ECBF58CBB8D}"/>
    <cellStyle name="20% - uthevingsfarge 6 109 2 2 3" xfId="12130" xr:uid="{42B78323-26B4-4AC2-B6EC-0841042BC4BF}"/>
    <cellStyle name="20% - uthevingsfarge 6 109 2 3" xfId="4001" xr:uid="{00000000-0005-0000-0000-0000540F0000}"/>
    <cellStyle name="20% - uthevingsfarge 6 109 2 3 2" xfId="12889" xr:uid="{2C4F1AB3-C3F1-4FEC-9A7A-8CA1BAF79E91}"/>
    <cellStyle name="20% - uthevingsfarge 6 109 2 4" xfId="6411" xr:uid="{00000000-0005-0000-0000-0000550F0000}"/>
    <cellStyle name="20% - uthevingsfarge 6 109 2 4 2" xfId="14866" xr:uid="{787756AD-4527-4957-A789-8FEEEC8DE618}"/>
    <cellStyle name="20% - uthevingsfarge 6 109 2 5" xfId="8822" xr:uid="{00000000-0005-0000-0000-0000560F0000}"/>
    <cellStyle name="20% - uthevingsfarge 6 109 2 5 2" xfId="17277" xr:uid="{6F82B920-E858-4500-8CC5-B28471863180}"/>
    <cellStyle name="20% - uthevingsfarge 6 109 2 6" xfId="11731" xr:uid="{E24BA644-BDEF-4A8A-BC6B-8F6358472421}"/>
    <cellStyle name="20% - uthevingsfarge 6 109 3" xfId="3236" xr:uid="{00000000-0005-0000-0000-0000570F0000}"/>
    <cellStyle name="20% - uthevingsfarge 6 109 3 2" xfId="6821" xr:uid="{00000000-0005-0000-0000-0000580F0000}"/>
    <cellStyle name="20% - uthevingsfarge 6 109 3 2 2" xfId="15276" xr:uid="{435573A6-5984-4EF0-BF6B-84A913F81C1B}"/>
    <cellStyle name="20% - uthevingsfarge 6 109 3 3" xfId="12129" xr:uid="{00ED9D72-F32A-4FB6-8161-A888C2E5E6F0}"/>
    <cellStyle name="20% - uthevingsfarge 6 109 4" xfId="3932" xr:uid="{00000000-0005-0000-0000-0000590F0000}"/>
    <cellStyle name="20% - uthevingsfarge 6 109 4 2" xfId="12821" xr:uid="{F3C884A0-0995-433E-921C-748F1FFFBFC2}"/>
    <cellStyle name="20% - uthevingsfarge 6 109 5" xfId="6126" xr:uid="{00000000-0005-0000-0000-00005A0F0000}"/>
    <cellStyle name="20% - uthevingsfarge 6 109 5 2" xfId="14581" xr:uid="{BEB2EFFF-5CA2-4E4F-B59E-AE3F077F6CA4}"/>
    <cellStyle name="20% - uthevingsfarge 6 109 6" xfId="8821" xr:uid="{00000000-0005-0000-0000-00005B0F0000}"/>
    <cellStyle name="20% - uthevingsfarge 6 109 6 2" xfId="17276" xr:uid="{FA4AB2EE-CFC7-47AE-9EB1-6EB09ABAF823}"/>
    <cellStyle name="20% - uthevingsfarge 6 109 7" xfId="11449" xr:uid="{17D8AE3B-B4D2-42C4-964B-4A886E00FD0A}"/>
    <cellStyle name="20% - uthevingsfarge 6 11" xfId="1049" xr:uid="{00000000-0005-0000-0000-00005C0F0000}"/>
    <cellStyle name="20% - uthevingsfarge 6 11 2" xfId="1050" xr:uid="{00000000-0005-0000-0000-00005D0F0000}"/>
    <cellStyle name="20% - uthevingsfarge 6 11 2 2" xfId="5544" xr:uid="{00000000-0005-0000-0000-00005E0F0000}"/>
    <cellStyle name="20% - uthevingsfarge 6 11 2 2 2" xfId="8177" xr:uid="{00000000-0005-0000-0000-00005F0F0000}"/>
    <cellStyle name="20% - uthevingsfarge 6 11 2 2 2 2" xfId="16632" xr:uid="{7908110A-D52A-48B9-A1CE-3A6017DBAC0A}"/>
    <cellStyle name="20% - uthevingsfarge 6 11 2 2 3" xfId="14059" xr:uid="{71AC1BFF-0F7B-4554-B9D4-E32F3B636E4F}"/>
    <cellStyle name="20% - uthevingsfarge 6 11 2 3" xfId="10641" xr:uid="{00000000-0005-0000-0000-0000600F0000}"/>
    <cellStyle name="20% - uthevingsfarge 6 11 2 3 2" xfId="19048" xr:uid="{EA72178D-A42F-4F46-963D-013B4246D926}"/>
    <cellStyle name="20% - uthevingsfarge 6 11 3" xfId="4823" xr:uid="{00000000-0005-0000-0000-0000610F0000}"/>
    <cellStyle name="20% - uthevingsfarge 6 11 3 2" xfId="7476" xr:uid="{00000000-0005-0000-0000-0000620F0000}"/>
    <cellStyle name="20% - uthevingsfarge 6 11 3 2 2" xfId="15931" xr:uid="{0C3DDCE5-2A53-4631-BE22-F756CF717E0E}"/>
    <cellStyle name="20% - uthevingsfarge 6 11 3 3" xfId="13358" xr:uid="{1004B8B7-EFC5-4B88-9F19-6E0A8BF3909E}"/>
    <cellStyle name="20% - uthevingsfarge 6 11 4" xfId="9556" xr:uid="{00000000-0005-0000-0000-0000630F0000}"/>
    <cellStyle name="20% - uthevingsfarge 6 11 4 2" xfId="17982" xr:uid="{129DD246-A3B9-4F77-A85C-CD693C010D99}"/>
    <cellStyle name="20% - uthevingsfarge 6 110" xfId="6597" xr:uid="{00000000-0005-0000-0000-0000640F0000}"/>
    <cellStyle name="20% - uthevingsfarge 6 110 2" xfId="15052" xr:uid="{A46DED73-5328-4120-9021-A01868205733}"/>
    <cellStyle name="20% - uthevingsfarge 6 111" xfId="8600" xr:uid="{00000000-0005-0000-0000-0000650F0000}"/>
    <cellStyle name="20% - uthevingsfarge 6 111 2" xfId="17055" xr:uid="{81EE424C-57DA-4D70-8B8A-57D63A696919}"/>
    <cellStyle name="20% - uthevingsfarge 6 12" xfId="1051" xr:uid="{00000000-0005-0000-0000-0000660F0000}"/>
    <cellStyle name="20% - uthevingsfarge 6 12 2" xfId="1052" xr:uid="{00000000-0005-0000-0000-0000670F0000}"/>
    <cellStyle name="20% - uthevingsfarge 6 12 2 2" xfId="5545" xr:uid="{00000000-0005-0000-0000-0000680F0000}"/>
    <cellStyle name="20% - uthevingsfarge 6 12 2 2 2" xfId="8178" xr:uid="{00000000-0005-0000-0000-0000690F0000}"/>
    <cellStyle name="20% - uthevingsfarge 6 12 2 2 2 2" xfId="16633" xr:uid="{417E09C6-F810-4E5B-8FF5-CB7A6FFA606F}"/>
    <cellStyle name="20% - uthevingsfarge 6 12 2 2 3" xfId="14060" xr:uid="{714EF4C2-2906-4A58-A692-1F5CF191633B}"/>
    <cellStyle name="20% - uthevingsfarge 6 12 2 3" xfId="10640" xr:uid="{00000000-0005-0000-0000-00006A0F0000}"/>
    <cellStyle name="20% - uthevingsfarge 6 12 2 3 2" xfId="19047" xr:uid="{37DCA593-7BD6-4A68-83F1-B5D3CA4BE100}"/>
    <cellStyle name="20% - uthevingsfarge 6 12 3" xfId="4824" xr:uid="{00000000-0005-0000-0000-00006B0F0000}"/>
    <cellStyle name="20% - uthevingsfarge 6 12 3 2" xfId="7477" xr:uid="{00000000-0005-0000-0000-00006C0F0000}"/>
    <cellStyle name="20% - uthevingsfarge 6 12 3 2 2" xfId="15932" xr:uid="{46584F3A-61EF-4139-B256-3CA12594F9B4}"/>
    <cellStyle name="20% - uthevingsfarge 6 12 3 3" xfId="13359" xr:uid="{10EE9121-1F70-4617-93B6-4F97F463FFA1}"/>
    <cellStyle name="20% - uthevingsfarge 6 12 4" xfId="9555" xr:uid="{00000000-0005-0000-0000-00006D0F0000}"/>
    <cellStyle name="20% - uthevingsfarge 6 12 4 2" xfId="17981" xr:uid="{E1B568BB-2903-4187-AB25-87DD0E9B40D0}"/>
    <cellStyle name="20% - uthevingsfarge 6 13" xfId="1053" xr:uid="{00000000-0005-0000-0000-00006E0F0000}"/>
    <cellStyle name="20% - uthevingsfarge 6 13 2" xfId="1054" xr:uid="{00000000-0005-0000-0000-00006F0F0000}"/>
    <cellStyle name="20% - uthevingsfarge 6 13 2 2" xfId="5546" xr:uid="{00000000-0005-0000-0000-0000700F0000}"/>
    <cellStyle name="20% - uthevingsfarge 6 13 2 2 2" xfId="8179" xr:uid="{00000000-0005-0000-0000-0000710F0000}"/>
    <cellStyle name="20% - uthevingsfarge 6 13 2 2 2 2" xfId="16634" xr:uid="{99BB9A98-EB81-4535-B949-9A5304E2BB30}"/>
    <cellStyle name="20% - uthevingsfarge 6 13 2 2 3" xfId="14061" xr:uid="{C266B43E-6240-4646-B8D5-5FBB0577A25B}"/>
    <cellStyle name="20% - uthevingsfarge 6 13 2 3" xfId="10639" xr:uid="{00000000-0005-0000-0000-0000720F0000}"/>
    <cellStyle name="20% - uthevingsfarge 6 13 2 3 2" xfId="19046" xr:uid="{AED657E7-4419-4A60-877A-CD7EBBE7B72E}"/>
    <cellStyle name="20% - uthevingsfarge 6 13 3" xfId="4825" xr:uid="{00000000-0005-0000-0000-0000730F0000}"/>
    <cellStyle name="20% - uthevingsfarge 6 13 3 2" xfId="7478" xr:uid="{00000000-0005-0000-0000-0000740F0000}"/>
    <cellStyle name="20% - uthevingsfarge 6 13 3 2 2" xfId="15933" xr:uid="{CDC8BD7B-2EEF-4ED7-803B-DF6A0E7283F1}"/>
    <cellStyle name="20% - uthevingsfarge 6 13 3 3" xfId="13360" xr:uid="{F675AC96-E51B-40B5-AF19-B84887A39817}"/>
    <cellStyle name="20% - uthevingsfarge 6 13 4" xfId="9554" xr:uid="{00000000-0005-0000-0000-0000750F0000}"/>
    <cellStyle name="20% - uthevingsfarge 6 13 4 2" xfId="17980" xr:uid="{0F13FB2F-3612-4EE1-BA9E-8BF0CFCDAFD5}"/>
    <cellStyle name="20% - uthevingsfarge 6 14" xfId="1055" xr:uid="{00000000-0005-0000-0000-0000760F0000}"/>
    <cellStyle name="20% - uthevingsfarge 6 14 2" xfId="1056" xr:uid="{00000000-0005-0000-0000-0000770F0000}"/>
    <cellStyle name="20% - uthevingsfarge 6 14 2 2" xfId="5547" xr:uid="{00000000-0005-0000-0000-0000780F0000}"/>
    <cellStyle name="20% - uthevingsfarge 6 14 2 2 2" xfId="8180" xr:uid="{00000000-0005-0000-0000-0000790F0000}"/>
    <cellStyle name="20% - uthevingsfarge 6 14 2 2 2 2" xfId="16635" xr:uid="{2E9808EF-0B95-4DAF-B30B-07FEEF03793F}"/>
    <cellStyle name="20% - uthevingsfarge 6 14 2 2 3" xfId="14062" xr:uid="{D51978D1-5503-4BB5-9400-278A0AB35625}"/>
    <cellStyle name="20% - uthevingsfarge 6 14 2 3" xfId="10638" xr:uid="{00000000-0005-0000-0000-00007A0F0000}"/>
    <cellStyle name="20% - uthevingsfarge 6 14 2 3 2" xfId="19045" xr:uid="{5BA8F7A8-A912-4073-B7C7-1A65B9359D05}"/>
    <cellStyle name="20% - uthevingsfarge 6 14 3" xfId="4826" xr:uid="{00000000-0005-0000-0000-00007B0F0000}"/>
    <cellStyle name="20% - uthevingsfarge 6 14 3 2" xfId="7479" xr:uid="{00000000-0005-0000-0000-00007C0F0000}"/>
    <cellStyle name="20% - uthevingsfarge 6 14 3 2 2" xfId="15934" xr:uid="{AE945C46-6E85-41DE-88B0-B90A3F36169E}"/>
    <cellStyle name="20% - uthevingsfarge 6 14 3 3" xfId="13361" xr:uid="{7E1B0CB1-210B-4EEF-8BD7-2F67569FCEE3}"/>
    <cellStyle name="20% - uthevingsfarge 6 14 4" xfId="9553" xr:uid="{00000000-0005-0000-0000-00007D0F0000}"/>
    <cellStyle name="20% - uthevingsfarge 6 14 4 2" xfId="17979" xr:uid="{3E85C8BE-F7F6-4FA8-9626-D85E9C5D2085}"/>
    <cellStyle name="20% - uthevingsfarge 6 15" xfId="1057" xr:uid="{00000000-0005-0000-0000-00007E0F0000}"/>
    <cellStyle name="20% - uthevingsfarge 6 15 2" xfId="1058" xr:uid="{00000000-0005-0000-0000-00007F0F0000}"/>
    <cellStyle name="20% - uthevingsfarge 6 15 2 2" xfId="5548" xr:uid="{00000000-0005-0000-0000-0000800F0000}"/>
    <cellStyle name="20% - uthevingsfarge 6 15 2 2 2" xfId="8181" xr:uid="{00000000-0005-0000-0000-0000810F0000}"/>
    <cellStyle name="20% - uthevingsfarge 6 15 2 2 2 2" xfId="16636" xr:uid="{C12A18A4-6A06-4D4B-91BA-CE29E07E275B}"/>
    <cellStyle name="20% - uthevingsfarge 6 15 2 2 3" xfId="14063" xr:uid="{A51022F0-0A3B-4EE2-8D88-D54C1279303B}"/>
    <cellStyle name="20% - uthevingsfarge 6 15 2 3" xfId="10637" xr:uid="{00000000-0005-0000-0000-0000820F0000}"/>
    <cellStyle name="20% - uthevingsfarge 6 15 2 3 2" xfId="19044" xr:uid="{932B51C7-F79D-4A48-8848-3D6D2B689CB0}"/>
    <cellStyle name="20% - uthevingsfarge 6 15 3" xfId="4827" xr:uid="{00000000-0005-0000-0000-0000830F0000}"/>
    <cellStyle name="20% - uthevingsfarge 6 15 3 2" xfId="7480" xr:uid="{00000000-0005-0000-0000-0000840F0000}"/>
    <cellStyle name="20% - uthevingsfarge 6 15 3 2 2" xfId="15935" xr:uid="{7D2A31CA-17F7-48BB-8256-8765CFDEB5AC}"/>
    <cellStyle name="20% - uthevingsfarge 6 15 3 3" xfId="13362" xr:uid="{780DCBA4-AE92-4727-A8E0-8E5DB9E07B3F}"/>
    <cellStyle name="20% - uthevingsfarge 6 15 4" xfId="9552" xr:uid="{00000000-0005-0000-0000-0000850F0000}"/>
    <cellStyle name="20% - uthevingsfarge 6 15 4 2" xfId="17978" xr:uid="{F05070C2-8B04-4B2A-9F17-AA26BBABEC79}"/>
    <cellStyle name="20% - uthevingsfarge 6 16" xfId="1059" xr:uid="{00000000-0005-0000-0000-0000860F0000}"/>
    <cellStyle name="20% - uthevingsfarge 6 16 2" xfId="1060" xr:uid="{00000000-0005-0000-0000-0000870F0000}"/>
    <cellStyle name="20% - uthevingsfarge 6 16 2 2" xfId="5549" xr:uid="{00000000-0005-0000-0000-0000880F0000}"/>
    <cellStyle name="20% - uthevingsfarge 6 16 2 2 2" xfId="8182" xr:uid="{00000000-0005-0000-0000-0000890F0000}"/>
    <cellStyle name="20% - uthevingsfarge 6 16 2 2 2 2" xfId="16637" xr:uid="{498669A8-4E82-4B5E-899A-45B79963EE4E}"/>
    <cellStyle name="20% - uthevingsfarge 6 16 2 2 3" xfId="14064" xr:uid="{ADE09636-945C-4812-ACA5-316A6D11F400}"/>
    <cellStyle name="20% - uthevingsfarge 6 16 2 3" xfId="10636" xr:uid="{00000000-0005-0000-0000-00008A0F0000}"/>
    <cellStyle name="20% - uthevingsfarge 6 16 2 3 2" xfId="19043" xr:uid="{0E6EF29C-CABA-4F41-B511-A4CA84D49C13}"/>
    <cellStyle name="20% - uthevingsfarge 6 16 3" xfId="4828" xr:uid="{00000000-0005-0000-0000-00008B0F0000}"/>
    <cellStyle name="20% - uthevingsfarge 6 16 3 2" xfId="7481" xr:uid="{00000000-0005-0000-0000-00008C0F0000}"/>
    <cellStyle name="20% - uthevingsfarge 6 16 3 2 2" xfId="15936" xr:uid="{D29F7F65-5D92-49F4-A1C9-BDAD2C3F7098}"/>
    <cellStyle name="20% - uthevingsfarge 6 16 3 3" xfId="13363" xr:uid="{7EFB50E2-AE9A-4131-8604-305490B24F51}"/>
    <cellStyle name="20% - uthevingsfarge 6 16 4" xfId="9551" xr:uid="{00000000-0005-0000-0000-00008D0F0000}"/>
    <cellStyle name="20% - uthevingsfarge 6 16 4 2" xfId="17977" xr:uid="{7364A447-2BCA-4477-9881-EE569162B880}"/>
    <cellStyle name="20% - uthevingsfarge 6 17" xfId="1061" xr:uid="{00000000-0005-0000-0000-00008E0F0000}"/>
    <cellStyle name="20% - uthevingsfarge 6 17 2" xfId="1062" xr:uid="{00000000-0005-0000-0000-00008F0F0000}"/>
    <cellStyle name="20% - uthevingsfarge 6 17 2 2" xfId="5550" xr:uid="{00000000-0005-0000-0000-0000900F0000}"/>
    <cellStyle name="20% - uthevingsfarge 6 17 2 2 2" xfId="8183" xr:uid="{00000000-0005-0000-0000-0000910F0000}"/>
    <cellStyle name="20% - uthevingsfarge 6 17 2 2 2 2" xfId="16638" xr:uid="{DAB430F8-9D0C-4A24-BE02-22B98FD82547}"/>
    <cellStyle name="20% - uthevingsfarge 6 17 2 2 3" xfId="14065" xr:uid="{B994545D-FEC5-48C4-9A83-1600F44CCD12}"/>
    <cellStyle name="20% - uthevingsfarge 6 17 2 3" xfId="10635" xr:uid="{00000000-0005-0000-0000-0000920F0000}"/>
    <cellStyle name="20% - uthevingsfarge 6 17 2 3 2" xfId="19042" xr:uid="{7E191471-C691-4C13-ABC3-A2F18524DE69}"/>
    <cellStyle name="20% - uthevingsfarge 6 17 3" xfId="4829" xr:uid="{00000000-0005-0000-0000-0000930F0000}"/>
    <cellStyle name="20% - uthevingsfarge 6 17 3 2" xfId="7482" xr:uid="{00000000-0005-0000-0000-0000940F0000}"/>
    <cellStyle name="20% - uthevingsfarge 6 17 3 2 2" xfId="15937" xr:uid="{93E5F545-5E3A-4CC9-9153-CF97871B0846}"/>
    <cellStyle name="20% - uthevingsfarge 6 17 3 3" xfId="13364" xr:uid="{1355DF3B-07DF-4CC3-A413-D9268337740E}"/>
    <cellStyle name="20% - uthevingsfarge 6 17 4" xfId="9550" xr:uid="{00000000-0005-0000-0000-0000950F0000}"/>
    <cellStyle name="20% - uthevingsfarge 6 17 4 2" xfId="17976" xr:uid="{2E7DCBC9-BF1E-44FA-B1B5-6B130A63D7B6}"/>
    <cellStyle name="20% - uthevingsfarge 6 18" xfId="1063" xr:uid="{00000000-0005-0000-0000-0000960F0000}"/>
    <cellStyle name="20% - uthevingsfarge 6 18 2" xfId="1064" xr:uid="{00000000-0005-0000-0000-0000970F0000}"/>
    <cellStyle name="20% - uthevingsfarge 6 18 2 2" xfId="5551" xr:uid="{00000000-0005-0000-0000-0000980F0000}"/>
    <cellStyle name="20% - uthevingsfarge 6 18 2 2 2" xfId="8184" xr:uid="{00000000-0005-0000-0000-0000990F0000}"/>
    <cellStyle name="20% - uthevingsfarge 6 18 2 2 2 2" xfId="16639" xr:uid="{A8134207-26C5-452E-9E92-79C46FA166B6}"/>
    <cellStyle name="20% - uthevingsfarge 6 18 2 2 3" xfId="14066" xr:uid="{39D5920E-EC90-4A1C-B267-58BA83F7F29E}"/>
    <cellStyle name="20% - uthevingsfarge 6 18 2 3" xfId="10634" xr:uid="{00000000-0005-0000-0000-00009A0F0000}"/>
    <cellStyle name="20% - uthevingsfarge 6 18 2 3 2" xfId="19041" xr:uid="{B433BDAA-EA95-46D4-AB09-5E8F8EB3D19E}"/>
    <cellStyle name="20% - uthevingsfarge 6 18 3" xfId="4830" xr:uid="{00000000-0005-0000-0000-00009B0F0000}"/>
    <cellStyle name="20% - uthevingsfarge 6 18 3 2" xfId="7483" xr:uid="{00000000-0005-0000-0000-00009C0F0000}"/>
    <cellStyle name="20% - uthevingsfarge 6 18 3 2 2" xfId="15938" xr:uid="{6804D36B-E155-4363-B5EE-CE6A08950269}"/>
    <cellStyle name="20% - uthevingsfarge 6 18 3 3" xfId="13365" xr:uid="{337D503A-6863-4DBA-8BE3-B2669F3FE83A}"/>
    <cellStyle name="20% - uthevingsfarge 6 18 4" xfId="9549" xr:uid="{00000000-0005-0000-0000-00009D0F0000}"/>
    <cellStyle name="20% - uthevingsfarge 6 18 4 2" xfId="17975" xr:uid="{A9310ABD-8DF1-40AA-AFD6-FCCD979437AA}"/>
    <cellStyle name="20% - uthevingsfarge 6 19" xfId="1065" xr:uid="{00000000-0005-0000-0000-00009E0F0000}"/>
    <cellStyle name="20% - uthevingsfarge 6 19 2" xfId="1066" xr:uid="{00000000-0005-0000-0000-00009F0F0000}"/>
    <cellStyle name="20% - uthevingsfarge 6 19 2 2" xfId="5552" xr:uid="{00000000-0005-0000-0000-0000A00F0000}"/>
    <cellStyle name="20% - uthevingsfarge 6 19 2 2 2" xfId="8185" xr:uid="{00000000-0005-0000-0000-0000A10F0000}"/>
    <cellStyle name="20% - uthevingsfarge 6 19 2 2 2 2" xfId="16640" xr:uid="{4ADDCB2E-4F7E-4241-8A75-21938E22517F}"/>
    <cellStyle name="20% - uthevingsfarge 6 19 2 2 3" xfId="14067" xr:uid="{8E5D7F94-8D4B-4711-A430-69B6F5BC77AA}"/>
    <cellStyle name="20% - uthevingsfarge 6 19 2 3" xfId="10633" xr:uid="{00000000-0005-0000-0000-0000A20F0000}"/>
    <cellStyle name="20% - uthevingsfarge 6 19 2 3 2" xfId="19040" xr:uid="{097B96C5-13C1-4FC5-813D-6ED5C4D02679}"/>
    <cellStyle name="20% - uthevingsfarge 6 19 3" xfId="4831" xr:uid="{00000000-0005-0000-0000-0000A30F0000}"/>
    <cellStyle name="20% - uthevingsfarge 6 19 3 2" xfId="7484" xr:uid="{00000000-0005-0000-0000-0000A40F0000}"/>
    <cellStyle name="20% - uthevingsfarge 6 19 3 2 2" xfId="15939" xr:uid="{7D0B852B-A79E-4355-B4A7-8D0599C16D13}"/>
    <cellStyle name="20% - uthevingsfarge 6 19 3 3" xfId="13366" xr:uid="{DE7677EA-7660-4CF8-9EA8-9B1D045A24EF}"/>
    <cellStyle name="20% - uthevingsfarge 6 19 4" xfId="9548" xr:uid="{00000000-0005-0000-0000-0000A50F0000}"/>
    <cellStyle name="20% - uthevingsfarge 6 19 4 2" xfId="17974" xr:uid="{8B20D5E9-E3EA-4CDA-858C-AD5BD90B5C30}"/>
    <cellStyle name="20% - uthevingsfarge 6 2" xfId="66" xr:uid="{00000000-0005-0000-0000-0000A60F0000}"/>
    <cellStyle name="20% - uthevingsfarge 6 2 2" xfId="1067" xr:uid="{00000000-0005-0000-0000-0000A70F0000}"/>
    <cellStyle name="20% - uthevingsfarge 6 2 2 2" xfId="5553" xr:uid="{00000000-0005-0000-0000-0000A80F0000}"/>
    <cellStyle name="20% - uthevingsfarge 6 2 2 2 2" xfId="8186" xr:uid="{00000000-0005-0000-0000-0000A90F0000}"/>
    <cellStyle name="20% - uthevingsfarge 6 2 2 2 2 2" xfId="16641" xr:uid="{864655D5-9A64-4FEC-986D-49B8864825CC}"/>
    <cellStyle name="20% - uthevingsfarge 6 2 2 2 3" xfId="14068" xr:uid="{A42F1077-6ED1-4D77-A8BA-2688CCC509AA}"/>
    <cellStyle name="20% - uthevingsfarge 6 2 2 3" xfId="10632" xr:uid="{00000000-0005-0000-0000-0000AA0F0000}"/>
    <cellStyle name="20% - uthevingsfarge 6 2 2 3 2" xfId="19039" xr:uid="{143748D0-6822-4FCD-BE85-4E323420CDCE}"/>
    <cellStyle name="20% - uthevingsfarge 6 2 3" xfId="4832" xr:uid="{00000000-0005-0000-0000-0000AB0F0000}"/>
    <cellStyle name="20% - uthevingsfarge 6 2 3 2" xfId="7485" xr:uid="{00000000-0005-0000-0000-0000AC0F0000}"/>
    <cellStyle name="20% - uthevingsfarge 6 2 3 2 2" xfId="15940" xr:uid="{9F244FBC-5D46-4F2E-A642-C7EA7560EB24}"/>
    <cellStyle name="20% - uthevingsfarge 6 2 3 3" xfId="13367" xr:uid="{AA539107-D98E-4A4B-BDF9-B44FC5011715}"/>
    <cellStyle name="20% - uthevingsfarge 6 2 4" xfId="9547" xr:uid="{00000000-0005-0000-0000-0000AD0F0000}"/>
    <cellStyle name="20% - uthevingsfarge 6 2 4 2" xfId="17973" xr:uid="{1ECD97F6-B27D-46A2-B166-38BB1072FB34}"/>
    <cellStyle name="20% - uthevingsfarge 6 20" xfId="1068" xr:uid="{00000000-0005-0000-0000-0000AE0F0000}"/>
    <cellStyle name="20% - uthevingsfarge 6 20 2" xfId="1069" xr:uid="{00000000-0005-0000-0000-0000AF0F0000}"/>
    <cellStyle name="20% - uthevingsfarge 6 20 2 2" xfId="5554" xr:uid="{00000000-0005-0000-0000-0000B00F0000}"/>
    <cellStyle name="20% - uthevingsfarge 6 20 2 2 2" xfId="8187" xr:uid="{00000000-0005-0000-0000-0000B10F0000}"/>
    <cellStyle name="20% - uthevingsfarge 6 20 2 2 2 2" xfId="16642" xr:uid="{9D06479E-5FD8-4656-9DED-863AD4D3C5DC}"/>
    <cellStyle name="20% - uthevingsfarge 6 20 2 2 3" xfId="14069" xr:uid="{120BDE30-6DEB-461A-A20E-513AB68D630B}"/>
    <cellStyle name="20% - uthevingsfarge 6 20 2 3" xfId="10631" xr:uid="{00000000-0005-0000-0000-0000B20F0000}"/>
    <cellStyle name="20% - uthevingsfarge 6 20 2 3 2" xfId="19038" xr:uid="{9F71172B-E5D9-47A8-9555-AB24FEED1460}"/>
    <cellStyle name="20% - uthevingsfarge 6 20 3" xfId="4833" xr:uid="{00000000-0005-0000-0000-0000B30F0000}"/>
    <cellStyle name="20% - uthevingsfarge 6 20 3 2" xfId="7486" xr:uid="{00000000-0005-0000-0000-0000B40F0000}"/>
    <cellStyle name="20% - uthevingsfarge 6 20 3 2 2" xfId="15941" xr:uid="{129E9932-BB28-40A6-B6C1-B2CADEC73E02}"/>
    <cellStyle name="20% - uthevingsfarge 6 20 3 3" xfId="13368" xr:uid="{66612827-43A6-4894-91F6-735DA6080AE3}"/>
    <cellStyle name="20% - uthevingsfarge 6 20 4" xfId="9546" xr:uid="{00000000-0005-0000-0000-0000B50F0000}"/>
    <cellStyle name="20% - uthevingsfarge 6 20 4 2" xfId="17972" xr:uid="{0B5CF1BF-4A67-41E0-A17C-F6E634814AD3}"/>
    <cellStyle name="20% - uthevingsfarge 6 21" xfId="1070" xr:uid="{00000000-0005-0000-0000-0000B60F0000}"/>
    <cellStyle name="20% - uthevingsfarge 6 21 2" xfId="1071" xr:uid="{00000000-0005-0000-0000-0000B70F0000}"/>
    <cellStyle name="20% - uthevingsfarge 6 21 2 2" xfId="5555" xr:uid="{00000000-0005-0000-0000-0000B80F0000}"/>
    <cellStyle name="20% - uthevingsfarge 6 21 2 2 2" xfId="8188" xr:uid="{00000000-0005-0000-0000-0000B90F0000}"/>
    <cellStyle name="20% - uthevingsfarge 6 21 2 2 2 2" xfId="16643" xr:uid="{720D82E0-C63F-4357-89F0-E67740FEC9A9}"/>
    <cellStyle name="20% - uthevingsfarge 6 21 2 2 3" xfId="14070" xr:uid="{FC68AADA-8B5C-4ACC-B27D-E9DA89752A6F}"/>
    <cellStyle name="20% - uthevingsfarge 6 21 2 3" xfId="10630" xr:uid="{00000000-0005-0000-0000-0000BA0F0000}"/>
    <cellStyle name="20% - uthevingsfarge 6 21 2 3 2" xfId="19037" xr:uid="{8EDBEFDF-CA63-41A0-B7CC-6575B6BB9DA1}"/>
    <cellStyle name="20% - uthevingsfarge 6 21 3" xfId="4834" xr:uid="{00000000-0005-0000-0000-0000BB0F0000}"/>
    <cellStyle name="20% - uthevingsfarge 6 21 3 2" xfId="7487" xr:uid="{00000000-0005-0000-0000-0000BC0F0000}"/>
    <cellStyle name="20% - uthevingsfarge 6 21 3 2 2" xfId="15942" xr:uid="{160A9CBA-E566-4C63-BE5D-07FDDAA8FDFA}"/>
    <cellStyle name="20% - uthevingsfarge 6 21 3 3" xfId="13369" xr:uid="{681FA941-5AF6-4008-B8A6-E7E26460EFF7}"/>
    <cellStyle name="20% - uthevingsfarge 6 21 4" xfId="9545" xr:uid="{00000000-0005-0000-0000-0000BD0F0000}"/>
    <cellStyle name="20% - uthevingsfarge 6 21 4 2" xfId="17971" xr:uid="{C736A9AD-6797-4738-BEC0-C8548984D294}"/>
    <cellStyle name="20% - uthevingsfarge 6 22" xfId="1072" xr:uid="{00000000-0005-0000-0000-0000BE0F0000}"/>
    <cellStyle name="20% - uthevingsfarge 6 22 2" xfId="1073" xr:uid="{00000000-0005-0000-0000-0000BF0F0000}"/>
    <cellStyle name="20% - uthevingsfarge 6 22 2 2" xfId="5556" xr:uid="{00000000-0005-0000-0000-0000C00F0000}"/>
    <cellStyle name="20% - uthevingsfarge 6 22 2 2 2" xfId="8189" xr:uid="{00000000-0005-0000-0000-0000C10F0000}"/>
    <cellStyle name="20% - uthevingsfarge 6 22 2 2 2 2" xfId="16644" xr:uid="{3994FF60-50B4-47B3-8798-D57F445E6188}"/>
    <cellStyle name="20% - uthevingsfarge 6 22 2 2 3" xfId="14071" xr:uid="{61336F37-57AD-447E-A11F-5052E9F193EF}"/>
    <cellStyle name="20% - uthevingsfarge 6 22 2 3" xfId="10629" xr:uid="{00000000-0005-0000-0000-0000C20F0000}"/>
    <cellStyle name="20% - uthevingsfarge 6 22 2 3 2" xfId="19036" xr:uid="{7996A0AF-D7C0-4B73-B9FF-04FDE1EE7B77}"/>
    <cellStyle name="20% - uthevingsfarge 6 22 3" xfId="4835" xr:uid="{00000000-0005-0000-0000-0000C30F0000}"/>
    <cellStyle name="20% - uthevingsfarge 6 22 3 2" xfId="7488" xr:uid="{00000000-0005-0000-0000-0000C40F0000}"/>
    <cellStyle name="20% - uthevingsfarge 6 22 3 2 2" xfId="15943" xr:uid="{2BE38ED6-4867-4995-A1E9-EEC43F42CA1E}"/>
    <cellStyle name="20% - uthevingsfarge 6 22 3 3" xfId="13370" xr:uid="{32528164-760A-4079-AC47-574F9647ED31}"/>
    <cellStyle name="20% - uthevingsfarge 6 22 4" xfId="9544" xr:uid="{00000000-0005-0000-0000-0000C50F0000}"/>
    <cellStyle name="20% - uthevingsfarge 6 22 4 2" xfId="17970" xr:uid="{D6AA438D-18BA-450A-9580-9D1AFF8CA4AC}"/>
    <cellStyle name="20% - uthevingsfarge 6 23" xfId="1074" xr:uid="{00000000-0005-0000-0000-0000C60F0000}"/>
    <cellStyle name="20% - uthevingsfarge 6 23 2" xfId="1075" xr:uid="{00000000-0005-0000-0000-0000C70F0000}"/>
    <cellStyle name="20% - uthevingsfarge 6 23 2 2" xfId="5557" xr:uid="{00000000-0005-0000-0000-0000C80F0000}"/>
    <cellStyle name="20% - uthevingsfarge 6 23 2 2 2" xfId="8190" xr:uid="{00000000-0005-0000-0000-0000C90F0000}"/>
    <cellStyle name="20% - uthevingsfarge 6 23 2 2 2 2" xfId="16645" xr:uid="{A79E654C-6BF4-4B7E-AD06-5DAF567412D9}"/>
    <cellStyle name="20% - uthevingsfarge 6 23 2 2 3" xfId="14072" xr:uid="{5C0820EC-9199-4F61-9518-CC54891E6B59}"/>
    <cellStyle name="20% - uthevingsfarge 6 23 2 3" xfId="10628" xr:uid="{00000000-0005-0000-0000-0000CA0F0000}"/>
    <cellStyle name="20% - uthevingsfarge 6 23 2 3 2" xfId="19035" xr:uid="{E18BC0BE-BA6B-4131-A624-9E41280F627B}"/>
    <cellStyle name="20% - uthevingsfarge 6 23 3" xfId="4836" xr:uid="{00000000-0005-0000-0000-0000CB0F0000}"/>
    <cellStyle name="20% - uthevingsfarge 6 23 3 2" xfId="7489" xr:uid="{00000000-0005-0000-0000-0000CC0F0000}"/>
    <cellStyle name="20% - uthevingsfarge 6 23 3 2 2" xfId="15944" xr:uid="{AFA99574-B893-44C9-89F3-4BF535FC04A7}"/>
    <cellStyle name="20% - uthevingsfarge 6 23 3 3" xfId="13371" xr:uid="{06817E65-953F-4A76-A06A-83BD317CDE3D}"/>
    <cellStyle name="20% - uthevingsfarge 6 23 4" xfId="9543" xr:uid="{00000000-0005-0000-0000-0000CD0F0000}"/>
    <cellStyle name="20% - uthevingsfarge 6 23 4 2" xfId="17969" xr:uid="{0560F1E6-196E-4494-AC6E-5F7027EADC92}"/>
    <cellStyle name="20% - uthevingsfarge 6 24" xfId="1076" xr:uid="{00000000-0005-0000-0000-0000CE0F0000}"/>
    <cellStyle name="20% - uthevingsfarge 6 24 2" xfId="1077" xr:uid="{00000000-0005-0000-0000-0000CF0F0000}"/>
    <cellStyle name="20% - uthevingsfarge 6 24 2 2" xfId="5558" xr:uid="{00000000-0005-0000-0000-0000D00F0000}"/>
    <cellStyle name="20% - uthevingsfarge 6 24 2 2 2" xfId="8191" xr:uid="{00000000-0005-0000-0000-0000D10F0000}"/>
    <cellStyle name="20% - uthevingsfarge 6 24 2 2 2 2" xfId="16646" xr:uid="{74AE406F-9831-48FA-9849-324BD18065AE}"/>
    <cellStyle name="20% - uthevingsfarge 6 24 2 2 3" xfId="14073" xr:uid="{F861629E-BF99-4AC7-A4C6-3BC611E27CD6}"/>
    <cellStyle name="20% - uthevingsfarge 6 24 2 3" xfId="10627" xr:uid="{00000000-0005-0000-0000-0000D20F0000}"/>
    <cellStyle name="20% - uthevingsfarge 6 24 2 3 2" xfId="19034" xr:uid="{BBB0C9CC-EC09-4FD1-A673-117E636F5704}"/>
    <cellStyle name="20% - uthevingsfarge 6 24 3" xfId="4837" xr:uid="{00000000-0005-0000-0000-0000D30F0000}"/>
    <cellStyle name="20% - uthevingsfarge 6 24 3 2" xfId="7490" xr:uid="{00000000-0005-0000-0000-0000D40F0000}"/>
    <cellStyle name="20% - uthevingsfarge 6 24 3 2 2" xfId="15945" xr:uid="{F8C462C4-60FF-454A-80F9-B7D49DB0DEC9}"/>
    <cellStyle name="20% - uthevingsfarge 6 24 3 3" xfId="13372" xr:uid="{D124193C-4C57-4ABD-B645-4B20FD7E1E89}"/>
    <cellStyle name="20% - uthevingsfarge 6 24 4" xfId="9542" xr:uid="{00000000-0005-0000-0000-0000D50F0000}"/>
    <cellStyle name="20% - uthevingsfarge 6 24 4 2" xfId="17968" xr:uid="{7C1975D1-51E2-42C6-9705-79394E58FBDB}"/>
    <cellStyle name="20% - uthevingsfarge 6 25" xfId="1078" xr:uid="{00000000-0005-0000-0000-0000D60F0000}"/>
    <cellStyle name="20% - uthevingsfarge 6 25 2" xfId="1079" xr:uid="{00000000-0005-0000-0000-0000D70F0000}"/>
    <cellStyle name="20% - uthevingsfarge 6 25 2 2" xfId="5559" xr:uid="{00000000-0005-0000-0000-0000D80F0000}"/>
    <cellStyle name="20% - uthevingsfarge 6 25 2 2 2" xfId="8192" xr:uid="{00000000-0005-0000-0000-0000D90F0000}"/>
    <cellStyle name="20% - uthevingsfarge 6 25 2 2 2 2" xfId="16647" xr:uid="{759AF66A-2211-42DA-998A-53AABFE600A9}"/>
    <cellStyle name="20% - uthevingsfarge 6 25 2 2 3" xfId="14074" xr:uid="{55AFDA30-FE25-4B4E-925A-0D6A464369CE}"/>
    <cellStyle name="20% - uthevingsfarge 6 25 2 3" xfId="10626" xr:uid="{00000000-0005-0000-0000-0000DA0F0000}"/>
    <cellStyle name="20% - uthevingsfarge 6 25 2 3 2" xfId="19033" xr:uid="{8D703875-C487-471A-B1E6-285E9253AC3C}"/>
    <cellStyle name="20% - uthevingsfarge 6 25 3" xfId="4838" xr:uid="{00000000-0005-0000-0000-0000DB0F0000}"/>
    <cellStyle name="20% - uthevingsfarge 6 25 3 2" xfId="7491" xr:uid="{00000000-0005-0000-0000-0000DC0F0000}"/>
    <cellStyle name="20% - uthevingsfarge 6 25 3 2 2" xfId="15946" xr:uid="{A19A58B1-6E79-47B9-97CE-5989BD13ADEC}"/>
    <cellStyle name="20% - uthevingsfarge 6 25 3 3" xfId="13373" xr:uid="{189E7B17-539A-402E-B8DE-66907D706139}"/>
    <cellStyle name="20% - uthevingsfarge 6 25 4" xfId="9541" xr:uid="{00000000-0005-0000-0000-0000DD0F0000}"/>
    <cellStyle name="20% - uthevingsfarge 6 25 4 2" xfId="17967" xr:uid="{72A25461-E465-4CB3-BE56-C6D45DE2113D}"/>
    <cellStyle name="20% - uthevingsfarge 6 26" xfId="1080" xr:uid="{00000000-0005-0000-0000-0000DE0F0000}"/>
    <cellStyle name="20% - uthevingsfarge 6 26 2" xfId="1081" xr:uid="{00000000-0005-0000-0000-0000DF0F0000}"/>
    <cellStyle name="20% - uthevingsfarge 6 26 2 2" xfId="5560" xr:uid="{00000000-0005-0000-0000-0000E00F0000}"/>
    <cellStyle name="20% - uthevingsfarge 6 26 2 2 2" xfId="8193" xr:uid="{00000000-0005-0000-0000-0000E10F0000}"/>
    <cellStyle name="20% - uthevingsfarge 6 26 2 2 2 2" xfId="16648" xr:uid="{4909EA4C-340A-42DF-8AA4-BCE4618E1046}"/>
    <cellStyle name="20% - uthevingsfarge 6 26 2 2 3" xfId="14075" xr:uid="{00AFF8CB-E133-47F6-B1F5-BC1C2DEE6CC1}"/>
    <cellStyle name="20% - uthevingsfarge 6 26 2 3" xfId="10625" xr:uid="{00000000-0005-0000-0000-0000E20F0000}"/>
    <cellStyle name="20% - uthevingsfarge 6 26 2 3 2" xfId="19032" xr:uid="{7E4DECC3-2315-4FC9-BA4C-E451311C3674}"/>
    <cellStyle name="20% - uthevingsfarge 6 26 3" xfId="4839" xr:uid="{00000000-0005-0000-0000-0000E30F0000}"/>
    <cellStyle name="20% - uthevingsfarge 6 26 3 2" xfId="7492" xr:uid="{00000000-0005-0000-0000-0000E40F0000}"/>
    <cellStyle name="20% - uthevingsfarge 6 26 3 2 2" xfId="15947" xr:uid="{5DEF2E28-A7F2-465A-9804-B74B0F16EF83}"/>
    <cellStyle name="20% - uthevingsfarge 6 26 3 3" xfId="13374" xr:uid="{1F3638BA-CFD0-4C5E-907F-91DBB6A148BA}"/>
    <cellStyle name="20% - uthevingsfarge 6 26 4" xfId="9540" xr:uid="{00000000-0005-0000-0000-0000E50F0000}"/>
    <cellStyle name="20% - uthevingsfarge 6 26 4 2" xfId="17966" xr:uid="{8A07539F-B32D-4A55-A53B-487174D246F3}"/>
    <cellStyle name="20% - uthevingsfarge 6 27" xfId="1082" xr:uid="{00000000-0005-0000-0000-0000E60F0000}"/>
    <cellStyle name="20% - uthevingsfarge 6 27 2" xfId="1083" xr:uid="{00000000-0005-0000-0000-0000E70F0000}"/>
    <cellStyle name="20% - uthevingsfarge 6 27 2 2" xfId="5561" xr:uid="{00000000-0005-0000-0000-0000E80F0000}"/>
    <cellStyle name="20% - uthevingsfarge 6 27 2 2 2" xfId="8194" xr:uid="{00000000-0005-0000-0000-0000E90F0000}"/>
    <cellStyle name="20% - uthevingsfarge 6 27 2 2 2 2" xfId="16649" xr:uid="{634670C2-471F-4737-A140-0DBA936CBD65}"/>
    <cellStyle name="20% - uthevingsfarge 6 27 2 2 3" xfId="14076" xr:uid="{BC137791-935C-4ECD-8DD4-A802C6631AF0}"/>
    <cellStyle name="20% - uthevingsfarge 6 27 2 3" xfId="10624" xr:uid="{00000000-0005-0000-0000-0000EA0F0000}"/>
    <cellStyle name="20% - uthevingsfarge 6 27 2 3 2" xfId="19031" xr:uid="{A4678BA3-A085-4806-B1C6-E51C8C1A770D}"/>
    <cellStyle name="20% - uthevingsfarge 6 27 3" xfId="4840" xr:uid="{00000000-0005-0000-0000-0000EB0F0000}"/>
    <cellStyle name="20% - uthevingsfarge 6 27 3 2" xfId="7493" xr:uid="{00000000-0005-0000-0000-0000EC0F0000}"/>
    <cellStyle name="20% - uthevingsfarge 6 27 3 2 2" xfId="15948" xr:uid="{0F7914C6-767C-4FD8-A8FD-688C9187E007}"/>
    <cellStyle name="20% - uthevingsfarge 6 27 3 3" xfId="13375" xr:uid="{25714767-0319-4F84-8B95-9850B5AC9A35}"/>
    <cellStyle name="20% - uthevingsfarge 6 27 4" xfId="9539" xr:uid="{00000000-0005-0000-0000-0000ED0F0000}"/>
    <cellStyle name="20% - uthevingsfarge 6 27 4 2" xfId="17965" xr:uid="{652B3056-C6D0-4719-A9C4-5E8BA544EBBE}"/>
    <cellStyle name="20% - uthevingsfarge 6 28" xfId="1084" xr:uid="{00000000-0005-0000-0000-0000EE0F0000}"/>
    <cellStyle name="20% - uthevingsfarge 6 28 2" xfId="1085" xr:uid="{00000000-0005-0000-0000-0000EF0F0000}"/>
    <cellStyle name="20% - uthevingsfarge 6 28 2 2" xfId="5562" xr:uid="{00000000-0005-0000-0000-0000F00F0000}"/>
    <cellStyle name="20% - uthevingsfarge 6 28 2 2 2" xfId="8195" xr:uid="{00000000-0005-0000-0000-0000F10F0000}"/>
    <cellStyle name="20% - uthevingsfarge 6 28 2 2 2 2" xfId="16650" xr:uid="{34514821-2B40-4B2B-8C7C-281C81D3FE32}"/>
    <cellStyle name="20% - uthevingsfarge 6 28 2 2 3" xfId="14077" xr:uid="{30CE69D5-A1F3-49D5-BF56-0E798E357490}"/>
    <cellStyle name="20% - uthevingsfarge 6 28 2 3" xfId="10623" xr:uid="{00000000-0005-0000-0000-0000F20F0000}"/>
    <cellStyle name="20% - uthevingsfarge 6 28 2 3 2" xfId="19030" xr:uid="{88F34D73-D88A-422B-947F-9FA6D2E90C36}"/>
    <cellStyle name="20% - uthevingsfarge 6 28 3" xfId="4841" xr:uid="{00000000-0005-0000-0000-0000F30F0000}"/>
    <cellStyle name="20% - uthevingsfarge 6 28 3 2" xfId="7494" xr:uid="{00000000-0005-0000-0000-0000F40F0000}"/>
    <cellStyle name="20% - uthevingsfarge 6 28 3 2 2" xfId="15949" xr:uid="{A9060CD0-24AF-4DBE-A5F4-51F58BC6E58D}"/>
    <cellStyle name="20% - uthevingsfarge 6 28 3 3" xfId="13376" xr:uid="{20ABE685-63DA-410C-A6D4-1BA1E08EF12D}"/>
    <cellStyle name="20% - uthevingsfarge 6 28 4" xfId="9538" xr:uid="{00000000-0005-0000-0000-0000F50F0000}"/>
    <cellStyle name="20% - uthevingsfarge 6 28 4 2" xfId="17964" xr:uid="{16ACDFA8-E493-4A43-887E-0A7BD3F519B9}"/>
    <cellStyle name="20% - uthevingsfarge 6 29" xfId="1086" xr:uid="{00000000-0005-0000-0000-0000F60F0000}"/>
    <cellStyle name="20% - uthevingsfarge 6 29 2" xfId="1087" xr:uid="{00000000-0005-0000-0000-0000F70F0000}"/>
    <cellStyle name="20% - uthevingsfarge 6 29 2 2" xfId="5563" xr:uid="{00000000-0005-0000-0000-0000F80F0000}"/>
    <cellStyle name="20% - uthevingsfarge 6 29 2 2 2" xfId="8196" xr:uid="{00000000-0005-0000-0000-0000F90F0000}"/>
    <cellStyle name="20% - uthevingsfarge 6 29 2 2 2 2" xfId="16651" xr:uid="{2BD01209-4CB3-4E74-96C9-088137EF5A86}"/>
    <cellStyle name="20% - uthevingsfarge 6 29 2 2 3" xfId="14078" xr:uid="{8D7A0241-0DD8-4FA0-9DB4-5DB55ADCD218}"/>
    <cellStyle name="20% - uthevingsfarge 6 29 2 3" xfId="10622" xr:uid="{00000000-0005-0000-0000-0000FA0F0000}"/>
    <cellStyle name="20% - uthevingsfarge 6 29 2 3 2" xfId="19029" xr:uid="{67DC85AA-7662-423E-A250-7589776DB8B6}"/>
    <cellStyle name="20% - uthevingsfarge 6 29 3" xfId="4842" xr:uid="{00000000-0005-0000-0000-0000FB0F0000}"/>
    <cellStyle name="20% - uthevingsfarge 6 29 3 2" xfId="7495" xr:uid="{00000000-0005-0000-0000-0000FC0F0000}"/>
    <cellStyle name="20% - uthevingsfarge 6 29 3 2 2" xfId="15950" xr:uid="{F8431B26-FD76-4414-9C32-7983554F009D}"/>
    <cellStyle name="20% - uthevingsfarge 6 29 3 3" xfId="13377" xr:uid="{84F308E0-6B72-47A5-847C-F4B4894F2ECB}"/>
    <cellStyle name="20% - uthevingsfarge 6 29 4" xfId="9537" xr:uid="{00000000-0005-0000-0000-0000FD0F0000}"/>
    <cellStyle name="20% - uthevingsfarge 6 29 4 2" xfId="17963" xr:uid="{79CCBFC6-C4CA-4A30-B20A-C76BC421263B}"/>
    <cellStyle name="20% - uthevingsfarge 6 3" xfId="1088" xr:uid="{00000000-0005-0000-0000-0000FE0F0000}"/>
    <cellStyle name="20% - uthevingsfarge 6 3 2" xfId="1089" xr:uid="{00000000-0005-0000-0000-0000FF0F0000}"/>
    <cellStyle name="20% - uthevingsfarge 6 3 2 2" xfId="5564" xr:uid="{00000000-0005-0000-0000-000000100000}"/>
    <cellStyle name="20% - uthevingsfarge 6 3 2 2 2" xfId="8197" xr:uid="{00000000-0005-0000-0000-000001100000}"/>
    <cellStyle name="20% - uthevingsfarge 6 3 2 2 2 2" xfId="16652" xr:uid="{209EFB1B-3F90-44F8-97DF-A2696B0BF520}"/>
    <cellStyle name="20% - uthevingsfarge 6 3 2 2 3" xfId="14079" xr:uid="{682C7537-D2D1-4338-AD7D-CAA6A51EAA66}"/>
    <cellStyle name="20% - uthevingsfarge 6 3 2 3" xfId="10621" xr:uid="{00000000-0005-0000-0000-000002100000}"/>
    <cellStyle name="20% - uthevingsfarge 6 3 2 3 2" xfId="19028" xr:uid="{B9B75F07-2FA6-4855-8149-F847E390CA30}"/>
    <cellStyle name="20% - uthevingsfarge 6 3 3" xfId="4843" xr:uid="{00000000-0005-0000-0000-000003100000}"/>
    <cellStyle name="20% - uthevingsfarge 6 3 3 2" xfId="7496" xr:uid="{00000000-0005-0000-0000-000004100000}"/>
    <cellStyle name="20% - uthevingsfarge 6 3 3 2 2" xfId="15951" xr:uid="{9477DAF1-DCBD-43E2-AC0F-298BEA443C16}"/>
    <cellStyle name="20% - uthevingsfarge 6 3 3 3" xfId="13378" xr:uid="{6249E4DD-1E60-4B7F-BAC2-A101ACD1DE66}"/>
    <cellStyle name="20% - uthevingsfarge 6 3 4" xfId="9536" xr:uid="{00000000-0005-0000-0000-000005100000}"/>
    <cellStyle name="20% - uthevingsfarge 6 3 4 2" xfId="17962" xr:uid="{07534734-B653-4A03-A5F5-A200B63362D9}"/>
    <cellStyle name="20% - uthevingsfarge 6 30" xfId="1090" xr:uid="{00000000-0005-0000-0000-000006100000}"/>
    <cellStyle name="20% - uthevingsfarge 6 30 2" xfId="1091" xr:uid="{00000000-0005-0000-0000-000007100000}"/>
    <cellStyle name="20% - uthevingsfarge 6 30 2 2" xfId="5565" xr:uid="{00000000-0005-0000-0000-000008100000}"/>
    <cellStyle name="20% - uthevingsfarge 6 30 2 2 2" xfId="8198" xr:uid="{00000000-0005-0000-0000-000009100000}"/>
    <cellStyle name="20% - uthevingsfarge 6 30 2 2 2 2" xfId="16653" xr:uid="{BDE7C925-3D10-45C6-B70F-B7BA07069E44}"/>
    <cellStyle name="20% - uthevingsfarge 6 30 2 2 3" xfId="14080" xr:uid="{EB74A2E0-715C-4566-8C7E-80B4DFAF8694}"/>
    <cellStyle name="20% - uthevingsfarge 6 30 2 3" xfId="10620" xr:uid="{00000000-0005-0000-0000-00000A100000}"/>
    <cellStyle name="20% - uthevingsfarge 6 30 2 3 2" xfId="19027" xr:uid="{EBF70CA6-7EF2-458F-9B68-3B13CE2AF8BF}"/>
    <cellStyle name="20% - uthevingsfarge 6 30 3" xfId="4844" xr:uid="{00000000-0005-0000-0000-00000B100000}"/>
    <cellStyle name="20% - uthevingsfarge 6 30 3 2" xfId="7497" xr:uid="{00000000-0005-0000-0000-00000C100000}"/>
    <cellStyle name="20% - uthevingsfarge 6 30 3 2 2" xfId="15952" xr:uid="{896D43E5-8A83-4672-A06B-DCB42DA6CB3E}"/>
    <cellStyle name="20% - uthevingsfarge 6 30 3 3" xfId="13379" xr:uid="{85F0D662-3776-4700-B8A2-93D3E5778F19}"/>
    <cellStyle name="20% - uthevingsfarge 6 30 4" xfId="9535" xr:uid="{00000000-0005-0000-0000-00000D100000}"/>
    <cellStyle name="20% - uthevingsfarge 6 30 4 2" xfId="17961" xr:uid="{F0A530DD-4807-4CD4-8406-F0012865E825}"/>
    <cellStyle name="20% - uthevingsfarge 6 31" xfId="1092" xr:uid="{00000000-0005-0000-0000-00000E100000}"/>
    <cellStyle name="20% - uthevingsfarge 6 31 2" xfId="1093" xr:uid="{00000000-0005-0000-0000-00000F100000}"/>
    <cellStyle name="20% - uthevingsfarge 6 31 2 2" xfId="5566" xr:uid="{00000000-0005-0000-0000-000010100000}"/>
    <cellStyle name="20% - uthevingsfarge 6 31 2 2 2" xfId="8199" xr:uid="{00000000-0005-0000-0000-000011100000}"/>
    <cellStyle name="20% - uthevingsfarge 6 31 2 2 2 2" xfId="16654" xr:uid="{D550CAE1-8184-4446-B8DB-8FE413F40679}"/>
    <cellStyle name="20% - uthevingsfarge 6 31 2 2 3" xfId="14081" xr:uid="{08170DB7-C798-4065-8254-FD74A7E8A006}"/>
    <cellStyle name="20% - uthevingsfarge 6 31 2 3" xfId="10619" xr:uid="{00000000-0005-0000-0000-000012100000}"/>
    <cellStyle name="20% - uthevingsfarge 6 31 2 3 2" xfId="19026" xr:uid="{EB0CC2DC-FDED-47F6-B5BC-E562060D5CC7}"/>
    <cellStyle name="20% - uthevingsfarge 6 31 3" xfId="4845" xr:uid="{00000000-0005-0000-0000-000013100000}"/>
    <cellStyle name="20% - uthevingsfarge 6 31 3 2" xfId="7498" xr:uid="{00000000-0005-0000-0000-000014100000}"/>
    <cellStyle name="20% - uthevingsfarge 6 31 3 2 2" xfId="15953" xr:uid="{56299199-CB27-4F6B-8302-5E685FEE6F13}"/>
    <cellStyle name="20% - uthevingsfarge 6 31 3 3" xfId="13380" xr:uid="{3A0B37F0-7DD2-4E5F-8C46-93ED9EDBCC6A}"/>
    <cellStyle name="20% - uthevingsfarge 6 31 4" xfId="9534" xr:uid="{00000000-0005-0000-0000-000015100000}"/>
    <cellStyle name="20% - uthevingsfarge 6 31 4 2" xfId="17960" xr:uid="{AC69DCAE-2968-4649-BFDF-F0C7432B1B42}"/>
    <cellStyle name="20% - uthevingsfarge 6 32" xfId="1094" xr:uid="{00000000-0005-0000-0000-000016100000}"/>
    <cellStyle name="20% - uthevingsfarge 6 32 2" xfId="1095" xr:uid="{00000000-0005-0000-0000-000017100000}"/>
    <cellStyle name="20% - uthevingsfarge 6 32 2 2" xfId="5567" xr:uid="{00000000-0005-0000-0000-000018100000}"/>
    <cellStyle name="20% - uthevingsfarge 6 32 2 2 2" xfId="8200" xr:uid="{00000000-0005-0000-0000-000019100000}"/>
    <cellStyle name="20% - uthevingsfarge 6 32 2 2 2 2" xfId="16655" xr:uid="{AED61D7D-A81D-450A-B92B-9C9FB92B6C1E}"/>
    <cellStyle name="20% - uthevingsfarge 6 32 2 2 3" xfId="14082" xr:uid="{9349B70E-07F7-46A9-8F65-6CC3D39128FA}"/>
    <cellStyle name="20% - uthevingsfarge 6 32 2 3" xfId="10618" xr:uid="{00000000-0005-0000-0000-00001A100000}"/>
    <cellStyle name="20% - uthevingsfarge 6 32 2 3 2" xfId="19025" xr:uid="{B79AD74E-950F-43F4-BE7A-BE4D0ED5A6F7}"/>
    <cellStyle name="20% - uthevingsfarge 6 32 3" xfId="4846" xr:uid="{00000000-0005-0000-0000-00001B100000}"/>
    <cellStyle name="20% - uthevingsfarge 6 32 3 2" xfId="7499" xr:uid="{00000000-0005-0000-0000-00001C100000}"/>
    <cellStyle name="20% - uthevingsfarge 6 32 3 2 2" xfId="15954" xr:uid="{4F2184DD-9B95-4DA5-9191-AC754090A2F7}"/>
    <cellStyle name="20% - uthevingsfarge 6 32 3 3" xfId="13381" xr:uid="{E91ABF9D-2349-446F-9BED-96737E1B7636}"/>
    <cellStyle name="20% - uthevingsfarge 6 32 4" xfId="9533" xr:uid="{00000000-0005-0000-0000-00001D100000}"/>
    <cellStyle name="20% - uthevingsfarge 6 32 4 2" xfId="17959" xr:uid="{A06276EA-FF24-49F2-A867-807E91C93EBC}"/>
    <cellStyle name="20% - uthevingsfarge 6 33" xfId="1096" xr:uid="{00000000-0005-0000-0000-00001E100000}"/>
    <cellStyle name="20% - uthevingsfarge 6 33 2" xfId="1097" xr:uid="{00000000-0005-0000-0000-00001F100000}"/>
    <cellStyle name="20% - uthevingsfarge 6 33 2 2" xfId="5568" xr:uid="{00000000-0005-0000-0000-000020100000}"/>
    <cellStyle name="20% - uthevingsfarge 6 33 2 2 2" xfId="8201" xr:uid="{00000000-0005-0000-0000-000021100000}"/>
    <cellStyle name="20% - uthevingsfarge 6 33 2 2 2 2" xfId="16656" xr:uid="{8B2F0058-280C-42DB-B8AD-4554547733C6}"/>
    <cellStyle name="20% - uthevingsfarge 6 33 2 2 3" xfId="14083" xr:uid="{47B3185C-64FE-4106-BDC6-AC5EF392FECB}"/>
    <cellStyle name="20% - uthevingsfarge 6 33 2 3" xfId="10617" xr:uid="{00000000-0005-0000-0000-000022100000}"/>
    <cellStyle name="20% - uthevingsfarge 6 33 2 3 2" xfId="19024" xr:uid="{19DC319C-67E3-4EC1-8846-74460A1D5671}"/>
    <cellStyle name="20% - uthevingsfarge 6 33 3" xfId="4847" xr:uid="{00000000-0005-0000-0000-000023100000}"/>
    <cellStyle name="20% - uthevingsfarge 6 33 3 2" xfId="7500" xr:uid="{00000000-0005-0000-0000-000024100000}"/>
    <cellStyle name="20% - uthevingsfarge 6 33 3 2 2" xfId="15955" xr:uid="{C3AC10AE-DE72-4A1A-81E6-CD1899781D72}"/>
    <cellStyle name="20% - uthevingsfarge 6 33 3 3" xfId="13382" xr:uid="{24490596-3FB9-4877-A054-1CC098E86865}"/>
    <cellStyle name="20% - uthevingsfarge 6 33 4" xfId="9532" xr:uid="{00000000-0005-0000-0000-000025100000}"/>
    <cellStyle name="20% - uthevingsfarge 6 33 4 2" xfId="17958" xr:uid="{313856C8-4336-4142-9214-38D33565F0CF}"/>
    <cellStyle name="20% - uthevingsfarge 6 34" xfId="1098" xr:uid="{00000000-0005-0000-0000-000026100000}"/>
    <cellStyle name="20% - uthevingsfarge 6 34 2" xfId="1099" xr:uid="{00000000-0005-0000-0000-000027100000}"/>
    <cellStyle name="20% - uthevingsfarge 6 34 2 2" xfId="5569" xr:uid="{00000000-0005-0000-0000-000028100000}"/>
    <cellStyle name="20% - uthevingsfarge 6 34 2 2 2" xfId="8202" xr:uid="{00000000-0005-0000-0000-000029100000}"/>
    <cellStyle name="20% - uthevingsfarge 6 34 2 2 2 2" xfId="16657" xr:uid="{5F2A4E3E-6387-4363-BCDB-330475CAF20B}"/>
    <cellStyle name="20% - uthevingsfarge 6 34 2 2 3" xfId="14084" xr:uid="{D5053D2D-3E3C-4951-B20F-5626945FAE25}"/>
    <cellStyle name="20% - uthevingsfarge 6 34 2 3" xfId="10616" xr:uid="{00000000-0005-0000-0000-00002A100000}"/>
    <cellStyle name="20% - uthevingsfarge 6 34 2 3 2" xfId="19023" xr:uid="{903E244E-5189-4D7E-8EF8-047032575666}"/>
    <cellStyle name="20% - uthevingsfarge 6 34 3" xfId="4848" xr:uid="{00000000-0005-0000-0000-00002B100000}"/>
    <cellStyle name="20% - uthevingsfarge 6 34 3 2" xfId="7501" xr:uid="{00000000-0005-0000-0000-00002C100000}"/>
    <cellStyle name="20% - uthevingsfarge 6 34 3 2 2" xfId="15956" xr:uid="{F7C29694-DC28-4B6D-8AA0-C38008E066A3}"/>
    <cellStyle name="20% - uthevingsfarge 6 34 3 3" xfId="13383" xr:uid="{0FC65513-D686-4EB5-91CA-C73175ACA193}"/>
    <cellStyle name="20% - uthevingsfarge 6 34 4" xfId="9531" xr:uid="{00000000-0005-0000-0000-00002D100000}"/>
    <cellStyle name="20% - uthevingsfarge 6 34 4 2" xfId="17957" xr:uid="{1A03C270-E364-477B-A9B8-C7DD29317CDC}"/>
    <cellStyle name="20% - uthevingsfarge 6 35" xfId="1100" xr:uid="{00000000-0005-0000-0000-00002E100000}"/>
    <cellStyle name="20% - uthevingsfarge 6 35 2" xfId="1101" xr:uid="{00000000-0005-0000-0000-00002F100000}"/>
    <cellStyle name="20% - uthevingsfarge 6 35 2 2" xfId="5570" xr:uid="{00000000-0005-0000-0000-000030100000}"/>
    <cellStyle name="20% - uthevingsfarge 6 35 2 2 2" xfId="8203" xr:uid="{00000000-0005-0000-0000-000031100000}"/>
    <cellStyle name="20% - uthevingsfarge 6 35 2 2 2 2" xfId="16658" xr:uid="{90E09261-C7A5-4E85-912C-1207418C9465}"/>
    <cellStyle name="20% - uthevingsfarge 6 35 2 2 3" xfId="14085" xr:uid="{0F5ECBE7-5FA9-423D-9503-EEABEBBD9D98}"/>
    <cellStyle name="20% - uthevingsfarge 6 35 2 3" xfId="10615" xr:uid="{00000000-0005-0000-0000-000032100000}"/>
    <cellStyle name="20% - uthevingsfarge 6 35 2 3 2" xfId="19022" xr:uid="{C27948B8-6151-40BE-9E99-6A1117C67C7F}"/>
    <cellStyle name="20% - uthevingsfarge 6 35 3" xfId="4849" xr:uid="{00000000-0005-0000-0000-000033100000}"/>
    <cellStyle name="20% - uthevingsfarge 6 35 3 2" xfId="7502" xr:uid="{00000000-0005-0000-0000-000034100000}"/>
    <cellStyle name="20% - uthevingsfarge 6 35 3 2 2" xfId="15957" xr:uid="{6B0D2560-4806-4770-908C-7F510E3CB0D1}"/>
    <cellStyle name="20% - uthevingsfarge 6 35 3 3" xfId="13384" xr:uid="{D1162D22-BA53-49CC-86AD-0701894126B2}"/>
    <cellStyle name="20% - uthevingsfarge 6 35 4" xfId="9530" xr:uid="{00000000-0005-0000-0000-000035100000}"/>
    <cellStyle name="20% - uthevingsfarge 6 35 4 2" xfId="17956" xr:uid="{DFB38A6D-E478-4E73-8981-17C018D88ACA}"/>
    <cellStyle name="20% - uthevingsfarge 6 36" xfId="1102" xr:uid="{00000000-0005-0000-0000-000036100000}"/>
    <cellStyle name="20% - uthevingsfarge 6 36 2" xfId="1103" xr:uid="{00000000-0005-0000-0000-000037100000}"/>
    <cellStyle name="20% - uthevingsfarge 6 36 2 2" xfId="5571" xr:uid="{00000000-0005-0000-0000-000038100000}"/>
    <cellStyle name="20% - uthevingsfarge 6 36 2 2 2" xfId="8204" xr:uid="{00000000-0005-0000-0000-000039100000}"/>
    <cellStyle name="20% - uthevingsfarge 6 36 2 2 2 2" xfId="16659" xr:uid="{D977BA0A-3B8B-440A-A2F0-798B298FCF0D}"/>
    <cellStyle name="20% - uthevingsfarge 6 36 2 2 3" xfId="14086" xr:uid="{F0C00F50-71CF-4704-8648-F6091C27E0BB}"/>
    <cellStyle name="20% - uthevingsfarge 6 36 2 3" xfId="10614" xr:uid="{00000000-0005-0000-0000-00003A100000}"/>
    <cellStyle name="20% - uthevingsfarge 6 36 2 3 2" xfId="19021" xr:uid="{D0994F85-A6AB-419A-926F-7AE14CB65356}"/>
    <cellStyle name="20% - uthevingsfarge 6 36 3" xfId="4850" xr:uid="{00000000-0005-0000-0000-00003B100000}"/>
    <cellStyle name="20% - uthevingsfarge 6 36 3 2" xfId="7503" xr:uid="{00000000-0005-0000-0000-00003C100000}"/>
    <cellStyle name="20% - uthevingsfarge 6 36 3 2 2" xfId="15958" xr:uid="{3AF4B915-E680-4966-86F9-B18E620EF5B4}"/>
    <cellStyle name="20% - uthevingsfarge 6 36 3 3" xfId="13385" xr:uid="{857DADF6-54CB-4BF4-8CE9-DB1A83271E33}"/>
    <cellStyle name="20% - uthevingsfarge 6 36 4" xfId="9529" xr:uid="{00000000-0005-0000-0000-00003D100000}"/>
    <cellStyle name="20% - uthevingsfarge 6 36 4 2" xfId="17955" xr:uid="{2DEDDC7F-9DE5-48BD-8BD1-0BF8B3453A0E}"/>
    <cellStyle name="20% - uthevingsfarge 6 37" xfId="1104" xr:uid="{00000000-0005-0000-0000-00003E100000}"/>
    <cellStyle name="20% - uthevingsfarge 6 37 2" xfId="1105" xr:uid="{00000000-0005-0000-0000-00003F100000}"/>
    <cellStyle name="20% - uthevingsfarge 6 37 2 2" xfId="5572" xr:uid="{00000000-0005-0000-0000-000040100000}"/>
    <cellStyle name="20% - uthevingsfarge 6 37 2 2 2" xfId="8205" xr:uid="{00000000-0005-0000-0000-000041100000}"/>
    <cellStyle name="20% - uthevingsfarge 6 37 2 2 2 2" xfId="16660" xr:uid="{D09C5192-1410-4093-A3AF-9B00195FACFF}"/>
    <cellStyle name="20% - uthevingsfarge 6 37 2 2 3" xfId="14087" xr:uid="{CB8861B8-B4A0-42F2-A53F-03158283D45D}"/>
    <cellStyle name="20% - uthevingsfarge 6 37 2 3" xfId="10613" xr:uid="{00000000-0005-0000-0000-000042100000}"/>
    <cellStyle name="20% - uthevingsfarge 6 37 2 3 2" xfId="19020" xr:uid="{D69E1E2B-04AD-4FEF-B16E-2CBE68C9E77E}"/>
    <cellStyle name="20% - uthevingsfarge 6 37 3" xfId="4851" xr:uid="{00000000-0005-0000-0000-000043100000}"/>
    <cellStyle name="20% - uthevingsfarge 6 37 3 2" xfId="7504" xr:uid="{00000000-0005-0000-0000-000044100000}"/>
    <cellStyle name="20% - uthevingsfarge 6 37 3 2 2" xfId="15959" xr:uid="{FD4FC2CB-7391-4891-9838-5B2B6CF91D49}"/>
    <cellStyle name="20% - uthevingsfarge 6 37 3 3" xfId="13386" xr:uid="{D2D1A2D6-BE70-476B-A597-A0CBB0A7FDDD}"/>
    <cellStyle name="20% - uthevingsfarge 6 37 4" xfId="9528" xr:uid="{00000000-0005-0000-0000-000045100000}"/>
    <cellStyle name="20% - uthevingsfarge 6 37 4 2" xfId="17954" xr:uid="{61C82B13-66E8-4B58-91CF-B00094494B9E}"/>
    <cellStyle name="20% - uthevingsfarge 6 38" xfId="1106" xr:uid="{00000000-0005-0000-0000-000046100000}"/>
    <cellStyle name="20% - uthevingsfarge 6 38 2" xfId="1107" xr:uid="{00000000-0005-0000-0000-000047100000}"/>
    <cellStyle name="20% - uthevingsfarge 6 38 2 2" xfId="5573" xr:uid="{00000000-0005-0000-0000-000048100000}"/>
    <cellStyle name="20% - uthevingsfarge 6 38 2 2 2" xfId="8206" xr:uid="{00000000-0005-0000-0000-000049100000}"/>
    <cellStyle name="20% - uthevingsfarge 6 38 2 2 2 2" xfId="16661" xr:uid="{5FCF1EB5-677C-42E8-894D-821D93E7AF36}"/>
    <cellStyle name="20% - uthevingsfarge 6 38 2 2 3" xfId="14088" xr:uid="{044CDC5F-AC29-472D-9D83-C0ED0E47A63E}"/>
    <cellStyle name="20% - uthevingsfarge 6 38 2 3" xfId="10612" xr:uid="{00000000-0005-0000-0000-00004A100000}"/>
    <cellStyle name="20% - uthevingsfarge 6 38 2 3 2" xfId="19019" xr:uid="{C56101A2-C249-46A7-8ADD-72EB2FCE3C7A}"/>
    <cellStyle name="20% - uthevingsfarge 6 38 3" xfId="4852" xr:uid="{00000000-0005-0000-0000-00004B100000}"/>
    <cellStyle name="20% - uthevingsfarge 6 38 3 2" xfId="7505" xr:uid="{00000000-0005-0000-0000-00004C100000}"/>
    <cellStyle name="20% - uthevingsfarge 6 38 3 2 2" xfId="15960" xr:uid="{1978E1CD-4AD2-488F-B39D-7BD002F44882}"/>
    <cellStyle name="20% - uthevingsfarge 6 38 3 3" xfId="13387" xr:uid="{EFE73F72-FAAB-4ED8-903F-0ACFBD2AF78D}"/>
    <cellStyle name="20% - uthevingsfarge 6 38 4" xfId="9527" xr:uid="{00000000-0005-0000-0000-00004D100000}"/>
    <cellStyle name="20% - uthevingsfarge 6 38 4 2" xfId="17953" xr:uid="{B523F496-33E5-4A0D-AE7E-68D388FD9C32}"/>
    <cellStyle name="20% - uthevingsfarge 6 39" xfId="1108" xr:uid="{00000000-0005-0000-0000-00004E100000}"/>
    <cellStyle name="20% - uthevingsfarge 6 39 2" xfId="1109" xr:uid="{00000000-0005-0000-0000-00004F100000}"/>
    <cellStyle name="20% - uthevingsfarge 6 39 2 2" xfId="5574" xr:uid="{00000000-0005-0000-0000-000050100000}"/>
    <cellStyle name="20% - uthevingsfarge 6 39 2 2 2" xfId="8207" xr:uid="{00000000-0005-0000-0000-000051100000}"/>
    <cellStyle name="20% - uthevingsfarge 6 39 2 2 2 2" xfId="16662" xr:uid="{86F7437E-9336-4C19-8F24-D44A2D623609}"/>
    <cellStyle name="20% - uthevingsfarge 6 39 2 2 3" xfId="14089" xr:uid="{E2FC7B41-E657-4C1D-A6EC-C44E1276C264}"/>
    <cellStyle name="20% - uthevingsfarge 6 39 2 3" xfId="10611" xr:uid="{00000000-0005-0000-0000-000052100000}"/>
    <cellStyle name="20% - uthevingsfarge 6 39 2 3 2" xfId="19018" xr:uid="{8A4A3005-3B4D-4416-ABED-0D8EFC41223F}"/>
    <cellStyle name="20% - uthevingsfarge 6 39 3" xfId="4853" xr:uid="{00000000-0005-0000-0000-000053100000}"/>
    <cellStyle name="20% - uthevingsfarge 6 39 3 2" xfId="7506" xr:uid="{00000000-0005-0000-0000-000054100000}"/>
    <cellStyle name="20% - uthevingsfarge 6 39 3 2 2" xfId="15961" xr:uid="{A6300230-9AE2-43AF-A555-5D38694FB3BF}"/>
    <cellStyle name="20% - uthevingsfarge 6 39 3 3" xfId="13388" xr:uid="{8AF027E5-20FE-497B-BC69-394A10B6F94D}"/>
    <cellStyle name="20% - uthevingsfarge 6 39 4" xfId="9526" xr:uid="{00000000-0005-0000-0000-000055100000}"/>
    <cellStyle name="20% - uthevingsfarge 6 39 4 2" xfId="17952" xr:uid="{82461B01-75FA-4174-8029-DC7348AFABF2}"/>
    <cellStyle name="20% - uthevingsfarge 6 4" xfId="1110" xr:uid="{00000000-0005-0000-0000-000056100000}"/>
    <cellStyle name="20% - uthevingsfarge 6 4 2" xfId="1111" xr:uid="{00000000-0005-0000-0000-000057100000}"/>
    <cellStyle name="20% - uthevingsfarge 6 4 2 2" xfId="5575" xr:uid="{00000000-0005-0000-0000-000058100000}"/>
    <cellStyle name="20% - uthevingsfarge 6 4 2 2 2" xfId="8208" xr:uid="{00000000-0005-0000-0000-000059100000}"/>
    <cellStyle name="20% - uthevingsfarge 6 4 2 2 2 2" xfId="16663" xr:uid="{AAD18195-C623-4CD4-A783-60A42081EAD5}"/>
    <cellStyle name="20% - uthevingsfarge 6 4 2 2 3" xfId="14090" xr:uid="{BF98B1AD-415C-4C60-B293-E537887B9FE3}"/>
    <cellStyle name="20% - uthevingsfarge 6 4 2 3" xfId="10610" xr:uid="{00000000-0005-0000-0000-00005A100000}"/>
    <cellStyle name="20% - uthevingsfarge 6 4 2 3 2" xfId="19017" xr:uid="{84097D43-E5D6-4313-B5E7-5699F30955C4}"/>
    <cellStyle name="20% - uthevingsfarge 6 4 3" xfId="4854" xr:uid="{00000000-0005-0000-0000-00005B100000}"/>
    <cellStyle name="20% - uthevingsfarge 6 4 3 2" xfId="7507" xr:uid="{00000000-0005-0000-0000-00005C100000}"/>
    <cellStyle name="20% - uthevingsfarge 6 4 3 2 2" xfId="15962" xr:uid="{7C06DA3B-1F7A-48FC-A87F-984E8F6AF0D2}"/>
    <cellStyle name="20% - uthevingsfarge 6 4 3 3" xfId="13389" xr:uid="{DDB68A3C-2E67-45B7-8E15-98E5CAD5CD0C}"/>
    <cellStyle name="20% - uthevingsfarge 6 4 4" xfId="9525" xr:uid="{00000000-0005-0000-0000-00005D100000}"/>
    <cellStyle name="20% - uthevingsfarge 6 4 4 2" xfId="17951" xr:uid="{10AEB713-BC1C-46A4-8726-0B840DB064C8}"/>
    <cellStyle name="20% - uthevingsfarge 6 40" xfId="1112" xr:uid="{00000000-0005-0000-0000-00005E100000}"/>
    <cellStyle name="20% - uthevingsfarge 6 40 2" xfId="1113" xr:uid="{00000000-0005-0000-0000-00005F100000}"/>
    <cellStyle name="20% - uthevingsfarge 6 40 2 2" xfId="5576" xr:uid="{00000000-0005-0000-0000-000060100000}"/>
    <cellStyle name="20% - uthevingsfarge 6 40 2 2 2" xfId="8209" xr:uid="{00000000-0005-0000-0000-000061100000}"/>
    <cellStyle name="20% - uthevingsfarge 6 40 2 2 2 2" xfId="16664" xr:uid="{23C72DBE-2AD3-4739-A3E8-ACA869E1996F}"/>
    <cellStyle name="20% - uthevingsfarge 6 40 2 2 3" xfId="14091" xr:uid="{0D890A64-B273-4DC2-9E24-5E2244D0D4D0}"/>
    <cellStyle name="20% - uthevingsfarge 6 40 2 3" xfId="10609" xr:uid="{00000000-0005-0000-0000-000062100000}"/>
    <cellStyle name="20% - uthevingsfarge 6 40 2 3 2" xfId="19016" xr:uid="{BC69A777-CFC5-46CF-BB2F-5052EEC1AE6F}"/>
    <cellStyle name="20% - uthevingsfarge 6 40 3" xfId="4855" xr:uid="{00000000-0005-0000-0000-000063100000}"/>
    <cellStyle name="20% - uthevingsfarge 6 40 3 2" xfId="7508" xr:uid="{00000000-0005-0000-0000-000064100000}"/>
    <cellStyle name="20% - uthevingsfarge 6 40 3 2 2" xfId="15963" xr:uid="{91A7393C-35E0-4D65-8B49-7DDCE72742FD}"/>
    <cellStyle name="20% - uthevingsfarge 6 40 3 3" xfId="13390" xr:uid="{B5D2336A-EB3B-4710-8692-46002D92C366}"/>
    <cellStyle name="20% - uthevingsfarge 6 40 4" xfId="9524" xr:uid="{00000000-0005-0000-0000-000065100000}"/>
    <cellStyle name="20% - uthevingsfarge 6 40 4 2" xfId="17950" xr:uid="{FB2FC6E5-5156-4EAF-8F69-1168CD008569}"/>
    <cellStyle name="20% - uthevingsfarge 6 41" xfId="1114" xr:uid="{00000000-0005-0000-0000-000066100000}"/>
    <cellStyle name="20% - uthevingsfarge 6 41 2" xfId="1115" xr:uid="{00000000-0005-0000-0000-000067100000}"/>
    <cellStyle name="20% - uthevingsfarge 6 41 2 2" xfId="5577" xr:uid="{00000000-0005-0000-0000-000068100000}"/>
    <cellStyle name="20% - uthevingsfarge 6 41 2 2 2" xfId="8210" xr:uid="{00000000-0005-0000-0000-000069100000}"/>
    <cellStyle name="20% - uthevingsfarge 6 41 2 2 2 2" xfId="16665" xr:uid="{5FD47EEA-C815-450E-AE8E-A3553BCCBD79}"/>
    <cellStyle name="20% - uthevingsfarge 6 41 2 2 3" xfId="14092" xr:uid="{0B8857F1-0A3A-4BF7-9F88-CAF10B11DD66}"/>
    <cellStyle name="20% - uthevingsfarge 6 41 2 3" xfId="10608" xr:uid="{00000000-0005-0000-0000-00006A100000}"/>
    <cellStyle name="20% - uthevingsfarge 6 41 2 3 2" xfId="19015" xr:uid="{287B133D-3A8A-4735-9CEC-7198821D0235}"/>
    <cellStyle name="20% - uthevingsfarge 6 41 3" xfId="4856" xr:uid="{00000000-0005-0000-0000-00006B100000}"/>
    <cellStyle name="20% - uthevingsfarge 6 41 3 2" xfId="7509" xr:uid="{00000000-0005-0000-0000-00006C100000}"/>
    <cellStyle name="20% - uthevingsfarge 6 41 3 2 2" xfId="15964" xr:uid="{8A73E6DE-DFDD-404A-89BD-419A2143211C}"/>
    <cellStyle name="20% - uthevingsfarge 6 41 3 3" xfId="13391" xr:uid="{91E22788-0CD5-457F-95EC-BA59E2FEB4A3}"/>
    <cellStyle name="20% - uthevingsfarge 6 41 4" xfId="9523" xr:uid="{00000000-0005-0000-0000-00006D100000}"/>
    <cellStyle name="20% - uthevingsfarge 6 41 4 2" xfId="17949" xr:uid="{590D76B8-2728-4B5B-A298-2D2852012237}"/>
    <cellStyle name="20% - uthevingsfarge 6 42" xfId="1116" xr:uid="{00000000-0005-0000-0000-00006E100000}"/>
    <cellStyle name="20% - uthevingsfarge 6 42 2" xfId="1117" xr:uid="{00000000-0005-0000-0000-00006F100000}"/>
    <cellStyle name="20% - uthevingsfarge 6 42 2 2" xfId="5578" xr:uid="{00000000-0005-0000-0000-000070100000}"/>
    <cellStyle name="20% - uthevingsfarge 6 42 2 2 2" xfId="8211" xr:uid="{00000000-0005-0000-0000-000071100000}"/>
    <cellStyle name="20% - uthevingsfarge 6 42 2 2 2 2" xfId="16666" xr:uid="{1EFC43AE-E953-41DD-8888-F427A36620E9}"/>
    <cellStyle name="20% - uthevingsfarge 6 42 2 2 3" xfId="14093" xr:uid="{D1842584-5789-4400-83AF-8ADDAAFA71E6}"/>
    <cellStyle name="20% - uthevingsfarge 6 42 2 3" xfId="10607" xr:uid="{00000000-0005-0000-0000-000072100000}"/>
    <cellStyle name="20% - uthevingsfarge 6 42 2 3 2" xfId="19014" xr:uid="{E4A9BBFF-A686-4930-A668-4E93B5C874DC}"/>
    <cellStyle name="20% - uthevingsfarge 6 42 3" xfId="4857" xr:uid="{00000000-0005-0000-0000-000073100000}"/>
    <cellStyle name="20% - uthevingsfarge 6 42 3 2" xfId="7510" xr:uid="{00000000-0005-0000-0000-000074100000}"/>
    <cellStyle name="20% - uthevingsfarge 6 42 3 2 2" xfId="15965" xr:uid="{FA4CB0BF-996D-47A9-BDC2-84B69245C665}"/>
    <cellStyle name="20% - uthevingsfarge 6 42 3 3" xfId="13392" xr:uid="{A61BDF09-D20F-4C6F-8C91-AB25DFC9C202}"/>
    <cellStyle name="20% - uthevingsfarge 6 42 4" xfId="9522" xr:uid="{00000000-0005-0000-0000-000075100000}"/>
    <cellStyle name="20% - uthevingsfarge 6 42 4 2" xfId="17948" xr:uid="{7A259107-12B5-41C8-B4E9-106A5E76D101}"/>
    <cellStyle name="20% - uthevingsfarge 6 43" xfId="1118" xr:uid="{00000000-0005-0000-0000-000076100000}"/>
    <cellStyle name="20% - uthevingsfarge 6 43 2" xfId="1119" xr:uid="{00000000-0005-0000-0000-000077100000}"/>
    <cellStyle name="20% - uthevingsfarge 6 43 2 2" xfId="5579" xr:uid="{00000000-0005-0000-0000-000078100000}"/>
    <cellStyle name="20% - uthevingsfarge 6 43 2 2 2" xfId="8212" xr:uid="{00000000-0005-0000-0000-000079100000}"/>
    <cellStyle name="20% - uthevingsfarge 6 43 2 2 2 2" xfId="16667" xr:uid="{18A9AA85-C62C-4C23-A8AC-37FE54B4DCBA}"/>
    <cellStyle name="20% - uthevingsfarge 6 43 2 2 3" xfId="14094" xr:uid="{A5947852-5626-4679-8A3E-A1898B1B3D7F}"/>
    <cellStyle name="20% - uthevingsfarge 6 43 2 3" xfId="10606" xr:uid="{00000000-0005-0000-0000-00007A100000}"/>
    <cellStyle name="20% - uthevingsfarge 6 43 2 3 2" xfId="19013" xr:uid="{FBD6F559-4156-4429-8C0D-703469D033FF}"/>
    <cellStyle name="20% - uthevingsfarge 6 43 3" xfId="4858" xr:uid="{00000000-0005-0000-0000-00007B100000}"/>
    <cellStyle name="20% - uthevingsfarge 6 43 3 2" xfId="7511" xr:uid="{00000000-0005-0000-0000-00007C100000}"/>
    <cellStyle name="20% - uthevingsfarge 6 43 3 2 2" xfId="15966" xr:uid="{A5C7AE71-03FF-463E-9E89-C51819747C00}"/>
    <cellStyle name="20% - uthevingsfarge 6 43 3 3" xfId="13393" xr:uid="{706125C1-51F6-4CAA-A6B5-7EC01C4111AA}"/>
    <cellStyle name="20% - uthevingsfarge 6 43 4" xfId="9521" xr:uid="{00000000-0005-0000-0000-00007D100000}"/>
    <cellStyle name="20% - uthevingsfarge 6 43 4 2" xfId="17947" xr:uid="{0E9FD443-6331-4B9E-BD5B-AF46642B359F}"/>
    <cellStyle name="20% - uthevingsfarge 6 44" xfId="1120" xr:uid="{00000000-0005-0000-0000-00007E100000}"/>
    <cellStyle name="20% - uthevingsfarge 6 44 2" xfId="1121" xr:uid="{00000000-0005-0000-0000-00007F100000}"/>
    <cellStyle name="20% - uthevingsfarge 6 44 2 2" xfId="5580" xr:uid="{00000000-0005-0000-0000-000080100000}"/>
    <cellStyle name="20% - uthevingsfarge 6 44 2 2 2" xfId="8213" xr:uid="{00000000-0005-0000-0000-000081100000}"/>
    <cellStyle name="20% - uthevingsfarge 6 44 2 2 2 2" xfId="16668" xr:uid="{AFAF71A5-9E80-4A1A-A147-6789029F34F4}"/>
    <cellStyle name="20% - uthevingsfarge 6 44 2 2 3" xfId="14095" xr:uid="{CA820B29-610D-41EC-9F39-8BFC4C7A4C96}"/>
    <cellStyle name="20% - uthevingsfarge 6 44 2 3" xfId="10605" xr:uid="{00000000-0005-0000-0000-000082100000}"/>
    <cellStyle name="20% - uthevingsfarge 6 44 2 3 2" xfId="19012" xr:uid="{ECDEE922-009A-4999-A466-36DFB942588E}"/>
    <cellStyle name="20% - uthevingsfarge 6 44 3" xfId="4859" xr:uid="{00000000-0005-0000-0000-000083100000}"/>
    <cellStyle name="20% - uthevingsfarge 6 44 3 2" xfId="7512" xr:uid="{00000000-0005-0000-0000-000084100000}"/>
    <cellStyle name="20% - uthevingsfarge 6 44 3 2 2" xfId="15967" xr:uid="{195E4B0A-F701-4A45-ADDB-B2022F85E687}"/>
    <cellStyle name="20% - uthevingsfarge 6 44 3 3" xfId="13394" xr:uid="{1EC71B05-3334-427B-8DBD-E864F3F9CB11}"/>
    <cellStyle name="20% - uthevingsfarge 6 44 4" xfId="9520" xr:uid="{00000000-0005-0000-0000-000085100000}"/>
    <cellStyle name="20% - uthevingsfarge 6 44 4 2" xfId="17946" xr:uid="{2DB913F7-96DF-4184-A4F2-E99C097F01C4}"/>
    <cellStyle name="20% - uthevingsfarge 6 45" xfId="1122" xr:uid="{00000000-0005-0000-0000-000086100000}"/>
    <cellStyle name="20% - uthevingsfarge 6 45 2" xfId="1123" xr:uid="{00000000-0005-0000-0000-000087100000}"/>
    <cellStyle name="20% - uthevingsfarge 6 45 2 2" xfId="5581" xr:uid="{00000000-0005-0000-0000-000088100000}"/>
    <cellStyle name="20% - uthevingsfarge 6 45 2 2 2" xfId="8214" xr:uid="{00000000-0005-0000-0000-000089100000}"/>
    <cellStyle name="20% - uthevingsfarge 6 45 2 2 2 2" xfId="16669" xr:uid="{A0D87B5C-42DB-4151-B4DD-51F17B2A9490}"/>
    <cellStyle name="20% - uthevingsfarge 6 45 2 2 3" xfId="14096" xr:uid="{24E51EA7-BB15-4913-9AF7-8E9BD2D0047F}"/>
    <cellStyle name="20% - uthevingsfarge 6 45 2 3" xfId="10604" xr:uid="{00000000-0005-0000-0000-00008A100000}"/>
    <cellStyle name="20% - uthevingsfarge 6 45 2 3 2" xfId="19011" xr:uid="{45274139-63D6-499D-BEB7-34E352DEBBB8}"/>
    <cellStyle name="20% - uthevingsfarge 6 45 3" xfId="4860" xr:uid="{00000000-0005-0000-0000-00008B100000}"/>
    <cellStyle name="20% - uthevingsfarge 6 45 3 2" xfId="7513" xr:uid="{00000000-0005-0000-0000-00008C100000}"/>
    <cellStyle name="20% - uthevingsfarge 6 45 3 2 2" xfId="15968" xr:uid="{E7F1CF32-34ED-4037-9172-64ADE48BA94C}"/>
    <cellStyle name="20% - uthevingsfarge 6 45 3 3" xfId="13395" xr:uid="{E09DFCFD-865A-45CD-B80A-5E34FE9C1FA8}"/>
    <cellStyle name="20% - uthevingsfarge 6 45 4" xfId="9519" xr:uid="{00000000-0005-0000-0000-00008D100000}"/>
    <cellStyle name="20% - uthevingsfarge 6 45 4 2" xfId="17945" xr:uid="{5FC9DBE7-9872-4476-8121-AB8F8E15A9AD}"/>
    <cellStyle name="20% - uthevingsfarge 6 46" xfId="1124" xr:uid="{00000000-0005-0000-0000-00008E100000}"/>
    <cellStyle name="20% - uthevingsfarge 6 46 2" xfId="1125" xr:uid="{00000000-0005-0000-0000-00008F100000}"/>
    <cellStyle name="20% - uthevingsfarge 6 46 2 2" xfId="5582" xr:uid="{00000000-0005-0000-0000-000090100000}"/>
    <cellStyle name="20% - uthevingsfarge 6 46 2 2 2" xfId="8215" xr:uid="{00000000-0005-0000-0000-000091100000}"/>
    <cellStyle name="20% - uthevingsfarge 6 46 2 2 2 2" xfId="16670" xr:uid="{95C0E119-43C5-489C-91D3-CE62B247B202}"/>
    <cellStyle name="20% - uthevingsfarge 6 46 2 2 3" xfId="14097" xr:uid="{ED1F2562-D36A-4C33-AAD6-30DD201392CE}"/>
    <cellStyle name="20% - uthevingsfarge 6 46 2 3" xfId="10603" xr:uid="{00000000-0005-0000-0000-000092100000}"/>
    <cellStyle name="20% - uthevingsfarge 6 46 2 3 2" xfId="19010" xr:uid="{5B4DE10E-88E2-4C01-B799-3D47515EC059}"/>
    <cellStyle name="20% - uthevingsfarge 6 46 3" xfId="4861" xr:uid="{00000000-0005-0000-0000-000093100000}"/>
    <cellStyle name="20% - uthevingsfarge 6 46 3 2" xfId="7514" xr:uid="{00000000-0005-0000-0000-000094100000}"/>
    <cellStyle name="20% - uthevingsfarge 6 46 3 2 2" xfId="15969" xr:uid="{E1C35869-C37D-4F83-8208-4652E478C9DC}"/>
    <cellStyle name="20% - uthevingsfarge 6 46 3 3" xfId="13396" xr:uid="{606756CC-D510-4456-9EE3-2C7DD6CC4E64}"/>
    <cellStyle name="20% - uthevingsfarge 6 46 4" xfId="9518" xr:uid="{00000000-0005-0000-0000-000095100000}"/>
    <cellStyle name="20% - uthevingsfarge 6 46 4 2" xfId="17944" xr:uid="{5FA510DF-8BF6-4DA1-BF8C-1C6F6DBF2D42}"/>
    <cellStyle name="20% - uthevingsfarge 6 47" xfId="1126" xr:uid="{00000000-0005-0000-0000-000096100000}"/>
    <cellStyle name="20% - uthevingsfarge 6 47 2" xfId="1127" xr:uid="{00000000-0005-0000-0000-000097100000}"/>
    <cellStyle name="20% - uthevingsfarge 6 47 2 2" xfId="5583" xr:uid="{00000000-0005-0000-0000-000098100000}"/>
    <cellStyle name="20% - uthevingsfarge 6 47 2 2 2" xfId="8216" xr:uid="{00000000-0005-0000-0000-000099100000}"/>
    <cellStyle name="20% - uthevingsfarge 6 47 2 2 2 2" xfId="16671" xr:uid="{886E9859-6E39-4277-976A-C920B3FECB6D}"/>
    <cellStyle name="20% - uthevingsfarge 6 47 2 2 3" xfId="14098" xr:uid="{B737E8FB-8B10-4E80-8E39-E7081454276B}"/>
    <cellStyle name="20% - uthevingsfarge 6 47 2 3" xfId="10602" xr:uid="{00000000-0005-0000-0000-00009A100000}"/>
    <cellStyle name="20% - uthevingsfarge 6 47 2 3 2" xfId="19009" xr:uid="{E9C563E9-3AFA-4F1E-BA21-59EA04775F01}"/>
    <cellStyle name="20% - uthevingsfarge 6 47 3" xfId="4862" xr:uid="{00000000-0005-0000-0000-00009B100000}"/>
    <cellStyle name="20% - uthevingsfarge 6 47 3 2" xfId="7515" xr:uid="{00000000-0005-0000-0000-00009C100000}"/>
    <cellStyle name="20% - uthevingsfarge 6 47 3 2 2" xfId="15970" xr:uid="{A75F9F25-6FBA-4708-A7F7-6BF95BC92093}"/>
    <cellStyle name="20% - uthevingsfarge 6 47 3 3" xfId="13397" xr:uid="{3DBEE61E-63D1-44F7-9805-2D47CE55FD27}"/>
    <cellStyle name="20% - uthevingsfarge 6 47 4" xfId="9517" xr:uid="{00000000-0005-0000-0000-00009D100000}"/>
    <cellStyle name="20% - uthevingsfarge 6 47 4 2" xfId="17943" xr:uid="{FC8F0360-7B59-4FAE-A029-0DED3446E557}"/>
    <cellStyle name="20% - uthevingsfarge 6 48" xfId="1128" xr:uid="{00000000-0005-0000-0000-00009E100000}"/>
    <cellStyle name="20% - uthevingsfarge 6 48 2" xfId="1129" xr:uid="{00000000-0005-0000-0000-00009F100000}"/>
    <cellStyle name="20% - uthevingsfarge 6 48 2 2" xfId="5584" xr:uid="{00000000-0005-0000-0000-0000A0100000}"/>
    <cellStyle name="20% - uthevingsfarge 6 48 2 2 2" xfId="8217" xr:uid="{00000000-0005-0000-0000-0000A1100000}"/>
    <cellStyle name="20% - uthevingsfarge 6 48 2 2 2 2" xfId="16672" xr:uid="{5A195C04-228D-41C5-B299-427A3F1B636D}"/>
    <cellStyle name="20% - uthevingsfarge 6 48 2 2 3" xfId="14099" xr:uid="{033E5823-FBAB-46A0-8713-DABA096BF08A}"/>
    <cellStyle name="20% - uthevingsfarge 6 48 2 3" xfId="10550" xr:uid="{00000000-0005-0000-0000-0000A2100000}"/>
    <cellStyle name="20% - uthevingsfarge 6 48 2 3 2" xfId="18963" xr:uid="{C451516C-4F30-445F-9AA3-3E07D9EB9415}"/>
    <cellStyle name="20% - uthevingsfarge 6 48 3" xfId="4863" xr:uid="{00000000-0005-0000-0000-0000A3100000}"/>
    <cellStyle name="20% - uthevingsfarge 6 48 3 2" xfId="7516" xr:uid="{00000000-0005-0000-0000-0000A4100000}"/>
    <cellStyle name="20% - uthevingsfarge 6 48 3 2 2" xfId="15971" xr:uid="{E9968248-339C-47BE-AD93-0474B044B258}"/>
    <cellStyle name="20% - uthevingsfarge 6 48 3 3" xfId="13398" xr:uid="{3B289521-362F-4411-87CA-A7CDC5414DDC}"/>
    <cellStyle name="20% - uthevingsfarge 6 48 4" xfId="10601" xr:uid="{00000000-0005-0000-0000-0000A5100000}"/>
    <cellStyle name="20% - uthevingsfarge 6 48 4 2" xfId="19008" xr:uid="{DA53DA75-25A2-4C86-BA97-688B47C53A16}"/>
    <cellStyle name="20% - uthevingsfarge 6 49" xfId="1130" xr:uid="{00000000-0005-0000-0000-0000A6100000}"/>
    <cellStyle name="20% - uthevingsfarge 6 49 2" xfId="1131" xr:uid="{00000000-0005-0000-0000-0000A7100000}"/>
    <cellStyle name="20% - uthevingsfarge 6 49 2 2" xfId="5585" xr:uid="{00000000-0005-0000-0000-0000A8100000}"/>
    <cellStyle name="20% - uthevingsfarge 6 49 2 2 2" xfId="8218" xr:uid="{00000000-0005-0000-0000-0000A9100000}"/>
    <cellStyle name="20% - uthevingsfarge 6 49 2 2 2 2" xfId="16673" xr:uid="{F537294B-C1EB-4A7A-89F9-207E66528CBB}"/>
    <cellStyle name="20% - uthevingsfarge 6 49 2 2 3" xfId="14100" xr:uid="{4444C135-1450-4041-AAE3-A023032A7922}"/>
    <cellStyle name="20% - uthevingsfarge 6 49 2 3" xfId="10681" xr:uid="{00000000-0005-0000-0000-0000AA100000}"/>
    <cellStyle name="20% - uthevingsfarge 6 49 2 3 2" xfId="19088" xr:uid="{5C0C9606-ACF4-4AA3-AAE6-276D0B355A52}"/>
    <cellStyle name="20% - uthevingsfarge 6 49 3" xfId="4864" xr:uid="{00000000-0005-0000-0000-0000AB100000}"/>
    <cellStyle name="20% - uthevingsfarge 6 49 3 2" xfId="7517" xr:uid="{00000000-0005-0000-0000-0000AC100000}"/>
    <cellStyle name="20% - uthevingsfarge 6 49 3 2 2" xfId="15972" xr:uid="{EA9EB494-11E7-4FFE-9814-C1F77A1DDF5C}"/>
    <cellStyle name="20% - uthevingsfarge 6 49 3 3" xfId="13399" xr:uid="{198EB750-75ED-4152-B5BE-E5B145A4E2F8}"/>
    <cellStyle name="20% - uthevingsfarge 6 49 4" xfId="9895" xr:uid="{00000000-0005-0000-0000-0000AD100000}"/>
    <cellStyle name="20% - uthevingsfarge 6 49 4 2" xfId="18321" xr:uid="{5588EBBD-EE7B-4829-B102-C19709BBDCED}"/>
    <cellStyle name="20% - uthevingsfarge 6 5" xfId="1132" xr:uid="{00000000-0005-0000-0000-0000AE100000}"/>
    <cellStyle name="20% - uthevingsfarge 6 5 2" xfId="1133" xr:uid="{00000000-0005-0000-0000-0000AF100000}"/>
    <cellStyle name="20% - uthevingsfarge 6 5 2 2" xfId="5586" xr:uid="{00000000-0005-0000-0000-0000B0100000}"/>
    <cellStyle name="20% - uthevingsfarge 6 5 2 2 2" xfId="8219" xr:uid="{00000000-0005-0000-0000-0000B1100000}"/>
    <cellStyle name="20% - uthevingsfarge 6 5 2 2 2 2" xfId="16674" xr:uid="{028B3DBA-4B3E-45C3-B1DA-A6694D7157E9}"/>
    <cellStyle name="20% - uthevingsfarge 6 5 2 2 3" xfId="14101" xr:uid="{72CB2E01-DD6A-4E4C-862F-A7D2BA028ED9}"/>
    <cellStyle name="20% - uthevingsfarge 6 5 2 3" xfId="10315" xr:uid="{00000000-0005-0000-0000-0000B2100000}"/>
    <cellStyle name="20% - uthevingsfarge 6 5 2 3 2" xfId="18732" xr:uid="{F5548CA7-634A-451C-8CAF-BEBAAC388F88}"/>
    <cellStyle name="20% - uthevingsfarge 6 5 3" xfId="4865" xr:uid="{00000000-0005-0000-0000-0000B3100000}"/>
    <cellStyle name="20% - uthevingsfarge 6 5 3 2" xfId="7518" xr:uid="{00000000-0005-0000-0000-0000B4100000}"/>
    <cellStyle name="20% - uthevingsfarge 6 5 3 2 2" xfId="15973" xr:uid="{4CBB0150-4940-452D-8000-A45CB69DDBDF}"/>
    <cellStyle name="20% - uthevingsfarge 6 5 3 3" xfId="13400" xr:uid="{BBD9288C-90E1-46F6-969F-C70F19F48E7A}"/>
    <cellStyle name="20% - uthevingsfarge 6 5 4" xfId="10409" xr:uid="{00000000-0005-0000-0000-0000B5100000}"/>
    <cellStyle name="20% - uthevingsfarge 6 5 4 2" xfId="18826" xr:uid="{38921F8D-2813-4872-8CB2-1F9537CAD4AD}"/>
    <cellStyle name="20% - uthevingsfarge 6 50" xfId="1134" xr:uid="{00000000-0005-0000-0000-0000B6100000}"/>
    <cellStyle name="20% - uthevingsfarge 6 50 2" xfId="1135" xr:uid="{00000000-0005-0000-0000-0000B7100000}"/>
    <cellStyle name="20% - uthevingsfarge 6 50 2 2" xfId="5587" xr:uid="{00000000-0005-0000-0000-0000B8100000}"/>
    <cellStyle name="20% - uthevingsfarge 6 50 2 2 2" xfId="8220" xr:uid="{00000000-0005-0000-0000-0000B9100000}"/>
    <cellStyle name="20% - uthevingsfarge 6 50 2 2 2 2" xfId="16675" xr:uid="{06DE0ED3-57A7-4101-BCF6-55E9C3A5B1C5}"/>
    <cellStyle name="20% - uthevingsfarge 6 50 2 2 3" xfId="14102" xr:uid="{0A2F8B67-3334-4A36-A282-D6BF0ED6A975}"/>
    <cellStyle name="20% - uthevingsfarge 6 50 2 3" xfId="10680" xr:uid="{00000000-0005-0000-0000-0000BA100000}"/>
    <cellStyle name="20% - uthevingsfarge 6 50 2 3 2" xfId="19087" xr:uid="{039DB040-58DF-4418-9DE9-46D2D2CC6B8E}"/>
    <cellStyle name="20% - uthevingsfarge 6 50 3" xfId="4866" xr:uid="{00000000-0005-0000-0000-0000BB100000}"/>
    <cellStyle name="20% - uthevingsfarge 6 50 3 2" xfId="7519" xr:uid="{00000000-0005-0000-0000-0000BC100000}"/>
    <cellStyle name="20% - uthevingsfarge 6 50 3 2 2" xfId="15974" xr:uid="{4C4408B2-447F-459D-B778-99F68A161149}"/>
    <cellStyle name="20% - uthevingsfarge 6 50 3 3" xfId="13401" xr:uid="{592173B5-44F5-4AFA-9C9D-1F71D71FAEC6}"/>
    <cellStyle name="20% - uthevingsfarge 6 50 4" xfId="9896" xr:uid="{00000000-0005-0000-0000-0000BD100000}"/>
    <cellStyle name="20% - uthevingsfarge 6 50 4 2" xfId="18322" xr:uid="{C35F8B97-CDF6-4AEE-ACAB-4182359012CD}"/>
    <cellStyle name="20% - uthevingsfarge 6 51" xfId="1136" xr:uid="{00000000-0005-0000-0000-0000BE100000}"/>
    <cellStyle name="20% - uthevingsfarge 6 51 2" xfId="1137" xr:uid="{00000000-0005-0000-0000-0000BF100000}"/>
    <cellStyle name="20% - uthevingsfarge 6 51 2 2" xfId="5588" xr:uid="{00000000-0005-0000-0000-0000C0100000}"/>
    <cellStyle name="20% - uthevingsfarge 6 51 2 2 2" xfId="8221" xr:uid="{00000000-0005-0000-0000-0000C1100000}"/>
    <cellStyle name="20% - uthevingsfarge 6 51 2 2 2 2" xfId="16676" xr:uid="{51625A8C-2D35-48BA-B91F-60FD5830E88C}"/>
    <cellStyle name="20% - uthevingsfarge 6 51 2 2 3" xfId="14103" xr:uid="{05F1AFCA-4E3E-40E4-9FDF-5D52B3D9FF70}"/>
    <cellStyle name="20% - uthevingsfarge 6 51 2 3" xfId="10314" xr:uid="{00000000-0005-0000-0000-0000C2100000}"/>
    <cellStyle name="20% - uthevingsfarge 6 51 2 3 2" xfId="18731" xr:uid="{5156F704-B154-4D95-9928-E29687A5343A}"/>
    <cellStyle name="20% - uthevingsfarge 6 51 3" xfId="4867" xr:uid="{00000000-0005-0000-0000-0000C3100000}"/>
    <cellStyle name="20% - uthevingsfarge 6 51 3 2" xfId="7520" xr:uid="{00000000-0005-0000-0000-0000C4100000}"/>
    <cellStyle name="20% - uthevingsfarge 6 51 3 2 2" xfId="15975" xr:uid="{7BAB5E3C-838E-44D9-8ED0-F6B374913140}"/>
    <cellStyle name="20% - uthevingsfarge 6 51 3 3" xfId="13402" xr:uid="{E0E8094B-D928-4D88-AE28-12533D07A453}"/>
    <cellStyle name="20% - uthevingsfarge 6 51 4" xfId="10408" xr:uid="{00000000-0005-0000-0000-0000C5100000}"/>
    <cellStyle name="20% - uthevingsfarge 6 51 4 2" xfId="18825" xr:uid="{F13E0A91-8D22-43B7-BBEF-3115F6856FD0}"/>
    <cellStyle name="20% - uthevingsfarge 6 52" xfId="1138" xr:uid="{00000000-0005-0000-0000-0000C6100000}"/>
    <cellStyle name="20% - uthevingsfarge 6 52 2" xfId="1139" xr:uid="{00000000-0005-0000-0000-0000C7100000}"/>
    <cellStyle name="20% - uthevingsfarge 6 52 2 2" xfId="5589" xr:uid="{00000000-0005-0000-0000-0000C8100000}"/>
    <cellStyle name="20% - uthevingsfarge 6 52 2 2 2" xfId="8222" xr:uid="{00000000-0005-0000-0000-0000C9100000}"/>
    <cellStyle name="20% - uthevingsfarge 6 52 2 2 2 2" xfId="16677" xr:uid="{994833A9-BF77-4BBD-9528-D6CB4118BB1B}"/>
    <cellStyle name="20% - uthevingsfarge 6 52 2 2 3" xfId="14104" xr:uid="{FA7601CB-87BA-4A54-B0CC-D5704E14F616}"/>
    <cellStyle name="20% - uthevingsfarge 6 52 2 3" xfId="10679" xr:uid="{00000000-0005-0000-0000-0000CA100000}"/>
    <cellStyle name="20% - uthevingsfarge 6 52 2 3 2" xfId="19086" xr:uid="{D4986EC8-3B04-4C90-B8AB-0D73448307B1}"/>
    <cellStyle name="20% - uthevingsfarge 6 52 3" xfId="4868" xr:uid="{00000000-0005-0000-0000-0000CB100000}"/>
    <cellStyle name="20% - uthevingsfarge 6 52 3 2" xfId="7521" xr:uid="{00000000-0005-0000-0000-0000CC100000}"/>
    <cellStyle name="20% - uthevingsfarge 6 52 3 2 2" xfId="15976" xr:uid="{94DA46D8-7B62-44E6-8DE7-2A33E1D13576}"/>
    <cellStyle name="20% - uthevingsfarge 6 52 3 3" xfId="13403" xr:uid="{C9C5C882-876A-40D1-9D01-20D303DE6853}"/>
    <cellStyle name="20% - uthevingsfarge 6 52 4" xfId="9897" xr:uid="{00000000-0005-0000-0000-0000CD100000}"/>
    <cellStyle name="20% - uthevingsfarge 6 52 4 2" xfId="18323" xr:uid="{835C8E4D-4954-46F1-B462-4E2CC4D2AAD3}"/>
    <cellStyle name="20% - uthevingsfarge 6 53" xfId="1140" xr:uid="{00000000-0005-0000-0000-0000CE100000}"/>
    <cellStyle name="20% - uthevingsfarge 6 53 2" xfId="1141" xr:uid="{00000000-0005-0000-0000-0000CF100000}"/>
    <cellStyle name="20% - uthevingsfarge 6 53 2 2" xfId="5590" xr:uid="{00000000-0005-0000-0000-0000D0100000}"/>
    <cellStyle name="20% - uthevingsfarge 6 53 2 2 2" xfId="8223" xr:uid="{00000000-0005-0000-0000-0000D1100000}"/>
    <cellStyle name="20% - uthevingsfarge 6 53 2 2 2 2" xfId="16678" xr:uid="{AEA173FD-2F45-4371-92B5-8950969AA964}"/>
    <cellStyle name="20% - uthevingsfarge 6 53 2 2 3" xfId="14105" xr:uid="{D8F4DBD1-258B-446A-9FF9-E593DF614563}"/>
    <cellStyle name="20% - uthevingsfarge 6 53 2 3" xfId="10313" xr:uid="{00000000-0005-0000-0000-0000D2100000}"/>
    <cellStyle name="20% - uthevingsfarge 6 53 2 3 2" xfId="18730" xr:uid="{B599A436-42C9-4068-B5A5-A86055D47195}"/>
    <cellStyle name="20% - uthevingsfarge 6 53 3" xfId="4869" xr:uid="{00000000-0005-0000-0000-0000D3100000}"/>
    <cellStyle name="20% - uthevingsfarge 6 53 3 2" xfId="7522" xr:uid="{00000000-0005-0000-0000-0000D4100000}"/>
    <cellStyle name="20% - uthevingsfarge 6 53 3 2 2" xfId="15977" xr:uid="{7B83C92D-D923-4B6E-BFB6-1602DBD30530}"/>
    <cellStyle name="20% - uthevingsfarge 6 53 3 3" xfId="13404" xr:uid="{1D12A824-22AC-4B59-A9F0-6DEC19E7EF86}"/>
    <cellStyle name="20% - uthevingsfarge 6 53 4" xfId="10407" xr:uid="{00000000-0005-0000-0000-0000D5100000}"/>
    <cellStyle name="20% - uthevingsfarge 6 53 4 2" xfId="18824" xr:uid="{EC88F1D4-BDB7-43C2-B7BF-CC0BECFF6355}"/>
    <cellStyle name="20% - uthevingsfarge 6 54" xfId="1142" xr:uid="{00000000-0005-0000-0000-0000D6100000}"/>
    <cellStyle name="20% - uthevingsfarge 6 54 2" xfId="1143" xr:uid="{00000000-0005-0000-0000-0000D7100000}"/>
    <cellStyle name="20% - uthevingsfarge 6 54 2 2" xfId="5591" xr:uid="{00000000-0005-0000-0000-0000D8100000}"/>
    <cellStyle name="20% - uthevingsfarge 6 54 2 2 2" xfId="8224" xr:uid="{00000000-0005-0000-0000-0000D9100000}"/>
    <cellStyle name="20% - uthevingsfarge 6 54 2 2 2 2" xfId="16679" xr:uid="{6C7352B0-157B-4C1B-B27A-C178EB946BDA}"/>
    <cellStyle name="20% - uthevingsfarge 6 54 2 2 3" xfId="14106" xr:uid="{8CB059DC-E0E7-49D4-8B12-96750E33FC2D}"/>
    <cellStyle name="20% - uthevingsfarge 6 54 2 3" xfId="10678" xr:uid="{00000000-0005-0000-0000-0000DA100000}"/>
    <cellStyle name="20% - uthevingsfarge 6 54 2 3 2" xfId="19085" xr:uid="{468A21E7-3444-4C81-88D1-60C04B1D3D37}"/>
    <cellStyle name="20% - uthevingsfarge 6 54 3" xfId="4870" xr:uid="{00000000-0005-0000-0000-0000DB100000}"/>
    <cellStyle name="20% - uthevingsfarge 6 54 3 2" xfId="7523" xr:uid="{00000000-0005-0000-0000-0000DC100000}"/>
    <cellStyle name="20% - uthevingsfarge 6 54 3 2 2" xfId="15978" xr:uid="{29EC4460-59FA-432E-A492-9EF4B62C1892}"/>
    <cellStyle name="20% - uthevingsfarge 6 54 3 3" xfId="13405" xr:uid="{3AA1364E-3F44-4D10-8C67-ED66B8E2D5A3}"/>
    <cellStyle name="20% - uthevingsfarge 6 54 4" xfId="9898" xr:uid="{00000000-0005-0000-0000-0000DD100000}"/>
    <cellStyle name="20% - uthevingsfarge 6 54 4 2" xfId="18324" xr:uid="{FF901B7D-AEDB-49A9-9BE6-BD3ADD409D53}"/>
    <cellStyle name="20% - uthevingsfarge 6 55" xfId="1144" xr:uid="{00000000-0005-0000-0000-0000DE100000}"/>
    <cellStyle name="20% - uthevingsfarge 6 55 2" xfId="1145" xr:uid="{00000000-0005-0000-0000-0000DF100000}"/>
    <cellStyle name="20% - uthevingsfarge 6 55 2 2" xfId="5592" xr:uid="{00000000-0005-0000-0000-0000E0100000}"/>
    <cellStyle name="20% - uthevingsfarge 6 55 2 2 2" xfId="8225" xr:uid="{00000000-0005-0000-0000-0000E1100000}"/>
    <cellStyle name="20% - uthevingsfarge 6 55 2 2 2 2" xfId="16680" xr:uid="{EB3EE02E-1FDB-4977-940A-12E9F5480829}"/>
    <cellStyle name="20% - uthevingsfarge 6 55 2 2 3" xfId="14107" xr:uid="{D6B2404D-7D8F-4BAD-AE55-65606F57C93C}"/>
    <cellStyle name="20% - uthevingsfarge 6 55 2 3" xfId="10312" xr:uid="{00000000-0005-0000-0000-0000E2100000}"/>
    <cellStyle name="20% - uthevingsfarge 6 55 2 3 2" xfId="18729" xr:uid="{5DE6AD8F-54FC-464E-9D68-6BF41A3E995E}"/>
    <cellStyle name="20% - uthevingsfarge 6 55 3" xfId="4871" xr:uid="{00000000-0005-0000-0000-0000E3100000}"/>
    <cellStyle name="20% - uthevingsfarge 6 55 3 2" xfId="7524" xr:uid="{00000000-0005-0000-0000-0000E4100000}"/>
    <cellStyle name="20% - uthevingsfarge 6 55 3 2 2" xfId="15979" xr:uid="{F434DD9D-2D00-49C5-8F99-4698EB3F6838}"/>
    <cellStyle name="20% - uthevingsfarge 6 55 3 3" xfId="13406" xr:uid="{461F6B6C-4C0E-43B9-8F3D-68A26FE6B912}"/>
    <cellStyle name="20% - uthevingsfarge 6 55 4" xfId="10406" xr:uid="{00000000-0005-0000-0000-0000E5100000}"/>
    <cellStyle name="20% - uthevingsfarge 6 55 4 2" xfId="18823" xr:uid="{C2A65AE7-1D77-4654-B725-450458FC95E0}"/>
    <cellStyle name="20% - uthevingsfarge 6 56" xfId="1146" xr:uid="{00000000-0005-0000-0000-0000E6100000}"/>
    <cellStyle name="20% - uthevingsfarge 6 56 2" xfId="1147" xr:uid="{00000000-0005-0000-0000-0000E7100000}"/>
    <cellStyle name="20% - uthevingsfarge 6 56 2 2" xfId="5593" xr:uid="{00000000-0005-0000-0000-0000E8100000}"/>
    <cellStyle name="20% - uthevingsfarge 6 56 2 2 2" xfId="8226" xr:uid="{00000000-0005-0000-0000-0000E9100000}"/>
    <cellStyle name="20% - uthevingsfarge 6 56 2 2 2 2" xfId="16681" xr:uid="{D2989AA8-85CE-45E9-8420-3E7EA360116C}"/>
    <cellStyle name="20% - uthevingsfarge 6 56 2 2 3" xfId="14108" xr:uid="{C0416081-DFDC-4909-BCF0-BDB5E134F7A1}"/>
    <cellStyle name="20% - uthevingsfarge 6 56 2 3" xfId="10677" xr:uid="{00000000-0005-0000-0000-0000EA100000}"/>
    <cellStyle name="20% - uthevingsfarge 6 56 2 3 2" xfId="19084" xr:uid="{AE4189C6-00CA-4A0D-87E7-60BC5188F3B7}"/>
    <cellStyle name="20% - uthevingsfarge 6 56 3" xfId="4872" xr:uid="{00000000-0005-0000-0000-0000EB100000}"/>
    <cellStyle name="20% - uthevingsfarge 6 56 3 2" xfId="7525" xr:uid="{00000000-0005-0000-0000-0000EC100000}"/>
    <cellStyle name="20% - uthevingsfarge 6 56 3 2 2" xfId="15980" xr:uid="{5F29319B-17FF-4271-960D-60D698DC34C2}"/>
    <cellStyle name="20% - uthevingsfarge 6 56 3 3" xfId="13407" xr:uid="{59FB136C-CC92-4AB8-A12B-E917C1ABD109}"/>
    <cellStyle name="20% - uthevingsfarge 6 56 4" xfId="9899" xr:uid="{00000000-0005-0000-0000-0000ED100000}"/>
    <cellStyle name="20% - uthevingsfarge 6 56 4 2" xfId="18325" xr:uid="{9814530C-C9C5-4E09-8571-02CAE4A9BD1F}"/>
    <cellStyle name="20% - uthevingsfarge 6 57" xfId="1148" xr:uid="{00000000-0005-0000-0000-0000EE100000}"/>
    <cellStyle name="20% - uthevingsfarge 6 57 2" xfId="1149" xr:uid="{00000000-0005-0000-0000-0000EF100000}"/>
    <cellStyle name="20% - uthevingsfarge 6 57 2 2" xfId="5594" xr:uid="{00000000-0005-0000-0000-0000F0100000}"/>
    <cellStyle name="20% - uthevingsfarge 6 57 2 2 2" xfId="8227" xr:uid="{00000000-0005-0000-0000-0000F1100000}"/>
    <cellStyle name="20% - uthevingsfarge 6 57 2 2 2 2" xfId="16682" xr:uid="{F6FD2A5E-CB24-496A-8A64-3189C6E481FD}"/>
    <cellStyle name="20% - uthevingsfarge 6 57 2 2 3" xfId="14109" xr:uid="{DAD07102-8389-41F3-8E7E-A5EAD9BD5F0F}"/>
    <cellStyle name="20% - uthevingsfarge 6 57 2 3" xfId="10311" xr:uid="{00000000-0005-0000-0000-0000F2100000}"/>
    <cellStyle name="20% - uthevingsfarge 6 57 2 3 2" xfId="18728" xr:uid="{74825D08-5C69-42CE-BA02-9FBE6959782D}"/>
    <cellStyle name="20% - uthevingsfarge 6 57 3" xfId="4873" xr:uid="{00000000-0005-0000-0000-0000F3100000}"/>
    <cellStyle name="20% - uthevingsfarge 6 57 3 2" xfId="7526" xr:uid="{00000000-0005-0000-0000-0000F4100000}"/>
    <cellStyle name="20% - uthevingsfarge 6 57 3 2 2" xfId="15981" xr:uid="{E74B2974-1913-4C5F-8AD4-D79A80868A64}"/>
    <cellStyle name="20% - uthevingsfarge 6 57 3 3" xfId="13408" xr:uid="{1603DBD6-76FF-4876-AE9D-3850BBF18029}"/>
    <cellStyle name="20% - uthevingsfarge 6 57 4" xfId="10405" xr:uid="{00000000-0005-0000-0000-0000F5100000}"/>
    <cellStyle name="20% - uthevingsfarge 6 57 4 2" xfId="18822" xr:uid="{F549329E-9211-494B-9302-4F5E2C11209E}"/>
    <cellStyle name="20% - uthevingsfarge 6 58" xfId="1150" xr:uid="{00000000-0005-0000-0000-0000F6100000}"/>
    <cellStyle name="20% - uthevingsfarge 6 58 2" xfId="1151" xr:uid="{00000000-0005-0000-0000-0000F7100000}"/>
    <cellStyle name="20% - uthevingsfarge 6 58 2 2" xfId="5595" xr:uid="{00000000-0005-0000-0000-0000F8100000}"/>
    <cellStyle name="20% - uthevingsfarge 6 58 2 2 2" xfId="8228" xr:uid="{00000000-0005-0000-0000-0000F9100000}"/>
    <cellStyle name="20% - uthevingsfarge 6 58 2 2 2 2" xfId="16683" xr:uid="{251C6311-0D8C-4262-BDEB-CDD124113B07}"/>
    <cellStyle name="20% - uthevingsfarge 6 58 2 2 3" xfId="14110" xr:uid="{022591A8-0668-4AD8-9248-624A86DC47B9}"/>
    <cellStyle name="20% - uthevingsfarge 6 58 2 3" xfId="10676" xr:uid="{00000000-0005-0000-0000-0000FA100000}"/>
    <cellStyle name="20% - uthevingsfarge 6 58 2 3 2" xfId="19083" xr:uid="{72B80A90-F78E-4394-9586-4A212A6234EE}"/>
    <cellStyle name="20% - uthevingsfarge 6 58 3" xfId="4874" xr:uid="{00000000-0005-0000-0000-0000FB100000}"/>
    <cellStyle name="20% - uthevingsfarge 6 58 3 2" xfId="7527" xr:uid="{00000000-0005-0000-0000-0000FC100000}"/>
    <cellStyle name="20% - uthevingsfarge 6 58 3 2 2" xfId="15982" xr:uid="{2FCD1370-2B83-4BFB-9BE7-5CA3240C681E}"/>
    <cellStyle name="20% - uthevingsfarge 6 58 3 3" xfId="13409" xr:uid="{BD832CDE-F572-406F-A9EE-8649D9770E9E}"/>
    <cellStyle name="20% - uthevingsfarge 6 58 4" xfId="9900" xr:uid="{00000000-0005-0000-0000-0000FD100000}"/>
    <cellStyle name="20% - uthevingsfarge 6 58 4 2" xfId="18326" xr:uid="{38AF68B7-C392-4521-91D4-8F147750B0A6}"/>
    <cellStyle name="20% - uthevingsfarge 6 59" xfId="1152" xr:uid="{00000000-0005-0000-0000-0000FE100000}"/>
    <cellStyle name="20% - uthevingsfarge 6 59 2" xfId="1153" xr:uid="{00000000-0005-0000-0000-0000FF100000}"/>
    <cellStyle name="20% - uthevingsfarge 6 59 2 2" xfId="5596" xr:uid="{00000000-0005-0000-0000-000000110000}"/>
    <cellStyle name="20% - uthevingsfarge 6 59 2 2 2" xfId="8229" xr:uid="{00000000-0005-0000-0000-000001110000}"/>
    <cellStyle name="20% - uthevingsfarge 6 59 2 2 2 2" xfId="16684" xr:uid="{BAC4B68A-7935-4A21-997F-31489DC36D8F}"/>
    <cellStyle name="20% - uthevingsfarge 6 59 2 2 3" xfId="14111" xr:uid="{9A1BE3D2-91AB-4784-8B33-6E6E34A9764B}"/>
    <cellStyle name="20% - uthevingsfarge 6 59 2 3" xfId="10310" xr:uid="{00000000-0005-0000-0000-000002110000}"/>
    <cellStyle name="20% - uthevingsfarge 6 59 2 3 2" xfId="18727" xr:uid="{E3836177-31DE-4944-BAF7-1BEE78D51299}"/>
    <cellStyle name="20% - uthevingsfarge 6 59 3" xfId="4875" xr:uid="{00000000-0005-0000-0000-000003110000}"/>
    <cellStyle name="20% - uthevingsfarge 6 59 3 2" xfId="7528" xr:uid="{00000000-0005-0000-0000-000004110000}"/>
    <cellStyle name="20% - uthevingsfarge 6 59 3 2 2" xfId="15983" xr:uid="{6F0F4BCB-BF66-4F9D-A61F-7B27A049500D}"/>
    <cellStyle name="20% - uthevingsfarge 6 59 3 3" xfId="13410" xr:uid="{746C66AD-9143-4B8C-B721-C81C62CBBE1C}"/>
    <cellStyle name="20% - uthevingsfarge 6 59 4" xfId="10404" xr:uid="{00000000-0005-0000-0000-000005110000}"/>
    <cellStyle name="20% - uthevingsfarge 6 59 4 2" xfId="18821" xr:uid="{023D08BC-5B54-4970-BC7C-5BB3040D8E79}"/>
    <cellStyle name="20% - uthevingsfarge 6 6" xfId="1154" xr:uid="{00000000-0005-0000-0000-000006110000}"/>
    <cellStyle name="20% - uthevingsfarge 6 6 2" xfId="1155" xr:uid="{00000000-0005-0000-0000-000007110000}"/>
    <cellStyle name="20% - uthevingsfarge 6 6 2 2" xfId="5597" xr:uid="{00000000-0005-0000-0000-000008110000}"/>
    <cellStyle name="20% - uthevingsfarge 6 6 2 2 2" xfId="8230" xr:uid="{00000000-0005-0000-0000-000009110000}"/>
    <cellStyle name="20% - uthevingsfarge 6 6 2 2 2 2" xfId="16685" xr:uid="{774A03F3-431F-4F9A-A843-2000A650C4A0}"/>
    <cellStyle name="20% - uthevingsfarge 6 6 2 2 3" xfId="14112" xr:uid="{5B9ACF8F-5F7C-451F-8A2F-64CC5A1DEB8E}"/>
    <cellStyle name="20% - uthevingsfarge 6 6 2 3" xfId="10675" xr:uid="{00000000-0005-0000-0000-00000A110000}"/>
    <cellStyle name="20% - uthevingsfarge 6 6 2 3 2" xfId="19082" xr:uid="{A3F20D14-0145-4C6B-8DF2-461DC434EC17}"/>
    <cellStyle name="20% - uthevingsfarge 6 6 3" xfId="4876" xr:uid="{00000000-0005-0000-0000-00000B110000}"/>
    <cellStyle name="20% - uthevingsfarge 6 6 3 2" xfId="7529" xr:uid="{00000000-0005-0000-0000-00000C110000}"/>
    <cellStyle name="20% - uthevingsfarge 6 6 3 2 2" xfId="15984" xr:uid="{B5DC5470-89EE-4B54-9836-ADF3E636B87E}"/>
    <cellStyle name="20% - uthevingsfarge 6 6 3 3" xfId="13411" xr:uid="{967E270F-A689-44B3-AF3A-C51664E11C2F}"/>
    <cellStyle name="20% - uthevingsfarge 6 6 4" xfId="9901" xr:uid="{00000000-0005-0000-0000-00000D110000}"/>
    <cellStyle name="20% - uthevingsfarge 6 6 4 2" xfId="18327" xr:uid="{22B0021B-C950-4B99-9084-A6F2FDC328E6}"/>
    <cellStyle name="20% - uthevingsfarge 6 60" xfId="1156" xr:uid="{00000000-0005-0000-0000-00000E110000}"/>
    <cellStyle name="20% - uthevingsfarge 6 60 2" xfId="1157" xr:uid="{00000000-0005-0000-0000-00000F110000}"/>
    <cellStyle name="20% - uthevingsfarge 6 60 3" xfId="10403" xr:uid="{00000000-0005-0000-0000-000010110000}"/>
    <cellStyle name="20% - uthevingsfarge 6 60 3 2" xfId="18820" xr:uid="{21974FB3-769C-4A82-B74E-271481E30A74}"/>
    <cellStyle name="20% - uthevingsfarge 6 61" xfId="1158" xr:uid="{00000000-0005-0000-0000-000011110000}"/>
    <cellStyle name="20% - uthevingsfarge 6 61 2" xfId="1159" xr:uid="{00000000-0005-0000-0000-000012110000}"/>
    <cellStyle name="20% - uthevingsfarge 6 62" xfId="1160" xr:uid="{00000000-0005-0000-0000-000013110000}"/>
    <cellStyle name="20% - uthevingsfarge 6 62 2" xfId="1161" xr:uid="{00000000-0005-0000-0000-000014110000}"/>
    <cellStyle name="20% - uthevingsfarge 6 63" xfId="1162" xr:uid="{00000000-0005-0000-0000-000015110000}"/>
    <cellStyle name="20% - uthevingsfarge 6 63 2" xfId="1163" xr:uid="{00000000-0005-0000-0000-000016110000}"/>
    <cellStyle name="20% - uthevingsfarge 6 64" xfId="1164" xr:uid="{00000000-0005-0000-0000-000017110000}"/>
    <cellStyle name="20% - uthevingsfarge 6 64 2" xfId="1165" xr:uid="{00000000-0005-0000-0000-000018110000}"/>
    <cellStyle name="20% - uthevingsfarge 6 65" xfId="1166" xr:uid="{00000000-0005-0000-0000-000019110000}"/>
    <cellStyle name="20% - uthevingsfarge 6 65 2" xfId="1167" xr:uid="{00000000-0005-0000-0000-00001A110000}"/>
    <cellStyle name="20% - uthevingsfarge 6 66" xfId="1168" xr:uid="{00000000-0005-0000-0000-00001B110000}"/>
    <cellStyle name="20% - uthevingsfarge 6 66 2" xfId="1169" xr:uid="{00000000-0005-0000-0000-00001C110000}"/>
    <cellStyle name="20% - uthevingsfarge 6 67" xfId="1170" xr:uid="{00000000-0005-0000-0000-00001D110000}"/>
    <cellStyle name="20% - uthevingsfarge 6 67 2" xfId="1171" xr:uid="{00000000-0005-0000-0000-00001E110000}"/>
    <cellStyle name="20% - uthevingsfarge 6 68" xfId="1172" xr:uid="{00000000-0005-0000-0000-00001F110000}"/>
    <cellStyle name="20% - uthevingsfarge 6 68 2" xfId="1173" xr:uid="{00000000-0005-0000-0000-000020110000}"/>
    <cellStyle name="20% - uthevingsfarge 6 69" xfId="1174" xr:uid="{00000000-0005-0000-0000-000021110000}"/>
    <cellStyle name="20% - uthevingsfarge 6 69 2" xfId="1175" xr:uid="{00000000-0005-0000-0000-000022110000}"/>
    <cellStyle name="20% - uthevingsfarge 6 7" xfId="1176" xr:uid="{00000000-0005-0000-0000-000023110000}"/>
    <cellStyle name="20% - uthevingsfarge 6 7 2" xfId="1177" xr:uid="{00000000-0005-0000-0000-000024110000}"/>
    <cellStyle name="20% - uthevingsfarge 6 7 2 2" xfId="5598" xr:uid="{00000000-0005-0000-0000-000025110000}"/>
    <cellStyle name="20% - uthevingsfarge 6 7 2 2 2" xfId="8231" xr:uid="{00000000-0005-0000-0000-000026110000}"/>
    <cellStyle name="20% - uthevingsfarge 6 7 2 2 2 2" xfId="16686" xr:uid="{F7F13FD9-3DCB-433F-87B9-63144D46E4ED}"/>
    <cellStyle name="20% - uthevingsfarge 6 7 2 2 3" xfId="14113" xr:uid="{9473F45E-B1A8-41CE-8A95-2CADA19AA295}"/>
    <cellStyle name="20% - uthevingsfarge 6 7 2 3" xfId="9878" xr:uid="{00000000-0005-0000-0000-000027110000}"/>
    <cellStyle name="20% - uthevingsfarge 6 7 2 3 2" xfId="18304" xr:uid="{23DF43EE-1A35-4A8F-8282-1392A16077D6}"/>
    <cellStyle name="20% - uthevingsfarge 6 7 3" xfId="4877" xr:uid="{00000000-0005-0000-0000-000028110000}"/>
    <cellStyle name="20% - uthevingsfarge 6 7 3 2" xfId="7530" xr:uid="{00000000-0005-0000-0000-000029110000}"/>
    <cellStyle name="20% - uthevingsfarge 6 7 3 2 2" xfId="15985" xr:uid="{534A2ACD-4E20-4508-89C2-4D33DF15C318}"/>
    <cellStyle name="20% - uthevingsfarge 6 7 3 3" xfId="13412" xr:uid="{F2BD8946-BCE8-4140-A33D-70811442A46F}"/>
    <cellStyle name="20% - uthevingsfarge 6 7 4" xfId="9827" xr:uid="{00000000-0005-0000-0000-00002A110000}"/>
    <cellStyle name="20% - uthevingsfarge 6 7 4 2" xfId="18253" xr:uid="{10F6F983-D5BF-4BAD-AC2A-0C422587D957}"/>
    <cellStyle name="20% - uthevingsfarge 6 70" xfId="1178" xr:uid="{00000000-0005-0000-0000-00002B110000}"/>
    <cellStyle name="20% - uthevingsfarge 6 70 2" xfId="1179" xr:uid="{00000000-0005-0000-0000-00002C110000}"/>
    <cellStyle name="20% - uthevingsfarge 6 71" xfId="1180" xr:uid="{00000000-0005-0000-0000-00002D110000}"/>
    <cellStyle name="20% - uthevingsfarge 6 71 2" xfId="1181" xr:uid="{00000000-0005-0000-0000-00002E110000}"/>
    <cellStyle name="20% - uthevingsfarge 6 72" xfId="1182" xr:uid="{00000000-0005-0000-0000-00002F110000}"/>
    <cellStyle name="20% - uthevingsfarge 6 72 2" xfId="1183" xr:uid="{00000000-0005-0000-0000-000030110000}"/>
    <cellStyle name="20% - uthevingsfarge 6 73" xfId="1184" xr:uid="{00000000-0005-0000-0000-000031110000}"/>
    <cellStyle name="20% - uthevingsfarge 6 73 2" xfId="1185" xr:uid="{00000000-0005-0000-0000-000032110000}"/>
    <cellStyle name="20% - uthevingsfarge 6 74" xfId="1186" xr:uid="{00000000-0005-0000-0000-000033110000}"/>
    <cellStyle name="20% - uthevingsfarge 6 74 2" xfId="1187" xr:uid="{00000000-0005-0000-0000-000034110000}"/>
    <cellStyle name="20% - uthevingsfarge 6 75" xfId="1188" xr:uid="{00000000-0005-0000-0000-000035110000}"/>
    <cellStyle name="20% - uthevingsfarge 6 75 2" xfId="1189" xr:uid="{00000000-0005-0000-0000-000036110000}"/>
    <cellStyle name="20% - uthevingsfarge 6 76" xfId="1190" xr:uid="{00000000-0005-0000-0000-000037110000}"/>
    <cellStyle name="20% - uthevingsfarge 6 76 2" xfId="1191" xr:uid="{00000000-0005-0000-0000-000038110000}"/>
    <cellStyle name="20% - uthevingsfarge 6 77" xfId="1192" xr:uid="{00000000-0005-0000-0000-000039110000}"/>
    <cellStyle name="20% - uthevingsfarge 6 78" xfId="1193" xr:uid="{00000000-0005-0000-0000-00003A110000}"/>
    <cellStyle name="20% - uthevingsfarge 6 79" xfId="1194" xr:uid="{00000000-0005-0000-0000-00003B110000}"/>
    <cellStyle name="20% - uthevingsfarge 6 8" xfId="1195" xr:uid="{00000000-0005-0000-0000-00003C110000}"/>
    <cellStyle name="20% - uthevingsfarge 6 8 2" xfId="1196" xr:uid="{00000000-0005-0000-0000-00003D110000}"/>
    <cellStyle name="20% - uthevingsfarge 6 8 2 2" xfId="5599" xr:uid="{00000000-0005-0000-0000-00003E110000}"/>
    <cellStyle name="20% - uthevingsfarge 6 8 2 2 2" xfId="8232" xr:uid="{00000000-0005-0000-0000-00003F110000}"/>
    <cellStyle name="20% - uthevingsfarge 6 8 2 2 2 2" xfId="16687" xr:uid="{D7C01009-6BF0-44CA-9416-7F1A30C89FBF}"/>
    <cellStyle name="20% - uthevingsfarge 6 8 2 2 3" xfId="14114" xr:uid="{F1F90843-2435-4C75-B637-50AAB4B50BB3}"/>
    <cellStyle name="20% - uthevingsfarge 6 8 2 3" xfId="10285" xr:uid="{00000000-0005-0000-0000-000040110000}"/>
    <cellStyle name="20% - uthevingsfarge 6 8 2 3 2" xfId="18702" xr:uid="{5ACBD134-4E19-4692-A37B-981CB828FC93}"/>
    <cellStyle name="20% - uthevingsfarge 6 8 3" xfId="4878" xr:uid="{00000000-0005-0000-0000-000041110000}"/>
    <cellStyle name="20% - uthevingsfarge 6 8 3 2" xfId="7531" xr:uid="{00000000-0005-0000-0000-000042110000}"/>
    <cellStyle name="20% - uthevingsfarge 6 8 3 2 2" xfId="15986" xr:uid="{3B81ACC4-1249-4878-BBC2-FB5FD6773215}"/>
    <cellStyle name="20% - uthevingsfarge 6 8 3 3" xfId="13413" xr:uid="{BED356F7-76B9-40E6-873F-C6997250D702}"/>
    <cellStyle name="20% - uthevingsfarge 6 8 4" xfId="10402" xr:uid="{00000000-0005-0000-0000-000043110000}"/>
    <cellStyle name="20% - uthevingsfarge 6 8 4 2" xfId="18819" xr:uid="{C69EEAF1-14AC-4380-9685-41FB59FD4ACD}"/>
    <cellStyle name="20% - uthevingsfarge 6 80" xfId="1197" xr:uid="{00000000-0005-0000-0000-000044110000}"/>
    <cellStyle name="20% - uthevingsfarge 6 81" xfId="1198" xr:uid="{00000000-0005-0000-0000-000045110000}"/>
    <cellStyle name="20% - uthevingsfarge 6 82" xfId="1199" xr:uid="{00000000-0005-0000-0000-000046110000}"/>
    <cellStyle name="20% - uthevingsfarge 6 83" xfId="1200" xr:uid="{00000000-0005-0000-0000-000047110000}"/>
    <cellStyle name="20% - uthevingsfarge 6 84" xfId="1201" xr:uid="{00000000-0005-0000-0000-000048110000}"/>
    <cellStyle name="20% - uthevingsfarge 6 85" xfId="1202" xr:uid="{00000000-0005-0000-0000-000049110000}"/>
    <cellStyle name="20% - uthevingsfarge 6 86" xfId="1203" xr:uid="{00000000-0005-0000-0000-00004A110000}"/>
    <cellStyle name="20% - uthevingsfarge 6 87" xfId="1204" xr:uid="{00000000-0005-0000-0000-00004B110000}"/>
    <cellStyle name="20% - uthevingsfarge 6 88" xfId="1205" xr:uid="{00000000-0005-0000-0000-00004C110000}"/>
    <cellStyle name="20% - uthevingsfarge 6 89" xfId="1206" xr:uid="{00000000-0005-0000-0000-00004D110000}"/>
    <cellStyle name="20% - uthevingsfarge 6 9" xfId="1207" xr:uid="{00000000-0005-0000-0000-00004E110000}"/>
    <cellStyle name="20% - uthevingsfarge 6 9 2" xfId="1208" xr:uid="{00000000-0005-0000-0000-00004F110000}"/>
    <cellStyle name="20% - uthevingsfarge 6 9 2 2" xfId="5600" xr:uid="{00000000-0005-0000-0000-000050110000}"/>
    <cellStyle name="20% - uthevingsfarge 6 9 2 2 2" xfId="8233" xr:uid="{00000000-0005-0000-0000-000051110000}"/>
    <cellStyle name="20% - uthevingsfarge 6 9 2 2 2 2" xfId="16688" xr:uid="{42087019-AE6E-4BC0-ABCD-7B1270AF2D38}"/>
    <cellStyle name="20% - uthevingsfarge 6 9 2 2 3" xfId="14115" xr:uid="{DAD46091-496A-454B-957C-F18A159BE7CC}"/>
    <cellStyle name="20% - uthevingsfarge 6 9 2 3" xfId="9934" xr:uid="{00000000-0005-0000-0000-000052110000}"/>
    <cellStyle name="20% - uthevingsfarge 6 9 2 3 2" xfId="18360" xr:uid="{DA10E936-8881-4915-ADAE-4933B593106C}"/>
    <cellStyle name="20% - uthevingsfarge 6 9 3" xfId="4879" xr:uid="{00000000-0005-0000-0000-000053110000}"/>
    <cellStyle name="20% - uthevingsfarge 6 9 3 2" xfId="7532" xr:uid="{00000000-0005-0000-0000-000054110000}"/>
    <cellStyle name="20% - uthevingsfarge 6 9 3 2 2" xfId="15987" xr:uid="{533B56E4-AC30-4842-8FD0-C0002F0FC8EB}"/>
    <cellStyle name="20% - uthevingsfarge 6 9 3 3" xfId="13414" xr:uid="{6FE2608E-01A5-402C-ACB9-FA50287FFBED}"/>
    <cellStyle name="20% - uthevingsfarge 6 9 4" xfId="9826" xr:uid="{00000000-0005-0000-0000-000055110000}"/>
    <cellStyle name="20% - uthevingsfarge 6 9 4 2" xfId="18252" xr:uid="{149C00AF-B2C7-4537-993D-14F11077231D}"/>
    <cellStyle name="20% - uthevingsfarge 6 90" xfId="1209" xr:uid="{00000000-0005-0000-0000-000056110000}"/>
    <cellStyle name="20% - uthevingsfarge 6 90 2" xfId="2839" xr:uid="{00000000-0005-0000-0000-000057110000}"/>
    <cellStyle name="20% - uthevingsfarge 6 90 2 2" xfId="3239" xr:uid="{00000000-0005-0000-0000-000058110000}"/>
    <cellStyle name="20% - uthevingsfarge 6 90 2 2 2" xfId="6824" xr:uid="{00000000-0005-0000-0000-000059110000}"/>
    <cellStyle name="20% - uthevingsfarge 6 90 2 2 2 2" xfId="15279" xr:uid="{AE8C38FD-6706-41BE-8B30-AD5D97C10AD8}"/>
    <cellStyle name="20% - uthevingsfarge 6 90 2 2 3" xfId="12132" xr:uid="{E588AEEC-B9E2-4C4E-AB85-9F86498F1F13}"/>
    <cellStyle name="20% - uthevingsfarge 6 90 2 3" xfId="3637" xr:uid="{00000000-0005-0000-0000-00005A110000}"/>
    <cellStyle name="20% - uthevingsfarge 6 90 2 3 2" xfId="12526" xr:uid="{FCE8DFD3-0501-4547-9295-F0A5524E789E}"/>
    <cellStyle name="20% - uthevingsfarge 6 90 2 4" xfId="6412" xr:uid="{00000000-0005-0000-0000-00005B110000}"/>
    <cellStyle name="20% - uthevingsfarge 6 90 2 4 2" xfId="14867" xr:uid="{97B7C802-E4A6-48C4-B6CA-C35B482DE2FD}"/>
    <cellStyle name="20% - uthevingsfarge 6 90 2 5" xfId="8824" xr:uid="{00000000-0005-0000-0000-00005C110000}"/>
    <cellStyle name="20% - uthevingsfarge 6 90 2 5 2" xfId="17279" xr:uid="{CBE2D625-20F8-4903-9A97-B5F39E527699}"/>
    <cellStyle name="20% - uthevingsfarge 6 90 2 6" xfId="11732" xr:uid="{264DA0FE-137B-45F7-9AAD-EC59B3111DD6}"/>
    <cellStyle name="20% - uthevingsfarge 6 90 3" xfId="3238" xr:uid="{00000000-0005-0000-0000-00005D110000}"/>
    <cellStyle name="20% - uthevingsfarge 6 90 3 2" xfId="6823" xr:uid="{00000000-0005-0000-0000-00005E110000}"/>
    <cellStyle name="20% - uthevingsfarge 6 90 3 2 2" xfId="15278" xr:uid="{0F39FCD1-303F-4B1C-8C93-827922AC88A7}"/>
    <cellStyle name="20% - uthevingsfarge 6 90 3 3" xfId="12131" xr:uid="{BCF8C7FE-97F1-46F3-9845-98C6C78C293E}"/>
    <cellStyle name="20% - uthevingsfarge 6 90 4" xfId="4037" xr:uid="{00000000-0005-0000-0000-00005F110000}"/>
    <cellStyle name="20% - uthevingsfarge 6 90 4 2" xfId="12925" xr:uid="{66FF2815-806F-4C69-8873-527E93063B60}"/>
    <cellStyle name="20% - uthevingsfarge 6 90 5" xfId="6127" xr:uid="{00000000-0005-0000-0000-000060110000}"/>
    <cellStyle name="20% - uthevingsfarge 6 90 5 2" xfId="14582" xr:uid="{2D86D2CA-9C24-4D65-9915-638C1A7C5248}"/>
    <cellStyle name="20% - uthevingsfarge 6 90 6" xfId="8823" xr:uid="{00000000-0005-0000-0000-000061110000}"/>
    <cellStyle name="20% - uthevingsfarge 6 90 6 2" xfId="17278" xr:uid="{CD0AB01F-C766-49DC-9603-CD13061A5CD2}"/>
    <cellStyle name="20% - uthevingsfarge 6 90 7" xfId="11450" xr:uid="{D5EBE50F-493A-4B39-8C73-5CD786B22D19}"/>
    <cellStyle name="20% - uthevingsfarge 6 91" xfId="1210" xr:uid="{00000000-0005-0000-0000-000062110000}"/>
    <cellStyle name="20% - uthevingsfarge 6 91 2" xfId="2840" xr:uid="{00000000-0005-0000-0000-000063110000}"/>
    <cellStyle name="20% - uthevingsfarge 6 91 2 2" xfId="3241" xr:uid="{00000000-0005-0000-0000-000064110000}"/>
    <cellStyle name="20% - uthevingsfarge 6 91 2 2 2" xfId="6826" xr:uid="{00000000-0005-0000-0000-000065110000}"/>
    <cellStyle name="20% - uthevingsfarge 6 91 2 2 2 2" xfId="15281" xr:uid="{65EFAC64-A4E9-492C-A512-041816D5D8E4}"/>
    <cellStyle name="20% - uthevingsfarge 6 91 2 2 3" xfId="12134" xr:uid="{ECE6FF14-A4FC-4DB9-8FD8-F9D5D173B2B7}"/>
    <cellStyle name="20% - uthevingsfarge 6 91 2 3" xfId="3607" xr:uid="{00000000-0005-0000-0000-000066110000}"/>
    <cellStyle name="20% - uthevingsfarge 6 91 2 3 2" xfId="12496" xr:uid="{D9D357E8-876A-43F0-BDE0-6E8A8D6BCD4B}"/>
    <cellStyle name="20% - uthevingsfarge 6 91 2 4" xfId="6413" xr:uid="{00000000-0005-0000-0000-000067110000}"/>
    <cellStyle name="20% - uthevingsfarge 6 91 2 4 2" xfId="14868" xr:uid="{C0F5D925-F38C-4702-BED9-817585BC38D8}"/>
    <cellStyle name="20% - uthevingsfarge 6 91 2 5" xfId="8826" xr:uid="{00000000-0005-0000-0000-000068110000}"/>
    <cellStyle name="20% - uthevingsfarge 6 91 2 5 2" xfId="17281" xr:uid="{F0D059A9-D178-4B62-B7A6-4233B1F66A19}"/>
    <cellStyle name="20% - uthevingsfarge 6 91 2 6" xfId="11733" xr:uid="{D9F6E351-FFA6-43A0-A6D7-A5DEBF1D8584}"/>
    <cellStyle name="20% - uthevingsfarge 6 91 3" xfId="3240" xr:uid="{00000000-0005-0000-0000-000069110000}"/>
    <cellStyle name="20% - uthevingsfarge 6 91 3 2" xfId="6825" xr:uid="{00000000-0005-0000-0000-00006A110000}"/>
    <cellStyle name="20% - uthevingsfarge 6 91 3 2 2" xfId="15280" xr:uid="{CAAB4970-01E5-43B2-9F09-EA2BA3B9547B}"/>
    <cellStyle name="20% - uthevingsfarge 6 91 3 3" xfId="12133" xr:uid="{D3E7EF27-96CB-4F42-9E23-4D27A32628C4}"/>
    <cellStyle name="20% - uthevingsfarge 6 91 4" xfId="3630" xr:uid="{00000000-0005-0000-0000-00006B110000}"/>
    <cellStyle name="20% - uthevingsfarge 6 91 4 2" xfId="12519" xr:uid="{24BA1B47-CD5E-4841-9DC1-2C681100C706}"/>
    <cellStyle name="20% - uthevingsfarge 6 91 5" xfId="6128" xr:uid="{00000000-0005-0000-0000-00006C110000}"/>
    <cellStyle name="20% - uthevingsfarge 6 91 5 2" xfId="14583" xr:uid="{653AA6BB-FC70-4B33-BE75-5FCBC5423687}"/>
    <cellStyle name="20% - uthevingsfarge 6 91 6" xfId="8825" xr:uid="{00000000-0005-0000-0000-00006D110000}"/>
    <cellStyle name="20% - uthevingsfarge 6 91 6 2" xfId="17280" xr:uid="{E4F44A34-56CD-4210-8D59-FCC617F59A43}"/>
    <cellStyle name="20% - uthevingsfarge 6 91 7" xfId="11451" xr:uid="{7C01ADAA-19E7-4951-93D4-077838AC9B36}"/>
    <cellStyle name="20% - uthevingsfarge 6 92" xfId="1211" xr:uid="{00000000-0005-0000-0000-00006E110000}"/>
    <cellStyle name="20% - uthevingsfarge 6 92 2" xfId="2841" xr:uid="{00000000-0005-0000-0000-00006F110000}"/>
    <cellStyle name="20% - uthevingsfarge 6 92 2 2" xfId="3243" xr:uid="{00000000-0005-0000-0000-000070110000}"/>
    <cellStyle name="20% - uthevingsfarge 6 92 2 2 2" xfId="6828" xr:uid="{00000000-0005-0000-0000-000071110000}"/>
    <cellStyle name="20% - uthevingsfarge 6 92 2 2 2 2" xfId="15283" xr:uid="{7B481C40-238D-44D4-95FB-228E8A215667}"/>
    <cellStyle name="20% - uthevingsfarge 6 92 2 2 3" xfId="12136" xr:uid="{73F74D30-C570-4B17-B1F6-1DC207CB54EB}"/>
    <cellStyle name="20% - uthevingsfarge 6 92 2 3" xfId="3676" xr:uid="{00000000-0005-0000-0000-000072110000}"/>
    <cellStyle name="20% - uthevingsfarge 6 92 2 3 2" xfId="12565" xr:uid="{589AAF2A-FFE2-4F84-A621-008065A1DE5B}"/>
    <cellStyle name="20% - uthevingsfarge 6 92 2 4" xfId="6414" xr:uid="{00000000-0005-0000-0000-000073110000}"/>
    <cellStyle name="20% - uthevingsfarge 6 92 2 4 2" xfId="14869" xr:uid="{8E5045D0-4C63-4F91-9C1F-160EC4A47D1A}"/>
    <cellStyle name="20% - uthevingsfarge 6 92 2 5" xfId="8828" xr:uid="{00000000-0005-0000-0000-000074110000}"/>
    <cellStyle name="20% - uthevingsfarge 6 92 2 5 2" xfId="17283" xr:uid="{1F9328AA-946B-40B7-8C98-A0291CA6919A}"/>
    <cellStyle name="20% - uthevingsfarge 6 92 2 6" xfId="11734" xr:uid="{1FB2EAA8-9C5F-4DFF-A8EE-B41A408495E4}"/>
    <cellStyle name="20% - uthevingsfarge 6 92 3" xfId="3242" xr:uid="{00000000-0005-0000-0000-000075110000}"/>
    <cellStyle name="20% - uthevingsfarge 6 92 3 2" xfId="6827" xr:uid="{00000000-0005-0000-0000-000076110000}"/>
    <cellStyle name="20% - uthevingsfarge 6 92 3 2 2" xfId="15282" xr:uid="{3C3FACA9-8CC7-4B22-99B1-74DDBCEA48E4}"/>
    <cellStyle name="20% - uthevingsfarge 6 92 3 3" xfId="12135" xr:uid="{D3FBBE45-405A-4BE7-8D8F-8F9B93720CE7}"/>
    <cellStyle name="20% - uthevingsfarge 6 92 4" xfId="4068" xr:uid="{00000000-0005-0000-0000-000077110000}"/>
    <cellStyle name="20% - uthevingsfarge 6 92 4 2" xfId="12956" xr:uid="{46F8BDB1-AFF1-4DE6-9771-5DF1176B4144}"/>
    <cellStyle name="20% - uthevingsfarge 6 92 5" xfId="6129" xr:uid="{00000000-0005-0000-0000-000078110000}"/>
    <cellStyle name="20% - uthevingsfarge 6 92 5 2" xfId="14584" xr:uid="{5AF19F16-6ED1-488C-84E9-0DE9A6ADE3D9}"/>
    <cellStyle name="20% - uthevingsfarge 6 92 6" xfId="8827" xr:uid="{00000000-0005-0000-0000-000079110000}"/>
    <cellStyle name="20% - uthevingsfarge 6 92 6 2" xfId="17282" xr:uid="{2C3C3237-7C1C-4EE5-A246-A639EC69D884}"/>
    <cellStyle name="20% - uthevingsfarge 6 92 7" xfId="11452" xr:uid="{D3B8595A-498D-4759-BB25-6AD49AB95E97}"/>
    <cellStyle name="20% - uthevingsfarge 6 93" xfId="1212" xr:uid="{00000000-0005-0000-0000-00007A110000}"/>
    <cellStyle name="20% - uthevingsfarge 6 93 2" xfId="2842" xr:uid="{00000000-0005-0000-0000-00007B110000}"/>
    <cellStyle name="20% - uthevingsfarge 6 93 2 2" xfId="3245" xr:uid="{00000000-0005-0000-0000-00007C110000}"/>
    <cellStyle name="20% - uthevingsfarge 6 93 2 2 2" xfId="6830" xr:uid="{00000000-0005-0000-0000-00007D110000}"/>
    <cellStyle name="20% - uthevingsfarge 6 93 2 2 2 2" xfId="15285" xr:uid="{7F2AAD58-F861-45EF-AF4A-3B292F7AFF32}"/>
    <cellStyle name="20% - uthevingsfarge 6 93 2 2 3" xfId="12138" xr:uid="{98B23742-6638-4815-93DA-0EDEC6DB9D0F}"/>
    <cellStyle name="20% - uthevingsfarge 6 93 2 3" xfId="3737" xr:uid="{00000000-0005-0000-0000-00007E110000}"/>
    <cellStyle name="20% - uthevingsfarge 6 93 2 3 2" xfId="12626" xr:uid="{A08BEA06-ADE5-4AD6-ACF2-AEBF75F18DEB}"/>
    <cellStyle name="20% - uthevingsfarge 6 93 2 4" xfId="6415" xr:uid="{00000000-0005-0000-0000-00007F110000}"/>
    <cellStyle name="20% - uthevingsfarge 6 93 2 4 2" xfId="14870" xr:uid="{E5D5CB84-5A01-4767-9FEF-9FFC733E7A63}"/>
    <cellStyle name="20% - uthevingsfarge 6 93 2 5" xfId="8830" xr:uid="{00000000-0005-0000-0000-000080110000}"/>
    <cellStyle name="20% - uthevingsfarge 6 93 2 5 2" xfId="17285" xr:uid="{3308689F-F347-465D-8267-142B7D827C99}"/>
    <cellStyle name="20% - uthevingsfarge 6 93 2 6" xfId="11735" xr:uid="{CCAEDB0F-478C-4FF7-A608-3D8F1948C584}"/>
    <cellStyle name="20% - uthevingsfarge 6 93 3" xfId="3244" xr:uid="{00000000-0005-0000-0000-000081110000}"/>
    <cellStyle name="20% - uthevingsfarge 6 93 3 2" xfId="6829" xr:uid="{00000000-0005-0000-0000-000082110000}"/>
    <cellStyle name="20% - uthevingsfarge 6 93 3 2 2" xfId="15284" xr:uid="{74560E04-9C9F-40EB-BD7E-085AF05E48E3}"/>
    <cellStyle name="20% - uthevingsfarge 6 93 3 3" xfId="12137" xr:uid="{C64773C3-2F9A-433E-A074-8F982F002C6B}"/>
    <cellStyle name="20% - uthevingsfarge 6 93 4" xfId="3931" xr:uid="{00000000-0005-0000-0000-000083110000}"/>
    <cellStyle name="20% - uthevingsfarge 6 93 4 2" xfId="12820" xr:uid="{D534E187-5899-403D-BEB7-96B113E7B8FE}"/>
    <cellStyle name="20% - uthevingsfarge 6 93 5" xfId="6130" xr:uid="{00000000-0005-0000-0000-000084110000}"/>
    <cellStyle name="20% - uthevingsfarge 6 93 5 2" xfId="14585" xr:uid="{B2EF77BC-FA93-4542-A4BA-04E801A381A0}"/>
    <cellStyle name="20% - uthevingsfarge 6 93 6" xfId="8829" xr:uid="{00000000-0005-0000-0000-000085110000}"/>
    <cellStyle name="20% - uthevingsfarge 6 93 6 2" xfId="17284" xr:uid="{300F6E8C-8477-4232-9957-30270B08BD6A}"/>
    <cellStyle name="20% - uthevingsfarge 6 93 7" xfId="11453" xr:uid="{E0F73A2B-FB4E-424E-B802-883875E93B1A}"/>
    <cellStyle name="20% - uthevingsfarge 6 94" xfId="1213" xr:uid="{00000000-0005-0000-0000-000086110000}"/>
    <cellStyle name="20% - uthevingsfarge 6 94 2" xfId="2843" xr:uid="{00000000-0005-0000-0000-000087110000}"/>
    <cellStyle name="20% - uthevingsfarge 6 94 2 2" xfId="3247" xr:uid="{00000000-0005-0000-0000-000088110000}"/>
    <cellStyle name="20% - uthevingsfarge 6 94 2 2 2" xfId="6832" xr:uid="{00000000-0005-0000-0000-000089110000}"/>
    <cellStyle name="20% - uthevingsfarge 6 94 2 2 2 2" xfId="15287" xr:uid="{5C405BB2-D266-4F86-9361-9648E2658F38}"/>
    <cellStyle name="20% - uthevingsfarge 6 94 2 2 3" xfId="12140" xr:uid="{F3277B35-0B9C-4412-90C9-C07DEB54B9C6}"/>
    <cellStyle name="20% - uthevingsfarge 6 94 2 3" xfId="3736" xr:uid="{00000000-0005-0000-0000-00008A110000}"/>
    <cellStyle name="20% - uthevingsfarge 6 94 2 3 2" xfId="12625" xr:uid="{13BD88A5-251E-424B-B9AF-8427FC0285E8}"/>
    <cellStyle name="20% - uthevingsfarge 6 94 2 4" xfId="6416" xr:uid="{00000000-0005-0000-0000-00008B110000}"/>
    <cellStyle name="20% - uthevingsfarge 6 94 2 4 2" xfId="14871" xr:uid="{B9703F5B-90C0-477F-BC43-060DA84EB3C7}"/>
    <cellStyle name="20% - uthevingsfarge 6 94 2 5" xfId="8832" xr:uid="{00000000-0005-0000-0000-00008C110000}"/>
    <cellStyle name="20% - uthevingsfarge 6 94 2 5 2" xfId="17287" xr:uid="{7F78F022-C406-4455-97D5-C579CD2D7064}"/>
    <cellStyle name="20% - uthevingsfarge 6 94 2 6" xfId="11736" xr:uid="{E27D6D9C-02C1-49E7-995F-D8C693F949AD}"/>
    <cellStyle name="20% - uthevingsfarge 6 94 3" xfId="3246" xr:uid="{00000000-0005-0000-0000-00008D110000}"/>
    <cellStyle name="20% - uthevingsfarge 6 94 3 2" xfId="6831" xr:uid="{00000000-0005-0000-0000-00008E110000}"/>
    <cellStyle name="20% - uthevingsfarge 6 94 3 2 2" xfId="15286" xr:uid="{C72B346C-EFD9-473C-BFD9-963748B35E18}"/>
    <cellStyle name="20% - uthevingsfarge 6 94 3 3" xfId="12139" xr:uid="{CDED176F-986B-4759-94F5-CD513512D204}"/>
    <cellStyle name="20% - uthevingsfarge 6 94 4" xfId="3887" xr:uid="{00000000-0005-0000-0000-00008F110000}"/>
    <cellStyle name="20% - uthevingsfarge 6 94 4 2" xfId="12776" xr:uid="{1ECAA99D-EF43-4CA2-9E81-64150D973CBC}"/>
    <cellStyle name="20% - uthevingsfarge 6 94 5" xfId="6131" xr:uid="{00000000-0005-0000-0000-000090110000}"/>
    <cellStyle name="20% - uthevingsfarge 6 94 5 2" xfId="14586" xr:uid="{D1EDBAAA-97FD-4D67-BD96-DEA64D6BFEFF}"/>
    <cellStyle name="20% - uthevingsfarge 6 94 6" xfId="8831" xr:uid="{00000000-0005-0000-0000-000091110000}"/>
    <cellStyle name="20% - uthevingsfarge 6 94 6 2" xfId="17286" xr:uid="{5D8B2301-F813-432E-95FB-D413AE00105B}"/>
    <cellStyle name="20% - uthevingsfarge 6 94 7" xfId="11454" xr:uid="{4F9264D2-A5EA-46EA-BA53-CBC81D48DA9A}"/>
    <cellStyle name="20% - uthevingsfarge 6 95" xfId="1214" xr:uid="{00000000-0005-0000-0000-000092110000}"/>
    <cellStyle name="20% - uthevingsfarge 6 95 2" xfId="2844" xr:uid="{00000000-0005-0000-0000-000093110000}"/>
    <cellStyle name="20% - uthevingsfarge 6 95 2 2" xfId="3249" xr:uid="{00000000-0005-0000-0000-000094110000}"/>
    <cellStyle name="20% - uthevingsfarge 6 95 2 2 2" xfId="6834" xr:uid="{00000000-0005-0000-0000-000095110000}"/>
    <cellStyle name="20% - uthevingsfarge 6 95 2 2 2 2" xfId="15289" xr:uid="{5A4D520B-4299-4F21-9607-D44377B4080A}"/>
    <cellStyle name="20% - uthevingsfarge 6 95 2 2 3" xfId="12142" xr:uid="{15752015-9C43-4AC2-A20B-7B787E59FCE2}"/>
    <cellStyle name="20% - uthevingsfarge 6 95 2 3" xfId="3735" xr:uid="{00000000-0005-0000-0000-000096110000}"/>
    <cellStyle name="20% - uthevingsfarge 6 95 2 3 2" xfId="12624" xr:uid="{F8F56400-C362-499F-A2F2-58FD85A19A24}"/>
    <cellStyle name="20% - uthevingsfarge 6 95 2 4" xfId="6417" xr:uid="{00000000-0005-0000-0000-000097110000}"/>
    <cellStyle name="20% - uthevingsfarge 6 95 2 4 2" xfId="14872" xr:uid="{BBA209C5-D9B7-45F4-9CCF-B7720C311FF4}"/>
    <cellStyle name="20% - uthevingsfarge 6 95 2 5" xfId="8834" xr:uid="{00000000-0005-0000-0000-000098110000}"/>
    <cellStyle name="20% - uthevingsfarge 6 95 2 5 2" xfId="17289" xr:uid="{76D585A9-8006-4673-AB90-3110C273E01E}"/>
    <cellStyle name="20% - uthevingsfarge 6 95 2 6" xfId="11737" xr:uid="{847FD634-C524-45B9-9E1D-31817DC17670}"/>
    <cellStyle name="20% - uthevingsfarge 6 95 3" xfId="3248" xr:uid="{00000000-0005-0000-0000-000099110000}"/>
    <cellStyle name="20% - uthevingsfarge 6 95 3 2" xfId="6833" xr:uid="{00000000-0005-0000-0000-00009A110000}"/>
    <cellStyle name="20% - uthevingsfarge 6 95 3 2 2" xfId="15288" xr:uid="{77DE4DC2-A009-4828-B6F2-7F210ACD5FF3}"/>
    <cellStyle name="20% - uthevingsfarge 6 95 3 3" xfId="12141" xr:uid="{394BAC27-9645-42F2-AD5A-838E8ABE52EC}"/>
    <cellStyle name="20% - uthevingsfarge 6 95 4" xfId="3662" xr:uid="{00000000-0005-0000-0000-00009B110000}"/>
    <cellStyle name="20% - uthevingsfarge 6 95 4 2" xfId="12551" xr:uid="{45252D5C-74B8-465D-BB68-4544C0C56590}"/>
    <cellStyle name="20% - uthevingsfarge 6 95 5" xfId="6132" xr:uid="{00000000-0005-0000-0000-00009C110000}"/>
    <cellStyle name="20% - uthevingsfarge 6 95 5 2" xfId="14587" xr:uid="{8115103A-8860-413D-AF5E-368A20C588C3}"/>
    <cellStyle name="20% - uthevingsfarge 6 95 6" xfId="8833" xr:uid="{00000000-0005-0000-0000-00009D110000}"/>
    <cellStyle name="20% - uthevingsfarge 6 95 6 2" xfId="17288" xr:uid="{6A88616E-3B36-49F4-91C1-CB80B1486AD2}"/>
    <cellStyle name="20% - uthevingsfarge 6 95 7" xfId="11455" xr:uid="{D405FED2-2CD6-45F8-8714-60E139C99802}"/>
    <cellStyle name="20% - uthevingsfarge 6 96" xfId="1215" xr:uid="{00000000-0005-0000-0000-00009E110000}"/>
    <cellStyle name="20% - uthevingsfarge 6 96 2" xfId="2845" xr:uid="{00000000-0005-0000-0000-00009F110000}"/>
    <cellStyle name="20% - uthevingsfarge 6 96 2 2" xfId="3251" xr:uid="{00000000-0005-0000-0000-0000A0110000}"/>
    <cellStyle name="20% - uthevingsfarge 6 96 2 2 2" xfId="6836" xr:uid="{00000000-0005-0000-0000-0000A1110000}"/>
    <cellStyle name="20% - uthevingsfarge 6 96 2 2 2 2" xfId="15291" xr:uid="{A7A9AB37-2395-44D4-8A2E-B5AE43DDF69D}"/>
    <cellStyle name="20% - uthevingsfarge 6 96 2 2 3" xfId="12144" xr:uid="{04D47577-AF68-4769-832E-062C412EF77C}"/>
    <cellStyle name="20% - uthevingsfarge 6 96 2 3" xfId="3734" xr:uid="{00000000-0005-0000-0000-0000A2110000}"/>
    <cellStyle name="20% - uthevingsfarge 6 96 2 3 2" xfId="12623" xr:uid="{B8863A8C-F8B1-441A-8D3D-93388C4477BC}"/>
    <cellStyle name="20% - uthevingsfarge 6 96 2 4" xfId="6418" xr:uid="{00000000-0005-0000-0000-0000A3110000}"/>
    <cellStyle name="20% - uthevingsfarge 6 96 2 4 2" xfId="14873" xr:uid="{4EA8DDB0-0244-467E-917C-8F97FD40176B}"/>
    <cellStyle name="20% - uthevingsfarge 6 96 2 5" xfId="8836" xr:uid="{00000000-0005-0000-0000-0000A4110000}"/>
    <cellStyle name="20% - uthevingsfarge 6 96 2 5 2" xfId="17291" xr:uid="{0A238877-0DF0-4471-B439-5D9AF3FA1E0E}"/>
    <cellStyle name="20% - uthevingsfarge 6 96 2 6" xfId="11738" xr:uid="{FAB3AFAA-5FCF-40D9-98A6-DD5195A15E26}"/>
    <cellStyle name="20% - uthevingsfarge 6 96 3" xfId="3250" xr:uid="{00000000-0005-0000-0000-0000A5110000}"/>
    <cellStyle name="20% - uthevingsfarge 6 96 3 2" xfId="6835" xr:uid="{00000000-0005-0000-0000-0000A6110000}"/>
    <cellStyle name="20% - uthevingsfarge 6 96 3 2 2" xfId="15290" xr:uid="{7DC2D63B-5C24-47C7-8CB1-42D8F761B3BA}"/>
    <cellStyle name="20% - uthevingsfarge 6 96 3 3" xfId="12143" xr:uid="{C0665BBD-BD3E-45AC-8664-2201F27DB234}"/>
    <cellStyle name="20% - uthevingsfarge 6 96 4" xfId="3979" xr:uid="{00000000-0005-0000-0000-0000A7110000}"/>
    <cellStyle name="20% - uthevingsfarge 6 96 4 2" xfId="12868" xr:uid="{A1EAFF50-0AE4-4CBA-B148-1596FDEEF468}"/>
    <cellStyle name="20% - uthevingsfarge 6 96 5" xfId="6133" xr:uid="{00000000-0005-0000-0000-0000A8110000}"/>
    <cellStyle name="20% - uthevingsfarge 6 96 5 2" xfId="14588" xr:uid="{1F5AE21F-1B0E-40DB-90C5-5B6931D42981}"/>
    <cellStyle name="20% - uthevingsfarge 6 96 6" xfId="8835" xr:uid="{00000000-0005-0000-0000-0000A9110000}"/>
    <cellStyle name="20% - uthevingsfarge 6 96 6 2" xfId="17290" xr:uid="{AA3BCB71-5240-44FC-BDB9-0D3A44D2D6D9}"/>
    <cellStyle name="20% - uthevingsfarge 6 96 7" xfId="11456" xr:uid="{8CD0C6EF-E95F-4965-8DCC-48559390A6D9}"/>
    <cellStyle name="20% - uthevingsfarge 6 97" xfId="1216" xr:uid="{00000000-0005-0000-0000-0000AA110000}"/>
    <cellStyle name="20% - uthevingsfarge 6 97 2" xfId="2846" xr:uid="{00000000-0005-0000-0000-0000AB110000}"/>
    <cellStyle name="20% - uthevingsfarge 6 97 2 2" xfId="3253" xr:uid="{00000000-0005-0000-0000-0000AC110000}"/>
    <cellStyle name="20% - uthevingsfarge 6 97 2 2 2" xfId="6838" xr:uid="{00000000-0005-0000-0000-0000AD110000}"/>
    <cellStyle name="20% - uthevingsfarge 6 97 2 2 2 2" xfId="15293" xr:uid="{C7D8A693-B4E9-4B19-B651-131B4B9CD6D4}"/>
    <cellStyle name="20% - uthevingsfarge 6 97 2 2 3" xfId="12146" xr:uid="{74B176CD-9955-412E-A613-E0A04DCDA6F1}"/>
    <cellStyle name="20% - uthevingsfarge 6 97 2 3" xfId="3733" xr:uid="{00000000-0005-0000-0000-0000AE110000}"/>
    <cellStyle name="20% - uthevingsfarge 6 97 2 3 2" xfId="12622" xr:uid="{0AF285EE-B280-4295-AE35-05CA34A93AB6}"/>
    <cellStyle name="20% - uthevingsfarge 6 97 2 4" xfId="6419" xr:uid="{00000000-0005-0000-0000-0000AF110000}"/>
    <cellStyle name="20% - uthevingsfarge 6 97 2 4 2" xfId="14874" xr:uid="{BE8821F8-86A3-4D4B-9E95-AEC4DC4CB583}"/>
    <cellStyle name="20% - uthevingsfarge 6 97 2 5" xfId="8838" xr:uid="{00000000-0005-0000-0000-0000B0110000}"/>
    <cellStyle name="20% - uthevingsfarge 6 97 2 5 2" xfId="17293" xr:uid="{6FF6EAEB-481A-4A0F-90FB-450D03FB0F2F}"/>
    <cellStyle name="20% - uthevingsfarge 6 97 2 6" xfId="11739" xr:uid="{A0E88802-6370-4543-B5E7-1142A7DEB70F}"/>
    <cellStyle name="20% - uthevingsfarge 6 97 3" xfId="3252" xr:uid="{00000000-0005-0000-0000-0000B1110000}"/>
    <cellStyle name="20% - uthevingsfarge 6 97 3 2" xfId="6837" xr:uid="{00000000-0005-0000-0000-0000B2110000}"/>
    <cellStyle name="20% - uthevingsfarge 6 97 3 2 2" xfId="15292" xr:uid="{64C783CA-B275-4CEF-85B4-94A4A7FE5DDD}"/>
    <cellStyle name="20% - uthevingsfarge 6 97 3 3" xfId="12145" xr:uid="{9B516D2D-747F-4C68-9E0F-D4D6AA87EA9E}"/>
    <cellStyle name="20% - uthevingsfarge 6 97 4" xfId="3930" xr:uid="{00000000-0005-0000-0000-0000B3110000}"/>
    <cellStyle name="20% - uthevingsfarge 6 97 4 2" xfId="12819" xr:uid="{26C62E45-7184-41B1-A53F-70F94BD7CB5C}"/>
    <cellStyle name="20% - uthevingsfarge 6 97 5" xfId="6134" xr:uid="{00000000-0005-0000-0000-0000B4110000}"/>
    <cellStyle name="20% - uthevingsfarge 6 97 5 2" xfId="14589" xr:uid="{7E44015C-CEDB-42AD-A7AF-680FBD76E25B}"/>
    <cellStyle name="20% - uthevingsfarge 6 97 6" xfId="8837" xr:uid="{00000000-0005-0000-0000-0000B5110000}"/>
    <cellStyle name="20% - uthevingsfarge 6 97 6 2" xfId="17292" xr:uid="{67B14B10-C827-48FE-9E31-AED4C0C7AE01}"/>
    <cellStyle name="20% - uthevingsfarge 6 97 7" xfId="11457" xr:uid="{71322E7B-937D-4DBD-8905-5BE09E8EF072}"/>
    <cellStyle name="20% - uthevingsfarge 6 98" xfId="1217" xr:uid="{00000000-0005-0000-0000-0000B6110000}"/>
    <cellStyle name="20% - uthevingsfarge 6 98 2" xfId="2847" xr:uid="{00000000-0005-0000-0000-0000B7110000}"/>
    <cellStyle name="20% - uthevingsfarge 6 98 2 2" xfId="3255" xr:uid="{00000000-0005-0000-0000-0000B8110000}"/>
    <cellStyle name="20% - uthevingsfarge 6 98 2 2 2" xfId="6840" xr:uid="{00000000-0005-0000-0000-0000B9110000}"/>
    <cellStyle name="20% - uthevingsfarge 6 98 2 2 2 2" xfId="15295" xr:uid="{F93F471E-6901-4F76-996B-5CB374609F0C}"/>
    <cellStyle name="20% - uthevingsfarge 6 98 2 2 3" xfId="12148" xr:uid="{1B512FC1-2D33-4AAD-847D-3EA23A93AAAC}"/>
    <cellStyle name="20% - uthevingsfarge 6 98 2 3" xfId="3732" xr:uid="{00000000-0005-0000-0000-0000BA110000}"/>
    <cellStyle name="20% - uthevingsfarge 6 98 2 3 2" xfId="12621" xr:uid="{45B572F7-B89D-490E-94DB-BA33527A8F8C}"/>
    <cellStyle name="20% - uthevingsfarge 6 98 2 4" xfId="6420" xr:uid="{00000000-0005-0000-0000-0000BB110000}"/>
    <cellStyle name="20% - uthevingsfarge 6 98 2 4 2" xfId="14875" xr:uid="{5916E8F3-E317-44C6-8ABA-7DFB66F47AAD}"/>
    <cellStyle name="20% - uthevingsfarge 6 98 2 5" xfId="8840" xr:uid="{00000000-0005-0000-0000-0000BC110000}"/>
    <cellStyle name="20% - uthevingsfarge 6 98 2 5 2" xfId="17295" xr:uid="{0F0FAF5C-D66F-4E69-9CEE-5DF74C4FBD9E}"/>
    <cellStyle name="20% - uthevingsfarge 6 98 2 6" xfId="11740" xr:uid="{E9305936-226F-4087-B9E0-0412B4B79B40}"/>
    <cellStyle name="20% - uthevingsfarge 6 98 3" xfId="3254" xr:uid="{00000000-0005-0000-0000-0000BD110000}"/>
    <cellStyle name="20% - uthevingsfarge 6 98 3 2" xfId="6839" xr:uid="{00000000-0005-0000-0000-0000BE110000}"/>
    <cellStyle name="20% - uthevingsfarge 6 98 3 2 2" xfId="15294" xr:uid="{96DBADCE-AB90-4633-8304-67247DABF871}"/>
    <cellStyle name="20% - uthevingsfarge 6 98 3 3" xfId="12147" xr:uid="{F2837E43-6AAE-46E0-A8B3-4F2588C9D754}"/>
    <cellStyle name="20% - uthevingsfarge 6 98 4" xfId="4124" xr:uid="{00000000-0005-0000-0000-0000BF110000}"/>
    <cellStyle name="20% - uthevingsfarge 6 98 4 2" xfId="13012" xr:uid="{F2E2E181-83E4-4975-86C6-37A346FDDA8C}"/>
    <cellStyle name="20% - uthevingsfarge 6 98 5" xfId="6135" xr:uid="{00000000-0005-0000-0000-0000C0110000}"/>
    <cellStyle name="20% - uthevingsfarge 6 98 5 2" xfId="14590" xr:uid="{54A38032-E0E7-4EE5-8905-D2C5B17C71D0}"/>
    <cellStyle name="20% - uthevingsfarge 6 98 6" xfId="8839" xr:uid="{00000000-0005-0000-0000-0000C1110000}"/>
    <cellStyle name="20% - uthevingsfarge 6 98 6 2" xfId="17294" xr:uid="{CF0951BD-F2F0-4FA9-BEA7-C27BFE2B8E1C}"/>
    <cellStyle name="20% - uthevingsfarge 6 98 7" xfId="11458" xr:uid="{081FD909-E6D4-40DE-9A70-7F3494FA6F20}"/>
    <cellStyle name="20% - uthevingsfarge 6 99" xfId="1218" xr:uid="{00000000-0005-0000-0000-0000C2110000}"/>
    <cellStyle name="20% - uthevingsfarge 6 99 2" xfId="2848" xr:uid="{00000000-0005-0000-0000-0000C3110000}"/>
    <cellStyle name="20% - uthevingsfarge 6 99 2 2" xfId="3257" xr:uid="{00000000-0005-0000-0000-0000C4110000}"/>
    <cellStyle name="20% - uthevingsfarge 6 99 2 2 2" xfId="6842" xr:uid="{00000000-0005-0000-0000-0000C5110000}"/>
    <cellStyle name="20% - uthevingsfarge 6 99 2 2 2 2" xfId="15297" xr:uid="{222CD4F8-2317-4F6A-B486-F5D6CEA90E70}"/>
    <cellStyle name="20% - uthevingsfarge 6 99 2 2 3" xfId="12150" xr:uid="{4484B985-4BC8-4278-8B4E-DB24C90BF9F8}"/>
    <cellStyle name="20% - uthevingsfarge 6 99 2 3" xfId="3731" xr:uid="{00000000-0005-0000-0000-0000C6110000}"/>
    <cellStyle name="20% - uthevingsfarge 6 99 2 3 2" xfId="12620" xr:uid="{7DFB9850-CAC2-475E-9F29-BCCA7AE7744B}"/>
    <cellStyle name="20% - uthevingsfarge 6 99 2 4" xfId="6421" xr:uid="{00000000-0005-0000-0000-0000C7110000}"/>
    <cellStyle name="20% - uthevingsfarge 6 99 2 4 2" xfId="14876" xr:uid="{D562E1CA-CA94-48B1-889F-3B74991A5B41}"/>
    <cellStyle name="20% - uthevingsfarge 6 99 2 5" xfId="8842" xr:uid="{00000000-0005-0000-0000-0000C8110000}"/>
    <cellStyle name="20% - uthevingsfarge 6 99 2 5 2" xfId="17297" xr:uid="{78C6DE0B-F531-4865-9AAD-01958E88AE71}"/>
    <cellStyle name="20% - uthevingsfarge 6 99 2 6" xfId="11741" xr:uid="{B00F57D3-AE68-4896-BBA3-3625F29EA8CA}"/>
    <cellStyle name="20% - uthevingsfarge 6 99 3" xfId="3256" xr:uid="{00000000-0005-0000-0000-0000C9110000}"/>
    <cellStyle name="20% - uthevingsfarge 6 99 3 2" xfId="6841" xr:uid="{00000000-0005-0000-0000-0000CA110000}"/>
    <cellStyle name="20% - uthevingsfarge 6 99 3 2 2" xfId="15296" xr:uid="{0F7C8AF9-2C90-4717-AFAD-4B1574FA6F83}"/>
    <cellStyle name="20% - uthevingsfarge 6 99 3 3" xfId="12149" xr:uid="{DC0FA976-1C36-4AA3-89E2-BA2AD1E75044}"/>
    <cellStyle name="20% - uthevingsfarge 6 99 4" xfId="4125" xr:uid="{00000000-0005-0000-0000-0000CB110000}"/>
    <cellStyle name="20% - uthevingsfarge 6 99 4 2" xfId="13013" xr:uid="{C1E4DDED-B182-4B0D-A0EE-45FFAAA21E17}"/>
    <cellStyle name="20% - uthevingsfarge 6 99 5" xfId="6136" xr:uid="{00000000-0005-0000-0000-0000CC110000}"/>
    <cellStyle name="20% - uthevingsfarge 6 99 5 2" xfId="14591" xr:uid="{88309E22-FC57-44FA-BBB3-8A6A7BE4627E}"/>
    <cellStyle name="20% - uthevingsfarge 6 99 6" xfId="8841" xr:uid="{00000000-0005-0000-0000-0000CD110000}"/>
    <cellStyle name="20% - uthevingsfarge 6 99 6 2" xfId="17296" xr:uid="{E3D20005-0E7A-4E13-9A2D-0A757498C962}"/>
    <cellStyle name="20% - uthevingsfarge 6 99 7" xfId="11459" xr:uid="{3817EB95-7476-415A-B96E-C1DB9D26EC56}"/>
    <cellStyle name="40 % - uthevingsfarge 1" xfId="11311" xr:uid="{16568573-5696-4192-918F-BA6A38847A75}"/>
    <cellStyle name="40 % – uthevingsfarge 1" xfId="23" builtinId="31" customBuiltin="1"/>
    <cellStyle name="40 % - uthevingsfarge 1 2" xfId="19332" xr:uid="{0169510A-AF3A-4AB7-9C35-8779417552D3}"/>
    <cellStyle name="40 % – uthevingsfarge 1 2" xfId="19216" xr:uid="{EEF4017C-1784-479E-BB11-66F6D9518D9D}"/>
    <cellStyle name="40 % - uthevingsfarge 2" xfId="11312" xr:uid="{5A9022BC-5916-41C9-88A8-D84CD5A9C815}"/>
    <cellStyle name="40 % – uthevingsfarge 2" xfId="25" builtinId="35" customBuiltin="1"/>
    <cellStyle name="40 % - uthevingsfarge 2 2" xfId="19333" xr:uid="{3BD839FA-9A54-49F7-96D9-0CB2438CE3F6}"/>
    <cellStyle name="40 % – uthevingsfarge 2 2" xfId="19217" xr:uid="{4134FDFE-BFAC-4006-9DF9-B2101EF5A3B0}"/>
    <cellStyle name="40 % - uthevingsfarge 3" xfId="11313" xr:uid="{6CF9F63B-77FE-4781-8CDA-78F730557BFF}"/>
    <cellStyle name="40 % – uthevingsfarge 3" xfId="27" builtinId="39" customBuiltin="1"/>
    <cellStyle name="40 % - uthevingsfarge 3 2" xfId="19334" xr:uid="{B985A56A-8C08-4D80-ADC1-7B378B163260}"/>
    <cellStyle name="40 % – uthevingsfarge 3 2" xfId="19218" xr:uid="{58DDC3C5-66FD-494B-B730-967DA64BF07E}"/>
    <cellStyle name="40 % - uthevingsfarge 4" xfId="11314" xr:uid="{D6DB8F9F-A1FA-4503-8A61-4630F966C28C}"/>
    <cellStyle name="40 % – uthevingsfarge 4" xfId="29" builtinId="43" customBuiltin="1"/>
    <cellStyle name="40 % - uthevingsfarge 4 2" xfId="19335" xr:uid="{E340D1D9-4EE5-40FC-B533-22EDE27C33E3}"/>
    <cellStyle name="40 % – uthevingsfarge 4 2" xfId="19219" xr:uid="{949CB1D3-9A93-4073-86C1-B2D7B5B6CE01}"/>
    <cellStyle name="40 % - uthevingsfarge 5" xfId="11315" xr:uid="{EC1FE79C-849B-4F1C-80F5-1EC115021F8C}"/>
    <cellStyle name="40 % – uthevingsfarge 5" xfId="31" builtinId="47" customBuiltin="1"/>
    <cellStyle name="40 % - uthevingsfarge 5 2" xfId="19336" xr:uid="{96834FED-9D32-4833-A0F3-33261C65E037}"/>
    <cellStyle name="40 % – uthevingsfarge 5 2" xfId="19220" xr:uid="{156CFD02-657E-4320-801B-42E48BD1BEF1}"/>
    <cellStyle name="40 % - uthevingsfarge 6" xfId="11316" xr:uid="{0E773132-8991-49A6-A5F6-92D832EAA8F1}"/>
    <cellStyle name="40 % – uthevingsfarge 6" xfId="33" builtinId="51" customBuiltin="1"/>
    <cellStyle name="40 % - uthevingsfarge 6 2" xfId="19337" xr:uid="{AEF976B6-CA25-42B1-8AD9-3616BB96A796}"/>
    <cellStyle name="40 % – uthevingsfarge 6 2" xfId="19221" xr:uid="{CF526AC3-EFE1-4E0B-BF5A-49E3815FE3ED}"/>
    <cellStyle name="40% - 1. jelölőszín" xfId="4186" xr:uid="{00000000-0005-0000-0000-0000D4110000}"/>
    <cellStyle name="40% - 1. jelölőszín 2" xfId="10766" xr:uid="{00000000-0005-0000-0000-0000D5110000}"/>
    <cellStyle name="40% - 1. jelölőszín_20130128_ITS on reporting_Annex I_CA" xfId="10767" xr:uid="{00000000-0005-0000-0000-0000D6110000}"/>
    <cellStyle name="40% - 2. jelölőszín" xfId="4187" xr:uid="{00000000-0005-0000-0000-0000D7110000}"/>
    <cellStyle name="40% - 2. jelölőszín 2" xfId="10768" xr:uid="{00000000-0005-0000-0000-0000D8110000}"/>
    <cellStyle name="40% - 2. jelölőszín_20130128_ITS on reporting_Annex I_CA" xfId="10769" xr:uid="{00000000-0005-0000-0000-0000D9110000}"/>
    <cellStyle name="40% - 3. jelölőszín" xfId="4188" xr:uid="{00000000-0005-0000-0000-0000DA110000}"/>
    <cellStyle name="40% - 3. jelölőszín 2" xfId="10770" xr:uid="{00000000-0005-0000-0000-0000DB110000}"/>
    <cellStyle name="40% - 3. jelölőszín_20130128_ITS on reporting_Annex I_CA" xfId="10771" xr:uid="{00000000-0005-0000-0000-0000DC110000}"/>
    <cellStyle name="40% - 4. jelölőszín" xfId="4189" xr:uid="{00000000-0005-0000-0000-0000DD110000}"/>
    <cellStyle name="40% - 4. jelölőszín 2" xfId="10772" xr:uid="{00000000-0005-0000-0000-0000DE110000}"/>
    <cellStyle name="40% - 4. jelölőszín_20130128_ITS on reporting_Annex I_CA" xfId="10773" xr:uid="{00000000-0005-0000-0000-0000DF110000}"/>
    <cellStyle name="40% - 5. jelölőszín" xfId="4190" xr:uid="{00000000-0005-0000-0000-0000E0110000}"/>
    <cellStyle name="40% - 5. jelölőszín 2" xfId="10774" xr:uid="{00000000-0005-0000-0000-0000E1110000}"/>
    <cellStyle name="40% - 5. jelölőszín_20130128_ITS on reporting_Annex I_CA" xfId="10775" xr:uid="{00000000-0005-0000-0000-0000E2110000}"/>
    <cellStyle name="40% - 6. jelölőszín" xfId="4191" xr:uid="{00000000-0005-0000-0000-0000E3110000}"/>
    <cellStyle name="40% - 6. jelölőszín 2" xfId="10776" xr:uid="{00000000-0005-0000-0000-0000E4110000}"/>
    <cellStyle name="40% - 6. jelölőszín_20130128_ITS on reporting_Annex I_CA" xfId="10777" xr:uid="{00000000-0005-0000-0000-0000E5110000}"/>
    <cellStyle name="40% - Accent1 2" xfId="10778" xr:uid="{00000000-0005-0000-0000-0000E6110000}"/>
    <cellStyle name="40% - Accent2 2" xfId="10779" xr:uid="{00000000-0005-0000-0000-0000E7110000}"/>
    <cellStyle name="40% - Accent3 2" xfId="10780" xr:uid="{00000000-0005-0000-0000-0000E8110000}"/>
    <cellStyle name="40% - Accent4 2" xfId="10781" xr:uid="{00000000-0005-0000-0000-0000E9110000}"/>
    <cellStyle name="40% - Accent5 2" xfId="10782" xr:uid="{00000000-0005-0000-0000-0000EA110000}"/>
    <cellStyle name="40% - Accent6 2" xfId="10783" xr:uid="{00000000-0005-0000-0000-0000EB110000}"/>
    <cellStyle name="40% - Énfasis1" xfId="4192" xr:uid="{00000000-0005-0000-0000-0000EC110000}"/>
    <cellStyle name="40% - Énfasis2" xfId="4193" xr:uid="{00000000-0005-0000-0000-0000ED110000}"/>
    <cellStyle name="40% - Énfasis3" xfId="4194" xr:uid="{00000000-0005-0000-0000-0000EE110000}"/>
    <cellStyle name="40% - Énfasis4" xfId="4195" xr:uid="{00000000-0005-0000-0000-0000EF110000}"/>
    <cellStyle name="40% - Énfasis5" xfId="4196" xr:uid="{00000000-0005-0000-0000-0000F0110000}"/>
    <cellStyle name="40% - Énfasis6" xfId="4197" xr:uid="{00000000-0005-0000-0000-0000F1110000}"/>
    <cellStyle name="40% - uthevingsfarge 1 10" xfId="1219" xr:uid="{00000000-0005-0000-0000-0000F2110000}"/>
    <cellStyle name="40% - uthevingsfarge 1 10 2" xfId="1220" xr:uid="{00000000-0005-0000-0000-0000F3110000}"/>
    <cellStyle name="40% - uthevingsfarge 1 10 2 2" xfId="5601" xr:uid="{00000000-0005-0000-0000-0000F4110000}"/>
    <cellStyle name="40% - uthevingsfarge 1 10 2 2 2" xfId="8234" xr:uid="{00000000-0005-0000-0000-0000F5110000}"/>
    <cellStyle name="40% - uthevingsfarge 1 10 2 2 2 2" xfId="16689" xr:uid="{475733CA-5095-4929-9466-780959DF567E}"/>
    <cellStyle name="40% - uthevingsfarge 1 10 2 2 3" xfId="14116" xr:uid="{143E0E50-90C9-47EB-8F0D-531E39033716}"/>
    <cellStyle name="40% - uthevingsfarge 1 10 2 3" xfId="10284" xr:uid="{00000000-0005-0000-0000-0000F6110000}"/>
    <cellStyle name="40% - uthevingsfarge 1 10 2 3 2" xfId="18701" xr:uid="{B9340D63-926F-4F9A-98CB-84F9FC95C665}"/>
    <cellStyle name="40% - uthevingsfarge 1 10 3" xfId="4880" xr:uid="{00000000-0005-0000-0000-0000F7110000}"/>
    <cellStyle name="40% - uthevingsfarge 1 10 3 2" xfId="7533" xr:uid="{00000000-0005-0000-0000-0000F8110000}"/>
    <cellStyle name="40% - uthevingsfarge 1 10 3 2 2" xfId="15988" xr:uid="{82C0D21B-EA36-4C78-9BC6-8FCCBAC2FB31}"/>
    <cellStyle name="40% - uthevingsfarge 1 10 3 3" xfId="13415" xr:uid="{CB4065D4-9D20-4F34-8F6A-5B39753F37DD}"/>
    <cellStyle name="40% - uthevingsfarge 1 10 4" xfId="10401" xr:uid="{00000000-0005-0000-0000-0000F9110000}"/>
    <cellStyle name="40% - uthevingsfarge 1 10 4 2" xfId="18818" xr:uid="{B0A7BEAE-1FA6-4765-9707-6A60E3E15DAC}"/>
    <cellStyle name="40% - uthevingsfarge 1 100" xfId="1221" xr:uid="{00000000-0005-0000-0000-0000FA110000}"/>
    <cellStyle name="40% - uthevingsfarge 1 100 2" xfId="2849" xr:uid="{00000000-0005-0000-0000-0000FB110000}"/>
    <cellStyle name="40% - uthevingsfarge 1 100 2 2" xfId="3259" xr:uid="{00000000-0005-0000-0000-0000FC110000}"/>
    <cellStyle name="40% - uthevingsfarge 1 100 2 2 2" xfId="6844" xr:uid="{00000000-0005-0000-0000-0000FD110000}"/>
    <cellStyle name="40% - uthevingsfarge 1 100 2 2 2 2" xfId="15299" xr:uid="{17604ED4-B246-4DF2-996A-DEF65BDD6195}"/>
    <cellStyle name="40% - uthevingsfarge 1 100 2 2 3" xfId="12152" xr:uid="{24CCAC78-F132-4288-A1AF-C39C8329115E}"/>
    <cellStyle name="40% - uthevingsfarge 1 100 2 3" xfId="3730" xr:uid="{00000000-0005-0000-0000-0000FE110000}"/>
    <cellStyle name="40% - uthevingsfarge 1 100 2 3 2" xfId="12619" xr:uid="{F98DE059-C9BE-407A-B1C7-DC9B63C6C539}"/>
    <cellStyle name="40% - uthevingsfarge 1 100 2 4" xfId="6422" xr:uid="{00000000-0005-0000-0000-0000FF110000}"/>
    <cellStyle name="40% - uthevingsfarge 1 100 2 4 2" xfId="14877" xr:uid="{83888013-3908-4B8B-AA9E-CDB548ADEA9D}"/>
    <cellStyle name="40% - uthevingsfarge 1 100 2 5" xfId="8844" xr:uid="{00000000-0005-0000-0000-000000120000}"/>
    <cellStyle name="40% - uthevingsfarge 1 100 2 5 2" xfId="17299" xr:uid="{458DFB82-48E3-4984-804F-C18C98D62ADB}"/>
    <cellStyle name="40% - uthevingsfarge 1 100 2 6" xfId="11742" xr:uid="{5487A81E-0B2E-43FA-84C3-627B051863EB}"/>
    <cellStyle name="40% - uthevingsfarge 1 100 3" xfId="3258" xr:uid="{00000000-0005-0000-0000-000001120000}"/>
    <cellStyle name="40% - uthevingsfarge 1 100 3 2" xfId="6843" xr:uid="{00000000-0005-0000-0000-000002120000}"/>
    <cellStyle name="40% - uthevingsfarge 1 100 3 2 2" xfId="15298" xr:uid="{31E50118-62B0-471A-A20F-6B619C00388D}"/>
    <cellStyle name="40% - uthevingsfarge 1 100 3 3" xfId="12151" xr:uid="{EC8EC1A3-D826-4437-82D3-6B92F15431B1}"/>
    <cellStyle name="40% - uthevingsfarge 1 100 4" xfId="4036" xr:uid="{00000000-0005-0000-0000-000003120000}"/>
    <cellStyle name="40% - uthevingsfarge 1 100 4 2" xfId="12924" xr:uid="{B52C90C5-FD1E-43E3-8499-82E6890FDF2E}"/>
    <cellStyle name="40% - uthevingsfarge 1 100 5" xfId="6137" xr:uid="{00000000-0005-0000-0000-000004120000}"/>
    <cellStyle name="40% - uthevingsfarge 1 100 5 2" xfId="14592" xr:uid="{85D2A2F1-FDE5-458F-83F3-2A149C4B33D0}"/>
    <cellStyle name="40% - uthevingsfarge 1 100 6" xfId="8843" xr:uid="{00000000-0005-0000-0000-000005120000}"/>
    <cellStyle name="40% - uthevingsfarge 1 100 6 2" xfId="17298" xr:uid="{9802C205-06CC-419C-A3DA-24BBB6BA41A1}"/>
    <cellStyle name="40% - uthevingsfarge 1 100 7" xfId="11460" xr:uid="{77B821CF-5C49-4B4B-9503-7FD1799D10ED}"/>
    <cellStyle name="40% - uthevingsfarge 1 101" xfId="1222" xr:uid="{00000000-0005-0000-0000-000006120000}"/>
    <cellStyle name="40% - uthevingsfarge 1 101 2" xfId="2850" xr:uid="{00000000-0005-0000-0000-000007120000}"/>
    <cellStyle name="40% - uthevingsfarge 1 101 2 2" xfId="3261" xr:uid="{00000000-0005-0000-0000-000008120000}"/>
    <cellStyle name="40% - uthevingsfarge 1 101 2 2 2" xfId="6846" xr:uid="{00000000-0005-0000-0000-000009120000}"/>
    <cellStyle name="40% - uthevingsfarge 1 101 2 2 2 2" xfId="15301" xr:uid="{4B2274F3-2FD6-4628-9C30-184DE1F7D695}"/>
    <cellStyle name="40% - uthevingsfarge 1 101 2 2 3" xfId="12154" xr:uid="{87E5FCA0-3BFA-4AD2-9B6E-68C1046E7AFC}"/>
    <cellStyle name="40% - uthevingsfarge 1 101 2 3" xfId="3729" xr:uid="{00000000-0005-0000-0000-00000A120000}"/>
    <cellStyle name="40% - uthevingsfarge 1 101 2 3 2" xfId="12618" xr:uid="{CB7B32D0-445F-4307-9A87-6AEA31ACD42F}"/>
    <cellStyle name="40% - uthevingsfarge 1 101 2 4" xfId="6423" xr:uid="{00000000-0005-0000-0000-00000B120000}"/>
    <cellStyle name="40% - uthevingsfarge 1 101 2 4 2" xfId="14878" xr:uid="{8FB7D7F1-7451-4BE4-8F93-5DCD318ADF41}"/>
    <cellStyle name="40% - uthevingsfarge 1 101 2 5" xfId="8846" xr:uid="{00000000-0005-0000-0000-00000C120000}"/>
    <cellStyle name="40% - uthevingsfarge 1 101 2 5 2" xfId="17301" xr:uid="{4077B9EF-AECA-490D-B563-5E4AC5418AF8}"/>
    <cellStyle name="40% - uthevingsfarge 1 101 2 6" xfId="11743" xr:uid="{4EC85D0D-5731-46F5-85CB-A788AAA58673}"/>
    <cellStyle name="40% - uthevingsfarge 1 101 3" xfId="3260" xr:uid="{00000000-0005-0000-0000-00000D120000}"/>
    <cellStyle name="40% - uthevingsfarge 1 101 3 2" xfId="6845" xr:uid="{00000000-0005-0000-0000-00000E120000}"/>
    <cellStyle name="40% - uthevingsfarge 1 101 3 2 2" xfId="15300" xr:uid="{200E0E0C-AE77-4A97-AC27-10C56282E5E5}"/>
    <cellStyle name="40% - uthevingsfarge 1 101 3 3" xfId="12153" xr:uid="{D649C3E7-B25A-4E5C-9813-1CE319594826}"/>
    <cellStyle name="40% - uthevingsfarge 1 101 4" xfId="3886" xr:uid="{00000000-0005-0000-0000-00000F120000}"/>
    <cellStyle name="40% - uthevingsfarge 1 101 4 2" xfId="12775" xr:uid="{C8B550BF-E093-4A42-AF07-2795CF1DE1E9}"/>
    <cellStyle name="40% - uthevingsfarge 1 101 5" xfId="6138" xr:uid="{00000000-0005-0000-0000-000010120000}"/>
    <cellStyle name="40% - uthevingsfarge 1 101 5 2" xfId="14593" xr:uid="{58E98B06-4FEC-45C8-8108-9AD2E0265723}"/>
    <cellStyle name="40% - uthevingsfarge 1 101 6" xfId="8845" xr:uid="{00000000-0005-0000-0000-000011120000}"/>
    <cellStyle name="40% - uthevingsfarge 1 101 6 2" xfId="17300" xr:uid="{DEB07848-A6FF-412C-80B4-277D0CBC3D8B}"/>
    <cellStyle name="40% - uthevingsfarge 1 101 7" xfId="11461" xr:uid="{5F629907-A1E7-4FF6-96F0-0540EC16BD59}"/>
    <cellStyle name="40% - uthevingsfarge 1 102" xfId="1223" xr:uid="{00000000-0005-0000-0000-000012120000}"/>
    <cellStyle name="40% - uthevingsfarge 1 102 2" xfId="2851" xr:uid="{00000000-0005-0000-0000-000013120000}"/>
    <cellStyle name="40% - uthevingsfarge 1 102 2 2" xfId="3263" xr:uid="{00000000-0005-0000-0000-000014120000}"/>
    <cellStyle name="40% - uthevingsfarge 1 102 2 2 2" xfId="6848" xr:uid="{00000000-0005-0000-0000-000015120000}"/>
    <cellStyle name="40% - uthevingsfarge 1 102 2 2 2 2" xfId="15303" xr:uid="{8A210E5D-4021-449E-B6F0-97D04135EDF8}"/>
    <cellStyle name="40% - uthevingsfarge 1 102 2 2 3" xfId="12156" xr:uid="{290EB0E3-6AAB-4B73-A1E3-DE320123CCAB}"/>
    <cellStyle name="40% - uthevingsfarge 1 102 2 3" xfId="3728" xr:uid="{00000000-0005-0000-0000-000016120000}"/>
    <cellStyle name="40% - uthevingsfarge 1 102 2 3 2" xfId="12617" xr:uid="{808BFEEB-F4BF-4CFB-AB07-CB51E5A31E23}"/>
    <cellStyle name="40% - uthevingsfarge 1 102 2 4" xfId="6424" xr:uid="{00000000-0005-0000-0000-000017120000}"/>
    <cellStyle name="40% - uthevingsfarge 1 102 2 4 2" xfId="14879" xr:uid="{D662C991-EF85-4A52-A0D2-B5E00041857F}"/>
    <cellStyle name="40% - uthevingsfarge 1 102 2 5" xfId="8848" xr:uid="{00000000-0005-0000-0000-000018120000}"/>
    <cellStyle name="40% - uthevingsfarge 1 102 2 5 2" xfId="17303" xr:uid="{44CE298C-9176-4D06-A798-129A87884E83}"/>
    <cellStyle name="40% - uthevingsfarge 1 102 2 6" xfId="11744" xr:uid="{7F1C2FAB-5E87-4547-99EC-E5180C60306B}"/>
    <cellStyle name="40% - uthevingsfarge 1 102 3" xfId="3262" xr:uid="{00000000-0005-0000-0000-000019120000}"/>
    <cellStyle name="40% - uthevingsfarge 1 102 3 2" xfId="6847" xr:uid="{00000000-0005-0000-0000-00001A120000}"/>
    <cellStyle name="40% - uthevingsfarge 1 102 3 2 2" xfId="15302" xr:uid="{2215DCA5-99E1-4B27-A14B-B2F151F5B9C7}"/>
    <cellStyle name="40% - uthevingsfarge 1 102 3 3" xfId="12155" xr:uid="{E68004AA-939B-48AF-989E-89A6613DFCD5}"/>
    <cellStyle name="40% - uthevingsfarge 1 102 4" xfId="4122" xr:uid="{00000000-0005-0000-0000-00001B120000}"/>
    <cellStyle name="40% - uthevingsfarge 1 102 4 2" xfId="13010" xr:uid="{BD5E8A0A-B609-4EA5-A59E-3497ACDD01A9}"/>
    <cellStyle name="40% - uthevingsfarge 1 102 5" xfId="6139" xr:uid="{00000000-0005-0000-0000-00001C120000}"/>
    <cellStyle name="40% - uthevingsfarge 1 102 5 2" xfId="14594" xr:uid="{4FC96A4A-6D4E-4872-9A35-5D60855C18CC}"/>
    <cellStyle name="40% - uthevingsfarge 1 102 6" xfId="8847" xr:uid="{00000000-0005-0000-0000-00001D120000}"/>
    <cellStyle name="40% - uthevingsfarge 1 102 6 2" xfId="17302" xr:uid="{F497D49B-0F45-4BE5-9317-B0C0F166DDCB}"/>
    <cellStyle name="40% - uthevingsfarge 1 102 7" xfId="11462" xr:uid="{859EFFE9-923A-4355-8E56-4A5AB361BCCD}"/>
    <cellStyle name="40% - uthevingsfarge 1 103" xfId="1224" xr:uid="{00000000-0005-0000-0000-00001E120000}"/>
    <cellStyle name="40% - uthevingsfarge 1 103 2" xfId="2852" xr:uid="{00000000-0005-0000-0000-00001F120000}"/>
    <cellStyle name="40% - uthevingsfarge 1 103 2 2" xfId="3265" xr:uid="{00000000-0005-0000-0000-000020120000}"/>
    <cellStyle name="40% - uthevingsfarge 1 103 2 2 2" xfId="6850" xr:uid="{00000000-0005-0000-0000-000021120000}"/>
    <cellStyle name="40% - uthevingsfarge 1 103 2 2 2 2" xfId="15305" xr:uid="{B7D8BDA4-D660-425F-B398-AEDE88B56C93}"/>
    <cellStyle name="40% - uthevingsfarge 1 103 2 2 3" xfId="12158" xr:uid="{1899304D-AE7B-4AB1-90A5-CADEAD728DF1}"/>
    <cellStyle name="40% - uthevingsfarge 1 103 2 3" xfId="3727" xr:uid="{00000000-0005-0000-0000-000022120000}"/>
    <cellStyle name="40% - uthevingsfarge 1 103 2 3 2" xfId="12616" xr:uid="{1F893B13-062B-4BA4-9C40-951C913DB715}"/>
    <cellStyle name="40% - uthevingsfarge 1 103 2 4" xfId="6425" xr:uid="{00000000-0005-0000-0000-000023120000}"/>
    <cellStyle name="40% - uthevingsfarge 1 103 2 4 2" xfId="14880" xr:uid="{50EDCE53-3DF5-42F8-A318-6B05ED202F4B}"/>
    <cellStyle name="40% - uthevingsfarge 1 103 2 5" xfId="8850" xr:uid="{00000000-0005-0000-0000-000024120000}"/>
    <cellStyle name="40% - uthevingsfarge 1 103 2 5 2" xfId="17305" xr:uid="{3FCD85B1-5E9A-4081-93D0-AB161E86412B}"/>
    <cellStyle name="40% - uthevingsfarge 1 103 2 6" xfId="11745" xr:uid="{85872449-BB5B-48A2-B816-D4AF2850825C}"/>
    <cellStyle name="40% - uthevingsfarge 1 103 3" xfId="3264" xr:uid="{00000000-0005-0000-0000-000025120000}"/>
    <cellStyle name="40% - uthevingsfarge 1 103 3 2" xfId="6849" xr:uid="{00000000-0005-0000-0000-000026120000}"/>
    <cellStyle name="40% - uthevingsfarge 1 103 3 2 2" xfId="15304" xr:uid="{AF2F1367-E219-4EAF-A5A8-747A76CEB3CE}"/>
    <cellStyle name="40% - uthevingsfarge 1 103 3 3" xfId="12157" xr:uid="{15D3BD40-21A1-4627-81BE-DCEB3EB6BA84}"/>
    <cellStyle name="40% - uthevingsfarge 1 103 4" xfId="4123" xr:uid="{00000000-0005-0000-0000-000027120000}"/>
    <cellStyle name="40% - uthevingsfarge 1 103 4 2" xfId="13011" xr:uid="{0D5A5E06-6443-45C3-AF58-1D96C79AA1BD}"/>
    <cellStyle name="40% - uthevingsfarge 1 103 5" xfId="6140" xr:uid="{00000000-0005-0000-0000-000028120000}"/>
    <cellStyle name="40% - uthevingsfarge 1 103 5 2" xfId="14595" xr:uid="{808B5685-07F9-4AD1-A39D-D257310F7AB0}"/>
    <cellStyle name="40% - uthevingsfarge 1 103 6" xfId="8849" xr:uid="{00000000-0005-0000-0000-000029120000}"/>
    <cellStyle name="40% - uthevingsfarge 1 103 6 2" xfId="17304" xr:uid="{5E12DE55-152E-46E5-8413-7E923BD74EA0}"/>
    <cellStyle name="40% - uthevingsfarge 1 103 7" xfId="11463" xr:uid="{12FF40D8-3378-4E0B-A526-859CDA0DDBFC}"/>
    <cellStyle name="40% - uthevingsfarge 1 104" xfId="1225" xr:uid="{00000000-0005-0000-0000-00002A120000}"/>
    <cellStyle name="40% - uthevingsfarge 1 104 2" xfId="2853" xr:uid="{00000000-0005-0000-0000-00002B120000}"/>
    <cellStyle name="40% - uthevingsfarge 1 104 2 2" xfId="3267" xr:uid="{00000000-0005-0000-0000-00002C120000}"/>
    <cellStyle name="40% - uthevingsfarge 1 104 2 2 2" xfId="6852" xr:uid="{00000000-0005-0000-0000-00002D120000}"/>
    <cellStyle name="40% - uthevingsfarge 1 104 2 2 2 2" xfId="15307" xr:uid="{BDAC5EC4-F971-4523-8508-039F96B094DA}"/>
    <cellStyle name="40% - uthevingsfarge 1 104 2 2 3" xfId="12160" xr:uid="{4BFA7102-1CB5-4DBC-9CF6-B1BEDC29EF5B}"/>
    <cellStyle name="40% - uthevingsfarge 1 104 2 3" xfId="3726" xr:uid="{00000000-0005-0000-0000-00002E120000}"/>
    <cellStyle name="40% - uthevingsfarge 1 104 2 3 2" xfId="12615" xr:uid="{9E709053-6A27-4B29-B920-5025AF28B78B}"/>
    <cellStyle name="40% - uthevingsfarge 1 104 2 4" xfId="6426" xr:uid="{00000000-0005-0000-0000-00002F120000}"/>
    <cellStyle name="40% - uthevingsfarge 1 104 2 4 2" xfId="14881" xr:uid="{A7766F87-FE93-4B45-BAC9-3FFCBCE6CD20}"/>
    <cellStyle name="40% - uthevingsfarge 1 104 2 5" xfId="8852" xr:uid="{00000000-0005-0000-0000-000030120000}"/>
    <cellStyle name="40% - uthevingsfarge 1 104 2 5 2" xfId="17307" xr:uid="{E78BD2B8-3FDD-4D8B-AEDC-56FC8411DFD6}"/>
    <cellStyle name="40% - uthevingsfarge 1 104 2 6" xfId="11746" xr:uid="{C1637874-01B8-4779-8C5D-853DD40BA328}"/>
    <cellStyle name="40% - uthevingsfarge 1 104 3" xfId="3266" xr:uid="{00000000-0005-0000-0000-000031120000}"/>
    <cellStyle name="40% - uthevingsfarge 1 104 3 2" xfId="6851" xr:uid="{00000000-0005-0000-0000-000032120000}"/>
    <cellStyle name="40% - uthevingsfarge 1 104 3 2 2" xfId="15306" xr:uid="{A6CB4411-5D75-49BF-A3A0-5A6BB6F646E4}"/>
    <cellStyle name="40% - uthevingsfarge 1 104 3 3" xfId="12159" xr:uid="{AB6FF18C-4C1C-4A89-8A24-978A4655A13D}"/>
    <cellStyle name="40% - uthevingsfarge 1 104 4" xfId="4035" xr:uid="{00000000-0005-0000-0000-000033120000}"/>
    <cellStyle name="40% - uthevingsfarge 1 104 4 2" xfId="12923" xr:uid="{F3934F35-C479-4AFD-B197-B2C422CF849C}"/>
    <cellStyle name="40% - uthevingsfarge 1 104 5" xfId="6141" xr:uid="{00000000-0005-0000-0000-000034120000}"/>
    <cellStyle name="40% - uthevingsfarge 1 104 5 2" xfId="14596" xr:uid="{40146E35-6E4E-4E98-A488-42E0970454BA}"/>
    <cellStyle name="40% - uthevingsfarge 1 104 6" xfId="8851" xr:uid="{00000000-0005-0000-0000-000035120000}"/>
    <cellStyle name="40% - uthevingsfarge 1 104 6 2" xfId="17306" xr:uid="{1D02906D-84A1-4079-A403-230CFA5AFD89}"/>
    <cellStyle name="40% - uthevingsfarge 1 104 7" xfId="11464" xr:uid="{B97A1472-6D22-404E-822B-82CD5628D132}"/>
    <cellStyle name="40% - uthevingsfarge 1 105" xfId="1226" xr:uid="{00000000-0005-0000-0000-000036120000}"/>
    <cellStyle name="40% - uthevingsfarge 1 105 2" xfId="2854" xr:uid="{00000000-0005-0000-0000-000037120000}"/>
    <cellStyle name="40% - uthevingsfarge 1 105 2 2" xfId="3269" xr:uid="{00000000-0005-0000-0000-000038120000}"/>
    <cellStyle name="40% - uthevingsfarge 1 105 2 2 2" xfId="6854" xr:uid="{00000000-0005-0000-0000-000039120000}"/>
    <cellStyle name="40% - uthevingsfarge 1 105 2 2 2 2" xfId="15309" xr:uid="{368A9CD6-5201-4E66-A668-77324B18A62D}"/>
    <cellStyle name="40% - uthevingsfarge 1 105 2 2 3" xfId="12162" xr:uid="{E0ADBB04-F565-44A7-B524-541A90249B13}"/>
    <cellStyle name="40% - uthevingsfarge 1 105 2 3" xfId="3725" xr:uid="{00000000-0005-0000-0000-00003A120000}"/>
    <cellStyle name="40% - uthevingsfarge 1 105 2 3 2" xfId="12614" xr:uid="{22F8EA8D-09E7-4D9B-BB44-A407F63763D7}"/>
    <cellStyle name="40% - uthevingsfarge 1 105 2 4" xfId="6427" xr:uid="{00000000-0005-0000-0000-00003B120000}"/>
    <cellStyle name="40% - uthevingsfarge 1 105 2 4 2" xfId="14882" xr:uid="{D0838A6D-576E-4868-A74D-06A3C643E4EF}"/>
    <cellStyle name="40% - uthevingsfarge 1 105 2 5" xfId="8854" xr:uid="{00000000-0005-0000-0000-00003C120000}"/>
    <cellStyle name="40% - uthevingsfarge 1 105 2 5 2" xfId="17309" xr:uid="{E5A34D89-F938-4469-AB3A-66D142DB7704}"/>
    <cellStyle name="40% - uthevingsfarge 1 105 2 6" xfId="11747" xr:uid="{0787BD2F-3523-4B9B-8F87-0F5BD93E42F5}"/>
    <cellStyle name="40% - uthevingsfarge 1 105 3" xfId="3268" xr:uid="{00000000-0005-0000-0000-00003D120000}"/>
    <cellStyle name="40% - uthevingsfarge 1 105 3 2" xfId="6853" xr:uid="{00000000-0005-0000-0000-00003E120000}"/>
    <cellStyle name="40% - uthevingsfarge 1 105 3 2 2" xfId="15308" xr:uid="{50716864-ED83-4A9D-B11D-FEB835013639}"/>
    <cellStyle name="40% - uthevingsfarge 1 105 3 3" xfId="12161" xr:uid="{46D479E1-265A-4611-A651-BE4F7A5C0528}"/>
    <cellStyle name="40% - uthevingsfarge 1 105 4" xfId="3885" xr:uid="{00000000-0005-0000-0000-00003F120000}"/>
    <cellStyle name="40% - uthevingsfarge 1 105 4 2" xfId="12774" xr:uid="{BCE1169A-140B-4146-8A10-61B4F8065E37}"/>
    <cellStyle name="40% - uthevingsfarge 1 105 5" xfId="6142" xr:uid="{00000000-0005-0000-0000-000040120000}"/>
    <cellStyle name="40% - uthevingsfarge 1 105 5 2" xfId="14597" xr:uid="{36F7015A-CCC7-4E1A-BCAE-5E65F0FAA1C7}"/>
    <cellStyle name="40% - uthevingsfarge 1 105 6" xfId="8853" xr:uid="{00000000-0005-0000-0000-000041120000}"/>
    <cellStyle name="40% - uthevingsfarge 1 105 6 2" xfId="17308" xr:uid="{49157750-26E6-4251-B981-0B7B48888F4A}"/>
    <cellStyle name="40% - uthevingsfarge 1 105 7" xfId="11465" xr:uid="{522D1C5E-C714-4023-AEB7-4D9CF0FCF454}"/>
    <cellStyle name="40% - uthevingsfarge 1 106" xfId="1227" xr:uid="{00000000-0005-0000-0000-000042120000}"/>
    <cellStyle name="40% - uthevingsfarge 1 106 2" xfId="2855" xr:uid="{00000000-0005-0000-0000-000043120000}"/>
    <cellStyle name="40% - uthevingsfarge 1 106 2 2" xfId="3271" xr:uid="{00000000-0005-0000-0000-000044120000}"/>
    <cellStyle name="40% - uthevingsfarge 1 106 2 2 2" xfId="6856" xr:uid="{00000000-0005-0000-0000-000045120000}"/>
    <cellStyle name="40% - uthevingsfarge 1 106 2 2 2 2" xfId="15311" xr:uid="{0E0B2642-A525-443E-AA8D-E5957C1CBC67}"/>
    <cellStyle name="40% - uthevingsfarge 1 106 2 2 3" xfId="12164" xr:uid="{46306AFF-8FCB-48FC-A5F4-9EFFFE875661}"/>
    <cellStyle name="40% - uthevingsfarge 1 106 2 3" xfId="3724" xr:uid="{00000000-0005-0000-0000-000046120000}"/>
    <cellStyle name="40% - uthevingsfarge 1 106 2 3 2" xfId="12613" xr:uid="{A3557E62-1DBB-44A7-BF57-233CBC544EBD}"/>
    <cellStyle name="40% - uthevingsfarge 1 106 2 4" xfId="6428" xr:uid="{00000000-0005-0000-0000-000047120000}"/>
    <cellStyle name="40% - uthevingsfarge 1 106 2 4 2" xfId="14883" xr:uid="{2656B737-1574-4075-B1A5-BBCCA2DF73AC}"/>
    <cellStyle name="40% - uthevingsfarge 1 106 2 5" xfId="8856" xr:uid="{00000000-0005-0000-0000-000048120000}"/>
    <cellStyle name="40% - uthevingsfarge 1 106 2 5 2" xfId="17311" xr:uid="{D9357A69-E5D2-4FCA-A5AF-74076A12A464}"/>
    <cellStyle name="40% - uthevingsfarge 1 106 2 6" xfId="11748" xr:uid="{7956FAED-B577-4DD8-9438-5BA1B8B8EBE2}"/>
    <cellStyle name="40% - uthevingsfarge 1 106 3" xfId="3270" xr:uid="{00000000-0005-0000-0000-000049120000}"/>
    <cellStyle name="40% - uthevingsfarge 1 106 3 2" xfId="6855" xr:uid="{00000000-0005-0000-0000-00004A120000}"/>
    <cellStyle name="40% - uthevingsfarge 1 106 3 2 2" xfId="15310" xr:uid="{DA34E846-4FFD-44C3-B8EE-0F94178D7EE4}"/>
    <cellStyle name="40% - uthevingsfarge 1 106 3 3" xfId="12163" xr:uid="{447F37BE-4347-432D-B4F8-7136A8B7E6F6}"/>
    <cellStyle name="40% - uthevingsfarge 1 106 4" xfId="4120" xr:uid="{00000000-0005-0000-0000-00004B120000}"/>
    <cellStyle name="40% - uthevingsfarge 1 106 4 2" xfId="13008" xr:uid="{0824794C-6830-4752-8D82-DB98E68C6B8C}"/>
    <cellStyle name="40% - uthevingsfarge 1 106 5" xfId="6143" xr:uid="{00000000-0005-0000-0000-00004C120000}"/>
    <cellStyle name="40% - uthevingsfarge 1 106 5 2" xfId="14598" xr:uid="{71500EB1-B66E-4703-9519-EA6EAF78B86A}"/>
    <cellStyle name="40% - uthevingsfarge 1 106 6" xfId="8855" xr:uid="{00000000-0005-0000-0000-00004D120000}"/>
    <cellStyle name="40% - uthevingsfarge 1 106 6 2" xfId="17310" xr:uid="{B4171964-69CE-429D-8C21-6975563A14D1}"/>
    <cellStyle name="40% - uthevingsfarge 1 106 7" xfId="11466" xr:uid="{5044B8E0-76BA-4EDC-8E75-836CF640ACC2}"/>
    <cellStyle name="40% - uthevingsfarge 1 107" xfId="1228" xr:uid="{00000000-0005-0000-0000-00004E120000}"/>
    <cellStyle name="40% - uthevingsfarge 1 107 2" xfId="2856" xr:uid="{00000000-0005-0000-0000-00004F120000}"/>
    <cellStyle name="40% - uthevingsfarge 1 107 2 2" xfId="3273" xr:uid="{00000000-0005-0000-0000-000050120000}"/>
    <cellStyle name="40% - uthevingsfarge 1 107 2 2 2" xfId="6858" xr:uid="{00000000-0005-0000-0000-000051120000}"/>
    <cellStyle name="40% - uthevingsfarge 1 107 2 2 2 2" xfId="15313" xr:uid="{414CEBCD-B89E-4D4B-8665-072D4F8DD834}"/>
    <cellStyle name="40% - uthevingsfarge 1 107 2 2 3" xfId="12166" xr:uid="{388DCA4C-83D4-4ADB-A1C1-6425DEFA8F6D}"/>
    <cellStyle name="40% - uthevingsfarge 1 107 2 3" xfId="3723" xr:uid="{00000000-0005-0000-0000-000052120000}"/>
    <cellStyle name="40% - uthevingsfarge 1 107 2 3 2" xfId="12612" xr:uid="{549636B2-C19E-4AF7-96C1-077E599FD89C}"/>
    <cellStyle name="40% - uthevingsfarge 1 107 2 4" xfId="6429" xr:uid="{00000000-0005-0000-0000-000053120000}"/>
    <cellStyle name="40% - uthevingsfarge 1 107 2 4 2" xfId="14884" xr:uid="{79A19A7B-8AB2-4300-9EB7-80F6192C296E}"/>
    <cellStyle name="40% - uthevingsfarge 1 107 2 5" xfId="8858" xr:uid="{00000000-0005-0000-0000-000054120000}"/>
    <cellStyle name="40% - uthevingsfarge 1 107 2 5 2" xfId="17313" xr:uid="{36CEFECD-F5E4-4B35-B275-B606C4071D71}"/>
    <cellStyle name="40% - uthevingsfarge 1 107 2 6" xfId="11749" xr:uid="{0F3E3324-FEA8-4C7C-B9E4-A55E0350767C}"/>
    <cellStyle name="40% - uthevingsfarge 1 107 3" xfId="3272" xr:uid="{00000000-0005-0000-0000-000055120000}"/>
    <cellStyle name="40% - uthevingsfarge 1 107 3 2" xfId="6857" xr:uid="{00000000-0005-0000-0000-000056120000}"/>
    <cellStyle name="40% - uthevingsfarge 1 107 3 2 2" xfId="15312" xr:uid="{98931BF1-323B-4138-8ACF-AF916B298973}"/>
    <cellStyle name="40% - uthevingsfarge 1 107 3 3" xfId="12165" xr:uid="{267FD45E-C76E-4E74-93D6-BA28B98C9CA1}"/>
    <cellStyle name="40% - uthevingsfarge 1 107 4" xfId="4121" xr:uid="{00000000-0005-0000-0000-000057120000}"/>
    <cellStyle name="40% - uthevingsfarge 1 107 4 2" xfId="13009" xr:uid="{45738195-1D57-407C-8494-76F9F3BA8202}"/>
    <cellStyle name="40% - uthevingsfarge 1 107 5" xfId="6144" xr:uid="{00000000-0005-0000-0000-000058120000}"/>
    <cellStyle name="40% - uthevingsfarge 1 107 5 2" xfId="14599" xr:uid="{49739BEE-5AB6-4A16-8C6A-6EA81805D434}"/>
    <cellStyle name="40% - uthevingsfarge 1 107 6" xfId="8857" xr:uid="{00000000-0005-0000-0000-000059120000}"/>
    <cellStyle name="40% - uthevingsfarge 1 107 6 2" xfId="17312" xr:uid="{B3156634-1239-4F3A-8AFE-7802C47DDF39}"/>
    <cellStyle name="40% - uthevingsfarge 1 107 7" xfId="11467" xr:uid="{804E4CBA-C057-4C8A-8A23-FC9FD01B30BE}"/>
    <cellStyle name="40% - uthevingsfarge 1 108" xfId="1229" xr:uid="{00000000-0005-0000-0000-00005A120000}"/>
    <cellStyle name="40% - uthevingsfarge 1 108 2" xfId="2857" xr:uid="{00000000-0005-0000-0000-00005B120000}"/>
    <cellStyle name="40% - uthevingsfarge 1 108 2 2" xfId="3275" xr:uid="{00000000-0005-0000-0000-00005C120000}"/>
    <cellStyle name="40% - uthevingsfarge 1 108 2 2 2" xfId="6860" xr:uid="{00000000-0005-0000-0000-00005D120000}"/>
    <cellStyle name="40% - uthevingsfarge 1 108 2 2 2 2" xfId="15315" xr:uid="{2A9B08FA-97FD-4249-B224-63D4D4DE4481}"/>
    <cellStyle name="40% - uthevingsfarge 1 108 2 2 3" xfId="12168" xr:uid="{74C962BC-3A16-455E-8BCC-2A9DC7520D19}"/>
    <cellStyle name="40% - uthevingsfarge 1 108 2 3" xfId="3722" xr:uid="{00000000-0005-0000-0000-00005E120000}"/>
    <cellStyle name="40% - uthevingsfarge 1 108 2 3 2" xfId="12611" xr:uid="{049A1CC4-F529-47D2-AD65-52A7FD1F6D60}"/>
    <cellStyle name="40% - uthevingsfarge 1 108 2 4" xfId="6430" xr:uid="{00000000-0005-0000-0000-00005F120000}"/>
    <cellStyle name="40% - uthevingsfarge 1 108 2 4 2" xfId="14885" xr:uid="{DD8EF9B6-2166-4DCA-90DD-CC31F80ABB60}"/>
    <cellStyle name="40% - uthevingsfarge 1 108 2 5" xfId="8860" xr:uid="{00000000-0005-0000-0000-000060120000}"/>
    <cellStyle name="40% - uthevingsfarge 1 108 2 5 2" xfId="17315" xr:uid="{43E112AB-924E-4CB8-99E5-9892898A0112}"/>
    <cellStyle name="40% - uthevingsfarge 1 108 2 6" xfId="11750" xr:uid="{C8B388FF-543F-4428-9477-AED6B3A72CAD}"/>
    <cellStyle name="40% - uthevingsfarge 1 108 3" xfId="3274" xr:uid="{00000000-0005-0000-0000-000061120000}"/>
    <cellStyle name="40% - uthevingsfarge 1 108 3 2" xfId="6859" xr:uid="{00000000-0005-0000-0000-000062120000}"/>
    <cellStyle name="40% - uthevingsfarge 1 108 3 2 2" xfId="15314" xr:uid="{F76D6DC0-BF32-41EE-8294-DC35B9A4D0A4}"/>
    <cellStyle name="40% - uthevingsfarge 1 108 3 3" xfId="12167" xr:uid="{D61A2683-5569-4177-BE25-891795128EDC}"/>
    <cellStyle name="40% - uthevingsfarge 1 108 4" xfId="4034" xr:uid="{00000000-0005-0000-0000-000063120000}"/>
    <cellStyle name="40% - uthevingsfarge 1 108 4 2" xfId="12922" xr:uid="{7193A8E0-F70E-4AB3-B40E-3D787373AFDF}"/>
    <cellStyle name="40% - uthevingsfarge 1 108 5" xfId="6145" xr:uid="{00000000-0005-0000-0000-000064120000}"/>
    <cellStyle name="40% - uthevingsfarge 1 108 5 2" xfId="14600" xr:uid="{33814911-B63D-46A3-80F8-BE01DAB7263F}"/>
    <cellStyle name="40% - uthevingsfarge 1 108 6" xfId="8859" xr:uid="{00000000-0005-0000-0000-000065120000}"/>
    <cellStyle name="40% - uthevingsfarge 1 108 6 2" xfId="17314" xr:uid="{1258B28E-0306-4066-8C6D-EC223023D175}"/>
    <cellStyle name="40% - uthevingsfarge 1 108 7" xfId="11468" xr:uid="{FA678AED-2209-434E-85F5-2D4DE715D4E1}"/>
    <cellStyle name="40% - uthevingsfarge 1 109" xfId="1230" xr:uid="{00000000-0005-0000-0000-000066120000}"/>
    <cellStyle name="40% - uthevingsfarge 1 109 2" xfId="2858" xr:uid="{00000000-0005-0000-0000-000067120000}"/>
    <cellStyle name="40% - uthevingsfarge 1 109 2 2" xfId="3277" xr:uid="{00000000-0005-0000-0000-000068120000}"/>
    <cellStyle name="40% - uthevingsfarge 1 109 2 2 2" xfId="6862" xr:uid="{00000000-0005-0000-0000-000069120000}"/>
    <cellStyle name="40% - uthevingsfarge 1 109 2 2 2 2" xfId="15317" xr:uid="{D2FCDB7E-E130-48D7-A2E5-8C6248CBED36}"/>
    <cellStyle name="40% - uthevingsfarge 1 109 2 2 3" xfId="12170" xr:uid="{B1F8D4D8-1464-4153-9DD6-8354FED82D8D}"/>
    <cellStyle name="40% - uthevingsfarge 1 109 2 3" xfId="4114" xr:uid="{00000000-0005-0000-0000-00006A120000}"/>
    <cellStyle name="40% - uthevingsfarge 1 109 2 3 2" xfId="13002" xr:uid="{DEF9FDB3-91D3-4F56-83DF-2C57369F9457}"/>
    <cellStyle name="40% - uthevingsfarge 1 109 2 4" xfId="6431" xr:uid="{00000000-0005-0000-0000-00006B120000}"/>
    <cellStyle name="40% - uthevingsfarge 1 109 2 4 2" xfId="14886" xr:uid="{76910FFE-9B03-4271-95C2-76D2DFB53A78}"/>
    <cellStyle name="40% - uthevingsfarge 1 109 2 5" xfId="8862" xr:uid="{00000000-0005-0000-0000-00006C120000}"/>
    <cellStyle name="40% - uthevingsfarge 1 109 2 5 2" xfId="17317" xr:uid="{2EAF1F04-3218-4488-B983-45917C3D6270}"/>
    <cellStyle name="40% - uthevingsfarge 1 109 2 6" xfId="11751" xr:uid="{07B17444-9F6F-4BEB-AF9D-7AB9458E8061}"/>
    <cellStyle name="40% - uthevingsfarge 1 109 3" xfId="3276" xr:uid="{00000000-0005-0000-0000-00006D120000}"/>
    <cellStyle name="40% - uthevingsfarge 1 109 3 2" xfId="6861" xr:uid="{00000000-0005-0000-0000-00006E120000}"/>
    <cellStyle name="40% - uthevingsfarge 1 109 3 2 2" xfId="15316" xr:uid="{D5A70E3B-2997-4903-A612-DFB86361FCCE}"/>
    <cellStyle name="40% - uthevingsfarge 1 109 3 3" xfId="12169" xr:uid="{AA9DEADC-C669-4A1E-90C5-92EAD4643B54}"/>
    <cellStyle name="40% - uthevingsfarge 1 109 4" xfId="3884" xr:uid="{00000000-0005-0000-0000-00006F120000}"/>
    <cellStyle name="40% - uthevingsfarge 1 109 4 2" xfId="12773" xr:uid="{B782FBE9-F058-45A8-B602-A1442A9E7B3A}"/>
    <cellStyle name="40% - uthevingsfarge 1 109 5" xfId="6146" xr:uid="{00000000-0005-0000-0000-000070120000}"/>
    <cellStyle name="40% - uthevingsfarge 1 109 5 2" xfId="14601" xr:uid="{ABEB8FD2-AF6A-4DB4-979B-A706084FD1F6}"/>
    <cellStyle name="40% - uthevingsfarge 1 109 6" xfId="8861" xr:uid="{00000000-0005-0000-0000-000071120000}"/>
    <cellStyle name="40% - uthevingsfarge 1 109 6 2" xfId="17316" xr:uid="{40882CDF-D2F7-41C8-95A9-600DDA832C2B}"/>
    <cellStyle name="40% - uthevingsfarge 1 109 7" xfId="11469" xr:uid="{CAE6D557-3E79-459B-97A1-9F94A065834E}"/>
    <cellStyle name="40% - uthevingsfarge 1 11" xfId="1231" xr:uid="{00000000-0005-0000-0000-000072120000}"/>
    <cellStyle name="40% - uthevingsfarge 1 11 2" xfId="1232" xr:uid="{00000000-0005-0000-0000-000073120000}"/>
    <cellStyle name="40% - uthevingsfarge 1 11 2 2" xfId="5602" xr:uid="{00000000-0005-0000-0000-000074120000}"/>
    <cellStyle name="40% - uthevingsfarge 1 11 2 2 2" xfId="8235" xr:uid="{00000000-0005-0000-0000-000075120000}"/>
    <cellStyle name="40% - uthevingsfarge 1 11 2 2 2 2" xfId="16690" xr:uid="{8324843E-2DF0-4B81-94BE-96B4876DF1AB}"/>
    <cellStyle name="40% - uthevingsfarge 1 11 2 2 3" xfId="14117" xr:uid="{2256AEEB-4017-4109-A607-CFE927447036}"/>
    <cellStyle name="40% - uthevingsfarge 1 11 2 3" xfId="9941" xr:uid="{00000000-0005-0000-0000-000076120000}"/>
    <cellStyle name="40% - uthevingsfarge 1 11 2 3 2" xfId="18367" xr:uid="{C6E963C7-D68D-48F6-9F15-DEC6585BB93D}"/>
    <cellStyle name="40% - uthevingsfarge 1 11 3" xfId="4881" xr:uid="{00000000-0005-0000-0000-000077120000}"/>
    <cellStyle name="40% - uthevingsfarge 1 11 3 2" xfId="7534" xr:uid="{00000000-0005-0000-0000-000078120000}"/>
    <cellStyle name="40% - uthevingsfarge 1 11 3 2 2" xfId="15989" xr:uid="{DB860750-8AF4-45DD-BC03-5E496961F27B}"/>
    <cellStyle name="40% - uthevingsfarge 1 11 3 3" xfId="13416" xr:uid="{5D46D4BD-8766-43A3-A9FD-ED149047330F}"/>
    <cellStyle name="40% - uthevingsfarge 1 11 4" xfId="9825" xr:uid="{00000000-0005-0000-0000-000079120000}"/>
    <cellStyle name="40% - uthevingsfarge 1 11 4 2" xfId="18251" xr:uid="{33E6416F-76D4-4977-A41A-5FC94A84A88F}"/>
    <cellStyle name="40% - uthevingsfarge 1 110" xfId="6588" xr:uid="{00000000-0005-0000-0000-00007A120000}"/>
    <cellStyle name="40% - uthevingsfarge 1 110 2" xfId="15043" xr:uid="{8E1DAE35-FC7B-4D91-A70E-9BDDFE13AF34}"/>
    <cellStyle name="40% - uthevingsfarge 1 111" xfId="8591" xr:uid="{00000000-0005-0000-0000-00007B120000}"/>
    <cellStyle name="40% - uthevingsfarge 1 111 2" xfId="17046" xr:uid="{81F574DB-ABDB-4BAF-9133-7F9E615BC229}"/>
    <cellStyle name="40% - uthevingsfarge 1 12" xfId="1233" xr:uid="{00000000-0005-0000-0000-00007C120000}"/>
    <cellStyle name="40% - uthevingsfarge 1 12 2" xfId="1234" xr:uid="{00000000-0005-0000-0000-00007D120000}"/>
    <cellStyle name="40% - uthevingsfarge 1 12 2 2" xfId="5603" xr:uid="{00000000-0005-0000-0000-00007E120000}"/>
    <cellStyle name="40% - uthevingsfarge 1 12 2 2 2" xfId="8236" xr:uid="{00000000-0005-0000-0000-00007F120000}"/>
    <cellStyle name="40% - uthevingsfarge 1 12 2 2 2 2" xfId="16691" xr:uid="{D319664F-3983-4356-B14A-40BE502E4B77}"/>
    <cellStyle name="40% - uthevingsfarge 1 12 2 2 3" xfId="14118" xr:uid="{8C568EB0-4760-420D-B162-850500B58CBF}"/>
    <cellStyle name="40% - uthevingsfarge 1 12 2 3" xfId="10118" xr:uid="{00000000-0005-0000-0000-000080120000}"/>
    <cellStyle name="40% - uthevingsfarge 1 12 2 3 2" xfId="18539" xr:uid="{A38318FE-1DCF-4316-960F-DD9A836B31B9}"/>
    <cellStyle name="40% - uthevingsfarge 1 12 3" xfId="4882" xr:uid="{00000000-0005-0000-0000-000081120000}"/>
    <cellStyle name="40% - uthevingsfarge 1 12 3 2" xfId="7535" xr:uid="{00000000-0005-0000-0000-000082120000}"/>
    <cellStyle name="40% - uthevingsfarge 1 12 3 2 2" xfId="15990" xr:uid="{1FFB3DE2-8704-4A3E-9D63-0C5FC9EF9710}"/>
    <cellStyle name="40% - uthevingsfarge 1 12 3 3" xfId="13417" xr:uid="{AB6B23FB-E9D5-4AC5-A22C-951EEC5876CA}"/>
    <cellStyle name="40% - uthevingsfarge 1 12 4" xfId="10228" xr:uid="{00000000-0005-0000-0000-000083120000}"/>
    <cellStyle name="40% - uthevingsfarge 1 12 4 2" xfId="18645" xr:uid="{F3A1ACBC-B429-4D8F-8028-39DBC1B6E145}"/>
    <cellStyle name="40% - uthevingsfarge 1 13" xfId="1235" xr:uid="{00000000-0005-0000-0000-000084120000}"/>
    <cellStyle name="40% - uthevingsfarge 1 13 2" xfId="1236" xr:uid="{00000000-0005-0000-0000-000085120000}"/>
    <cellStyle name="40% - uthevingsfarge 1 13 2 2" xfId="5604" xr:uid="{00000000-0005-0000-0000-000086120000}"/>
    <cellStyle name="40% - uthevingsfarge 1 13 2 2 2" xfId="8237" xr:uid="{00000000-0005-0000-0000-000087120000}"/>
    <cellStyle name="40% - uthevingsfarge 1 13 2 2 2 2" xfId="16692" xr:uid="{4C21E544-CEDD-4C26-82E1-095FFB50E154}"/>
    <cellStyle name="40% - uthevingsfarge 1 13 2 2 3" xfId="14119" xr:uid="{F19D907B-3355-463A-8C38-BE9345652445}"/>
    <cellStyle name="40% - uthevingsfarge 1 13 2 3" xfId="10283" xr:uid="{00000000-0005-0000-0000-000088120000}"/>
    <cellStyle name="40% - uthevingsfarge 1 13 2 3 2" xfId="18700" xr:uid="{BA4581B1-B013-4EBB-BB92-004FFC5679C8}"/>
    <cellStyle name="40% - uthevingsfarge 1 13 3" xfId="4883" xr:uid="{00000000-0005-0000-0000-000089120000}"/>
    <cellStyle name="40% - uthevingsfarge 1 13 3 2" xfId="7536" xr:uid="{00000000-0005-0000-0000-00008A120000}"/>
    <cellStyle name="40% - uthevingsfarge 1 13 3 2 2" xfId="15991" xr:uid="{AD416711-9938-440F-98CF-8141E1CD916C}"/>
    <cellStyle name="40% - uthevingsfarge 1 13 3 3" xfId="13418" xr:uid="{FE165BDA-2EAA-4941-BBF7-E72122C1358D}"/>
    <cellStyle name="40% - uthevingsfarge 1 13 4" xfId="10400" xr:uid="{00000000-0005-0000-0000-00008B120000}"/>
    <cellStyle name="40% - uthevingsfarge 1 13 4 2" xfId="18817" xr:uid="{80894C55-9772-4587-B7ED-CC08FC67EDAD}"/>
    <cellStyle name="40% - uthevingsfarge 1 14" xfId="1237" xr:uid="{00000000-0005-0000-0000-00008C120000}"/>
    <cellStyle name="40% - uthevingsfarge 1 14 2" xfId="1238" xr:uid="{00000000-0005-0000-0000-00008D120000}"/>
    <cellStyle name="40% - uthevingsfarge 1 14 2 2" xfId="5605" xr:uid="{00000000-0005-0000-0000-00008E120000}"/>
    <cellStyle name="40% - uthevingsfarge 1 14 2 2 2" xfId="8238" xr:uid="{00000000-0005-0000-0000-00008F120000}"/>
    <cellStyle name="40% - uthevingsfarge 1 14 2 2 2 2" xfId="16693" xr:uid="{76179266-EE1D-42B3-ABB4-B6CA1C12DDB4}"/>
    <cellStyle name="40% - uthevingsfarge 1 14 2 2 3" xfId="14120" xr:uid="{AA24526C-2C71-49F4-A398-323C8E4409B4}"/>
    <cellStyle name="40% - uthevingsfarge 1 14 2 3" xfId="9879" xr:uid="{00000000-0005-0000-0000-000090120000}"/>
    <cellStyle name="40% - uthevingsfarge 1 14 2 3 2" xfId="18305" xr:uid="{F7779D02-BCF2-4017-945D-813C735353D5}"/>
    <cellStyle name="40% - uthevingsfarge 1 14 3" xfId="4884" xr:uid="{00000000-0005-0000-0000-000091120000}"/>
    <cellStyle name="40% - uthevingsfarge 1 14 3 2" xfId="7537" xr:uid="{00000000-0005-0000-0000-000092120000}"/>
    <cellStyle name="40% - uthevingsfarge 1 14 3 2 2" xfId="15992" xr:uid="{7CA6AF23-27E0-4DA4-93C3-FC2951B6285D}"/>
    <cellStyle name="40% - uthevingsfarge 1 14 3 3" xfId="13419" xr:uid="{173675D4-592F-4AF2-8AF2-AB9819122CB8}"/>
    <cellStyle name="40% - uthevingsfarge 1 14 4" xfId="9824" xr:uid="{00000000-0005-0000-0000-000093120000}"/>
    <cellStyle name="40% - uthevingsfarge 1 14 4 2" xfId="18250" xr:uid="{8DC5B42F-E2AC-4C02-BE63-6636E94C194A}"/>
    <cellStyle name="40% - uthevingsfarge 1 15" xfId="1239" xr:uid="{00000000-0005-0000-0000-000094120000}"/>
    <cellStyle name="40% - uthevingsfarge 1 15 2" xfId="1240" xr:uid="{00000000-0005-0000-0000-000095120000}"/>
    <cellStyle name="40% - uthevingsfarge 1 15 2 2" xfId="5606" xr:uid="{00000000-0005-0000-0000-000096120000}"/>
    <cellStyle name="40% - uthevingsfarge 1 15 2 2 2" xfId="8239" xr:uid="{00000000-0005-0000-0000-000097120000}"/>
    <cellStyle name="40% - uthevingsfarge 1 15 2 2 2 2" xfId="16694" xr:uid="{D107D149-5DAE-4827-9861-08A356DC1993}"/>
    <cellStyle name="40% - uthevingsfarge 1 15 2 2 3" xfId="14121" xr:uid="{42A66894-2CE5-4244-85AC-622E07C7E39A}"/>
    <cellStyle name="40% - uthevingsfarge 1 15 2 3" xfId="10282" xr:uid="{00000000-0005-0000-0000-000098120000}"/>
    <cellStyle name="40% - uthevingsfarge 1 15 2 3 2" xfId="18699" xr:uid="{27852240-B19C-43C5-A49B-A5B420182A3B}"/>
    <cellStyle name="40% - uthevingsfarge 1 15 3" xfId="4885" xr:uid="{00000000-0005-0000-0000-000099120000}"/>
    <cellStyle name="40% - uthevingsfarge 1 15 3 2" xfId="7538" xr:uid="{00000000-0005-0000-0000-00009A120000}"/>
    <cellStyle name="40% - uthevingsfarge 1 15 3 2 2" xfId="15993" xr:uid="{37C461C2-983F-4CAA-8213-A921F642D815}"/>
    <cellStyle name="40% - uthevingsfarge 1 15 3 3" xfId="13420" xr:uid="{F49F8B89-CA05-4DC8-BC5D-7D22CA65CF6B}"/>
    <cellStyle name="40% - uthevingsfarge 1 15 4" xfId="10399" xr:uid="{00000000-0005-0000-0000-00009B120000}"/>
    <cellStyle name="40% - uthevingsfarge 1 15 4 2" xfId="18816" xr:uid="{31E58CE5-38F5-41D9-9D0E-8DAC6334815D}"/>
    <cellStyle name="40% - uthevingsfarge 1 16" xfId="1241" xr:uid="{00000000-0005-0000-0000-00009C120000}"/>
    <cellStyle name="40% - uthevingsfarge 1 16 2" xfId="1242" xr:uid="{00000000-0005-0000-0000-00009D120000}"/>
    <cellStyle name="40% - uthevingsfarge 1 16 2 2" xfId="5607" xr:uid="{00000000-0005-0000-0000-00009E120000}"/>
    <cellStyle name="40% - uthevingsfarge 1 16 2 2 2" xfId="8240" xr:uid="{00000000-0005-0000-0000-00009F120000}"/>
    <cellStyle name="40% - uthevingsfarge 1 16 2 2 2 2" xfId="16695" xr:uid="{439F3181-76ED-4704-8FDD-B9E6EE91610F}"/>
    <cellStyle name="40% - uthevingsfarge 1 16 2 2 3" xfId="14122" xr:uid="{B1DE4843-36BE-4AE4-8404-D23F6CF0993E}"/>
    <cellStyle name="40% - uthevingsfarge 1 16 2 3" xfId="9935" xr:uid="{00000000-0005-0000-0000-0000A0120000}"/>
    <cellStyle name="40% - uthevingsfarge 1 16 2 3 2" xfId="18361" xr:uid="{AEDAA9D4-6AB7-48ED-8D8E-F7341DCD4696}"/>
    <cellStyle name="40% - uthevingsfarge 1 16 3" xfId="4886" xr:uid="{00000000-0005-0000-0000-0000A1120000}"/>
    <cellStyle name="40% - uthevingsfarge 1 16 3 2" xfId="7539" xr:uid="{00000000-0005-0000-0000-0000A2120000}"/>
    <cellStyle name="40% - uthevingsfarge 1 16 3 2 2" xfId="15994" xr:uid="{72D9F5A9-AFBE-4222-B839-1D5C9BE6DF04}"/>
    <cellStyle name="40% - uthevingsfarge 1 16 3 3" xfId="13421" xr:uid="{6C6D041D-18FD-4BF7-BCAC-2728FF16D992}"/>
    <cellStyle name="40% - uthevingsfarge 1 16 4" xfId="9823" xr:uid="{00000000-0005-0000-0000-0000A3120000}"/>
    <cellStyle name="40% - uthevingsfarge 1 16 4 2" xfId="18249" xr:uid="{793F58D5-1A9A-46BB-898A-95FE0062501A}"/>
    <cellStyle name="40% - uthevingsfarge 1 17" xfId="1243" xr:uid="{00000000-0005-0000-0000-0000A4120000}"/>
    <cellStyle name="40% - uthevingsfarge 1 17 2" xfId="1244" xr:uid="{00000000-0005-0000-0000-0000A5120000}"/>
    <cellStyle name="40% - uthevingsfarge 1 17 2 2" xfId="5608" xr:uid="{00000000-0005-0000-0000-0000A6120000}"/>
    <cellStyle name="40% - uthevingsfarge 1 17 2 2 2" xfId="8241" xr:uid="{00000000-0005-0000-0000-0000A7120000}"/>
    <cellStyle name="40% - uthevingsfarge 1 17 2 2 2 2" xfId="16696" xr:uid="{EEBDDC4A-C911-4B32-9D6E-A5C69AAF8521}"/>
    <cellStyle name="40% - uthevingsfarge 1 17 2 2 3" xfId="14123" xr:uid="{7CD1AD6C-8E75-4EAC-89AD-62016E738636}"/>
    <cellStyle name="40% - uthevingsfarge 1 17 2 3" xfId="10281" xr:uid="{00000000-0005-0000-0000-0000A8120000}"/>
    <cellStyle name="40% - uthevingsfarge 1 17 2 3 2" xfId="18698" xr:uid="{583FBE37-2F86-46E8-9276-20D45CC65524}"/>
    <cellStyle name="40% - uthevingsfarge 1 17 3" xfId="4887" xr:uid="{00000000-0005-0000-0000-0000A9120000}"/>
    <cellStyle name="40% - uthevingsfarge 1 17 3 2" xfId="7540" xr:uid="{00000000-0005-0000-0000-0000AA120000}"/>
    <cellStyle name="40% - uthevingsfarge 1 17 3 2 2" xfId="15995" xr:uid="{B0E15DB0-46F6-4FC7-B87A-59498F93338A}"/>
    <cellStyle name="40% - uthevingsfarge 1 17 3 3" xfId="13422" xr:uid="{707041CB-38BA-4DEB-B764-52934E0D409C}"/>
    <cellStyle name="40% - uthevingsfarge 1 17 4" xfId="10398" xr:uid="{00000000-0005-0000-0000-0000AB120000}"/>
    <cellStyle name="40% - uthevingsfarge 1 17 4 2" xfId="18815" xr:uid="{20DEB8C0-C6C3-420B-AD2C-E720B13BF724}"/>
    <cellStyle name="40% - uthevingsfarge 1 18" xfId="1245" xr:uid="{00000000-0005-0000-0000-0000AC120000}"/>
    <cellStyle name="40% - uthevingsfarge 1 18 2" xfId="1246" xr:uid="{00000000-0005-0000-0000-0000AD120000}"/>
    <cellStyle name="40% - uthevingsfarge 1 18 2 2" xfId="5609" xr:uid="{00000000-0005-0000-0000-0000AE120000}"/>
    <cellStyle name="40% - uthevingsfarge 1 18 2 2 2" xfId="8242" xr:uid="{00000000-0005-0000-0000-0000AF120000}"/>
    <cellStyle name="40% - uthevingsfarge 1 18 2 2 2 2" xfId="16697" xr:uid="{9AE15FAA-E1F9-406C-A697-B96574925594}"/>
    <cellStyle name="40% - uthevingsfarge 1 18 2 2 3" xfId="14124" xr:uid="{37971F51-47E1-47B9-A993-A8E9B2971564}"/>
    <cellStyle name="40% - uthevingsfarge 1 18 2 3" xfId="9933" xr:uid="{00000000-0005-0000-0000-0000B0120000}"/>
    <cellStyle name="40% - uthevingsfarge 1 18 2 3 2" xfId="18359" xr:uid="{A42FDFE9-8638-4EC6-AAC1-A43883CED99C}"/>
    <cellStyle name="40% - uthevingsfarge 1 18 3" xfId="4888" xr:uid="{00000000-0005-0000-0000-0000B1120000}"/>
    <cellStyle name="40% - uthevingsfarge 1 18 3 2" xfId="7541" xr:uid="{00000000-0005-0000-0000-0000B2120000}"/>
    <cellStyle name="40% - uthevingsfarge 1 18 3 2 2" xfId="15996" xr:uid="{5E0155FA-93BA-4BB2-8D90-84E5F79C3BA3}"/>
    <cellStyle name="40% - uthevingsfarge 1 18 3 3" xfId="13423" xr:uid="{C6B87670-EAB9-4272-BC02-51D0DD88165C}"/>
    <cellStyle name="40% - uthevingsfarge 1 18 4" xfId="9822" xr:uid="{00000000-0005-0000-0000-0000B3120000}"/>
    <cellStyle name="40% - uthevingsfarge 1 18 4 2" xfId="18248" xr:uid="{1204181E-6E42-4D39-8342-5E7A766D2FE9}"/>
    <cellStyle name="40% - uthevingsfarge 1 19" xfId="1247" xr:uid="{00000000-0005-0000-0000-0000B4120000}"/>
    <cellStyle name="40% - uthevingsfarge 1 19 2" xfId="1248" xr:uid="{00000000-0005-0000-0000-0000B5120000}"/>
    <cellStyle name="40% - uthevingsfarge 1 19 2 2" xfId="5610" xr:uid="{00000000-0005-0000-0000-0000B6120000}"/>
    <cellStyle name="40% - uthevingsfarge 1 19 2 2 2" xfId="8243" xr:uid="{00000000-0005-0000-0000-0000B7120000}"/>
    <cellStyle name="40% - uthevingsfarge 1 19 2 2 2 2" xfId="16698" xr:uid="{A1E2288A-6E6F-436C-960E-EFDE591E1C14}"/>
    <cellStyle name="40% - uthevingsfarge 1 19 2 2 3" xfId="14125" xr:uid="{0A9DAC91-565C-480C-B78C-A118A733FBAF}"/>
    <cellStyle name="40% - uthevingsfarge 1 19 2 3" xfId="10280" xr:uid="{00000000-0005-0000-0000-0000B8120000}"/>
    <cellStyle name="40% - uthevingsfarge 1 19 2 3 2" xfId="18697" xr:uid="{94427B19-8242-4C84-A527-924337471B49}"/>
    <cellStyle name="40% - uthevingsfarge 1 19 3" xfId="4889" xr:uid="{00000000-0005-0000-0000-0000B9120000}"/>
    <cellStyle name="40% - uthevingsfarge 1 19 3 2" xfId="7542" xr:uid="{00000000-0005-0000-0000-0000BA120000}"/>
    <cellStyle name="40% - uthevingsfarge 1 19 3 2 2" xfId="15997" xr:uid="{A21D81B4-BA81-41A1-86C4-F2F0236A0072}"/>
    <cellStyle name="40% - uthevingsfarge 1 19 3 3" xfId="13424" xr:uid="{DA9D2FF4-6018-4CD4-A440-2FD119416970}"/>
    <cellStyle name="40% - uthevingsfarge 1 19 4" xfId="10397" xr:uid="{00000000-0005-0000-0000-0000BB120000}"/>
    <cellStyle name="40% - uthevingsfarge 1 19 4 2" xfId="18814" xr:uid="{05DBD88A-DB06-4DAC-8EE6-2D56061A0ED0}"/>
    <cellStyle name="40% - uthevingsfarge 1 2" xfId="67" xr:uid="{00000000-0005-0000-0000-0000BC120000}"/>
    <cellStyle name="40% - uthevingsfarge 1 2 2" xfId="1249" xr:uid="{00000000-0005-0000-0000-0000BD120000}"/>
    <cellStyle name="40% - uthevingsfarge 1 2 2 2" xfId="5611" xr:uid="{00000000-0005-0000-0000-0000BE120000}"/>
    <cellStyle name="40% - uthevingsfarge 1 2 2 2 2" xfId="8244" xr:uid="{00000000-0005-0000-0000-0000BF120000}"/>
    <cellStyle name="40% - uthevingsfarge 1 2 2 2 2 2" xfId="16699" xr:uid="{CEBB1E7F-8BF0-4A4C-82EA-04A4E0EBB7F6}"/>
    <cellStyle name="40% - uthevingsfarge 1 2 2 2 3" xfId="14126" xr:uid="{CA8E0D79-6117-4F55-B0AA-7957CA1E134D}"/>
    <cellStyle name="40% - uthevingsfarge 1 2 2 3" xfId="9943" xr:uid="{00000000-0005-0000-0000-0000C0120000}"/>
    <cellStyle name="40% - uthevingsfarge 1 2 2 3 2" xfId="18369" xr:uid="{109BD84E-205C-4BF8-8CE4-B62514DDE00A}"/>
    <cellStyle name="40% - uthevingsfarge 1 2 3" xfId="4890" xr:uid="{00000000-0005-0000-0000-0000C1120000}"/>
    <cellStyle name="40% - uthevingsfarge 1 2 3 2" xfId="7543" xr:uid="{00000000-0005-0000-0000-0000C2120000}"/>
    <cellStyle name="40% - uthevingsfarge 1 2 3 2 2" xfId="15998" xr:uid="{2BBD39DD-6DC4-4959-9F5A-483652D517F9}"/>
    <cellStyle name="40% - uthevingsfarge 1 2 3 3" xfId="13425" xr:uid="{0DBDED29-5EB9-4D5B-9CFF-16D496CB73E3}"/>
    <cellStyle name="40% - uthevingsfarge 1 2 4" xfId="9821" xr:uid="{00000000-0005-0000-0000-0000C3120000}"/>
    <cellStyle name="40% - uthevingsfarge 1 2 4 2" xfId="18247" xr:uid="{6A13A115-678F-4E11-8E96-1FF2BF9E448A}"/>
    <cellStyle name="40% - uthevingsfarge 1 20" xfId="1250" xr:uid="{00000000-0005-0000-0000-0000C4120000}"/>
    <cellStyle name="40% - uthevingsfarge 1 20 2" xfId="1251" xr:uid="{00000000-0005-0000-0000-0000C5120000}"/>
    <cellStyle name="40% - uthevingsfarge 1 20 2 2" xfId="5612" xr:uid="{00000000-0005-0000-0000-0000C6120000}"/>
    <cellStyle name="40% - uthevingsfarge 1 20 2 2 2" xfId="8245" xr:uid="{00000000-0005-0000-0000-0000C7120000}"/>
    <cellStyle name="40% - uthevingsfarge 1 20 2 2 2 2" xfId="16700" xr:uid="{91BFE35C-99FE-45A3-8C0B-7CD83F827B05}"/>
    <cellStyle name="40% - uthevingsfarge 1 20 2 2 3" xfId="14127" xr:uid="{2047B283-2403-4DE9-980E-B1BAF409E03B}"/>
    <cellStyle name="40% - uthevingsfarge 1 20 2 3" xfId="10279" xr:uid="{00000000-0005-0000-0000-0000C8120000}"/>
    <cellStyle name="40% - uthevingsfarge 1 20 2 3 2" xfId="18696" xr:uid="{9FF06707-F5FF-4B35-8C9D-9F9C5408A0D3}"/>
    <cellStyle name="40% - uthevingsfarge 1 20 3" xfId="4891" xr:uid="{00000000-0005-0000-0000-0000C9120000}"/>
    <cellStyle name="40% - uthevingsfarge 1 20 3 2" xfId="7544" xr:uid="{00000000-0005-0000-0000-0000CA120000}"/>
    <cellStyle name="40% - uthevingsfarge 1 20 3 2 2" xfId="15999" xr:uid="{16481CDC-FC13-4F07-B30D-457FADABBA11}"/>
    <cellStyle name="40% - uthevingsfarge 1 20 3 3" xfId="13426" xr:uid="{94A639A9-1896-44DE-B047-53C71A046A45}"/>
    <cellStyle name="40% - uthevingsfarge 1 20 4" xfId="10396" xr:uid="{00000000-0005-0000-0000-0000CB120000}"/>
    <cellStyle name="40% - uthevingsfarge 1 20 4 2" xfId="18813" xr:uid="{E50C3F3D-8148-4C40-9053-7F9BB15A810F}"/>
    <cellStyle name="40% - uthevingsfarge 1 21" xfId="1252" xr:uid="{00000000-0005-0000-0000-0000CC120000}"/>
    <cellStyle name="40% - uthevingsfarge 1 21 2" xfId="1253" xr:uid="{00000000-0005-0000-0000-0000CD120000}"/>
    <cellStyle name="40% - uthevingsfarge 1 21 2 2" xfId="5613" xr:uid="{00000000-0005-0000-0000-0000CE120000}"/>
    <cellStyle name="40% - uthevingsfarge 1 21 2 2 2" xfId="8246" xr:uid="{00000000-0005-0000-0000-0000CF120000}"/>
    <cellStyle name="40% - uthevingsfarge 1 21 2 2 2 2" xfId="16701" xr:uid="{A3C83691-69FB-439F-89CE-0C4C578E4573}"/>
    <cellStyle name="40% - uthevingsfarge 1 21 2 2 3" xfId="14128" xr:uid="{3CD168C7-5CDC-4884-A77F-B8A6F01908F8}"/>
    <cellStyle name="40% - uthevingsfarge 1 21 2 3" xfId="9942" xr:uid="{00000000-0005-0000-0000-0000D0120000}"/>
    <cellStyle name="40% - uthevingsfarge 1 21 2 3 2" xfId="18368" xr:uid="{81D73CC3-A74B-4C82-8A94-E61767911AD6}"/>
    <cellStyle name="40% - uthevingsfarge 1 21 3" xfId="4892" xr:uid="{00000000-0005-0000-0000-0000D1120000}"/>
    <cellStyle name="40% - uthevingsfarge 1 21 3 2" xfId="7545" xr:uid="{00000000-0005-0000-0000-0000D2120000}"/>
    <cellStyle name="40% - uthevingsfarge 1 21 3 2 2" xfId="16000" xr:uid="{951B0DE8-4124-45C3-A458-D1614BD94308}"/>
    <cellStyle name="40% - uthevingsfarge 1 21 3 3" xfId="13427" xr:uid="{65960EAF-A801-492B-9200-E425F286AA69}"/>
    <cellStyle name="40% - uthevingsfarge 1 21 4" xfId="9820" xr:uid="{00000000-0005-0000-0000-0000D3120000}"/>
    <cellStyle name="40% - uthevingsfarge 1 21 4 2" xfId="18246" xr:uid="{829BB6FE-23D4-4536-9CAC-CAE20553171B}"/>
    <cellStyle name="40% - uthevingsfarge 1 22" xfId="1254" xr:uid="{00000000-0005-0000-0000-0000D4120000}"/>
    <cellStyle name="40% - uthevingsfarge 1 22 2" xfId="1255" xr:uid="{00000000-0005-0000-0000-0000D5120000}"/>
    <cellStyle name="40% - uthevingsfarge 1 22 2 2" xfId="5614" xr:uid="{00000000-0005-0000-0000-0000D6120000}"/>
    <cellStyle name="40% - uthevingsfarge 1 22 2 2 2" xfId="8247" xr:uid="{00000000-0005-0000-0000-0000D7120000}"/>
    <cellStyle name="40% - uthevingsfarge 1 22 2 2 2 2" xfId="16702" xr:uid="{CE3B4279-CBC5-43E9-893B-173F21D96F4D}"/>
    <cellStyle name="40% - uthevingsfarge 1 22 2 2 3" xfId="14129" xr:uid="{CD3A5FB5-F672-4CD5-A748-2F476480B056}"/>
    <cellStyle name="40% - uthevingsfarge 1 22 2 3" xfId="10278" xr:uid="{00000000-0005-0000-0000-0000D8120000}"/>
    <cellStyle name="40% - uthevingsfarge 1 22 2 3 2" xfId="18695" xr:uid="{BE0CFB3C-84F7-4D41-9EBD-EF241DFC7250}"/>
    <cellStyle name="40% - uthevingsfarge 1 22 3" xfId="4893" xr:uid="{00000000-0005-0000-0000-0000D9120000}"/>
    <cellStyle name="40% - uthevingsfarge 1 22 3 2" xfId="7546" xr:uid="{00000000-0005-0000-0000-0000DA120000}"/>
    <cellStyle name="40% - uthevingsfarge 1 22 3 2 2" xfId="16001" xr:uid="{3A9E177A-55AA-4979-82CF-924A98AF17AB}"/>
    <cellStyle name="40% - uthevingsfarge 1 22 3 3" xfId="13428" xr:uid="{6E167284-C33E-4448-974A-1D40F44BD035}"/>
    <cellStyle name="40% - uthevingsfarge 1 22 4" xfId="10395" xr:uid="{00000000-0005-0000-0000-0000DB120000}"/>
    <cellStyle name="40% - uthevingsfarge 1 22 4 2" xfId="18812" xr:uid="{7F735C45-EDC5-4CE5-8BC8-440BCC114D22}"/>
    <cellStyle name="40% - uthevingsfarge 1 23" xfId="1256" xr:uid="{00000000-0005-0000-0000-0000DC120000}"/>
    <cellStyle name="40% - uthevingsfarge 1 23 2" xfId="1257" xr:uid="{00000000-0005-0000-0000-0000DD120000}"/>
    <cellStyle name="40% - uthevingsfarge 1 23 2 2" xfId="5615" xr:uid="{00000000-0005-0000-0000-0000DE120000}"/>
    <cellStyle name="40% - uthevingsfarge 1 23 2 2 2" xfId="8248" xr:uid="{00000000-0005-0000-0000-0000DF120000}"/>
    <cellStyle name="40% - uthevingsfarge 1 23 2 2 2 2" xfId="16703" xr:uid="{2CE50C2A-0458-4AEC-A872-72C1E7A87DBA}"/>
    <cellStyle name="40% - uthevingsfarge 1 23 2 2 3" xfId="14130" xr:uid="{EA1C0D57-D54D-4C92-91B9-BC62CEB6FD9A}"/>
    <cellStyle name="40% - uthevingsfarge 1 23 2 3" xfId="9880" xr:uid="{00000000-0005-0000-0000-0000E0120000}"/>
    <cellStyle name="40% - uthevingsfarge 1 23 2 3 2" xfId="18306" xr:uid="{63757AAC-65C4-4CD8-B59E-0672444AB385}"/>
    <cellStyle name="40% - uthevingsfarge 1 23 3" xfId="4894" xr:uid="{00000000-0005-0000-0000-0000E1120000}"/>
    <cellStyle name="40% - uthevingsfarge 1 23 3 2" xfId="7547" xr:uid="{00000000-0005-0000-0000-0000E2120000}"/>
    <cellStyle name="40% - uthevingsfarge 1 23 3 2 2" xfId="16002" xr:uid="{8E29A3C6-8DC6-4B67-B4E5-098BB97F045F}"/>
    <cellStyle name="40% - uthevingsfarge 1 23 3 3" xfId="13429" xr:uid="{D9C44F04-ADC2-49D3-869E-AC6A22C3ABAC}"/>
    <cellStyle name="40% - uthevingsfarge 1 23 4" xfId="9819" xr:uid="{00000000-0005-0000-0000-0000E3120000}"/>
    <cellStyle name="40% - uthevingsfarge 1 23 4 2" xfId="18245" xr:uid="{4CB4CA5B-30E6-492D-9A35-77A1F2B5FB0D}"/>
    <cellStyle name="40% - uthevingsfarge 1 24" xfId="1258" xr:uid="{00000000-0005-0000-0000-0000E4120000}"/>
    <cellStyle name="40% - uthevingsfarge 1 24 2" xfId="1259" xr:uid="{00000000-0005-0000-0000-0000E5120000}"/>
    <cellStyle name="40% - uthevingsfarge 1 24 2 2" xfId="5616" xr:uid="{00000000-0005-0000-0000-0000E6120000}"/>
    <cellStyle name="40% - uthevingsfarge 1 24 2 2 2" xfId="8249" xr:uid="{00000000-0005-0000-0000-0000E7120000}"/>
    <cellStyle name="40% - uthevingsfarge 1 24 2 2 2 2" xfId="16704" xr:uid="{BE9171A1-760D-4F73-9FFE-B533B3D2D691}"/>
    <cellStyle name="40% - uthevingsfarge 1 24 2 2 3" xfId="14131" xr:uid="{1C7AE412-90A3-4DF9-BED3-69038C5B151E}"/>
    <cellStyle name="40% - uthevingsfarge 1 24 2 3" xfId="10277" xr:uid="{00000000-0005-0000-0000-0000E8120000}"/>
    <cellStyle name="40% - uthevingsfarge 1 24 2 3 2" xfId="18694" xr:uid="{63FE6AAB-CBC7-4084-ACBF-E10FF4EF5066}"/>
    <cellStyle name="40% - uthevingsfarge 1 24 3" xfId="4895" xr:uid="{00000000-0005-0000-0000-0000E9120000}"/>
    <cellStyle name="40% - uthevingsfarge 1 24 3 2" xfId="7548" xr:uid="{00000000-0005-0000-0000-0000EA120000}"/>
    <cellStyle name="40% - uthevingsfarge 1 24 3 2 2" xfId="16003" xr:uid="{D2DDD962-61CA-4460-B841-5F1B1E9523A0}"/>
    <cellStyle name="40% - uthevingsfarge 1 24 3 3" xfId="13430" xr:uid="{6F8A6046-CF0F-44D3-A82E-48C919ECEFA8}"/>
    <cellStyle name="40% - uthevingsfarge 1 24 4" xfId="10394" xr:uid="{00000000-0005-0000-0000-0000EB120000}"/>
    <cellStyle name="40% - uthevingsfarge 1 24 4 2" xfId="18811" xr:uid="{5CAC299F-E60B-4519-926B-B2E5B36D5A4A}"/>
    <cellStyle name="40% - uthevingsfarge 1 25" xfId="1260" xr:uid="{00000000-0005-0000-0000-0000EC120000}"/>
    <cellStyle name="40% - uthevingsfarge 1 25 2" xfId="1261" xr:uid="{00000000-0005-0000-0000-0000ED120000}"/>
    <cellStyle name="40% - uthevingsfarge 1 25 2 2" xfId="5617" xr:uid="{00000000-0005-0000-0000-0000EE120000}"/>
    <cellStyle name="40% - uthevingsfarge 1 25 2 2 2" xfId="8250" xr:uid="{00000000-0005-0000-0000-0000EF120000}"/>
    <cellStyle name="40% - uthevingsfarge 1 25 2 2 2 2" xfId="16705" xr:uid="{7A75E0BF-1D41-4098-BAF5-A9C1251FA010}"/>
    <cellStyle name="40% - uthevingsfarge 1 25 2 2 3" xfId="14132" xr:uid="{9595BDF8-6D0D-42B6-A71C-52C337134B70}"/>
    <cellStyle name="40% - uthevingsfarge 1 25 2 3" xfId="9936" xr:uid="{00000000-0005-0000-0000-0000F0120000}"/>
    <cellStyle name="40% - uthevingsfarge 1 25 2 3 2" xfId="18362" xr:uid="{D024D188-C5C3-40F9-8BEA-080E86F0E4B3}"/>
    <cellStyle name="40% - uthevingsfarge 1 25 3" xfId="4896" xr:uid="{00000000-0005-0000-0000-0000F1120000}"/>
    <cellStyle name="40% - uthevingsfarge 1 25 3 2" xfId="7549" xr:uid="{00000000-0005-0000-0000-0000F2120000}"/>
    <cellStyle name="40% - uthevingsfarge 1 25 3 2 2" xfId="16004" xr:uid="{5923FBAA-31D8-4A42-AD1B-0BE595C663A3}"/>
    <cellStyle name="40% - uthevingsfarge 1 25 3 3" xfId="13431" xr:uid="{C2E52121-D877-4BAD-ABF2-58BD3C4B65DD}"/>
    <cellStyle name="40% - uthevingsfarge 1 25 4" xfId="9818" xr:uid="{00000000-0005-0000-0000-0000F3120000}"/>
    <cellStyle name="40% - uthevingsfarge 1 25 4 2" xfId="18244" xr:uid="{620ECD4A-8DD7-442E-BCEE-28087907A0FD}"/>
    <cellStyle name="40% - uthevingsfarge 1 26" xfId="1262" xr:uid="{00000000-0005-0000-0000-0000F4120000}"/>
    <cellStyle name="40% - uthevingsfarge 1 26 2" xfId="1263" xr:uid="{00000000-0005-0000-0000-0000F5120000}"/>
    <cellStyle name="40% - uthevingsfarge 1 26 2 2" xfId="5618" xr:uid="{00000000-0005-0000-0000-0000F6120000}"/>
    <cellStyle name="40% - uthevingsfarge 1 26 2 2 2" xfId="8251" xr:uid="{00000000-0005-0000-0000-0000F7120000}"/>
    <cellStyle name="40% - uthevingsfarge 1 26 2 2 2 2" xfId="16706" xr:uid="{77A10D97-E41F-4713-AB7A-9FD0A019E39B}"/>
    <cellStyle name="40% - uthevingsfarge 1 26 2 2 3" xfId="14133" xr:uid="{61A35A64-75B2-4F8C-826C-427202089323}"/>
    <cellStyle name="40% - uthevingsfarge 1 26 2 3" xfId="10276" xr:uid="{00000000-0005-0000-0000-0000F8120000}"/>
    <cellStyle name="40% - uthevingsfarge 1 26 2 3 2" xfId="18693" xr:uid="{F0657C0E-B70D-44BA-844E-B3632468DBD5}"/>
    <cellStyle name="40% - uthevingsfarge 1 26 3" xfId="4897" xr:uid="{00000000-0005-0000-0000-0000F9120000}"/>
    <cellStyle name="40% - uthevingsfarge 1 26 3 2" xfId="7550" xr:uid="{00000000-0005-0000-0000-0000FA120000}"/>
    <cellStyle name="40% - uthevingsfarge 1 26 3 2 2" xfId="16005" xr:uid="{661558B5-7CAC-40E9-9AF0-8DE5B8356C51}"/>
    <cellStyle name="40% - uthevingsfarge 1 26 3 3" xfId="13432" xr:uid="{C98FE8C8-1308-47DC-8FE6-E38B4630D3D5}"/>
    <cellStyle name="40% - uthevingsfarge 1 26 4" xfId="10393" xr:uid="{00000000-0005-0000-0000-0000FB120000}"/>
    <cellStyle name="40% - uthevingsfarge 1 26 4 2" xfId="18810" xr:uid="{FFF2A186-EFB1-4CD8-837E-C12AD86AB616}"/>
    <cellStyle name="40% - uthevingsfarge 1 27" xfId="1264" xr:uid="{00000000-0005-0000-0000-0000FC120000}"/>
    <cellStyle name="40% - uthevingsfarge 1 27 2" xfId="1265" xr:uid="{00000000-0005-0000-0000-0000FD120000}"/>
    <cellStyle name="40% - uthevingsfarge 1 27 2 2" xfId="5619" xr:uid="{00000000-0005-0000-0000-0000FE120000}"/>
    <cellStyle name="40% - uthevingsfarge 1 27 2 2 2" xfId="8252" xr:uid="{00000000-0005-0000-0000-0000FF120000}"/>
    <cellStyle name="40% - uthevingsfarge 1 27 2 2 2 2" xfId="16707" xr:uid="{FA9710BF-AF16-4179-AA38-F44379079AB6}"/>
    <cellStyle name="40% - uthevingsfarge 1 27 2 2 3" xfId="14134" xr:uid="{4BAB8145-AE73-49D4-8902-6450859580C3}"/>
    <cellStyle name="40% - uthevingsfarge 1 27 2 3" xfId="9945" xr:uid="{00000000-0005-0000-0000-000000130000}"/>
    <cellStyle name="40% - uthevingsfarge 1 27 2 3 2" xfId="18371" xr:uid="{FB3F2D2C-433A-4182-8425-22FF5E3F9D8F}"/>
    <cellStyle name="40% - uthevingsfarge 1 27 3" xfId="4898" xr:uid="{00000000-0005-0000-0000-000001130000}"/>
    <cellStyle name="40% - uthevingsfarge 1 27 3 2" xfId="7551" xr:uid="{00000000-0005-0000-0000-000002130000}"/>
    <cellStyle name="40% - uthevingsfarge 1 27 3 2 2" xfId="16006" xr:uid="{D57E0313-788B-471F-AC35-3E250C16DBDA}"/>
    <cellStyle name="40% - uthevingsfarge 1 27 3 3" xfId="13433" xr:uid="{6B6CD425-3ED4-4575-BCAE-C939E4498486}"/>
    <cellStyle name="40% - uthevingsfarge 1 27 4" xfId="9817" xr:uid="{00000000-0005-0000-0000-000003130000}"/>
    <cellStyle name="40% - uthevingsfarge 1 27 4 2" xfId="18243" xr:uid="{F4D62889-D7E6-428E-ACA5-CC17030F8F4B}"/>
    <cellStyle name="40% - uthevingsfarge 1 28" xfId="1266" xr:uid="{00000000-0005-0000-0000-000004130000}"/>
    <cellStyle name="40% - uthevingsfarge 1 28 2" xfId="1267" xr:uid="{00000000-0005-0000-0000-000005130000}"/>
    <cellStyle name="40% - uthevingsfarge 1 28 2 2" xfId="5620" xr:uid="{00000000-0005-0000-0000-000006130000}"/>
    <cellStyle name="40% - uthevingsfarge 1 28 2 2 2" xfId="8253" xr:uid="{00000000-0005-0000-0000-000007130000}"/>
    <cellStyle name="40% - uthevingsfarge 1 28 2 2 2 2" xfId="16708" xr:uid="{FEE003E0-8385-4A42-9F92-99E6C7A78D34}"/>
    <cellStyle name="40% - uthevingsfarge 1 28 2 2 3" xfId="14135" xr:uid="{47AEEDC9-C5A7-4C21-AAC2-0B623D7801CA}"/>
    <cellStyle name="40% - uthevingsfarge 1 28 2 3" xfId="10275" xr:uid="{00000000-0005-0000-0000-000008130000}"/>
    <cellStyle name="40% - uthevingsfarge 1 28 2 3 2" xfId="18692" xr:uid="{BC1CE8BB-B6F5-49A7-B187-A3827B7C4403}"/>
    <cellStyle name="40% - uthevingsfarge 1 28 3" xfId="4899" xr:uid="{00000000-0005-0000-0000-000009130000}"/>
    <cellStyle name="40% - uthevingsfarge 1 28 3 2" xfId="7552" xr:uid="{00000000-0005-0000-0000-00000A130000}"/>
    <cellStyle name="40% - uthevingsfarge 1 28 3 2 2" xfId="16007" xr:uid="{54040B15-7418-44E4-9CC3-C409409AD596}"/>
    <cellStyle name="40% - uthevingsfarge 1 28 3 3" xfId="13434" xr:uid="{9E6A0C82-BC47-4F8C-86E3-FA54DB171163}"/>
    <cellStyle name="40% - uthevingsfarge 1 28 4" xfId="10392" xr:uid="{00000000-0005-0000-0000-00000B130000}"/>
    <cellStyle name="40% - uthevingsfarge 1 28 4 2" xfId="18809" xr:uid="{309C1BFA-E799-4D5F-893B-DC246602541A}"/>
    <cellStyle name="40% - uthevingsfarge 1 29" xfId="1268" xr:uid="{00000000-0005-0000-0000-00000C130000}"/>
    <cellStyle name="40% - uthevingsfarge 1 29 2" xfId="1269" xr:uid="{00000000-0005-0000-0000-00000D130000}"/>
    <cellStyle name="40% - uthevingsfarge 1 29 2 2" xfId="5621" xr:uid="{00000000-0005-0000-0000-00000E130000}"/>
    <cellStyle name="40% - uthevingsfarge 1 29 2 2 2" xfId="8254" xr:uid="{00000000-0005-0000-0000-00000F130000}"/>
    <cellStyle name="40% - uthevingsfarge 1 29 2 2 2 2" xfId="16709" xr:uid="{91F56D1B-BC8B-4806-A2C2-B54150BAD2E1}"/>
    <cellStyle name="40% - uthevingsfarge 1 29 2 2 3" xfId="14136" xr:uid="{341779C3-7632-4048-8C1C-BE8A55FEA823}"/>
    <cellStyle name="40% - uthevingsfarge 1 29 2 3" xfId="9944" xr:uid="{00000000-0005-0000-0000-000010130000}"/>
    <cellStyle name="40% - uthevingsfarge 1 29 2 3 2" xfId="18370" xr:uid="{EA081AA8-E327-47BD-BC88-136B791FEB4D}"/>
    <cellStyle name="40% - uthevingsfarge 1 29 3" xfId="4900" xr:uid="{00000000-0005-0000-0000-000011130000}"/>
    <cellStyle name="40% - uthevingsfarge 1 29 3 2" xfId="7553" xr:uid="{00000000-0005-0000-0000-000012130000}"/>
    <cellStyle name="40% - uthevingsfarge 1 29 3 2 2" xfId="16008" xr:uid="{7D1DA3C9-6FC6-4584-8506-8A8A27636FD0}"/>
    <cellStyle name="40% - uthevingsfarge 1 29 3 3" xfId="13435" xr:uid="{AFC6C0C0-3F3C-4267-909C-E1964BDF5D0F}"/>
    <cellStyle name="40% - uthevingsfarge 1 29 4" xfId="9816" xr:uid="{00000000-0005-0000-0000-000013130000}"/>
    <cellStyle name="40% - uthevingsfarge 1 29 4 2" xfId="18242" xr:uid="{E80ECFF0-3B93-4A5C-B777-1AF2F0FA68AC}"/>
    <cellStyle name="40% - uthevingsfarge 1 3" xfId="1270" xr:uid="{00000000-0005-0000-0000-000014130000}"/>
    <cellStyle name="40% - uthevingsfarge 1 3 2" xfId="1271" xr:uid="{00000000-0005-0000-0000-000015130000}"/>
    <cellStyle name="40% - uthevingsfarge 1 3 2 2" xfId="5622" xr:uid="{00000000-0005-0000-0000-000016130000}"/>
    <cellStyle name="40% - uthevingsfarge 1 3 2 2 2" xfId="8255" xr:uid="{00000000-0005-0000-0000-000017130000}"/>
    <cellStyle name="40% - uthevingsfarge 1 3 2 2 2 2" xfId="16710" xr:uid="{F5E7B5C1-D2DD-430D-BF39-CB5674FAC9C6}"/>
    <cellStyle name="40% - uthevingsfarge 1 3 2 2 3" xfId="14137" xr:uid="{08C2D0ED-0B50-433B-9F72-5705F63D4EDF}"/>
    <cellStyle name="40% - uthevingsfarge 1 3 2 3" xfId="10274" xr:uid="{00000000-0005-0000-0000-000018130000}"/>
    <cellStyle name="40% - uthevingsfarge 1 3 2 3 2" xfId="18691" xr:uid="{B391B07E-CEB4-4DBE-91E8-F01C1C26EFB9}"/>
    <cellStyle name="40% - uthevingsfarge 1 3 3" xfId="4901" xr:uid="{00000000-0005-0000-0000-000019130000}"/>
    <cellStyle name="40% - uthevingsfarge 1 3 3 2" xfId="7554" xr:uid="{00000000-0005-0000-0000-00001A130000}"/>
    <cellStyle name="40% - uthevingsfarge 1 3 3 2 2" xfId="16009" xr:uid="{BCCA3069-20D8-40D4-8AB3-5DF2C1BCB4D6}"/>
    <cellStyle name="40% - uthevingsfarge 1 3 3 3" xfId="13436" xr:uid="{CDECC0A2-E040-47A0-9CA6-BCDB3A63A8C6}"/>
    <cellStyle name="40% - uthevingsfarge 1 3 4" xfId="10391" xr:uid="{00000000-0005-0000-0000-00001B130000}"/>
    <cellStyle name="40% - uthevingsfarge 1 3 4 2" xfId="18808" xr:uid="{AE5FBE5D-1756-4AF6-8B77-CFA983902601}"/>
    <cellStyle name="40% - uthevingsfarge 1 30" xfId="1272" xr:uid="{00000000-0005-0000-0000-00001C130000}"/>
    <cellStyle name="40% - uthevingsfarge 1 30 2" xfId="1273" xr:uid="{00000000-0005-0000-0000-00001D130000}"/>
    <cellStyle name="40% - uthevingsfarge 1 30 2 2" xfId="5623" xr:uid="{00000000-0005-0000-0000-00001E130000}"/>
    <cellStyle name="40% - uthevingsfarge 1 30 2 2 2" xfId="8256" xr:uid="{00000000-0005-0000-0000-00001F130000}"/>
    <cellStyle name="40% - uthevingsfarge 1 30 2 2 2 2" xfId="16711" xr:uid="{9EDE7C6F-917C-4DD0-98A4-7BEF344BAE60}"/>
    <cellStyle name="40% - uthevingsfarge 1 30 2 2 3" xfId="14138" xr:uid="{485D6E65-855F-416F-B88C-9AE77F98C28E}"/>
    <cellStyle name="40% - uthevingsfarge 1 30 2 3" xfId="9881" xr:uid="{00000000-0005-0000-0000-000020130000}"/>
    <cellStyle name="40% - uthevingsfarge 1 30 2 3 2" xfId="18307" xr:uid="{0E48E5A6-DA44-45BF-92D2-626A9C2277DE}"/>
    <cellStyle name="40% - uthevingsfarge 1 30 3" xfId="4902" xr:uid="{00000000-0005-0000-0000-000021130000}"/>
    <cellStyle name="40% - uthevingsfarge 1 30 3 2" xfId="7555" xr:uid="{00000000-0005-0000-0000-000022130000}"/>
    <cellStyle name="40% - uthevingsfarge 1 30 3 2 2" xfId="16010" xr:uid="{BB8C6AB9-A6FE-4699-B4EA-C9E15287E6FF}"/>
    <cellStyle name="40% - uthevingsfarge 1 30 3 3" xfId="13437" xr:uid="{D606A725-6DB8-479D-BB33-67E4D7B5FB38}"/>
    <cellStyle name="40% - uthevingsfarge 1 30 4" xfId="9815" xr:uid="{00000000-0005-0000-0000-000023130000}"/>
    <cellStyle name="40% - uthevingsfarge 1 30 4 2" xfId="18241" xr:uid="{AEE388AA-8C97-472A-BCB6-0284C350B042}"/>
    <cellStyle name="40% - uthevingsfarge 1 31" xfId="1274" xr:uid="{00000000-0005-0000-0000-000024130000}"/>
    <cellStyle name="40% - uthevingsfarge 1 31 2" xfId="1275" xr:uid="{00000000-0005-0000-0000-000025130000}"/>
    <cellStyle name="40% - uthevingsfarge 1 31 2 2" xfId="5624" xr:uid="{00000000-0005-0000-0000-000026130000}"/>
    <cellStyle name="40% - uthevingsfarge 1 31 2 2 2" xfId="8257" xr:uid="{00000000-0005-0000-0000-000027130000}"/>
    <cellStyle name="40% - uthevingsfarge 1 31 2 2 2 2" xfId="16712" xr:uid="{7B0A669B-39B8-4079-854A-486E9B85292D}"/>
    <cellStyle name="40% - uthevingsfarge 1 31 2 2 3" xfId="14139" xr:uid="{ECD62D1D-6DF1-4FC8-A97E-A39C6664BF71}"/>
    <cellStyle name="40% - uthevingsfarge 1 31 2 3" xfId="10117" xr:uid="{00000000-0005-0000-0000-000028130000}"/>
    <cellStyle name="40% - uthevingsfarge 1 31 2 3 2" xfId="18538" xr:uid="{08186950-6433-43A4-934E-803F23EDE26D}"/>
    <cellStyle name="40% - uthevingsfarge 1 31 3" xfId="4903" xr:uid="{00000000-0005-0000-0000-000029130000}"/>
    <cellStyle name="40% - uthevingsfarge 1 31 3 2" xfId="7556" xr:uid="{00000000-0005-0000-0000-00002A130000}"/>
    <cellStyle name="40% - uthevingsfarge 1 31 3 2 2" xfId="16011" xr:uid="{BFFE8772-2684-4285-950C-6C76FF1FDC73}"/>
    <cellStyle name="40% - uthevingsfarge 1 31 3 3" xfId="13438" xr:uid="{104262C4-D9A8-4AF9-897D-AFE4D9D267CD}"/>
    <cellStyle name="40% - uthevingsfarge 1 31 4" xfId="10227" xr:uid="{00000000-0005-0000-0000-00002B130000}"/>
    <cellStyle name="40% - uthevingsfarge 1 31 4 2" xfId="18644" xr:uid="{0FDFCB32-8DB4-4FA7-8D50-BEB88A176A61}"/>
    <cellStyle name="40% - uthevingsfarge 1 32" xfId="1276" xr:uid="{00000000-0005-0000-0000-00002C130000}"/>
    <cellStyle name="40% - uthevingsfarge 1 32 2" xfId="1277" xr:uid="{00000000-0005-0000-0000-00002D130000}"/>
    <cellStyle name="40% - uthevingsfarge 1 32 2 2" xfId="5625" xr:uid="{00000000-0005-0000-0000-00002E130000}"/>
    <cellStyle name="40% - uthevingsfarge 1 32 2 2 2" xfId="8258" xr:uid="{00000000-0005-0000-0000-00002F130000}"/>
    <cellStyle name="40% - uthevingsfarge 1 32 2 2 2 2" xfId="16713" xr:uid="{C0F976DA-8331-4002-8A65-97E51B909428}"/>
    <cellStyle name="40% - uthevingsfarge 1 32 2 2 3" xfId="14140" xr:uid="{E4EE7278-29DF-4E61-8B42-4AA45E970A0D}"/>
    <cellStyle name="40% - uthevingsfarge 1 32 2 3" xfId="9516" xr:uid="{00000000-0005-0000-0000-000030130000}"/>
    <cellStyle name="40% - uthevingsfarge 1 32 2 3 2" xfId="17942" xr:uid="{1B9A7754-8280-4FAC-BC8F-69F5125691BC}"/>
    <cellStyle name="40% - uthevingsfarge 1 32 3" xfId="4904" xr:uid="{00000000-0005-0000-0000-000031130000}"/>
    <cellStyle name="40% - uthevingsfarge 1 32 3 2" xfId="7557" xr:uid="{00000000-0005-0000-0000-000032130000}"/>
    <cellStyle name="40% - uthevingsfarge 1 32 3 2 2" xfId="16012" xr:uid="{40E4217F-4268-4B30-82E5-8BE921DF0530}"/>
    <cellStyle name="40% - uthevingsfarge 1 32 3 3" xfId="13439" xr:uid="{D14C61AF-CEA1-481C-A45C-5CB7C60E12DC}"/>
    <cellStyle name="40% - uthevingsfarge 1 32 4" xfId="9515" xr:uid="{00000000-0005-0000-0000-000033130000}"/>
    <cellStyle name="40% - uthevingsfarge 1 32 4 2" xfId="17941" xr:uid="{FB5D43F4-FF98-4081-9878-318A4A9CB660}"/>
    <cellStyle name="40% - uthevingsfarge 1 33" xfId="1278" xr:uid="{00000000-0005-0000-0000-000034130000}"/>
    <cellStyle name="40% - uthevingsfarge 1 33 2" xfId="1279" xr:uid="{00000000-0005-0000-0000-000035130000}"/>
    <cellStyle name="40% - uthevingsfarge 1 33 2 2" xfId="5626" xr:uid="{00000000-0005-0000-0000-000036130000}"/>
    <cellStyle name="40% - uthevingsfarge 1 33 2 2 2" xfId="8259" xr:uid="{00000000-0005-0000-0000-000037130000}"/>
    <cellStyle name="40% - uthevingsfarge 1 33 2 2 2 2" xfId="16714" xr:uid="{E7E6D3A5-2C04-4ABB-8B65-D8CDC1734CD9}"/>
    <cellStyle name="40% - uthevingsfarge 1 33 2 2 3" xfId="14141" xr:uid="{5EBCCB6E-8A06-4727-948A-9B520E5BCA9D}"/>
    <cellStyle name="40% - uthevingsfarge 1 33 2 3" xfId="9514" xr:uid="{00000000-0005-0000-0000-000038130000}"/>
    <cellStyle name="40% - uthevingsfarge 1 33 2 3 2" xfId="17940" xr:uid="{9648BFB7-9CD6-402A-9266-5D7891A0845F}"/>
    <cellStyle name="40% - uthevingsfarge 1 33 3" xfId="4905" xr:uid="{00000000-0005-0000-0000-000039130000}"/>
    <cellStyle name="40% - uthevingsfarge 1 33 3 2" xfId="7558" xr:uid="{00000000-0005-0000-0000-00003A130000}"/>
    <cellStyle name="40% - uthevingsfarge 1 33 3 2 2" xfId="16013" xr:uid="{537BF1E0-C4D7-41C5-B6DF-8C34E35711F2}"/>
    <cellStyle name="40% - uthevingsfarge 1 33 3 3" xfId="13440" xr:uid="{BF2E1E2B-8715-43D8-A192-7573E547C64B}"/>
    <cellStyle name="40% - uthevingsfarge 1 33 4" xfId="9513" xr:uid="{00000000-0005-0000-0000-00003B130000}"/>
    <cellStyle name="40% - uthevingsfarge 1 33 4 2" xfId="17939" xr:uid="{1FCAFCDF-8A09-4CE6-9275-B8E687933C73}"/>
    <cellStyle name="40% - uthevingsfarge 1 34" xfId="1280" xr:uid="{00000000-0005-0000-0000-00003C130000}"/>
    <cellStyle name="40% - uthevingsfarge 1 34 2" xfId="1281" xr:uid="{00000000-0005-0000-0000-00003D130000}"/>
    <cellStyle name="40% - uthevingsfarge 1 34 2 2" xfId="5627" xr:uid="{00000000-0005-0000-0000-00003E130000}"/>
    <cellStyle name="40% - uthevingsfarge 1 34 2 2 2" xfId="8260" xr:uid="{00000000-0005-0000-0000-00003F130000}"/>
    <cellStyle name="40% - uthevingsfarge 1 34 2 2 2 2" xfId="16715" xr:uid="{DDE484FE-9AC3-463B-AD66-B669226DB8E9}"/>
    <cellStyle name="40% - uthevingsfarge 1 34 2 2 3" xfId="14142" xr:uid="{81C6C318-6A43-41EE-87FF-E0C53943C85F}"/>
    <cellStyle name="40% - uthevingsfarge 1 34 2 3" xfId="10226" xr:uid="{00000000-0005-0000-0000-000040130000}"/>
    <cellStyle name="40% - uthevingsfarge 1 34 2 3 2" xfId="18643" xr:uid="{3951983C-0056-4237-8B8A-04DB971E4E17}"/>
    <cellStyle name="40% - uthevingsfarge 1 34 3" xfId="4906" xr:uid="{00000000-0005-0000-0000-000041130000}"/>
    <cellStyle name="40% - uthevingsfarge 1 34 3 2" xfId="7559" xr:uid="{00000000-0005-0000-0000-000042130000}"/>
    <cellStyle name="40% - uthevingsfarge 1 34 3 2 2" xfId="16014" xr:uid="{43C26AA0-553B-47A8-B8CB-CF90257AA663}"/>
    <cellStyle name="40% - uthevingsfarge 1 34 3 3" xfId="13441" xr:uid="{41AB0389-9178-4C37-85DD-36C0F9C92589}"/>
    <cellStyle name="40% - uthevingsfarge 1 34 4" xfId="9512" xr:uid="{00000000-0005-0000-0000-000043130000}"/>
    <cellStyle name="40% - uthevingsfarge 1 34 4 2" xfId="17938" xr:uid="{CEE903B1-611D-4A1D-9504-116CFB392E6C}"/>
    <cellStyle name="40% - uthevingsfarge 1 35" xfId="1282" xr:uid="{00000000-0005-0000-0000-000044130000}"/>
    <cellStyle name="40% - uthevingsfarge 1 35 2" xfId="1283" xr:uid="{00000000-0005-0000-0000-000045130000}"/>
    <cellStyle name="40% - uthevingsfarge 1 35 2 2" xfId="5628" xr:uid="{00000000-0005-0000-0000-000046130000}"/>
    <cellStyle name="40% - uthevingsfarge 1 35 2 2 2" xfId="8261" xr:uid="{00000000-0005-0000-0000-000047130000}"/>
    <cellStyle name="40% - uthevingsfarge 1 35 2 2 2 2" xfId="16716" xr:uid="{A8980C50-5A99-4E7D-8743-D1C1C39237CB}"/>
    <cellStyle name="40% - uthevingsfarge 1 35 2 2 3" xfId="14143" xr:uid="{ADF970D3-7E42-4241-8B18-DF17FDF80159}"/>
    <cellStyle name="40% - uthevingsfarge 1 35 2 3" xfId="9511" xr:uid="{00000000-0005-0000-0000-000048130000}"/>
    <cellStyle name="40% - uthevingsfarge 1 35 2 3 2" xfId="17937" xr:uid="{58ABE37D-F5A5-44CB-84CD-1C95DD81D1B4}"/>
    <cellStyle name="40% - uthevingsfarge 1 35 3" xfId="4907" xr:uid="{00000000-0005-0000-0000-000049130000}"/>
    <cellStyle name="40% - uthevingsfarge 1 35 3 2" xfId="7560" xr:uid="{00000000-0005-0000-0000-00004A130000}"/>
    <cellStyle name="40% - uthevingsfarge 1 35 3 2 2" xfId="16015" xr:uid="{3400E2CB-F129-4A7D-A303-91CC23C4CD5E}"/>
    <cellStyle name="40% - uthevingsfarge 1 35 3 3" xfId="13442" xr:uid="{DA22BA40-4AC7-4C03-8664-DF2059329D0A}"/>
    <cellStyle name="40% - uthevingsfarge 1 35 4" xfId="9510" xr:uid="{00000000-0005-0000-0000-00004B130000}"/>
    <cellStyle name="40% - uthevingsfarge 1 35 4 2" xfId="17936" xr:uid="{73C1D3E0-DDC5-4E5E-8F57-7AB5F7A86A7C}"/>
    <cellStyle name="40% - uthevingsfarge 1 36" xfId="1284" xr:uid="{00000000-0005-0000-0000-00004C130000}"/>
    <cellStyle name="40% - uthevingsfarge 1 36 2" xfId="1285" xr:uid="{00000000-0005-0000-0000-00004D130000}"/>
    <cellStyle name="40% - uthevingsfarge 1 36 2 2" xfId="5629" xr:uid="{00000000-0005-0000-0000-00004E130000}"/>
    <cellStyle name="40% - uthevingsfarge 1 36 2 2 2" xfId="8262" xr:uid="{00000000-0005-0000-0000-00004F130000}"/>
    <cellStyle name="40% - uthevingsfarge 1 36 2 2 2 2" xfId="16717" xr:uid="{788A1B1B-986D-4981-8C02-A0656E239B64}"/>
    <cellStyle name="40% - uthevingsfarge 1 36 2 2 3" xfId="14144" xr:uid="{5C175C9D-3545-4C4E-8962-9D7BEA3E8453}"/>
    <cellStyle name="40% - uthevingsfarge 1 36 2 3" xfId="9509" xr:uid="{00000000-0005-0000-0000-000050130000}"/>
    <cellStyle name="40% - uthevingsfarge 1 36 2 3 2" xfId="17935" xr:uid="{F519323C-9165-432B-88F0-FAD3A1F830B3}"/>
    <cellStyle name="40% - uthevingsfarge 1 36 3" xfId="4908" xr:uid="{00000000-0005-0000-0000-000051130000}"/>
    <cellStyle name="40% - uthevingsfarge 1 36 3 2" xfId="7561" xr:uid="{00000000-0005-0000-0000-000052130000}"/>
    <cellStyle name="40% - uthevingsfarge 1 36 3 2 2" xfId="16016" xr:uid="{D9D1A519-C677-4E1C-8389-B6F7F748CDB6}"/>
    <cellStyle name="40% - uthevingsfarge 1 36 3 3" xfId="13443" xr:uid="{BE6A41DE-53DB-472C-B315-F8CB473BFD5D}"/>
    <cellStyle name="40% - uthevingsfarge 1 36 4" xfId="9508" xr:uid="{00000000-0005-0000-0000-000053130000}"/>
    <cellStyle name="40% - uthevingsfarge 1 36 4 2" xfId="17934" xr:uid="{B2946742-FE0A-4181-BC7D-BAEBF2B82A19}"/>
    <cellStyle name="40% - uthevingsfarge 1 37" xfId="1286" xr:uid="{00000000-0005-0000-0000-000054130000}"/>
    <cellStyle name="40% - uthevingsfarge 1 37 2" xfId="1287" xr:uid="{00000000-0005-0000-0000-000055130000}"/>
    <cellStyle name="40% - uthevingsfarge 1 37 2 2" xfId="5630" xr:uid="{00000000-0005-0000-0000-000056130000}"/>
    <cellStyle name="40% - uthevingsfarge 1 37 2 2 2" xfId="8263" xr:uid="{00000000-0005-0000-0000-000057130000}"/>
    <cellStyle name="40% - uthevingsfarge 1 37 2 2 2 2" xfId="16718" xr:uid="{3D28C556-25CA-49E0-A8B2-31937451CD68}"/>
    <cellStyle name="40% - uthevingsfarge 1 37 2 2 3" xfId="14145" xr:uid="{E08FB215-F236-4EA5-AA56-96DECDF63EA1}"/>
    <cellStyle name="40% - uthevingsfarge 1 37 2 3" xfId="9507" xr:uid="{00000000-0005-0000-0000-000058130000}"/>
    <cellStyle name="40% - uthevingsfarge 1 37 2 3 2" xfId="17933" xr:uid="{D92D433E-09EE-40A3-93E6-6BF8ED5B44C0}"/>
    <cellStyle name="40% - uthevingsfarge 1 37 3" xfId="4909" xr:uid="{00000000-0005-0000-0000-000059130000}"/>
    <cellStyle name="40% - uthevingsfarge 1 37 3 2" xfId="7562" xr:uid="{00000000-0005-0000-0000-00005A130000}"/>
    <cellStyle name="40% - uthevingsfarge 1 37 3 2 2" xfId="16017" xr:uid="{CB923D3E-CB8E-41C4-84E9-F8DF59E41C10}"/>
    <cellStyle name="40% - uthevingsfarge 1 37 3 3" xfId="13444" xr:uid="{18781CAD-C9CC-4E42-A39B-D1745D17312E}"/>
    <cellStyle name="40% - uthevingsfarge 1 37 4" xfId="10549" xr:uid="{00000000-0005-0000-0000-00005B130000}"/>
    <cellStyle name="40% - uthevingsfarge 1 37 4 2" xfId="18962" xr:uid="{CE7F6C3F-E9BE-4FAA-BCAF-859353838529}"/>
    <cellStyle name="40% - uthevingsfarge 1 38" xfId="1288" xr:uid="{00000000-0005-0000-0000-00005C130000}"/>
    <cellStyle name="40% - uthevingsfarge 1 38 2" xfId="1289" xr:uid="{00000000-0005-0000-0000-00005D130000}"/>
    <cellStyle name="40% - uthevingsfarge 1 38 2 2" xfId="5631" xr:uid="{00000000-0005-0000-0000-00005E130000}"/>
    <cellStyle name="40% - uthevingsfarge 1 38 2 2 2" xfId="8264" xr:uid="{00000000-0005-0000-0000-00005F130000}"/>
    <cellStyle name="40% - uthevingsfarge 1 38 2 2 2 2" xfId="16719" xr:uid="{F7D6AE07-7712-4DDB-AD0D-C5F1E3A0FB69}"/>
    <cellStyle name="40% - uthevingsfarge 1 38 2 2 3" xfId="14146" xr:uid="{384232B2-5BEB-4932-B61F-92FCB0527B6D}"/>
    <cellStyle name="40% - uthevingsfarge 1 38 2 3" xfId="9506" xr:uid="{00000000-0005-0000-0000-000060130000}"/>
    <cellStyle name="40% - uthevingsfarge 1 38 2 3 2" xfId="17932" xr:uid="{EE3DE3A5-6CEC-4212-A019-16F21076DCC6}"/>
    <cellStyle name="40% - uthevingsfarge 1 38 3" xfId="4910" xr:uid="{00000000-0005-0000-0000-000061130000}"/>
    <cellStyle name="40% - uthevingsfarge 1 38 3 2" xfId="7563" xr:uid="{00000000-0005-0000-0000-000062130000}"/>
    <cellStyle name="40% - uthevingsfarge 1 38 3 2 2" xfId="16018" xr:uid="{200A012B-0E0E-4FD5-8135-1235902624CF}"/>
    <cellStyle name="40% - uthevingsfarge 1 38 3 3" xfId="13445" xr:uid="{1ADB9087-A242-4729-A337-060EF08C1916}"/>
    <cellStyle name="40% - uthevingsfarge 1 38 4" xfId="9505" xr:uid="{00000000-0005-0000-0000-000063130000}"/>
    <cellStyle name="40% - uthevingsfarge 1 38 4 2" xfId="17931" xr:uid="{DAB78ABC-952B-4CF1-ABF9-B81009B8BD72}"/>
    <cellStyle name="40% - uthevingsfarge 1 39" xfId="1290" xr:uid="{00000000-0005-0000-0000-000064130000}"/>
    <cellStyle name="40% - uthevingsfarge 1 39 2" xfId="1291" xr:uid="{00000000-0005-0000-0000-000065130000}"/>
    <cellStyle name="40% - uthevingsfarge 1 39 2 2" xfId="5632" xr:uid="{00000000-0005-0000-0000-000066130000}"/>
    <cellStyle name="40% - uthevingsfarge 1 39 2 2 2" xfId="8265" xr:uid="{00000000-0005-0000-0000-000067130000}"/>
    <cellStyle name="40% - uthevingsfarge 1 39 2 2 2 2" xfId="16720" xr:uid="{4C56AD27-DDD7-4463-B367-AE1E500D863B}"/>
    <cellStyle name="40% - uthevingsfarge 1 39 2 2 3" xfId="14147" xr:uid="{10353CD1-6862-4A95-B65E-2E7CAF2C6EB5}"/>
    <cellStyle name="40% - uthevingsfarge 1 39 2 3" xfId="9504" xr:uid="{00000000-0005-0000-0000-000068130000}"/>
    <cellStyle name="40% - uthevingsfarge 1 39 2 3 2" xfId="17930" xr:uid="{E49AF820-5CFD-4E15-BC30-671C4CF4F8D8}"/>
    <cellStyle name="40% - uthevingsfarge 1 39 3" xfId="4911" xr:uid="{00000000-0005-0000-0000-000069130000}"/>
    <cellStyle name="40% - uthevingsfarge 1 39 3 2" xfId="7564" xr:uid="{00000000-0005-0000-0000-00006A130000}"/>
    <cellStyle name="40% - uthevingsfarge 1 39 3 2 2" xfId="16019" xr:uid="{91DF07B9-0339-46CA-95B5-3E61F19263AE}"/>
    <cellStyle name="40% - uthevingsfarge 1 39 3 3" xfId="13446" xr:uid="{ED2F50AA-6DFA-421F-BAAD-150E02B62AB9}"/>
    <cellStyle name="40% - uthevingsfarge 1 39 4" xfId="9503" xr:uid="{00000000-0005-0000-0000-00006B130000}"/>
    <cellStyle name="40% - uthevingsfarge 1 39 4 2" xfId="17929" xr:uid="{F59EC2D0-93BA-4DF8-B1E1-819EE96DA067}"/>
    <cellStyle name="40% - uthevingsfarge 1 4" xfId="1292" xr:uid="{00000000-0005-0000-0000-00006C130000}"/>
    <cellStyle name="40% - uthevingsfarge 1 4 2" xfId="1293" xr:uid="{00000000-0005-0000-0000-00006D130000}"/>
    <cellStyle name="40% - uthevingsfarge 1 4 2 2" xfId="5633" xr:uid="{00000000-0005-0000-0000-00006E130000}"/>
    <cellStyle name="40% - uthevingsfarge 1 4 2 2 2" xfId="8266" xr:uid="{00000000-0005-0000-0000-00006F130000}"/>
    <cellStyle name="40% - uthevingsfarge 1 4 2 2 2 2" xfId="16721" xr:uid="{2DA9B904-FC6A-4E7A-A19E-694A25A8CF43}"/>
    <cellStyle name="40% - uthevingsfarge 1 4 2 2 3" xfId="14148" xr:uid="{63272F3B-0809-474B-9A23-43DAB7A9734F}"/>
    <cellStyle name="40% - uthevingsfarge 1 4 2 3" xfId="9502" xr:uid="{00000000-0005-0000-0000-000070130000}"/>
    <cellStyle name="40% - uthevingsfarge 1 4 2 3 2" xfId="17928" xr:uid="{468D56FB-A630-45E6-A70D-4EE736E06478}"/>
    <cellStyle name="40% - uthevingsfarge 1 4 3" xfId="4912" xr:uid="{00000000-0005-0000-0000-000071130000}"/>
    <cellStyle name="40% - uthevingsfarge 1 4 3 2" xfId="7565" xr:uid="{00000000-0005-0000-0000-000072130000}"/>
    <cellStyle name="40% - uthevingsfarge 1 4 3 2 2" xfId="16020" xr:uid="{B077C46C-0C26-4AB5-BC5E-ADA9E40F0306}"/>
    <cellStyle name="40% - uthevingsfarge 1 4 3 3" xfId="13447" xr:uid="{46D54F2D-E03B-4994-B9A5-15623479B1AE}"/>
    <cellStyle name="40% - uthevingsfarge 1 4 4" xfId="9501" xr:uid="{00000000-0005-0000-0000-000073130000}"/>
    <cellStyle name="40% - uthevingsfarge 1 4 4 2" xfId="17927" xr:uid="{832C5D60-2A1E-4E9E-9590-8DDAED3FFE16}"/>
    <cellStyle name="40% - uthevingsfarge 1 40" xfId="1294" xr:uid="{00000000-0005-0000-0000-000074130000}"/>
    <cellStyle name="40% - uthevingsfarge 1 40 2" xfId="1295" xr:uid="{00000000-0005-0000-0000-000075130000}"/>
    <cellStyle name="40% - uthevingsfarge 1 40 2 2" xfId="5634" xr:uid="{00000000-0005-0000-0000-000076130000}"/>
    <cellStyle name="40% - uthevingsfarge 1 40 2 2 2" xfId="8267" xr:uid="{00000000-0005-0000-0000-000077130000}"/>
    <cellStyle name="40% - uthevingsfarge 1 40 2 2 2 2" xfId="16722" xr:uid="{8A4C2406-DD13-426F-98E8-726C55C3CD65}"/>
    <cellStyle name="40% - uthevingsfarge 1 40 2 2 3" xfId="14149" xr:uid="{D119726C-5DAA-4775-BE7A-C28D0A5A46CD}"/>
    <cellStyle name="40% - uthevingsfarge 1 40 2 3" xfId="9500" xr:uid="{00000000-0005-0000-0000-000078130000}"/>
    <cellStyle name="40% - uthevingsfarge 1 40 2 3 2" xfId="17926" xr:uid="{7DB17D85-3BD1-409C-B8CE-D5CB1CF12049}"/>
    <cellStyle name="40% - uthevingsfarge 1 40 3" xfId="4913" xr:uid="{00000000-0005-0000-0000-000079130000}"/>
    <cellStyle name="40% - uthevingsfarge 1 40 3 2" xfId="7566" xr:uid="{00000000-0005-0000-0000-00007A130000}"/>
    <cellStyle name="40% - uthevingsfarge 1 40 3 2 2" xfId="16021" xr:uid="{8E783A05-FAE1-45A5-95A5-475B7ECD5812}"/>
    <cellStyle name="40% - uthevingsfarge 1 40 3 3" xfId="13448" xr:uid="{46FB3198-0393-4ACE-83BC-32271512C20A}"/>
    <cellStyle name="40% - uthevingsfarge 1 40 4" xfId="9499" xr:uid="{00000000-0005-0000-0000-00007B130000}"/>
    <cellStyle name="40% - uthevingsfarge 1 40 4 2" xfId="17925" xr:uid="{11A2CB64-F8EE-445D-BA72-3DD68367C011}"/>
    <cellStyle name="40% - uthevingsfarge 1 41" xfId="1296" xr:uid="{00000000-0005-0000-0000-00007C130000}"/>
    <cellStyle name="40% - uthevingsfarge 1 41 2" xfId="1297" xr:uid="{00000000-0005-0000-0000-00007D130000}"/>
    <cellStyle name="40% - uthevingsfarge 1 41 2 2" xfId="5635" xr:uid="{00000000-0005-0000-0000-00007E130000}"/>
    <cellStyle name="40% - uthevingsfarge 1 41 2 2 2" xfId="8268" xr:uid="{00000000-0005-0000-0000-00007F130000}"/>
    <cellStyle name="40% - uthevingsfarge 1 41 2 2 2 2" xfId="16723" xr:uid="{CE5E5C9D-293F-4F51-8062-9F396EF7DFE9}"/>
    <cellStyle name="40% - uthevingsfarge 1 41 2 2 3" xfId="14150" xr:uid="{94C86503-423E-48A3-BDA3-7C6395F16502}"/>
    <cellStyle name="40% - uthevingsfarge 1 41 2 3" xfId="10600" xr:uid="{00000000-0005-0000-0000-000080130000}"/>
    <cellStyle name="40% - uthevingsfarge 1 41 2 3 2" xfId="19007" xr:uid="{350E8254-9AF7-4A86-85CD-C80F8842A8B1}"/>
    <cellStyle name="40% - uthevingsfarge 1 41 3" xfId="4914" xr:uid="{00000000-0005-0000-0000-000081130000}"/>
    <cellStyle name="40% - uthevingsfarge 1 41 3 2" xfId="7567" xr:uid="{00000000-0005-0000-0000-000082130000}"/>
    <cellStyle name="40% - uthevingsfarge 1 41 3 2 2" xfId="16022" xr:uid="{CD591952-19EC-49AC-A48B-DCA6104235B5}"/>
    <cellStyle name="40% - uthevingsfarge 1 41 3 3" xfId="13449" xr:uid="{DC0FA0BA-7839-4DB7-99B4-2BB02FCF6C82}"/>
    <cellStyle name="40% - uthevingsfarge 1 41 4" xfId="9498" xr:uid="{00000000-0005-0000-0000-000083130000}"/>
    <cellStyle name="40% - uthevingsfarge 1 41 4 2" xfId="17924" xr:uid="{B50EEDD6-E275-4CE8-935A-A1402929F0F3}"/>
    <cellStyle name="40% - uthevingsfarge 1 42" xfId="1298" xr:uid="{00000000-0005-0000-0000-000084130000}"/>
    <cellStyle name="40% - uthevingsfarge 1 42 2" xfId="1299" xr:uid="{00000000-0005-0000-0000-000085130000}"/>
    <cellStyle name="40% - uthevingsfarge 1 42 2 2" xfId="5636" xr:uid="{00000000-0005-0000-0000-000086130000}"/>
    <cellStyle name="40% - uthevingsfarge 1 42 2 2 2" xfId="8269" xr:uid="{00000000-0005-0000-0000-000087130000}"/>
    <cellStyle name="40% - uthevingsfarge 1 42 2 2 2 2" xfId="16724" xr:uid="{EBB23A5D-2349-4ADE-A420-6E5EA60EC4DB}"/>
    <cellStyle name="40% - uthevingsfarge 1 42 2 2 3" xfId="14151" xr:uid="{B4F9CF46-158D-426B-B2E5-103E6AF0BF8D}"/>
    <cellStyle name="40% - uthevingsfarge 1 42 2 3" xfId="10599" xr:uid="{00000000-0005-0000-0000-000088130000}"/>
    <cellStyle name="40% - uthevingsfarge 1 42 2 3 2" xfId="19006" xr:uid="{E8AA7366-885D-49B7-9052-CE38C96B9B19}"/>
    <cellStyle name="40% - uthevingsfarge 1 42 3" xfId="4915" xr:uid="{00000000-0005-0000-0000-000089130000}"/>
    <cellStyle name="40% - uthevingsfarge 1 42 3 2" xfId="7568" xr:uid="{00000000-0005-0000-0000-00008A130000}"/>
    <cellStyle name="40% - uthevingsfarge 1 42 3 2 2" xfId="16023" xr:uid="{C5E0F570-46B3-4949-B86A-8931A5948168}"/>
    <cellStyle name="40% - uthevingsfarge 1 42 3 3" xfId="13450" xr:uid="{7427491B-2E9E-47C3-996E-C2837B117D3B}"/>
    <cellStyle name="40% - uthevingsfarge 1 42 4" xfId="9497" xr:uid="{00000000-0005-0000-0000-00008B130000}"/>
    <cellStyle name="40% - uthevingsfarge 1 42 4 2" xfId="17923" xr:uid="{B3D6BD25-0B98-45F9-8E45-D9B90E516561}"/>
    <cellStyle name="40% - uthevingsfarge 1 43" xfId="1300" xr:uid="{00000000-0005-0000-0000-00008C130000}"/>
    <cellStyle name="40% - uthevingsfarge 1 43 2" xfId="1301" xr:uid="{00000000-0005-0000-0000-00008D130000}"/>
    <cellStyle name="40% - uthevingsfarge 1 43 2 2" xfId="5637" xr:uid="{00000000-0005-0000-0000-00008E130000}"/>
    <cellStyle name="40% - uthevingsfarge 1 43 2 2 2" xfId="8270" xr:uid="{00000000-0005-0000-0000-00008F130000}"/>
    <cellStyle name="40% - uthevingsfarge 1 43 2 2 2 2" xfId="16725" xr:uid="{506FB8AC-615B-4405-9A58-FF5BD2714E26}"/>
    <cellStyle name="40% - uthevingsfarge 1 43 2 2 3" xfId="14152" xr:uid="{4A66A0DF-12E6-4250-85FA-2D8BB5310C1E}"/>
    <cellStyle name="40% - uthevingsfarge 1 43 2 3" xfId="10598" xr:uid="{00000000-0005-0000-0000-000090130000}"/>
    <cellStyle name="40% - uthevingsfarge 1 43 2 3 2" xfId="19005" xr:uid="{FB1CEC60-33BA-4103-ABBC-2DA74BD5DBDA}"/>
    <cellStyle name="40% - uthevingsfarge 1 43 3" xfId="4916" xr:uid="{00000000-0005-0000-0000-000091130000}"/>
    <cellStyle name="40% - uthevingsfarge 1 43 3 2" xfId="7569" xr:uid="{00000000-0005-0000-0000-000092130000}"/>
    <cellStyle name="40% - uthevingsfarge 1 43 3 2 2" xfId="16024" xr:uid="{66D6486F-8D6B-4C72-8332-11CCA893B1CD}"/>
    <cellStyle name="40% - uthevingsfarge 1 43 3 3" xfId="13451" xr:uid="{77204DA3-EAB1-459B-B047-29542760B6FD}"/>
    <cellStyle name="40% - uthevingsfarge 1 43 4" xfId="9496" xr:uid="{00000000-0005-0000-0000-000093130000}"/>
    <cellStyle name="40% - uthevingsfarge 1 43 4 2" xfId="17922" xr:uid="{BE1E8B94-65BE-44C7-9159-72F20551AB3E}"/>
    <cellStyle name="40% - uthevingsfarge 1 44" xfId="1302" xr:uid="{00000000-0005-0000-0000-000094130000}"/>
    <cellStyle name="40% - uthevingsfarge 1 44 2" xfId="1303" xr:uid="{00000000-0005-0000-0000-000095130000}"/>
    <cellStyle name="40% - uthevingsfarge 1 44 2 2" xfId="5638" xr:uid="{00000000-0005-0000-0000-000096130000}"/>
    <cellStyle name="40% - uthevingsfarge 1 44 2 2 2" xfId="8271" xr:uid="{00000000-0005-0000-0000-000097130000}"/>
    <cellStyle name="40% - uthevingsfarge 1 44 2 2 2 2" xfId="16726" xr:uid="{601D0D79-1A6E-43A5-B318-8DF3B5350AAE}"/>
    <cellStyle name="40% - uthevingsfarge 1 44 2 2 3" xfId="14153" xr:uid="{8DFA1D4E-8B47-4C9F-ABA5-7834E037F6F7}"/>
    <cellStyle name="40% - uthevingsfarge 1 44 2 3" xfId="10597" xr:uid="{00000000-0005-0000-0000-000098130000}"/>
    <cellStyle name="40% - uthevingsfarge 1 44 2 3 2" xfId="19004" xr:uid="{58B87DE5-D575-456F-8F92-7FBF99B3CB94}"/>
    <cellStyle name="40% - uthevingsfarge 1 44 3" xfId="4917" xr:uid="{00000000-0005-0000-0000-000099130000}"/>
    <cellStyle name="40% - uthevingsfarge 1 44 3 2" xfId="7570" xr:uid="{00000000-0005-0000-0000-00009A130000}"/>
    <cellStyle name="40% - uthevingsfarge 1 44 3 2 2" xfId="16025" xr:uid="{49D4A22A-0C11-43BE-BB20-3BB4F30C5AE7}"/>
    <cellStyle name="40% - uthevingsfarge 1 44 3 3" xfId="13452" xr:uid="{546BC7CB-49D0-4A0E-A872-F806B905CF4F}"/>
    <cellStyle name="40% - uthevingsfarge 1 44 4" xfId="9495" xr:uid="{00000000-0005-0000-0000-00009B130000}"/>
    <cellStyle name="40% - uthevingsfarge 1 44 4 2" xfId="17921" xr:uid="{E9C8FA08-7F22-494E-B2B5-5C4A481D238A}"/>
    <cellStyle name="40% - uthevingsfarge 1 45" xfId="1304" xr:uid="{00000000-0005-0000-0000-00009C130000}"/>
    <cellStyle name="40% - uthevingsfarge 1 45 2" xfId="1305" xr:uid="{00000000-0005-0000-0000-00009D130000}"/>
    <cellStyle name="40% - uthevingsfarge 1 45 2 2" xfId="5639" xr:uid="{00000000-0005-0000-0000-00009E130000}"/>
    <cellStyle name="40% - uthevingsfarge 1 45 2 2 2" xfId="8272" xr:uid="{00000000-0005-0000-0000-00009F130000}"/>
    <cellStyle name="40% - uthevingsfarge 1 45 2 2 2 2" xfId="16727" xr:uid="{5A1AB52D-8C4D-44E5-A086-8551FA3359E1}"/>
    <cellStyle name="40% - uthevingsfarge 1 45 2 2 3" xfId="14154" xr:uid="{C2B53E3A-A23E-4A74-BFF7-3EC9FED305B9}"/>
    <cellStyle name="40% - uthevingsfarge 1 45 2 3" xfId="10596" xr:uid="{00000000-0005-0000-0000-0000A0130000}"/>
    <cellStyle name="40% - uthevingsfarge 1 45 2 3 2" xfId="19003" xr:uid="{D5DCD47D-E711-49D3-84D1-63346ECA3F41}"/>
    <cellStyle name="40% - uthevingsfarge 1 45 3" xfId="4918" xr:uid="{00000000-0005-0000-0000-0000A1130000}"/>
    <cellStyle name="40% - uthevingsfarge 1 45 3 2" xfId="7571" xr:uid="{00000000-0005-0000-0000-0000A2130000}"/>
    <cellStyle name="40% - uthevingsfarge 1 45 3 2 2" xfId="16026" xr:uid="{25C146F4-D3BC-428B-987C-ED7CB06A9185}"/>
    <cellStyle name="40% - uthevingsfarge 1 45 3 3" xfId="13453" xr:uid="{CE7DEF9D-9A3C-4562-800E-2B7699FEC562}"/>
    <cellStyle name="40% - uthevingsfarge 1 45 4" xfId="9494" xr:uid="{00000000-0005-0000-0000-0000A3130000}"/>
    <cellStyle name="40% - uthevingsfarge 1 45 4 2" xfId="17920" xr:uid="{12998A70-9630-4E07-A533-38704AD2BD46}"/>
    <cellStyle name="40% - uthevingsfarge 1 46" xfId="1306" xr:uid="{00000000-0005-0000-0000-0000A4130000}"/>
    <cellStyle name="40% - uthevingsfarge 1 46 2" xfId="1307" xr:uid="{00000000-0005-0000-0000-0000A5130000}"/>
    <cellStyle name="40% - uthevingsfarge 1 46 2 2" xfId="5640" xr:uid="{00000000-0005-0000-0000-0000A6130000}"/>
    <cellStyle name="40% - uthevingsfarge 1 46 2 2 2" xfId="8273" xr:uid="{00000000-0005-0000-0000-0000A7130000}"/>
    <cellStyle name="40% - uthevingsfarge 1 46 2 2 2 2" xfId="16728" xr:uid="{86B84C21-8A15-49B1-90C3-B85FA86959F7}"/>
    <cellStyle name="40% - uthevingsfarge 1 46 2 2 3" xfId="14155" xr:uid="{EEBCD8A2-8780-4080-9716-C820ACC5DD40}"/>
    <cellStyle name="40% - uthevingsfarge 1 46 2 3" xfId="10595" xr:uid="{00000000-0005-0000-0000-0000A8130000}"/>
    <cellStyle name="40% - uthevingsfarge 1 46 2 3 2" xfId="19002" xr:uid="{4D0FE306-37D5-4DA7-BE48-DC5959661B2B}"/>
    <cellStyle name="40% - uthevingsfarge 1 46 3" xfId="4919" xr:uid="{00000000-0005-0000-0000-0000A9130000}"/>
    <cellStyle name="40% - uthevingsfarge 1 46 3 2" xfId="7572" xr:uid="{00000000-0005-0000-0000-0000AA130000}"/>
    <cellStyle name="40% - uthevingsfarge 1 46 3 2 2" xfId="16027" xr:uid="{882AC305-878E-4493-859D-5C3A54C28DF9}"/>
    <cellStyle name="40% - uthevingsfarge 1 46 3 3" xfId="13454" xr:uid="{A4517665-F671-4392-B4D1-533588D7F533}"/>
    <cellStyle name="40% - uthevingsfarge 1 46 4" xfId="9493" xr:uid="{00000000-0005-0000-0000-0000AB130000}"/>
    <cellStyle name="40% - uthevingsfarge 1 46 4 2" xfId="17919" xr:uid="{EA106FFC-3E7C-435B-95FD-4FE1B4706C98}"/>
    <cellStyle name="40% - uthevingsfarge 1 47" xfId="1308" xr:uid="{00000000-0005-0000-0000-0000AC130000}"/>
    <cellStyle name="40% - uthevingsfarge 1 47 2" xfId="1309" xr:uid="{00000000-0005-0000-0000-0000AD130000}"/>
    <cellStyle name="40% - uthevingsfarge 1 47 2 2" xfId="5641" xr:uid="{00000000-0005-0000-0000-0000AE130000}"/>
    <cellStyle name="40% - uthevingsfarge 1 47 2 2 2" xfId="8274" xr:uid="{00000000-0005-0000-0000-0000AF130000}"/>
    <cellStyle name="40% - uthevingsfarge 1 47 2 2 2 2" xfId="16729" xr:uid="{7C270FD7-0E24-4B3D-AC37-3B72EF44F3F9}"/>
    <cellStyle name="40% - uthevingsfarge 1 47 2 2 3" xfId="14156" xr:uid="{DB6CD3B9-835F-4A26-8A63-6D4D2FEA6959}"/>
    <cellStyle name="40% - uthevingsfarge 1 47 2 3" xfId="10594" xr:uid="{00000000-0005-0000-0000-0000B0130000}"/>
    <cellStyle name="40% - uthevingsfarge 1 47 2 3 2" xfId="19001" xr:uid="{0914D35D-6944-4709-9285-34599F422F7D}"/>
    <cellStyle name="40% - uthevingsfarge 1 47 3" xfId="4920" xr:uid="{00000000-0005-0000-0000-0000B1130000}"/>
    <cellStyle name="40% - uthevingsfarge 1 47 3 2" xfId="7573" xr:uid="{00000000-0005-0000-0000-0000B2130000}"/>
    <cellStyle name="40% - uthevingsfarge 1 47 3 2 2" xfId="16028" xr:uid="{5CF9C722-411B-445F-B029-B9D48163B022}"/>
    <cellStyle name="40% - uthevingsfarge 1 47 3 3" xfId="13455" xr:uid="{C737DC0B-7412-4EE3-A835-42FD284B18A5}"/>
    <cellStyle name="40% - uthevingsfarge 1 47 4" xfId="9492" xr:uid="{00000000-0005-0000-0000-0000B3130000}"/>
    <cellStyle name="40% - uthevingsfarge 1 47 4 2" xfId="17918" xr:uid="{E4A10B7F-19AF-4C11-BF59-BF9095AE78D1}"/>
    <cellStyle name="40% - uthevingsfarge 1 48" xfId="1310" xr:uid="{00000000-0005-0000-0000-0000B4130000}"/>
    <cellStyle name="40% - uthevingsfarge 1 48 2" xfId="1311" xr:uid="{00000000-0005-0000-0000-0000B5130000}"/>
    <cellStyle name="40% - uthevingsfarge 1 48 2 2" xfId="5642" xr:uid="{00000000-0005-0000-0000-0000B6130000}"/>
    <cellStyle name="40% - uthevingsfarge 1 48 2 2 2" xfId="8275" xr:uid="{00000000-0005-0000-0000-0000B7130000}"/>
    <cellStyle name="40% - uthevingsfarge 1 48 2 2 2 2" xfId="16730" xr:uid="{156F8EDB-12AA-409A-8688-DAA144DE8D4C}"/>
    <cellStyle name="40% - uthevingsfarge 1 48 2 2 3" xfId="14157" xr:uid="{86262877-93E9-435F-BB60-D356A7209D4A}"/>
    <cellStyle name="40% - uthevingsfarge 1 48 2 3" xfId="10593" xr:uid="{00000000-0005-0000-0000-0000B8130000}"/>
    <cellStyle name="40% - uthevingsfarge 1 48 2 3 2" xfId="19000" xr:uid="{52D8BA55-59BC-4DAA-B8C7-2B2DD0D32D8B}"/>
    <cellStyle name="40% - uthevingsfarge 1 48 3" xfId="4921" xr:uid="{00000000-0005-0000-0000-0000B9130000}"/>
    <cellStyle name="40% - uthevingsfarge 1 48 3 2" xfId="7574" xr:uid="{00000000-0005-0000-0000-0000BA130000}"/>
    <cellStyle name="40% - uthevingsfarge 1 48 3 2 2" xfId="16029" xr:uid="{5FAAEB00-2899-454D-962F-06773B65B1F8}"/>
    <cellStyle name="40% - uthevingsfarge 1 48 3 3" xfId="13456" xr:uid="{247CF21A-3B4E-4850-B46F-E85E5006DEAA}"/>
    <cellStyle name="40% - uthevingsfarge 1 48 4" xfId="9491" xr:uid="{00000000-0005-0000-0000-0000BB130000}"/>
    <cellStyle name="40% - uthevingsfarge 1 48 4 2" xfId="17917" xr:uid="{AA8ABBF9-8555-4C4E-B76B-03D5C823A12C}"/>
    <cellStyle name="40% - uthevingsfarge 1 49" xfId="1312" xr:uid="{00000000-0005-0000-0000-0000BC130000}"/>
    <cellStyle name="40% - uthevingsfarge 1 49 2" xfId="1313" xr:uid="{00000000-0005-0000-0000-0000BD130000}"/>
    <cellStyle name="40% - uthevingsfarge 1 49 2 2" xfId="5643" xr:uid="{00000000-0005-0000-0000-0000BE130000}"/>
    <cellStyle name="40% - uthevingsfarge 1 49 2 2 2" xfId="8276" xr:uid="{00000000-0005-0000-0000-0000BF130000}"/>
    <cellStyle name="40% - uthevingsfarge 1 49 2 2 2 2" xfId="16731" xr:uid="{1F6E71D8-F4EA-48EF-BFDC-DFB8B7B52182}"/>
    <cellStyle name="40% - uthevingsfarge 1 49 2 2 3" xfId="14158" xr:uid="{34109F7A-F7E9-4B67-9D9A-A7048C253BE4}"/>
    <cellStyle name="40% - uthevingsfarge 1 49 2 3" xfId="10592" xr:uid="{00000000-0005-0000-0000-0000C0130000}"/>
    <cellStyle name="40% - uthevingsfarge 1 49 2 3 2" xfId="18999" xr:uid="{800D4E00-B448-4AC6-8FF4-AFA68A40139E}"/>
    <cellStyle name="40% - uthevingsfarge 1 49 3" xfId="4922" xr:uid="{00000000-0005-0000-0000-0000C1130000}"/>
    <cellStyle name="40% - uthevingsfarge 1 49 3 2" xfId="7575" xr:uid="{00000000-0005-0000-0000-0000C2130000}"/>
    <cellStyle name="40% - uthevingsfarge 1 49 3 2 2" xfId="16030" xr:uid="{18CA2F5C-9017-43C6-97BF-3EF66CE699BA}"/>
    <cellStyle name="40% - uthevingsfarge 1 49 3 3" xfId="13457" xr:uid="{4FF8EC3F-9515-4B37-BFCD-01C48CB2E51B}"/>
    <cellStyle name="40% - uthevingsfarge 1 49 4" xfId="9490" xr:uid="{00000000-0005-0000-0000-0000C3130000}"/>
    <cellStyle name="40% - uthevingsfarge 1 49 4 2" xfId="17916" xr:uid="{0DCC051B-90CB-4B89-B97C-400E0224967E}"/>
    <cellStyle name="40% - uthevingsfarge 1 5" xfId="1314" xr:uid="{00000000-0005-0000-0000-0000C4130000}"/>
    <cellStyle name="40% - uthevingsfarge 1 5 2" xfId="1315" xr:uid="{00000000-0005-0000-0000-0000C5130000}"/>
    <cellStyle name="40% - uthevingsfarge 1 5 2 2" xfId="5644" xr:uid="{00000000-0005-0000-0000-0000C6130000}"/>
    <cellStyle name="40% - uthevingsfarge 1 5 2 2 2" xfId="8277" xr:uid="{00000000-0005-0000-0000-0000C7130000}"/>
    <cellStyle name="40% - uthevingsfarge 1 5 2 2 2 2" xfId="16732" xr:uid="{A3F1974F-ACAF-4D7A-B863-523AC1F88F36}"/>
    <cellStyle name="40% - uthevingsfarge 1 5 2 2 3" xfId="14159" xr:uid="{F4FF5995-3C53-476A-984F-F774E0F9C3BB}"/>
    <cellStyle name="40% - uthevingsfarge 1 5 2 3" xfId="10591" xr:uid="{00000000-0005-0000-0000-0000C8130000}"/>
    <cellStyle name="40% - uthevingsfarge 1 5 2 3 2" xfId="18998" xr:uid="{B5611220-55DA-465E-A067-398B725EA8C0}"/>
    <cellStyle name="40% - uthevingsfarge 1 5 3" xfId="4923" xr:uid="{00000000-0005-0000-0000-0000C9130000}"/>
    <cellStyle name="40% - uthevingsfarge 1 5 3 2" xfId="7576" xr:uid="{00000000-0005-0000-0000-0000CA130000}"/>
    <cellStyle name="40% - uthevingsfarge 1 5 3 2 2" xfId="16031" xr:uid="{6294BD88-1A0C-4318-9979-ADF3E8423ADF}"/>
    <cellStyle name="40% - uthevingsfarge 1 5 3 3" xfId="13458" xr:uid="{5EFF6556-0487-4E2E-A314-9789D1F11C01}"/>
    <cellStyle name="40% - uthevingsfarge 1 5 4" xfId="9489" xr:uid="{00000000-0005-0000-0000-0000CB130000}"/>
    <cellStyle name="40% - uthevingsfarge 1 5 4 2" xfId="17915" xr:uid="{07043FCB-1F4C-4C57-814D-8A3BDDDB0FDF}"/>
    <cellStyle name="40% - uthevingsfarge 1 50" xfId="1316" xr:uid="{00000000-0005-0000-0000-0000CC130000}"/>
    <cellStyle name="40% - uthevingsfarge 1 50 2" xfId="1317" xr:uid="{00000000-0005-0000-0000-0000CD130000}"/>
    <cellStyle name="40% - uthevingsfarge 1 50 2 2" xfId="5645" xr:uid="{00000000-0005-0000-0000-0000CE130000}"/>
    <cellStyle name="40% - uthevingsfarge 1 50 2 2 2" xfId="8278" xr:uid="{00000000-0005-0000-0000-0000CF130000}"/>
    <cellStyle name="40% - uthevingsfarge 1 50 2 2 2 2" xfId="16733" xr:uid="{6760D8E7-7C27-4E06-AB43-3ACB142112FC}"/>
    <cellStyle name="40% - uthevingsfarge 1 50 2 2 3" xfId="14160" xr:uid="{304592FC-08A6-46E6-AD37-FAD4C7FBC824}"/>
    <cellStyle name="40% - uthevingsfarge 1 50 2 3" xfId="10590" xr:uid="{00000000-0005-0000-0000-0000D0130000}"/>
    <cellStyle name="40% - uthevingsfarge 1 50 2 3 2" xfId="18997" xr:uid="{CBA74962-A075-46D5-A23F-5B13958B8D90}"/>
    <cellStyle name="40% - uthevingsfarge 1 50 3" xfId="4924" xr:uid="{00000000-0005-0000-0000-0000D1130000}"/>
    <cellStyle name="40% - uthevingsfarge 1 50 3 2" xfId="7577" xr:uid="{00000000-0005-0000-0000-0000D2130000}"/>
    <cellStyle name="40% - uthevingsfarge 1 50 3 2 2" xfId="16032" xr:uid="{F0827BDB-29D3-491D-8EB7-33B84036DCE3}"/>
    <cellStyle name="40% - uthevingsfarge 1 50 3 3" xfId="13459" xr:uid="{91AFD21E-9F83-409B-A314-D7EC9C085E6A}"/>
    <cellStyle name="40% - uthevingsfarge 1 50 4" xfId="9488" xr:uid="{00000000-0005-0000-0000-0000D3130000}"/>
    <cellStyle name="40% - uthevingsfarge 1 50 4 2" xfId="17914" xr:uid="{CDD2CB5A-021A-4D5F-95F0-A8941EA5E96C}"/>
    <cellStyle name="40% - uthevingsfarge 1 51" xfId="1318" xr:uid="{00000000-0005-0000-0000-0000D4130000}"/>
    <cellStyle name="40% - uthevingsfarge 1 51 2" xfId="1319" xr:uid="{00000000-0005-0000-0000-0000D5130000}"/>
    <cellStyle name="40% - uthevingsfarge 1 51 2 2" xfId="5646" xr:uid="{00000000-0005-0000-0000-0000D6130000}"/>
    <cellStyle name="40% - uthevingsfarge 1 51 2 2 2" xfId="8279" xr:uid="{00000000-0005-0000-0000-0000D7130000}"/>
    <cellStyle name="40% - uthevingsfarge 1 51 2 2 2 2" xfId="16734" xr:uid="{3933F362-233B-46BA-8B8F-8780D99F0779}"/>
    <cellStyle name="40% - uthevingsfarge 1 51 2 2 3" xfId="14161" xr:uid="{B54D0134-D8D1-4AA7-AC53-96752B7BE7D6}"/>
    <cellStyle name="40% - uthevingsfarge 1 51 2 3" xfId="10589" xr:uid="{00000000-0005-0000-0000-0000D8130000}"/>
    <cellStyle name="40% - uthevingsfarge 1 51 2 3 2" xfId="18996" xr:uid="{C400B55F-CA68-4B0D-96EA-66C66FDFECD6}"/>
    <cellStyle name="40% - uthevingsfarge 1 51 3" xfId="4925" xr:uid="{00000000-0005-0000-0000-0000D9130000}"/>
    <cellStyle name="40% - uthevingsfarge 1 51 3 2" xfId="7578" xr:uid="{00000000-0005-0000-0000-0000DA130000}"/>
    <cellStyle name="40% - uthevingsfarge 1 51 3 2 2" xfId="16033" xr:uid="{5B0289C0-380D-49E1-964D-58C4D4811E64}"/>
    <cellStyle name="40% - uthevingsfarge 1 51 3 3" xfId="13460" xr:uid="{B9557A22-E150-448D-BBEE-ECAC5C19EBB3}"/>
    <cellStyle name="40% - uthevingsfarge 1 51 4" xfId="9487" xr:uid="{00000000-0005-0000-0000-0000DB130000}"/>
    <cellStyle name="40% - uthevingsfarge 1 51 4 2" xfId="17913" xr:uid="{F27326E4-B900-468C-951F-5B1321615CAD}"/>
    <cellStyle name="40% - uthevingsfarge 1 52" xfId="1320" xr:uid="{00000000-0005-0000-0000-0000DC130000}"/>
    <cellStyle name="40% - uthevingsfarge 1 52 2" xfId="1321" xr:uid="{00000000-0005-0000-0000-0000DD130000}"/>
    <cellStyle name="40% - uthevingsfarge 1 52 2 2" xfId="5647" xr:uid="{00000000-0005-0000-0000-0000DE130000}"/>
    <cellStyle name="40% - uthevingsfarge 1 52 2 2 2" xfId="8280" xr:uid="{00000000-0005-0000-0000-0000DF130000}"/>
    <cellStyle name="40% - uthevingsfarge 1 52 2 2 2 2" xfId="16735" xr:uid="{F7296357-6B50-436D-8E17-B9A15AA87311}"/>
    <cellStyle name="40% - uthevingsfarge 1 52 2 2 3" xfId="14162" xr:uid="{15FFCDBC-DBA5-45B7-997E-8239B05B3DE0}"/>
    <cellStyle name="40% - uthevingsfarge 1 52 2 3" xfId="10588" xr:uid="{00000000-0005-0000-0000-0000E0130000}"/>
    <cellStyle name="40% - uthevingsfarge 1 52 2 3 2" xfId="18995" xr:uid="{4DE313D3-C357-44DB-8B45-DF95B192FC1C}"/>
    <cellStyle name="40% - uthevingsfarge 1 52 3" xfId="4926" xr:uid="{00000000-0005-0000-0000-0000E1130000}"/>
    <cellStyle name="40% - uthevingsfarge 1 52 3 2" xfId="7579" xr:uid="{00000000-0005-0000-0000-0000E2130000}"/>
    <cellStyle name="40% - uthevingsfarge 1 52 3 2 2" xfId="16034" xr:uid="{EC650D69-D2C9-4507-AE6C-69A6B8D05D4C}"/>
    <cellStyle name="40% - uthevingsfarge 1 52 3 3" xfId="13461" xr:uid="{55569697-F644-47C8-978C-8B04D2F93A61}"/>
    <cellStyle name="40% - uthevingsfarge 1 52 4" xfId="9486" xr:uid="{00000000-0005-0000-0000-0000E3130000}"/>
    <cellStyle name="40% - uthevingsfarge 1 52 4 2" xfId="17912" xr:uid="{5FF97CAB-A836-4D19-9AE9-F8FD30BCE15B}"/>
    <cellStyle name="40% - uthevingsfarge 1 53" xfId="1322" xr:uid="{00000000-0005-0000-0000-0000E4130000}"/>
    <cellStyle name="40% - uthevingsfarge 1 53 2" xfId="1323" xr:uid="{00000000-0005-0000-0000-0000E5130000}"/>
    <cellStyle name="40% - uthevingsfarge 1 53 2 2" xfId="5648" xr:uid="{00000000-0005-0000-0000-0000E6130000}"/>
    <cellStyle name="40% - uthevingsfarge 1 53 2 2 2" xfId="8281" xr:uid="{00000000-0005-0000-0000-0000E7130000}"/>
    <cellStyle name="40% - uthevingsfarge 1 53 2 2 2 2" xfId="16736" xr:uid="{52917307-8B8C-4E74-96D7-D2AE18389A5A}"/>
    <cellStyle name="40% - uthevingsfarge 1 53 2 2 3" xfId="14163" xr:uid="{4EF64321-DEFE-4C8F-93BD-01AF47E47D66}"/>
    <cellStyle name="40% - uthevingsfarge 1 53 2 3" xfId="10587" xr:uid="{00000000-0005-0000-0000-0000E8130000}"/>
    <cellStyle name="40% - uthevingsfarge 1 53 2 3 2" xfId="18994" xr:uid="{8F6B61DD-D34C-4659-B49F-54C8EEC5323D}"/>
    <cellStyle name="40% - uthevingsfarge 1 53 3" xfId="4927" xr:uid="{00000000-0005-0000-0000-0000E9130000}"/>
    <cellStyle name="40% - uthevingsfarge 1 53 3 2" xfId="7580" xr:uid="{00000000-0005-0000-0000-0000EA130000}"/>
    <cellStyle name="40% - uthevingsfarge 1 53 3 2 2" xfId="16035" xr:uid="{07F31F70-0941-4B32-A90F-9C2003B6B473}"/>
    <cellStyle name="40% - uthevingsfarge 1 53 3 3" xfId="13462" xr:uid="{98573CA8-5885-489B-8AD0-C99E88B532DD}"/>
    <cellStyle name="40% - uthevingsfarge 1 53 4" xfId="9485" xr:uid="{00000000-0005-0000-0000-0000EB130000}"/>
    <cellStyle name="40% - uthevingsfarge 1 53 4 2" xfId="17911" xr:uid="{4876085A-9BC5-471B-95F2-0B5886483431}"/>
    <cellStyle name="40% - uthevingsfarge 1 54" xfId="1324" xr:uid="{00000000-0005-0000-0000-0000EC130000}"/>
    <cellStyle name="40% - uthevingsfarge 1 54 2" xfId="1325" xr:uid="{00000000-0005-0000-0000-0000ED130000}"/>
    <cellStyle name="40% - uthevingsfarge 1 54 2 2" xfId="5649" xr:uid="{00000000-0005-0000-0000-0000EE130000}"/>
    <cellStyle name="40% - uthevingsfarge 1 54 2 2 2" xfId="8282" xr:uid="{00000000-0005-0000-0000-0000EF130000}"/>
    <cellStyle name="40% - uthevingsfarge 1 54 2 2 2 2" xfId="16737" xr:uid="{CAEF3D84-2155-4E03-8B15-7F2EC070F67B}"/>
    <cellStyle name="40% - uthevingsfarge 1 54 2 2 3" xfId="14164" xr:uid="{70F97D0F-9CD8-45B8-9E87-2D3CE616DD63}"/>
    <cellStyle name="40% - uthevingsfarge 1 54 2 3" xfId="10586" xr:uid="{00000000-0005-0000-0000-0000F0130000}"/>
    <cellStyle name="40% - uthevingsfarge 1 54 2 3 2" xfId="18993" xr:uid="{F94A231F-4180-4EA3-97E7-60592911E8CC}"/>
    <cellStyle name="40% - uthevingsfarge 1 54 3" xfId="4928" xr:uid="{00000000-0005-0000-0000-0000F1130000}"/>
    <cellStyle name="40% - uthevingsfarge 1 54 3 2" xfId="7581" xr:uid="{00000000-0005-0000-0000-0000F2130000}"/>
    <cellStyle name="40% - uthevingsfarge 1 54 3 2 2" xfId="16036" xr:uid="{AF2A5D11-3CBB-4EE6-8C79-C056D4F58234}"/>
    <cellStyle name="40% - uthevingsfarge 1 54 3 3" xfId="13463" xr:uid="{9F550C72-A27B-4E96-889D-C11B4CEF0ED0}"/>
    <cellStyle name="40% - uthevingsfarge 1 54 4" xfId="9484" xr:uid="{00000000-0005-0000-0000-0000F3130000}"/>
    <cellStyle name="40% - uthevingsfarge 1 54 4 2" xfId="17910" xr:uid="{878DA2E3-070F-4ECD-8DE4-CC9E1EC5AE17}"/>
    <cellStyle name="40% - uthevingsfarge 1 55" xfId="1326" xr:uid="{00000000-0005-0000-0000-0000F4130000}"/>
    <cellStyle name="40% - uthevingsfarge 1 55 2" xfId="1327" xr:uid="{00000000-0005-0000-0000-0000F5130000}"/>
    <cellStyle name="40% - uthevingsfarge 1 55 2 2" xfId="5650" xr:uid="{00000000-0005-0000-0000-0000F6130000}"/>
    <cellStyle name="40% - uthevingsfarge 1 55 2 2 2" xfId="8283" xr:uid="{00000000-0005-0000-0000-0000F7130000}"/>
    <cellStyle name="40% - uthevingsfarge 1 55 2 2 2 2" xfId="16738" xr:uid="{CCCAB0C2-A915-41EA-98DC-ADA699A919F1}"/>
    <cellStyle name="40% - uthevingsfarge 1 55 2 2 3" xfId="14165" xr:uid="{A2431140-0B47-456B-965A-BB0C9A23CC72}"/>
    <cellStyle name="40% - uthevingsfarge 1 55 2 3" xfId="10585" xr:uid="{00000000-0005-0000-0000-0000F8130000}"/>
    <cellStyle name="40% - uthevingsfarge 1 55 2 3 2" xfId="18992" xr:uid="{312ED4BA-4B3A-4AD9-A981-7E3BBA40ECF1}"/>
    <cellStyle name="40% - uthevingsfarge 1 55 3" xfId="4929" xr:uid="{00000000-0005-0000-0000-0000F9130000}"/>
    <cellStyle name="40% - uthevingsfarge 1 55 3 2" xfId="7582" xr:uid="{00000000-0005-0000-0000-0000FA130000}"/>
    <cellStyle name="40% - uthevingsfarge 1 55 3 2 2" xfId="16037" xr:uid="{F6A6FF1F-2DC9-4E8A-9878-67A9094319B0}"/>
    <cellStyle name="40% - uthevingsfarge 1 55 3 3" xfId="13464" xr:uid="{7198646D-27B6-4E57-9124-F8E901406AC2}"/>
    <cellStyle name="40% - uthevingsfarge 1 55 4" xfId="9483" xr:uid="{00000000-0005-0000-0000-0000FB130000}"/>
    <cellStyle name="40% - uthevingsfarge 1 55 4 2" xfId="17909" xr:uid="{BB08AFF5-4E36-49FA-BDE1-77C19011B96B}"/>
    <cellStyle name="40% - uthevingsfarge 1 56" xfId="1328" xr:uid="{00000000-0005-0000-0000-0000FC130000}"/>
    <cellStyle name="40% - uthevingsfarge 1 56 2" xfId="1329" xr:uid="{00000000-0005-0000-0000-0000FD130000}"/>
    <cellStyle name="40% - uthevingsfarge 1 56 2 2" xfId="5651" xr:uid="{00000000-0005-0000-0000-0000FE130000}"/>
    <cellStyle name="40% - uthevingsfarge 1 56 2 2 2" xfId="8284" xr:uid="{00000000-0005-0000-0000-0000FF130000}"/>
    <cellStyle name="40% - uthevingsfarge 1 56 2 2 2 2" xfId="16739" xr:uid="{59F16C62-CBC2-40FC-BD06-B8310C789A63}"/>
    <cellStyle name="40% - uthevingsfarge 1 56 2 2 3" xfId="14166" xr:uid="{15846AC6-616A-4CAA-8CCD-B5C638048CDE}"/>
    <cellStyle name="40% - uthevingsfarge 1 56 2 3" xfId="10584" xr:uid="{00000000-0005-0000-0000-000000140000}"/>
    <cellStyle name="40% - uthevingsfarge 1 56 2 3 2" xfId="18991" xr:uid="{EBBBC9C0-2FD3-4070-A66A-A037FB622B54}"/>
    <cellStyle name="40% - uthevingsfarge 1 56 3" xfId="4930" xr:uid="{00000000-0005-0000-0000-000001140000}"/>
    <cellStyle name="40% - uthevingsfarge 1 56 3 2" xfId="7583" xr:uid="{00000000-0005-0000-0000-000002140000}"/>
    <cellStyle name="40% - uthevingsfarge 1 56 3 2 2" xfId="16038" xr:uid="{42C6F626-636E-480B-82D3-1D23A23C8D4A}"/>
    <cellStyle name="40% - uthevingsfarge 1 56 3 3" xfId="13465" xr:uid="{27DF5952-C3AA-4B93-90EF-82042F5A2175}"/>
    <cellStyle name="40% - uthevingsfarge 1 56 4" xfId="9482" xr:uid="{00000000-0005-0000-0000-000003140000}"/>
    <cellStyle name="40% - uthevingsfarge 1 56 4 2" xfId="17908" xr:uid="{64BA8C19-F98D-424C-B83B-4B3B2D095F17}"/>
    <cellStyle name="40% - uthevingsfarge 1 57" xfId="1330" xr:uid="{00000000-0005-0000-0000-000004140000}"/>
    <cellStyle name="40% - uthevingsfarge 1 57 2" xfId="1331" xr:uid="{00000000-0005-0000-0000-000005140000}"/>
    <cellStyle name="40% - uthevingsfarge 1 57 2 2" xfId="5652" xr:uid="{00000000-0005-0000-0000-000006140000}"/>
    <cellStyle name="40% - uthevingsfarge 1 57 2 2 2" xfId="8285" xr:uid="{00000000-0005-0000-0000-000007140000}"/>
    <cellStyle name="40% - uthevingsfarge 1 57 2 2 2 2" xfId="16740" xr:uid="{21B4C3FB-E8AD-4F75-97D3-58A341C8C4E6}"/>
    <cellStyle name="40% - uthevingsfarge 1 57 2 2 3" xfId="14167" xr:uid="{15468582-DA9E-4389-B7EB-A675755D15F9}"/>
    <cellStyle name="40% - uthevingsfarge 1 57 2 3" xfId="10583" xr:uid="{00000000-0005-0000-0000-000008140000}"/>
    <cellStyle name="40% - uthevingsfarge 1 57 2 3 2" xfId="18990" xr:uid="{22036C12-E73C-4A8A-B191-BF092054D0CF}"/>
    <cellStyle name="40% - uthevingsfarge 1 57 3" xfId="4931" xr:uid="{00000000-0005-0000-0000-000009140000}"/>
    <cellStyle name="40% - uthevingsfarge 1 57 3 2" xfId="7584" xr:uid="{00000000-0005-0000-0000-00000A140000}"/>
    <cellStyle name="40% - uthevingsfarge 1 57 3 2 2" xfId="16039" xr:uid="{226D12E7-9EA6-4081-92A3-E1CA1EFB0C25}"/>
    <cellStyle name="40% - uthevingsfarge 1 57 3 3" xfId="13466" xr:uid="{4ED0FFB9-D1E6-4E43-A404-C534C14E400D}"/>
    <cellStyle name="40% - uthevingsfarge 1 57 4" xfId="9481" xr:uid="{00000000-0005-0000-0000-00000B140000}"/>
    <cellStyle name="40% - uthevingsfarge 1 57 4 2" xfId="17907" xr:uid="{65CA3426-F681-4C9D-94E8-099F7A9B1F4D}"/>
    <cellStyle name="40% - uthevingsfarge 1 58" xfId="1332" xr:uid="{00000000-0005-0000-0000-00000C140000}"/>
    <cellStyle name="40% - uthevingsfarge 1 58 2" xfId="1333" xr:uid="{00000000-0005-0000-0000-00000D140000}"/>
    <cellStyle name="40% - uthevingsfarge 1 58 2 2" xfId="5653" xr:uid="{00000000-0005-0000-0000-00000E140000}"/>
    <cellStyle name="40% - uthevingsfarge 1 58 2 2 2" xfId="8286" xr:uid="{00000000-0005-0000-0000-00000F140000}"/>
    <cellStyle name="40% - uthevingsfarge 1 58 2 2 2 2" xfId="16741" xr:uid="{CD3A7E71-240D-45BE-BADB-BD5F57B5F4B1}"/>
    <cellStyle name="40% - uthevingsfarge 1 58 2 2 3" xfId="14168" xr:uid="{7A4E03BC-1281-4547-86A5-B18FCBBA4B5B}"/>
    <cellStyle name="40% - uthevingsfarge 1 58 2 3" xfId="10582" xr:uid="{00000000-0005-0000-0000-000010140000}"/>
    <cellStyle name="40% - uthevingsfarge 1 58 2 3 2" xfId="18989" xr:uid="{2235B67A-DE1E-4E97-9BB4-76B49DF95898}"/>
    <cellStyle name="40% - uthevingsfarge 1 58 3" xfId="4932" xr:uid="{00000000-0005-0000-0000-000011140000}"/>
    <cellStyle name="40% - uthevingsfarge 1 58 3 2" xfId="7585" xr:uid="{00000000-0005-0000-0000-000012140000}"/>
    <cellStyle name="40% - uthevingsfarge 1 58 3 2 2" xfId="16040" xr:uid="{C7BA791C-EA3E-43A7-8101-48CEDB43C231}"/>
    <cellStyle name="40% - uthevingsfarge 1 58 3 3" xfId="13467" xr:uid="{CE09A5F5-2521-4E4E-B4B7-44026E92CD56}"/>
    <cellStyle name="40% - uthevingsfarge 1 58 4" xfId="9480" xr:uid="{00000000-0005-0000-0000-000013140000}"/>
    <cellStyle name="40% - uthevingsfarge 1 58 4 2" xfId="17906" xr:uid="{F0BE8493-2447-405B-9307-B15347108457}"/>
    <cellStyle name="40% - uthevingsfarge 1 59" xfId="1334" xr:uid="{00000000-0005-0000-0000-000014140000}"/>
    <cellStyle name="40% - uthevingsfarge 1 59 2" xfId="1335" xr:uid="{00000000-0005-0000-0000-000015140000}"/>
    <cellStyle name="40% - uthevingsfarge 1 59 2 2" xfId="5654" xr:uid="{00000000-0005-0000-0000-000016140000}"/>
    <cellStyle name="40% - uthevingsfarge 1 59 2 2 2" xfId="8287" xr:uid="{00000000-0005-0000-0000-000017140000}"/>
    <cellStyle name="40% - uthevingsfarge 1 59 2 2 2 2" xfId="16742" xr:uid="{9E00138A-68E0-4F1F-9D58-BADD76FD7B8C}"/>
    <cellStyle name="40% - uthevingsfarge 1 59 2 2 3" xfId="14169" xr:uid="{A930DB1F-46D9-4227-8ECB-CDC6A107860E}"/>
    <cellStyle name="40% - uthevingsfarge 1 59 2 3" xfId="10581" xr:uid="{00000000-0005-0000-0000-000018140000}"/>
    <cellStyle name="40% - uthevingsfarge 1 59 2 3 2" xfId="18988" xr:uid="{8A467C16-2E9C-422B-B871-6C05400217A8}"/>
    <cellStyle name="40% - uthevingsfarge 1 59 3" xfId="4933" xr:uid="{00000000-0005-0000-0000-000019140000}"/>
    <cellStyle name="40% - uthevingsfarge 1 59 3 2" xfId="7586" xr:uid="{00000000-0005-0000-0000-00001A140000}"/>
    <cellStyle name="40% - uthevingsfarge 1 59 3 2 2" xfId="16041" xr:uid="{8C8E6216-8F6A-4A15-9A99-7FBABB3E8554}"/>
    <cellStyle name="40% - uthevingsfarge 1 59 3 3" xfId="13468" xr:uid="{81891305-B252-4280-ACAB-7AAD0B1D66A5}"/>
    <cellStyle name="40% - uthevingsfarge 1 59 4" xfId="9479" xr:uid="{00000000-0005-0000-0000-00001B140000}"/>
    <cellStyle name="40% - uthevingsfarge 1 59 4 2" xfId="17905" xr:uid="{BEE95202-79A2-4F38-BF17-E16BC9EDA40E}"/>
    <cellStyle name="40% - uthevingsfarge 1 6" xfId="1336" xr:uid="{00000000-0005-0000-0000-00001C140000}"/>
    <cellStyle name="40% - uthevingsfarge 1 6 2" xfId="1337" xr:uid="{00000000-0005-0000-0000-00001D140000}"/>
    <cellStyle name="40% - uthevingsfarge 1 6 2 2" xfId="5655" xr:uid="{00000000-0005-0000-0000-00001E140000}"/>
    <cellStyle name="40% - uthevingsfarge 1 6 2 2 2" xfId="8288" xr:uid="{00000000-0005-0000-0000-00001F140000}"/>
    <cellStyle name="40% - uthevingsfarge 1 6 2 2 2 2" xfId="16743" xr:uid="{8C3EC688-E75E-409C-A3AC-B5CF43F18C50}"/>
    <cellStyle name="40% - uthevingsfarge 1 6 2 2 3" xfId="14170" xr:uid="{D2386649-EF7E-41DD-88B5-AFCE7E0F3558}"/>
    <cellStyle name="40% - uthevingsfarge 1 6 2 3" xfId="10580" xr:uid="{00000000-0005-0000-0000-000020140000}"/>
    <cellStyle name="40% - uthevingsfarge 1 6 2 3 2" xfId="18987" xr:uid="{C8AD9599-8465-404B-8338-387631A6404F}"/>
    <cellStyle name="40% - uthevingsfarge 1 6 3" xfId="4934" xr:uid="{00000000-0005-0000-0000-000021140000}"/>
    <cellStyle name="40% - uthevingsfarge 1 6 3 2" xfId="7587" xr:uid="{00000000-0005-0000-0000-000022140000}"/>
    <cellStyle name="40% - uthevingsfarge 1 6 3 2 2" xfId="16042" xr:uid="{E058DBE8-87E7-4D12-88E5-B014C99540AA}"/>
    <cellStyle name="40% - uthevingsfarge 1 6 3 3" xfId="13469" xr:uid="{72E2BEC1-76AD-4D61-A09D-7007D7F60D02}"/>
    <cellStyle name="40% - uthevingsfarge 1 6 4" xfId="9478" xr:uid="{00000000-0005-0000-0000-000023140000}"/>
    <cellStyle name="40% - uthevingsfarge 1 6 4 2" xfId="17904" xr:uid="{9D6F0B34-7951-4DC9-B20B-10E4C88BBF3D}"/>
    <cellStyle name="40% - uthevingsfarge 1 60" xfId="1338" xr:uid="{00000000-0005-0000-0000-000024140000}"/>
    <cellStyle name="40% - uthevingsfarge 1 60 2" xfId="1339" xr:uid="{00000000-0005-0000-0000-000025140000}"/>
    <cellStyle name="40% - uthevingsfarge 1 60 3" xfId="9477" xr:uid="{00000000-0005-0000-0000-000026140000}"/>
    <cellStyle name="40% - uthevingsfarge 1 60 3 2" xfId="17903" xr:uid="{59E19093-3105-4ABE-A921-1C5585BF7E51}"/>
    <cellStyle name="40% - uthevingsfarge 1 61" xfId="1340" xr:uid="{00000000-0005-0000-0000-000027140000}"/>
    <cellStyle name="40% - uthevingsfarge 1 61 2" xfId="1341" xr:uid="{00000000-0005-0000-0000-000028140000}"/>
    <cellStyle name="40% - uthevingsfarge 1 62" xfId="1342" xr:uid="{00000000-0005-0000-0000-000029140000}"/>
    <cellStyle name="40% - uthevingsfarge 1 62 2" xfId="1343" xr:uid="{00000000-0005-0000-0000-00002A140000}"/>
    <cellStyle name="40% - uthevingsfarge 1 63" xfId="1344" xr:uid="{00000000-0005-0000-0000-00002B140000}"/>
    <cellStyle name="40% - uthevingsfarge 1 63 2" xfId="1345" xr:uid="{00000000-0005-0000-0000-00002C140000}"/>
    <cellStyle name="40% - uthevingsfarge 1 64" xfId="1346" xr:uid="{00000000-0005-0000-0000-00002D140000}"/>
    <cellStyle name="40% - uthevingsfarge 1 64 2" xfId="1347" xr:uid="{00000000-0005-0000-0000-00002E140000}"/>
    <cellStyle name="40% - uthevingsfarge 1 65" xfId="1348" xr:uid="{00000000-0005-0000-0000-00002F140000}"/>
    <cellStyle name="40% - uthevingsfarge 1 65 2" xfId="1349" xr:uid="{00000000-0005-0000-0000-000030140000}"/>
    <cellStyle name="40% - uthevingsfarge 1 66" xfId="1350" xr:uid="{00000000-0005-0000-0000-000031140000}"/>
    <cellStyle name="40% - uthevingsfarge 1 66 2" xfId="1351" xr:uid="{00000000-0005-0000-0000-000032140000}"/>
    <cellStyle name="40% - uthevingsfarge 1 67" xfId="1352" xr:uid="{00000000-0005-0000-0000-000033140000}"/>
    <cellStyle name="40% - uthevingsfarge 1 67 2" xfId="1353" xr:uid="{00000000-0005-0000-0000-000034140000}"/>
    <cellStyle name="40% - uthevingsfarge 1 68" xfId="1354" xr:uid="{00000000-0005-0000-0000-000035140000}"/>
    <cellStyle name="40% - uthevingsfarge 1 68 2" xfId="1355" xr:uid="{00000000-0005-0000-0000-000036140000}"/>
    <cellStyle name="40% - uthevingsfarge 1 69" xfId="1356" xr:uid="{00000000-0005-0000-0000-000037140000}"/>
    <cellStyle name="40% - uthevingsfarge 1 69 2" xfId="1357" xr:uid="{00000000-0005-0000-0000-000038140000}"/>
    <cellStyle name="40% - uthevingsfarge 1 7" xfId="1358" xr:uid="{00000000-0005-0000-0000-000039140000}"/>
    <cellStyle name="40% - uthevingsfarge 1 7 2" xfId="1359" xr:uid="{00000000-0005-0000-0000-00003A140000}"/>
    <cellStyle name="40% - uthevingsfarge 1 7 2 2" xfId="5656" xr:uid="{00000000-0005-0000-0000-00003B140000}"/>
    <cellStyle name="40% - uthevingsfarge 1 7 2 2 2" xfId="8289" xr:uid="{00000000-0005-0000-0000-00003C140000}"/>
    <cellStyle name="40% - uthevingsfarge 1 7 2 2 2 2" xfId="16744" xr:uid="{2E1B5524-A179-40D1-A557-FEAC7FAF429B}"/>
    <cellStyle name="40% - uthevingsfarge 1 7 2 2 3" xfId="14171" xr:uid="{4446DA9B-140E-4FA4-B08E-9CC4C1F23637}"/>
    <cellStyle name="40% - uthevingsfarge 1 7 2 3" xfId="10225" xr:uid="{00000000-0005-0000-0000-00003D140000}"/>
    <cellStyle name="40% - uthevingsfarge 1 7 2 3 2" xfId="18642" xr:uid="{AA9F5F67-1315-48F6-B7A4-C8951CBA808C}"/>
    <cellStyle name="40% - uthevingsfarge 1 7 3" xfId="4935" xr:uid="{00000000-0005-0000-0000-00003E140000}"/>
    <cellStyle name="40% - uthevingsfarge 1 7 3 2" xfId="7588" xr:uid="{00000000-0005-0000-0000-00003F140000}"/>
    <cellStyle name="40% - uthevingsfarge 1 7 3 2 2" xfId="16043" xr:uid="{43D89245-B735-4C50-95A8-C3B805AE91DC}"/>
    <cellStyle name="40% - uthevingsfarge 1 7 3 3" xfId="13470" xr:uid="{E69CE63F-2CBD-40AE-A7E4-D40516B4E41B}"/>
    <cellStyle name="40% - uthevingsfarge 1 7 4" xfId="9476" xr:uid="{00000000-0005-0000-0000-000040140000}"/>
    <cellStyle name="40% - uthevingsfarge 1 7 4 2" xfId="17902" xr:uid="{02A11C3F-8497-425F-90BD-26F2D93F4554}"/>
    <cellStyle name="40% - uthevingsfarge 1 70" xfId="1360" xr:uid="{00000000-0005-0000-0000-000041140000}"/>
    <cellStyle name="40% - uthevingsfarge 1 70 2" xfId="1361" xr:uid="{00000000-0005-0000-0000-000042140000}"/>
    <cellStyle name="40% - uthevingsfarge 1 71" xfId="1362" xr:uid="{00000000-0005-0000-0000-000043140000}"/>
    <cellStyle name="40% - uthevingsfarge 1 71 2" xfId="1363" xr:uid="{00000000-0005-0000-0000-000044140000}"/>
    <cellStyle name="40% - uthevingsfarge 1 72" xfId="1364" xr:uid="{00000000-0005-0000-0000-000045140000}"/>
    <cellStyle name="40% - uthevingsfarge 1 72 2" xfId="1365" xr:uid="{00000000-0005-0000-0000-000046140000}"/>
    <cellStyle name="40% - uthevingsfarge 1 73" xfId="1366" xr:uid="{00000000-0005-0000-0000-000047140000}"/>
    <cellStyle name="40% - uthevingsfarge 1 73 2" xfId="1367" xr:uid="{00000000-0005-0000-0000-000048140000}"/>
    <cellStyle name="40% - uthevingsfarge 1 74" xfId="1368" xr:uid="{00000000-0005-0000-0000-000049140000}"/>
    <cellStyle name="40% - uthevingsfarge 1 74 2" xfId="1369" xr:uid="{00000000-0005-0000-0000-00004A140000}"/>
    <cellStyle name="40% - uthevingsfarge 1 75" xfId="1370" xr:uid="{00000000-0005-0000-0000-00004B140000}"/>
    <cellStyle name="40% - uthevingsfarge 1 75 2" xfId="1371" xr:uid="{00000000-0005-0000-0000-00004C140000}"/>
    <cellStyle name="40% - uthevingsfarge 1 76" xfId="1372" xr:uid="{00000000-0005-0000-0000-00004D140000}"/>
    <cellStyle name="40% - uthevingsfarge 1 76 2" xfId="1373" xr:uid="{00000000-0005-0000-0000-00004E140000}"/>
    <cellStyle name="40% - uthevingsfarge 1 77" xfId="1374" xr:uid="{00000000-0005-0000-0000-00004F140000}"/>
    <cellStyle name="40% - uthevingsfarge 1 78" xfId="1375" xr:uid="{00000000-0005-0000-0000-000050140000}"/>
    <cellStyle name="40% - uthevingsfarge 1 79" xfId="1376" xr:uid="{00000000-0005-0000-0000-000051140000}"/>
    <cellStyle name="40% - uthevingsfarge 1 8" xfId="1377" xr:uid="{00000000-0005-0000-0000-000052140000}"/>
    <cellStyle name="40% - uthevingsfarge 1 8 2" xfId="1378" xr:uid="{00000000-0005-0000-0000-000053140000}"/>
    <cellStyle name="40% - uthevingsfarge 1 8 2 2" xfId="5657" xr:uid="{00000000-0005-0000-0000-000054140000}"/>
    <cellStyle name="40% - uthevingsfarge 1 8 2 2 2" xfId="8290" xr:uid="{00000000-0005-0000-0000-000055140000}"/>
    <cellStyle name="40% - uthevingsfarge 1 8 2 2 2 2" xfId="16745" xr:uid="{5E73100E-600C-4F47-B589-8D97C6CA3A96}"/>
    <cellStyle name="40% - uthevingsfarge 1 8 2 2 3" xfId="14172" xr:uid="{47AAB1F5-D7BF-4CAC-894D-68A6345117C6}"/>
    <cellStyle name="40% - uthevingsfarge 1 8 2 3" xfId="10224" xr:uid="{00000000-0005-0000-0000-000056140000}"/>
    <cellStyle name="40% - uthevingsfarge 1 8 2 3 2" xfId="18641" xr:uid="{7B6D6064-5981-45F3-898F-88297A1B8AF7}"/>
    <cellStyle name="40% - uthevingsfarge 1 8 3" xfId="4936" xr:uid="{00000000-0005-0000-0000-000057140000}"/>
    <cellStyle name="40% - uthevingsfarge 1 8 3 2" xfId="7589" xr:uid="{00000000-0005-0000-0000-000058140000}"/>
    <cellStyle name="40% - uthevingsfarge 1 8 3 2 2" xfId="16044" xr:uid="{452AC3E1-1AAF-49A8-8708-854C506E582F}"/>
    <cellStyle name="40% - uthevingsfarge 1 8 3 3" xfId="13471" xr:uid="{31C009D8-09FF-4A72-BBA0-363027E54078}"/>
    <cellStyle name="40% - uthevingsfarge 1 8 4" xfId="9475" xr:uid="{00000000-0005-0000-0000-000059140000}"/>
    <cellStyle name="40% - uthevingsfarge 1 8 4 2" xfId="17901" xr:uid="{E7A7B4EF-2A2A-4EA3-9E02-354ADF5DA7EA}"/>
    <cellStyle name="40% - uthevingsfarge 1 80" xfId="1379" xr:uid="{00000000-0005-0000-0000-00005A140000}"/>
    <cellStyle name="40% - uthevingsfarge 1 81" xfId="1380" xr:uid="{00000000-0005-0000-0000-00005B140000}"/>
    <cellStyle name="40% - uthevingsfarge 1 82" xfId="1381" xr:uid="{00000000-0005-0000-0000-00005C140000}"/>
    <cellStyle name="40% - uthevingsfarge 1 83" xfId="1382" xr:uid="{00000000-0005-0000-0000-00005D140000}"/>
    <cellStyle name="40% - uthevingsfarge 1 84" xfId="1383" xr:uid="{00000000-0005-0000-0000-00005E140000}"/>
    <cellStyle name="40% - uthevingsfarge 1 85" xfId="1384" xr:uid="{00000000-0005-0000-0000-00005F140000}"/>
    <cellStyle name="40% - uthevingsfarge 1 86" xfId="1385" xr:uid="{00000000-0005-0000-0000-000060140000}"/>
    <cellStyle name="40% - uthevingsfarge 1 87" xfId="1386" xr:uid="{00000000-0005-0000-0000-000061140000}"/>
    <cellStyle name="40% - uthevingsfarge 1 88" xfId="1387" xr:uid="{00000000-0005-0000-0000-000062140000}"/>
    <cellStyle name="40% - uthevingsfarge 1 89" xfId="1388" xr:uid="{00000000-0005-0000-0000-000063140000}"/>
    <cellStyle name="40% - uthevingsfarge 1 9" xfId="1389" xr:uid="{00000000-0005-0000-0000-000064140000}"/>
    <cellStyle name="40% - uthevingsfarge 1 9 2" xfId="1390" xr:uid="{00000000-0005-0000-0000-000065140000}"/>
    <cellStyle name="40% - uthevingsfarge 1 9 2 2" xfId="5658" xr:uid="{00000000-0005-0000-0000-000066140000}"/>
    <cellStyle name="40% - uthevingsfarge 1 9 2 2 2" xfId="8291" xr:uid="{00000000-0005-0000-0000-000067140000}"/>
    <cellStyle name="40% - uthevingsfarge 1 9 2 2 2 2" xfId="16746" xr:uid="{5092BC64-FD3E-4562-A557-1180A0A6AA8B}"/>
    <cellStyle name="40% - uthevingsfarge 1 9 2 2 3" xfId="14173" xr:uid="{C3379F5D-F0BC-4D85-AE5F-8757ADD89F9D}"/>
    <cellStyle name="40% - uthevingsfarge 1 9 2 3" xfId="10223" xr:uid="{00000000-0005-0000-0000-000068140000}"/>
    <cellStyle name="40% - uthevingsfarge 1 9 2 3 2" xfId="18640" xr:uid="{4BF5D0B0-088F-4A40-AC7A-815AE7118E62}"/>
    <cellStyle name="40% - uthevingsfarge 1 9 3" xfId="4937" xr:uid="{00000000-0005-0000-0000-000069140000}"/>
    <cellStyle name="40% - uthevingsfarge 1 9 3 2" xfId="7590" xr:uid="{00000000-0005-0000-0000-00006A140000}"/>
    <cellStyle name="40% - uthevingsfarge 1 9 3 2 2" xfId="16045" xr:uid="{5FFEF8BB-9933-4958-9B5C-9CA703EDDA00}"/>
    <cellStyle name="40% - uthevingsfarge 1 9 3 3" xfId="13472" xr:uid="{161BF1F7-D40F-47E9-8554-1F92BEC18C13}"/>
    <cellStyle name="40% - uthevingsfarge 1 9 4" xfId="9474" xr:uid="{00000000-0005-0000-0000-00006B140000}"/>
    <cellStyle name="40% - uthevingsfarge 1 9 4 2" xfId="17900" xr:uid="{FB16D7AC-3DA0-4707-80F4-1526A2576EAE}"/>
    <cellStyle name="40% - uthevingsfarge 1 90" xfId="1391" xr:uid="{00000000-0005-0000-0000-00006C140000}"/>
    <cellStyle name="40% - uthevingsfarge 1 90 2" xfId="2859" xr:uid="{00000000-0005-0000-0000-00006D140000}"/>
    <cellStyle name="40% - uthevingsfarge 1 90 2 2" xfId="3279" xr:uid="{00000000-0005-0000-0000-00006E140000}"/>
    <cellStyle name="40% - uthevingsfarge 1 90 2 2 2" xfId="6864" xr:uid="{00000000-0005-0000-0000-00006F140000}"/>
    <cellStyle name="40% - uthevingsfarge 1 90 2 2 2 2" xfId="15319" xr:uid="{5AE1B7C1-91AA-4EFE-BE0B-0987C4CEB3A5}"/>
    <cellStyle name="40% - uthevingsfarge 1 90 2 2 3" xfId="12172" xr:uid="{80ED16C9-58DC-494C-9319-5A1E3F77F0A2}"/>
    <cellStyle name="40% - uthevingsfarge 1 90 2 3" xfId="4115" xr:uid="{00000000-0005-0000-0000-000070140000}"/>
    <cellStyle name="40% - uthevingsfarge 1 90 2 3 2" xfId="13003" xr:uid="{301F1F4F-3808-4C54-BA98-42EECFEBB97B}"/>
    <cellStyle name="40% - uthevingsfarge 1 90 2 4" xfId="6432" xr:uid="{00000000-0005-0000-0000-000071140000}"/>
    <cellStyle name="40% - uthevingsfarge 1 90 2 4 2" xfId="14887" xr:uid="{D638F686-5EF8-4D6B-8146-CBB5FA6AC14E}"/>
    <cellStyle name="40% - uthevingsfarge 1 90 2 5" xfId="8864" xr:uid="{00000000-0005-0000-0000-000072140000}"/>
    <cellStyle name="40% - uthevingsfarge 1 90 2 5 2" xfId="17319" xr:uid="{B6035ECC-7352-44F2-AE81-67BD08AA4B56}"/>
    <cellStyle name="40% - uthevingsfarge 1 90 2 6" xfId="11752" xr:uid="{2C94EA73-039D-4922-8DD4-42DF904A1809}"/>
    <cellStyle name="40% - uthevingsfarge 1 90 3" xfId="3278" xr:uid="{00000000-0005-0000-0000-000073140000}"/>
    <cellStyle name="40% - uthevingsfarge 1 90 3 2" xfId="6863" xr:uid="{00000000-0005-0000-0000-000074140000}"/>
    <cellStyle name="40% - uthevingsfarge 1 90 3 2 2" xfId="15318" xr:uid="{9332C7C9-5E6B-42A5-A6E3-553623F67C8E}"/>
    <cellStyle name="40% - uthevingsfarge 1 90 3 3" xfId="12171" xr:uid="{786C7327-090C-4EEE-8372-59B16317BF2D}"/>
    <cellStyle name="40% - uthevingsfarge 1 90 4" xfId="4119" xr:uid="{00000000-0005-0000-0000-000075140000}"/>
    <cellStyle name="40% - uthevingsfarge 1 90 4 2" xfId="13007" xr:uid="{D111F0F7-2BBE-4F07-AAE6-4D424F92B3CF}"/>
    <cellStyle name="40% - uthevingsfarge 1 90 5" xfId="6147" xr:uid="{00000000-0005-0000-0000-000076140000}"/>
    <cellStyle name="40% - uthevingsfarge 1 90 5 2" xfId="14602" xr:uid="{17997B1A-E731-4DCD-AE15-7ACA97A1587B}"/>
    <cellStyle name="40% - uthevingsfarge 1 90 6" xfId="8863" xr:uid="{00000000-0005-0000-0000-000077140000}"/>
    <cellStyle name="40% - uthevingsfarge 1 90 6 2" xfId="17318" xr:uid="{BCB3A051-6F91-4FA6-BEF1-07BE8C00107C}"/>
    <cellStyle name="40% - uthevingsfarge 1 90 7" xfId="11470" xr:uid="{E7AF76A7-95BB-481A-9E7C-4D5F6793634C}"/>
    <cellStyle name="40% - uthevingsfarge 1 91" xfId="1392" xr:uid="{00000000-0005-0000-0000-000078140000}"/>
    <cellStyle name="40% - uthevingsfarge 1 91 2" xfId="2860" xr:uid="{00000000-0005-0000-0000-000079140000}"/>
    <cellStyle name="40% - uthevingsfarge 1 91 2 2" xfId="3281" xr:uid="{00000000-0005-0000-0000-00007A140000}"/>
    <cellStyle name="40% - uthevingsfarge 1 91 2 2 2" xfId="6866" xr:uid="{00000000-0005-0000-0000-00007B140000}"/>
    <cellStyle name="40% - uthevingsfarge 1 91 2 2 2 2" xfId="15321" xr:uid="{D8D99087-689A-46AA-AC46-3E5CDAA52A6C}"/>
    <cellStyle name="40% - uthevingsfarge 1 91 2 2 3" xfId="12174" xr:uid="{B5A822A0-84BD-4C8E-88B9-5448F30B6CDA}"/>
    <cellStyle name="40% - uthevingsfarge 1 91 2 3" xfId="4031" xr:uid="{00000000-0005-0000-0000-00007C140000}"/>
    <cellStyle name="40% - uthevingsfarge 1 91 2 3 2" xfId="12919" xr:uid="{B536138C-5606-45A4-BAEF-DC61BA6941D9}"/>
    <cellStyle name="40% - uthevingsfarge 1 91 2 4" xfId="6433" xr:uid="{00000000-0005-0000-0000-00007D140000}"/>
    <cellStyle name="40% - uthevingsfarge 1 91 2 4 2" xfId="14888" xr:uid="{C89EDD24-5B50-46D6-9609-3730F5D49507}"/>
    <cellStyle name="40% - uthevingsfarge 1 91 2 5" xfId="8866" xr:uid="{00000000-0005-0000-0000-00007E140000}"/>
    <cellStyle name="40% - uthevingsfarge 1 91 2 5 2" xfId="17321" xr:uid="{09C82CCD-2A0F-45C0-B4E2-C01A57075468}"/>
    <cellStyle name="40% - uthevingsfarge 1 91 2 6" xfId="11753" xr:uid="{DF64E014-ED11-4742-A532-B3F212F187AA}"/>
    <cellStyle name="40% - uthevingsfarge 1 91 3" xfId="3280" xr:uid="{00000000-0005-0000-0000-00007F140000}"/>
    <cellStyle name="40% - uthevingsfarge 1 91 3 2" xfId="6865" xr:uid="{00000000-0005-0000-0000-000080140000}"/>
    <cellStyle name="40% - uthevingsfarge 1 91 3 2 2" xfId="15320" xr:uid="{0C8836F6-DE58-42A9-9BD7-C9D9D3DAD7AE}"/>
    <cellStyle name="40% - uthevingsfarge 1 91 3 3" xfId="12173" xr:uid="{4F948BEA-760F-4DD1-9799-5D981F3D3E02}"/>
    <cellStyle name="40% - uthevingsfarge 1 91 4" xfId="4033" xr:uid="{00000000-0005-0000-0000-000081140000}"/>
    <cellStyle name="40% - uthevingsfarge 1 91 4 2" xfId="12921" xr:uid="{BAC247E4-278E-4F78-8C6F-115EFAD208DF}"/>
    <cellStyle name="40% - uthevingsfarge 1 91 5" xfId="6148" xr:uid="{00000000-0005-0000-0000-000082140000}"/>
    <cellStyle name="40% - uthevingsfarge 1 91 5 2" xfId="14603" xr:uid="{3780E798-2D78-48C3-BF86-14AC0A59CF81}"/>
    <cellStyle name="40% - uthevingsfarge 1 91 6" xfId="8865" xr:uid="{00000000-0005-0000-0000-000083140000}"/>
    <cellStyle name="40% - uthevingsfarge 1 91 6 2" xfId="17320" xr:uid="{77158522-6DE4-4C47-8CB5-A9A8F17261CD}"/>
    <cellStyle name="40% - uthevingsfarge 1 91 7" xfId="11471" xr:uid="{4D529A78-BE0B-486B-9903-6EED27044E29}"/>
    <cellStyle name="40% - uthevingsfarge 1 92" xfId="1393" xr:uid="{00000000-0005-0000-0000-000084140000}"/>
    <cellStyle name="40% - uthevingsfarge 1 92 2" xfId="2861" xr:uid="{00000000-0005-0000-0000-000085140000}"/>
    <cellStyle name="40% - uthevingsfarge 1 92 2 2" xfId="3283" xr:uid="{00000000-0005-0000-0000-000086140000}"/>
    <cellStyle name="40% - uthevingsfarge 1 92 2 2 2" xfId="6868" xr:uid="{00000000-0005-0000-0000-000087140000}"/>
    <cellStyle name="40% - uthevingsfarge 1 92 2 2 2 2" xfId="15323" xr:uid="{0A926B46-3B6D-4455-9157-E21FF156C29E}"/>
    <cellStyle name="40% - uthevingsfarge 1 92 2 2 3" xfId="12176" xr:uid="{E172684E-709A-42F5-8BB7-1AE71B8EC78A}"/>
    <cellStyle name="40% - uthevingsfarge 1 92 2 3" xfId="3721" xr:uid="{00000000-0005-0000-0000-000088140000}"/>
    <cellStyle name="40% - uthevingsfarge 1 92 2 3 2" xfId="12610" xr:uid="{D9E6992B-F6CA-4DE7-81DA-C0656512DB26}"/>
    <cellStyle name="40% - uthevingsfarge 1 92 2 4" xfId="6434" xr:uid="{00000000-0005-0000-0000-000089140000}"/>
    <cellStyle name="40% - uthevingsfarge 1 92 2 4 2" xfId="14889" xr:uid="{BBC7B3FA-68C2-45FB-9FA8-BD6165FD836D}"/>
    <cellStyle name="40% - uthevingsfarge 1 92 2 5" xfId="8868" xr:uid="{00000000-0005-0000-0000-00008A140000}"/>
    <cellStyle name="40% - uthevingsfarge 1 92 2 5 2" xfId="17323" xr:uid="{E03CCACA-6D50-4040-97DC-ACC1244F27CC}"/>
    <cellStyle name="40% - uthevingsfarge 1 92 2 6" xfId="11754" xr:uid="{A6936E99-A11F-4EC7-8388-B22888748E25}"/>
    <cellStyle name="40% - uthevingsfarge 1 92 3" xfId="3282" xr:uid="{00000000-0005-0000-0000-00008B140000}"/>
    <cellStyle name="40% - uthevingsfarge 1 92 3 2" xfId="6867" xr:uid="{00000000-0005-0000-0000-00008C140000}"/>
    <cellStyle name="40% - uthevingsfarge 1 92 3 2 2" xfId="15322" xr:uid="{3A71B28F-4947-4F8F-8642-547B4526E103}"/>
    <cellStyle name="40% - uthevingsfarge 1 92 3 3" xfId="12175" xr:uid="{B9B195D1-1ABE-40AD-AAEB-28E841C96FEF}"/>
    <cellStyle name="40% - uthevingsfarge 1 92 4" xfId="3883" xr:uid="{00000000-0005-0000-0000-00008D140000}"/>
    <cellStyle name="40% - uthevingsfarge 1 92 4 2" xfId="12772" xr:uid="{2040F260-D735-4247-98BB-C1390A327B48}"/>
    <cellStyle name="40% - uthevingsfarge 1 92 5" xfId="6149" xr:uid="{00000000-0005-0000-0000-00008E140000}"/>
    <cellStyle name="40% - uthevingsfarge 1 92 5 2" xfId="14604" xr:uid="{03F75F50-6549-4897-8C7A-9E49163688B0}"/>
    <cellStyle name="40% - uthevingsfarge 1 92 6" xfId="8867" xr:uid="{00000000-0005-0000-0000-00008F140000}"/>
    <cellStyle name="40% - uthevingsfarge 1 92 6 2" xfId="17322" xr:uid="{B4F2052A-97D3-42FE-92CA-17EF2E7B2202}"/>
    <cellStyle name="40% - uthevingsfarge 1 92 7" xfId="11472" xr:uid="{1BF497E1-B90B-4DCC-826C-F9F4C5AAFF0E}"/>
    <cellStyle name="40% - uthevingsfarge 1 93" xfId="1394" xr:uid="{00000000-0005-0000-0000-000090140000}"/>
    <cellStyle name="40% - uthevingsfarge 1 93 2" xfId="2862" xr:uid="{00000000-0005-0000-0000-000091140000}"/>
    <cellStyle name="40% - uthevingsfarge 1 93 2 2" xfId="3285" xr:uid="{00000000-0005-0000-0000-000092140000}"/>
    <cellStyle name="40% - uthevingsfarge 1 93 2 2 2" xfId="6870" xr:uid="{00000000-0005-0000-0000-000093140000}"/>
    <cellStyle name="40% - uthevingsfarge 1 93 2 2 2 2" xfId="15325" xr:uid="{6B156079-C4CD-4C4E-894B-4008A3A32195}"/>
    <cellStyle name="40% - uthevingsfarge 1 93 2 2 3" xfId="12178" xr:uid="{C5ABFDCB-ACD6-4686-BBD7-6EAFF8ADF50E}"/>
    <cellStyle name="40% - uthevingsfarge 1 93 2 3" xfId="4161" xr:uid="{00000000-0005-0000-0000-000094140000}"/>
    <cellStyle name="40% - uthevingsfarge 1 93 2 3 2" xfId="13049" xr:uid="{9EADC529-CC1C-465C-8D94-ACA12413F143}"/>
    <cellStyle name="40% - uthevingsfarge 1 93 2 4" xfId="6435" xr:uid="{00000000-0005-0000-0000-000095140000}"/>
    <cellStyle name="40% - uthevingsfarge 1 93 2 4 2" xfId="14890" xr:uid="{F7793BF6-563F-4336-A161-78A92A8B7E73}"/>
    <cellStyle name="40% - uthevingsfarge 1 93 2 5" xfId="8870" xr:uid="{00000000-0005-0000-0000-000096140000}"/>
    <cellStyle name="40% - uthevingsfarge 1 93 2 5 2" xfId="17325" xr:uid="{3EE283A0-1A0F-4F2C-870C-07F8ED4B6787}"/>
    <cellStyle name="40% - uthevingsfarge 1 93 2 6" xfId="11755" xr:uid="{62EDE614-B566-44F3-8EC5-4B2B8AA799AE}"/>
    <cellStyle name="40% - uthevingsfarge 1 93 3" xfId="3284" xr:uid="{00000000-0005-0000-0000-000097140000}"/>
    <cellStyle name="40% - uthevingsfarge 1 93 3 2" xfId="6869" xr:uid="{00000000-0005-0000-0000-000098140000}"/>
    <cellStyle name="40% - uthevingsfarge 1 93 3 2 2" xfId="15324" xr:uid="{3BE57347-FE5F-4CED-82E2-638F2EA3365A}"/>
    <cellStyle name="40% - uthevingsfarge 1 93 3 3" xfId="12177" xr:uid="{F2C4E495-9B82-4423-8528-C512EEA8193A}"/>
    <cellStyle name="40% - uthevingsfarge 1 93 4" xfId="4116" xr:uid="{00000000-0005-0000-0000-000099140000}"/>
    <cellStyle name="40% - uthevingsfarge 1 93 4 2" xfId="13004" xr:uid="{D41AE43D-49AE-4129-A608-DA17761CBD67}"/>
    <cellStyle name="40% - uthevingsfarge 1 93 5" xfId="6150" xr:uid="{00000000-0005-0000-0000-00009A140000}"/>
    <cellStyle name="40% - uthevingsfarge 1 93 5 2" xfId="14605" xr:uid="{F32CEC3E-4B1B-423B-B500-847D84979AA3}"/>
    <cellStyle name="40% - uthevingsfarge 1 93 6" xfId="8869" xr:uid="{00000000-0005-0000-0000-00009B140000}"/>
    <cellStyle name="40% - uthevingsfarge 1 93 6 2" xfId="17324" xr:uid="{AB0CAF25-BC62-41F9-B582-93CFB1C5F013}"/>
    <cellStyle name="40% - uthevingsfarge 1 93 7" xfId="11473" xr:uid="{EB5FF835-2CAB-47D9-B5D8-7CB92130D42D}"/>
    <cellStyle name="40% - uthevingsfarge 1 94" xfId="1395" xr:uid="{00000000-0005-0000-0000-00009C140000}"/>
    <cellStyle name="40% - uthevingsfarge 1 94 2" xfId="2863" xr:uid="{00000000-0005-0000-0000-00009D140000}"/>
    <cellStyle name="40% - uthevingsfarge 1 94 2 2" xfId="3287" xr:uid="{00000000-0005-0000-0000-00009E140000}"/>
    <cellStyle name="40% - uthevingsfarge 1 94 2 2 2" xfId="6872" xr:uid="{00000000-0005-0000-0000-00009F140000}"/>
    <cellStyle name="40% - uthevingsfarge 1 94 2 2 2 2" xfId="15327" xr:uid="{99F97720-421D-4886-AA61-44DF5A4C558D}"/>
    <cellStyle name="40% - uthevingsfarge 1 94 2 2 3" xfId="12180" xr:uid="{EBF28361-99F7-4F82-AD89-D390232330B2}"/>
    <cellStyle name="40% - uthevingsfarge 1 94 2 3" xfId="4162" xr:uid="{00000000-0005-0000-0000-0000A0140000}"/>
    <cellStyle name="40% - uthevingsfarge 1 94 2 3 2" xfId="13050" xr:uid="{5AB8E478-71D8-4285-8293-A3C7687C6323}"/>
    <cellStyle name="40% - uthevingsfarge 1 94 2 4" xfId="6436" xr:uid="{00000000-0005-0000-0000-0000A1140000}"/>
    <cellStyle name="40% - uthevingsfarge 1 94 2 4 2" xfId="14891" xr:uid="{B0B266D6-8100-4DB9-93A7-D2587F0A53CE}"/>
    <cellStyle name="40% - uthevingsfarge 1 94 2 5" xfId="8872" xr:uid="{00000000-0005-0000-0000-0000A2140000}"/>
    <cellStyle name="40% - uthevingsfarge 1 94 2 5 2" xfId="17327" xr:uid="{879A4E31-DF6A-427A-8673-DF0255ABBCD0}"/>
    <cellStyle name="40% - uthevingsfarge 1 94 2 6" xfId="11756" xr:uid="{C3FC0B00-D108-47AF-813F-7DBDB23C339B}"/>
    <cellStyle name="40% - uthevingsfarge 1 94 3" xfId="3286" xr:uid="{00000000-0005-0000-0000-0000A3140000}"/>
    <cellStyle name="40% - uthevingsfarge 1 94 3 2" xfId="6871" xr:uid="{00000000-0005-0000-0000-0000A4140000}"/>
    <cellStyle name="40% - uthevingsfarge 1 94 3 2 2" xfId="15326" xr:uid="{3C4C19B3-40C8-4CF5-AD65-80B8A3B96063}"/>
    <cellStyle name="40% - uthevingsfarge 1 94 3 3" xfId="12179" xr:uid="{30DBEF45-3D79-4E22-8F76-87B88F6CE9E5}"/>
    <cellStyle name="40% - uthevingsfarge 1 94 4" xfId="4117" xr:uid="{00000000-0005-0000-0000-0000A5140000}"/>
    <cellStyle name="40% - uthevingsfarge 1 94 4 2" xfId="13005" xr:uid="{C6713C61-D20C-411D-9A27-5B6BD356B241}"/>
    <cellStyle name="40% - uthevingsfarge 1 94 5" xfId="6151" xr:uid="{00000000-0005-0000-0000-0000A6140000}"/>
    <cellStyle name="40% - uthevingsfarge 1 94 5 2" xfId="14606" xr:uid="{759E8A12-0482-4670-BED1-E436CC266612}"/>
    <cellStyle name="40% - uthevingsfarge 1 94 6" xfId="8871" xr:uid="{00000000-0005-0000-0000-0000A7140000}"/>
    <cellStyle name="40% - uthevingsfarge 1 94 6 2" xfId="17326" xr:uid="{4AED5178-3024-46C9-B2FD-F4E6A72D6F72}"/>
    <cellStyle name="40% - uthevingsfarge 1 94 7" xfId="11474" xr:uid="{5918F1C3-3EF6-43E6-AF25-216D33677F75}"/>
    <cellStyle name="40% - uthevingsfarge 1 95" xfId="1396" xr:uid="{00000000-0005-0000-0000-0000A8140000}"/>
    <cellStyle name="40% - uthevingsfarge 1 95 2" xfId="2864" xr:uid="{00000000-0005-0000-0000-0000A9140000}"/>
    <cellStyle name="40% - uthevingsfarge 1 95 2 2" xfId="3289" xr:uid="{00000000-0005-0000-0000-0000AA140000}"/>
    <cellStyle name="40% - uthevingsfarge 1 95 2 2 2" xfId="6874" xr:uid="{00000000-0005-0000-0000-0000AB140000}"/>
    <cellStyle name="40% - uthevingsfarge 1 95 2 2 2 2" xfId="15329" xr:uid="{3703CFF0-75B7-4111-806F-0FDAF44957CF}"/>
    <cellStyle name="40% - uthevingsfarge 1 95 2 2 3" xfId="12182" xr:uid="{35B832EF-DD16-453B-BCD7-8AE3EF77BB1D}"/>
    <cellStyle name="40% - uthevingsfarge 1 95 2 3" xfId="4112" xr:uid="{00000000-0005-0000-0000-0000AC140000}"/>
    <cellStyle name="40% - uthevingsfarge 1 95 2 3 2" xfId="13000" xr:uid="{8922E760-43CF-4898-BBF4-A0E9BA8F79A9}"/>
    <cellStyle name="40% - uthevingsfarge 1 95 2 4" xfId="6437" xr:uid="{00000000-0005-0000-0000-0000AD140000}"/>
    <cellStyle name="40% - uthevingsfarge 1 95 2 4 2" xfId="14892" xr:uid="{25E6CB58-E804-46C1-B405-6975BC1E9845}"/>
    <cellStyle name="40% - uthevingsfarge 1 95 2 5" xfId="8874" xr:uid="{00000000-0005-0000-0000-0000AE140000}"/>
    <cellStyle name="40% - uthevingsfarge 1 95 2 5 2" xfId="17329" xr:uid="{54AAAA38-3C20-40E7-B182-AD6ABC0D8807}"/>
    <cellStyle name="40% - uthevingsfarge 1 95 2 6" xfId="11757" xr:uid="{18BC7D5F-2642-41BD-8621-2DD11B6C71DF}"/>
    <cellStyle name="40% - uthevingsfarge 1 95 3" xfId="3288" xr:uid="{00000000-0005-0000-0000-0000AF140000}"/>
    <cellStyle name="40% - uthevingsfarge 1 95 3 2" xfId="6873" xr:uid="{00000000-0005-0000-0000-0000B0140000}"/>
    <cellStyle name="40% - uthevingsfarge 1 95 3 2 2" xfId="15328" xr:uid="{D945F084-51C2-4F7F-A8C8-D8A33A3A579A}"/>
    <cellStyle name="40% - uthevingsfarge 1 95 3 3" xfId="12181" xr:uid="{359D3621-7C31-444B-A881-4A622F2A7652}"/>
    <cellStyle name="40% - uthevingsfarge 1 95 4" xfId="4032" xr:uid="{00000000-0005-0000-0000-0000B1140000}"/>
    <cellStyle name="40% - uthevingsfarge 1 95 4 2" xfId="12920" xr:uid="{8F4AA4E4-16D3-40A3-A479-91641A6D2833}"/>
    <cellStyle name="40% - uthevingsfarge 1 95 5" xfId="6152" xr:uid="{00000000-0005-0000-0000-0000B2140000}"/>
    <cellStyle name="40% - uthevingsfarge 1 95 5 2" xfId="14607" xr:uid="{CA61EB97-86E7-4289-A29E-51C1921A9D1A}"/>
    <cellStyle name="40% - uthevingsfarge 1 95 6" xfId="8873" xr:uid="{00000000-0005-0000-0000-0000B3140000}"/>
    <cellStyle name="40% - uthevingsfarge 1 95 6 2" xfId="17328" xr:uid="{A79F6E7E-EDFD-4EF0-84D1-2C637816F362}"/>
    <cellStyle name="40% - uthevingsfarge 1 95 7" xfId="11475" xr:uid="{2E5910DD-24BF-4250-AC19-E5974B1AD8EF}"/>
    <cellStyle name="40% - uthevingsfarge 1 96" xfId="1397" xr:uid="{00000000-0005-0000-0000-0000B4140000}"/>
    <cellStyle name="40% - uthevingsfarge 1 96 2" xfId="2865" xr:uid="{00000000-0005-0000-0000-0000B5140000}"/>
    <cellStyle name="40% - uthevingsfarge 1 96 2 2" xfId="3291" xr:uid="{00000000-0005-0000-0000-0000B6140000}"/>
    <cellStyle name="40% - uthevingsfarge 1 96 2 2 2" xfId="6876" xr:uid="{00000000-0005-0000-0000-0000B7140000}"/>
    <cellStyle name="40% - uthevingsfarge 1 96 2 2 2 2" xfId="15331" xr:uid="{65232EF8-79B1-4D45-84CD-891029893A5F}"/>
    <cellStyle name="40% - uthevingsfarge 1 96 2 2 3" xfId="12184" xr:uid="{369DA562-FA7D-4DEB-938D-23835E4846F4}"/>
    <cellStyle name="40% - uthevingsfarge 1 96 2 3" xfId="3643" xr:uid="{00000000-0005-0000-0000-0000B8140000}"/>
    <cellStyle name="40% - uthevingsfarge 1 96 2 3 2" xfId="12532" xr:uid="{7D2ADFDD-FF0B-4666-A6C3-C97CED609AA4}"/>
    <cellStyle name="40% - uthevingsfarge 1 96 2 4" xfId="6438" xr:uid="{00000000-0005-0000-0000-0000B9140000}"/>
    <cellStyle name="40% - uthevingsfarge 1 96 2 4 2" xfId="14893" xr:uid="{9ECAFEB7-09FD-4801-AC8E-93020354C741}"/>
    <cellStyle name="40% - uthevingsfarge 1 96 2 5" xfId="8876" xr:uid="{00000000-0005-0000-0000-0000BA140000}"/>
    <cellStyle name="40% - uthevingsfarge 1 96 2 5 2" xfId="17331" xr:uid="{55770693-4A05-45BB-BCE3-02F2805EEF61}"/>
    <cellStyle name="40% - uthevingsfarge 1 96 2 6" xfId="11758" xr:uid="{4E2BAD99-BC82-4343-B583-D129EB720D78}"/>
    <cellStyle name="40% - uthevingsfarge 1 96 3" xfId="3290" xr:uid="{00000000-0005-0000-0000-0000BB140000}"/>
    <cellStyle name="40% - uthevingsfarge 1 96 3 2" xfId="6875" xr:uid="{00000000-0005-0000-0000-0000BC140000}"/>
    <cellStyle name="40% - uthevingsfarge 1 96 3 2 2" xfId="15330" xr:uid="{AB5E272B-99AE-4E73-A0B9-921BED5E8DCB}"/>
    <cellStyle name="40% - uthevingsfarge 1 96 3 3" xfId="12183" xr:uid="{D2417C5A-7B6E-4159-A72C-9CC420BEA35C}"/>
    <cellStyle name="40% - uthevingsfarge 1 96 4" xfId="3882" xr:uid="{00000000-0005-0000-0000-0000BD140000}"/>
    <cellStyle name="40% - uthevingsfarge 1 96 4 2" xfId="12771" xr:uid="{75091E31-64E0-4743-8366-44F3B3A5EDF9}"/>
    <cellStyle name="40% - uthevingsfarge 1 96 5" xfId="6153" xr:uid="{00000000-0005-0000-0000-0000BE140000}"/>
    <cellStyle name="40% - uthevingsfarge 1 96 5 2" xfId="14608" xr:uid="{D0C1B411-6A1D-4CA8-8844-ECEA274275A2}"/>
    <cellStyle name="40% - uthevingsfarge 1 96 6" xfId="8875" xr:uid="{00000000-0005-0000-0000-0000BF140000}"/>
    <cellStyle name="40% - uthevingsfarge 1 96 6 2" xfId="17330" xr:uid="{E641C4F7-1D3C-47A0-BC0D-A699B56FD076}"/>
    <cellStyle name="40% - uthevingsfarge 1 96 7" xfId="11476" xr:uid="{C43D8A59-DE7D-4459-8612-ED5BE04EA73B}"/>
    <cellStyle name="40% - uthevingsfarge 1 97" xfId="1398" xr:uid="{00000000-0005-0000-0000-0000C0140000}"/>
    <cellStyle name="40% - uthevingsfarge 1 97 2" xfId="2866" xr:uid="{00000000-0005-0000-0000-0000C1140000}"/>
    <cellStyle name="40% - uthevingsfarge 1 97 2 2" xfId="3293" xr:uid="{00000000-0005-0000-0000-0000C2140000}"/>
    <cellStyle name="40% - uthevingsfarge 1 97 2 2 2" xfId="6878" xr:uid="{00000000-0005-0000-0000-0000C3140000}"/>
    <cellStyle name="40% - uthevingsfarge 1 97 2 2 2 2" xfId="15333" xr:uid="{49A150BD-4051-426A-81C8-2543491EBED6}"/>
    <cellStyle name="40% - uthevingsfarge 1 97 2 2 3" xfId="12186" xr:uid="{2D1E2612-633F-4302-A0B0-912BC5F69944}"/>
    <cellStyle name="40% - uthevingsfarge 1 97 2 3" xfId="4002" xr:uid="{00000000-0005-0000-0000-0000C4140000}"/>
    <cellStyle name="40% - uthevingsfarge 1 97 2 3 2" xfId="12890" xr:uid="{DAAA5BBF-113B-4171-9177-8E0CFC6A1C51}"/>
    <cellStyle name="40% - uthevingsfarge 1 97 2 4" xfId="6439" xr:uid="{00000000-0005-0000-0000-0000C5140000}"/>
    <cellStyle name="40% - uthevingsfarge 1 97 2 4 2" xfId="14894" xr:uid="{358888C7-069F-42ED-9548-DFE7AD2616F6}"/>
    <cellStyle name="40% - uthevingsfarge 1 97 2 5" xfId="8878" xr:uid="{00000000-0005-0000-0000-0000C6140000}"/>
    <cellStyle name="40% - uthevingsfarge 1 97 2 5 2" xfId="17333" xr:uid="{18530309-ACE5-4715-8329-FE1BAD60C1C2}"/>
    <cellStyle name="40% - uthevingsfarge 1 97 2 6" xfId="11759" xr:uid="{657B0725-5BCE-4CC0-A931-D3FFF50ADE1C}"/>
    <cellStyle name="40% - uthevingsfarge 1 97 3" xfId="3292" xr:uid="{00000000-0005-0000-0000-0000C7140000}"/>
    <cellStyle name="40% - uthevingsfarge 1 97 3 2" xfId="6877" xr:uid="{00000000-0005-0000-0000-0000C8140000}"/>
    <cellStyle name="40% - uthevingsfarge 1 97 3 2 2" xfId="15332" xr:uid="{46CCEB31-848B-4F20-9BA6-18D195A0A4D6}"/>
    <cellStyle name="40% - uthevingsfarge 1 97 3 3" xfId="12185" xr:uid="{39FE6061-BCAA-4450-B991-C6564A6DC90C}"/>
    <cellStyle name="40% - uthevingsfarge 1 97 4" xfId="3881" xr:uid="{00000000-0005-0000-0000-0000C9140000}"/>
    <cellStyle name="40% - uthevingsfarge 1 97 4 2" xfId="12770" xr:uid="{F7493151-3854-47CF-A45A-638E71E290DB}"/>
    <cellStyle name="40% - uthevingsfarge 1 97 5" xfId="6154" xr:uid="{00000000-0005-0000-0000-0000CA140000}"/>
    <cellStyle name="40% - uthevingsfarge 1 97 5 2" xfId="14609" xr:uid="{653C3527-BEB1-4E2B-B960-B5B3DC19D9F8}"/>
    <cellStyle name="40% - uthevingsfarge 1 97 6" xfId="8877" xr:uid="{00000000-0005-0000-0000-0000CB140000}"/>
    <cellStyle name="40% - uthevingsfarge 1 97 6 2" xfId="17332" xr:uid="{5CDCE886-DFA7-4CE3-8AC3-45515CA21962}"/>
    <cellStyle name="40% - uthevingsfarge 1 97 7" xfId="11477" xr:uid="{428D4863-7C9F-4D2A-95F4-627AD4F645CF}"/>
    <cellStyle name="40% - uthevingsfarge 1 98" xfId="1399" xr:uid="{00000000-0005-0000-0000-0000CC140000}"/>
    <cellStyle name="40% - uthevingsfarge 1 98 2" xfId="2867" xr:uid="{00000000-0005-0000-0000-0000CD140000}"/>
    <cellStyle name="40% - uthevingsfarge 1 98 2 2" xfId="3295" xr:uid="{00000000-0005-0000-0000-0000CE140000}"/>
    <cellStyle name="40% - uthevingsfarge 1 98 2 2 2" xfId="6880" xr:uid="{00000000-0005-0000-0000-0000CF140000}"/>
    <cellStyle name="40% - uthevingsfarge 1 98 2 2 2 2" xfId="15335" xr:uid="{F41B7D1F-A5DF-4B65-91BB-54521424118C}"/>
    <cellStyle name="40% - uthevingsfarge 1 98 2 2 3" xfId="12188" xr:uid="{D0E7A457-9022-4C7D-981A-DF19A2127C90}"/>
    <cellStyle name="40% - uthevingsfarge 1 98 2 3" xfId="4058" xr:uid="{00000000-0005-0000-0000-0000D0140000}"/>
    <cellStyle name="40% - uthevingsfarge 1 98 2 3 2" xfId="12946" xr:uid="{652EBE90-4667-4241-9209-5A6A367F2BE1}"/>
    <cellStyle name="40% - uthevingsfarge 1 98 2 4" xfId="6440" xr:uid="{00000000-0005-0000-0000-0000D1140000}"/>
    <cellStyle name="40% - uthevingsfarge 1 98 2 4 2" xfId="14895" xr:uid="{1BB7C8BF-E9C8-4050-AC61-A1A655670D13}"/>
    <cellStyle name="40% - uthevingsfarge 1 98 2 5" xfId="8880" xr:uid="{00000000-0005-0000-0000-0000D2140000}"/>
    <cellStyle name="40% - uthevingsfarge 1 98 2 5 2" xfId="17335" xr:uid="{508CDECE-789A-4319-833F-362BD164D74A}"/>
    <cellStyle name="40% - uthevingsfarge 1 98 2 6" xfId="11760" xr:uid="{8CCE132B-EDA8-4287-A92A-F9F414AE9110}"/>
    <cellStyle name="40% - uthevingsfarge 1 98 3" xfId="3294" xr:uid="{00000000-0005-0000-0000-0000D3140000}"/>
    <cellStyle name="40% - uthevingsfarge 1 98 3 2" xfId="6879" xr:uid="{00000000-0005-0000-0000-0000D4140000}"/>
    <cellStyle name="40% - uthevingsfarge 1 98 3 2 2" xfId="15334" xr:uid="{3B0CBEE1-5C7E-486A-B2B6-8B856A2CDFC5}"/>
    <cellStyle name="40% - uthevingsfarge 1 98 3 3" xfId="12187" xr:uid="{08EB7BA8-13C6-4C2D-9AA9-81FBD204F17E}"/>
    <cellStyle name="40% - uthevingsfarge 1 98 4" xfId="3880" xr:uid="{00000000-0005-0000-0000-0000D5140000}"/>
    <cellStyle name="40% - uthevingsfarge 1 98 4 2" xfId="12769" xr:uid="{C2D9FF5B-078E-40A0-8749-8D85F65CCFC5}"/>
    <cellStyle name="40% - uthevingsfarge 1 98 5" xfId="6155" xr:uid="{00000000-0005-0000-0000-0000D6140000}"/>
    <cellStyle name="40% - uthevingsfarge 1 98 5 2" xfId="14610" xr:uid="{2EEF6572-A9F0-4C62-98F9-E0DFA5BC3A4F}"/>
    <cellStyle name="40% - uthevingsfarge 1 98 6" xfId="8879" xr:uid="{00000000-0005-0000-0000-0000D7140000}"/>
    <cellStyle name="40% - uthevingsfarge 1 98 6 2" xfId="17334" xr:uid="{E3E63C58-DF9A-4DD4-AABD-829D8F78C5E7}"/>
    <cellStyle name="40% - uthevingsfarge 1 98 7" xfId="11478" xr:uid="{97E731EA-21F1-446E-8541-7C369E146510}"/>
    <cellStyle name="40% - uthevingsfarge 1 99" xfId="1400" xr:uid="{00000000-0005-0000-0000-0000D8140000}"/>
    <cellStyle name="40% - uthevingsfarge 1 99 2" xfId="2868" xr:uid="{00000000-0005-0000-0000-0000D9140000}"/>
    <cellStyle name="40% - uthevingsfarge 1 99 2 2" xfId="3297" xr:uid="{00000000-0005-0000-0000-0000DA140000}"/>
    <cellStyle name="40% - uthevingsfarge 1 99 2 2 2" xfId="6882" xr:uid="{00000000-0005-0000-0000-0000DB140000}"/>
    <cellStyle name="40% - uthevingsfarge 1 99 2 2 2 2" xfId="15337" xr:uid="{A54282A4-529D-4147-8E62-2C48E8FB2F79}"/>
    <cellStyle name="40% - uthevingsfarge 1 99 2 2 3" xfId="12190" xr:uid="{9D6BC748-0E80-4F8B-8911-5FBF231E3FB6}"/>
    <cellStyle name="40% - uthevingsfarge 1 99 2 3" xfId="4053" xr:uid="{00000000-0005-0000-0000-0000DC140000}"/>
    <cellStyle name="40% - uthevingsfarge 1 99 2 3 2" xfId="12941" xr:uid="{854D760E-BD69-459E-B1F5-A71E34B16C68}"/>
    <cellStyle name="40% - uthevingsfarge 1 99 2 4" xfId="6441" xr:uid="{00000000-0005-0000-0000-0000DD140000}"/>
    <cellStyle name="40% - uthevingsfarge 1 99 2 4 2" xfId="14896" xr:uid="{C85E475E-8B18-4559-9A9D-1B39F46CA4CA}"/>
    <cellStyle name="40% - uthevingsfarge 1 99 2 5" xfId="8882" xr:uid="{00000000-0005-0000-0000-0000DE140000}"/>
    <cellStyle name="40% - uthevingsfarge 1 99 2 5 2" xfId="17337" xr:uid="{A057A1E4-188E-46C3-BBB7-CA735CB6FB08}"/>
    <cellStyle name="40% - uthevingsfarge 1 99 2 6" xfId="11761" xr:uid="{A5CDEFF4-7C1E-4A37-B9EE-1B886D58B757}"/>
    <cellStyle name="40% - uthevingsfarge 1 99 3" xfId="3296" xr:uid="{00000000-0005-0000-0000-0000DF140000}"/>
    <cellStyle name="40% - uthevingsfarge 1 99 3 2" xfId="6881" xr:uid="{00000000-0005-0000-0000-0000E0140000}"/>
    <cellStyle name="40% - uthevingsfarge 1 99 3 2 2" xfId="15336" xr:uid="{823DEDAF-7B30-44A9-BC1F-B083CAB0B69D}"/>
    <cellStyle name="40% - uthevingsfarge 1 99 3 3" xfId="12189" xr:uid="{FCDB5EE9-F1E4-484C-BB5D-D6C20F38BBB5}"/>
    <cellStyle name="40% - uthevingsfarge 1 99 4" xfId="3879" xr:uid="{00000000-0005-0000-0000-0000E1140000}"/>
    <cellStyle name="40% - uthevingsfarge 1 99 4 2" xfId="12768" xr:uid="{FCFDDEFC-5E2A-44E2-A319-BEC4A93D097D}"/>
    <cellStyle name="40% - uthevingsfarge 1 99 5" xfId="6156" xr:uid="{00000000-0005-0000-0000-0000E2140000}"/>
    <cellStyle name="40% - uthevingsfarge 1 99 5 2" xfId="14611" xr:uid="{394FEF6E-2EF5-4B06-A005-FA0DA3890875}"/>
    <cellStyle name="40% - uthevingsfarge 1 99 6" xfId="8881" xr:uid="{00000000-0005-0000-0000-0000E3140000}"/>
    <cellStyle name="40% - uthevingsfarge 1 99 6 2" xfId="17336" xr:uid="{58983BEE-381A-4C29-9C27-654BFFAAC091}"/>
    <cellStyle name="40% - uthevingsfarge 1 99 7" xfId="11479" xr:uid="{CF7CE923-08D5-43C3-B686-D693D153F67F}"/>
    <cellStyle name="40% - uthevingsfarge 2 10" xfId="1401" xr:uid="{00000000-0005-0000-0000-0000E4140000}"/>
    <cellStyle name="40% - uthevingsfarge 2 10 2" xfId="1402" xr:uid="{00000000-0005-0000-0000-0000E5140000}"/>
    <cellStyle name="40% - uthevingsfarge 2 10 2 2" xfId="5659" xr:uid="{00000000-0005-0000-0000-0000E6140000}"/>
    <cellStyle name="40% - uthevingsfarge 2 10 2 2 2" xfId="8292" xr:uid="{00000000-0005-0000-0000-0000E7140000}"/>
    <cellStyle name="40% - uthevingsfarge 2 10 2 2 2 2" xfId="16747" xr:uid="{360A6547-51E8-416D-9372-75826FFC4972}"/>
    <cellStyle name="40% - uthevingsfarge 2 10 2 2 3" xfId="14174" xr:uid="{72EA2AC0-69CF-4F8A-A181-399ED5871F3F}"/>
    <cellStyle name="40% - uthevingsfarge 2 10 2 3" xfId="10222" xr:uid="{00000000-0005-0000-0000-0000E8140000}"/>
    <cellStyle name="40% - uthevingsfarge 2 10 2 3 2" xfId="18639" xr:uid="{11E41D67-EFD2-4C60-BBC6-B64F39BE4375}"/>
    <cellStyle name="40% - uthevingsfarge 2 10 3" xfId="4938" xr:uid="{00000000-0005-0000-0000-0000E9140000}"/>
    <cellStyle name="40% - uthevingsfarge 2 10 3 2" xfId="7591" xr:uid="{00000000-0005-0000-0000-0000EA140000}"/>
    <cellStyle name="40% - uthevingsfarge 2 10 3 2 2" xfId="16046" xr:uid="{222D7A5B-1FE9-44EF-8404-97A9940D0E6F}"/>
    <cellStyle name="40% - uthevingsfarge 2 10 3 3" xfId="13473" xr:uid="{67C7A07C-F30A-495C-AEB9-665D3B8560D1}"/>
    <cellStyle name="40% - uthevingsfarge 2 10 4" xfId="9473" xr:uid="{00000000-0005-0000-0000-0000EB140000}"/>
    <cellStyle name="40% - uthevingsfarge 2 10 4 2" xfId="17899" xr:uid="{A8F9E471-2E35-4E91-B9EA-CD94AC3430CD}"/>
    <cellStyle name="40% - uthevingsfarge 2 100" xfId="1403" xr:uid="{00000000-0005-0000-0000-0000EC140000}"/>
    <cellStyle name="40% - uthevingsfarge 2 100 2" xfId="2869" xr:uid="{00000000-0005-0000-0000-0000ED140000}"/>
    <cellStyle name="40% - uthevingsfarge 2 100 2 2" xfId="3299" xr:uid="{00000000-0005-0000-0000-0000EE140000}"/>
    <cellStyle name="40% - uthevingsfarge 2 100 2 2 2" xfId="6884" xr:uid="{00000000-0005-0000-0000-0000EF140000}"/>
    <cellStyle name="40% - uthevingsfarge 2 100 2 2 2 2" xfId="15339" xr:uid="{939D18F6-C8C0-4F97-8D70-338E666B1FBA}"/>
    <cellStyle name="40% - uthevingsfarge 2 100 2 2 3" xfId="12192" xr:uid="{00BB13C7-6234-49F0-9E57-2FA559C56B39}"/>
    <cellStyle name="40% - uthevingsfarge 2 100 2 3" xfId="3644" xr:uid="{00000000-0005-0000-0000-0000F0140000}"/>
    <cellStyle name="40% - uthevingsfarge 2 100 2 3 2" xfId="12533" xr:uid="{3EEF3F08-A223-4957-B70C-7FD69533E5F7}"/>
    <cellStyle name="40% - uthevingsfarge 2 100 2 4" xfId="6442" xr:uid="{00000000-0005-0000-0000-0000F1140000}"/>
    <cellStyle name="40% - uthevingsfarge 2 100 2 4 2" xfId="14897" xr:uid="{0506189A-5E13-406C-BB78-822448039053}"/>
    <cellStyle name="40% - uthevingsfarge 2 100 2 5" xfId="8884" xr:uid="{00000000-0005-0000-0000-0000F2140000}"/>
    <cellStyle name="40% - uthevingsfarge 2 100 2 5 2" xfId="17339" xr:uid="{068C87DE-1247-4839-A228-C11DB2D4FF64}"/>
    <cellStyle name="40% - uthevingsfarge 2 100 2 6" xfId="11762" xr:uid="{5BBD463E-B764-47E2-8063-43DD76D52BD9}"/>
    <cellStyle name="40% - uthevingsfarge 2 100 3" xfId="3298" xr:uid="{00000000-0005-0000-0000-0000F3140000}"/>
    <cellStyle name="40% - uthevingsfarge 2 100 3 2" xfId="6883" xr:uid="{00000000-0005-0000-0000-0000F4140000}"/>
    <cellStyle name="40% - uthevingsfarge 2 100 3 2 2" xfId="15338" xr:uid="{426DF76D-633F-449F-8140-16AB5AE19EE1}"/>
    <cellStyle name="40% - uthevingsfarge 2 100 3 3" xfId="12191" xr:uid="{88E9E036-1CD5-40E8-B250-CCE3D22D5586}"/>
    <cellStyle name="40% - uthevingsfarge 2 100 4" xfId="3878" xr:uid="{00000000-0005-0000-0000-0000F5140000}"/>
    <cellStyle name="40% - uthevingsfarge 2 100 4 2" xfId="12767" xr:uid="{DE3D7CA9-EED9-486B-BDCC-A65A3F3B185A}"/>
    <cellStyle name="40% - uthevingsfarge 2 100 5" xfId="6157" xr:uid="{00000000-0005-0000-0000-0000F6140000}"/>
    <cellStyle name="40% - uthevingsfarge 2 100 5 2" xfId="14612" xr:uid="{291411B0-43A7-4122-BCBA-33C48BBACCA6}"/>
    <cellStyle name="40% - uthevingsfarge 2 100 6" xfId="8883" xr:uid="{00000000-0005-0000-0000-0000F7140000}"/>
    <cellStyle name="40% - uthevingsfarge 2 100 6 2" xfId="17338" xr:uid="{9CC3FA08-785C-470D-9541-9282AE3874A4}"/>
    <cellStyle name="40% - uthevingsfarge 2 100 7" xfId="11480" xr:uid="{FDB4C25D-157F-460A-B8AA-96641268E118}"/>
    <cellStyle name="40% - uthevingsfarge 2 101" xfId="1404" xr:uid="{00000000-0005-0000-0000-0000F8140000}"/>
    <cellStyle name="40% - uthevingsfarge 2 101 2" xfId="2870" xr:uid="{00000000-0005-0000-0000-0000F9140000}"/>
    <cellStyle name="40% - uthevingsfarge 2 101 2 2" xfId="3301" xr:uid="{00000000-0005-0000-0000-0000FA140000}"/>
    <cellStyle name="40% - uthevingsfarge 2 101 2 2 2" xfId="6886" xr:uid="{00000000-0005-0000-0000-0000FB140000}"/>
    <cellStyle name="40% - uthevingsfarge 2 101 2 2 2 2" xfId="15341" xr:uid="{CD514FC5-230C-4383-877A-340C46F194D0}"/>
    <cellStyle name="40% - uthevingsfarge 2 101 2 2 3" xfId="12194" xr:uid="{786F55FB-BF38-482E-857E-3957E99E41C6}"/>
    <cellStyle name="40% - uthevingsfarge 2 101 2 3" xfId="3606" xr:uid="{00000000-0005-0000-0000-0000FC140000}"/>
    <cellStyle name="40% - uthevingsfarge 2 101 2 3 2" xfId="12495" xr:uid="{F675D641-41CA-4A93-A4D6-8140A22951B4}"/>
    <cellStyle name="40% - uthevingsfarge 2 101 2 4" xfId="6443" xr:uid="{00000000-0005-0000-0000-0000FD140000}"/>
    <cellStyle name="40% - uthevingsfarge 2 101 2 4 2" xfId="14898" xr:uid="{374C3DB6-FF46-4B4F-97C8-41AD90107B1C}"/>
    <cellStyle name="40% - uthevingsfarge 2 101 2 5" xfId="8886" xr:uid="{00000000-0005-0000-0000-0000FE140000}"/>
    <cellStyle name="40% - uthevingsfarge 2 101 2 5 2" xfId="17341" xr:uid="{F55E9D6B-E7C4-4CA4-A7BF-4110384029B2}"/>
    <cellStyle name="40% - uthevingsfarge 2 101 2 6" xfId="11763" xr:uid="{2E1E04BB-C30F-440E-9C07-E8741A9DD422}"/>
    <cellStyle name="40% - uthevingsfarge 2 101 3" xfId="3300" xr:uid="{00000000-0005-0000-0000-0000FF140000}"/>
    <cellStyle name="40% - uthevingsfarge 2 101 3 2" xfId="6885" xr:uid="{00000000-0005-0000-0000-000000150000}"/>
    <cellStyle name="40% - uthevingsfarge 2 101 3 2 2" xfId="15340" xr:uid="{F520DDC7-87B4-4F2B-A2BA-01AC2F903B91}"/>
    <cellStyle name="40% - uthevingsfarge 2 101 3 3" xfId="12193" xr:uid="{788FEFA0-14EF-472D-B1CD-B2E70EEBAC7E}"/>
    <cellStyle name="40% - uthevingsfarge 2 101 4" xfId="3877" xr:uid="{00000000-0005-0000-0000-000001150000}"/>
    <cellStyle name="40% - uthevingsfarge 2 101 4 2" xfId="12766" xr:uid="{9DD34BD2-5A39-4DCD-8C0A-642988DDD03B}"/>
    <cellStyle name="40% - uthevingsfarge 2 101 5" xfId="6158" xr:uid="{00000000-0005-0000-0000-000002150000}"/>
    <cellStyle name="40% - uthevingsfarge 2 101 5 2" xfId="14613" xr:uid="{6F2ABAC9-2D55-46E7-A662-C2DE936E042C}"/>
    <cellStyle name="40% - uthevingsfarge 2 101 6" xfId="8885" xr:uid="{00000000-0005-0000-0000-000003150000}"/>
    <cellStyle name="40% - uthevingsfarge 2 101 6 2" xfId="17340" xr:uid="{46ABAE91-AF30-41AF-82E8-F50D3E3D36E8}"/>
    <cellStyle name="40% - uthevingsfarge 2 101 7" xfId="11481" xr:uid="{1FA59EE2-D171-47C4-AF70-7DFE1F22C02E}"/>
    <cellStyle name="40% - uthevingsfarge 2 102" xfId="1405" xr:uid="{00000000-0005-0000-0000-000004150000}"/>
    <cellStyle name="40% - uthevingsfarge 2 102 2" xfId="2871" xr:uid="{00000000-0005-0000-0000-000005150000}"/>
    <cellStyle name="40% - uthevingsfarge 2 102 2 2" xfId="3303" xr:uid="{00000000-0005-0000-0000-000006150000}"/>
    <cellStyle name="40% - uthevingsfarge 2 102 2 2 2" xfId="6888" xr:uid="{00000000-0005-0000-0000-000007150000}"/>
    <cellStyle name="40% - uthevingsfarge 2 102 2 2 2 2" xfId="15343" xr:uid="{96EE3298-AD2E-4701-8212-465DE4B7ACB7}"/>
    <cellStyle name="40% - uthevingsfarge 2 102 2 2 3" xfId="12196" xr:uid="{FA2399A8-3A3C-43E2-8F84-32A7E7EB8364}"/>
    <cellStyle name="40% - uthevingsfarge 2 102 2 3" xfId="4057" xr:uid="{00000000-0005-0000-0000-000008150000}"/>
    <cellStyle name="40% - uthevingsfarge 2 102 2 3 2" xfId="12945" xr:uid="{D9BE8EF4-557D-4F9C-8185-7AFEC039AD31}"/>
    <cellStyle name="40% - uthevingsfarge 2 102 2 4" xfId="6444" xr:uid="{00000000-0005-0000-0000-000009150000}"/>
    <cellStyle name="40% - uthevingsfarge 2 102 2 4 2" xfId="14899" xr:uid="{E6CFCB78-0DE6-4E6F-B23C-7112FC16866A}"/>
    <cellStyle name="40% - uthevingsfarge 2 102 2 5" xfId="8888" xr:uid="{00000000-0005-0000-0000-00000A150000}"/>
    <cellStyle name="40% - uthevingsfarge 2 102 2 5 2" xfId="17343" xr:uid="{5622DF35-85DD-4C94-9473-32360BF6580E}"/>
    <cellStyle name="40% - uthevingsfarge 2 102 2 6" xfId="11764" xr:uid="{40D8D907-0AF7-4E67-BB67-3A440AF309D5}"/>
    <cellStyle name="40% - uthevingsfarge 2 102 3" xfId="3302" xr:uid="{00000000-0005-0000-0000-00000B150000}"/>
    <cellStyle name="40% - uthevingsfarge 2 102 3 2" xfId="6887" xr:uid="{00000000-0005-0000-0000-00000C150000}"/>
    <cellStyle name="40% - uthevingsfarge 2 102 3 2 2" xfId="15342" xr:uid="{728ED15E-817D-497F-B64B-B4EE40AEC438}"/>
    <cellStyle name="40% - uthevingsfarge 2 102 3 3" xfId="12195" xr:uid="{0401CE3A-E32D-44E3-8584-438FBF789D2C}"/>
    <cellStyle name="40% - uthevingsfarge 2 102 4" xfId="3876" xr:uid="{00000000-0005-0000-0000-00000D150000}"/>
    <cellStyle name="40% - uthevingsfarge 2 102 4 2" xfId="12765" xr:uid="{4B3C1C68-BB91-4A87-888E-DB4EA12269BB}"/>
    <cellStyle name="40% - uthevingsfarge 2 102 5" xfId="6159" xr:uid="{00000000-0005-0000-0000-00000E150000}"/>
    <cellStyle name="40% - uthevingsfarge 2 102 5 2" xfId="14614" xr:uid="{38E85C58-7A5B-4A15-AA0C-456F896F6388}"/>
    <cellStyle name="40% - uthevingsfarge 2 102 6" xfId="8887" xr:uid="{00000000-0005-0000-0000-00000F150000}"/>
    <cellStyle name="40% - uthevingsfarge 2 102 6 2" xfId="17342" xr:uid="{BFDD437B-8E82-4C50-A12A-6A0C31F5EE29}"/>
    <cellStyle name="40% - uthevingsfarge 2 102 7" xfId="11482" xr:uid="{2EC6C6D5-E86F-4F09-8D21-8D93A66D05C0}"/>
    <cellStyle name="40% - uthevingsfarge 2 103" xfId="1406" xr:uid="{00000000-0005-0000-0000-000010150000}"/>
    <cellStyle name="40% - uthevingsfarge 2 103 2" xfId="2872" xr:uid="{00000000-0005-0000-0000-000011150000}"/>
    <cellStyle name="40% - uthevingsfarge 2 103 2 2" xfId="3305" xr:uid="{00000000-0005-0000-0000-000012150000}"/>
    <cellStyle name="40% - uthevingsfarge 2 103 2 2 2" xfId="6890" xr:uid="{00000000-0005-0000-0000-000013150000}"/>
    <cellStyle name="40% - uthevingsfarge 2 103 2 2 2 2" xfId="15345" xr:uid="{E737A63A-A4D8-4E6F-93BD-FF074AE53D9B}"/>
    <cellStyle name="40% - uthevingsfarge 2 103 2 2 3" xfId="12198" xr:uid="{9480EE07-D3EF-4FBB-853E-73AB6DC2EFBA}"/>
    <cellStyle name="40% - uthevingsfarge 2 103 2 3" xfId="4113" xr:uid="{00000000-0005-0000-0000-000014150000}"/>
    <cellStyle name="40% - uthevingsfarge 2 103 2 3 2" xfId="13001" xr:uid="{C7D7D290-E795-4F9A-B62F-310510D3F2C0}"/>
    <cellStyle name="40% - uthevingsfarge 2 103 2 4" xfId="6445" xr:uid="{00000000-0005-0000-0000-000015150000}"/>
    <cellStyle name="40% - uthevingsfarge 2 103 2 4 2" xfId="14900" xr:uid="{FCE0B373-14B1-45CE-9048-303A51A0AA50}"/>
    <cellStyle name="40% - uthevingsfarge 2 103 2 5" xfId="8890" xr:uid="{00000000-0005-0000-0000-000016150000}"/>
    <cellStyle name="40% - uthevingsfarge 2 103 2 5 2" xfId="17345" xr:uid="{ABE60819-D129-42F6-8E9F-631A8F5D32ED}"/>
    <cellStyle name="40% - uthevingsfarge 2 103 2 6" xfId="11765" xr:uid="{55E8C097-E4CD-44EE-8B81-AA4B59112606}"/>
    <cellStyle name="40% - uthevingsfarge 2 103 3" xfId="3304" xr:uid="{00000000-0005-0000-0000-000017150000}"/>
    <cellStyle name="40% - uthevingsfarge 2 103 3 2" xfId="6889" xr:uid="{00000000-0005-0000-0000-000018150000}"/>
    <cellStyle name="40% - uthevingsfarge 2 103 3 2 2" xfId="15344" xr:uid="{4B68174C-986F-40F0-A40E-841EDDBF6900}"/>
    <cellStyle name="40% - uthevingsfarge 2 103 3 3" xfId="12197" xr:uid="{548007B6-D2E0-4EFE-8FA1-2C5827AD0C05}"/>
    <cellStyle name="40% - uthevingsfarge 2 103 4" xfId="3875" xr:uid="{00000000-0005-0000-0000-000019150000}"/>
    <cellStyle name="40% - uthevingsfarge 2 103 4 2" xfId="12764" xr:uid="{285318D5-996B-4AAD-80FD-AA530F69B5B5}"/>
    <cellStyle name="40% - uthevingsfarge 2 103 5" xfId="6160" xr:uid="{00000000-0005-0000-0000-00001A150000}"/>
    <cellStyle name="40% - uthevingsfarge 2 103 5 2" xfId="14615" xr:uid="{0665B636-C0BC-4B05-A1B4-39ECA09A5B30}"/>
    <cellStyle name="40% - uthevingsfarge 2 103 6" xfId="8889" xr:uid="{00000000-0005-0000-0000-00001B150000}"/>
    <cellStyle name="40% - uthevingsfarge 2 103 6 2" xfId="17344" xr:uid="{F2DABA08-400C-4E7E-8CF0-E52B2E2B1B52}"/>
    <cellStyle name="40% - uthevingsfarge 2 103 7" xfId="11483" xr:uid="{E0722DF3-71FD-4BE7-B307-03C96B419031}"/>
    <cellStyle name="40% - uthevingsfarge 2 104" xfId="1407" xr:uid="{00000000-0005-0000-0000-00001C150000}"/>
    <cellStyle name="40% - uthevingsfarge 2 104 2" xfId="2873" xr:uid="{00000000-0005-0000-0000-00001D150000}"/>
    <cellStyle name="40% - uthevingsfarge 2 104 2 2" xfId="3307" xr:uid="{00000000-0005-0000-0000-00001E150000}"/>
    <cellStyle name="40% - uthevingsfarge 2 104 2 2 2" xfId="6892" xr:uid="{00000000-0005-0000-0000-00001F150000}"/>
    <cellStyle name="40% - uthevingsfarge 2 104 2 2 2 2" xfId="15347" xr:uid="{B73379A8-C248-4560-9959-DB5B43CD3A48}"/>
    <cellStyle name="40% - uthevingsfarge 2 104 2 2 3" xfId="12200" xr:uid="{9C7A0C25-0057-4C15-9E04-3704CDC2DBA7}"/>
    <cellStyle name="40% - uthevingsfarge 2 104 2 3" xfId="4030" xr:uid="{00000000-0005-0000-0000-000020150000}"/>
    <cellStyle name="40% - uthevingsfarge 2 104 2 3 2" xfId="12918" xr:uid="{3E71A533-269C-45CE-91DD-FC65ACFC7D05}"/>
    <cellStyle name="40% - uthevingsfarge 2 104 2 4" xfId="6446" xr:uid="{00000000-0005-0000-0000-000021150000}"/>
    <cellStyle name="40% - uthevingsfarge 2 104 2 4 2" xfId="14901" xr:uid="{5CD83AB4-2989-486D-8089-A54D0B60D415}"/>
    <cellStyle name="40% - uthevingsfarge 2 104 2 5" xfId="8892" xr:uid="{00000000-0005-0000-0000-000022150000}"/>
    <cellStyle name="40% - uthevingsfarge 2 104 2 5 2" xfId="17347" xr:uid="{966AF451-9AC1-4338-9530-9711E8CD64B5}"/>
    <cellStyle name="40% - uthevingsfarge 2 104 2 6" xfId="11766" xr:uid="{1DE1D1B2-D2EA-4D07-A9CA-060823585549}"/>
    <cellStyle name="40% - uthevingsfarge 2 104 3" xfId="3306" xr:uid="{00000000-0005-0000-0000-000023150000}"/>
    <cellStyle name="40% - uthevingsfarge 2 104 3 2" xfId="6891" xr:uid="{00000000-0005-0000-0000-000024150000}"/>
    <cellStyle name="40% - uthevingsfarge 2 104 3 2 2" xfId="15346" xr:uid="{31CDBBDD-3E22-459A-BED0-C9CAA36EE7CB}"/>
    <cellStyle name="40% - uthevingsfarge 2 104 3 3" xfId="12199" xr:uid="{C1A4658B-DDFA-4CF2-98DD-EAC317A4B34D}"/>
    <cellStyle name="40% - uthevingsfarge 2 104 4" xfId="3874" xr:uid="{00000000-0005-0000-0000-000025150000}"/>
    <cellStyle name="40% - uthevingsfarge 2 104 4 2" xfId="12763" xr:uid="{B4418E29-508B-4E79-ACF3-9BBC52438E6E}"/>
    <cellStyle name="40% - uthevingsfarge 2 104 5" xfId="6161" xr:uid="{00000000-0005-0000-0000-000026150000}"/>
    <cellStyle name="40% - uthevingsfarge 2 104 5 2" xfId="14616" xr:uid="{74C78A58-1D05-403F-A979-B310EF1260CC}"/>
    <cellStyle name="40% - uthevingsfarge 2 104 6" xfId="8891" xr:uid="{00000000-0005-0000-0000-000027150000}"/>
    <cellStyle name="40% - uthevingsfarge 2 104 6 2" xfId="17346" xr:uid="{092282AC-70EC-46CF-AF44-C6FFC91E0928}"/>
    <cellStyle name="40% - uthevingsfarge 2 104 7" xfId="11484" xr:uid="{2E2C0BF0-8397-4301-BB02-440F384A88E9}"/>
    <cellStyle name="40% - uthevingsfarge 2 105" xfId="1408" xr:uid="{00000000-0005-0000-0000-000028150000}"/>
    <cellStyle name="40% - uthevingsfarge 2 105 2" xfId="2874" xr:uid="{00000000-0005-0000-0000-000029150000}"/>
    <cellStyle name="40% - uthevingsfarge 2 105 2 2" xfId="3309" xr:uid="{00000000-0005-0000-0000-00002A150000}"/>
    <cellStyle name="40% - uthevingsfarge 2 105 2 2 2" xfId="6894" xr:uid="{00000000-0005-0000-0000-00002B150000}"/>
    <cellStyle name="40% - uthevingsfarge 2 105 2 2 2 2" xfId="15349" xr:uid="{F410217B-D398-40D7-B2BF-C49E84193A1B}"/>
    <cellStyle name="40% - uthevingsfarge 2 105 2 2 3" xfId="12202" xr:uid="{98A8BABB-4F46-4D62-A933-D643A08022CB}"/>
    <cellStyle name="40% - uthevingsfarge 2 105 2 3" xfId="3720" xr:uid="{00000000-0005-0000-0000-00002C150000}"/>
    <cellStyle name="40% - uthevingsfarge 2 105 2 3 2" xfId="12609" xr:uid="{8A8444BC-5B88-4A37-98D7-40AD4989D066}"/>
    <cellStyle name="40% - uthevingsfarge 2 105 2 4" xfId="6447" xr:uid="{00000000-0005-0000-0000-00002D150000}"/>
    <cellStyle name="40% - uthevingsfarge 2 105 2 4 2" xfId="14902" xr:uid="{386720CB-B6BD-4300-B3D9-DA34AFDC4ACD}"/>
    <cellStyle name="40% - uthevingsfarge 2 105 2 5" xfId="8894" xr:uid="{00000000-0005-0000-0000-00002E150000}"/>
    <cellStyle name="40% - uthevingsfarge 2 105 2 5 2" xfId="17349" xr:uid="{2D449C80-E724-4442-A3EC-18169C80934E}"/>
    <cellStyle name="40% - uthevingsfarge 2 105 2 6" xfId="11767" xr:uid="{04CF0D07-129E-4FE5-9A5D-D99057E4E8E5}"/>
    <cellStyle name="40% - uthevingsfarge 2 105 3" xfId="3308" xr:uid="{00000000-0005-0000-0000-00002F150000}"/>
    <cellStyle name="40% - uthevingsfarge 2 105 3 2" xfId="6893" xr:uid="{00000000-0005-0000-0000-000030150000}"/>
    <cellStyle name="40% - uthevingsfarge 2 105 3 2 2" xfId="15348" xr:uid="{0B790979-AEA3-4E5A-801E-C4F168641FDD}"/>
    <cellStyle name="40% - uthevingsfarge 2 105 3 3" xfId="12201" xr:uid="{5ED4D748-6EB9-4E60-BE5E-9203E4E22B2D}"/>
    <cellStyle name="40% - uthevingsfarge 2 105 4" xfId="3873" xr:uid="{00000000-0005-0000-0000-000031150000}"/>
    <cellStyle name="40% - uthevingsfarge 2 105 4 2" xfId="12762" xr:uid="{6D7EA877-7F52-4F84-8D1F-3209DCA13557}"/>
    <cellStyle name="40% - uthevingsfarge 2 105 5" xfId="6162" xr:uid="{00000000-0005-0000-0000-000032150000}"/>
    <cellStyle name="40% - uthevingsfarge 2 105 5 2" xfId="14617" xr:uid="{28D9314E-F6F1-4987-B95E-737A0CDF5E99}"/>
    <cellStyle name="40% - uthevingsfarge 2 105 6" xfId="8893" xr:uid="{00000000-0005-0000-0000-000033150000}"/>
    <cellStyle name="40% - uthevingsfarge 2 105 6 2" xfId="17348" xr:uid="{3A92473A-1661-4D6A-AEE2-E24CE0A18995}"/>
    <cellStyle name="40% - uthevingsfarge 2 105 7" xfId="11485" xr:uid="{359CE836-11B3-47E2-ABE2-908FEB8C1774}"/>
    <cellStyle name="40% - uthevingsfarge 2 106" xfId="1409" xr:uid="{00000000-0005-0000-0000-000034150000}"/>
    <cellStyle name="40% - uthevingsfarge 2 106 2" xfId="2875" xr:uid="{00000000-0005-0000-0000-000035150000}"/>
    <cellStyle name="40% - uthevingsfarge 2 106 2 2" xfId="3311" xr:uid="{00000000-0005-0000-0000-000036150000}"/>
    <cellStyle name="40% - uthevingsfarge 2 106 2 2 2" xfId="6896" xr:uid="{00000000-0005-0000-0000-000037150000}"/>
    <cellStyle name="40% - uthevingsfarge 2 106 2 2 2 2" xfId="15351" xr:uid="{0DFF122A-6BD2-4BAD-B50B-C3BF8F7AC88F}"/>
    <cellStyle name="40% - uthevingsfarge 2 106 2 2 3" xfId="12204" xr:uid="{FEF0F4AC-15C8-4FEE-95E8-C1A041DD6C63}"/>
    <cellStyle name="40% - uthevingsfarge 2 106 2 3" xfId="4110" xr:uid="{00000000-0005-0000-0000-000038150000}"/>
    <cellStyle name="40% - uthevingsfarge 2 106 2 3 2" xfId="12998" xr:uid="{FF11AE62-F887-4705-82B0-231C690C6989}"/>
    <cellStyle name="40% - uthevingsfarge 2 106 2 4" xfId="6448" xr:uid="{00000000-0005-0000-0000-000039150000}"/>
    <cellStyle name="40% - uthevingsfarge 2 106 2 4 2" xfId="14903" xr:uid="{CAC82AA1-DAD1-4A5A-94C5-BF8F4FAF636E}"/>
    <cellStyle name="40% - uthevingsfarge 2 106 2 5" xfId="8896" xr:uid="{00000000-0005-0000-0000-00003A150000}"/>
    <cellStyle name="40% - uthevingsfarge 2 106 2 5 2" xfId="17351" xr:uid="{9BC8C139-152C-49F6-91B0-EEC5C61AB8B4}"/>
    <cellStyle name="40% - uthevingsfarge 2 106 2 6" xfId="11768" xr:uid="{FC1B96C3-760C-4F7D-8256-659C40E7F861}"/>
    <cellStyle name="40% - uthevingsfarge 2 106 3" xfId="3310" xr:uid="{00000000-0005-0000-0000-00003B150000}"/>
    <cellStyle name="40% - uthevingsfarge 2 106 3 2" xfId="6895" xr:uid="{00000000-0005-0000-0000-00003C150000}"/>
    <cellStyle name="40% - uthevingsfarge 2 106 3 2 2" xfId="15350" xr:uid="{6E3B0BBE-8569-4014-9940-C9E784B44978}"/>
    <cellStyle name="40% - uthevingsfarge 2 106 3 3" xfId="12203" xr:uid="{0927176D-9B50-4619-847B-9B14EE91CA17}"/>
    <cellStyle name="40% - uthevingsfarge 2 106 4" xfId="3872" xr:uid="{00000000-0005-0000-0000-00003D150000}"/>
    <cellStyle name="40% - uthevingsfarge 2 106 4 2" xfId="12761" xr:uid="{5EED3A80-E8C7-4A47-9C18-F761604F4C5A}"/>
    <cellStyle name="40% - uthevingsfarge 2 106 5" xfId="6163" xr:uid="{00000000-0005-0000-0000-00003E150000}"/>
    <cellStyle name="40% - uthevingsfarge 2 106 5 2" xfId="14618" xr:uid="{2D4C3F6A-F77E-4507-B916-BD6266EA5D35}"/>
    <cellStyle name="40% - uthevingsfarge 2 106 6" xfId="8895" xr:uid="{00000000-0005-0000-0000-00003F150000}"/>
    <cellStyle name="40% - uthevingsfarge 2 106 6 2" xfId="17350" xr:uid="{5113812F-4C7C-45D8-9589-D1EC45B854D9}"/>
    <cellStyle name="40% - uthevingsfarge 2 106 7" xfId="11486" xr:uid="{7B91FE01-E4F9-43FF-93FD-0CBEF207D829}"/>
    <cellStyle name="40% - uthevingsfarge 2 107" xfId="1410" xr:uid="{00000000-0005-0000-0000-000040150000}"/>
    <cellStyle name="40% - uthevingsfarge 2 107 2" xfId="2876" xr:uid="{00000000-0005-0000-0000-000041150000}"/>
    <cellStyle name="40% - uthevingsfarge 2 107 2 2" xfId="3313" xr:uid="{00000000-0005-0000-0000-000042150000}"/>
    <cellStyle name="40% - uthevingsfarge 2 107 2 2 2" xfId="6898" xr:uid="{00000000-0005-0000-0000-000043150000}"/>
    <cellStyle name="40% - uthevingsfarge 2 107 2 2 2 2" xfId="15353" xr:uid="{D289A47C-A783-47F1-83D5-D8252A4520DB}"/>
    <cellStyle name="40% - uthevingsfarge 2 107 2 2 3" xfId="12206" xr:uid="{5B2C883E-22FE-4CA2-83AD-D043A18C1E13}"/>
    <cellStyle name="40% - uthevingsfarge 2 107 2 3" xfId="4111" xr:uid="{00000000-0005-0000-0000-000044150000}"/>
    <cellStyle name="40% - uthevingsfarge 2 107 2 3 2" xfId="12999" xr:uid="{C2D2C9BF-9DF6-472F-BC19-93374547F363}"/>
    <cellStyle name="40% - uthevingsfarge 2 107 2 4" xfId="6449" xr:uid="{00000000-0005-0000-0000-000045150000}"/>
    <cellStyle name="40% - uthevingsfarge 2 107 2 4 2" xfId="14904" xr:uid="{F37AAA5F-2DFB-4ED4-8BCA-446425FD4DD8}"/>
    <cellStyle name="40% - uthevingsfarge 2 107 2 5" xfId="8898" xr:uid="{00000000-0005-0000-0000-000046150000}"/>
    <cellStyle name="40% - uthevingsfarge 2 107 2 5 2" xfId="17353" xr:uid="{FAADAB1D-FD77-4240-A865-C9762D752A5C}"/>
    <cellStyle name="40% - uthevingsfarge 2 107 2 6" xfId="11769" xr:uid="{C62423AA-02A7-4008-B944-194F8A6FE389}"/>
    <cellStyle name="40% - uthevingsfarge 2 107 3" xfId="3312" xr:uid="{00000000-0005-0000-0000-000047150000}"/>
    <cellStyle name="40% - uthevingsfarge 2 107 3 2" xfId="6897" xr:uid="{00000000-0005-0000-0000-000048150000}"/>
    <cellStyle name="40% - uthevingsfarge 2 107 3 2 2" xfId="15352" xr:uid="{48EBBFB4-B6BC-415B-A890-B0DA43FAEAAE}"/>
    <cellStyle name="40% - uthevingsfarge 2 107 3 3" xfId="12205" xr:uid="{E0D8DF21-CED6-4405-9D34-D67934D0D881}"/>
    <cellStyle name="40% - uthevingsfarge 2 107 4" xfId="3871" xr:uid="{00000000-0005-0000-0000-000049150000}"/>
    <cellStyle name="40% - uthevingsfarge 2 107 4 2" xfId="12760" xr:uid="{F9ABF685-D432-4DD8-ABA5-CE5A80F5FAD2}"/>
    <cellStyle name="40% - uthevingsfarge 2 107 5" xfId="6164" xr:uid="{00000000-0005-0000-0000-00004A150000}"/>
    <cellStyle name="40% - uthevingsfarge 2 107 5 2" xfId="14619" xr:uid="{AFD19214-43B2-4F56-B630-56AD6D6B4210}"/>
    <cellStyle name="40% - uthevingsfarge 2 107 6" xfId="8897" xr:uid="{00000000-0005-0000-0000-00004B150000}"/>
    <cellStyle name="40% - uthevingsfarge 2 107 6 2" xfId="17352" xr:uid="{00B6897E-3B8F-447E-B5B2-61DD2EE3D42B}"/>
    <cellStyle name="40% - uthevingsfarge 2 107 7" xfId="11487" xr:uid="{3DA238FB-1606-41D1-B6F2-442D3F6C5D2F}"/>
    <cellStyle name="40% - uthevingsfarge 2 108" xfId="1411" xr:uid="{00000000-0005-0000-0000-00004C150000}"/>
    <cellStyle name="40% - uthevingsfarge 2 108 2" xfId="2877" xr:uid="{00000000-0005-0000-0000-00004D150000}"/>
    <cellStyle name="40% - uthevingsfarge 2 108 2 2" xfId="3315" xr:uid="{00000000-0005-0000-0000-00004E150000}"/>
    <cellStyle name="40% - uthevingsfarge 2 108 2 2 2" xfId="6900" xr:uid="{00000000-0005-0000-0000-00004F150000}"/>
    <cellStyle name="40% - uthevingsfarge 2 108 2 2 2 2" xfId="15355" xr:uid="{6297CE8D-BB95-46DF-A9FD-3A86FA7CB6D4}"/>
    <cellStyle name="40% - uthevingsfarge 2 108 2 2 3" xfId="12208" xr:uid="{42D08572-F8A1-4DCB-B1ED-31071251C0BB}"/>
    <cellStyle name="40% - uthevingsfarge 2 108 2 3" xfId="4029" xr:uid="{00000000-0005-0000-0000-000050150000}"/>
    <cellStyle name="40% - uthevingsfarge 2 108 2 3 2" xfId="12917" xr:uid="{9D8B37BA-1473-483D-91A0-2EB5618B8719}"/>
    <cellStyle name="40% - uthevingsfarge 2 108 2 4" xfId="6450" xr:uid="{00000000-0005-0000-0000-000051150000}"/>
    <cellStyle name="40% - uthevingsfarge 2 108 2 4 2" xfId="14905" xr:uid="{9B94436A-3864-4426-861E-23788D755FC2}"/>
    <cellStyle name="40% - uthevingsfarge 2 108 2 5" xfId="8900" xr:uid="{00000000-0005-0000-0000-000052150000}"/>
    <cellStyle name="40% - uthevingsfarge 2 108 2 5 2" xfId="17355" xr:uid="{8D703459-C1E9-41A2-B6E0-BA9B9C9239DB}"/>
    <cellStyle name="40% - uthevingsfarge 2 108 2 6" xfId="11770" xr:uid="{FC8390CB-202A-4FCA-B431-0D05706B6D70}"/>
    <cellStyle name="40% - uthevingsfarge 2 108 3" xfId="3314" xr:uid="{00000000-0005-0000-0000-000053150000}"/>
    <cellStyle name="40% - uthevingsfarge 2 108 3 2" xfId="6899" xr:uid="{00000000-0005-0000-0000-000054150000}"/>
    <cellStyle name="40% - uthevingsfarge 2 108 3 2 2" xfId="15354" xr:uid="{B7772EA3-8B67-407B-A2DE-A588EFC5CE26}"/>
    <cellStyle name="40% - uthevingsfarge 2 108 3 3" xfId="12207" xr:uid="{5814FEDD-7C66-4D7C-8253-6F22C9B7125E}"/>
    <cellStyle name="40% - uthevingsfarge 2 108 4" xfId="3870" xr:uid="{00000000-0005-0000-0000-000055150000}"/>
    <cellStyle name="40% - uthevingsfarge 2 108 4 2" xfId="12759" xr:uid="{00F279AB-8919-498B-AF07-790E3E641552}"/>
    <cellStyle name="40% - uthevingsfarge 2 108 5" xfId="6165" xr:uid="{00000000-0005-0000-0000-000056150000}"/>
    <cellStyle name="40% - uthevingsfarge 2 108 5 2" xfId="14620" xr:uid="{E3C1E59C-4433-4996-A276-D103BABDCA73}"/>
    <cellStyle name="40% - uthevingsfarge 2 108 6" xfId="8899" xr:uid="{00000000-0005-0000-0000-000057150000}"/>
    <cellStyle name="40% - uthevingsfarge 2 108 6 2" xfId="17354" xr:uid="{C8F9649B-6DBE-4362-A3BD-6094FFC84FA4}"/>
    <cellStyle name="40% - uthevingsfarge 2 108 7" xfId="11488" xr:uid="{9F881359-F55A-4DBE-9975-C00F0BAFDCA0}"/>
    <cellStyle name="40% - uthevingsfarge 2 109" xfId="1412" xr:uid="{00000000-0005-0000-0000-000058150000}"/>
    <cellStyle name="40% - uthevingsfarge 2 109 2" xfId="2878" xr:uid="{00000000-0005-0000-0000-000059150000}"/>
    <cellStyle name="40% - uthevingsfarge 2 109 2 2" xfId="3317" xr:uid="{00000000-0005-0000-0000-00005A150000}"/>
    <cellStyle name="40% - uthevingsfarge 2 109 2 2 2" xfId="6902" xr:uid="{00000000-0005-0000-0000-00005B150000}"/>
    <cellStyle name="40% - uthevingsfarge 2 109 2 2 2 2" xfId="15357" xr:uid="{AA4F3D77-0D09-45B6-866F-F881BB20A8A2}"/>
    <cellStyle name="40% - uthevingsfarge 2 109 2 2 3" xfId="12210" xr:uid="{85D92A50-251C-412F-8E78-C00E198F05A6}"/>
    <cellStyle name="40% - uthevingsfarge 2 109 2 3" xfId="3719" xr:uid="{00000000-0005-0000-0000-00005C150000}"/>
    <cellStyle name="40% - uthevingsfarge 2 109 2 3 2" xfId="12608" xr:uid="{D5A3DDB5-F56D-4648-B515-6F1B27DF7816}"/>
    <cellStyle name="40% - uthevingsfarge 2 109 2 4" xfId="6451" xr:uid="{00000000-0005-0000-0000-00005D150000}"/>
    <cellStyle name="40% - uthevingsfarge 2 109 2 4 2" xfId="14906" xr:uid="{426248A3-FFDC-4A45-ABD5-7DF97E813DA5}"/>
    <cellStyle name="40% - uthevingsfarge 2 109 2 5" xfId="8902" xr:uid="{00000000-0005-0000-0000-00005E150000}"/>
    <cellStyle name="40% - uthevingsfarge 2 109 2 5 2" xfId="17357" xr:uid="{8A097640-310C-4F47-B17E-8704BEEBF51D}"/>
    <cellStyle name="40% - uthevingsfarge 2 109 2 6" xfId="11771" xr:uid="{B9925AC9-84F8-4F3E-A3EF-5C5D74A0791D}"/>
    <cellStyle name="40% - uthevingsfarge 2 109 3" xfId="3316" xr:uid="{00000000-0005-0000-0000-00005F150000}"/>
    <cellStyle name="40% - uthevingsfarge 2 109 3 2" xfId="6901" xr:uid="{00000000-0005-0000-0000-000060150000}"/>
    <cellStyle name="40% - uthevingsfarge 2 109 3 2 2" xfId="15356" xr:uid="{90F20933-4938-4526-9368-E35A2374D3A0}"/>
    <cellStyle name="40% - uthevingsfarge 2 109 3 3" xfId="12209" xr:uid="{CDBE44A8-6CE5-44B5-BA4D-AF1B2A171962}"/>
    <cellStyle name="40% - uthevingsfarge 2 109 4" xfId="3869" xr:uid="{00000000-0005-0000-0000-000061150000}"/>
    <cellStyle name="40% - uthevingsfarge 2 109 4 2" xfId="12758" xr:uid="{6355E2C4-DBFE-4824-8E9A-BF5DB8C47F74}"/>
    <cellStyle name="40% - uthevingsfarge 2 109 5" xfId="6166" xr:uid="{00000000-0005-0000-0000-000062150000}"/>
    <cellStyle name="40% - uthevingsfarge 2 109 5 2" xfId="14621" xr:uid="{56E4FDF3-D3B5-44D8-8333-85D151AFB366}"/>
    <cellStyle name="40% - uthevingsfarge 2 109 6" xfId="8901" xr:uid="{00000000-0005-0000-0000-000063150000}"/>
    <cellStyle name="40% - uthevingsfarge 2 109 6 2" xfId="17356" xr:uid="{D5010AFE-F2B5-48AC-BDBC-58731074ADE9}"/>
    <cellStyle name="40% - uthevingsfarge 2 109 7" xfId="11489" xr:uid="{C4A8F78B-4D18-4B08-8884-2199AB028745}"/>
    <cellStyle name="40% - uthevingsfarge 2 11" xfId="1413" xr:uid="{00000000-0005-0000-0000-000064150000}"/>
    <cellStyle name="40% - uthevingsfarge 2 11 2" xfId="1414" xr:uid="{00000000-0005-0000-0000-000065150000}"/>
    <cellStyle name="40% - uthevingsfarge 2 11 2 2" xfId="5660" xr:uid="{00000000-0005-0000-0000-000066150000}"/>
    <cellStyle name="40% - uthevingsfarge 2 11 2 2 2" xfId="8293" xr:uid="{00000000-0005-0000-0000-000067150000}"/>
    <cellStyle name="40% - uthevingsfarge 2 11 2 2 2 2" xfId="16748" xr:uid="{8B9B8BF5-E1EB-4394-9AD4-C38F5ED8FE12}"/>
    <cellStyle name="40% - uthevingsfarge 2 11 2 2 3" xfId="14175" xr:uid="{6B2EF609-5757-45CE-8DEA-E86797DF6224}"/>
    <cellStyle name="40% - uthevingsfarge 2 11 2 3" xfId="10221" xr:uid="{00000000-0005-0000-0000-000068150000}"/>
    <cellStyle name="40% - uthevingsfarge 2 11 2 3 2" xfId="18638" xr:uid="{DA1E7051-6E40-45DB-8AA2-F2F39DAFB5FF}"/>
    <cellStyle name="40% - uthevingsfarge 2 11 3" xfId="4939" xr:uid="{00000000-0005-0000-0000-000069150000}"/>
    <cellStyle name="40% - uthevingsfarge 2 11 3 2" xfId="7592" xr:uid="{00000000-0005-0000-0000-00006A150000}"/>
    <cellStyle name="40% - uthevingsfarge 2 11 3 2 2" xfId="16047" xr:uid="{0EA70A8C-F05A-4FD6-910B-EE1AB3881B54}"/>
    <cellStyle name="40% - uthevingsfarge 2 11 3 3" xfId="13474" xr:uid="{CCEAB2BF-1A5C-441D-B5FE-6C39004CACCB}"/>
    <cellStyle name="40% - uthevingsfarge 2 11 4" xfId="9472" xr:uid="{00000000-0005-0000-0000-00006B150000}"/>
    <cellStyle name="40% - uthevingsfarge 2 11 4 2" xfId="17898" xr:uid="{AE48E9FF-70F4-4135-BD91-9CA6CC2112AF}"/>
    <cellStyle name="40% - uthevingsfarge 2 110" xfId="6590" xr:uid="{00000000-0005-0000-0000-00006C150000}"/>
    <cellStyle name="40% - uthevingsfarge 2 110 2" xfId="15045" xr:uid="{42DB5BE5-6F34-4101-8E4F-9505E8A00801}"/>
    <cellStyle name="40% - uthevingsfarge 2 111" xfId="8593" xr:uid="{00000000-0005-0000-0000-00006D150000}"/>
    <cellStyle name="40% - uthevingsfarge 2 111 2" xfId="17048" xr:uid="{BEE7E087-9948-41C7-BE3B-C805ECAE0B3E}"/>
    <cellStyle name="40% - uthevingsfarge 2 12" xfId="1415" xr:uid="{00000000-0005-0000-0000-00006E150000}"/>
    <cellStyle name="40% - uthevingsfarge 2 12 2" xfId="1416" xr:uid="{00000000-0005-0000-0000-00006F150000}"/>
    <cellStyle name="40% - uthevingsfarge 2 12 2 2" xfId="5661" xr:uid="{00000000-0005-0000-0000-000070150000}"/>
    <cellStyle name="40% - uthevingsfarge 2 12 2 2 2" xfId="8294" xr:uid="{00000000-0005-0000-0000-000071150000}"/>
    <cellStyle name="40% - uthevingsfarge 2 12 2 2 2 2" xfId="16749" xr:uid="{65693713-6B38-43D6-B3E4-62D31672E7CE}"/>
    <cellStyle name="40% - uthevingsfarge 2 12 2 2 3" xfId="14176" xr:uid="{5C31D20F-491E-4343-9329-177820F3D1E1}"/>
    <cellStyle name="40% - uthevingsfarge 2 12 2 3" xfId="10220" xr:uid="{00000000-0005-0000-0000-000072150000}"/>
    <cellStyle name="40% - uthevingsfarge 2 12 2 3 2" xfId="18637" xr:uid="{84890C8A-9C88-4B4D-93A0-875AEF442D8A}"/>
    <cellStyle name="40% - uthevingsfarge 2 12 3" xfId="4940" xr:uid="{00000000-0005-0000-0000-000073150000}"/>
    <cellStyle name="40% - uthevingsfarge 2 12 3 2" xfId="7593" xr:uid="{00000000-0005-0000-0000-000074150000}"/>
    <cellStyle name="40% - uthevingsfarge 2 12 3 2 2" xfId="16048" xr:uid="{B6A4EEF4-5052-47D2-AC9E-25AD7E0C89D5}"/>
    <cellStyle name="40% - uthevingsfarge 2 12 3 3" xfId="13475" xr:uid="{102805A3-931F-462A-9F6F-8687C0646494}"/>
    <cellStyle name="40% - uthevingsfarge 2 12 4" xfId="9471" xr:uid="{00000000-0005-0000-0000-000075150000}"/>
    <cellStyle name="40% - uthevingsfarge 2 12 4 2" xfId="17897" xr:uid="{A2C181C4-4EA3-4879-AC7C-A915643F20D7}"/>
    <cellStyle name="40% - uthevingsfarge 2 13" xfId="1417" xr:uid="{00000000-0005-0000-0000-000076150000}"/>
    <cellStyle name="40% - uthevingsfarge 2 13 2" xfId="1418" xr:uid="{00000000-0005-0000-0000-000077150000}"/>
    <cellStyle name="40% - uthevingsfarge 2 13 2 2" xfId="5662" xr:uid="{00000000-0005-0000-0000-000078150000}"/>
    <cellStyle name="40% - uthevingsfarge 2 13 2 2 2" xfId="8295" xr:uid="{00000000-0005-0000-0000-000079150000}"/>
    <cellStyle name="40% - uthevingsfarge 2 13 2 2 2 2" xfId="16750" xr:uid="{1EAB4D4A-139C-4591-AB4E-6D9C3EB3B17A}"/>
    <cellStyle name="40% - uthevingsfarge 2 13 2 2 3" xfId="14177" xr:uid="{F9B3C10D-CB1C-4F4E-AE73-AAA71309A3D0}"/>
    <cellStyle name="40% - uthevingsfarge 2 13 2 3" xfId="10219" xr:uid="{00000000-0005-0000-0000-00007A150000}"/>
    <cellStyle name="40% - uthevingsfarge 2 13 2 3 2" xfId="18636" xr:uid="{CD8F286F-8E2D-44E7-9A86-1277AAB33A8A}"/>
    <cellStyle name="40% - uthevingsfarge 2 13 3" xfId="4941" xr:uid="{00000000-0005-0000-0000-00007B150000}"/>
    <cellStyle name="40% - uthevingsfarge 2 13 3 2" xfId="7594" xr:uid="{00000000-0005-0000-0000-00007C150000}"/>
    <cellStyle name="40% - uthevingsfarge 2 13 3 2 2" xfId="16049" xr:uid="{AF1FAF33-7A26-46B6-9438-520CB76867AD}"/>
    <cellStyle name="40% - uthevingsfarge 2 13 3 3" xfId="13476" xr:uid="{29B98EB0-107A-4012-914D-517698DE9642}"/>
    <cellStyle name="40% - uthevingsfarge 2 13 4" xfId="9470" xr:uid="{00000000-0005-0000-0000-00007D150000}"/>
    <cellStyle name="40% - uthevingsfarge 2 13 4 2" xfId="17896" xr:uid="{8205445C-4CEB-42A1-AE6C-948DF01FDC1A}"/>
    <cellStyle name="40% - uthevingsfarge 2 14" xfId="1419" xr:uid="{00000000-0005-0000-0000-00007E150000}"/>
    <cellStyle name="40% - uthevingsfarge 2 14 2" xfId="1420" xr:uid="{00000000-0005-0000-0000-00007F150000}"/>
    <cellStyle name="40% - uthevingsfarge 2 14 2 2" xfId="5663" xr:uid="{00000000-0005-0000-0000-000080150000}"/>
    <cellStyle name="40% - uthevingsfarge 2 14 2 2 2" xfId="8296" xr:uid="{00000000-0005-0000-0000-000081150000}"/>
    <cellStyle name="40% - uthevingsfarge 2 14 2 2 2 2" xfId="16751" xr:uid="{65B7019A-3F64-42BE-BEB6-8FA521C2C994}"/>
    <cellStyle name="40% - uthevingsfarge 2 14 2 2 3" xfId="14178" xr:uid="{B9A0C929-9A82-4BC9-966F-77052B2176E4}"/>
    <cellStyle name="40% - uthevingsfarge 2 14 2 3" xfId="10218" xr:uid="{00000000-0005-0000-0000-000082150000}"/>
    <cellStyle name="40% - uthevingsfarge 2 14 2 3 2" xfId="18635" xr:uid="{D287B57E-F597-4972-901E-DECD28F47C75}"/>
    <cellStyle name="40% - uthevingsfarge 2 14 3" xfId="4942" xr:uid="{00000000-0005-0000-0000-000083150000}"/>
    <cellStyle name="40% - uthevingsfarge 2 14 3 2" xfId="7595" xr:uid="{00000000-0005-0000-0000-000084150000}"/>
    <cellStyle name="40% - uthevingsfarge 2 14 3 2 2" xfId="16050" xr:uid="{B213104E-7BFD-4F01-ABFD-DC0BFBAF4A0D}"/>
    <cellStyle name="40% - uthevingsfarge 2 14 3 3" xfId="13477" xr:uid="{05E790DF-BA0C-4831-B7F8-DE8405F403E6}"/>
    <cellStyle name="40% - uthevingsfarge 2 14 4" xfId="9469" xr:uid="{00000000-0005-0000-0000-000085150000}"/>
    <cellStyle name="40% - uthevingsfarge 2 14 4 2" xfId="17895" xr:uid="{7F0E9CC1-682A-4E9D-97EC-13D2A324680E}"/>
    <cellStyle name="40% - uthevingsfarge 2 15" xfId="1421" xr:uid="{00000000-0005-0000-0000-000086150000}"/>
    <cellStyle name="40% - uthevingsfarge 2 15 2" xfId="1422" xr:uid="{00000000-0005-0000-0000-000087150000}"/>
    <cellStyle name="40% - uthevingsfarge 2 15 2 2" xfId="5664" xr:uid="{00000000-0005-0000-0000-000088150000}"/>
    <cellStyle name="40% - uthevingsfarge 2 15 2 2 2" xfId="8297" xr:uid="{00000000-0005-0000-0000-000089150000}"/>
    <cellStyle name="40% - uthevingsfarge 2 15 2 2 2 2" xfId="16752" xr:uid="{E2043B35-3511-4DC5-AB3B-518BCCB902D5}"/>
    <cellStyle name="40% - uthevingsfarge 2 15 2 2 3" xfId="14179" xr:uid="{A10B98B6-123F-4F52-94D3-EF38D57E6DBE}"/>
    <cellStyle name="40% - uthevingsfarge 2 15 2 3" xfId="10217" xr:uid="{00000000-0005-0000-0000-00008A150000}"/>
    <cellStyle name="40% - uthevingsfarge 2 15 2 3 2" xfId="18634" xr:uid="{41B6937B-00AE-4657-9EC8-7E1F39B47D01}"/>
    <cellStyle name="40% - uthevingsfarge 2 15 3" xfId="4943" xr:uid="{00000000-0005-0000-0000-00008B150000}"/>
    <cellStyle name="40% - uthevingsfarge 2 15 3 2" xfId="7596" xr:uid="{00000000-0005-0000-0000-00008C150000}"/>
    <cellStyle name="40% - uthevingsfarge 2 15 3 2 2" xfId="16051" xr:uid="{1859E0AF-169A-47BF-B86A-0A054A585462}"/>
    <cellStyle name="40% - uthevingsfarge 2 15 3 3" xfId="13478" xr:uid="{11F24A6F-FC75-4D70-90CF-8B7820F08E7A}"/>
    <cellStyle name="40% - uthevingsfarge 2 15 4" xfId="9468" xr:uid="{00000000-0005-0000-0000-00008D150000}"/>
    <cellStyle name="40% - uthevingsfarge 2 15 4 2" xfId="17894" xr:uid="{5B68FB9B-60AE-4797-AE61-CA19A3EB3D08}"/>
    <cellStyle name="40% - uthevingsfarge 2 16" xfId="1423" xr:uid="{00000000-0005-0000-0000-00008E150000}"/>
    <cellStyle name="40% - uthevingsfarge 2 16 2" xfId="1424" xr:uid="{00000000-0005-0000-0000-00008F150000}"/>
    <cellStyle name="40% - uthevingsfarge 2 16 2 2" xfId="5665" xr:uid="{00000000-0005-0000-0000-000090150000}"/>
    <cellStyle name="40% - uthevingsfarge 2 16 2 2 2" xfId="8298" xr:uid="{00000000-0005-0000-0000-000091150000}"/>
    <cellStyle name="40% - uthevingsfarge 2 16 2 2 2 2" xfId="16753" xr:uid="{8ADBFE70-5B87-4889-AB32-DA721B44F547}"/>
    <cellStyle name="40% - uthevingsfarge 2 16 2 2 3" xfId="14180" xr:uid="{BA4D35EB-F715-4B6F-9FC6-3C065BE4F0E3}"/>
    <cellStyle name="40% - uthevingsfarge 2 16 2 3" xfId="10216" xr:uid="{00000000-0005-0000-0000-000092150000}"/>
    <cellStyle name="40% - uthevingsfarge 2 16 2 3 2" xfId="18633" xr:uid="{5FF605FC-99B7-42FF-9F16-5A1B48EFAC67}"/>
    <cellStyle name="40% - uthevingsfarge 2 16 3" xfId="4944" xr:uid="{00000000-0005-0000-0000-000093150000}"/>
    <cellStyle name="40% - uthevingsfarge 2 16 3 2" xfId="7597" xr:uid="{00000000-0005-0000-0000-000094150000}"/>
    <cellStyle name="40% - uthevingsfarge 2 16 3 2 2" xfId="16052" xr:uid="{E43427DD-76C6-47EF-B34D-55574D03852D}"/>
    <cellStyle name="40% - uthevingsfarge 2 16 3 3" xfId="13479" xr:uid="{D02142BE-3F71-48A4-B413-E415A4A22F45}"/>
    <cellStyle name="40% - uthevingsfarge 2 16 4" xfId="9467" xr:uid="{00000000-0005-0000-0000-000095150000}"/>
    <cellStyle name="40% - uthevingsfarge 2 16 4 2" xfId="17893" xr:uid="{1432DC9F-1CF1-4645-B8E4-8905F64B436F}"/>
    <cellStyle name="40% - uthevingsfarge 2 17" xfId="1425" xr:uid="{00000000-0005-0000-0000-000096150000}"/>
    <cellStyle name="40% - uthevingsfarge 2 17 2" xfId="1426" xr:uid="{00000000-0005-0000-0000-000097150000}"/>
    <cellStyle name="40% - uthevingsfarge 2 17 2 2" xfId="5666" xr:uid="{00000000-0005-0000-0000-000098150000}"/>
    <cellStyle name="40% - uthevingsfarge 2 17 2 2 2" xfId="8299" xr:uid="{00000000-0005-0000-0000-000099150000}"/>
    <cellStyle name="40% - uthevingsfarge 2 17 2 2 2 2" xfId="16754" xr:uid="{52B2C381-1831-486D-BF7B-96917BF26AE4}"/>
    <cellStyle name="40% - uthevingsfarge 2 17 2 2 3" xfId="14181" xr:uid="{AD6A581A-46BF-4D54-AD64-DCBBC509FD01}"/>
    <cellStyle name="40% - uthevingsfarge 2 17 2 3" xfId="10215" xr:uid="{00000000-0005-0000-0000-00009A150000}"/>
    <cellStyle name="40% - uthevingsfarge 2 17 2 3 2" xfId="18632" xr:uid="{92DED0B2-25D0-4884-BA32-CC513ACC1BE5}"/>
    <cellStyle name="40% - uthevingsfarge 2 17 3" xfId="4945" xr:uid="{00000000-0005-0000-0000-00009B150000}"/>
    <cellStyle name="40% - uthevingsfarge 2 17 3 2" xfId="7598" xr:uid="{00000000-0005-0000-0000-00009C150000}"/>
    <cellStyle name="40% - uthevingsfarge 2 17 3 2 2" xfId="16053" xr:uid="{A1E99BBA-9267-499F-9C89-9A927F614ECA}"/>
    <cellStyle name="40% - uthevingsfarge 2 17 3 3" xfId="13480" xr:uid="{3956AFC2-03C8-4EC0-9F33-12FB72ED2C6A}"/>
    <cellStyle name="40% - uthevingsfarge 2 17 4" xfId="9466" xr:uid="{00000000-0005-0000-0000-00009D150000}"/>
    <cellStyle name="40% - uthevingsfarge 2 17 4 2" xfId="17892" xr:uid="{EDE28557-8677-4844-B1F2-E096E66972B8}"/>
    <cellStyle name="40% - uthevingsfarge 2 18" xfId="1427" xr:uid="{00000000-0005-0000-0000-00009E150000}"/>
    <cellStyle name="40% - uthevingsfarge 2 18 2" xfId="1428" xr:uid="{00000000-0005-0000-0000-00009F150000}"/>
    <cellStyle name="40% - uthevingsfarge 2 18 2 2" xfId="5667" xr:uid="{00000000-0005-0000-0000-0000A0150000}"/>
    <cellStyle name="40% - uthevingsfarge 2 18 2 2 2" xfId="8300" xr:uid="{00000000-0005-0000-0000-0000A1150000}"/>
    <cellStyle name="40% - uthevingsfarge 2 18 2 2 2 2" xfId="16755" xr:uid="{A68C395E-56CC-4E6E-BB22-C85CD8A20574}"/>
    <cellStyle name="40% - uthevingsfarge 2 18 2 2 3" xfId="14182" xr:uid="{C07BB00A-4078-47B7-96F7-4E77015D54B2}"/>
    <cellStyle name="40% - uthevingsfarge 2 18 2 3" xfId="10214" xr:uid="{00000000-0005-0000-0000-0000A2150000}"/>
    <cellStyle name="40% - uthevingsfarge 2 18 2 3 2" xfId="18631" xr:uid="{9D721BB9-8D41-4CA6-B295-228C80F16F02}"/>
    <cellStyle name="40% - uthevingsfarge 2 18 3" xfId="4946" xr:uid="{00000000-0005-0000-0000-0000A3150000}"/>
    <cellStyle name="40% - uthevingsfarge 2 18 3 2" xfId="7599" xr:uid="{00000000-0005-0000-0000-0000A4150000}"/>
    <cellStyle name="40% - uthevingsfarge 2 18 3 2 2" xfId="16054" xr:uid="{6588D111-17CB-4E22-B25F-649E77C13AB3}"/>
    <cellStyle name="40% - uthevingsfarge 2 18 3 3" xfId="13481" xr:uid="{D8043D38-CA95-4E13-93C2-85261BD91B20}"/>
    <cellStyle name="40% - uthevingsfarge 2 18 4" xfId="9465" xr:uid="{00000000-0005-0000-0000-0000A5150000}"/>
    <cellStyle name="40% - uthevingsfarge 2 18 4 2" xfId="17891" xr:uid="{22466ABB-1B9E-4C55-8367-F38EDBC199AC}"/>
    <cellStyle name="40% - uthevingsfarge 2 19" xfId="1429" xr:uid="{00000000-0005-0000-0000-0000A6150000}"/>
    <cellStyle name="40% - uthevingsfarge 2 19 2" xfId="1430" xr:uid="{00000000-0005-0000-0000-0000A7150000}"/>
    <cellStyle name="40% - uthevingsfarge 2 19 2 2" xfId="5668" xr:uid="{00000000-0005-0000-0000-0000A8150000}"/>
    <cellStyle name="40% - uthevingsfarge 2 19 2 2 2" xfId="8301" xr:uid="{00000000-0005-0000-0000-0000A9150000}"/>
    <cellStyle name="40% - uthevingsfarge 2 19 2 2 2 2" xfId="16756" xr:uid="{8AABA0AC-1E4A-4C61-86A2-20E94AFE2FBE}"/>
    <cellStyle name="40% - uthevingsfarge 2 19 2 2 3" xfId="14183" xr:uid="{F3E043AF-9F56-4ACD-9146-D24DDA25E920}"/>
    <cellStyle name="40% - uthevingsfarge 2 19 2 3" xfId="10213" xr:uid="{00000000-0005-0000-0000-0000AA150000}"/>
    <cellStyle name="40% - uthevingsfarge 2 19 2 3 2" xfId="18630" xr:uid="{5D82FD00-4814-4DC5-AF07-1B8202DC2234}"/>
    <cellStyle name="40% - uthevingsfarge 2 19 3" xfId="4947" xr:uid="{00000000-0005-0000-0000-0000AB150000}"/>
    <cellStyle name="40% - uthevingsfarge 2 19 3 2" xfId="7600" xr:uid="{00000000-0005-0000-0000-0000AC150000}"/>
    <cellStyle name="40% - uthevingsfarge 2 19 3 2 2" xfId="16055" xr:uid="{F85D3F9B-5862-46A8-BA6F-DE3278BAC6FB}"/>
    <cellStyle name="40% - uthevingsfarge 2 19 3 3" xfId="13482" xr:uid="{F6124294-D0F6-4CFC-B07C-811EFD194EE3}"/>
    <cellStyle name="40% - uthevingsfarge 2 19 4" xfId="9464" xr:uid="{00000000-0005-0000-0000-0000AD150000}"/>
    <cellStyle name="40% - uthevingsfarge 2 19 4 2" xfId="17890" xr:uid="{5ED5F09A-2ECF-4173-83AC-573C8A856E81}"/>
    <cellStyle name="40% - uthevingsfarge 2 2" xfId="68" xr:uid="{00000000-0005-0000-0000-0000AE150000}"/>
    <cellStyle name="40% - uthevingsfarge 2 2 2" xfId="1431" xr:uid="{00000000-0005-0000-0000-0000AF150000}"/>
    <cellStyle name="40% - uthevingsfarge 2 2 2 2" xfId="5669" xr:uid="{00000000-0005-0000-0000-0000B0150000}"/>
    <cellStyle name="40% - uthevingsfarge 2 2 2 2 2" xfId="8302" xr:uid="{00000000-0005-0000-0000-0000B1150000}"/>
    <cellStyle name="40% - uthevingsfarge 2 2 2 2 2 2" xfId="16757" xr:uid="{96A70E11-6E2D-40DB-9A08-3AB365DEA547}"/>
    <cellStyle name="40% - uthevingsfarge 2 2 2 2 3" xfId="14184" xr:uid="{9DF8131C-AA91-4968-ADE1-882BD04EAE92}"/>
    <cellStyle name="40% - uthevingsfarge 2 2 2 3" xfId="10212" xr:uid="{00000000-0005-0000-0000-0000B2150000}"/>
    <cellStyle name="40% - uthevingsfarge 2 2 2 3 2" xfId="18629" xr:uid="{9C62E414-E046-472E-8A34-653A68643E3E}"/>
    <cellStyle name="40% - uthevingsfarge 2 2 3" xfId="4948" xr:uid="{00000000-0005-0000-0000-0000B3150000}"/>
    <cellStyle name="40% - uthevingsfarge 2 2 3 2" xfId="7601" xr:uid="{00000000-0005-0000-0000-0000B4150000}"/>
    <cellStyle name="40% - uthevingsfarge 2 2 3 2 2" xfId="16056" xr:uid="{00D2876E-4F2B-42AE-93E5-65F183F7AED9}"/>
    <cellStyle name="40% - uthevingsfarge 2 2 3 3" xfId="13483" xr:uid="{4AECD648-3EBD-4800-AEC3-40C515CD2B2B}"/>
    <cellStyle name="40% - uthevingsfarge 2 2 4" xfId="9463" xr:uid="{00000000-0005-0000-0000-0000B5150000}"/>
    <cellStyle name="40% - uthevingsfarge 2 2 4 2" xfId="17889" xr:uid="{D618F1FA-55BB-49CB-AE85-E5F6B448910B}"/>
    <cellStyle name="40% - uthevingsfarge 2 20" xfId="1432" xr:uid="{00000000-0005-0000-0000-0000B6150000}"/>
    <cellStyle name="40% - uthevingsfarge 2 20 2" xfId="1433" xr:uid="{00000000-0005-0000-0000-0000B7150000}"/>
    <cellStyle name="40% - uthevingsfarge 2 20 2 2" xfId="5670" xr:uid="{00000000-0005-0000-0000-0000B8150000}"/>
    <cellStyle name="40% - uthevingsfarge 2 20 2 2 2" xfId="8303" xr:uid="{00000000-0005-0000-0000-0000B9150000}"/>
    <cellStyle name="40% - uthevingsfarge 2 20 2 2 2 2" xfId="16758" xr:uid="{D249AE75-1652-4607-809C-9F1906DB79DA}"/>
    <cellStyle name="40% - uthevingsfarge 2 20 2 2 3" xfId="14185" xr:uid="{708F6B15-688C-4E21-AF81-310FB4A36763}"/>
    <cellStyle name="40% - uthevingsfarge 2 20 2 3" xfId="10211" xr:uid="{00000000-0005-0000-0000-0000BA150000}"/>
    <cellStyle name="40% - uthevingsfarge 2 20 2 3 2" xfId="18628" xr:uid="{D2E4E288-995A-4366-8BA7-90CC6A684109}"/>
    <cellStyle name="40% - uthevingsfarge 2 20 3" xfId="4949" xr:uid="{00000000-0005-0000-0000-0000BB150000}"/>
    <cellStyle name="40% - uthevingsfarge 2 20 3 2" xfId="7602" xr:uid="{00000000-0005-0000-0000-0000BC150000}"/>
    <cellStyle name="40% - uthevingsfarge 2 20 3 2 2" xfId="16057" xr:uid="{C80A6348-EDBB-4082-B6A4-78C5D2EBD54A}"/>
    <cellStyle name="40% - uthevingsfarge 2 20 3 3" xfId="13484" xr:uid="{DC21A265-8B33-40E9-8499-E71CD6E3308A}"/>
    <cellStyle name="40% - uthevingsfarge 2 20 4" xfId="9462" xr:uid="{00000000-0005-0000-0000-0000BD150000}"/>
    <cellStyle name="40% - uthevingsfarge 2 20 4 2" xfId="17888" xr:uid="{280596E5-263F-4373-ADB8-63BF8EBE0E0F}"/>
    <cellStyle name="40% - uthevingsfarge 2 21" xfId="1434" xr:uid="{00000000-0005-0000-0000-0000BE150000}"/>
    <cellStyle name="40% - uthevingsfarge 2 21 2" xfId="1435" xr:uid="{00000000-0005-0000-0000-0000BF150000}"/>
    <cellStyle name="40% - uthevingsfarge 2 21 2 2" xfId="5671" xr:uid="{00000000-0005-0000-0000-0000C0150000}"/>
    <cellStyle name="40% - uthevingsfarge 2 21 2 2 2" xfId="8304" xr:uid="{00000000-0005-0000-0000-0000C1150000}"/>
    <cellStyle name="40% - uthevingsfarge 2 21 2 2 2 2" xfId="16759" xr:uid="{815C76BD-274A-4459-A588-980566A50334}"/>
    <cellStyle name="40% - uthevingsfarge 2 21 2 2 3" xfId="14186" xr:uid="{5B6387B4-89C3-4EAF-A174-8E94A8453E06}"/>
    <cellStyle name="40% - uthevingsfarge 2 21 2 3" xfId="10210" xr:uid="{00000000-0005-0000-0000-0000C2150000}"/>
    <cellStyle name="40% - uthevingsfarge 2 21 2 3 2" xfId="18627" xr:uid="{92D6F515-832B-4CB3-91D6-BDA817436975}"/>
    <cellStyle name="40% - uthevingsfarge 2 21 3" xfId="4950" xr:uid="{00000000-0005-0000-0000-0000C3150000}"/>
    <cellStyle name="40% - uthevingsfarge 2 21 3 2" xfId="7603" xr:uid="{00000000-0005-0000-0000-0000C4150000}"/>
    <cellStyle name="40% - uthevingsfarge 2 21 3 2 2" xfId="16058" xr:uid="{F1E691F8-A5CB-4AEE-B43F-15C4A84779EF}"/>
    <cellStyle name="40% - uthevingsfarge 2 21 3 3" xfId="13485" xr:uid="{BECA21AB-F580-4BC1-A8D7-C286A52889D2}"/>
    <cellStyle name="40% - uthevingsfarge 2 21 4" xfId="9461" xr:uid="{00000000-0005-0000-0000-0000C5150000}"/>
    <cellStyle name="40% - uthevingsfarge 2 21 4 2" xfId="17887" xr:uid="{EE6DA723-DF77-4316-AB29-0B4EE3AC2BDB}"/>
    <cellStyle name="40% - uthevingsfarge 2 22" xfId="1436" xr:uid="{00000000-0005-0000-0000-0000C6150000}"/>
    <cellStyle name="40% - uthevingsfarge 2 22 2" xfId="1437" xr:uid="{00000000-0005-0000-0000-0000C7150000}"/>
    <cellStyle name="40% - uthevingsfarge 2 22 2 2" xfId="5672" xr:uid="{00000000-0005-0000-0000-0000C8150000}"/>
    <cellStyle name="40% - uthevingsfarge 2 22 2 2 2" xfId="8305" xr:uid="{00000000-0005-0000-0000-0000C9150000}"/>
    <cellStyle name="40% - uthevingsfarge 2 22 2 2 2 2" xfId="16760" xr:uid="{16169808-96FB-4856-A359-A0FEB9FE624E}"/>
    <cellStyle name="40% - uthevingsfarge 2 22 2 2 3" xfId="14187" xr:uid="{4BFA2801-B77B-4CC1-B681-2583E627E452}"/>
    <cellStyle name="40% - uthevingsfarge 2 22 2 3" xfId="10209" xr:uid="{00000000-0005-0000-0000-0000CA150000}"/>
    <cellStyle name="40% - uthevingsfarge 2 22 2 3 2" xfId="18626" xr:uid="{82C3CF4E-B415-49A2-B8AF-DE99029A258C}"/>
    <cellStyle name="40% - uthevingsfarge 2 22 3" xfId="4951" xr:uid="{00000000-0005-0000-0000-0000CB150000}"/>
    <cellStyle name="40% - uthevingsfarge 2 22 3 2" xfId="7604" xr:uid="{00000000-0005-0000-0000-0000CC150000}"/>
    <cellStyle name="40% - uthevingsfarge 2 22 3 2 2" xfId="16059" xr:uid="{DB578995-EC08-4EA1-BC03-4BFBAFB581DC}"/>
    <cellStyle name="40% - uthevingsfarge 2 22 3 3" xfId="13486" xr:uid="{911FD0D4-0397-4E21-89A3-2CDFCAE743D4}"/>
    <cellStyle name="40% - uthevingsfarge 2 22 4" xfId="9460" xr:uid="{00000000-0005-0000-0000-0000CD150000}"/>
    <cellStyle name="40% - uthevingsfarge 2 22 4 2" xfId="17886" xr:uid="{00CD1988-E2A8-4EA9-948D-C30830495CC2}"/>
    <cellStyle name="40% - uthevingsfarge 2 23" xfId="1438" xr:uid="{00000000-0005-0000-0000-0000CE150000}"/>
    <cellStyle name="40% - uthevingsfarge 2 23 2" xfId="1439" xr:uid="{00000000-0005-0000-0000-0000CF150000}"/>
    <cellStyle name="40% - uthevingsfarge 2 23 2 2" xfId="5673" xr:uid="{00000000-0005-0000-0000-0000D0150000}"/>
    <cellStyle name="40% - uthevingsfarge 2 23 2 2 2" xfId="8306" xr:uid="{00000000-0005-0000-0000-0000D1150000}"/>
    <cellStyle name="40% - uthevingsfarge 2 23 2 2 2 2" xfId="16761" xr:uid="{9ED43253-80DF-4580-9039-89376833E5CF}"/>
    <cellStyle name="40% - uthevingsfarge 2 23 2 2 3" xfId="14188" xr:uid="{A3430A12-5B7B-43EA-BDD9-73B42B2C082C}"/>
    <cellStyle name="40% - uthevingsfarge 2 23 2 3" xfId="10208" xr:uid="{00000000-0005-0000-0000-0000D2150000}"/>
    <cellStyle name="40% - uthevingsfarge 2 23 2 3 2" xfId="18625" xr:uid="{BADC5552-1C75-4F8A-BF66-0FE53668FE2D}"/>
    <cellStyle name="40% - uthevingsfarge 2 23 3" xfId="4952" xr:uid="{00000000-0005-0000-0000-0000D3150000}"/>
    <cellStyle name="40% - uthevingsfarge 2 23 3 2" xfId="7605" xr:uid="{00000000-0005-0000-0000-0000D4150000}"/>
    <cellStyle name="40% - uthevingsfarge 2 23 3 2 2" xfId="16060" xr:uid="{B3FEE06F-4DEE-4D85-B4DB-01A0A9B0671A}"/>
    <cellStyle name="40% - uthevingsfarge 2 23 3 3" xfId="13487" xr:uid="{94649F3C-B63C-4AD0-B57B-DED6433A4150}"/>
    <cellStyle name="40% - uthevingsfarge 2 23 4" xfId="9459" xr:uid="{00000000-0005-0000-0000-0000D5150000}"/>
    <cellStyle name="40% - uthevingsfarge 2 23 4 2" xfId="17885" xr:uid="{FBD8BF7E-FDF9-4396-A176-F3FED193DBC7}"/>
    <cellStyle name="40% - uthevingsfarge 2 24" xfId="1440" xr:uid="{00000000-0005-0000-0000-0000D6150000}"/>
    <cellStyle name="40% - uthevingsfarge 2 24 2" xfId="1441" xr:uid="{00000000-0005-0000-0000-0000D7150000}"/>
    <cellStyle name="40% - uthevingsfarge 2 24 2 2" xfId="5674" xr:uid="{00000000-0005-0000-0000-0000D8150000}"/>
    <cellStyle name="40% - uthevingsfarge 2 24 2 2 2" xfId="8307" xr:uid="{00000000-0005-0000-0000-0000D9150000}"/>
    <cellStyle name="40% - uthevingsfarge 2 24 2 2 2 2" xfId="16762" xr:uid="{AD414677-D2A3-4DF1-A813-BA1D66B2325D}"/>
    <cellStyle name="40% - uthevingsfarge 2 24 2 2 3" xfId="14189" xr:uid="{498FE1C3-F679-4CC5-A502-4AF2BAC59F0F}"/>
    <cellStyle name="40% - uthevingsfarge 2 24 2 3" xfId="10207" xr:uid="{00000000-0005-0000-0000-0000DA150000}"/>
    <cellStyle name="40% - uthevingsfarge 2 24 2 3 2" xfId="18624" xr:uid="{8F55AE33-3D1D-42EE-B388-0BFE4932ADE0}"/>
    <cellStyle name="40% - uthevingsfarge 2 24 3" xfId="4953" xr:uid="{00000000-0005-0000-0000-0000DB150000}"/>
    <cellStyle name="40% - uthevingsfarge 2 24 3 2" xfId="7606" xr:uid="{00000000-0005-0000-0000-0000DC150000}"/>
    <cellStyle name="40% - uthevingsfarge 2 24 3 2 2" xfId="16061" xr:uid="{1ED21162-BF77-4F71-9036-11E928932B36}"/>
    <cellStyle name="40% - uthevingsfarge 2 24 3 3" xfId="13488" xr:uid="{8DB4908C-7A68-42EF-B9BB-447E6CC8964C}"/>
    <cellStyle name="40% - uthevingsfarge 2 24 4" xfId="9458" xr:uid="{00000000-0005-0000-0000-0000DD150000}"/>
    <cellStyle name="40% - uthevingsfarge 2 24 4 2" xfId="17884" xr:uid="{ACA665E6-F60D-4363-B9E8-01581B3D4916}"/>
    <cellStyle name="40% - uthevingsfarge 2 25" xfId="1442" xr:uid="{00000000-0005-0000-0000-0000DE150000}"/>
    <cellStyle name="40% - uthevingsfarge 2 25 2" xfId="1443" xr:uid="{00000000-0005-0000-0000-0000DF150000}"/>
    <cellStyle name="40% - uthevingsfarge 2 25 2 2" xfId="5675" xr:uid="{00000000-0005-0000-0000-0000E0150000}"/>
    <cellStyle name="40% - uthevingsfarge 2 25 2 2 2" xfId="8308" xr:uid="{00000000-0005-0000-0000-0000E1150000}"/>
    <cellStyle name="40% - uthevingsfarge 2 25 2 2 2 2" xfId="16763" xr:uid="{CC73B4F0-9BF8-4769-B397-8FF321F2E08B}"/>
    <cellStyle name="40% - uthevingsfarge 2 25 2 2 3" xfId="14190" xr:uid="{7F83361D-6969-4459-BC84-DF4A0146E6B8}"/>
    <cellStyle name="40% - uthevingsfarge 2 25 2 3" xfId="10206" xr:uid="{00000000-0005-0000-0000-0000E2150000}"/>
    <cellStyle name="40% - uthevingsfarge 2 25 2 3 2" xfId="18623" xr:uid="{560EA615-1E1D-4D40-AC20-878453CB3EBE}"/>
    <cellStyle name="40% - uthevingsfarge 2 25 3" xfId="4954" xr:uid="{00000000-0005-0000-0000-0000E3150000}"/>
    <cellStyle name="40% - uthevingsfarge 2 25 3 2" xfId="7607" xr:uid="{00000000-0005-0000-0000-0000E4150000}"/>
    <cellStyle name="40% - uthevingsfarge 2 25 3 2 2" xfId="16062" xr:uid="{7AEDC279-95C6-4AAF-9CA2-37E5FC79BC81}"/>
    <cellStyle name="40% - uthevingsfarge 2 25 3 3" xfId="13489" xr:uid="{D60BB2A0-D7F4-490B-9BE0-A6189896681E}"/>
    <cellStyle name="40% - uthevingsfarge 2 25 4" xfId="9457" xr:uid="{00000000-0005-0000-0000-0000E5150000}"/>
    <cellStyle name="40% - uthevingsfarge 2 25 4 2" xfId="17883" xr:uid="{DA4F1D3E-A190-453B-8C83-D88097CADEFB}"/>
    <cellStyle name="40% - uthevingsfarge 2 26" xfId="1444" xr:uid="{00000000-0005-0000-0000-0000E6150000}"/>
    <cellStyle name="40% - uthevingsfarge 2 26 2" xfId="1445" xr:uid="{00000000-0005-0000-0000-0000E7150000}"/>
    <cellStyle name="40% - uthevingsfarge 2 26 2 2" xfId="5676" xr:uid="{00000000-0005-0000-0000-0000E8150000}"/>
    <cellStyle name="40% - uthevingsfarge 2 26 2 2 2" xfId="8309" xr:uid="{00000000-0005-0000-0000-0000E9150000}"/>
    <cellStyle name="40% - uthevingsfarge 2 26 2 2 2 2" xfId="16764" xr:uid="{C2680D1C-E277-4107-902D-4CD8C274EEE9}"/>
    <cellStyle name="40% - uthevingsfarge 2 26 2 2 3" xfId="14191" xr:uid="{41DBB9AE-0266-4D09-BD32-E6CB0CA65CFA}"/>
    <cellStyle name="40% - uthevingsfarge 2 26 2 3" xfId="10205" xr:uid="{00000000-0005-0000-0000-0000EA150000}"/>
    <cellStyle name="40% - uthevingsfarge 2 26 2 3 2" xfId="18622" xr:uid="{8B844015-5543-4CE8-AD48-A76F7E4E30F7}"/>
    <cellStyle name="40% - uthevingsfarge 2 26 3" xfId="4955" xr:uid="{00000000-0005-0000-0000-0000EB150000}"/>
    <cellStyle name="40% - uthevingsfarge 2 26 3 2" xfId="7608" xr:uid="{00000000-0005-0000-0000-0000EC150000}"/>
    <cellStyle name="40% - uthevingsfarge 2 26 3 2 2" xfId="16063" xr:uid="{22B1E41C-5802-42FB-A3DA-36082D9F8D2D}"/>
    <cellStyle name="40% - uthevingsfarge 2 26 3 3" xfId="13490" xr:uid="{FA345D7E-A74B-4F95-AB19-A39FB527EF0F}"/>
    <cellStyle name="40% - uthevingsfarge 2 26 4" xfId="9456" xr:uid="{00000000-0005-0000-0000-0000ED150000}"/>
    <cellStyle name="40% - uthevingsfarge 2 26 4 2" xfId="17882" xr:uid="{90C8F980-AC9A-4B9F-9F56-488B8A67AD0D}"/>
    <cellStyle name="40% - uthevingsfarge 2 27" xfId="1446" xr:uid="{00000000-0005-0000-0000-0000EE150000}"/>
    <cellStyle name="40% - uthevingsfarge 2 27 2" xfId="1447" xr:uid="{00000000-0005-0000-0000-0000EF150000}"/>
    <cellStyle name="40% - uthevingsfarge 2 27 2 2" xfId="5677" xr:uid="{00000000-0005-0000-0000-0000F0150000}"/>
    <cellStyle name="40% - uthevingsfarge 2 27 2 2 2" xfId="8310" xr:uid="{00000000-0005-0000-0000-0000F1150000}"/>
    <cellStyle name="40% - uthevingsfarge 2 27 2 2 2 2" xfId="16765" xr:uid="{6D70AB24-78BC-4598-A9DE-75B896BE7611}"/>
    <cellStyle name="40% - uthevingsfarge 2 27 2 2 3" xfId="14192" xr:uid="{9A4E1CA1-DE9C-4B4E-92A5-5AA290CD55EC}"/>
    <cellStyle name="40% - uthevingsfarge 2 27 2 3" xfId="10204" xr:uid="{00000000-0005-0000-0000-0000F2150000}"/>
    <cellStyle name="40% - uthevingsfarge 2 27 2 3 2" xfId="18621" xr:uid="{58924925-3B79-4A05-97C0-7A573691C0C1}"/>
    <cellStyle name="40% - uthevingsfarge 2 27 3" xfId="4956" xr:uid="{00000000-0005-0000-0000-0000F3150000}"/>
    <cellStyle name="40% - uthevingsfarge 2 27 3 2" xfId="7609" xr:uid="{00000000-0005-0000-0000-0000F4150000}"/>
    <cellStyle name="40% - uthevingsfarge 2 27 3 2 2" xfId="16064" xr:uid="{9754427F-C355-43E5-8D5C-A7ADE1E92FF5}"/>
    <cellStyle name="40% - uthevingsfarge 2 27 3 3" xfId="13491" xr:uid="{76D77999-946B-4182-9BD5-6D840CAEBA26}"/>
    <cellStyle name="40% - uthevingsfarge 2 27 4" xfId="9455" xr:uid="{00000000-0005-0000-0000-0000F5150000}"/>
    <cellStyle name="40% - uthevingsfarge 2 27 4 2" xfId="17881" xr:uid="{4EE3226E-6503-4F46-BDBA-B2D424A7FD21}"/>
    <cellStyle name="40% - uthevingsfarge 2 28" xfId="1448" xr:uid="{00000000-0005-0000-0000-0000F6150000}"/>
    <cellStyle name="40% - uthevingsfarge 2 28 2" xfId="1449" xr:uid="{00000000-0005-0000-0000-0000F7150000}"/>
    <cellStyle name="40% - uthevingsfarge 2 28 2 2" xfId="5678" xr:uid="{00000000-0005-0000-0000-0000F8150000}"/>
    <cellStyle name="40% - uthevingsfarge 2 28 2 2 2" xfId="8311" xr:uid="{00000000-0005-0000-0000-0000F9150000}"/>
    <cellStyle name="40% - uthevingsfarge 2 28 2 2 2 2" xfId="16766" xr:uid="{53429F57-7609-4C7F-A170-5CDB74242DAE}"/>
    <cellStyle name="40% - uthevingsfarge 2 28 2 2 3" xfId="14193" xr:uid="{E659DF08-2F20-476B-AF47-F8FBC44D0CA6}"/>
    <cellStyle name="40% - uthevingsfarge 2 28 2 3" xfId="10203" xr:uid="{00000000-0005-0000-0000-0000FA150000}"/>
    <cellStyle name="40% - uthevingsfarge 2 28 2 3 2" xfId="18620" xr:uid="{2C034E51-62D7-4AAD-9F4C-36FAFC940BEA}"/>
    <cellStyle name="40% - uthevingsfarge 2 28 3" xfId="4957" xr:uid="{00000000-0005-0000-0000-0000FB150000}"/>
    <cellStyle name="40% - uthevingsfarge 2 28 3 2" xfId="7610" xr:uid="{00000000-0005-0000-0000-0000FC150000}"/>
    <cellStyle name="40% - uthevingsfarge 2 28 3 2 2" xfId="16065" xr:uid="{38948A05-1E9C-4D50-B8C5-D5FED21EC6F9}"/>
    <cellStyle name="40% - uthevingsfarge 2 28 3 3" xfId="13492" xr:uid="{F756CC56-EDCB-4125-8C7D-2E06A69FFF3F}"/>
    <cellStyle name="40% - uthevingsfarge 2 28 4" xfId="9454" xr:uid="{00000000-0005-0000-0000-0000FD150000}"/>
    <cellStyle name="40% - uthevingsfarge 2 28 4 2" xfId="17880" xr:uid="{3C99F0BA-8BBB-47F9-BF67-AB5960A85465}"/>
    <cellStyle name="40% - uthevingsfarge 2 29" xfId="1450" xr:uid="{00000000-0005-0000-0000-0000FE150000}"/>
    <cellStyle name="40% - uthevingsfarge 2 29 2" xfId="1451" xr:uid="{00000000-0005-0000-0000-0000FF150000}"/>
    <cellStyle name="40% - uthevingsfarge 2 29 2 2" xfId="5679" xr:uid="{00000000-0005-0000-0000-000000160000}"/>
    <cellStyle name="40% - uthevingsfarge 2 29 2 2 2" xfId="8312" xr:uid="{00000000-0005-0000-0000-000001160000}"/>
    <cellStyle name="40% - uthevingsfarge 2 29 2 2 2 2" xfId="16767" xr:uid="{EBBED926-F98B-47C5-83CF-56E1E315080D}"/>
    <cellStyle name="40% - uthevingsfarge 2 29 2 2 3" xfId="14194" xr:uid="{7505B938-3274-413F-8743-AC4239BE247F}"/>
    <cellStyle name="40% - uthevingsfarge 2 29 2 3" xfId="10202" xr:uid="{00000000-0005-0000-0000-000002160000}"/>
    <cellStyle name="40% - uthevingsfarge 2 29 2 3 2" xfId="18619" xr:uid="{56569815-4A2E-46B9-B685-BFF7B51F026A}"/>
    <cellStyle name="40% - uthevingsfarge 2 29 3" xfId="4958" xr:uid="{00000000-0005-0000-0000-000003160000}"/>
    <cellStyle name="40% - uthevingsfarge 2 29 3 2" xfId="7611" xr:uid="{00000000-0005-0000-0000-000004160000}"/>
    <cellStyle name="40% - uthevingsfarge 2 29 3 2 2" xfId="16066" xr:uid="{5ED0B20D-0720-43B9-BB39-BC5094D02910}"/>
    <cellStyle name="40% - uthevingsfarge 2 29 3 3" xfId="13493" xr:uid="{7F8F78A0-661C-4171-871C-21F1BB41CDB9}"/>
    <cellStyle name="40% - uthevingsfarge 2 29 4" xfId="9204" xr:uid="{00000000-0005-0000-0000-000005160000}"/>
    <cellStyle name="40% - uthevingsfarge 2 29 4 2" xfId="17639" xr:uid="{3839FD6A-005A-43B4-9B96-729BAFD3B011}"/>
    <cellStyle name="40% - uthevingsfarge 2 3" xfId="1452" xr:uid="{00000000-0005-0000-0000-000006160000}"/>
    <cellStyle name="40% - uthevingsfarge 2 3 2" xfId="1453" xr:uid="{00000000-0005-0000-0000-000007160000}"/>
    <cellStyle name="40% - uthevingsfarge 2 3 2 2" xfId="5680" xr:uid="{00000000-0005-0000-0000-000008160000}"/>
    <cellStyle name="40% - uthevingsfarge 2 3 2 2 2" xfId="8313" xr:uid="{00000000-0005-0000-0000-000009160000}"/>
    <cellStyle name="40% - uthevingsfarge 2 3 2 2 2 2" xfId="16768" xr:uid="{7FD0B463-6ADC-42D0-8D32-4DA7F951B9A3}"/>
    <cellStyle name="40% - uthevingsfarge 2 3 2 2 3" xfId="14195" xr:uid="{A232DAE7-529A-4D83-A60C-F6E8B0C35A6D}"/>
    <cellStyle name="40% - uthevingsfarge 2 3 2 3" xfId="10201" xr:uid="{00000000-0005-0000-0000-00000A160000}"/>
    <cellStyle name="40% - uthevingsfarge 2 3 2 3 2" xfId="18618" xr:uid="{5B332DBB-7C7E-466C-8ABF-7D6E59D76969}"/>
    <cellStyle name="40% - uthevingsfarge 2 3 3" xfId="4959" xr:uid="{00000000-0005-0000-0000-00000B160000}"/>
    <cellStyle name="40% - uthevingsfarge 2 3 3 2" xfId="7612" xr:uid="{00000000-0005-0000-0000-00000C160000}"/>
    <cellStyle name="40% - uthevingsfarge 2 3 3 2 2" xfId="16067" xr:uid="{03094D0B-7D6C-4F1F-A840-5F2081EBA769}"/>
    <cellStyle name="40% - uthevingsfarge 2 3 3 3" xfId="13494" xr:uid="{86C33AB7-3B78-4C13-B4DD-2623D8E97F39}"/>
    <cellStyle name="40% - uthevingsfarge 2 3 4" xfId="9453" xr:uid="{00000000-0005-0000-0000-00000D160000}"/>
    <cellStyle name="40% - uthevingsfarge 2 3 4 2" xfId="17879" xr:uid="{7D11CC79-ACFA-4418-90CF-7163F93D292E}"/>
    <cellStyle name="40% - uthevingsfarge 2 30" xfId="1454" xr:uid="{00000000-0005-0000-0000-00000E160000}"/>
    <cellStyle name="40% - uthevingsfarge 2 30 2" xfId="1455" xr:uid="{00000000-0005-0000-0000-00000F160000}"/>
    <cellStyle name="40% - uthevingsfarge 2 30 2 2" xfId="5681" xr:uid="{00000000-0005-0000-0000-000010160000}"/>
    <cellStyle name="40% - uthevingsfarge 2 30 2 2 2" xfId="8314" xr:uid="{00000000-0005-0000-0000-000011160000}"/>
    <cellStyle name="40% - uthevingsfarge 2 30 2 2 2 2" xfId="16769" xr:uid="{BF8AFF0D-BDAE-499C-8FE3-EC7663442960}"/>
    <cellStyle name="40% - uthevingsfarge 2 30 2 2 3" xfId="14196" xr:uid="{AAFE61EB-602E-4B7F-A00A-059B4E01C43C}"/>
    <cellStyle name="40% - uthevingsfarge 2 30 2 3" xfId="10200" xr:uid="{00000000-0005-0000-0000-000012160000}"/>
    <cellStyle name="40% - uthevingsfarge 2 30 2 3 2" xfId="18617" xr:uid="{D1EDE379-EA63-441E-A991-F324F06A390B}"/>
    <cellStyle name="40% - uthevingsfarge 2 30 3" xfId="4960" xr:uid="{00000000-0005-0000-0000-000013160000}"/>
    <cellStyle name="40% - uthevingsfarge 2 30 3 2" xfId="7613" xr:uid="{00000000-0005-0000-0000-000014160000}"/>
    <cellStyle name="40% - uthevingsfarge 2 30 3 2 2" xfId="16068" xr:uid="{77ACA42F-275D-4C58-9C30-0B11A634927E}"/>
    <cellStyle name="40% - uthevingsfarge 2 30 3 3" xfId="13495" xr:uid="{B44F26D1-D9A3-423C-B860-483DFB87E8D9}"/>
    <cellStyle name="40% - uthevingsfarge 2 30 4" xfId="9452" xr:uid="{00000000-0005-0000-0000-000015160000}"/>
    <cellStyle name="40% - uthevingsfarge 2 30 4 2" xfId="17878" xr:uid="{77809531-302D-4725-B2E1-8A597EF29845}"/>
    <cellStyle name="40% - uthevingsfarge 2 31" xfId="1456" xr:uid="{00000000-0005-0000-0000-000016160000}"/>
    <cellStyle name="40% - uthevingsfarge 2 31 2" xfId="1457" xr:uid="{00000000-0005-0000-0000-000017160000}"/>
    <cellStyle name="40% - uthevingsfarge 2 31 2 2" xfId="5682" xr:uid="{00000000-0005-0000-0000-000018160000}"/>
    <cellStyle name="40% - uthevingsfarge 2 31 2 2 2" xfId="8315" xr:uid="{00000000-0005-0000-0000-000019160000}"/>
    <cellStyle name="40% - uthevingsfarge 2 31 2 2 2 2" xfId="16770" xr:uid="{C65E3369-B0B6-4F62-A096-1320E8B23ABC}"/>
    <cellStyle name="40% - uthevingsfarge 2 31 2 2 3" xfId="14197" xr:uid="{1E0DD80D-A0B1-4033-B8E5-6AF39BC90CD8}"/>
    <cellStyle name="40% - uthevingsfarge 2 31 2 3" xfId="10199" xr:uid="{00000000-0005-0000-0000-00001A160000}"/>
    <cellStyle name="40% - uthevingsfarge 2 31 2 3 2" xfId="18616" xr:uid="{375E6230-55FA-4D7E-A145-C92701A9CA55}"/>
    <cellStyle name="40% - uthevingsfarge 2 31 3" xfId="4961" xr:uid="{00000000-0005-0000-0000-00001B160000}"/>
    <cellStyle name="40% - uthevingsfarge 2 31 3 2" xfId="7614" xr:uid="{00000000-0005-0000-0000-00001C160000}"/>
    <cellStyle name="40% - uthevingsfarge 2 31 3 2 2" xfId="16069" xr:uid="{83EFE7E5-2CC6-4B89-9979-3BC0307D09E5}"/>
    <cellStyle name="40% - uthevingsfarge 2 31 3 3" xfId="13496" xr:uid="{06B055E4-C119-46BB-A4A6-77776B6D4253}"/>
    <cellStyle name="40% - uthevingsfarge 2 31 4" xfId="9451" xr:uid="{00000000-0005-0000-0000-00001D160000}"/>
    <cellStyle name="40% - uthevingsfarge 2 31 4 2" xfId="17877" xr:uid="{3FC25D0E-1A9D-4F17-8707-2D2AD0B592E8}"/>
    <cellStyle name="40% - uthevingsfarge 2 32" xfId="1458" xr:uid="{00000000-0005-0000-0000-00001E160000}"/>
    <cellStyle name="40% - uthevingsfarge 2 32 2" xfId="1459" xr:uid="{00000000-0005-0000-0000-00001F160000}"/>
    <cellStyle name="40% - uthevingsfarge 2 32 2 2" xfId="5683" xr:uid="{00000000-0005-0000-0000-000020160000}"/>
    <cellStyle name="40% - uthevingsfarge 2 32 2 2 2" xfId="8316" xr:uid="{00000000-0005-0000-0000-000021160000}"/>
    <cellStyle name="40% - uthevingsfarge 2 32 2 2 2 2" xfId="16771" xr:uid="{E2DE6CE2-7B68-4688-91C0-0A28012E8710}"/>
    <cellStyle name="40% - uthevingsfarge 2 32 2 2 3" xfId="14198" xr:uid="{15434D4F-F0E8-4C3C-9DC9-3163EC8B00F8}"/>
    <cellStyle name="40% - uthevingsfarge 2 32 2 3" xfId="10198" xr:uid="{00000000-0005-0000-0000-000022160000}"/>
    <cellStyle name="40% - uthevingsfarge 2 32 2 3 2" xfId="18615" xr:uid="{B8AFDF1E-1530-4642-82D6-A05FFF0C1B78}"/>
    <cellStyle name="40% - uthevingsfarge 2 32 3" xfId="4962" xr:uid="{00000000-0005-0000-0000-000023160000}"/>
    <cellStyle name="40% - uthevingsfarge 2 32 3 2" xfId="7615" xr:uid="{00000000-0005-0000-0000-000024160000}"/>
    <cellStyle name="40% - uthevingsfarge 2 32 3 2 2" xfId="16070" xr:uid="{3E6FB72B-6731-44AB-9CF0-4DB145265D5D}"/>
    <cellStyle name="40% - uthevingsfarge 2 32 3 3" xfId="13497" xr:uid="{30C6300A-E0A0-48FD-B8D8-FFAC8BBDA99B}"/>
    <cellStyle name="40% - uthevingsfarge 2 32 4" xfId="9450" xr:uid="{00000000-0005-0000-0000-000025160000}"/>
    <cellStyle name="40% - uthevingsfarge 2 32 4 2" xfId="17876" xr:uid="{8FFB1689-A54B-4F57-8D08-8C3BB5CECACA}"/>
    <cellStyle name="40% - uthevingsfarge 2 33" xfId="1460" xr:uid="{00000000-0005-0000-0000-000026160000}"/>
    <cellStyle name="40% - uthevingsfarge 2 33 2" xfId="1461" xr:uid="{00000000-0005-0000-0000-000027160000}"/>
    <cellStyle name="40% - uthevingsfarge 2 33 2 2" xfId="5684" xr:uid="{00000000-0005-0000-0000-000028160000}"/>
    <cellStyle name="40% - uthevingsfarge 2 33 2 2 2" xfId="8317" xr:uid="{00000000-0005-0000-0000-000029160000}"/>
    <cellStyle name="40% - uthevingsfarge 2 33 2 2 2 2" xfId="16772" xr:uid="{7464D438-91DA-44A8-8282-C06456004E70}"/>
    <cellStyle name="40% - uthevingsfarge 2 33 2 2 3" xfId="14199" xr:uid="{F51DD285-BEDD-49B2-900E-AD226B826BAF}"/>
    <cellStyle name="40% - uthevingsfarge 2 33 2 3" xfId="10197" xr:uid="{00000000-0005-0000-0000-00002A160000}"/>
    <cellStyle name="40% - uthevingsfarge 2 33 2 3 2" xfId="18614" xr:uid="{FC1DB956-CD4D-4470-B6A5-77DE88F8DDEF}"/>
    <cellStyle name="40% - uthevingsfarge 2 33 3" xfId="4963" xr:uid="{00000000-0005-0000-0000-00002B160000}"/>
    <cellStyle name="40% - uthevingsfarge 2 33 3 2" xfId="7616" xr:uid="{00000000-0005-0000-0000-00002C160000}"/>
    <cellStyle name="40% - uthevingsfarge 2 33 3 2 2" xfId="16071" xr:uid="{328C646B-81AC-4E48-BE7C-6A84B1B09C6D}"/>
    <cellStyle name="40% - uthevingsfarge 2 33 3 3" xfId="13498" xr:uid="{8D60A82F-E821-411D-9770-E28E020B8693}"/>
    <cellStyle name="40% - uthevingsfarge 2 33 4" xfId="9449" xr:uid="{00000000-0005-0000-0000-00002D160000}"/>
    <cellStyle name="40% - uthevingsfarge 2 33 4 2" xfId="17875" xr:uid="{09A5D32B-F0B7-44A7-8098-B15E59167401}"/>
    <cellStyle name="40% - uthevingsfarge 2 34" xfId="1462" xr:uid="{00000000-0005-0000-0000-00002E160000}"/>
    <cellStyle name="40% - uthevingsfarge 2 34 2" xfId="1463" xr:uid="{00000000-0005-0000-0000-00002F160000}"/>
    <cellStyle name="40% - uthevingsfarge 2 34 2 2" xfId="5685" xr:uid="{00000000-0005-0000-0000-000030160000}"/>
    <cellStyle name="40% - uthevingsfarge 2 34 2 2 2" xfId="8318" xr:uid="{00000000-0005-0000-0000-000031160000}"/>
    <cellStyle name="40% - uthevingsfarge 2 34 2 2 2 2" xfId="16773" xr:uid="{C688F1AA-3034-416E-AE55-2A322D8AE18E}"/>
    <cellStyle name="40% - uthevingsfarge 2 34 2 2 3" xfId="14200" xr:uid="{4071BF8D-6F61-4FBA-9C0C-D1B6F4633BEC}"/>
    <cellStyle name="40% - uthevingsfarge 2 34 2 3" xfId="10196" xr:uid="{00000000-0005-0000-0000-000032160000}"/>
    <cellStyle name="40% - uthevingsfarge 2 34 2 3 2" xfId="18613" xr:uid="{80A943DF-092F-4A0A-93CF-FABDF3D1A2EA}"/>
    <cellStyle name="40% - uthevingsfarge 2 34 3" xfId="4964" xr:uid="{00000000-0005-0000-0000-000033160000}"/>
    <cellStyle name="40% - uthevingsfarge 2 34 3 2" xfId="7617" xr:uid="{00000000-0005-0000-0000-000034160000}"/>
    <cellStyle name="40% - uthevingsfarge 2 34 3 2 2" xfId="16072" xr:uid="{70363591-1CF0-4CD9-9DF9-8A5F7AE81C29}"/>
    <cellStyle name="40% - uthevingsfarge 2 34 3 3" xfId="13499" xr:uid="{DE0E6586-6653-4597-AE85-48E7D374F098}"/>
    <cellStyle name="40% - uthevingsfarge 2 34 4" xfId="9448" xr:uid="{00000000-0005-0000-0000-000035160000}"/>
    <cellStyle name="40% - uthevingsfarge 2 34 4 2" xfId="17874" xr:uid="{DB9AE35F-8C18-4A3F-A476-0486111E64DC}"/>
    <cellStyle name="40% - uthevingsfarge 2 35" xfId="1464" xr:uid="{00000000-0005-0000-0000-000036160000}"/>
    <cellStyle name="40% - uthevingsfarge 2 35 2" xfId="1465" xr:uid="{00000000-0005-0000-0000-000037160000}"/>
    <cellStyle name="40% - uthevingsfarge 2 35 2 2" xfId="5686" xr:uid="{00000000-0005-0000-0000-000038160000}"/>
    <cellStyle name="40% - uthevingsfarge 2 35 2 2 2" xfId="8319" xr:uid="{00000000-0005-0000-0000-000039160000}"/>
    <cellStyle name="40% - uthevingsfarge 2 35 2 2 2 2" xfId="16774" xr:uid="{86953773-C78D-4F81-B861-AFAF5F7AD2E8}"/>
    <cellStyle name="40% - uthevingsfarge 2 35 2 2 3" xfId="14201" xr:uid="{902228A0-97C3-4020-99EA-BAE272A06AC6}"/>
    <cellStyle name="40% - uthevingsfarge 2 35 2 3" xfId="10195" xr:uid="{00000000-0005-0000-0000-00003A160000}"/>
    <cellStyle name="40% - uthevingsfarge 2 35 2 3 2" xfId="18612" xr:uid="{FB8BF457-CE4F-46F3-A513-7BCEDD0B1548}"/>
    <cellStyle name="40% - uthevingsfarge 2 35 3" xfId="4965" xr:uid="{00000000-0005-0000-0000-00003B160000}"/>
    <cellStyle name="40% - uthevingsfarge 2 35 3 2" xfId="7618" xr:uid="{00000000-0005-0000-0000-00003C160000}"/>
    <cellStyle name="40% - uthevingsfarge 2 35 3 2 2" xfId="16073" xr:uid="{81E6AC92-0622-4BBC-B3AD-B900112EE55C}"/>
    <cellStyle name="40% - uthevingsfarge 2 35 3 3" xfId="13500" xr:uid="{FFAE5364-D5B4-4201-AB1E-C5EDAF84E593}"/>
    <cellStyle name="40% - uthevingsfarge 2 35 4" xfId="9447" xr:uid="{00000000-0005-0000-0000-00003D160000}"/>
    <cellStyle name="40% - uthevingsfarge 2 35 4 2" xfId="17873" xr:uid="{A0884123-3162-4936-8C6C-48FA33C6E678}"/>
    <cellStyle name="40% - uthevingsfarge 2 36" xfId="1466" xr:uid="{00000000-0005-0000-0000-00003E160000}"/>
    <cellStyle name="40% - uthevingsfarge 2 36 2" xfId="1467" xr:uid="{00000000-0005-0000-0000-00003F160000}"/>
    <cellStyle name="40% - uthevingsfarge 2 36 2 2" xfId="5687" xr:uid="{00000000-0005-0000-0000-000040160000}"/>
    <cellStyle name="40% - uthevingsfarge 2 36 2 2 2" xfId="8320" xr:uid="{00000000-0005-0000-0000-000041160000}"/>
    <cellStyle name="40% - uthevingsfarge 2 36 2 2 2 2" xfId="16775" xr:uid="{CC0EA5B7-2D0D-4A4D-BFFD-EB4A3B8A0B64}"/>
    <cellStyle name="40% - uthevingsfarge 2 36 2 2 3" xfId="14202" xr:uid="{63865B9E-473F-492B-91FA-079CFDD7A609}"/>
    <cellStyle name="40% - uthevingsfarge 2 36 2 3" xfId="10194" xr:uid="{00000000-0005-0000-0000-000042160000}"/>
    <cellStyle name="40% - uthevingsfarge 2 36 2 3 2" xfId="18611" xr:uid="{3D78F3D7-6BC1-4297-9EAB-B1AE1A4638B4}"/>
    <cellStyle name="40% - uthevingsfarge 2 36 3" xfId="4966" xr:uid="{00000000-0005-0000-0000-000043160000}"/>
    <cellStyle name="40% - uthevingsfarge 2 36 3 2" xfId="7619" xr:uid="{00000000-0005-0000-0000-000044160000}"/>
    <cellStyle name="40% - uthevingsfarge 2 36 3 2 2" xfId="16074" xr:uid="{55563F6E-C864-4A15-8B22-0ADFB448AD2B}"/>
    <cellStyle name="40% - uthevingsfarge 2 36 3 3" xfId="13501" xr:uid="{0F689B81-5741-4195-81C7-10B7E37F1E6E}"/>
    <cellStyle name="40% - uthevingsfarge 2 36 4" xfId="9446" xr:uid="{00000000-0005-0000-0000-000045160000}"/>
    <cellStyle name="40% - uthevingsfarge 2 36 4 2" xfId="17872" xr:uid="{3F13CFCF-6140-4364-9293-5CD92659B599}"/>
    <cellStyle name="40% - uthevingsfarge 2 37" xfId="1468" xr:uid="{00000000-0005-0000-0000-000046160000}"/>
    <cellStyle name="40% - uthevingsfarge 2 37 2" xfId="1469" xr:uid="{00000000-0005-0000-0000-000047160000}"/>
    <cellStyle name="40% - uthevingsfarge 2 37 2 2" xfId="5688" xr:uid="{00000000-0005-0000-0000-000048160000}"/>
    <cellStyle name="40% - uthevingsfarge 2 37 2 2 2" xfId="8321" xr:uid="{00000000-0005-0000-0000-000049160000}"/>
    <cellStyle name="40% - uthevingsfarge 2 37 2 2 2 2" xfId="16776" xr:uid="{459D9888-24EC-40A6-8A0F-A072C9FF8956}"/>
    <cellStyle name="40% - uthevingsfarge 2 37 2 2 3" xfId="14203" xr:uid="{388B40EA-F221-4615-B361-D98036EB21B4}"/>
    <cellStyle name="40% - uthevingsfarge 2 37 2 3" xfId="10116" xr:uid="{00000000-0005-0000-0000-00004A160000}"/>
    <cellStyle name="40% - uthevingsfarge 2 37 2 3 2" xfId="18537" xr:uid="{1605CC77-410F-463B-846E-EE09FAAAAB8D}"/>
    <cellStyle name="40% - uthevingsfarge 2 37 3" xfId="4967" xr:uid="{00000000-0005-0000-0000-00004B160000}"/>
    <cellStyle name="40% - uthevingsfarge 2 37 3 2" xfId="7620" xr:uid="{00000000-0005-0000-0000-00004C160000}"/>
    <cellStyle name="40% - uthevingsfarge 2 37 3 2 2" xfId="16075" xr:uid="{26EC3478-6BDB-4121-B275-D91519EF933E}"/>
    <cellStyle name="40% - uthevingsfarge 2 37 3 3" xfId="13502" xr:uid="{C8C4F4AD-E2FD-410E-AA98-412B1D6F4980}"/>
    <cellStyle name="40% - uthevingsfarge 2 37 4" xfId="10193" xr:uid="{00000000-0005-0000-0000-00004D160000}"/>
    <cellStyle name="40% - uthevingsfarge 2 37 4 2" xfId="18610" xr:uid="{49DA3300-6FE1-4BF6-80FD-78E426CE565D}"/>
    <cellStyle name="40% - uthevingsfarge 2 38" xfId="1470" xr:uid="{00000000-0005-0000-0000-00004E160000}"/>
    <cellStyle name="40% - uthevingsfarge 2 38 2" xfId="1471" xr:uid="{00000000-0005-0000-0000-00004F160000}"/>
    <cellStyle name="40% - uthevingsfarge 2 38 2 2" xfId="5689" xr:uid="{00000000-0005-0000-0000-000050160000}"/>
    <cellStyle name="40% - uthevingsfarge 2 38 2 2 2" xfId="8322" xr:uid="{00000000-0005-0000-0000-000051160000}"/>
    <cellStyle name="40% - uthevingsfarge 2 38 2 2 2 2" xfId="16777" xr:uid="{E1A08593-9E25-43CD-B273-2CF0923ED848}"/>
    <cellStyle name="40% - uthevingsfarge 2 38 2 2 3" xfId="14204" xr:uid="{06BE068A-BE5E-49D3-B7C6-94751A3E92AC}"/>
    <cellStyle name="40% - uthevingsfarge 2 38 2 3" xfId="10273" xr:uid="{00000000-0005-0000-0000-000052160000}"/>
    <cellStyle name="40% - uthevingsfarge 2 38 2 3 2" xfId="18690" xr:uid="{093586D4-A48A-4CF7-B9B2-4841B1F5A6D0}"/>
    <cellStyle name="40% - uthevingsfarge 2 38 3" xfId="4968" xr:uid="{00000000-0005-0000-0000-000053160000}"/>
    <cellStyle name="40% - uthevingsfarge 2 38 3 2" xfId="7621" xr:uid="{00000000-0005-0000-0000-000054160000}"/>
    <cellStyle name="40% - uthevingsfarge 2 38 3 2 2" xfId="16076" xr:uid="{1541DD73-5DF2-44BA-82E7-29B13729A7B0}"/>
    <cellStyle name="40% - uthevingsfarge 2 38 3 3" xfId="13503" xr:uid="{444A4DDF-3A67-403B-A8E8-C6796F635E9E}"/>
    <cellStyle name="40% - uthevingsfarge 2 38 4" xfId="10390" xr:uid="{00000000-0005-0000-0000-000055160000}"/>
    <cellStyle name="40% - uthevingsfarge 2 38 4 2" xfId="18807" xr:uid="{83A86854-B450-4056-9A12-6F8C5577BBFC}"/>
    <cellStyle name="40% - uthevingsfarge 2 39" xfId="1472" xr:uid="{00000000-0005-0000-0000-000056160000}"/>
    <cellStyle name="40% - uthevingsfarge 2 39 2" xfId="1473" xr:uid="{00000000-0005-0000-0000-000057160000}"/>
    <cellStyle name="40% - uthevingsfarge 2 39 2 2" xfId="5690" xr:uid="{00000000-0005-0000-0000-000058160000}"/>
    <cellStyle name="40% - uthevingsfarge 2 39 2 2 2" xfId="8323" xr:uid="{00000000-0005-0000-0000-000059160000}"/>
    <cellStyle name="40% - uthevingsfarge 2 39 2 2 2 2" xfId="16778" xr:uid="{020CB92F-D114-40D0-BCEE-0D374C7E9850}"/>
    <cellStyle name="40% - uthevingsfarge 2 39 2 2 3" xfId="14205" xr:uid="{6CDC1900-AB1E-4DB4-BDBE-FCB9BFB3A7FD}"/>
    <cellStyle name="40% - uthevingsfarge 2 39 2 3" xfId="9937" xr:uid="{00000000-0005-0000-0000-00005A160000}"/>
    <cellStyle name="40% - uthevingsfarge 2 39 2 3 2" xfId="18363" xr:uid="{C9E92B67-15C3-47A7-B5F0-03FEBD824DEA}"/>
    <cellStyle name="40% - uthevingsfarge 2 39 3" xfId="4969" xr:uid="{00000000-0005-0000-0000-00005B160000}"/>
    <cellStyle name="40% - uthevingsfarge 2 39 3 2" xfId="7622" xr:uid="{00000000-0005-0000-0000-00005C160000}"/>
    <cellStyle name="40% - uthevingsfarge 2 39 3 2 2" xfId="16077" xr:uid="{59F1DFE4-AFA9-4AAE-A5DD-FE2DD61FCF39}"/>
    <cellStyle name="40% - uthevingsfarge 2 39 3 3" xfId="13504" xr:uid="{60AA6745-7754-449E-84CE-C84D69037AAF}"/>
    <cellStyle name="40% - uthevingsfarge 2 39 4" xfId="9814" xr:uid="{00000000-0005-0000-0000-00005D160000}"/>
    <cellStyle name="40% - uthevingsfarge 2 39 4 2" xfId="18240" xr:uid="{B5EBF898-3B22-4F95-A03E-99E8F80C09DB}"/>
    <cellStyle name="40% - uthevingsfarge 2 4" xfId="1474" xr:uid="{00000000-0005-0000-0000-00005E160000}"/>
    <cellStyle name="40% - uthevingsfarge 2 4 2" xfId="1475" xr:uid="{00000000-0005-0000-0000-00005F160000}"/>
    <cellStyle name="40% - uthevingsfarge 2 4 2 2" xfId="5691" xr:uid="{00000000-0005-0000-0000-000060160000}"/>
    <cellStyle name="40% - uthevingsfarge 2 4 2 2 2" xfId="8324" xr:uid="{00000000-0005-0000-0000-000061160000}"/>
    <cellStyle name="40% - uthevingsfarge 2 4 2 2 2 2" xfId="16779" xr:uid="{01071E74-8377-4B23-B44E-79291324F052}"/>
    <cellStyle name="40% - uthevingsfarge 2 4 2 2 3" xfId="14206" xr:uid="{EA137AF6-9DA5-4A71-847E-508A5AD76077}"/>
    <cellStyle name="40% - uthevingsfarge 2 4 2 3" xfId="10272" xr:uid="{00000000-0005-0000-0000-000062160000}"/>
    <cellStyle name="40% - uthevingsfarge 2 4 2 3 2" xfId="18689" xr:uid="{3726A7A2-D3F9-4485-936D-F62ABAD513AC}"/>
    <cellStyle name="40% - uthevingsfarge 2 4 3" xfId="4970" xr:uid="{00000000-0005-0000-0000-000063160000}"/>
    <cellStyle name="40% - uthevingsfarge 2 4 3 2" xfId="7623" xr:uid="{00000000-0005-0000-0000-000064160000}"/>
    <cellStyle name="40% - uthevingsfarge 2 4 3 2 2" xfId="16078" xr:uid="{DBBF1641-C9CE-45E5-B216-AFA893F9C291}"/>
    <cellStyle name="40% - uthevingsfarge 2 4 3 3" xfId="13505" xr:uid="{964D404C-971C-4CEB-AAB9-F2BC91E0BE48}"/>
    <cellStyle name="40% - uthevingsfarge 2 4 4" xfId="10389" xr:uid="{00000000-0005-0000-0000-000065160000}"/>
    <cellStyle name="40% - uthevingsfarge 2 4 4 2" xfId="18806" xr:uid="{50D27EAC-D40A-4CFA-936F-043ABFF9F3D6}"/>
    <cellStyle name="40% - uthevingsfarge 2 40" xfId="1476" xr:uid="{00000000-0005-0000-0000-000066160000}"/>
    <cellStyle name="40% - uthevingsfarge 2 40 2" xfId="1477" xr:uid="{00000000-0005-0000-0000-000067160000}"/>
    <cellStyle name="40% - uthevingsfarge 2 40 2 2" xfId="5692" xr:uid="{00000000-0005-0000-0000-000068160000}"/>
    <cellStyle name="40% - uthevingsfarge 2 40 2 2 2" xfId="8325" xr:uid="{00000000-0005-0000-0000-000069160000}"/>
    <cellStyle name="40% - uthevingsfarge 2 40 2 2 2 2" xfId="16780" xr:uid="{D0CC1D09-05E3-409C-BDBE-FAB723D5B94B}"/>
    <cellStyle name="40% - uthevingsfarge 2 40 2 2 3" xfId="14207" xr:uid="{7781D690-540B-4BE9-9737-51BECF8B8491}"/>
    <cellStyle name="40% - uthevingsfarge 2 40 2 3" xfId="9947" xr:uid="{00000000-0005-0000-0000-00006A160000}"/>
    <cellStyle name="40% - uthevingsfarge 2 40 2 3 2" xfId="18373" xr:uid="{650621CE-C618-4B3B-B94C-2EF4342597B0}"/>
    <cellStyle name="40% - uthevingsfarge 2 40 3" xfId="4971" xr:uid="{00000000-0005-0000-0000-00006B160000}"/>
    <cellStyle name="40% - uthevingsfarge 2 40 3 2" xfId="7624" xr:uid="{00000000-0005-0000-0000-00006C160000}"/>
    <cellStyle name="40% - uthevingsfarge 2 40 3 2 2" xfId="16079" xr:uid="{41C1D7D8-E869-4499-85E6-05930D22AFDF}"/>
    <cellStyle name="40% - uthevingsfarge 2 40 3 3" xfId="13506" xr:uid="{F6259713-ED50-4295-A19F-944356A4AF94}"/>
    <cellStyle name="40% - uthevingsfarge 2 40 4" xfId="9813" xr:uid="{00000000-0005-0000-0000-00006D160000}"/>
    <cellStyle name="40% - uthevingsfarge 2 40 4 2" xfId="18239" xr:uid="{8829D60A-45CA-4779-9922-9786E2113474}"/>
    <cellStyle name="40% - uthevingsfarge 2 41" xfId="1478" xr:uid="{00000000-0005-0000-0000-00006E160000}"/>
    <cellStyle name="40% - uthevingsfarge 2 41 2" xfId="1479" xr:uid="{00000000-0005-0000-0000-00006F160000}"/>
    <cellStyle name="40% - uthevingsfarge 2 41 2 2" xfId="5693" xr:uid="{00000000-0005-0000-0000-000070160000}"/>
    <cellStyle name="40% - uthevingsfarge 2 41 2 2 2" xfId="8326" xr:uid="{00000000-0005-0000-0000-000071160000}"/>
    <cellStyle name="40% - uthevingsfarge 2 41 2 2 2 2" xfId="16781" xr:uid="{17409EE6-335C-482C-8D80-B85C136D2D7B}"/>
    <cellStyle name="40% - uthevingsfarge 2 41 2 2 3" xfId="14208" xr:uid="{E233B429-E495-48C1-A105-173A20E6FD98}"/>
    <cellStyle name="40% - uthevingsfarge 2 41 2 3" xfId="10271" xr:uid="{00000000-0005-0000-0000-000072160000}"/>
    <cellStyle name="40% - uthevingsfarge 2 41 2 3 2" xfId="18688" xr:uid="{37FF0217-169C-42A1-A72E-F207F9DC8EEF}"/>
    <cellStyle name="40% - uthevingsfarge 2 41 3" xfId="4972" xr:uid="{00000000-0005-0000-0000-000073160000}"/>
    <cellStyle name="40% - uthevingsfarge 2 41 3 2" xfId="7625" xr:uid="{00000000-0005-0000-0000-000074160000}"/>
    <cellStyle name="40% - uthevingsfarge 2 41 3 2 2" xfId="16080" xr:uid="{295AEC25-F001-4F3F-B263-FEA2FA6CD50E}"/>
    <cellStyle name="40% - uthevingsfarge 2 41 3 3" xfId="13507" xr:uid="{B22CAECC-E257-4B1A-9B3F-0B5B46DF50D2}"/>
    <cellStyle name="40% - uthevingsfarge 2 41 4" xfId="10388" xr:uid="{00000000-0005-0000-0000-000075160000}"/>
    <cellStyle name="40% - uthevingsfarge 2 41 4 2" xfId="18805" xr:uid="{278E1AA8-47F1-45FA-BA47-C1DB64A30D51}"/>
    <cellStyle name="40% - uthevingsfarge 2 42" xfId="1480" xr:uid="{00000000-0005-0000-0000-000076160000}"/>
    <cellStyle name="40% - uthevingsfarge 2 42 2" xfId="1481" xr:uid="{00000000-0005-0000-0000-000077160000}"/>
    <cellStyle name="40% - uthevingsfarge 2 42 2 2" xfId="5694" xr:uid="{00000000-0005-0000-0000-000078160000}"/>
    <cellStyle name="40% - uthevingsfarge 2 42 2 2 2" xfId="8327" xr:uid="{00000000-0005-0000-0000-000079160000}"/>
    <cellStyle name="40% - uthevingsfarge 2 42 2 2 2 2" xfId="16782" xr:uid="{D7EDBB7E-FACD-491F-8DF6-3865C695FCC6}"/>
    <cellStyle name="40% - uthevingsfarge 2 42 2 2 3" xfId="14209" xr:uid="{1DC51219-9530-4166-9024-25F39B5842D1}"/>
    <cellStyle name="40% - uthevingsfarge 2 42 2 3" xfId="9946" xr:uid="{00000000-0005-0000-0000-00007A160000}"/>
    <cellStyle name="40% - uthevingsfarge 2 42 2 3 2" xfId="18372" xr:uid="{3859CE32-6682-454E-A1E0-A8F03B7465FE}"/>
    <cellStyle name="40% - uthevingsfarge 2 42 3" xfId="4973" xr:uid="{00000000-0005-0000-0000-00007B160000}"/>
    <cellStyle name="40% - uthevingsfarge 2 42 3 2" xfId="7626" xr:uid="{00000000-0005-0000-0000-00007C160000}"/>
    <cellStyle name="40% - uthevingsfarge 2 42 3 2 2" xfId="16081" xr:uid="{6C9835BB-4258-4F58-9EC0-697767CAEB37}"/>
    <cellStyle name="40% - uthevingsfarge 2 42 3 3" xfId="13508" xr:uid="{439441D3-CA74-4B8B-9F6C-EA50D56E0137}"/>
    <cellStyle name="40% - uthevingsfarge 2 42 4" xfId="9812" xr:uid="{00000000-0005-0000-0000-00007D160000}"/>
    <cellStyle name="40% - uthevingsfarge 2 42 4 2" xfId="18238" xr:uid="{69A9A883-4F43-422E-9A81-2806BB6E57D0}"/>
    <cellStyle name="40% - uthevingsfarge 2 43" xfId="1482" xr:uid="{00000000-0005-0000-0000-00007E160000}"/>
    <cellStyle name="40% - uthevingsfarge 2 43 2" xfId="1483" xr:uid="{00000000-0005-0000-0000-00007F160000}"/>
    <cellStyle name="40% - uthevingsfarge 2 43 2 2" xfId="5695" xr:uid="{00000000-0005-0000-0000-000080160000}"/>
    <cellStyle name="40% - uthevingsfarge 2 43 2 2 2" xfId="8328" xr:uid="{00000000-0005-0000-0000-000081160000}"/>
    <cellStyle name="40% - uthevingsfarge 2 43 2 2 2 2" xfId="16783" xr:uid="{AA82549C-842F-417A-8349-134A9632CF08}"/>
    <cellStyle name="40% - uthevingsfarge 2 43 2 2 3" xfId="14210" xr:uid="{2163D06B-98D4-4064-B28F-B4CEF9CF9752}"/>
    <cellStyle name="40% - uthevingsfarge 2 43 2 3" xfId="10270" xr:uid="{00000000-0005-0000-0000-000082160000}"/>
    <cellStyle name="40% - uthevingsfarge 2 43 2 3 2" xfId="18687" xr:uid="{02D70273-33CD-4140-8EBC-EE52FBEB6D27}"/>
    <cellStyle name="40% - uthevingsfarge 2 43 3" xfId="4974" xr:uid="{00000000-0005-0000-0000-000083160000}"/>
    <cellStyle name="40% - uthevingsfarge 2 43 3 2" xfId="7627" xr:uid="{00000000-0005-0000-0000-000084160000}"/>
    <cellStyle name="40% - uthevingsfarge 2 43 3 2 2" xfId="16082" xr:uid="{23F845A9-C8AC-41B0-9C73-07FFCAC69A25}"/>
    <cellStyle name="40% - uthevingsfarge 2 43 3 3" xfId="13509" xr:uid="{1DCDDD89-136B-4AB4-ACCB-36A058EC5C0E}"/>
    <cellStyle name="40% - uthevingsfarge 2 43 4" xfId="10387" xr:uid="{00000000-0005-0000-0000-000085160000}"/>
    <cellStyle name="40% - uthevingsfarge 2 43 4 2" xfId="18804" xr:uid="{73753E8C-34FB-4F48-9F3D-53BD2863A565}"/>
    <cellStyle name="40% - uthevingsfarge 2 44" xfId="1484" xr:uid="{00000000-0005-0000-0000-000086160000}"/>
    <cellStyle name="40% - uthevingsfarge 2 44 2" xfId="1485" xr:uid="{00000000-0005-0000-0000-000087160000}"/>
    <cellStyle name="40% - uthevingsfarge 2 44 2 2" xfId="5696" xr:uid="{00000000-0005-0000-0000-000088160000}"/>
    <cellStyle name="40% - uthevingsfarge 2 44 2 2 2" xfId="8329" xr:uid="{00000000-0005-0000-0000-000089160000}"/>
    <cellStyle name="40% - uthevingsfarge 2 44 2 2 2 2" xfId="16784" xr:uid="{5141CA91-B627-4F9F-9B6B-6A183F6C36EA}"/>
    <cellStyle name="40% - uthevingsfarge 2 44 2 2 3" xfId="14211" xr:uid="{C0BD570D-6F99-4F36-A252-FB32CEDFD04C}"/>
    <cellStyle name="40% - uthevingsfarge 2 44 2 3" xfId="9882" xr:uid="{00000000-0005-0000-0000-00008A160000}"/>
    <cellStyle name="40% - uthevingsfarge 2 44 2 3 2" xfId="18308" xr:uid="{6E2AF972-2938-41F5-BF55-179AE2F81F7B}"/>
    <cellStyle name="40% - uthevingsfarge 2 44 3" xfId="4975" xr:uid="{00000000-0005-0000-0000-00008B160000}"/>
    <cellStyle name="40% - uthevingsfarge 2 44 3 2" xfId="7628" xr:uid="{00000000-0005-0000-0000-00008C160000}"/>
    <cellStyle name="40% - uthevingsfarge 2 44 3 2 2" xfId="16083" xr:uid="{DBC5FED0-1838-4184-8555-E4F5405B51DC}"/>
    <cellStyle name="40% - uthevingsfarge 2 44 3 3" xfId="13510" xr:uid="{68676F5A-944E-4094-AE11-7F74D385B1C7}"/>
    <cellStyle name="40% - uthevingsfarge 2 44 4" xfId="9811" xr:uid="{00000000-0005-0000-0000-00008D160000}"/>
    <cellStyle name="40% - uthevingsfarge 2 44 4 2" xfId="18237" xr:uid="{EA212478-12A7-47D5-9BF0-C896FBCD7919}"/>
    <cellStyle name="40% - uthevingsfarge 2 45" xfId="1486" xr:uid="{00000000-0005-0000-0000-00008E160000}"/>
    <cellStyle name="40% - uthevingsfarge 2 45 2" xfId="1487" xr:uid="{00000000-0005-0000-0000-00008F160000}"/>
    <cellStyle name="40% - uthevingsfarge 2 45 2 2" xfId="5697" xr:uid="{00000000-0005-0000-0000-000090160000}"/>
    <cellStyle name="40% - uthevingsfarge 2 45 2 2 2" xfId="8330" xr:uid="{00000000-0005-0000-0000-000091160000}"/>
    <cellStyle name="40% - uthevingsfarge 2 45 2 2 2 2" xfId="16785" xr:uid="{CF7B56BB-9794-4640-8ABA-941B0980989F}"/>
    <cellStyle name="40% - uthevingsfarge 2 45 2 2 3" xfId="14212" xr:uid="{E2292C11-3325-495B-A7A4-AA61FC1C06F9}"/>
    <cellStyle name="40% - uthevingsfarge 2 45 2 3" xfId="10269" xr:uid="{00000000-0005-0000-0000-000092160000}"/>
    <cellStyle name="40% - uthevingsfarge 2 45 2 3 2" xfId="18686" xr:uid="{D828F250-543B-4219-82B1-D87AC771DB7C}"/>
    <cellStyle name="40% - uthevingsfarge 2 45 3" xfId="4976" xr:uid="{00000000-0005-0000-0000-000093160000}"/>
    <cellStyle name="40% - uthevingsfarge 2 45 3 2" xfId="7629" xr:uid="{00000000-0005-0000-0000-000094160000}"/>
    <cellStyle name="40% - uthevingsfarge 2 45 3 2 2" xfId="16084" xr:uid="{DB155A96-5230-443D-8157-A8EDA455E670}"/>
    <cellStyle name="40% - uthevingsfarge 2 45 3 3" xfId="13511" xr:uid="{92EC1C81-3CF9-4567-8724-0E6CD08F5F34}"/>
    <cellStyle name="40% - uthevingsfarge 2 45 4" xfId="10386" xr:uid="{00000000-0005-0000-0000-000095160000}"/>
    <cellStyle name="40% - uthevingsfarge 2 45 4 2" xfId="18803" xr:uid="{26F52621-7112-4BF3-9C92-CB841CD295FC}"/>
    <cellStyle name="40% - uthevingsfarge 2 46" xfId="1488" xr:uid="{00000000-0005-0000-0000-000096160000}"/>
    <cellStyle name="40% - uthevingsfarge 2 46 2" xfId="1489" xr:uid="{00000000-0005-0000-0000-000097160000}"/>
    <cellStyle name="40% - uthevingsfarge 2 46 2 2" xfId="5698" xr:uid="{00000000-0005-0000-0000-000098160000}"/>
    <cellStyle name="40% - uthevingsfarge 2 46 2 2 2" xfId="8331" xr:uid="{00000000-0005-0000-0000-000099160000}"/>
    <cellStyle name="40% - uthevingsfarge 2 46 2 2 2 2" xfId="16786" xr:uid="{94FA4A9D-4E06-4723-B903-8C5642B11D87}"/>
    <cellStyle name="40% - uthevingsfarge 2 46 2 2 3" xfId="14213" xr:uid="{27122B20-6310-48AA-8740-9AF2459DAEC9}"/>
    <cellStyle name="40% - uthevingsfarge 2 46 2 3" xfId="9938" xr:uid="{00000000-0005-0000-0000-00009A160000}"/>
    <cellStyle name="40% - uthevingsfarge 2 46 2 3 2" xfId="18364" xr:uid="{3C7127DC-5309-4FCD-B8D6-4621830CFA41}"/>
    <cellStyle name="40% - uthevingsfarge 2 46 3" xfId="4977" xr:uid="{00000000-0005-0000-0000-00009B160000}"/>
    <cellStyle name="40% - uthevingsfarge 2 46 3 2" xfId="7630" xr:uid="{00000000-0005-0000-0000-00009C160000}"/>
    <cellStyle name="40% - uthevingsfarge 2 46 3 2 2" xfId="16085" xr:uid="{D38C7267-6DFA-4E1F-8040-42B95E507CD0}"/>
    <cellStyle name="40% - uthevingsfarge 2 46 3 3" xfId="13512" xr:uid="{470E188D-E951-4DA5-8C52-301C8A6C1950}"/>
    <cellStyle name="40% - uthevingsfarge 2 46 4" xfId="9810" xr:uid="{00000000-0005-0000-0000-00009D160000}"/>
    <cellStyle name="40% - uthevingsfarge 2 46 4 2" xfId="18236" xr:uid="{42C606C7-7F76-4CB7-9939-D18E4DB3CC69}"/>
    <cellStyle name="40% - uthevingsfarge 2 47" xfId="1490" xr:uid="{00000000-0005-0000-0000-00009E160000}"/>
    <cellStyle name="40% - uthevingsfarge 2 47 2" xfId="1491" xr:uid="{00000000-0005-0000-0000-00009F160000}"/>
    <cellStyle name="40% - uthevingsfarge 2 47 2 2" xfId="5699" xr:uid="{00000000-0005-0000-0000-0000A0160000}"/>
    <cellStyle name="40% - uthevingsfarge 2 47 2 2 2" xfId="8332" xr:uid="{00000000-0005-0000-0000-0000A1160000}"/>
    <cellStyle name="40% - uthevingsfarge 2 47 2 2 2 2" xfId="16787" xr:uid="{7D849462-45E0-435A-8DF2-C27951E46D42}"/>
    <cellStyle name="40% - uthevingsfarge 2 47 2 2 3" xfId="14214" xr:uid="{7FC8839B-EC1B-4189-9295-B73BF32DAFDD}"/>
    <cellStyle name="40% - uthevingsfarge 2 47 2 3" xfId="10268" xr:uid="{00000000-0005-0000-0000-0000A2160000}"/>
    <cellStyle name="40% - uthevingsfarge 2 47 2 3 2" xfId="18685" xr:uid="{FF5BD7BE-BFA4-4048-AC8B-E0BD39C58DB2}"/>
    <cellStyle name="40% - uthevingsfarge 2 47 3" xfId="4978" xr:uid="{00000000-0005-0000-0000-0000A3160000}"/>
    <cellStyle name="40% - uthevingsfarge 2 47 3 2" xfId="7631" xr:uid="{00000000-0005-0000-0000-0000A4160000}"/>
    <cellStyle name="40% - uthevingsfarge 2 47 3 2 2" xfId="16086" xr:uid="{E5B9CCF8-7EF6-4918-8E14-DE56F39B36C2}"/>
    <cellStyle name="40% - uthevingsfarge 2 47 3 3" xfId="13513" xr:uid="{FF52C6C8-F23D-4E06-AFC1-978E3BE21C9A}"/>
    <cellStyle name="40% - uthevingsfarge 2 47 4" xfId="10385" xr:uid="{00000000-0005-0000-0000-0000A5160000}"/>
    <cellStyle name="40% - uthevingsfarge 2 47 4 2" xfId="18802" xr:uid="{12601955-A161-4230-B617-89AD97789E90}"/>
    <cellStyle name="40% - uthevingsfarge 2 48" xfId="1492" xr:uid="{00000000-0005-0000-0000-0000A6160000}"/>
    <cellStyle name="40% - uthevingsfarge 2 48 2" xfId="1493" xr:uid="{00000000-0005-0000-0000-0000A7160000}"/>
    <cellStyle name="40% - uthevingsfarge 2 48 2 2" xfId="5700" xr:uid="{00000000-0005-0000-0000-0000A8160000}"/>
    <cellStyle name="40% - uthevingsfarge 2 48 2 2 2" xfId="8333" xr:uid="{00000000-0005-0000-0000-0000A9160000}"/>
    <cellStyle name="40% - uthevingsfarge 2 48 2 2 2 2" xfId="16788" xr:uid="{B0554C70-94DC-4FDB-86FC-6A9DA9521B84}"/>
    <cellStyle name="40% - uthevingsfarge 2 48 2 2 3" xfId="14215" xr:uid="{FCCC2009-0A4B-49DB-BC34-6388F823412E}"/>
    <cellStyle name="40% - uthevingsfarge 2 48 2 3" xfId="9949" xr:uid="{00000000-0005-0000-0000-0000AA160000}"/>
    <cellStyle name="40% - uthevingsfarge 2 48 2 3 2" xfId="18375" xr:uid="{734BEC1C-4306-48EF-B94B-B9FC7B04621F}"/>
    <cellStyle name="40% - uthevingsfarge 2 48 3" xfId="4979" xr:uid="{00000000-0005-0000-0000-0000AB160000}"/>
    <cellStyle name="40% - uthevingsfarge 2 48 3 2" xfId="7632" xr:uid="{00000000-0005-0000-0000-0000AC160000}"/>
    <cellStyle name="40% - uthevingsfarge 2 48 3 2 2" xfId="16087" xr:uid="{CBD8D567-596D-49F0-B19A-2478C0309062}"/>
    <cellStyle name="40% - uthevingsfarge 2 48 3 3" xfId="13514" xr:uid="{587C8D0F-6ED9-4C1A-A3CD-EC67D0BF3C92}"/>
    <cellStyle name="40% - uthevingsfarge 2 48 4" xfId="9809" xr:uid="{00000000-0005-0000-0000-0000AD160000}"/>
    <cellStyle name="40% - uthevingsfarge 2 48 4 2" xfId="18235" xr:uid="{CF541FD4-5BA2-4D3D-A500-F8465DDB50D4}"/>
    <cellStyle name="40% - uthevingsfarge 2 49" xfId="1494" xr:uid="{00000000-0005-0000-0000-0000AE160000}"/>
    <cellStyle name="40% - uthevingsfarge 2 49 2" xfId="1495" xr:uid="{00000000-0005-0000-0000-0000AF160000}"/>
    <cellStyle name="40% - uthevingsfarge 2 49 2 2" xfId="5701" xr:uid="{00000000-0005-0000-0000-0000B0160000}"/>
    <cellStyle name="40% - uthevingsfarge 2 49 2 2 2" xfId="8334" xr:uid="{00000000-0005-0000-0000-0000B1160000}"/>
    <cellStyle name="40% - uthevingsfarge 2 49 2 2 2 2" xfId="16789" xr:uid="{AC53F8CF-D764-4DC5-80D5-12C28AF13DB4}"/>
    <cellStyle name="40% - uthevingsfarge 2 49 2 2 3" xfId="14216" xr:uid="{B59835DC-2C55-42A1-B1CD-A2DD86A86F80}"/>
    <cellStyle name="40% - uthevingsfarge 2 49 2 3" xfId="10267" xr:uid="{00000000-0005-0000-0000-0000B2160000}"/>
    <cellStyle name="40% - uthevingsfarge 2 49 2 3 2" xfId="18684" xr:uid="{92197E07-710C-4177-AEA9-38783B0D8913}"/>
    <cellStyle name="40% - uthevingsfarge 2 49 3" xfId="4980" xr:uid="{00000000-0005-0000-0000-0000B3160000}"/>
    <cellStyle name="40% - uthevingsfarge 2 49 3 2" xfId="7633" xr:uid="{00000000-0005-0000-0000-0000B4160000}"/>
    <cellStyle name="40% - uthevingsfarge 2 49 3 2 2" xfId="16088" xr:uid="{BFF804AE-34C7-4AD0-B145-442880C154D2}"/>
    <cellStyle name="40% - uthevingsfarge 2 49 3 3" xfId="13515" xr:uid="{A025C720-0D38-4F8D-995A-61B5B8CCB5A5}"/>
    <cellStyle name="40% - uthevingsfarge 2 49 4" xfId="10384" xr:uid="{00000000-0005-0000-0000-0000B5160000}"/>
    <cellStyle name="40% - uthevingsfarge 2 49 4 2" xfId="18801" xr:uid="{DE6F081C-6E3E-48C7-A330-CE7147FD2469}"/>
    <cellStyle name="40% - uthevingsfarge 2 5" xfId="1496" xr:uid="{00000000-0005-0000-0000-0000B6160000}"/>
    <cellStyle name="40% - uthevingsfarge 2 5 2" xfId="1497" xr:uid="{00000000-0005-0000-0000-0000B7160000}"/>
    <cellStyle name="40% - uthevingsfarge 2 5 2 2" xfId="5702" xr:uid="{00000000-0005-0000-0000-0000B8160000}"/>
    <cellStyle name="40% - uthevingsfarge 2 5 2 2 2" xfId="8335" xr:uid="{00000000-0005-0000-0000-0000B9160000}"/>
    <cellStyle name="40% - uthevingsfarge 2 5 2 2 2 2" xfId="16790" xr:uid="{200FF4BE-F065-4437-A900-B2CB62D02E25}"/>
    <cellStyle name="40% - uthevingsfarge 2 5 2 2 3" xfId="14217" xr:uid="{112DD156-466B-4D6C-9A46-4094E0689319}"/>
    <cellStyle name="40% - uthevingsfarge 2 5 2 3" xfId="9948" xr:uid="{00000000-0005-0000-0000-0000BA160000}"/>
    <cellStyle name="40% - uthevingsfarge 2 5 2 3 2" xfId="18374" xr:uid="{D4286645-F3AF-4BAE-B908-C49AC5059279}"/>
    <cellStyle name="40% - uthevingsfarge 2 5 3" xfId="4981" xr:uid="{00000000-0005-0000-0000-0000BB160000}"/>
    <cellStyle name="40% - uthevingsfarge 2 5 3 2" xfId="7634" xr:uid="{00000000-0005-0000-0000-0000BC160000}"/>
    <cellStyle name="40% - uthevingsfarge 2 5 3 2 2" xfId="16089" xr:uid="{457BC433-9A47-42F6-A713-E0A8256CCF1A}"/>
    <cellStyle name="40% - uthevingsfarge 2 5 3 3" xfId="13516" xr:uid="{302AE0C6-CC65-4EF0-834B-534BBB800D07}"/>
    <cellStyle name="40% - uthevingsfarge 2 5 4" xfId="9808" xr:uid="{00000000-0005-0000-0000-0000BD160000}"/>
    <cellStyle name="40% - uthevingsfarge 2 5 4 2" xfId="18234" xr:uid="{C088C3FE-484D-4719-9B69-88F762585442}"/>
    <cellStyle name="40% - uthevingsfarge 2 50" xfId="1498" xr:uid="{00000000-0005-0000-0000-0000BE160000}"/>
    <cellStyle name="40% - uthevingsfarge 2 50 2" xfId="1499" xr:uid="{00000000-0005-0000-0000-0000BF160000}"/>
    <cellStyle name="40% - uthevingsfarge 2 50 2 2" xfId="5703" xr:uid="{00000000-0005-0000-0000-0000C0160000}"/>
    <cellStyle name="40% - uthevingsfarge 2 50 2 2 2" xfId="8336" xr:uid="{00000000-0005-0000-0000-0000C1160000}"/>
    <cellStyle name="40% - uthevingsfarge 2 50 2 2 2 2" xfId="16791" xr:uid="{C12E234D-8D1D-4147-B831-5E75E9298719}"/>
    <cellStyle name="40% - uthevingsfarge 2 50 2 2 3" xfId="14218" xr:uid="{DEB3D3C1-11A2-445A-A3FC-07E28D2D3CFB}"/>
    <cellStyle name="40% - uthevingsfarge 2 50 2 3" xfId="10266" xr:uid="{00000000-0005-0000-0000-0000C2160000}"/>
    <cellStyle name="40% - uthevingsfarge 2 50 2 3 2" xfId="18683" xr:uid="{763CDA57-8984-4A13-BB17-D01913A8A21E}"/>
    <cellStyle name="40% - uthevingsfarge 2 50 3" xfId="4982" xr:uid="{00000000-0005-0000-0000-0000C3160000}"/>
    <cellStyle name="40% - uthevingsfarge 2 50 3 2" xfId="7635" xr:uid="{00000000-0005-0000-0000-0000C4160000}"/>
    <cellStyle name="40% - uthevingsfarge 2 50 3 2 2" xfId="16090" xr:uid="{8F6C7516-04EE-48BF-B20C-72E7FFAE3FC0}"/>
    <cellStyle name="40% - uthevingsfarge 2 50 3 3" xfId="13517" xr:uid="{582CA039-8F8C-4994-BA3E-50C3CC741498}"/>
    <cellStyle name="40% - uthevingsfarge 2 50 4" xfId="10383" xr:uid="{00000000-0005-0000-0000-0000C5160000}"/>
    <cellStyle name="40% - uthevingsfarge 2 50 4 2" xfId="18800" xr:uid="{74C2DB6A-8905-4B16-AC05-6148740553BF}"/>
    <cellStyle name="40% - uthevingsfarge 2 51" xfId="1500" xr:uid="{00000000-0005-0000-0000-0000C6160000}"/>
    <cellStyle name="40% - uthevingsfarge 2 51 2" xfId="1501" xr:uid="{00000000-0005-0000-0000-0000C7160000}"/>
    <cellStyle name="40% - uthevingsfarge 2 51 2 2" xfId="5704" xr:uid="{00000000-0005-0000-0000-0000C8160000}"/>
    <cellStyle name="40% - uthevingsfarge 2 51 2 2 2" xfId="8337" xr:uid="{00000000-0005-0000-0000-0000C9160000}"/>
    <cellStyle name="40% - uthevingsfarge 2 51 2 2 2 2" xfId="16792" xr:uid="{899B88FB-DE43-4998-A0A5-79FCBD236486}"/>
    <cellStyle name="40% - uthevingsfarge 2 51 2 2 3" xfId="14219" xr:uid="{02ED93B1-00AD-40EC-A9A8-42EB0CE41320}"/>
    <cellStyle name="40% - uthevingsfarge 2 51 2 3" xfId="9883" xr:uid="{00000000-0005-0000-0000-0000CA160000}"/>
    <cellStyle name="40% - uthevingsfarge 2 51 2 3 2" xfId="18309" xr:uid="{09D468AC-2858-4D1B-B76F-1CD34DD732AA}"/>
    <cellStyle name="40% - uthevingsfarge 2 51 3" xfId="4983" xr:uid="{00000000-0005-0000-0000-0000CB160000}"/>
    <cellStyle name="40% - uthevingsfarge 2 51 3 2" xfId="7636" xr:uid="{00000000-0005-0000-0000-0000CC160000}"/>
    <cellStyle name="40% - uthevingsfarge 2 51 3 2 2" xfId="16091" xr:uid="{58A59975-C872-43B0-847A-B01D727602F4}"/>
    <cellStyle name="40% - uthevingsfarge 2 51 3 3" xfId="13518" xr:uid="{45824E5A-FCE7-4E25-BCA5-430ABC2C3A5F}"/>
    <cellStyle name="40% - uthevingsfarge 2 51 4" xfId="9807" xr:uid="{00000000-0005-0000-0000-0000CD160000}"/>
    <cellStyle name="40% - uthevingsfarge 2 51 4 2" xfId="18233" xr:uid="{E1726BFC-7455-4398-810F-4DBCC1F20A6E}"/>
    <cellStyle name="40% - uthevingsfarge 2 52" xfId="1502" xr:uid="{00000000-0005-0000-0000-0000CE160000}"/>
    <cellStyle name="40% - uthevingsfarge 2 52 2" xfId="1503" xr:uid="{00000000-0005-0000-0000-0000CF160000}"/>
    <cellStyle name="40% - uthevingsfarge 2 52 2 2" xfId="5705" xr:uid="{00000000-0005-0000-0000-0000D0160000}"/>
    <cellStyle name="40% - uthevingsfarge 2 52 2 2 2" xfId="8338" xr:uid="{00000000-0005-0000-0000-0000D1160000}"/>
    <cellStyle name="40% - uthevingsfarge 2 52 2 2 2 2" xfId="16793" xr:uid="{150E63B5-C99D-40F1-89BC-277EA473119C}"/>
    <cellStyle name="40% - uthevingsfarge 2 52 2 2 3" xfId="14220" xr:uid="{960CAA56-9D08-4690-9F31-211C9E3257B5}"/>
    <cellStyle name="40% - uthevingsfarge 2 52 2 3" xfId="10265" xr:uid="{00000000-0005-0000-0000-0000D2160000}"/>
    <cellStyle name="40% - uthevingsfarge 2 52 2 3 2" xfId="18682" xr:uid="{C63F7D62-4CEC-4EEA-AA51-8F0823659CF0}"/>
    <cellStyle name="40% - uthevingsfarge 2 52 3" xfId="4984" xr:uid="{00000000-0005-0000-0000-0000D3160000}"/>
    <cellStyle name="40% - uthevingsfarge 2 52 3 2" xfId="7637" xr:uid="{00000000-0005-0000-0000-0000D4160000}"/>
    <cellStyle name="40% - uthevingsfarge 2 52 3 2 2" xfId="16092" xr:uid="{BD358F59-CEA8-407C-9D8D-352493F5E890}"/>
    <cellStyle name="40% - uthevingsfarge 2 52 3 3" xfId="13519" xr:uid="{AF84D908-541C-47E8-A214-9647F9673B2F}"/>
    <cellStyle name="40% - uthevingsfarge 2 52 4" xfId="10382" xr:uid="{00000000-0005-0000-0000-0000D5160000}"/>
    <cellStyle name="40% - uthevingsfarge 2 52 4 2" xfId="18799" xr:uid="{D3FB3302-F8C1-4933-94C1-1E5AAE4730B2}"/>
    <cellStyle name="40% - uthevingsfarge 2 53" xfId="1504" xr:uid="{00000000-0005-0000-0000-0000D6160000}"/>
    <cellStyle name="40% - uthevingsfarge 2 53 2" xfId="1505" xr:uid="{00000000-0005-0000-0000-0000D7160000}"/>
    <cellStyle name="40% - uthevingsfarge 2 53 2 2" xfId="5706" xr:uid="{00000000-0005-0000-0000-0000D8160000}"/>
    <cellStyle name="40% - uthevingsfarge 2 53 2 2 2" xfId="8339" xr:uid="{00000000-0005-0000-0000-0000D9160000}"/>
    <cellStyle name="40% - uthevingsfarge 2 53 2 2 2 2" xfId="16794" xr:uid="{146872C6-BFC3-40E4-8499-66E0E93BD1FB}"/>
    <cellStyle name="40% - uthevingsfarge 2 53 2 2 3" xfId="14221" xr:uid="{1A9C2D67-22BF-45B9-8C7C-5930D376E662}"/>
    <cellStyle name="40% - uthevingsfarge 2 53 2 3" xfId="9939" xr:uid="{00000000-0005-0000-0000-0000DA160000}"/>
    <cellStyle name="40% - uthevingsfarge 2 53 2 3 2" xfId="18365" xr:uid="{EFA5FBF5-18EB-403B-B7AC-772FBDFB90D7}"/>
    <cellStyle name="40% - uthevingsfarge 2 53 3" xfId="4985" xr:uid="{00000000-0005-0000-0000-0000DB160000}"/>
    <cellStyle name="40% - uthevingsfarge 2 53 3 2" xfId="7638" xr:uid="{00000000-0005-0000-0000-0000DC160000}"/>
    <cellStyle name="40% - uthevingsfarge 2 53 3 2 2" xfId="16093" xr:uid="{656AA5A3-AE45-4CC5-9A89-2A8C41E379F3}"/>
    <cellStyle name="40% - uthevingsfarge 2 53 3 3" xfId="13520" xr:uid="{6F14F8FD-F323-4E61-BF11-85A243ECE43D}"/>
    <cellStyle name="40% - uthevingsfarge 2 53 4" xfId="9806" xr:uid="{00000000-0005-0000-0000-0000DD160000}"/>
    <cellStyle name="40% - uthevingsfarge 2 53 4 2" xfId="18232" xr:uid="{DC3C21BF-970A-4D3E-9ADA-3ECF281AAADD}"/>
    <cellStyle name="40% - uthevingsfarge 2 54" xfId="1506" xr:uid="{00000000-0005-0000-0000-0000DE160000}"/>
    <cellStyle name="40% - uthevingsfarge 2 54 2" xfId="1507" xr:uid="{00000000-0005-0000-0000-0000DF160000}"/>
    <cellStyle name="40% - uthevingsfarge 2 54 2 2" xfId="5707" xr:uid="{00000000-0005-0000-0000-0000E0160000}"/>
    <cellStyle name="40% - uthevingsfarge 2 54 2 2 2" xfId="8340" xr:uid="{00000000-0005-0000-0000-0000E1160000}"/>
    <cellStyle name="40% - uthevingsfarge 2 54 2 2 2 2" xfId="16795" xr:uid="{E03ED4D6-1086-4ACC-8E09-348B12EC96F7}"/>
    <cellStyle name="40% - uthevingsfarge 2 54 2 2 3" xfId="14222" xr:uid="{8B07A69A-07E3-4444-9166-744F7C79A031}"/>
    <cellStyle name="40% - uthevingsfarge 2 54 2 3" xfId="10264" xr:uid="{00000000-0005-0000-0000-0000E2160000}"/>
    <cellStyle name="40% - uthevingsfarge 2 54 2 3 2" xfId="18681" xr:uid="{B77095F7-3440-4A5F-90A7-FFAC76DAAA22}"/>
    <cellStyle name="40% - uthevingsfarge 2 54 3" xfId="4986" xr:uid="{00000000-0005-0000-0000-0000E3160000}"/>
    <cellStyle name="40% - uthevingsfarge 2 54 3 2" xfId="7639" xr:uid="{00000000-0005-0000-0000-0000E4160000}"/>
    <cellStyle name="40% - uthevingsfarge 2 54 3 2 2" xfId="16094" xr:uid="{52124683-1FF0-4307-8395-6C23012E6D30}"/>
    <cellStyle name="40% - uthevingsfarge 2 54 3 3" xfId="13521" xr:uid="{A7FA94CA-A885-4CB2-BFB0-B092956247C1}"/>
    <cellStyle name="40% - uthevingsfarge 2 54 4" xfId="10381" xr:uid="{00000000-0005-0000-0000-0000E5160000}"/>
    <cellStyle name="40% - uthevingsfarge 2 54 4 2" xfId="18798" xr:uid="{ACADAA5F-A418-473B-89FE-EB31EBA3E93E}"/>
    <cellStyle name="40% - uthevingsfarge 2 55" xfId="1508" xr:uid="{00000000-0005-0000-0000-0000E6160000}"/>
    <cellStyle name="40% - uthevingsfarge 2 55 2" xfId="1509" xr:uid="{00000000-0005-0000-0000-0000E7160000}"/>
    <cellStyle name="40% - uthevingsfarge 2 55 2 2" xfId="5708" xr:uid="{00000000-0005-0000-0000-0000E8160000}"/>
    <cellStyle name="40% - uthevingsfarge 2 55 2 2 2" xfId="8341" xr:uid="{00000000-0005-0000-0000-0000E9160000}"/>
    <cellStyle name="40% - uthevingsfarge 2 55 2 2 2 2" xfId="16796" xr:uid="{0E6F88C3-7A08-4687-B065-153F9D65D67F}"/>
    <cellStyle name="40% - uthevingsfarge 2 55 2 2 3" xfId="14223" xr:uid="{5CF38E1C-66F0-42D5-BA6C-DBAD50A1FC92}"/>
    <cellStyle name="40% - uthevingsfarge 2 55 2 3" xfId="9951" xr:uid="{00000000-0005-0000-0000-0000EA160000}"/>
    <cellStyle name="40% - uthevingsfarge 2 55 2 3 2" xfId="18377" xr:uid="{E4215B68-8DA4-474D-92C8-0150C4058E25}"/>
    <cellStyle name="40% - uthevingsfarge 2 55 3" xfId="4987" xr:uid="{00000000-0005-0000-0000-0000EB160000}"/>
    <cellStyle name="40% - uthevingsfarge 2 55 3 2" xfId="7640" xr:uid="{00000000-0005-0000-0000-0000EC160000}"/>
    <cellStyle name="40% - uthevingsfarge 2 55 3 2 2" xfId="16095" xr:uid="{CFE64AA2-E2C8-476C-B48C-77B08A08D8B0}"/>
    <cellStyle name="40% - uthevingsfarge 2 55 3 3" xfId="13522" xr:uid="{44E18BA3-0D1C-47CD-9752-BE3211739C4C}"/>
    <cellStyle name="40% - uthevingsfarge 2 55 4" xfId="9805" xr:uid="{00000000-0005-0000-0000-0000ED160000}"/>
    <cellStyle name="40% - uthevingsfarge 2 55 4 2" xfId="18231" xr:uid="{DEBA164E-3070-4246-9A4C-B7DB3165C516}"/>
    <cellStyle name="40% - uthevingsfarge 2 56" xfId="1510" xr:uid="{00000000-0005-0000-0000-0000EE160000}"/>
    <cellStyle name="40% - uthevingsfarge 2 56 2" xfId="1511" xr:uid="{00000000-0005-0000-0000-0000EF160000}"/>
    <cellStyle name="40% - uthevingsfarge 2 56 2 2" xfId="5709" xr:uid="{00000000-0005-0000-0000-0000F0160000}"/>
    <cellStyle name="40% - uthevingsfarge 2 56 2 2 2" xfId="8342" xr:uid="{00000000-0005-0000-0000-0000F1160000}"/>
    <cellStyle name="40% - uthevingsfarge 2 56 2 2 2 2" xfId="16797" xr:uid="{1E155085-0B0B-46C6-8B38-100D7EDC0D97}"/>
    <cellStyle name="40% - uthevingsfarge 2 56 2 2 3" xfId="14224" xr:uid="{2DB469DA-22EE-4FFB-A30D-79542B0609F7}"/>
    <cellStyle name="40% - uthevingsfarge 2 56 2 3" xfId="10115" xr:uid="{00000000-0005-0000-0000-0000F2160000}"/>
    <cellStyle name="40% - uthevingsfarge 2 56 2 3 2" xfId="18536" xr:uid="{C28177DA-1FB6-47D5-994A-B21A2DA2EB5A}"/>
    <cellStyle name="40% - uthevingsfarge 2 56 3" xfId="4988" xr:uid="{00000000-0005-0000-0000-0000F3160000}"/>
    <cellStyle name="40% - uthevingsfarge 2 56 3 2" xfId="7641" xr:uid="{00000000-0005-0000-0000-0000F4160000}"/>
    <cellStyle name="40% - uthevingsfarge 2 56 3 2 2" xfId="16096" xr:uid="{E88F03A0-70ED-4E70-B4C6-C00F99506DC4}"/>
    <cellStyle name="40% - uthevingsfarge 2 56 3 3" xfId="13523" xr:uid="{F690D14C-0337-4921-B7E7-93E9BA407411}"/>
    <cellStyle name="40% - uthevingsfarge 2 56 4" xfId="10192" xr:uid="{00000000-0005-0000-0000-0000F5160000}"/>
    <cellStyle name="40% - uthevingsfarge 2 56 4 2" xfId="18609" xr:uid="{21F253EA-40F5-4C30-87EC-D23F6F409DE1}"/>
    <cellStyle name="40% - uthevingsfarge 2 57" xfId="1512" xr:uid="{00000000-0005-0000-0000-0000F6160000}"/>
    <cellStyle name="40% - uthevingsfarge 2 57 2" xfId="1513" xr:uid="{00000000-0005-0000-0000-0000F7160000}"/>
    <cellStyle name="40% - uthevingsfarge 2 57 2 2" xfId="5710" xr:uid="{00000000-0005-0000-0000-0000F8160000}"/>
    <cellStyle name="40% - uthevingsfarge 2 57 2 2 2" xfId="8343" xr:uid="{00000000-0005-0000-0000-0000F9160000}"/>
    <cellStyle name="40% - uthevingsfarge 2 57 2 2 2 2" xfId="16798" xr:uid="{97B21749-DC62-44CF-9344-2EB101E942D9}"/>
    <cellStyle name="40% - uthevingsfarge 2 57 2 2 3" xfId="14225" xr:uid="{3303135E-EAC7-43A2-AE55-DBFD11A03131}"/>
    <cellStyle name="40% - uthevingsfarge 2 57 2 3" xfId="10263" xr:uid="{00000000-0005-0000-0000-0000FA160000}"/>
    <cellStyle name="40% - uthevingsfarge 2 57 2 3 2" xfId="18680" xr:uid="{DDA9B1A8-8EAD-4B1E-95B0-D583BED8481B}"/>
    <cellStyle name="40% - uthevingsfarge 2 57 3" xfId="4989" xr:uid="{00000000-0005-0000-0000-0000FB160000}"/>
    <cellStyle name="40% - uthevingsfarge 2 57 3 2" xfId="7642" xr:uid="{00000000-0005-0000-0000-0000FC160000}"/>
    <cellStyle name="40% - uthevingsfarge 2 57 3 2 2" xfId="16097" xr:uid="{7DE00C41-78F1-42ED-9948-8EA11608CDDD}"/>
    <cellStyle name="40% - uthevingsfarge 2 57 3 3" xfId="13524" xr:uid="{29E737B3-004E-4E69-95C8-51BE054FB219}"/>
    <cellStyle name="40% - uthevingsfarge 2 57 4" xfId="10380" xr:uid="{00000000-0005-0000-0000-0000FD160000}"/>
    <cellStyle name="40% - uthevingsfarge 2 57 4 2" xfId="18797" xr:uid="{92FFA19C-E600-48A8-9A1B-38FA2E00ADC9}"/>
    <cellStyle name="40% - uthevingsfarge 2 58" xfId="1514" xr:uid="{00000000-0005-0000-0000-0000FE160000}"/>
    <cellStyle name="40% - uthevingsfarge 2 58 2" xfId="1515" xr:uid="{00000000-0005-0000-0000-0000FF160000}"/>
    <cellStyle name="40% - uthevingsfarge 2 58 2 2" xfId="5711" xr:uid="{00000000-0005-0000-0000-000000170000}"/>
    <cellStyle name="40% - uthevingsfarge 2 58 2 2 2" xfId="8344" xr:uid="{00000000-0005-0000-0000-000001170000}"/>
    <cellStyle name="40% - uthevingsfarge 2 58 2 2 2 2" xfId="16799" xr:uid="{9A1631B2-19D7-4C07-98DA-238BB9565FA4}"/>
    <cellStyle name="40% - uthevingsfarge 2 58 2 2 3" xfId="14226" xr:uid="{2A57269E-63D3-4533-B0DA-D0914DE96614}"/>
    <cellStyle name="40% - uthevingsfarge 2 58 2 3" xfId="9950" xr:uid="{00000000-0005-0000-0000-000002170000}"/>
    <cellStyle name="40% - uthevingsfarge 2 58 2 3 2" xfId="18376" xr:uid="{0159466A-5B89-4783-8C32-6D8D6F557B45}"/>
    <cellStyle name="40% - uthevingsfarge 2 58 3" xfId="4990" xr:uid="{00000000-0005-0000-0000-000003170000}"/>
    <cellStyle name="40% - uthevingsfarge 2 58 3 2" xfId="7643" xr:uid="{00000000-0005-0000-0000-000004170000}"/>
    <cellStyle name="40% - uthevingsfarge 2 58 3 2 2" xfId="16098" xr:uid="{08FA1D13-1E03-4EC0-8086-C6A53897DDE6}"/>
    <cellStyle name="40% - uthevingsfarge 2 58 3 3" xfId="13525" xr:uid="{10844CBE-932D-4D85-98AE-368887EF966B}"/>
    <cellStyle name="40% - uthevingsfarge 2 58 4" xfId="9804" xr:uid="{00000000-0005-0000-0000-000005170000}"/>
    <cellStyle name="40% - uthevingsfarge 2 58 4 2" xfId="18230" xr:uid="{5F877A90-66E2-4949-AB41-43A439588B3D}"/>
    <cellStyle name="40% - uthevingsfarge 2 59" xfId="1516" xr:uid="{00000000-0005-0000-0000-000006170000}"/>
    <cellStyle name="40% - uthevingsfarge 2 59 2" xfId="1517" xr:uid="{00000000-0005-0000-0000-000007170000}"/>
    <cellStyle name="40% - uthevingsfarge 2 59 2 2" xfId="5712" xr:uid="{00000000-0005-0000-0000-000008170000}"/>
    <cellStyle name="40% - uthevingsfarge 2 59 2 2 2" xfId="8345" xr:uid="{00000000-0005-0000-0000-000009170000}"/>
    <cellStyle name="40% - uthevingsfarge 2 59 2 2 2 2" xfId="16800" xr:uid="{60922B77-9A6C-437E-8E0F-9C51370C57EA}"/>
    <cellStyle name="40% - uthevingsfarge 2 59 2 2 3" xfId="14227" xr:uid="{4D7923CE-6DC9-4CD6-991C-59DCA8BFE1C0}"/>
    <cellStyle name="40% - uthevingsfarge 2 59 2 3" xfId="10262" xr:uid="{00000000-0005-0000-0000-00000A170000}"/>
    <cellStyle name="40% - uthevingsfarge 2 59 2 3 2" xfId="18679" xr:uid="{9C0F7782-2469-4DC0-BCB1-FB5F4D9DA607}"/>
    <cellStyle name="40% - uthevingsfarge 2 59 3" xfId="4991" xr:uid="{00000000-0005-0000-0000-00000B170000}"/>
    <cellStyle name="40% - uthevingsfarge 2 59 3 2" xfId="7644" xr:uid="{00000000-0005-0000-0000-00000C170000}"/>
    <cellStyle name="40% - uthevingsfarge 2 59 3 2 2" xfId="16099" xr:uid="{A8C37025-07FD-463C-9495-8DECD099B178}"/>
    <cellStyle name="40% - uthevingsfarge 2 59 3 3" xfId="13526" xr:uid="{BA3392BC-58DB-4049-800C-1BDB28F47E82}"/>
    <cellStyle name="40% - uthevingsfarge 2 59 4" xfId="10379" xr:uid="{00000000-0005-0000-0000-00000D170000}"/>
    <cellStyle name="40% - uthevingsfarge 2 59 4 2" xfId="18796" xr:uid="{AAF44E6C-6F13-4030-942B-ADDF5231C144}"/>
    <cellStyle name="40% - uthevingsfarge 2 6" xfId="1518" xr:uid="{00000000-0005-0000-0000-00000E170000}"/>
    <cellStyle name="40% - uthevingsfarge 2 6 2" xfId="1519" xr:uid="{00000000-0005-0000-0000-00000F170000}"/>
    <cellStyle name="40% - uthevingsfarge 2 6 2 2" xfId="5713" xr:uid="{00000000-0005-0000-0000-000010170000}"/>
    <cellStyle name="40% - uthevingsfarge 2 6 2 2 2" xfId="8346" xr:uid="{00000000-0005-0000-0000-000011170000}"/>
    <cellStyle name="40% - uthevingsfarge 2 6 2 2 2 2" xfId="16801" xr:uid="{57BE9BE7-9DBC-4E7D-9786-93762DC039AA}"/>
    <cellStyle name="40% - uthevingsfarge 2 6 2 2 3" xfId="14228" xr:uid="{6B61B80A-854C-435D-B3A7-0766DD4A4B6E}"/>
    <cellStyle name="40% - uthevingsfarge 2 6 2 3" xfId="9884" xr:uid="{00000000-0005-0000-0000-000012170000}"/>
    <cellStyle name="40% - uthevingsfarge 2 6 2 3 2" xfId="18310" xr:uid="{E58EE38E-394B-43B7-A212-C4DBDE899C55}"/>
    <cellStyle name="40% - uthevingsfarge 2 6 3" xfId="4992" xr:uid="{00000000-0005-0000-0000-000013170000}"/>
    <cellStyle name="40% - uthevingsfarge 2 6 3 2" xfId="7645" xr:uid="{00000000-0005-0000-0000-000014170000}"/>
    <cellStyle name="40% - uthevingsfarge 2 6 3 2 2" xfId="16100" xr:uid="{93CB5615-B8FE-45DB-9307-A8AD8EE6E210}"/>
    <cellStyle name="40% - uthevingsfarge 2 6 3 3" xfId="13527" xr:uid="{2A5B45F8-19EA-487C-977B-FE47F3FE0B54}"/>
    <cellStyle name="40% - uthevingsfarge 2 6 4" xfId="9803" xr:uid="{00000000-0005-0000-0000-000015170000}"/>
    <cellStyle name="40% - uthevingsfarge 2 6 4 2" xfId="18229" xr:uid="{E96F9377-B070-4185-A5EC-8856E23249AC}"/>
    <cellStyle name="40% - uthevingsfarge 2 60" xfId="1520" xr:uid="{00000000-0005-0000-0000-000016170000}"/>
    <cellStyle name="40% - uthevingsfarge 2 60 2" xfId="1521" xr:uid="{00000000-0005-0000-0000-000017170000}"/>
    <cellStyle name="40% - uthevingsfarge 2 60 3" xfId="9751" xr:uid="{00000000-0005-0000-0000-000018170000}"/>
    <cellStyle name="40% - uthevingsfarge 2 60 3 2" xfId="18177" xr:uid="{C82F9C41-129E-4AE0-98E7-3601471CEC78}"/>
    <cellStyle name="40% - uthevingsfarge 2 61" xfId="1522" xr:uid="{00000000-0005-0000-0000-000019170000}"/>
    <cellStyle name="40% - uthevingsfarge 2 61 2" xfId="1523" xr:uid="{00000000-0005-0000-0000-00001A170000}"/>
    <cellStyle name="40% - uthevingsfarge 2 62" xfId="1524" xr:uid="{00000000-0005-0000-0000-00001B170000}"/>
    <cellStyle name="40% - uthevingsfarge 2 62 2" xfId="1525" xr:uid="{00000000-0005-0000-0000-00001C170000}"/>
    <cellStyle name="40% - uthevingsfarge 2 63" xfId="1526" xr:uid="{00000000-0005-0000-0000-00001D170000}"/>
    <cellStyle name="40% - uthevingsfarge 2 63 2" xfId="1527" xr:uid="{00000000-0005-0000-0000-00001E170000}"/>
    <cellStyle name="40% - uthevingsfarge 2 64" xfId="1528" xr:uid="{00000000-0005-0000-0000-00001F170000}"/>
    <cellStyle name="40% - uthevingsfarge 2 64 2" xfId="1529" xr:uid="{00000000-0005-0000-0000-000020170000}"/>
    <cellStyle name="40% - uthevingsfarge 2 65" xfId="1530" xr:uid="{00000000-0005-0000-0000-000021170000}"/>
    <cellStyle name="40% - uthevingsfarge 2 65 2" xfId="1531" xr:uid="{00000000-0005-0000-0000-000022170000}"/>
    <cellStyle name="40% - uthevingsfarge 2 66" xfId="1532" xr:uid="{00000000-0005-0000-0000-000023170000}"/>
    <cellStyle name="40% - uthevingsfarge 2 66 2" xfId="1533" xr:uid="{00000000-0005-0000-0000-000024170000}"/>
    <cellStyle name="40% - uthevingsfarge 2 67" xfId="1534" xr:uid="{00000000-0005-0000-0000-000025170000}"/>
    <cellStyle name="40% - uthevingsfarge 2 67 2" xfId="1535" xr:uid="{00000000-0005-0000-0000-000026170000}"/>
    <cellStyle name="40% - uthevingsfarge 2 68" xfId="1536" xr:uid="{00000000-0005-0000-0000-000027170000}"/>
    <cellStyle name="40% - uthevingsfarge 2 68 2" xfId="1537" xr:uid="{00000000-0005-0000-0000-000028170000}"/>
    <cellStyle name="40% - uthevingsfarge 2 69" xfId="1538" xr:uid="{00000000-0005-0000-0000-000029170000}"/>
    <cellStyle name="40% - uthevingsfarge 2 69 2" xfId="1539" xr:uid="{00000000-0005-0000-0000-00002A170000}"/>
    <cellStyle name="40% - uthevingsfarge 2 7" xfId="1540" xr:uid="{00000000-0005-0000-0000-00002B170000}"/>
    <cellStyle name="40% - uthevingsfarge 2 7 2" xfId="1541" xr:uid="{00000000-0005-0000-0000-00002C170000}"/>
    <cellStyle name="40% - uthevingsfarge 2 7 2 2" xfId="5714" xr:uid="{00000000-0005-0000-0000-00002D170000}"/>
    <cellStyle name="40% - uthevingsfarge 2 7 2 2 2" xfId="8347" xr:uid="{00000000-0005-0000-0000-00002E170000}"/>
    <cellStyle name="40% - uthevingsfarge 2 7 2 2 2 2" xfId="16802" xr:uid="{C3D950C8-F56B-49E3-B05A-502E9451F6B7}"/>
    <cellStyle name="40% - uthevingsfarge 2 7 2 2 3" xfId="14229" xr:uid="{E2A829FE-4985-4CCB-B9F9-33ACC54DE234}"/>
    <cellStyle name="40% - uthevingsfarge 2 7 2 3" xfId="9902" xr:uid="{00000000-0005-0000-0000-00002F170000}"/>
    <cellStyle name="40% - uthevingsfarge 2 7 2 3 2" xfId="18328" xr:uid="{5704159D-CE66-418F-9422-D1B64551CF1E}"/>
    <cellStyle name="40% - uthevingsfarge 2 7 3" xfId="4993" xr:uid="{00000000-0005-0000-0000-000030170000}"/>
    <cellStyle name="40% - uthevingsfarge 2 7 3 2" xfId="7646" xr:uid="{00000000-0005-0000-0000-000031170000}"/>
    <cellStyle name="40% - uthevingsfarge 2 7 3 2 2" xfId="16101" xr:uid="{03E64C7D-A52F-4E7F-96F2-1CF662BA1434}"/>
    <cellStyle name="40% - uthevingsfarge 2 7 3 3" xfId="13528" xr:uid="{AF044C19-6871-4315-886E-256841BC2712}"/>
    <cellStyle name="40% - uthevingsfarge 2 7 4" xfId="9802" xr:uid="{00000000-0005-0000-0000-000032170000}"/>
    <cellStyle name="40% - uthevingsfarge 2 7 4 2" xfId="18228" xr:uid="{FB76D099-C90B-41C8-89CB-E87CFD85FC7B}"/>
    <cellStyle name="40% - uthevingsfarge 2 70" xfId="1542" xr:uid="{00000000-0005-0000-0000-000033170000}"/>
    <cellStyle name="40% - uthevingsfarge 2 70 2" xfId="1543" xr:uid="{00000000-0005-0000-0000-000034170000}"/>
    <cellStyle name="40% - uthevingsfarge 2 71" xfId="1544" xr:uid="{00000000-0005-0000-0000-000035170000}"/>
    <cellStyle name="40% - uthevingsfarge 2 71 2" xfId="1545" xr:uid="{00000000-0005-0000-0000-000036170000}"/>
    <cellStyle name="40% - uthevingsfarge 2 72" xfId="1546" xr:uid="{00000000-0005-0000-0000-000037170000}"/>
    <cellStyle name="40% - uthevingsfarge 2 72 2" xfId="1547" xr:uid="{00000000-0005-0000-0000-000038170000}"/>
    <cellStyle name="40% - uthevingsfarge 2 73" xfId="1548" xr:uid="{00000000-0005-0000-0000-000039170000}"/>
    <cellStyle name="40% - uthevingsfarge 2 73 2" xfId="1549" xr:uid="{00000000-0005-0000-0000-00003A170000}"/>
    <cellStyle name="40% - uthevingsfarge 2 74" xfId="1550" xr:uid="{00000000-0005-0000-0000-00003B170000}"/>
    <cellStyle name="40% - uthevingsfarge 2 74 2" xfId="1551" xr:uid="{00000000-0005-0000-0000-00003C170000}"/>
    <cellStyle name="40% - uthevingsfarge 2 75" xfId="1552" xr:uid="{00000000-0005-0000-0000-00003D170000}"/>
    <cellStyle name="40% - uthevingsfarge 2 75 2" xfId="1553" xr:uid="{00000000-0005-0000-0000-00003E170000}"/>
    <cellStyle name="40% - uthevingsfarge 2 76" xfId="1554" xr:uid="{00000000-0005-0000-0000-00003F170000}"/>
    <cellStyle name="40% - uthevingsfarge 2 76 2" xfId="1555" xr:uid="{00000000-0005-0000-0000-000040170000}"/>
    <cellStyle name="40% - uthevingsfarge 2 77" xfId="1556" xr:uid="{00000000-0005-0000-0000-000041170000}"/>
    <cellStyle name="40% - uthevingsfarge 2 78" xfId="1557" xr:uid="{00000000-0005-0000-0000-000042170000}"/>
    <cellStyle name="40% - uthevingsfarge 2 79" xfId="1558" xr:uid="{00000000-0005-0000-0000-000043170000}"/>
    <cellStyle name="40% - uthevingsfarge 2 8" xfId="1559" xr:uid="{00000000-0005-0000-0000-000044170000}"/>
    <cellStyle name="40% - uthevingsfarge 2 8 2" xfId="1560" xr:uid="{00000000-0005-0000-0000-000045170000}"/>
    <cellStyle name="40% - uthevingsfarge 2 8 2 2" xfId="5715" xr:uid="{00000000-0005-0000-0000-000046170000}"/>
    <cellStyle name="40% - uthevingsfarge 2 8 2 2 2" xfId="8348" xr:uid="{00000000-0005-0000-0000-000047170000}"/>
    <cellStyle name="40% - uthevingsfarge 2 8 2 2 2 2" xfId="16803" xr:uid="{6FCE1EB2-8AA6-48B7-84AF-FF3EB2BB3713}"/>
    <cellStyle name="40% - uthevingsfarge 2 8 2 2 3" xfId="14230" xr:uid="{83F78743-513B-4EE2-A330-6525240B4357}"/>
    <cellStyle name="40% - uthevingsfarge 2 8 2 3" xfId="10378" xr:uid="{00000000-0005-0000-0000-000048170000}"/>
    <cellStyle name="40% - uthevingsfarge 2 8 2 3 2" xfId="18795" xr:uid="{4D6BDB47-8CE4-4EF8-96BF-015E5998D023}"/>
    <cellStyle name="40% - uthevingsfarge 2 8 3" xfId="4994" xr:uid="{00000000-0005-0000-0000-000049170000}"/>
    <cellStyle name="40% - uthevingsfarge 2 8 3 2" xfId="7647" xr:uid="{00000000-0005-0000-0000-00004A170000}"/>
    <cellStyle name="40% - uthevingsfarge 2 8 3 2 2" xfId="16102" xr:uid="{C866A4C8-7794-4A47-BA10-345F1271EB8F}"/>
    <cellStyle name="40% - uthevingsfarge 2 8 3 3" xfId="13529" xr:uid="{E9ACF968-5963-4BAA-AE8C-7A1CCDED6B85}"/>
    <cellStyle name="40% - uthevingsfarge 2 8 4" xfId="9750" xr:uid="{00000000-0005-0000-0000-00004B170000}"/>
    <cellStyle name="40% - uthevingsfarge 2 8 4 2" xfId="18176" xr:uid="{CF1E01FD-AAF1-49A1-BFA7-8B9CAF44023D}"/>
    <cellStyle name="40% - uthevingsfarge 2 80" xfId="1561" xr:uid="{00000000-0005-0000-0000-00004C170000}"/>
    <cellStyle name="40% - uthevingsfarge 2 81" xfId="1562" xr:uid="{00000000-0005-0000-0000-00004D170000}"/>
    <cellStyle name="40% - uthevingsfarge 2 82" xfId="1563" xr:uid="{00000000-0005-0000-0000-00004E170000}"/>
    <cellStyle name="40% - uthevingsfarge 2 83" xfId="1564" xr:uid="{00000000-0005-0000-0000-00004F170000}"/>
    <cellStyle name="40% - uthevingsfarge 2 84" xfId="1565" xr:uid="{00000000-0005-0000-0000-000050170000}"/>
    <cellStyle name="40% - uthevingsfarge 2 85" xfId="1566" xr:uid="{00000000-0005-0000-0000-000051170000}"/>
    <cellStyle name="40% - uthevingsfarge 2 86" xfId="1567" xr:uid="{00000000-0005-0000-0000-000052170000}"/>
    <cellStyle name="40% - uthevingsfarge 2 87" xfId="1568" xr:uid="{00000000-0005-0000-0000-000053170000}"/>
    <cellStyle name="40% - uthevingsfarge 2 88" xfId="1569" xr:uid="{00000000-0005-0000-0000-000054170000}"/>
    <cellStyle name="40% - uthevingsfarge 2 89" xfId="1570" xr:uid="{00000000-0005-0000-0000-000055170000}"/>
    <cellStyle name="40% - uthevingsfarge 2 9" xfId="1571" xr:uid="{00000000-0005-0000-0000-000056170000}"/>
    <cellStyle name="40% - uthevingsfarge 2 9 2" xfId="1572" xr:uid="{00000000-0005-0000-0000-000057170000}"/>
    <cellStyle name="40% - uthevingsfarge 2 9 2 2" xfId="5716" xr:uid="{00000000-0005-0000-0000-000058170000}"/>
    <cellStyle name="40% - uthevingsfarge 2 9 2 2 2" xfId="8349" xr:uid="{00000000-0005-0000-0000-000059170000}"/>
    <cellStyle name="40% - uthevingsfarge 2 9 2 2 2 2" xfId="16804" xr:uid="{89F26714-5038-453B-892A-8067D9C21E30}"/>
    <cellStyle name="40% - uthevingsfarge 2 9 2 2 3" xfId="14231" xr:uid="{076E5AB3-A6A6-421C-A2C0-902DEEC82F67}"/>
    <cellStyle name="40% - uthevingsfarge 2 9 2 3" xfId="9903" xr:uid="{00000000-0005-0000-0000-00005A170000}"/>
    <cellStyle name="40% - uthevingsfarge 2 9 2 3 2" xfId="18329" xr:uid="{CD4ED3F3-2A79-4C2E-97FD-0A4C602FCF0E}"/>
    <cellStyle name="40% - uthevingsfarge 2 9 3" xfId="4995" xr:uid="{00000000-0005-0000-0000-00005B170000}"/>
    <cellStyle name="40% - uthevingsfarge 2 9 3 2" xfId="7648" xr:uid="{00000000-0005-0000-0000-00005C170000}"/>
    <cellStyle name="40% - uthevingsfarge 2 9 3 2 2" xfId="16103" xr:uid="{D44600CC-F8C0-40F5-8EB1-6F54BF367E46}"/>
    <cellStyle name="40% - uthevingsfarge 2 9 3 3" xfId="13530" xr:uid="{B23FCB4F-8818-413D-A52B-EEC8FFD8BE5D}"/>
    <cellStyle name="40% - uthevingsfarge 2 9 4" xfId="9801" xr:uid="{00000000-0005-0000-0000-00005D170000}"/>
    <cellStyle name="40% - uthevingsfarge 2 9 4 2" xfId="18227" xr:uid="{9662F8BD-8F58-4BA2-9D29-6FAF6F60035C}"/>
    <cellStyle name="40% - uthevingsfarge 2 90" xfId="1573" xr:uid="{00000000-0005-0000-0000-00005E170000}"/>
    <cellStyle name="40% - uthevingsfarge 2 90 2" xfId="2879" xr:uid="{00000000-0005-0000-0000-00005F170000}"/>
    <cellStyle name="40% - uthevingsfarge 2 90 2 2" xfId="3319" xr:uid="{00000000-0005-0000-0000-000060170000}"/>
    <cellStyle name="40% - uthevingsfarge 2 90 2 2 2" xfId="6904" xr:uid="{00000000-0005-0000-0000-000061170000}"/>
    <cellStyle name="40% - uthevingsfarge 2 90 2 2 2 2" xfId="15359" xr:uid="{9DE0196C-3ECC-4B4B-859F-A4A525E55B98}"/>
    <cellStyle name="40% - uthevingsfarge 2 90 2 2 3" xfId="12212" xr:uid="{47500765-A05B-4405-8C2F-53FD147E7A2C}"/>
    <cellStyle name="40% - uthevingsfarge 2 90 2 3" xfId="4108" xr:uid="{00000000-0005-0000-0000-000062170000}"/>
    <cellStyle name="40% - uthevingsfarge 2 90 2 3 2" xfId="12996" xr:uid="{85477B92-7656-4268-A1DE-B2BE815FD659}"/>
    <cellStyle name="40% - uthevingsfarge 2 90 2 4" xfId="6452" xr:uid="{00000000-0005-0000-0000-000063170000}"/>
    <cellStyle name="40% - uthevingsfarge 2 90 2 4 2" xfId="14907" xr:uid="{240A928F-28EE-44BA-8BB6-B0583F75AADA}"/>
    <cellStyle name="40% - uthevingsfarge 2 90 2 5" xfId="8904" xr:uid="{00000000-0005-0000-0000-000064170000}"/>
    <cellStyle name="40% - uthevingsfarge 2 90 2 5 2" xfId="17359" xr:uid="{3F4E314A-806C-4413-BE9F-B13CA9D0CA22}"/>
    <cellStyle name="40% - uthevingsfarge 2 90 2 6" xfId="11772" xr:uid="{26E1BAB9-3AC1-4560-BF60-99F7E94A163D}"/>
    <cellStyle name="40% - uthevingsfarge 2 90 3" xfId="3318" xr:uid="{00000000-0005-0000-0000-000065170000}"/>
    <cellStyle name="40% - uthevingsfarge 2 90 3 2" xfId="6903" xr:uid="{00000000-0005-0000-0000-000066170000}"/>
    <cellStyle name="40% - uthevingsfarge 2 90 3 2 2" xfId="15358" xr:uid="{7A040F73-E6C7-4B20-8C92-34EE4218AAB3}"/>
    <cellStyle name="40% - uthevingsfarge 2 90 3 3" xfId="12211" xr:uid="{62717CCE-F635-4583-ADF2-CA4EDDF57FAE}"/>
    <cellStyle name="40% - uthevingsfarge 2 90 4" xfId="3868" xr:uid="{00000000-0005-0000-0000-000067170000}"/>
    <cellStyle name="40% - uthevingsfarge 2 90 4 2" xfId="12757" xr:uid="{89D832A6-07CF-4B16-BA17-476A0F02FC43}"/>
    <cellStyle name="40% - uthevingsfarge 2 90 5" xfId="6167" xr:uid="{00000000-0005-0000-0000-000068170000}"/>
    <cellStyle name="40% - uthevingsfarge 2 90 5 2" xfId="14622" xr:uid="{84DE444B-B1C0-4047-9D75-0422A9A872B8}"/>
    <cellStyle name="40% - uthevingsfarge 2 90 6" xfId="8903" xr:uid="{00000000-0005-0000-0000-000069170000}"/>
    <cellStyle name="40% - uthevingsfarge 2 90 6 2" xfId="17358" xr:uid="{488613CE-F346-4EC9-BBE4-41E99615EA44}"/>
    <cellStyle name="40% - uthevingsfarge 2 90 7" xfId="11490" xr:uid="{E287D02D-5AA6-4C72-BB01-5CB47600749C}"/>
    <cellStyle name="40% - uthevingsfarge 2 91" xfId="1574" xr:uid="{00000000-0005-0000-0000-00006A170000}"/>
    <cellStyle name="40% - uthevingsfarge 2 91 2" xfId="2880" xr:uid="{00000000-0005-0000-0000-00006B170000}"/>
    <cellStyle name="40% - uthevingsfarge 2 91 2 2" xfId="3321" xr:uid="{00000000-0005-0000-0000-00006C170000}"/>
    <cellStyle name="40% - uthevingsfarge 2 91 2 2 2" xfId="6906" xr:uid="{00000000-0005-0000-0000-00006D170000}"/>
    <cellStyle name="40% - uthevingsfarge 2 91 2 2 2 2" xfId="15361" xr:uid="{43C54996-7E61-4F8F-A684-2BA804F235DE}"/>
    <cellStyle name="40% - uthevingsfarge 2 91 2 2 3" xfId="12214" xr:uid="{FD24FDD1-08D3-43FA-B710-78ADA7A75826}"/>
    <cellStyle name="40% - uthevingsfarge 2 91 2 3" xfId="4109" xr:uid="{00000000-0005-0000-0000-00006E170000}"/>
    <cellStyle name="40% - uthevingsfarge 2 91 2 3 2" xfId="12997" xr:uid="{2567FE5D-878B-40F2-A8E4-7A378F4D1763}"/>
    <cellStyle name="40% - uthevingsfarge 2 91 2 4" xfId="6453" xr:uid="{00000000-0005-0000-0000-00006F170000}"/>
    <cellStyle name="40% - uthevingsfarge 2 91 2 4 2" xfId="14908" xr:uid="{E26EFE1A-A709-423C-B7B9-4A83AFAAA5BF}"/>
    <cellStyle name="40% - uthevingsfarge 2 91 2 5" xfId="8906" xr:uid="{00000000-0005-0000-0000-000070170000}"/>
    <cellStyle name="40% - uthevingsfarge 2 91 2 5 2" xfId="17361" xr:uid="{81746209-52ED-4E0E-90E5-99CBC57A6287}"/>
    <cellStyle name="40% - uthevingsfarge 2 91 2 6" xfId="11773" xr:uid="{F23A75BF-41A8-4C38-B920-F51C6DA3F81E}"/>
    <cellStyle name="40% - uthevingsfarge 2 91 3" xfId="3320" xr:uid="{00000000-0005-0000-0000-000071170000}"/>
    <cellStyle name="40% - uthevingsfarge 2 91 3 2" xfId="6905" xr:uid="{00000000-0005-0000-0000-000072170000}"/>
    <cellStyle name="40% - uthevingsfarge 2 91 3 2 2" xfId="15360" xr:uid="{2BDD6B12-8C24-4138-AE8E-D09D32E577D1}"/>
    <cellStyle name="40% - uthevingsfarge 2 91 3 3" xfId="12213" xr:uid="{6F1E4664-38D2-485F-90A4-5CCD12AA9D89}"/>
    <cellStyle name="40% - uthevingsfarge 2 91 4" xfId="3867" xr:uid="{00000000-0005-0000-0000-000073170000}"/>
    <cellStyle name="40% - uthevingsfarge 2 91 4 2" xfId="12756" xr:uid="{2E23770B-51E0-4FEC-99CA-A22B96601FD2}"/>
    <cellStyle name="40% - uthevingsfarge 2 91 5" xfId="6168" xr:uid="{00000000-0005-0000-0000-000074170000}"/>
    <cellStyle name="40% - uthevingsfarge 2 91 5 2" xfId="14623" xr:uid="{8C055CDA-A30E-402B-B960-0F860375B291}"/>
    <cellStyle name="40% - uthevingsfarge 2 91 6" xfId="8905" xr:uid="{00000000-0005-0000-0000-000075170000}"/>
    <cellStyle name="40% - uthevingsfarge 2 91 6 2" xfId="17360" xr:uid="{E01BF527-ABD6-4125-AF41-CCF48F2CC365}"/>
    <cellStyle name="40% - uthevingsfarge 2 91 7" xfId="11491" xr:uid="{D60005E7-2DDC-42BC-9222-F99813564401}"/>
    <cellStyle name="40% - uthevingsfarge 2 92" xfId="1575" xr:uid="{00000000-0005-0000-0000-000076170000}"/>
    <cellStyle name="40% - uthevingsfarge 2 92 2" xfId="2881" xr:uid="{00000000-0005-0000-0000-000077170000}"/>
    <cellStyle name="40% - uthevingsfarge 2 92 2 2" xfId="3323" xr:uid="{00000000-0005-0000-0000-000078170000}"/>
    <cellStyle name="40% - uthevingsfarge 2 92 2 2 2" xfId="6908" xr:uid="{00000000-0005-0000-0000-000079170000}"/>
    <cellStyle name="40% - uthevingsfarge 2 92 2 2 2 2" xfId="15363" xr:uid="{DC843AE2-CF1B-4320-A1BF-9F6618F7D12B}"/>
    <cellStyle name="40% - uthevingsfarge 2 92 2 2 3" xfId="12216" xr:uid="{4B0BE2C8-2528-4C8C-9309-87D7AD0ECB23}"/>
    <cellStyle name="40% - uthevingsfarge 2 92 2 3" xfId="4028" xr:uid="{00000000-0005-0000-0000-00007A170000}"/>
    <cellStyle name="40% - uthevingsfarge 2 92 2 3 2" xfId="12916" xr:uid="{05F23E4A-3360-4703-A925-98AA77AAE200}"/>
    <cellStyle name="40% - uthevingsfarge 2 92 2 4" xfId="6454" xr:uid="{00000000-0005-0000-0000-00007B170000}"/>
    <cellStyle name="40% - uthevingsfarge 2 92 2 4 2" xfId="14909" xr:uid="{E1BF2728-18EB-4BD8-8B1B-693ADF575A6F}"/>
    <cellStyle name="40% - uthevingsfarge 2 92 2 5" xfId="8908" xr:uid="{00000000-0005-0000-0000-00007C170000}"/>
    <cellStyle name="40% - uthevingsfarge 2 92 2 5 2" xfId="17363" xr:uid="{8528746F-A4A8-41E5-AEFA-B21D531BEE85}"/>
    <cellStyle name="40% - uthevingsfarge 2 92 2 6" xfId="11774" xr:uid="{B760D282-855C-496F-8F7C-225B64141680}"/>
    <cellStyle name="40% - uthevingsfarge 2 92 3" xfId="3322" xr:uid="{00000000-0005-0000-0000-00007D170000}"/>
    <cellStyle name="40% - uthevingsfarge 2 92 3 2" xfId="6907" xr:uid="{00000000-0005-0000-0000-00007E170000}"/>
    <cellStyle name="40% - uthevingsfarge 2 92 3 2 2" xfId="15362" xr:uid="{23878439-1566-4E6D-8493-8591E8B3725D}"/>
    <cellStyle name="40% - uthevingsfarge 2 92 3 3" xfId="12215" xr:uid="{AFF995B8-225E-4435-9671-2931324DFB0B}"/>
    <cellStyle name="40% - uthevingsfarge 2 92 4" xfId="3866" xr:uid="{00000000-0005-0000-0000-00007F170000}"/>
    <cellStyle name="40% - uthevingsfarge 2 92 4 2" xfId="12755" xr:uid="{C0BAB73F-DB59-4DF4-9DAB-564EE8B08FD4}"/>
    <cellStyle name="40% - uthevingsfarge 2 92 5" xfId="6169" xr:uid="{00000000-0005-0000-0000-000080170000}"/>
    <cellStyle name="40% - uthevingsfarge 2 92 5 2" xfId="14624" xr:uid="{96D02AAF-3398-41FB-94DC-05D271DB5009}"/>
    <cellStyle name="40% - uthevingsfarge 2 92 6" xfId="8907" xr:uid="{00000000-0005-0000-0000-000081170000}"/>
    <cellStyle name="40% - uthevingsfarge 2 92 6 2" xfId="17362" xr:uid="{3F239A47-2FF2-4597-8082-9C54E9D0B1F9}"/>
    <cellStyle name="40% - uthevingsfarge 2 92 7" xfId="11492" xr:uid="{D2815F63-8865-470D-BA8A-74AA25147535}"/>
    <cellStyle name="40% - uthevingsfarge 2 93" xfId="1576" xr:uid="{00000000-0005-0000-0000-000082170000}"/>
    <cellStyle name="40% - uthevingsfarge 2 93 2" xfId="2882" xr:uid="{00000000-0005-0000-0000-000083170000}"/>
    <cellStyle name="40% - uthevingsfarge 2 93 2 2" xfId="3325" xr:uid="{00000000-0005-0000-0000-000084170000}"/>
    <cellStyle name="40% - uthevingsfarge 2 93 2 2 2" xfId="6910" xr:uid="{00000000-0005-0000-0000-000085170000}"/>
    <cellStyle name="40% - uthevingsfarge 2 93 2 2 2 2" xfId="15365" xr:uid="{73DE6C4B-ABF3-4FFB-BEF1-8E1B41D8CBDE}"/>
    <cellStyle name="40% - uthevingsfarge 2 93 2 2 3" xfId="12218" xr:uid="{37E88094-B838-4F94-8B4F-978F4AAFDD11}"/>
    <cellStyle name="40% - uthevingsfarge 2 93 2 3" xfId="3718" xr:uid="{00000000-0005-0000-0000-000086170000}"/>
    <cellStyle name="40% - uthevingsfarge 2 93 2 3 2" xfId="12607" xr:uid="{C5D0C438-802F-4F35-B192-4986F5AB457F}"/>
    <cellStyle name="40% - uthevingsfarge 2 93 2 4" xfId="6455" xr:uid="{00000000-0005-0000-0000-000087170000}"/>
    <cellStyle name="40% - uthevingsfarge 2 93 2 4 2" xfId="14910" xr:uid="{1AE6374F-ED77-4CE3-9BF8-322A148AC7D1}"/>
    <cellStyle name="40% - uthevingsfarge 2 93 2 5" xfId="8910" xr:uid="{00000000-0005-0000-0000-000088170000}"/>
    <cellStyle name="40% - uthevingsfarge 2 93 2 5 2" xfId="17365" xr:uid="{5FA90079-6D3B-4798-97CA-67AA72649E07}"/>
    <cellStyle name="40% - uthevingsfarge 2 93 2 6" xfId="11775" xr:uid="{ED7E7985-2A3D-4A4F-AFC3-D0621A13DC15}"/>
    <cellStyle name="40% - uthevingsfarge 2 93 3" xfId="3324" xr:uid="{00000000-0005-0000-0000-000089170000}"/>
    <cellStyle name="40% - uthevingsfarge 2 93 3 2" xfId="6909" xr:uid="{00000000-0005-0000-0000-00008A170000}"/>
    <cellStyle name="40% - uthevingsfarge 2 93 3 2 2" xfId="15364" xr:uid="{A02CAE8B-D2DA-49B3-9E45-D2111DD76C31}"/>
    <cellStyle name="40% - uthevingsfarge 2 93 3 3" xfId="12217" xr:uid="{BD5E0BAF-4D7B-4572-ACC4-085D00F68765}"/>
    <cellStyle name="40% - uthevingsfarge 2 93 4" xfId="3865" xr:uid="{00000000-0005-0000-0000-00008B170000}"/>
    <cellStyle name="40% - uthevingsfarge 2 93 4 2" xfId="12754" xr:uid="{702D87D1-4173-4541-993A-BF43DD001C3C}"/>
    <cellStyle name="40% - uthevingsfarge 2 93 5" xfId="6170" xr:uid="{00000000-0005-0000-0000-00008C170000}"/>
    <cellStyle name="40% - uthevingsfarge 2 93 5 2" xfId="14625" xr:uid="{D09AC982-1510-4440-BD42-E08230D5CF17}"/>
    <cellStyle name="40% - uthevingsfarge 2 93 6" xfId="8909" xr:uid="{00000000-0005-0000-0000-00008D170000}"/>
    <cellStyle name="40% - uthevingsfarge 2 93 6 2" xfId="17364" xr:uid="{B620F07F-8103-4A38-8AE3-928EE55C8282}"/>
    <cellStyle name="40% - uthevingsfarge 2 93 7" xfId="11493" xr:uid="{1DBEAB27-4420-46D7-AD74-7CFDF4AC4D22}"/>
    <cellStyle name="40% - uthevingsfarge 2 94" xfId="1577" xr:uid="{00000000-0005-0000-0000-00008E170000}"/>
    <cellStyle name="40% - uthevingsfarge 2 94 2" xfId="2883" xr:uid="{00000000-0005-0000-0000-00008F170000}"/>
    <cellStyle name="40% - uthevingsfarge 2 94 2 2" xfId="3327" xr:uid="{00000000-0005-0000-0000-000090170000}"/>
    <cellStyle name="40% - uthevingsfarge 2 94 2 2 2" xfId="6912" xr:uid="{00000000-0005-0000-0000-000091170000}"/>
    <cellStyle name="40% - uthevingsfarge 2 94 2 2 2 2" xfId="15367" xr:uid="{EE32E10D-C178-4FD4-80FA-E45C1B601006}"/>
    <cellStyle name="40% - uthevingsfarge 2 94 2 2 3" xfId="12220" xr:uid="{8E216040-CAFF-48AD-AFBC-B7F134F2410E}"/>
    <cellStyle name="40% - uthevingsfarge 2 94 2 3" xfId="4106" xr:uid="{00000000-0005-0000-0000-000092170000}"/>
    <cellStyle name="40% - uthevingsfarge 2 94 2 3 2" xfId="12994" xr:uid="{91B3B0BD-0682-4AB2-99BC-8C737DD2DC14}"/>
    <cellStyle name="40% - uthevingsfarge 2 94 2 4" xfId="6456" xr:uid="{00000000-0005-0000-0000-000093170000}"/>
    <cellStyle name="40% - uthevingsfarge 2 94 2 4 2" xfId="14911" xr:uid="{44D2F505-197E-41BA-AB9B-AADEDB65796C}"/>
    <cellStyle name="40% - uthevingsfarge 2 94 2 5" xfId="8912" xr:uid="{00000000-0005-0000-0000-000094170000}"/>
    <cellStyle name="40% - uthevingsfarge 2 94 2 5 2" xfId="17367" xr:uid="{85FE6FAD-A2A5-4C99-A5CD-4DCFC5ECE0A2}"/>
    <cellStyle name="40% - uthevingsfarge 2 94 2 6" xfId="11776" xr:uid="{94C2FBF0-E004-4780-8918-48F9F518400D}"/>
    <cellStyle name="40% - uthevingsfarge 2 94 3" xfId="3326" xr:uid="{00000000-0005-0000-0000-000095170000}"/>
    <cellStyle name="40% - uthevingsfarge 2 94 3 2" xfId="6911" xr:uid="{00000000-0005-0000-0000-000096170000}"/>
    <cellStyle name="40% - uthevingsfarge 2 94 3 2 2" xfId="15366" xr:uid="{E15A62A5-111E-4EDC-AB91-ACCD9F6BB0B8}"/>
    <cellStyle name="40% - uthevingsfarge 2 94 3 3" xfId="12219" xr:uid="{93FE4DB7-3AE4-4D12-9AE8-114548705B01}"/>
    <cellStyle name="40% - uthevingsfarge 2 94 4" xfId="3864" xr:uid="{00000000-0005-0000-0000-000097170000}"/>
    <cellStyle name="40% - uthevingsfarge 2 94 4 2" xfId="12753" xr:uid="{89354C8A-18C3-40EF-A440-5BF2502C53E3}"/>
    <cellStyle name="40% - uthevingsfarge 2 94 5" xfId="6171" xr:uid="{00000000-0005-0000-0000-000098170000}"/>
    <cellStyle name="40% - uthevingsfarge 2 94 5 2" xfId="14626" xr:uid="{6D094679-C875-462C-832D-FEF29A9200AE}"/>
    <cellStyle name="40% - uthevingsfarge 2 94 6" xfId="8911" xr:uid="{00000000-0005-0000-0000-000099170000}"/>
    <cellStyle name="40% - uthevingsfarge 2 94 6 2" xfId="17366" xr:uid="{D364FC89-375B-4174-B50E-6554F859BC87}"/>
    <cellStyle name="40% - uthevingsfarge 2 94 7" xfId="11494" xr:uid="{404A5CAC-0AD3-4405-9994-6D136DE469B3}"/>
    <cellStyle name="40% - uthevingsfarge 2 95" xfId="1578" xr:uid="{00000000-0005-0000-0000-00009A170000}"/>
    <cellStyle name="40% - uthevingsfarge 2 95 2" xfId="2884" xr:uid="{00000000-0005-0000-0000-00009B170000}"/>
    <cellStyle name="40% - uthevingsfarge 2 95 2 2" xfId="3329" xr:uid="{00000000-0005-0000-0000-00009C170000}"/>
    <cellStyle name="40% - uthevingsfarge 2 95 2 2 2" xfId="6914" xr:uid="{00000000-0005-0000-0000-00009D170000}"/>
    <cellStyle name="40% - uthevingsfarge 2 95 2 2 2 2" xfId="15369" xr:uid="{A81DA2F4-D32A-4EEF-B036-B18B15B96A72}"/>
    <cellStyle name="40% - uthevingsfarge 2 95 2 2 3" xfId="12222" xr:uid="{15B4F991-F1FB-487E-B734-A472673ADB16}"/>
    <cellStyle name="40% - uthevingsfarge 2 95 2 3" xfId="4107" xr:uid="{00000000-0005-0000-0000-00009E170000}"/>
    <cellStyle name="40% - uthevingsfarge 2 95 2 3 2" xfId="12995" xr:uid="{FC87DD67-0D65-403A-BDE1-455F097ADC4C}"/>
    <cellStyle name="40% - uthevingsfarge 2 95 2 4" xfId="6457" xr:uid="{00000000-0005-0000-0000-00009F170000}"/>
    <cellStyle name="40% - uthevingsfarge 2 95 2 4 2" xfId="14912" xr:uid="{E3F6AE20-61F9-46D6-BC2E-632217414F11}"/>
    <cellStyle name="40% - uthevingsfarge 2 95 2 5" xfId="8914" xr:uid="{00000000-0005-0000-0000-0000A0170000}"/>
    <cellStyle name="40% - uthevingsfarge 2 95 2 5 2" xfId="17369" xr:uid="{282F4994-20B7-4B98-8635-19A2DB1C7C85}"/>
    <cellStyle name="40% - uthevingsfarge 2 95 2 6" xfId="11777" xr:uid="{5AACF443-9C37-416B-A1F0-5AF4931669B3}"/>
    <cellStyle name="40% - uthevingsfarge 2 95 3" xfId="3328" xr:uid="{00000000-0005-0000-0000-0000A1170000}"/>
    <cellStyle name="40% - uthevingsfarge 2 95 3 2" xfId="6913" xr:uid="{00000000-0005-0000-0000-0000A2170000}"/>
    <cellStyle name="40% - uthevingsfarge 2 95 3 2 2" xfId="15368" xr:uid="{527B9426-9154-4ECD-8E75-DBF246211A3E}"/>
    <cellStyle name="40% - uthevingsfarge 2 95 3 3" xfId="12221" xr:uid="{731A1225-4D6B-4EEE-AADA-2D7077D2257B}"/>
    <cellStyle name="40% - uthevingsfarge 2 95 4" xfId="3863" xr:uid="{00000000-0005-0000-0000-0000A3170000}"/>
    <cellStyle name="40% - uthevingsfarge 2 95 4 2" xfId="12752" xr:uid="{F75C5336-9F00-4A07-B98C-09A6904D2CFE}"/>
    <cellStyle name="40% - uthevingsfarge 2 95 5" xfId="6172" xr:uid="{00000000-0005-0000-0000-0000A4170000}"/>
    <cellStyle name="40% - uthevingsfarge 2 95 5 2" xfId="14627" xr:uid="{6CE478E0-D457-40D2-A744-BD1D91E92BF1}"/>
    <cellStyle name="40% - uthevingsfarge 2 95 6" xfId="8913" xr:uid="{00000000-0005-0000-0000-0000A5170000}"/>
    <cellStyle name="40% - uthevingsfarge 2 95 6 2" xfId="17368" xr:uid="{F5B8747A-FF24-423A-9C56-74DB95BA39FD}"/>
    <cellStyle name="40% - uthevingsfarge 2 95 7" xfId="11495" xr:uid="{B8FAD759-D4B8-44AD-B842-81FC522E660E}"/>
    <cellStyle name="40% - uthevingsfarge 2 96" xfId="1579" xr:uid="{00000000-0005-0000-0000-0000A6170000}"/>
    <cellStyle name="40% - uthevingsfarge 2 96 2" xfId="2885" xr:uid="{00000000-0005-0000-0000-0000A7170000}"/>
    <cellStyle name="40% - uthevingsfarge 2 96 2 2" xfId="3331" xr:uid="{00000000-0005-0000-0000-0000A8170000}"/>
    <cellStyle name="40% - uthevingsfarge 2 96 2 2 2" xfId="6916" xr:uid="{00000000-0005-0000-0000-0000A9170000}"/>
    <cellStyle name="40% - uthevingsfarge 2 96 2 2 2 2" xfId="15371" xr:uid="{0EFA3A8B-1800-47C7-8107-379FE6F9F597}"/>
    <cellStyle name="40% - uthevingsfarge 2 96 2 2 3" xfId="12224" xr:uid="{E711F15C-2615-4C74-B528-66E74F2EDB15}"/>
    <cellStyle name="40% - uthevingsfarge 2 96 2 3" xfId="4027" xr:uid="{00000000-0005-0000-0000-0000AA170000}"/>
    <cellStyle name="40% - uthevingsfarge 2 96 2 3 2" xfId="12915" xr:uid="{0C8F7582-3D13-49D4-93BE-F4024E191DE3}"/>
    <cellStyle name="40% - uthevingsfarge 2 96 2 4" xfId="6458" xr:uid="{00000000-0005-0000-0000-0000AB170000}"/>
    <cellStyle name="40% - uthevingsfarge 2 96 2 4 2" xfId="14913" xr:uid="{B65BC95E-01F9-4859-A480-52CBC8C4C56C}"/>
    <cellStyle name="40% - uthevingsfarge 2 96 2 5" xfId="8916" xr:uid="{00000000-0005-0000-0000-0000AC170000}"/>
    <cellStyle name="40% - uthevingsfarge 2 96 2 5 2" xfId="17371" xr:uid="{19E1E69F-F300-44E6-A9CB-0F0A32E3D0AB}"/>
    <cellStyle name="40% - uthevingsfarge 2 96 2 6" xfId="11778" xr:uid="{1483AF39-BFAB-4479-963F-96A887406B41}"/>
    <cellStyle name="40% - uthevingsfarge 2 96 3" xfId="3330" xr:uid="{00000000-0005-0000-0000-0000AD170000}"/>
    <cellStyle name="40% - uthevingsfarge 2 96 3 2" xfId="6915" xr:uid="{00000000-0005-0000-0000-0000AE170000}"/>
    <cellStyle name="40% - uthevingsfarge 2 96 3 2 2" xfId="15370" xr:uid="{858726D0-667E-426E-AE09-E3A16B38878A}"/>
    <cellStyle name="40% - uthevingsfarge 2 96 3 3" xfId="12223" xr:uid="{EB1D68D5-3986-4B8A-9BE4-0DBF0A3EB772}"/>
    <cellStyle name="40% - uthevingsfarge 2 96 4" xfId="3862" xr:uid="{00000000-0005-0000-0000-0000AF170000}"/>
    <cellStyle name="40% - uthevingsfarge 2 96 4 2" xfId="12751" xr:uid="{BE32614B-19E8-45B8-B9C5-6F946C87A631}"/>
    <cellStyle name="40% - uthevingsfarge 2 96 5" xfId="6173" xr:uid="{00000000-0005-0000-0000-0000B0170000}"/>
    <cellStyle name="40% - uthevingsfarge 2 96 5 2" xfId="14628" xr:uid="{E171D30A-D4AA-4EC1-B443-2FD4616933D8}"/>
    <cellStyle name="40% - uthevingsfarge 2 96 6" xfId="8915" xr:uid="{00000000-0005-0000-0000-0000B1170000}"/>
    <cellStyle name="40% - uthevingsfarge 2 96 6 2" xfId="17370" xr:uid="{D0587129-85D0-4720-B7CC-ED0738DDFD23}"/>
    <cellStyle name="40% - uthevingsfarge 2 96 7" xfId="11496" xr:uid="{446778D2-9619-4C00-B074-645F03800213}"/>
    <cellStyle name="40% - uthevingsfarge 2 97" xfId="1580" xr:uid="{00000000-0005-0000-0000-0000B2170000}"/>
    <cellStyle name="40% - uthevingsfarge 2 97 2" xfId="2886" xr:uid="{00000000-0005-0000-0000-0000B3170000}"/>
    <cellStyle name="40% - uthevingsfarge 2 97 2 2" xfId="3333" xr:uid="{00000000-0005-0000-0000-0000B4170000}"/>
    <cellStyle name="40% - uthevingsfarge 2 97 2 2 2" xfId="6918" xr:uid="{00000000-0005-0000-0000-0000B5170000}"/>
    <cellStyle name="40% - uthevingsfarge 2 97 2 2 2 2" xfId="15373" xr:uid="{4E6D795B-953A-46DC-A7F8-ACB974751FA7}"/>
    <cellStyle name="40% - uthevingsfarge 2 97 2 2 3" xfId="12226" xr:uid="{EFFA1B91-D388-4E98-AC15-9D4701193A1E}"/>
    <cellStyle name="40% - uthevingsfarge 2 97 2 3" xfId="3717" xr:uid="{00000000-0005-0000-0000-0000B6170000}"/>
    <cellStyle name="40% - uthevingsfarge 2 97 2 3 2" xfId="12606" xr:uid="{AF900D5D-81CB-4B80-A06B-645655D5A4B1}"/>
    <cellStyle name="40% - uthevingsfarge 2 97 2 4" xfId="6459" xr:uid="{00000000-0005-0000-0000-0000B7170000}"/>
    <cellStyle name="40% - uthevingsfarge 2 97 2 4 2" xfId="14914" xr:uid="{D64EE6C2-2842-476E-9BE4-1F2D0AE4036D}"/>
    <cellStyle name="40% - uthevingsfarge 2 97 2 5" xfId="8918" xr:uid="{00000000-0005-0000-0000-0000B8170000}"/>
    <cellStyle name="40% - uthevingsfarge 2 97 2 5 2" xfId="17373" xr:uid="{E9491DEE-E88E-40CD-BD28-B2CA4E533632}"/>
    <cellStyle name="40% - uthevingsfarge 2 97 2 6" xfId="11779" xr:uid="{79C76B99-1473-4E2B-AC8B-9CACBC022A9F}"/>
    <cellStyle name="40% - uthevingsfarge 2 97 3" xfId="3332" xr:uid="{00000000-0005-0000-0000-0000B9170000}"/>
    <cellStyle name="40% - uthevingsfarge 2 97 3 2" xfId="6917" xr:uid="{00000000-0005-0000-0000-0000BA170000}"/>
    <cellStyle name="40% - uthevingsfarge 2 97 3 2 2" xfId="15372" xr:uid="{5AC4B24B-4A5B-4BEC-A8F2-101FD8076DD8}"/>
    <cellStyle name="40% - uthevingsfarge 2 97 3 3" xfId="12225" xr:uid="{D8DB7002-54C1-4E8C-B51D-0028FBA1B723}"/>
    <cellStyle name="40% - uthevingsfarge 2 97 4" xfId="3861" xr:uid="{00000000-0005-0000-0000-0000BB170000}"/>
    <cellStyle name="40% - uthevingsfarge 2 97 4 2" xfId="12750" xr:uid="{7C60984E-BA29-41C9-96A5-5B9B47380269}"/>
    <cellStyle name="40% - uthevingsfarge 2 97 5" xfId="6174" xr:uid="{00000000-0005-0000-0000-0000BC170000}"/>
    <cellStyle name="40% - uthevingsfarge 2 97 5 2" xfId="14629" xr:uid="{08DD212E-352C-4A87-818D-C4FE71B0ECC8}"/>
    <cellStyle name="40% - uthevingsfarge 2 97 6" xfId="8917" xr:uid="{00000000-0005-0000-0000-0000BD170000}"/>
    <cellStyle name="40% - uthevingsfarge 2 97 6 2" xfId="17372" xr:uid="{6A2D4510-3AE2-407B-B008-9BE2ADDB7596}"/>
    <cellStyle name="40% - uthevingsfarge 2 97 7" xfId="11497" xr:uid="{3D2AAC09-4542-4B8B-9E21-1F91D0BD5298}"/>
    <cellStyle name="40% - uthevingsfarge 2 98" xfId="1581" xr:uid="{00000000-0005-0000-0000-0000BE170000}"/>
    <cellStyle name="40% - uthevingsfarge 2 98 2" xfId="2887" xr:uid="{00000000-0005-0000-0000-0000BF170000}"/>
    <cellStyle name="40% - uthevingsfarge 2 98 2 2" xfId="3335" xr:uid="{00000000-0005-0000-0000-0000C0170000}"/>
    <cellStyle name="40% - uthevingsfarge 2 98 2 2 2" xfId="6920" xr:uid="{00000000-0005-0000-0000-0000C1170000}"/>
    <cellStyle name="40% - uthevingsfarge 2 98 2 2 2 2" xfId="15375" xr:uid="{3C08FA16-5C4C-47F6-B743-DA74712924E2}"/>
    <cellStyle name="40% - uthevingsfarge 2 98 2 2 3" xfId="12228" xr:uid="{B70ED8DA-6B96-4023-BD75-F0505D5BD217}"/>
    <cellStyle name="40% - uthevingsfarge 2 98 2 3" xfId="4104" xr:uid="{00000000-0005-0000-0000-0000C2170000}"/>
    <cellStyle name="40% - uthevingsfarge 2 98 2 3 2" xfId="12992" xr:uid="{441ADD80-7155-402E-8305-9B063179715D}"/>
    <cellStyle name="40% - uthevingsfarge 2 98 2 4" xfId="6460" xr:uid="{00000000-0005-0000-0000-0000C3170000}"/>
    <cellStyle name="40% - uthevingsfarge 2 98 2 4 2" xfId="14915" xr:uid="{B2C70F76-5CB3-4633-BDFB-49C9A8FFC85A}"/>
    <cellStyle name="40% - uthevingsfarge 2 98 2 5" xfId="8920" xr:uid="{00000000-0005-0000-0000-0000C4170000}"/>
    <cellStyle name="40% - uthevingsfarge 2 98 2 5 2" xfId="17375" xr:uid="{051E8E90-1776-452C-A24C-D0279D909E31}"/>
    <cellStyle name="40% - uthevingsfarge 2 98 2 6" xfId="11780" xr:uid="{38358192-FCC4-4382-9136-9D470848144D}"/>
    <cellStyle name="40% - uthevingsfarge 2 98 3" xfId="3334" xr:uid="{00000000-0005-0000-0000-0000C5170000}"/>
    <cellStyle name="40% - uthevingsfarge 2 98 3 2" xfId="6919" xr:uid="{00000000-0005-0000-0000-0000C6170000}"/>
    <cellStyle name="40% - uthevingsfarge 2 98 3 2 2" xfId="15374" xr:uid="{B0661CCA-A51F-44A9-80B1-CB8F0F707CD0}"/>
    <cellStyle name="40% - uthevingsfarge 2 98 3 3" xfId="12227" xr:uid="{56E97C5A-B9A7-4F22-B857-32B894A9C64D}"/>
    <cellStyle name="40% - uthevingsfarge 2 98 4" xfId="3860" xr:uid="{00000000-0005-0000-0000-0000C7170000}"/>
    <cellStyle name="40% - uthevingsfarge 2 98 4 2" xfId="12749" xr:uid="{9B0BA0A5-E910-4CDD-BE59-74D48B5A65D1}"/>
    <cellStyle name="40% - uthevingsfarge 2 98 5" xfId="6175" xr:uid="{00000000-0005-0000-0000-0000C8170000}"/>
    <cellStyle name="40% - uthevingsfarge 2 98 5 2" xfId="14630" xr:uid="{FBAECBE0-635E-47EE-913A-C566BA2B266F}"/>
    <cellStyle name="40% - uthevingsfarge 2 98 6" xfId="8919" xr:uid="{00000000-0005-0000-0000-0000C9170000}"/>
    <cellStyle name="40% - uthevingsfarge 2 98 6 2" xfId="17374" xr:uid="{384410D5-E019-4E80-AE37-B854057F38D8}"/>
    <cellStyle name="40% - uthevingsfarge 2 98 7" xfId="11498" xr:uid="{3603A85C-74BA-4641-91B4-F28BD18E0EFA}"/>
    <cellStyle name="40% - uthevingsfarge 2 99" xfId="1582" xr:uid="{00000000-0005-0000-0000-0000CA170000}"/>
    <cellStyle name="40% - uthevingsfarge 2 99 2" xfId="2888" xr:uid="{00000000-0005-0000-0000-0000CB170000}"/>
    <cellStyle name="40% - uthevingsfarge 2 99 2 2" xfId="3337" xr:uid="{00000000-0005-0000-0000-0000CC170000}"/>
    <cellStyle name="40% - uthevingsfarge 2 99 2 2 2" xfId="6922" xr:uid="{00000000-0005-0000-0000-0000CD170000}"/>
    <cellStyle name="40% - uthevingsfarge 2 99 2 2 2 2" xfId="15377" xr:uid="{B612777C-EBA2-4D5E-96A9-D5DBFF0DDFA9}"/>
    <cellStyle name="40% - uthevingsfarge 2 99 2 2 3" xfId="12230" xr:uid="{6E2E228D-0623-470E-9BE5-430647DFB7CC}"/>
    <cellStyle name="40% - uthevingsfarge 2 99 2 3" xfId="4105" xr:uid="{00000000-0005-0000-0000-0000CE170000}"/>
    <cellStyle name="40% - uthevingsfarge 2 99 2 3 2" xfId="12993" xr:uid="{5CEF42A1-98AF-4C63-A710-F23E9F7DC795}"/>
    <cellStyle name="40% - uthevingsfarge 2 99 2 4" xfId="6461" xr:uid="{00000000-0005-0000-0000-0000CF170000}"/>
    <cellStyle name="40% - uthevingsfarge 2 99 2 4 2" xfId="14916" xr:uid="{AB55D4F8-97B8-4608-9199-D178BC266AB7}"/>
    <cellStyle name="40% - uthevingsfarge 2 99 2 5" xfId="8922" xr:uid="{00000000-0005-0000-0000-0000D0170000}"/>
    <cellStyle name="40% - uthevingsfarge 2 99 2 5 2" xfId="17377" xr:uid="{26FC9B67-A480-4632-9E4B-29637AD55968}"/>
    <cellStyle name="40% - uthevingsfarge 2 99 2 6" xfId="11781" xr:uid="{50215AB5-6912-4577-9E1C-97407A04449F}"/>
    <cellStyle name="40% - uthevingsfarge 2 99 3" xfId="3336" xr:uid="{00000000-0005-0000-0000-0000D1170000}"/>
    <cellStyle name="40% - uthevingsfarge 2 99 3 2" xfId="6921" xr:uid="{00000000-0005-0000-0000-0000D2170000}"/>
    <cellStyle name="40% - uthevingsfarge 2 99 3 2 2" xfId="15376" xr:uid="{791A8B92-E37A-44AF-A2E7-84E2D092F873}"/>
    <cellStyle name="40% - uthevingsfarge 2 99 3 3" xfId="12229" xr:uid="{866E9055-BAAE-4242-8D99-A720E2508178}"/>
    <cellStyle name="40% - uthevingsfarge 2 99 4" xfId="3859" xr:uid="{00000000-0005-0000-0000-0000D3170000}"/>
    <cellStyle name="40% - uthevingsfarge 2 99 4 2" xfId="12748" xr:uid="{8BFACF35-05A6-4E79-8A3A-B12096C1CE6D}"/>
    <cellStyle name="40% - uthevingsfarge 2 99 5" xfId="6176" xr:uid="{00000000-0005-0000-0000-0000D4170000}"/>
    <cellStyle name="40% - uthevingsfarge 2 99 5 2" xfId="14631" xr:uid="{09093415-3573-489B-A4EC-A7EC06B542BA}"/>
    <cellStyle name="40% - uthevingsfarge 2 99 6" xfId="8921" xr:uid="{00000000-0005-0000-0000-0000D5170000}"/>
    <cellStyle name="40% - uthevingsfarge 2 99 6 2" xfId="17376" xr:uid="{668026F9-3BEB-4811-A94B-A4EB077F25ED}"/>
    <cellStyle name="40% - uthevingsfarge 2 99 7" xfId="11499" xr:uid="{BD0B5B82-565E-4C61-90F5-08A75DF32959}"/>
    <cellStyle name="40% - uthevingsfarge 3 10" xfId="1583" xr:uid="{00000000-0005-0000-0000-0000D6170000}"/>
    <cellStyle name="40% - uthevingsfarge 3 10 2" xfId="1584" xr:uid="{00000000-0005-0000-0000-0000D7170000}"/>
    <cellStyle name="40% - uthevingsfarge 3 10 2 2" xfId="5717" xr:uid="{00000000-0005-0000-0000-0000D8170000}"/>
    <cellStyle name="40% - uthevingsfarge 3 10 2 2 2" xfId="8350" xr:uid="{00000000-0005-0000-0000-0000D9170000}"/>
    <cellStyle name="40% - uthevingsfarge 3 10 2 2 2 2" xfId="16805" xr:uid="{7BEFB85A-BAF8-4889-9B81-1C94C55AFEA3}"/>
    <cellStyle name="40% - uthevingsfarge 3 10 2 2 3" xfId="14232" xr:uid="{A923DA6A-091C-4EDE-8A16-164E9B899A08}"/>
    <cellStyle name="40% - uthevingsfarge 3 10 2 3" xfId="10377" xr:uid="{00000000-0005-0000-0000-0000DA170000}"/>
    <cellStyle name="40% - uthevingsfarge 3 10 2 3 2" xfId="18794" xr:uid="{E95F381C-7BC9-42C6-842E-CE2B0610C7F1}"/>
    <cellStyle name="40% - uthevingsfarge 3 10 3" xfId="4996" xr:uid="{00000000-0005-0000-0000-0000DB170000}"/>
    <cellStyle name="40% - uthevingsfarge 3 10 3 2" xfId="7649" xr:uid="{00000000-0005-0000-0000-0000DC170000}"/>
    <cellStyle name="40% - uthevingsfarge 3 10 3 2 2" xfId="16104" xr:uid="{85E22690-F242-4AEF-BF85-5E78367A3395}"/>
    <cellStyle name="40% - uthevingsfarge 3 10 3 3" xfId="13531" xr:uid="{7773FCBE-DDC5-430D-BF5F-05834360C4D4}"/>
    <cellStyle name="40% - uthevingsfarge 3 10 4" xfId="9749" xr:uid="{00000000-0005-0000-0000-0000DD170000}"/>
    <cellStyle name="40% - uthevingsfarge 3 10 4 2" xfId="18175" xr:uid="{DCEAC2A2-7527-4368-96C6-74565B076EBE}"/>
    <cellStyle name="40% - uthevingsfarge 3 100" xfId="1585" xr:uid="{00000000-0005-0000-0000-0000DE170000}"/>
    <cellStyle name="40% - uthevingsfarge 3 100 2" xfId="2889" xr:uid="{00000000-0005-0000-0000-0000DF170000}"/>
    <cellStyle name="40% - uthevingsfarge 3 100 2 2" xfId="3339" xr:uid="{00000000-0005-0000-0000-0000E0170000}"/>
    <cellStyle name="40% - uthevingsfarge 3 100 2 2 2" xfId="6924" xr:uid="{00000000-0005-0000-0000-0000E1170000}"/>
    <cellStyle name="40% - uthevingsfarge 3 100 2 2 2 2" xfId="15379" xr:uid="{9D2703F7-FED7-42AB-B9C5-EDACF696F98C}"/>
    <cellStyle name="40% - uthevingsfarge 3 100 2 2 3" xfId="12232" xr:uid="{5F9FC4DD-4925-4A2E-8177-427C6BB2BBC6}"/>
    <cellStyle name="40% - uthevingsfarge 3 100 2 3" xfId="4026" xr:uid="{00000000-0005-0000-0000-0000E2170000}"/>
    <cellStyle name="40% - uthevingsfarge 3 100 2 3 2" xfId="12914" xr:uid="{D9B03781-5D4E-4C1F-B709-5F7CE4560E2D}"/>
    <cellStyle name="40% - uthevingsfarge 3 100 2 4" xfId="6462" xr:uid="{00000000-0005-0000-0000-0000E3170000}"/>
    <cellStyle name="40% - uthevingsfarge 3 100 2 4 2" xfId="14917" xr:uid="{1D3D9138-EDF0-4A10-B7D7-242F900C07D1}"/>
    <cellStyle name="40% - uthevingsfarge 3 100 2 5" xfId="8924" xr:uid="{00000000-0005-0000-0000-0000E4170000}"/>
    <cellStyle name="40% - uthevingsfarge 3 100 2 5 2" xfId="17379" xr:uid="{CCCFAA10-4FC5-440C-9403-2773E7370880}"/>
    <cellStyle name="40% - uthevingsfarge 3 100 2 6" xfId="11782" xr:uid="{2DB758B7-A27B-45E0-89BF-08D52AEB7B0B}"/>
    <cellStyle name="40% - uthevingsfarge 3 100 3" xfId="3338" xr:uid="{00000000-0005-0000-0000-0000E5170000}"/>
    <cellStyle name="40% - uthevingsfarge 3 100 3 2" xfId="6923" xr:uid="{00000000-0005-0000-0000-0000E6170000}"/>
    <cellStyle name="40% - uthevingsfarge 3 100 3 2 2" xfId="15378" xr:uid="{5412B1F0-A60B-4A3C-B1B2-01EA5AF57332}"/>
    <cellStyle name="40% - uthevingsfarge 3 100 3 3" xfId="12231" xr:uid="{E2270880-08EA-43CD-8AEC-CA0412273CC3}"/>
    <cellStyle name="40% - uthevingsfarge 3 100 4" xfId="3858" xr:uid="{00000000-0005-0000-0000-0000E7170000}"/>
    <cellStyle name="40% - uthevingsfarge 3 100 4 2" xfId="12747" xr:uid="{F739B7F0-4BCE-40A8-9196-A70D59FADC5D}"/>
    <cellStyle name="40% - uthevingsfarge 3 100 5" xfId="6177" xr:uid="{00000000-0005-0000-0000-0000E8170000}"/>
    <cellStyle name="40% - uthevingsfarge 3 100 5 2" xfId="14632" xr:uid="{4A4E3C8D-F261-457A-ADCC-03F086860C03}"/>
    <cellStyle name="40% - uthevingsfarge 3 100 6" xfId="8923" xr:uid="{00000000-0005-0000-0000-0000E9170000}"/>
    <cellStyle name="40% - uthevingsfarge 3 100 6 2" xfId="17378" xr:uid="{A9EF1C0F-79FD-449B-8628-3FCC1E27B79D}"/>
    <cellStyle name="40% - uthevingsfarge 3 100 7" xfId="11500" xr:uid="{6F4D7738-FA22-4970-B76F-848227B44B60}"/>
    <cellStyle name="40% - uthevingsfarge 3 101" xfId="1586" xr:uid="{00000000-0005-0000-0000-0000EA170000}"/>
    <cellStyle name="40% - uthevingsfarge 3 101 2" xfId="2890" xr:uid="{00000000-0005-0000-0000-0000EB170000}"/>
    <cellStyle name="40% - uthevingsfarge 3 101 2 2" xfId="3341" xr:uid="{00000000-0005-0000-0000-0000EC170000}"/>
    <cellStyle name="40% - uthevingsfarge 3 101 2 2 2" xfId="6926" xr:uid="{00000000-0005-0000-0000-0000ED170000}"/>
    <cellStyle name="40% - uthevingsfarge 3 101 2 2 2 2" xfId="15381" xr:uid="{808396EA-332C-4914-AC52-A120D7D7211A}"/>
    <cellStyle name="40% - uthevingsfarge 3 101 2 2 3" xfId="12234" xr:uid="{BA5D9C03-98C1-48B9-BB4B-B27256962606}"/>
    <cellStyle name="40% - uthevingsfarge 3 101 2 3" xfId="3716" xr:uid="{00000000-0005-0000-0000-0000EE170000}"/>
    <cellStyle name="40% - uthevingsfarge 3 101 2 3 2" xfId="12605" xr:uid="{51652986-089D-47BC-855F-77153D9A4FE8}"/>
    <cellStyle name="40% - uthevingsfarge 3 101 2 4" xfId="6463" xr:uid="{00000000-0005-0000-0000-0000EF170000}"/>
    <cellStyle name="40% - uthevingsfarge 3 101 2 4 2" xfId="14918" xr:uid="{FD1C67D5-9735-4516-B574-205B749B3B3B}"/>
    <cellStyle name="40% - uthevingsfarge 3 101 2 5" xfId="8926" xr:uid="{00000000-0005-0000-0000-0000F0170000}"/>
    <cellStyle name="40% - uthevingsfarge 3 101 2 5 2" xfId="17381" xr:uid="{77AE79FD-DE65-4300-9C27-5F1CD54D27D5}"/>
    <cellStyle name="40% - uthevingsfarge 3 101 2 6" xfId="11783" xr:uid="{9B2B007E-B665-482A-8A0E-B07A8311E0B1}"/>
    <cellStyle name="40% - uthevingsfarge 3 101 3" xfId="3340" xr:uid="{00000000-0005-0000-0000-0000F1170000}"/>
    <cellStyle name="40% - uthevingsfarge 3 101 3 2" xfId="6925" xr:uid="{00000000-0005-0000-0000-0000F2170000}"/>
    <cellStyle name="40% - uthevingsfarge 3 101 3 2 2" xfId="15380" xr:uid="{B3A7EE3B-E505-47FF-B4A5-E5B11A879C19}"/>
    <cellStyle name="40% - uthevingsfarge 3 101 3 3" xfId="12233" xr:uid="{EF2E6FC9-F776-4436-9A55-7FFD547796CD}"/>
    <cellStyle name="40% - uthevingsfarge 3 101 4" xfId="3857" xr:uid="{00000000-0005-0000-0000-0000F3170000}"/>
    <cellStyle name="40% - uthevingsfarge 3 101 4 2" xfId="12746" xr:uid="{4BA2C5E1-C7C4-4A93-812A-4E8C0E333BC6}"/>
    <cellStyle name="40% - uthevingsfarge 3 101 5" xfId="6178" xr:uid="{00000000-0005-0000-0000-0000F4170000}"/>
    <cellStyle name="40% - uthevingsfarge 3 101 5 2" xfId="14633" xr:uid="{E43637F7-32CD-48FF-AA3A-4CFF0C90E053}"/>
    <cellStyle name="40% - uthevingsfarge 3 101 6" xfId="8925" xr:uid="{00000000-0005-0000-0000-0000F5170000}"/>
    <cellStyle name="40% - uthevingsfarge 3 101 6 2" xfId="17380" xr:uid="{40B1EAD2-72C1-4743-B812-97AA8DE3DA9A}"/>
    <cellStyle name="40% - uthevingsfarge 3 101 7" xfId="11501" xr:uid="{03712FFB-0B9C-45CF-9522-1B5AF72252B6}"/>
    <cellStyle name="40% - uthevingsfarge 3 102" xfId="1587" xr:uid="{00000000-0005-0000-0000-0000F6170000}"/>
    <cellStyle name="40% - uthevingsfarge 3 102 2" xfId="2891" xr:uid="{00000000-0005-0000-0000-0000F7170000}"/>
    <cellStyle name="40% - uthevingsfarge 3 102 2 2" xfId="3343" xr:uid="{00000000-0005-0000-0000-0000F8170000}"/>
    <cellStyle name="40% - uthevingsfarge 3 102 2 2 2" xfId="6928" xr:uid="{00000000-0005-0000-0000-0000F9170000}"/>
    <cellStyle name="40% - uthevingsfarge 3 102 2 2 2 2" xfId="15383" xr:uid="{9768B9FA-E77E-48DA-A739-DCF02399B992}"/>
    <cellStyle name="40% - uthevingsfarge 3 102 2 2 3" xfId="12236" xr:uid="{DFCE61FE-72AB-4FEB-9220-FAD6E09FC5D5}"/>
    <cellStyle name="40% - uthevingsfarge 3 102 2 3" xfId="4102" xr:uid="{00000000-0005-0000-0000-0000FA170000}"/>
    <cellStyle name="40% - uthevingsfarge 3 102 2 3 2" xfId="12990" xr:uid="{35B664BD-D832-4C58-8277-26C799F83C36}"/>
    <cellStyle name="40% - uthevingsfarge 3 102 2 4" xfId="6464" xr:uid="{00000000-0005-0000-0000-0000FB170000}"/>
    <cellStyle name="40% - uthevingsfarge 3 102 2 4 2" xfId="14919" xr:uid="{384939FB-02BF-4EF6-BBE9-B009822EBD69}"/>
    <cellStyle name="40% - uthevingsfarge 3 102 2 5" xfId="8928" xr:uid="{00000000-0005-0000-0000-0000FC170000}"/>
    <cellStyle name="40% - uthevingsfarge 3 102 2 5 2" xfId="17383" xr:uid="{C98AFB0F-F7B7-4575-AEE5-D62746AA8A36}"/>
    <cellStyle name="40% - uthevingsfarge 3 102 2 6" xfId="11784" xr:uid="{92F4A513-A5D6-45BA-9322-9330CCE735B8}"/>
    <cellStyle name="40% - uthevingsfarge 3 102 3" xfId="3342" xr:uid="{00000000-0005-0000-0000-0000FD170000}"/>
    <cellStyle name="40% - uthevingsfarge 3 102 3 2" xfId="6927" xr:uid="{00000000-0005-0000-0000-0000FE170000}"/>
    <cellStyle name="40% - uthevingsfarge 3 102 3 2 2" xfId="15382" xr:uid="{B8EE9A88-C14B-411E-81C2-2E9AE8D2A0B4}"/>
    <cellStyle name="40% - uthevingsfarge 3 102 3 3" xfId="12235" xr:uid="{0B0107D9-D6B8-455F-8166-97F5F8ECC631}"/>
    <cellStyle name="40% - uthevingsfarge 3 102 4" xfId="3856" xr:uid="{00000000-0005-0000-0000-0000FF170000}"/>
    <cellStyle name="40% - uthevingsfarge 3 102 4 2" xfId="12745" xr:uid="{83FFA854-47C7-4B0E-B38D-B978488F6365}"/>
    <cellStyle name="40% - uthevingsfarge 3 102 5" xfId="6179" xr:uid="{00000000-0005-0000-0000-000000180000}"/>
    <cellStyle name="40% - uthevingsfarge 3 102 5 2" xfId="14634" xr:uid="{5118F68D-519A-44EA-A172-EC529F92830D}"/>
    <cellStyle name="40% - uthevingsfarge 3 102 6" xfId="8927" xr:uid="{00000000-0005-0000-0000-000001180000}"/>
    <cellStyle name="40% - uthevingsfarge 3 102 6 2" xfId="17382" xr:uid="{B28108FC-5BD4-4870-9011-7AA00A622ED5}"/>
    <cellStyle name="40% - uthevingsfarge 3 102 7" xfId="11502" xr:uid="{69AB7E97-CBB9-4EE9-84F9-42613061AD28}"/>
    <cellStyle name="40% - uthevingsfarge 3 103" xfId="1588" xr:uid="{00000000-0005-0000-0000-000002180000}"/>
    <cellStyle name="40% - uthevingsfarge 3 103 2" xfId="2892" xr:uid="{00000000-0005-0000-0000-000003180000}"/>
    <cellStyle name="40% - uthevingsfarge 3 103 2 2" xfId="3345" xr:uid="{00000000-0005-0000-0000-000004180000}"/>
    <cellStyle name="40% - uthevingsfarge 3 103 2 2 2" xfId="6930" xr:uid="{00000000-0005-0000-0000-000005180000}"/>
    <cellStyle name="40% - uthevingsfarge 3 103 2 2 2 2" xfId="15385" xr:uid="{CDDEF8E9-30D5-4B29-86CD-DFB9BB236316}"/>
    <cellStyle name="40% - uthevingsfarge 3 103 2 2 3" xfId="12238" xr:uid="{75C0D46C-057E-4DBC-8BA7-3FD8A441977B}"/>
    <cellStyle name="40% - uthevingsfarge 3 103 2 3" xfId="3996" xr:uid="{00000000-0005-0000-0000-000006180000}"/>
    <cellStyle name="40% - uthevingsfarge 3 103 2 3 2" xfId="12885" xr:uid="{C7BA0FA2-96B2-4817-AE96-C4B50931FC91}"/>
    <cellStyle name="40% - uthevingsfarge 3 103 2 4" xfId="6465" xr:uid="{00000000-0005-0000-0000-000007180000}"/>
    <cellStyle name="40% - uthevingsfarge 3 103 2 4 2" xfId="14920" xr:uid="{2DEA63BA-086B-4DF3-9ECF-179AA0438CE0}"/>
    <cellStyle name="40% - uthevingsfarge 3 103 2 5" xfId="8930" xr:uid="{00000000-0005-0000-0000-000008180000}"/>
    <cellStyle name="40% - uthevingsfarge 3 103 2 5 2" xfId="17385" xr:uid="{9894594C-AD38-4EC1-82F7-1AE64C1D40E2}"/>
    <cellStyle name="40% - uthevingsfarge 3 103 2 6" xfId="11785" xr:uid="{566E9401-AE21-487B-9885-96214F12235C}"/>
    <cellStyle name="40% - uthevingsfarge 3 103 3" xfId="3344" xr:uid="{00000000-0005-0000-0000-000009180000}"/>
    <cellStyle name="40% - uthevingsfarge 3 103 3 2" xfId="6929" xr:uid="{00000000-0005-0000-0000-00000A180000}"/>
    <cellStyle name="40% - uthevingsfarge 3 103 3 2 2" xfId="15384" xr:uid="{18E80901-AF10-41BB-8782-C14F225A891B}"/>
    <cellStyle name="40% - uthevingsfarge 3 103 3 3" xfId="12237" xr:uid="{9DE12B59-47C3-438B-8954-5EAEDE9EB21B}"/>
    <cellStyle name="40% - uthevingsfarge 3 103 4" xfId="3855" xr:uid="{00000000-0005-0000-0000-00000B180000}"/>
    <cellStyle name="40% - uthevingsfarge 3 103 4 2" xfId="12744" xr:uid="{CCE8334C-2863-4C05-AB05-F42066186540}"/>
    <cellStyle name="40% - uthevingsfarge 3 103 5" xfId="6180" xr:uid="{00000000-0005-0000-0000-00000C180000}"/>
    <cellStyle name="40% - uthevingsfarge 3 103 5 2" xfId="14635" xr:uid="{54D45AD5-F292-45F5-911D-95174F6E97F7}"/>
    <cellStyle name="40% - uthevingsfarge 3 103 6" xfId="8929" xr:uid="{00000000-0005-0000-0000-00000D180000}"/>
    <cellStyle name="40% - uthevingsfarge 3 103 6 2" xfId="17384" xr:uid="{4FD05F4F-5183-4336-B43A-371472EB116B}"/>
    <cellStyle name="40% - uthevingsfarge 3 103 7" xfId="11503" xr:uid="{7A2CBF31-8AF0-465A-98A7-CB5DB5F40130}"/>
    <cellStyle name="40% - uthevingsfarge 3 104" xfId="1589" xr:uid="{00000000-0005-0000-0000-00000E180000}"/>
    <cellStyle name="40% - uthevingsfarge 3 104 2" xfId="2893" xr:uid="{00000000-0005-0000-0000-00000F180000}"/>
    <cellStyle name="40% - uthevingsfarge 3 104 2 2" xfId="3347" xr:uid="{00000000-0005-0000-0000-000010180000}"/>
    <cellStyle name="40% - uthevingsfarge 3 104 2 2 2" xfId="6932" xr:uid="{00000000-0005-0000-0000-000011180000}"/>
    <cellStyle name="40% - uthevingsfarge 3 104 2 2 2 2" xfId="15387" xr:uid="{751A2030-2B75-4476-8601-ADC33417CD66}"/>
    <cellStyle name="40% - uthevingsfarge 3 104 2 2 3" xfId="12240" xr:uid="{BFDCCA0B-B082-45E4-9948-A514FE774EA0}"/>
    <cellStyle name="40% - uthevingsfarge 3 104 2 3" xfId="4103" xr:uid="{00000000-0005-0000-0000-000012180000}"/>
    <cellStyle name="40% - uthevingsfarge 3 104 2 3 2" xfId="12991" xr:uid="{2D17F875-BCBB-4BCF-BD43-624DC0BB0D23}"/>
    <cellStyle name="40% - uthevingsfarge 3 104 2 4" xfId="6466" xr:uid="{00000000-0005-0000-0000-000013180000}"/>
    <cellStyle name="40% - uthevingsfarge 3 104 2 4 2" xfId="14921" xr:uid="{E8CC3083-9711-41D4-8578-DBB0A06BECFC}"/>
    <cellStyle name="40% - uthevingsfarge 3 104 2 5" xfId="8932" xr:uid="{00000000-0005-0000-0000-000014180000}"/>
    <cellStyle name="40% - uthevingsfarge 3 104 2 5 2" xfId="17387" xr:uid="{A2729237-2B3D-4D6C-89C0-E1E4363C3EC6}"/>
    <cellStyle name="40% - uthevingsfarge 3 104 2 6" xfId="11786" xr:uid="{4B00E83B-403C-4D5D-9A1B-D1B36E12B7F6}"/>
    <cellStyle name="40% - uthevingsfarge 3 104 3" xfId="3346" xr:uid="{00000000-0005-0000-0000-000015180000}"/>
    <cellStyle name="40% - uthevingsfarge 3 104 3 2" xfId="6931" xr:uid="{00000000-0005-0000-0000-000016180000}"/>
    <cellStyle name="40% - uthevingsfarge 3 104 3 2 2" xfId="15386" xr:uid="{25899677-2AAB-4137-BEE7-823CD6F2ABCA}"/>
    <cellStyle name="40% - uthevingsfarge 3 104 3 3" xfId="12239" xr:uid="{4CCD604C-B2FB-42F4-9D82-EE5DE592BF85}"/>
    <cellStyle name="40% - uthevingsfarge 3 104 4" xfId="3854" xr:uid="{00000000-0005-0000-0000-000017180000}"/>
    <cellStyle name="40% - uthevingsfarge 3 104 4 2" xfId="12743" xr:uid="{E8F8B4BE-E9EF-436F-A0F0-EC4076AFBFE9}"/>
    <cellStyle name="40% - uthevingsfarge 3 104 5" xfId="6181" xr:uid="{00000000-0005-0000-0000-000018180000}"/>
    <cellStyle name="40% - uthevingsfarge 3 104 5 2" xfId="14636" xr:uid="{BEEC7EC5-B21C-41CA-A060-C4205F67F69D}"/>
    <cellStyle name="40% - uthevingsfarge 3 104 6" xfId="8931" xr:uid="{00000000-0005-0000-0000-000019180000}"/>
    <cellStyle name="40% - uthevingsfarge 3 104 6 2" xfId="17386" xr:uid="{3BCBF93E-98E4-4695-A127-CF963314CD12}"/>
    <cellStyle name="40% - uthevingsfarge 3 104 7" xfId="11504" xr:uid="{0DA19CE3-5F0A-405B-B430-21DF68F139FA}"/>
    <cellStyle name="40% - uthevingsfarge 3 105" xfId="1590" xr:uid="{00000000-0005-0000-0000-00001A180000}"/>
    <cellStyle name="40% - uthevingsfarge 3 105 2" xfId="2894" xr:uid="{00000000-0005-0000-0000-00001B180000}"/>
    <cellStyle name="40% - uthevingsfarge 3 105 2 2" xfId="3349" xr:uid="{00000000-0005-0000-0000-00001C180000}"/>
    <cellStyle name="40% - uthevingsfarge 3 105 2 2 2" xfId="6934" xr:uid="{00000000-0005-0000-0000-00001D180000}"/>
    <cellStyle name="40% - uthevingsfarge 3 105 2 2 2 2" xfId="15389" xr:uid="{194A9F8E-AD82-4902-A66A-B3CF8193723D}"/>
    <cellStyle name="40% - uthevingsfarge 3 105 2 2 3" xfId="12242" xr:uid="{C1B6AE73-7B76-450C-B91B-1A12457FEB3C}"/>
    <cellStyle name="40% - uthevingsfarge 3 105 2 3" xfId="3642" xr:uid="{00000000-0005-0000-0000-00001E180000}"/>
    <cellStyle name="40% - uthevingsfarge 3 105 2 3 2" xfId="12531" xr:uid="{1044E24F-E2EB-441D-B68D-1C54F3EEB29E}"/>
    <cellStyle name="40% - uthevingsfarge 3 105 2 4" xfId="6467" xr:uid="{00000000-0005-0000-0000-00001F180000}"/>
    <cellStyle name="40% - uthevingsfarge 3 105 2 4 2" xfId="14922" xr:uid="{63387F92-B5A3-41A4-A5C0-20B60D6D659D}"/>
    <cellStyle name="40% - uthevingsfarge 3 105 2 5" xfId="8934" xr:uid="{00000000-0005-0000-0000-000020180000}"/>
    <cellStyle name="40% - uthevingsfarge 3 105 2 5 2" xfId="17389" xr:uid="{92F44D87-0D5D-41AE-9B18-66E9BFB19170}"/>
    <cellStyle name="40% - uthevingsfarge 3 105 2 6" xfId="11787" xr:uid="{125271EB-BD5E-4FCE-8D95-B4ADF9C1F738}"/>
    <cellStyle name="40% - uthevingsfarge 3 105 3" xfId="3348" xr:uid="{00000000-0005-0000-0000-000021180000}"/>
    <cellStyle name="40% - uthevingsfarge 3 105 3 2" xfId="6933" xr:uid="{00000000-0005-0000-0000-000022180000}"/>
    <cellStyle name="40% - uthevingsfarge 3 105 3 2 2" xfId="15388" xr:uid="{EA9E8F1A-0208-4021-8AAA-9446D4EA9B8F}"/>
    <cellStyle name="40% - uthevingsfarge 3 105 3 3" xfId="12241" xr:uid="{9E137FFC-647C-4655-88CC-D8977ABECB9A}"/>
    <cellStyle name="40% - uthevingsfarge 3 105 4" xfId="3853" xr:uid="{00000000-0005-0000-0000-000023180000}"/>
    <cellStyle name="40% - uthevingsfarge 3 105 4 2" xfId="12742" xr:uid="{51CCE409-D96E-4EBB-8786-2F61F8FBE17E}"/>
    <cellStyle name="40% - uthevingsfarge 3 105 5" xfId="6182" xr:uid="{00000000-0005-0000-0000-000024180000}"/>
    <cellStyle name="40% - uthevingsfarge 3 105 5 2" xfId="14637" xr:uid="{B207F36B-70D7-4755-8632-E27AD75839CF}"/>
    <cellStyle name="40% - uthevingsfarge 3 105 6" xfId="8933" xr:uid="{00000000-0005-0000-0000-000025180000}"/>
    <cellStyle name="40% - uthevingsfarge 3 105 6 2" xfId="17388" xr:uid="{0C540F18-D182-4D7C-99C4-55A558D5A4D5}"/>
    <cellStyle name="40% - uthevingsfarge 3 105 7" xfId="11505" xr:uid="{8FC5E030-4911-45AF-8F2E-C450A862FE2E}"/>
    <cellStyle name="40% - uthevingsfarge 3 106" xfId="1591" xr:uid="{00000000-0005-0000-0000-000026180000}"/>
    <cellStyle name="40% - uthevingsfarge 3 106 2" xfId="2895" xr:uid="{00000000-0005-0000-0000-000027180000}"/>
    <cellStyle name="40% - uthevingsfarge 3 106 2 2" xfId="3351" xr:uid="{00000000-0005-0000-0000-000028180000}"/>
    <cellStyle name="40% - uthevingsfarge 3 106 2 2 2" xfId="6936" xr:uid="{00000000-0005-0000-0000-000029180000}"/>
    <cellStyle name="40% - uthevingsfarge 3 106 2 2 2 2" xfId="15391" xr:uid="{F96622AE-AC11-45ED-A2A9-F25FC6C7E0A6}"/>
    <cellStyle name="40% - uthevingsfarge 3 106 2 2 3" xfId="12244" xr:uid="{3398E73E-0D0E-4ABF-B2B2-74BC78DD23D1}"/>
    <cellStyle name="40% - uthevingsfarge 3 106 2 3" xfId="4056" xr:uid="{00000000-0005-0000-0000-00002A180000}"/>
    <cellStyle name="40% - uthevingsfarge 3 106 2 3 2" xfId="12944" xr:uid="{2CCB4A36-53B8-40CB-BCF3-0A4062CBF2F1}"/>
    <cellStyle name="40% - uthevingsfarge 3 106 2 4" xfId="6468" xr:uid="{00000000-0005-0000-0000-00002B180000}"/>
    <cellStyle name="40% - uthevingsfarge 3 106 2 4 2" xfId="14923" xr:uid="{21DE93DC-3F86-46D5-B2D2-B39FC6060E7F}"/>
    <cellStyle name="40% - uthevingsfarge 3 106 2 5" xfId="8936" xr:uid="{00000000-0005-0000-0000-00002C180000}"/>
    <cellStyle name="40% - uthevingsfarge 3 106 2 5 2" xfId="17391" xr:uid="{15471851-63D0-43BD-B419-8391326E9498}"/>
    <cellStyle name="40% - uthevingsfarge 3 106 2 6" xfId="11788" xr:uid="{A06A7ED2-8F8C-4B1E-B032-EAF9529B72D7}"/>
    <cellStyle name="40% - uthevingsfarge 3 106 3" xfId="3350" xr:uid="{00000000-0005-0000-0000-00002D180000}"/>
    <cellStyle name="40% - uthevingsfarge 3 106 3 2" xfId="6935" xr:uid="{00000000-0005-0000-0000-00002E180000}"/>
    <cellStyle name="40% - uthevingsfarge 3 106 3 2 2" xfId="15390" xr:uid="{81EDD570-A6AF-4BB5-8E43-3659B7926E66}"/>
    <cellStyle name="40% - uthevingsfarge 3 106 3 3" xfId="12243" xr:uid="{DB4D10B2-EA71-42C7-BE84-65EAD18584B2}"/>
    <cellStyle name="40% - uthevingsfarge 3 106 4" xfId="3852" xr:uid="{00000000-0005-0000-0000-00002F180000}"/>
    <cellStyle name="40% - uthevingsfarge 3 106 4 2" xfId="12741" xr:uid="{EABF01A0-FF95-4533-B6AD-843F525737EB}"/>
    <cellStyle name="40% - uthevingsfarge 3 106 5" xfId="6183" xr:uid="{00000000-0005-0000-0000-000030180000}"/>
    <cellStyle name="40% - uthevingsfarge 3 106 5 2" xfId="14638" xr:uid="{6AAB32E0-7A0E-4641-AB7C-AEBB44EE8A4F}"/>
    <cellStyle name="40% - uthevingsfarge 3 106 6" xfId="8935" xr:uid="{00000000-0005-0000-0000-000031180000}"/>
    <cellStyle name="40% - uthevingsfarge 3 106 6 2" xfId="17390" xr:uid="{786E7984-90DE-45C3-B80B-2510E0F1459E}"/>
    <cellStyle name="40% - uthevingsfarge 3 106 7" xfId="11506" xr:uid="{9CFE01A6-CA2D-4E08-8639-7E37C24EBCEC}"/>
    <cellStyle name="40% - uthevingsfarge 3 107" xfId="1592" xr:uid="{00000000-0005-0000-0000-000032180000}"/>
    <cellStyle name="40% - uthevingsfarge 3 107 2" xfId="2896" xr:uid="{00000000-0005-0000-0000-000033180000}"/>
    <cellStyle name="40% - uthevingsfarge 3 107 2 2" xfId="3353" xr:uid="{00000000-0005-0000-0000-000034180000}"/>
    <cellStyle name="40% - uthevingsfarge 3 107 2 2 2" xfId="6938" xr:uid="{00000000-0005-0000-0000-000035180000}"/>
    <cellStyle name="40% - uthevingsfarge 3 107 2 2 2 2" xfId="15393" xr:uid="{59223316-CA54-49A7-BF40-8C871291255A}"/>
    <cellStyle name="40% - uthevingsfarge 3 107 2 2 3" xfId="12246" xr:uid="{C41B84A1-99C9-4909-9CDE-5733C62BE9CC}"/>
    <cellStyle name="40% - uthevingsfarge 3 107 2 3" xfId="4055" xr:uid="{00000000-0005-0000-0000-000036180000}"/>
    <cellStyle name="40% - uthevingsfarge 3 107 2 3 2" xfId="12943" xr:uid="{381463FF-0AE3-45CA-AC96-568A3FE29972}"/>
    <cellStyle name="40% - uthevingsfarge 3 107 2 4" xfId="6469" xr:uid="{00000000-0005-0000-0000-000037180000}"/>
    <cellStyle name="40% - uthevingsfarge 3 107 2 4 2" xfId="14924" xr:uid="{8860ED92-CF79-4A06-94DC-22456C564DCA}"/>
    <cellStyle name="40% - uthevingsfarge 3 107 2 5" xfId="8938" xr:uid="{00000000-0005-0000-0000-000038180000}"/>
    <cellStyle name="40% - uthevingsfarge 3 107 2 5 2" xfId="17393" xr:uid="{94A264AE-DD3B-412F-AE20-88289E65C1F8}"/>
    <cellStyle name="40% - uthevingsfarge 3 107 2 6" xfId="11789" xr:uid="{85E2A6A8-2F81-4E9D-BF20-5D8375F09232}"/>
    <cellStyle name="40% - uthevingsfarge 3 107 3" xfId="3352" xr:uid="{00000000-0005-0000-0000-000039180000}"/>
    <cellStyle name="40% - uthevingsfarge 3 107 3 2" xfId="6937" xr:uid="{00000000-0005-0000-0000-00003A180000}"/>
    <cellStyle name="40% - uthevingsfarge 3 107 3 2 2" xfId="15392" xr:uid="{F40A9C50-C3C9-4AF8-95B2-93B2DCC58E99}"/>
    <cellStyle name="40% - uthevingsfarge 3 107 3 3" xfId="12245" xr:uid="{5033894A-D016-4FFA-A306-DD0557D7EDB3}"/>
    <cellStyle name="40% - uthevingsfarge 3 107 4" xfId="3851" xr:uid="{00000000-0005-0000-0000-00003B180000}"/>
    <cellStyle name="40% - uthevingsfarge 3 107 4 2" xfId="12740" xr:uid="{7D4C642D-8721-4F90-B5E0-E199C4E2F152}"/>
    <cellStyle name="40% - uthevingsfarge 3 107 5" xfId="6184" xr:uid="{00000000-0005-0000-0000-00003C180000}"/>
    <cellStyle name="40% - uthevingsfarge 3 107 5 2" xfId="14639" xr:uid="{BA44E778-C4DB-4C83-AB58-713780DF5B29}"/>
    <cellStyle name="40% - uthevingsfarge 3 107 6" xfId="8937" xr:uid="{00000000-0005-0000-0000-00003D180000}"/>
    <cellStyle name="40% - uthevingsfarge 3 107 6 2" xfId="17392" xr:uid="{224195D8-CF06-4074-89A5-EEBA77BA852C}"/>
    <cellStyle name="40% - uthevingsfarge 3 107 7" xfId="11507" xr:uid="{3E8EA871-A556-4B2F-ABE1-FBB2A819EEF0}"/>
    <cellStyle name="40% - uthevingsfarge 3 108" xfId="1593" xr:uid="{00000000-0005-0000-0000-00003E180000}"/>
    <cellStyle name="40% - uthevingsfarge 3 108 2" xfId="2897" xr:uid="{00000000-0005-0000-0000-00003F180000}"/>
    <cellStyle name="40% - uthevingsfarge 3 108 2 2" xfId="3355" xr:uid="{00000000-0005-0000-0000-000040180000}"/>
    <cellStyle name="40% - uthevingsfarge 3 108 2 2 2" xfId="6940" xr:uid="{00000000-0005-0000-0000-000041180000}"/>
    <cellStyle name="40% - uthevingsfarge 3 108 2 2 2 2" xfId="15395" xr:uid="{B83B306D-2327-4A29-973E-B99492061610}"/>
    <cellStyle name="40% - uthevingsfarge 3 108 2 2 3" xfId="12248" xr:uid="{6E14B58B-E075-438E-A207-268A55349A65}"/>
    <cellStyle name="40% - uthevingsfarge 3 108 2 3" xfId="4025" xr:uid="{00000000-0005-0000-0000-000042180000}"/>
    <cellStyle name="40% - uthevingsfarge 3 108 2 3 2" xfId="12913" xr:uid="{980AFFAA-3777-4599-9C10-CB3A5E36F3D4}"/>
    <cellStyle name="40% - uthevingsfarge 3 108 2 4" xfId="6470" xr:uid="{00000000-0005-0000-0000-000043180000}"/>
    <cellStyle name="40% - uthevingsfarge 3 108 2 4 2" xfId="14925" xr:uid="{398EF0AB-C463-4FC4-9FF2-E92DCF4CA9D4}"/>
    <cellStyle name="40% - uthevingsfarge 3 108 2 5" xfId="8940" xr:uid="{00000000-0005-0000-0000-000044180000}"/>
    <cellStyle name="40% - uthevingsfarge 3 108 2 5 2" xfId="17395" xr:uid="{1D682353-2D73-4E2D-B3E1-99AD7F74F6D7}"/>
    <cellStyle name="40% - uthevingsfarge 3 108 2 6" xfId="11790" xr:uid="{4C9EBC4E-5E30-4CAA-840E-4F5EBD64E4B4}"/>
    <cellStyle name="40% - uthevingsfarge 3 108 3" xfId="3354" xr:uid="{00000000-0005-0000-0000-000045180000}"/>
    <cellStyle name="40% - uthevingsfarge 3 108 3 2" xfId="6939" xr:uid="{00000000-0005-0000-0000-000046180000}"/>
    <cellStyle name="40% - uthevingsfarge 3 108 3 2 2" xfId="15394" xr:uid="{1377E83B-1097-48F2-9C42-9B79AAA2CAAF}"/>
    <cellStyle name="40% - uthevingsfarge 3 108 3 3" xfId="12247" xr:uid="{9514779C-5688-48C2-93A8-07C22C93B598}"/>
    <cellStyle name="40% - uthevingsfarge 3 108 4" xfId="3850" xr:uid="{00000000-0005-0000-0000-000047180000}"/>
    <cellStyle name="40% - uthevingsfarge 3 108 4 2" xfId="12739" xr:uid="{A79C80E3-6FA5-4A5F-9A16-09725DB5AFFF}"/>
    <cellStyle name="40% - uthevingsfarge 3 108 5" xfId="6185" xr:uid="{00000000-0005-0000-0000-000048180000}"/>
    <cellStyle name="40% - uthevingsfarge 3 108 5 2" xfId="14640" xr:uid="{4E4DB01E-EEC7-4DC8-A712-24F703355505}"/>
    <cellStyle name="40% - uthevingsfarge 3 108 6" xfId="8939" xr:uid="{00000000-0005-0000-0000-000049180000}"/>
    <cellStyle name="40% - uthevingsfarge 3 108 6 2" xfId="17394" xr:uid="{B95A2C07-D85D-4510-BC19-5DAC9177F616}"/>
    <cellStyle name="40% - uthevingsfarge 3 108 7" xfId="11508" xr:uid="{01B806A0-C42B-48AB-B9DC-AA40C813328F}"/>
    <cellStyle name="40% - uthevingsfarge 3 109" xfId="1594" xr:uid="{00000000-0005-0000-0000-00004A180000}"/>
    <cellStyle name="40% - uthevingsfarge 3 109 2" xfId="2898" xr:uid="{00000000-0005-0000-0000-00004B180000}"/>
    <cellStyle name="40% - uthevingsfarge 3 109 2 2" xfId="3357" xr:uid="{00000000-0005-0000-0000-00004C180000}"/>
    <cellStyle name="40% - uthevingsfarge 3 109 2 2 2" xfId="6942" xr:uid="{00000000-0005-0000-0000-00004D180000}"/>
    <cellStyle name="40% - uthevingsfarge 3 109 2 2 2 2" xfId="15397" xr:uid="{02F574A3-DAC1-4165-BA6A-8E58906B3B2B}"/>
    <cellStyle name="40% - uthevingsfarge 3 109 2 2 3" xfId="12250" xr:uid="{37772724-0C54-48F9-A062-9F5064F227C1}"/>
    <cellStyle name="40% - uthevingsfarge 3 109 2 3" xfId="3715" xr:uid="{00000000-0005-0000-0000-00004E180000}"/>
    <cellStyle name="40% - uthevingsfarge 3 109 2 3 2" xfId="12604" xr:uid="{832C4E78-52DF-4CED-9630-74B4AFDB84E6}"/>
    <cellStyle name="40% - uthevingsfarge 3 109 2 4" xfId="6471" xr:uid="{00000000-0005-0000-0000-00004F180000}"/>
    <cellStyle name="40% - uthevingsfarge 3 109 2 4 2" xfId="14926" xr:uid="{5FA5ACC9-A48F-4BF0-814A-68BC22CD023F}"/>
    <cellStyle name="40% - uthevingsfarge 3 109 2 5" xfId="8942" xr:uid="{00000000-0005-0000-0000-000050180000}"/>
    <cellStyle name="40% - uthevingsfarge 3 109 2 5 2" xfId="17397" xr:uid="{5D4B6F7C-9E86-49BC-A510-FF009C512932}"/>
    <cellStyle name="40% - uthevingsfarge 3 109 2 6" xfId="11791" xr:uid="{9AC69D4C-8FCC-4486-80BA-EFB3EA6A1692}"/>
    <cellStyle name="40% - uthevingsfarge 3 109 3" xfId="3356" xr:uid="{00000000-0005-0000-0000-000051180000}"/>
    <cellStyle name="40% - uthevingsfarge 3 109 3 2" xfId="6941" xr:uid="{00000000-0005-0000-0000-000052180000}"/>
    <cellStyle name="40% - uthevingsfarge 3 109 3 2 2" xfId="15396" xr:uid="{2AA5855B-E19A-4558-BDA5-C3CF6F56DA69}"/>
    <cellStyle name="40% - uthevingsfarge 3 109 3 3" xfId="12249" xr:uid="{6B0C99D8-5B87-474B-B675-7EF48AFDC929}"/>
    <cellStyle name="40% - uthevingsfarge 3 109 4" xfId="3849" xr:uid="{00000000-0005-0000-0000-000053180000}"/>
    <cellStyle name="40% - uthevingsfarge 3 109 4 2" xfId="12738" xr:uid="{5B3C1141-20CB-4CE1-B7AE-34082A1C5F7C}"/>
    <cellStyle name="40% - uthevingsfarge 3 109 5" xfId="6186" xr:uid="{00000000-0005-0000-0000-000054180000}"/>
    <cellStyle name="40% - uthevingsfarge 3 109 5 2" xfId="14641" xr:uid="{664585F0-362C-488F-A4B9-05F988351A30}"/>
    <cellStyle name="40% - uthevingsfarge 3 109 6" xfId="8941" xr:uid="{00000000-0005-0000-0000-000055180000}"/>
    <cellStyle name="40% - uthevingsfarge 3 109 6 2" xfId="17396" xr:uid="{D7B36509-B558-4755-925C-B6465B1605E8}"/>
    <cellStyle name="40% - uthevingsfarge 3 109 7" xfId="11509" xr:uid="{A7F33D62-6E12-4F51-A1E6-2AA7C34FCBB5}"/>
    <cellStyle name="40% - uthevingsfarge 3 11" xfId="1595" xr:uid="{00000000-0005-0000-0000-000056180000}"/>
    <cellStyle name="40% - uthevingsfarge 3 11 2" xfId="1596" xr:uid="{00000000-0005-0000-0000-000057180000}"/>
    <cellStyle name="40% - uthevingsfarge 3 11 2 2" xfId="5718" xr:uid="{00000000-0005-0000-0000-000058180000}"/>
    <cellStyle name="40% - uthevingsfarge 3 11 2 2 2" xfId="8351" xr:uid="{00000000-0005-0000-0000-000059180000}"/>
    <cellStyle name="40% - uthevingsfarge 3 11 2 2 2 2" xfId="16806" xr:uid="{47AB8B0B-BFEF-46C6-BA06-212C8B0EA95C}"/>
    <cellStyle name="40% - uthevingsfarge 3 11 2 2 3" xfId="14233" xr:uid="{41C084BB-BA91-42C1-802F-22EA2B1D69B7}"/>
    <cellStyle name="40% - uthevingsfarge 3 11 2 3" xfId="9904" xr:uid="{00000000-0005-0000-0000-00005A180000}"/>
    <cellStyle name="40% - uthevingsfarge 3 11 2 3 2" xfId="18330" xr:uid="{C000D46C-5EEB-4D0C-8111-B249157E97FA}"/>
    <cellStyle name="40% - uthevingsfarge 3 11 3" xfId="4997" xr:uid="{00000000-0005-0000-0000-00005B180000}"/>
    <cellStyle name="40% - uthevingsfarge 3 11 3 2" xfId="7650" xr:uid="{00000000-0005-0000-0000-00005C180000}"/>
    <cellStyle name="40% - uthevingsfarge 3 11 3 2 2" xfId="16105" xr:uid="{987C9AFC-E40C-4CF4-82AB-3743A04F9383}"/>
    <cellStyle name="40% - uthevingsfarge 3 11 3 3" xfId="13532" xr:uid="{D4AEF854-C1C6-484A-BBA9-0901EED0399C}"/>
    <cellStyle name="40% - uthevingsfarge 3 11 4" xfId="9800" xr:uid="{00000000-0005-0000-0000-00005D180000}"/>
    <cellStyle name="40% - uthevingsfarge 3 11 4 2" xfId="18226" xr:uid="{A1ACE32C-25FB-4BD0-98C3-31D09EE23E16}"/>
    <cellStyle name="40% - uthevingsfarge 3 110" xfId="6592" xr:uid="{00000000-0005-0000-0000-00005E180000}"/>
    <cellStyle name="40% - uthevingsfarge 3 110 2" xfId="15047" xr:uid="{76B416AA-0E5C-4147-887B-160F72CFF0F5}"/>
    <cellStyle name="40% - uthevingsfarge 3 111" xfId="8595" xr:uid="{00000000-0005-0000-0000-00005F180000}"/>
    <cellStyle name="40% - uthevingsfarge 3 111 2" xfId="17050" xr:uid="{014BB62E-41FC-4D04-9D8F-2CE80D98ECA4}"/>
    <cellStyle name="40% - uthevingsfarge 3 12" xfId="1597" xr:uid="{00000000-0005-0000-0000-000060180000}"/>
    <cellStyle name="40% - uthevingsfarge 3 12 2" xfId="1598" xr:uid="{00000000-0005-0000-0000-000061180000}"/>
    <cellStyle name="40% - uthevingsfarge 3 12 2 2" xfId="5719" xr:uid="{00000000-0005-0000-0000-000062180000}"/>
    <cellStyle name="40% - uthevingsfarge 3 12 2 2 2" xfId="8352" xr:uid="{00000000-0005-0000-0000-000063180000}"/>
    <cellStyle name="40% - uthevingsfarge 3 12 2 2 2 2" xfId="16807" xr:uid="{3955206E-051B-499A-B17A-B44E84604F45}"/>
    <cellStyle name="40% - uthevingsfarge 3 12 2 2 3" xfId="14234" xr:uid="{E55E801E-E34F-4EB9-953D-57435385DAC4}"/>
    <cellStyle name="40% - uthevingsfarge 3 12 2 3" xfId="10376" xr:uid="{00000000-0005-0000-0000-000064180000}"/>
    <cellStyle name="40% - uthevingsfarge 3 12 2 3 2" xfId="18793" xr:uid="{8FA70C33-979A-40DA-8A6F-B013A6E10E2B}"/>
    <cellStyle name="40% - uthevingsfarge 3 12 3" xfId="4998" xr:uid="{00000000-0005-0000-0000-000065180000}"/>
    <cellStyle name="40% - uthevingsfarge 3 12 3 2" xfId="7651" xr:uid="{00000000-0005-0000-0000-000066180000}"/>
    <cellStyle name="40% - uthevingsfarge 3 12 3 2 2" xfId="16106" xr:uid="{73901C60-7566-4AB6-8C6E-A605F429E19A}"/>
    <cellStyle name="40% - uthevingsfarge 3 12 3 3" xfId="13533" xr:uid="{827E4545-B856-4389-A367-6932C368A6F9}"/>
    <cellStyle name="40% - uthevingsfarge 3 12 4" xfId="9748" xr:uid="{00000000-0005-0000-0000-000067180000}"/>
    <cellStyle name="40% - uthevingsfarge 3 12 4 2" xfId="18174" xr:uid="{E84C3ED6-AD1D-41E8-BE59-FC352760680F}"/>
    <cellStyle name="40% - uthevingsfarge 3 13" xfId="1599" xr:uid="{00000000-0005-0000-0000-000068180000}"/>
    <cellStyle name="40% - uthevingsfarge 3 13 2" xfId="1600" xr:uid="{00000000-0005-0000-0000-000069180000}"/>
    <cellStyle name="40% - uthevingsfarge 3 13 2 2" xfId="5720" xr:uid="{00000000-0005-0000-0000-00006A180000}"/>
    <cellStyle name="40% - uthevingsfarge 3 13 2 2 2" xfId="8353" xr:uid="{00000000-0005-0000-0000-00006B180000}"/>
    <cellStyle name="40% - uthevingsfarge 3 13 2 2 2 2" xfId="16808" xr:uid="{6A96CC3F-C0F5-4E50-95F2-4DA8BA709D3A}"/>
    <cellStyle name="40% - uthevingsfarge 3 13 2 2 3" xfId="14235" xr:uid="{D42965DE-3190-4F0C-A0CB-3327B2C64210}"/>
    <cellStyle name="40% - uthevingsfarge 3 13 2 3" xfId="9905" xr:uid="{00000000-0005-0000-0000-00006C180000}"/>
    <cellStyle name="40% - uthevingsfarge 3 13 2 3 2" xfId="18331" xr:uid="{1E5CE8F8-A434-4F0E-B36E-8BFBCB829093}"/>
    <cellStyle name="40% - uthevingsfarge 3 13 3" xfId="4999" xr:uid="{00000000-0005-0000-0000-00006D180000}"/>
    <cellStyle name="40% - uthevingsfarge 3 13 3 2" xfId="7652" xr:uid="{00000000-0005-0000-0000-00006E180000}"/>
    <cellStyle name="40% - uthevingsfarge 3 13 3 2 2" xfId="16107" xr:uid="{DC707AEE-9EB3-4F33-A6FC-BAEDD9161E9C}"/>
    <cellStyle name="40% - uthevingsfarge 3 13 3 3" xfId="13534" xr:uid="{C4483CE3-80B1-4545-A04A-8562C2683590}"/>
    <cellStyle name="40% - uthevingsfarge 3 13 4" xfId="9799" xr:uid="{00000000-0005-0000-0000-00006F180000}"/>
    <cellStyle name="40% - uthevingsfarge 3 13 4 2" xfId="18225" xr:uid="{ECFC752F-4223-4CF7-86E4-88B081C3E86F}"/>
    <cellStyle name="40% - uthevingsfarge 3 14" xfId="1601" xr:uid="{00000000-0005-0000-0000-000070180000}"/>
    <cellStyle name="40% - uthevingsfarge 3 14 2" xfId="1602" xr:uid="{00000000-0005-0000-0000-000071180000}"/>
    <cellStyle name="40% - uthevingsfarge 3 14 2 2" xfId="5721" xr:uid="{00000000-0005-0000-0000-000072180000}"/>
    <cellStyle name="40% - uthevingsfarge 3 14 2 2 2" xfId="8354" xr:uid="{00000000-0005-0000-0000-000073180000}"/>
    <cellStyle name="40% - uthevingsfarge 3 14 2 2 2 2" xfId="16809" xr:uid="{D957C757-AC6A-4598-AD66-DCD48976A589}"/>
    <cellStyle name="40% - uthevingsfarge 3 14 2 2 3" xfId="14236" xr:uid="{5CF00C16-3FE9-45DD-BCC5-D85A3F28B17F}"/>
    <cellStyle name="40% - uthevingsfarge 3 14 2 3" xfId="10375" xr:uid="{00000000-0005-0000-0000-000074180000}"/>
    <cellStyle name="40% - uthevingsfarge 3 14 2 3 2" xfId="18792" xr:uid="{B5837056-4271-4890-ADA0-555E1D649E11}"/>
    <cellStyle name="40% - uthevingsfarge 3 14 3" xfId="5000" xr:uid="{00000000-0005-0000-0000-000075180000}"/>
    <cellStyle name="40% - uthevingsfarge 3 14 3 2" xfId="7653" xr:uid="{00000000-0005-0000-0000-000076180000}"/>
    <cellStyle name="40% - uthevingsfarge 3 14 3 2 2" xfId="16108" xr:uid="{86368C68-F642-4641-A7D4-9BC943427752}"/>
    <cellStyle name="40% - uthevingsfarge 3 14 3 3" xfId="13535" xr:uid="{564BD1FE-C5DD-4200-B81D-3E7A3CAE4431}"/>
    <cellStyle name="40% - uthevingsfarge 3 14 4" xfId="9747" xr:uid="{00000000-0005-0000-0000-000077180000}"/>
    <cellStyle name="40% - uthevingsfarge 3 14 4 2" xfId="18173" xr:uid="{08D33B41-039D-42DF-B441-28F5D155E05B}"/>
    <cellStyle name="40% - uthevingsfarge 3 15" xfId="1603" xr:uid="{00000000-0005-0000-0000-000078180000}"/>
    <cellStyle name="40% - uthevingsfarge 3 15 2" xfId="1604" xr:uid="{00000000-0005-0000-0000-000079180000}"/>
    <cellStyle name="40% - uthevingsfarge 3 15 2 2" xfId="5722" xr:uid="{00000000-0005-0000-0000-00007A180000}"/>
    <cellStyle name="40% - uthevingsfarge 3 15 2 2 2" xfId="8355" xr:uid="{00000000-0005-0000-0000-00007B180000}"/>
    <cellStyle name="40% - uthevingsfarge 3 15 2 2 2 2" xfId="16810" xr:uid="{4CD7916E-9439-473D-B1B6-CCD79E084FCB}"/>
    <cellStyle name="40% - uthevingsfarge 3 15 2 2 3" xfId="14237" xr:uid="{DBE58856-78A4-4F86-86A3-4A7F08D863A5}"/>
    <cellStyle name="40% - uthevingsfarge 3 15 2 3" xfId="9906" xr:uid="{00000000-0005-0000-0000-00007C180000}"/>
    <cellStyle name="40% - uthevingsfarge 3 15 2 3 2" xfId="18332" xr:uid="{D95B5AD0-59AF-40F8-9A08-6EB9C1FF148F}"/>
    <cellStyle name="40% - uthevingsfarge 3 15 3" xfId="5001" xr:uid="{00000000-0005-0000-0000-00007D180000}"/>
    <cellStyle name="40% - uthevingsfarge 3 15 3 2" xfId="7654" xr:uid="{00000000-0005-0000-0000-00007E180000}"/>
    <cellStyle name="40% - uthevingsfarge 3 15 3 2 2" xfId="16109" xr:uid="{DD33166E-708A-4F1E-9A91-EA35ADD757B9}"/>
    <cellStyle name="40% - uthevingsfarge 3 15 3 3" xfId="13536" xr:uid="{9CA6FDDC-704A-4B12-B746-9DBAB2253662}"/>
    <cellStyle name="40% - uthevingsfarge 3 15 4" xfId="9798" xr:uid="{00000000-0005-0000-0000-00007F180000}"/>
    <cellStyle name="40% - uthevingsfarge 3 15 4 2" xfId="18224" xr:uid="{BD403E1F-847A-4A45-A1F6-F6C804626CC2}"/>
    <cellStyle name="40% - uthevingsfarge 3 16" xfId="1605" xr:uid="{00000000-0005-0000-0000-000080180000}"/>
    <cellStyle name="40% - uthevingsfarge 3 16 2" xfId="1606" xr:uid="{00000000-0005-0000-0000-000081180000}"/>
    <cellStyle name="40% - uthevingsfarge 3 16 2 2" xfId="5723" xr:uid="{00000000-0005-0000-0000-000082180000}"/>
    <cellStyle name="40% - uthevingsfarge 3 16 2 2 2" xfId="8356" xr:uid="{00000000-0005-0000-0000-000083180000}"/>
    <cellStyle name="40% - uthevingsfarge 3 16 2 2 2 2" xfId="16811" xr:uid="{E27D3612-45C5-4CFC-846F-4368EDBE8D6B}"/>
    <cellStyle name="40% - uthevingsfarge 3 16 2 2 3" xfId="14238" xr:uid="{66622ADD-26A0-4DE8-AF46-DDD75DD55364}"/>
    <cellStyle name="40% - uthevingsfarge 3 16 2 3" xfId="10374" xr:uid="{00000000-0005-0000-0000-000084180000}"/>
    <cellStyle name="40% - uthevingsfarge 3 16 2 3 2" xfId="18791" xr:uid="{11531261-B806-4AE0-8CB1-C20DF3B313CF}"/>
    <cellStyle name="40% - uthevingsfarge 3 16 3" xfId="5002" xr:uid="{00000000-0005-0000-0000-000085180000}"/>
    <cellStyle name="40% - uthevingsfarge 3 16 3 2" xfId="7655" xr:uid="{00000000-0005-0000-0000-000086180000}"/>
    <cellStyle name="40% - uthevingsfarge 3 16 3 2 2" xfId="16110" xr:uid="{D5F6FC0D-BEDD-4203-B8C9-F619E4419621}"/>
    <cellStyle name="40% - uthevingsfarge 3 16 3 3" xfId="13537" xr:uid="{90B2D297-2C05-4512-AA69-C643B4A6CF10}"/>
    <cellStyle name="40% - uthevingsfarge 3 16 4" xfId="9746" xr:uid="{00000000-0005-0000-0000-000087180000}"/>
    <cellStyle name="40% - uthevingsfarge 3 16 4 2" xfId="18172" xr:uid="{7AFCC950-F608-492E-964B-AA2195F3147E}"/>
    <cellStyle name="40% - uthevingsfarge 3 17" xfId="1607" xr:uid="{00000000-0005-0000-0000-000088180000}"/>
    <cellStyle name="40% - uthevingsfarge 3 17 2" xfId="1608" xr:uid="{00000000-0005-0000-0000-000089180000}"/>
    <cellStyle name="40% - uthevingsfarge 3 17 2 2" xfId="5724" xr:uid="{00000000-0005-0000-0000-00008A180000}"/>
    <cellStyle name="40% - uthevingsfarge 3 17 2 2 2" xfId="8357" xr:uid="{00000000-0005-0000-0000-00008B180000}"/>
    <cellStyle name="40% - uthevingsfarge 3 17 2 2 2 2" xfId="16812" xr:uid="{4073F317-DCD0-4ACB-8013-7E60C9A9903A}"/>
    <cellStyle name="40% - uthevingsfarge 3 17 2 2 3" xfId="14239" xr:uid="{533B9418-B3D1-4D07-AEA8-A24CDA2530FC}"/>
    <cellStyle name="40% - uthevingsfarge 3 17 2 3" xfId="9907" xr:uid="{00000000-0005-0000-0000-00008C180000}"/>
    <cellStyle name="40% - uthevingsfarge 3 17 2 3 2" xfId="18333" xr:uid="{38F40A6F-7DB7-4910-A3F4-8AA807DDD439}"/>
    <cellStyle name="40% - uthevingsfarge 3 17 3" xfId="5003" xr:uid="{00000000-0005-0000-0000-00008D180000}"/>
    <cellStyle name="40% - uthevingsfarge 3 17 3 2" xfId="7656" xr:uid="{00000000-0005-0000-0000-00008E180000}"/>
    <cellStyle name="40% - uthevingsfarge 3 17 3 2 2" xfId="16111" xr:uid="{6577F8D9-B4BF-4D40-BF41-D0318360FA2E}"/>
    <cellStyle name="40% - uthevingsfarge 3 17 3 3" xfId="13538" xr:uid="{FC863FB7-417E-4D42-9941-DF2EC6D24CFD}"/>
    <cellStyle name="40% - uthevingsfarge 3 17 4" xfId="9797" xr:uid="{00000000-0005-0000-0000-00008F180000}"/>
    <cellStyle name="40% - uthevingsfarge 3 17 4 2" xfId="18223" xr:uid="{A9FE1FB3-6B21-4CD5-B130-0048D0F9510A}"/>
    <cellStyle name="40% - uthevingsfarge 3 18" xfId="1609" xr:uid="{00000000-0005-0000-0000-000090180000}"/>
    <cellStyle name="40% - uthevingsfarge 3 18 2" xfId="1610" xr:uid="{00000000-0005-0000-0000-000091180000}"/>
    <cellStyle name="40% - uthevingsfarge 3 18 2 2" xfId="5725" xr:uid="{00000000-0005-0000-0000-000092180000}"/>
    <cellStyle name="40% - uthevingsfarge 3 18 2 2 2" xfId="8358" xr:uid="{00000000-0005-0000-0000-000093180000}"/>
    <cellStyle name="40% - uthevingsfarge 3 18 2 2 2 2" xfId="16813" xr:uid="{E054B631-4523-458C-B70B-8904053F3662}"/>
    <cellStyle name="40% - uthevingsfarge 3 18 2 2 3" xfId="14240" xr:uid="{4D3125EC-3876-4EC7-804A-92A669FFC8E8}"/>
    <cellStyle name="40% - uthevingsfarge 3 18 2 3" xfId="10373" xr:uid="{00000000-0005-0000-0000-000094180000}"/>
    <cellStyle name="40% - uthevingsfarge 3 18 2 3 2" xfId="18790" xr:uid="{1661D95D-73EB-4F85-BA23-3C3FFAC1FBA9}"/>
    <cellStyle name="40% - uthevingsfarge 3 18 3" xfId="5004" xr:uid="{00000000-0005-0000-0000-000095180000}"/>
    <cellStyle name="40% - uthevingsfarge 3 18 3 2" xfId="7657" xr:uid="{00000000-0005-0000-0000-000096180000}"/>
    <cellStyle name="40% - uthevingsfarge 3 18 3 2 2" xfId="16112" xr:uid="{6B332B8A-3992-45BC-B648-21997DADE312}"/>
    <cellStyle name="40% - uthevingsfarge 3 18 3 3" xfId="13539" xr:uid="{092A5DCF-22C2-4700-8164-A02DFE5723D6}"/>
    <cellStyle name="40% - uthevingsfarge 3 18 4" xfId="9745" xr:uid="{00000000-0005-0000-0000-000097180000}"/>
    <cellStyle name="40% - uthevingsfarge 3 18 4 2" xfId="18171" xr:uid="{40598D5D-48E7-44B5-8831-AE73EF4262FA}"/>
    <cellStyle name="40% - uthevingsfarge 3 19" xfId="1611" xr:uid="{00000000-0005-0000-0000-000098180000}"/>
    <cellStyle name="40% - uthevingsfarge 3 19 2" xfId="1612" xr:uid="{00000000-0005-0000-0000-000099180000}"/>
    <cellStyle name="40% - uthevingsfarge 3 19 2 2" xfId="5726" xr:uid="{00000000-0005-0000-0000-00009A180000}"/>
    <cellStyle name="40% - uthevingsfarge 3 19 2 2 2" xfId="8359" xr:uid="{00000000-0005-0000-0000-00009B180000}"/>
    <cellStyle name="40% - uthevingsfarge 3 19 2 2 2 2" xfId="16814" xr:uid="{04141535-3591-444E-B172-82476455E3C3}"/>
    <cellStyle name="40% - uthevingsfarge 3 19 2 2 3" xfId="14241" xr:uid="{15411307-BD27-436A-BB3A-25382B348EE6}"/>
    <cellStyle name="40% - uthevingsfarge 3 19 2 3" xfId="9908" xr:uid="{00000000-0005-0000-0000-00009C180000}"/>
    <cellStyle name="40% - uthevingsfarge 3 19 2 3 2" xfId="18334" xr:uid="{0156A920-BB33-4828-BC13-7330023824DA}"/>
    <cellStyle name="40% - uthevingsfarge 3 19 3" xfId="5005" xr:uid="{00000000-0005-0000-0000-00009D180000}"/>
    <cellStyle name="40% - uthevingsfarge 3 19 3 2" xfId="7658" xr:uid="{00000000-0005-0000-0000-00009E180000}"/>
    <cellStyle name="40% - uthevingsfarge 3 19 3 2 2" xfId="16113" xr:uid="{2FD6DD40-97D6-4D16-94C6-AC06643D038D}"/>
    <cellStyle name="40% - uthevingsfarge 3 19 3 3" xfId="13540" xr:uid="{57A85C4D-148D-442C-AF7A-889BB6F7FBA7}"/>
    <cellStyle name="40% - uthevingsfarge 3 19 4" xfId="9796" xr:uid="{00000000-0005-0000-0000-00009F180000}"/>
    <cellStyle name="40% - uthevingsfarge 3 19 4 2" xfId="18222" xr:uid="{326C818F-79F5-4889-B577-BA0F934958AD}"/>
    <cellStyle name="40% - uthevingsfarge 3 2" xfId="69" xr:uid="{00000000-0005-0000-0000-0000A0180000}"/>
    <cellStyle name="40% - uthevingsfarge 3 2 2" xfId="1613" xr:uid="{00000000-0005-0000-0000-0000A1180000}"/>
    <cellStyle name="40% - uthevingsfarge 3 2 2 2" xfId="5727" xr:uid="{00000000-0005-0000-0000-0000A2180000}"/>
    <cellStyle name="40% - uthevingsfarge 3 2 2 2 2" xfId="8360" xr:uid="{00000000-0005-0000-0000-0000A3180000}"/>
    <cellStyle name="40% - uthevingsfarge 3 2 2 2 2 2" xfId="16815" xr:uid="{21BE41E4-F7D6-4DF2-BD29-914140340115}"/>
    <cellStyle name="40% - uthevingsfarge 3 2 2 2 3" xfId="14242" xr:uid="{D73625A3-7413-4C35-B68D-D54EA02A6AF4}"/>
    <cellStyle name="40% - uthevingsfarge 3 2 2 3" xfId="10372" xr:uid="{00000000-0005-0000-0000-0000A4180000}"/>
    <cellStyle name="40% - uthevingsfarge 3 2 2 3 2" xfId="18789" xr:uid="{7B855501-AAEF-4FAA-A151-25295EE87CA6}"/>
    <cellStyle name="40% - uthevingsfarge 3 2 3" xfId="5006" xr:uid="{00000000-0005-0000-0000-0000A5180000}"/>
    <cellStyle name="40% - uthevingsfarge 3 2 3 2" xfId="7659" xr:uid="{00000000-0005-0000-0000-0000A6180000}"/>
    <cellStyle name="40% - uthevingsfarge 3 2 3 2 2" xfId="16114" xr:uid="{20DCD494-468E-4CA7-AE6D-766F64D181CA}"/>
    <cellStyle name="40% - uthevingsfarge 3 2 3 3" xfId="13541" xr:uid="{C0928F50-3DF8-4500-899E-50CA955D39FC}"/>
    <cellStyle name="40% - uthevingsfarge 3 2 4" xfId="9744" xr:uid="{00000000-0005-0000-0000-0000A7180000}"/>
    <cellStyle name="40% - uthevingsfarge 3 2 4 2" xfId="18170" xr:uid="{1B9CAB65-33BA-48D0-8D20-72D4D22EB156}"/>
    <cellStyle name="40% - uthevingsfarge 3 20" xfId="1614" xr:uid="{00000000-0005-0000-0000-0000A8180000}"/>
    <cellStyle name="40% - uthevingsfarge 3 20 2" xfId="1615" xr:uid="{00000000-0005-0000-0000-0000A9180000}"/>
    <cellStyle name="40% - uthevingsfarge 3 20 2 2" xfId="5728" xr:uid="{00000000-0005-0000-0000-0000AA180000}"/>
    <cellStyle name="40% - uthevingsfarge 3 20 2 2 2" xfId="8361" xr:uid="{00000000-0005-0000-0000-0000AB180000}"/>
    <cellStyle name="40% - uthevingsfarge 3 20 2 2 2 2" xfId="16816" xr:uid="{C4F240E6-D4CA-4245-9313-6550B7D6D8AE}"/>
    <cellStyle name="40% - uthevingsfarge 3 20 2 2 3" xfId="14243" xr:uid="{F981ADA3-6129-46A8-8AD0-5919239DBBC8}"/>
    <cellStyle name="40% - uthevingsfarge 3 20 2 3" xfId="9909" xr:uid="{00000000-0005-0000-0000-0000AC180000}"/>
    <cellStyle name="40% - uthevingsfarge 3 20 2 3 2" xfId="18335" xr:uid="{0B96BBC8-EA95-45D1-861D-4E21692128DF}"/>
    <cellStyle name="40% - uthevingsfarge 3 20 3" xfId="5007" xr:uid="{00000000-0005-0000-0000-0000AD180000}"/>
    <cellStyle name="40% - uthevingsfarge 3 20 3 2" xfId="7660" xr:uid="{00000000-0005-0000-0000-0000AE180000}"/>
    <cellStyle name="40% - uthevingsfarge 3 20 3 2 2" xfId="16115" xr:uid="{863A8237-B8F9-426D-A869-B4E7E283555C}"/>
    <cellStyle name="40% - uthevingsfarge 3 20 3 3" xfId="13542" xr:uid="{2512794F-2A08-4F97-93FB-461F07665D60}"/>
    <cellStyle name="40% - uthevingsfarge 3 20 4" xfId="9795" xr:uid="{00000000-0005-0000-0000-0000AF180000}"/>
    <cellStyle name="40% - uthevingsfarge 3 20 4 2" xfId="18221" xr:uid="{3C258BCD-3D15-410A-9B7C-D37B4AC17794}"/>
    <cellStyle name="40% - uthevingsfarge 3 21" xfId="1616" xr:uid="{00000000-0005-0000-0000-0000B0180000}"/>
    <cellStyle name="40% - uthevingsfarge 3 21 2" xfId="1617" xr:uid="{00000000-0005-0000-0000-0000B1180000}"/>
    <cellStyle name="40% - uthevingsfarge 3 21 2 2" xfId="5729" xr:uid="{00000000-0005-0000-0000-0000B2180000}"/>
    <cellStyle name="40% - uthevingsfarge 3 21 2 2 2" xfId="8362" xr:uid="{00000000-0005-0000-0000-0000B3180000}"/>
    <cellStyle name="40% - uthevingsfarge 3 21 2 2 2 2" xfId="16817" xr:uid="{B5F75AC6-6FB5-4D31-8067-A00850B01E8D}"/>
    <cellStyle name="40% - uthevingsfarge 3 21 2 2 3" xfId="14244" xr:uid="{F54C54EE-AD2D-484F-B980-09AE8DF18D94}"/>
    <cellStyle name="40% - uthevingsfarge 3 21 2 3" xfId="10371" xr:uid="{00000000-0005-0000-0000-0000B4180000}"/>
    <cellStyle name="40% - uthevingsfarge 3 21 2 3 2" xfId="18788" xr:uid="{D48FE12F-3526-4CA1-A83E-5BC91567D08B}"/>
    <cellStyle name="40% - uthevingsfarge 3 21 3" xfId="5008" xr:uid="{00000000-0005-0000-0000-0000B5180000}"/>
    <cellStyle name="40% - uthevingsfarge 3 21 3 2" xfId="7661" xr:uid="{00000000-0005-0000-0000-0000B6180000}"/>
    <cellStyle name="40% - uthevingsfarge 3 21 3 2 2" xfId="16116" xr:uid="{92B32414-B196-4945-9FE4-664561778E7C}"/>
    <cellStyle name="40% - uthevingsfarge 3 21 3 3" xfId="13543" xr:uid="{A1721F1D-1274-479A-972B-98E0F2CC8406}"/>
    <cellStyle name="40% - uthevingsfarge 3 21 4" xfId="9743" xr:uid="{00000000-0005-0000-0000-0000B7180000}"/>
    <cellStyle name="40% - uthevingsfarge 3 21 4 2" xfId="18169" xr:uid="{7FBDEDDA-D047-4303-8C4E-67424685FBC6}"/>
    <cellStyle name="40% - uthevingsfarge 3 22" xfId="1618" xr:uid="{00000000-0005-0000-0000-0000B8180000}"/>
    <cellStyle name="40% - uthevingsfarge 3 22 2" xfId="1619" xr:uid="{00000000-0005-0000-0000-0000B9180000}"/>
    <cellStyle name="40% - uthevingsfarge 3 22 2 2" xfId="5730" xr:uid="{00000000-0005-0000-0000-0000BA180000}"/>
    <cellStyle name="40% - uthevingsfarge 3 22 2 2 2" xfId="8363" xr:uid="{00000000-0005-0000-0000-0000BB180000}"/>
    <cellStyle name="40% - uthevingsfarge 3 22 2 2 2 2" xfId="16818" xr:uid="{58418191-AA03-4B2D-8077-5C4374BCD71A}"/>
    <cellStyle name="40% - uthevingsfarge 3 22 2 2 3" xfId="14245" xr:uid="{404C7847-ED2D-4A84-98DB-8BBC093848E1}"/>
    <cellStyle name="40% - uthevingsfarge 3 22 2 3" xfId="10579" xr:uid="{00000000-0005-0000-0000-0000BC180000}"/>
    <cellStyle name="40% - uthevingsfarge 3 22 2 3 2" xfId="18986" xr:uid="{CA0304AF-656C-4F21-A8C5-F46FFE506B8D}"/>
    <cellStyle name="40% - uthevingsfarge 3 22 3" xfId="5009" xr:uid="{00000000-0005-0000-0000-0000BD180000}"/>
    <cellStyle name="40% - uthevingsfarge 3 22 3 2" xfId="7662" xr:uid="{00000000-0005-0000-0000-0000BE180000}"/>
    <cellStyle name="40% - uthevingsfarge 3 22 3 2 2" xfId="16117" xr:uid="{556925F0-DA51-49A4-9FED-787AF82C2025}"/>
    <cellStyle name="40% - uthevingsfarge 3 22 3 3" xfId="13544" xr:uid="{D50D2548-252D-447E-BA31-D989C1206E6D}"/>
    <cellStyle name="40% - uthevingsfarge 3 22 4" xfId="9445" xr:uid="{00000000-0005-0000-0000-0000BF180000}"/>
    <cellStyle name="40% - uthevingsfarge 3 22 4 2" xfId="17871" xr:uid="{0F56E478-313B-40FD-A930-8209D1775A61}"/>
    <cellStyle name="40% - uthevingsfarge 3 23" xfId="1620" xr:uid="{00000000-0005-0000-0000-0000C0180000}"/>
    <cellStyle name="40% - uthevingsfarge 3 23 2" xfId="1621" xr:uid="{00000000-0005-0000-0000-0000C1180000}"/>
    <cellStyle name="40% - uthevingsfarge 3 23 2 2" xfId="5731" xr:uid="{00000000-0005-0000-0000-0000C2180000}"/>
    <cellStyle name="40% - uthevingsfarge 3 23 2 2 2" xfId="8364" xr:uid="{00000000-0005-0000-0000-0000C3180000}"/>
    <cellStyle name="40% - uthevingsfarge 3 23 2 2 2 2" xfId="16819" xr:uid="{608D6F12-1DFA-4F3C-AA19-130853D2C329}"/>
    <cellStyle name="40% - uthevingsfarge 3 23 2 2 3" xfId="14246" xr:uid="{1DB2204E-9F53-47C9-9473-3BADF21282DD}"/>
    <cellStyle name="40% - uthevingsfarge 3 23 2 3" xfId="9444" xr:uid="{00000000-0005-0000-0000-0000C4180000}"/>
    <cellStyle name="40% - uthevingsfarge 3 23 2 3 2" xfId="17870" xr:uid="{747E425E-0E75-44A1-9DEA-24CFB9A02617}"/>
    <cellStyle name="40% - uthevingsfarge 3 23 3" xfId="5010" xr:uid="{00000000-0005-0000-0000-0000C5180000}"/>
    <cellStyle name="40% - uthevingsfarge 3 23 3 2" xfId="7663" xr:uid="{00000000-0005-0000-0000-0000C6180000}"/>
    <cellStyle name="40% - uthevingsfarge 3 23 3 2 2" xfId="16118" xr:uid="{F16E538A-1285-4A76-81CC-9E1097E02D4D}"/>
    <cellStyle name="40% - uthevingsfarge 3 23 3 3" xfId="13545" xr:uid="{824DB883-9805-4EC0-86E5-A3572F99A405}"/>
    <cellStyle name="40% - uthevingsfarge 3 23 4" xfId="9443" xr:uid="{00000000-0005-0000-0000-0000C7180000}"/>
    <cellStyle name="40% - uthevingsfarge 3 23 4 2" xfId="17869" xr:uid="{357F028C-17C8-4625-82A0-50D05E19EC3F}"/>
    <cellStyle name="40% - uthevingsfarge 3 24" xfId="1622" xr:uid="{00000000-0005-0000-0000-0000C8180000}"/>
    <cellStyle name="40% - uthevingsfarge 3 24 2" xfId="1623" xr:uid="{00000000-0005-0000-0000-0000C9180000}"/>
    <cellStyle name="40% - uthevingsfarge 3 24 2 2" xfId="5732" xr:uid="{00000000-0005-0000-0000-0000CA180000}"/>
    <cellStyle name="40% - uthevingsfarge 3 24 2 2 2" xfId="8365" xr:uid="{00000000-0005-0000-0000-0000CB180000}"/>
    <cellStyle name="40% - uthevingsfarge 3 24 2 2 2 2" xfId="16820" xr:uid="{07F81BFF-25D3-489A-B5FF-CAB271773197}"/>
    <cellStyle name="40% - uthevingsfarge 3 24 2 2 3" xfId="14247" xr:uid="{7355703D-072E-463D-A63A-26B4A333F23E}"/>
    <cellStyle name="40% - uthevingsfarge 3 24 2 3" xfId="9442" xr:uid="{00000000-0005-0000-0000-0000CC180000}"/>
    <cellStyle name="40% - uthevingsfarge 3 24 2 3 2" xfId="17868" xr:uid="{DD01534E-5383-4AFA-B8DC-D5B528DC5FCE}"/>
    <cellStyle name="40% - uthevingsfarge 3 24 3" xfId="5011" xr:uid="{00000000-0005-0000-0000-0000CD180000}"/>
    <cellStyle name="40% - uthevingsfarge 3 24 3 2" xfId="7664" xr:uid="{00000000-0005-0000-0000-0000CE180000}"/>
    <cellStyle name="40% - uthevingsfarge 3 24 3 2 2" xfId="16119" xr:uid="{AFB33577-F802-47A8-A718-EF006C95C227}"/>
    <cellStyle name="40% - uthevingsfarge 3 24 3 3" xfId="13546" xr:uid="{0C942CA6-6C31-4F69-A0C3-A0E358724D03}"/>
    <cellStyle name="40% - uthevingsfarge 3 24 4" xfId="10548" xr:uid="{00000000-0005-0000-0000-0000CF180000}"/>
    <cellStyle name="40% - uthevingsfarge 3 24 4 2" xfId="18961" xr:uid="{F044D62D-9668-4D9F-BB1C-334E53F067E5}"/>
    <cellStyle name="40% - uthevingsfarge 3 25" xfId="1624" xr:uid="{00000000-0005-0000-0000-0000D0180000}"/>
    <cellStyle name="40% - uthevingsfarge 3 25 2" xfId="1625" xr:uid="{00000000-0005-0000-0000-0000D1180000}"/>
    <cellStyle name="40% - uthevingsfarge 3 25 2 2" xfId="5733" xr:uid="{00000000-0005-0000-0000-0000D2180000}"/>
    <cellStyle name="40% - uthevingsfarge 3 25 2 2 2" xfId="8366" xr:uid="{00000000-0005-0000-0000-0000D3180000}"/>
    <cellStyle name="40% - uthevingsfarge 3 25 2 2 2 2" xfId="16821" xr:uid="{E0C5EFDB-8512-489A-82B4-F8E7B787FE55}"/>
    <cellStyle name="40% - uthevingsfarge 3 25 2 2 3" xfId="14248" xr:uid="{00C8619A-D8BE-4678-92B6-087BD9075251}"/>
    <cellStyle name="40% - uthevingsfarge 3 25 2 3" xfId="9441" xr:uid="{00000000-0005-0000-0000-0000D4180000}"/>
    <cellStyle name="40% - uthevingsfarge 3 25 2 3 2" xfId="17867" xr:uid="{8342AF7F-095B-4296-9AC2-A27F480F779A}"/>
    <cellStyle name="40% - uthevingsfarge 3 25 3" xfId="5012" xr:uid="{00000000-0005-0000-0000-0000D5180000}"/>
    <cellStyle name="40% - uthevingsfarge 3 25 3 2" xfId="7665" xr:uid="{00000000-0005-0000-0000-0000D6180000}"/>
    <cellStyle name="40% - uthevingsfarge 3 25 3 2 2" xfId="16120" xr:uid="{0A01B88B-8BB9-408E-B66D-5FA457340F0B}"/>
    <cellStyle name="40% - uthevingsfarge 3 25 3 3" xfId="13547" xr:uid="{3FFFCEE8-B662-4810-9680-F533ED61D48E}"/>
    <cellStyle name="40% - uthevingsfarge 3 25 4" xfId="9440" xr:uid="{00000000-0005-0000-0000-0000D7180000}"/>
    <cellStyle name="40% - uthevingsfarge 3 25 4 2" xfId="17866" xr:uid="{3943C73C-DDF5-45D8-8B00-34F7E96E7FAE}"/>
    <cellStyle name="40% - uthevingsfarge 3 26" xfId="1626" xr:uid="{00000000-0005-0000-0000-0000D8180000}"/>
    <cellStyle name="40% - uthevingsfarge 3 26 2" xfId="1627" xr:uid="{00000000-0005-0000-0000-0000D9180000}"/>
    <cellStyle name="40% - uthevingsfarge 3 26 2 2" xfId="5734" xr:uid="{00000000-0005-0000-0000-0000DA180000}"/>
    <cellStyle name="40% - uthevingsfarge 3 26 2 2 2" xfId="8367" xr:uid="{00000000-0005-0000-0000-0000DB180000}"/>
    <cellStyle name="40% - uthevingsfarge 3 26 2 2 2 2" xfId="16822" xr:uid="{EBA16757-2AD1-47AD-B8FF-3FECDD3038F1}"/>
    <cellStyle name="40% - uthevingsfarge 3 26 2 2 3" xfId="14249" xr:uid="{6D7998EB-DA23-4CBB-BC0B-46662DD331B0}"/>
    <cellStyle name="40% - uthevingsfarge 3 26 2 3" xfId="9439" xr:uid="{00000000-0005-0000-0000-0000DC180000}"/>
    <cellStyle name="40% - uthevingsfarge 3 26 2 3 2" xfId="17865" xr:uid="{61866C96-877C-4B25-8F24-56B695B00388}"/>
    <cellStyle name="40% - uthevingsfarge 3 26 3" xfId="5013" xr:uid="{00000000-0005-0000-0000-0000DD180000}"/>
    <cellStyle name="40% - uthevingsfarge 3 26 3 2" xfId="7666" xr:uid="{00000000-0005-0000-0000-0000DE180000}"/>
    <cellStyle name="40% - uthevingsfarge 3 26 3 2 2" xfId="16121" xr:uid="{8B896E5F-B895-4B37-BCD4-24F13C93424D}"/>
    <cellStyle name="40% - uthevingsfarge 3 26 3 3" xfId="13548" xr:uid="{C7738E55-B37A-4D8D-B9B6-ADD17CF9ACC7}"/>
    <cellStyle name="40% - uthevingsfarge 3 26 4" xfId="9438" xr:uid="{00000000-0005-0000-0000-0000DF180000}"/>
    <cellStyle name="40% - uthevingsfarge 3 26 4 2" xfId="17864" xr:uid="{9DE5E282-3294-4714-8766-EE29B2CED4DD}"/>
    <cellStyle name="40% - uthevingsfarge 3 27" xfId="1628" xr:uid="{00000000-0005-0000-0000-0000E0180000}"/>
    <cellStyle name="40% - uthevingsfarge 3 27 2" xfId="1629" xr:uid="{00000000-0005-0000-0000-0000E1180000}"/>
    <cellStyle name="40% - uthevingsfarge 3 27 2 2" xfId="5735" xr:uid="{00000000-0005-0000-0000-0000E2180000}"/>
    <cellStyle name="40% - uthevingsfarge 3 27 2 2 2" xfId="8368" xr:uid="{00000000-0005-0000-0000-0000E3180000}"/>
    <cellStyle name="40% - uthevingsfarge 3 27 2 2 2 2" xfId="16823" xr:uid="{45C9F0C0-E1D6-4863-A15A-69B4FAE074E6}"/>
    <cellStyle name="40% - uthevingsfarge 3 27 2 2 3" xfId="14250" xr:uid="{77380239-5E2C-4E78-981A-F551FE33E116}"/>
    <cellStyle name="40% - uthevingsfarge 3 27 2 3" xfId="9437" xr:uid="{00000000-0005-0000-0000-0000E4180000}"/>
    <cellStyle name="40% - uthevingsfarge 3 27 2 3 2" xfId="17863" xr:uid="{4489D372-D88E-4353-8153-472973861CDD}"/>
    <cellStyle name="40% - uthevingsfarge 3 27 3" xfId="5014" xr:uid="{00000000-0005-0000-0000-0000E5180000}"/>
    <cellStyle name="40% - uthevingsfarge 3 27 3 2" xfId="7667" xr:uid="{00000000-0005-0000-0000-0000E6180000}"/>
    <cellStyle name="40% - uthevingsfarge 3 27 3 2 2" xfId="16122" xr:uid="{1CD76776-412E-4C8C-982A-8C8C3E3027F1}"/>
    <cellStyle name="40% - uthevingsfarge 3 27 3 3" xfId="13549" xr:uid="{F84FB986-FBEC-4B01-9146-E3344F5E2684}"/>
    <cellStyle name="40% - uthevingsfarge 3 27 4" xfId="9436" xr:uid="{00000000-0005-0000-0000-0000E7180000}"/>
    <cellStyle name="40% - uthevingsfarge 3 27 4 2" xfId="17862" xr:uid="{63132373-44EA-4883-B082-C8FD5C8C6944}"/>
    <cellStyle name="40% - uthevingsfarge 3 28" xfId="1630" xr:uid="{00000000-0005-0000-0000-0000E8180000}"/>
    <cellStyle name="40% - uthevingsfarge 3 28 2" xfId="1631" xr:uid="{00000000-0005-0000-0000-0000E9180000}"/>
    <cellStyle name="40% - uthevingsfarge 3 28 2 2" xfId="5736" xr:uid="{00000000-0005-0000-0000-0000EA180000}"/>
    <cellStyle name="40% - uthevingsfarge 3 28 2 2 2" xfId="8369" xr:uid="{00000000-0005-0000-0000-0000EB180000}"/>
    <cellStyle name="40% - uthevingsfarge 3 28 2 2 2 2" xfId="16824" xr:uid="{BCBC8EF5-2392-442C-8499-CA7EEB802966}"/>
    <cellStyle name="40% - uthevingsfarge 3 28 2 2 3" xfId="14251" xr:uid="{4B724C0A-9D6B-4B79-82E5-2F08AF1510D8}"/>
    <cellStyle name="40% - uthevingsfarge 3 28 2 3" xfId="9435" xr:uid="{00000000-0005-0000-0000-0000EC180000}"/>
    <cellStyle name="40% - uthevingsfarge 3 28 2 3 2" xfId="17861" xr:uid="{621E8648-FB63-45FB-8484-E1805661CB80}"/>
    <cellStyle name="40% - uthevingsfarge 3 28 3" xfId="5015" xr:uid="{00000000-0005-0000-0000-0000ED180000}"/>
    <cellStyle name="40% - uthevingsfarge 3 28 3 2" xfId="7668" xr:uid="{00000000-0005-0000-0000-0000EE180000}"/>
    <cellStyle name="40% - uthevingsfarge 3 28 3 2 2" xfId="16123" xr:uid="{522DACDF-C9AF-440B-A25E-396F88C5C71E}"/>
    <cellStyle name="40% - uthevingsfarge 3 28 3 3" xfId="13550" xr:uid="{1FC510D4-BE72-4748-AF18-98C8A3BA9020}"/>
    <cellStyle name="40% - uthevingsfarge 3 28 4" xfId="10114" xr:uid="{00000000-0005-0000-0000-0000EF180000}"/>
    <cellStyle name="40% - uthevingsfarge 3 28 4 2" xfId="18535" xr:uid="{7B4B4800-36C1-4582-85E1-6DE716A435B2}"/>
    <cellStyle name="40% - uthevingsfarge 3 29" xfId="1632" xr:uid="{00000000-0005-0000-0000-0000F0180000}"/>
    <cellStyle name="40% - uthevingsfarge 3 29 2" xfId="1633" xr:uid="{00000000-0005-0000-0000-0000F1180000}"/>
    <cellStyle name="40% - uthevingsfarge 3 29 2 2" xfId="5737" xr:uid="{00000000-0005-0000-0000-0000F2180000}"/>
    <cellStyle name="40% - uthevingsfarge 3 29 2 2 2" xfId="8370" xr:uid="{00000000-0005-0000-0000-0000F3180000}"/>
    <cellStyle name="40% - uthevingsfarge 3 29 2 2 2 2" xfId="16825" xr:uid="{493E1EAA-292B-4E93-96A9-4BD7DDDDD3C9}"/>
    <cellStyle name="40% - uthevingsfarge 3 29 2 2 3" xfId="14252" xr:uid="{2318A346-5462-4E2B-BD87-BD632E49D55B}"/>
    <cellStyle name="40% - uthevingsfarge 3 29 2 3" xfId="9434" xr:uid="{00000000-0005-0000-0000-0000F4180000}"/>
    <cellStyle name="40% - uthevingsfarge 3 29 2 3 2" xfId="17860" xr:uid="{1A9FDD65-EB15-4FE4-950D-38CA97479E1D}"/>
    <cellStyle name="40% - uthevingsfarge 3 29 3" xfId="5016" xr:uid="{00000000-0005-0000-0000-0000F5180000}"/>
    <cellStyle name="40% - uthevingsfarge 3 29 3 2" xfId="7669" xr:uid="{00000000-0005-0000-0000-0000F6180000}"/>
    <cellStyle name="40% - uthevingsfarge 3 29 3 2 2" xfId="16124" xr:uid="{001FE2AD-77F2-4119-BDAF-4BA0DDCFD9CC}"/>
    <cellStyle name="40% - uthevingsfarge 3 29 3 3" xfId="13551" xr:uid="{2BD8A4FC-2288-4F85-94F8-D6C383F3D2D6}"/>
    <cellStyle name="40% - uthevingsfarge 3 29 4" xfId="9433" xr:uid="{00000000-0005-0000-0000-0000F7180000}"/>
    <cellStyle name="40% - uthevingsfarge 3 29 4 2" xfId="17859" xr:uid="{0E48EFB3-32C4-4A0B-B2A5-7CA88F9D4F90}"/>
    <cellStyle name="40% - uthevingsfarge 3 3" xfId="1634" xr:uid="{00000000-0005-0000-0000-0000F8180000}"/>
    <cellStyle name="40% - uthevingsfarge 3 3 2" xfId="1635" xr:uid="{00000000-0005-0000-0000-0000F9180000}"/>
    <cellStyle name="40% - uthevingsfarge 3 3 2 2" xfId="5738" xr:uid="{00000000-0005-0000-0000-0000FA180000}"/>
    <cellStyle name="40% - uthevingsfarge 3 3 2 2 2" xfId="8371" xr:uid="{00000000-0005-0000-0000-0000FB180000}"/>
    <cellStyle name="40% - uthevingsfarge 3 3 2 2 2 2" xfId="16826" xr:uid="{5C9E2E30-3143-4EF2-AB13-374C2CFDBE6C}"/>
    <cellStyle name="40% - uthevingsfarge 3 3 2 2 3" xfId="14253" xr:uid="{E4C233F5-BF03-441B-823B-992387316DEE}"/>
    <cellStyle name="40% - uthevingsfarge 3 3 2 3" xfId="9432" xr:uid="{00000000-0005-0000-0000-0000FC180000}"/>
    <cellStyle name="40% - uthevingsfarge 3 3 2 3 2" xfId="17858" xr:uid="{C5922AD1-3016-4128-A8D0-D55CC0930BD9}"/>
    <cellStyle name="40% - uthevingsfarge 3 3 3" xfId="5017" xr:uid="{00000000-0005-0000-0000-0000FD180000}"/>
    <cellStyle name="40% - uthevingsfarge 3 3 3 2" xfId="7670" xr:uid="{00000000-0005-0000-0000-0000FE180000}"/>
    <cellStyle name="40% - uthevingsfarge 3 3 3 2 2" xfId="16125" xr:uid="{EFB19E4D-81DA-411E-914D-CBA4F06FA83C}"/>
    <cellStyle name="40% - uthevingsfarge 3 3 3 3" xfId="13552" xr:uid="{5B7A34BE-2522-4A82-9581-F24069A9F93D}"/>
    <cellStyle name="40% - uthevingsfarge 3 3 4" xfId="9431" xr:uid="{00000000-0005-0000-0000-0000FF180000}"/>
    <cellStyle name="40% - uthevingsfarge 3 3 4 2" xfId="17857" xr:uid="{F9254932-E0CF-4AC1-A115-A16DE07A4ADC}"/>
    <cellStyle name="40% - uthevingsfarge 3 30" xfId="1636" xr:uid="{00000000-0005-0000-0000-000000190000}"/>
    <cellStyle name="40% - uthevingsfarge 3 30 2" xfId="1637" xr:uid="{00000000-0005-0000-0000-000001190000}"/>
    <cellStyle name="40% - uthevingsfarge 3 30 2 2" xfId="5739" xr:uid="{00000000-0005-0000-0000-000002190000}"/>
    <cellStyle name="40% - uthevingsfarge 3 30 2 2 2" xfId="8372" xr:uid="{00000000-0005-0000-0000-000003190000}"/>
    <cellStyle name="40% - uthevingsfarge 3 30 2 2 2 2" xfId="16827" xr:uid="{6EBB7615-10B7-4B59-96C9-10EAF5566A89}"/>
    <cellStyle name="40% - uthevingsfarge 3 30 2 2 3" xfId="14254" xr:uid="{6E1FCC60-4667-41FB-B923-9D3B168D4A5B}"/>
    <cellStyle name="40% - uthevingsfarge 3 30 2 3" xfId="9430" xr:uid="{00000000-0005-0000-0000-000004190000}"/>
    <cellStyle name="40% - uthevingsfarge 3 30 2 3 2" xfId="17856" xr:uid="{70AAA33F-D3E7-497F-91D0-6DA3617BD428}"/>
    <cellStyle name="40% - uthevingsfarge 3 30 3" xfId="5018" xr:uid="{00000000-0005-0000-0000-000005190000}"/>
    <cellStyle name="40% - uthevingsfarge 3 30 3 2" xfId="7671" xr:uid="{00000000-0005-0000-0000-000006190000}"/>
    <cellStyle name="40% - uthevingsfarge 3 30 3 2 2" xfId="16126" xr:uid="{540D8614-5989-4EDB-97DC-D6D96D8D493D}"/>
    <cellStyle name="40% - uthevingsfarge 3 30 3 3" xfId="13553" xr:uid="{85D8F5D3-91E7-4657-9229-7008F131B944}"/>
    <cellStyle name="40% - uthevingsfarge 3 30 4" xfId="9429" xr:uid="{00000000-0005-0000-0000-000007190000}"/>
    <cellStyle name="40% - uthevingsfarge 3 30 4 2" xfId="17855" xr:uid="{E3F2EFD8-F4B3-41F8-A198-8D2D830F57DB}"/>
    <cellStyle name="40% - uthevingsfarge 3 31" xfId="1638" xr:uid="{00000000-0005-0000-0000-000008190000}"/>
    <cellStyle name="40% - uthevingsfarge 3 31 2" xfId="1639" xr:uid="{00000000-0005-0000-0000-000009190000}"/>
    <cellStyle name="40% - uthevingsfarge 3 31 2 2" xfId="5740" xr:uid="{00000000-0005-0000-0000-00000A190000}"/>
    <cellStyle name="40% - uthevingsfarge 3 31 2 2 2" xfId="8373" xr:uid="{00000000-0005-0000-0000-00000B190000}"/>
    <cellStyle name="40% - uthevingsfarge 3 31 2 2 2 2" xfId="16828" xr:uid="{316799AC-1E0D-4234-93C0-FB64F8664877}"/>
    <cellStyle name="40% - uthevingsfarge 3 31 2 2 3" xfId="14255" xr:uid="{9CD5666F-C6AE-4FC0-BBF1-BA4C281C3935}"/>
    <cellStyle name="40% - uthevingsfarge 3 31 2 3" xfId="9428" xr:uid="{00000000-0005-0000-0000-00000C190000}"/>
    <cellStyle name="40% - uthevingsfarge 3 31 2 3 2" xfId="17854" xr:uid="{D76042ED-3A62-4911-B177-211AAA47ED4D}"/>
    <cellStyle name="40% - uthevingsfarge 3 31 3" xfId="5019" xr:uid="{00000000-0005-0000-0000-00000D190000}"/>
    <cellStyle name="40% - uthevingsfarge 3 31 3 2" xfId="7672" xr:uid="{00000000-0005-0000-0000-00000E190000}"/>
    <cellStyle name="40% - uthevingsfarge 3 31 3 2 2" xfId="16127" xr:uid="{F9F7EB0C-4B2F-4162-BA35-E0F24CA599F7}"/>
    <cellStyle name="40% - uthevingsfarge 3 31 3 3" xfId="13554" xr:uid="{16610A36-8C0E-4968-8DAC-787E709A3A2C}"/>
    <cellStyle name="40% - uthevingsfarge 3 31 4" xfId="9427" xr:uid="{00000000-0005-0000-0000-00000F190000}"/>
    <cellStyle name="40% - uthevingsfarge 3 31 4 2" xfId="17853" xr:uid="{2D7973C7-278E-486B-8CF4-1952D784F572}"/>
    <cellStyle name="40% - uthevingsfarge 3 32" xfId="1640" xr:uid="{00000000-0005-0000-0000-000010190000}"/>
    <cellStyle name="40% - uthevingsfarge 3 32 2" xfId="1641" xr:uid="{00000000-0005-0000-0000-000011190000}"/>
    <cellStyle name="40% - uthevingsfarge 3 32 2 2" xfId="5741" xr:uid="{00000000-0005-0000-0000-000012190000}"/>
    <cellStyle name="40% - uthevingsfarge 3 32 2 2 2" xfId="8374" xr:uid="{00000000-0005-0000-0000-000013190000}"/>
    <cellStyle name="40% - uthevingsfarge 3 32 2 2 2 2" xfId="16829" xr:uid="{3EAE066D-C4DF-4749-B1A4-D74F495D01B9}"/>
    <cellStyle name="40% - uthevingsfarge 3 32 2 2 3" xfId="14256" xr:uid="{3FBA6FB6-8E9A-4EEF-AB7E-2FF3DF8B68AC}"/>
    <cellStyle name="40% - uthevingsfarge 3 32 2 3" xfId="10191" xr:uid="{00000000-0005-0000-0000-000014190000}"/>
    <cellStyle name="40% - uthevingsfarge 3 32 2 3 2" xfId="18608" xr:uid="{7BC40EF3-DC8E-40BB-9333-8E3CEB2ABE04}"/>
    <cellStyle name="40% - uthevingsfarge 3 32 3" xfId="5020" xr:uid="{00000000-0005-0000-0000-000015190000}"/>
    <cellStyle name="40% - uthevingsfarge 3 32 3 2" xfId="7673" xr:uid="{00000000-0005-0000-0000-000016190000}"/>
    <cellStyle name="40% - uthevingsfarge 3 32 3 2 2" xfId="16128" xr:uid="{1AE0F8E2-0B95-4F36-A107-74E41C331FFC}"/>
    <cellStyle name="40% - uthevingsfarge 3 32 3 3" xfId="13555" xr:uid="{3298BA2F-D965-4D88-B3FF-A93016BE47CB}"/>
    <cellStyle name="40% - uthevingsfarge 3 32 4" xfId="9426" xr:uid="{00000000-0005-0000-0000-000017190000}"/>
    <cellStyle name="40% - uthevingsfarge 3 32 4 2" xfId="17852" xr:uid="{7879A145-1FB9-4B43-8130-C4857459B86E}"/>
    <cellStyle name="40% - uthevingsfarge 3 33" xfId="1642" xr:uid="{00000000-0005-0000-0000-000018190000}"/>
    <cellStyle name="40% - uthevingsfarge 3 33 2" xfId="1643" xr:uid="{00000000-0005-0000-0000-000019190000}"/>
    <cellStyle name="40% - uthevingsfarge 3 33 2 2" xfId="5742" xr:uid="{00000000-0005-0000-0000-00001A190000}"/>
    <cellStyle name="40% - uthevingsfarge 3 33 2 2 2" xfId="8375" xr:uid="{00000000-0005-0000-0000-00001B190000}"/>
    <cellStyle name="40% - uthevingsfarge 3 33 2 2 2 2" xfId="16830" xr:uid="{44386F84-400E-46DB-B19E-EDEF2EC126D7}"/>
    <cellStyle name="40% - uthevingsfarge 3 33 2 2 3" xfId="14257" xr:uid="{03277745-5DD2-42E8-8A5C-0233E47AA442}"/>
    <cellStyle name="40% - uthevingsfarge 3 33 2 3" xfId="10190" xr:uid="{00000000-0005-0000-0000-00001C190000}"/>
    <cellStyle name="40% - uthevingsfarge 3 33 2 3 2" xfId="18607" xr:uid="{E721BA6E-40AD-4749-BB2E-042CA8F04DDB}"/>
    <cellStyle name="40% - uthevingsfarge 3 33 3" xfId="5021" xr:uid="{00000000-0005-0000-0000-00001D190000}"/>
    <cellStyle name="40% - uthevingsfarge 3 33 3 2" xfId="7674" xr:uid="{00000000-0005-0000-0000-00001E190000}"/>
    <cellStyle name="40% - uthevingsfarge 3 33 3 2 2" xfId="16129" xr:uid="{6D16336E-9ADC-42CA-8BE5-F6B29673C685}"/>
    <cellStyle name="40% - uthevingsfarge 3 33 3 3" xfId="13556" xr:uid="{531348E1-655B-4E1C-8DD4-C7BF66E7DD6C}"/>
    <cellStyle name="40% - uthevingsfarge 3 33 4" xfId="9425" xr:uid="{00000000-0005-0000-0000-00001F190000}"/>
    <cellStyle name="40% - uthevingsfarge 3 33 4 2" xfId="17851" xr:uid="{B9DB502C-5711-43C3-8FA4-C69789BD7D98}"/>
    <cellStyle name="40% - uthevingsfarge 3 34" xfId="1644" xr:uid="{00000000-0005-0000-0000-000020190000}"/>
    <cellStyle name="40% - uthevingsfarge 3 34 2" xfId="1645" xr:uid="{00000000-0005-0000-0000-000021190000}"/>
    <cellStyle name="40% - uthevingsfarge 3 34 2 2" xfId="5743" xr:uid="{00000000-0005-0000-0000-000022190000}"/>
    <cellStyle name="40% - uthevingsfarge 3 34 2 2 2" xfId="8376" xr:uid="{00000000-0005-0000-0000-000023190000}"/>
    <cellStyle name="40% - uthevingsfarge 3 34 2 2 2 2" xfId="16831" xr:uid="{2FE11F5D-CA90-4886-86F1-698235F9BF5F}"/>
    <cellStyle name="40% - uthevingsfarge 3 34 2 2 3" xfId="14258" xr:uid="{6DE06820-6B49-4477-9A96-12E61CFA7359}"/>
    <cellStyle name="40% - uthevingsfarge 3 34 2 3" xfId="10189" xr:uid="{00000000-0005-0000-0000-000024190000}"/>
    <cellStyle name="40% - uthevingsfarge 3 34 2 3 2" xfId="18606" xr:uid="{9857A9B3-A651-4993-B983-CF336D0A9583}"/>
    <cellStyle name="40% - uthevingsfarge 3 34 3" xfId="5022" xr:uid="{00000000-0005-0000-0000-000025190000}"/>
    <cellStyle name="40% - uthevingsfarge 3 34 3 2" xfId="7675" xr:uid="{00000000-0005-0000-0000-000026190000}"/>
    <cellStyle name="40% - uthevingsfarge 3 34 3 2 2" xfId="16130" xr:uid="{1788AECB-F09A-4D3C-84D9-5DC01420296A}"/>
    <cellStyle name="40% - uthevingsfarge 3 34 3 3" xfId="13557" xr:uid="{C09DD5CB-9ED3-4864-BA81-2226063A0FBB}"/>
    <cellStyle name="40% - uthevingsfarge 3 34 4" xfId="9424" xr:uid="{00000000-0005-0000-0000-000027190000}"/>
    <cellStyle name="40% - uthevingsfarge 3 34 4 2" xfId="17850" xr:uid="{73C7E44A-FC1B-4A14-B482-30C4A7F931A5}"/>
    <cellStyle name="40% - uthevingsfarge 3 35" xfId="1646" xr:uid="{00000000-0005-0000-0000-000028190000}"/>
    <cellStyle name="40% - uthevingsfarge 3 35 2" xfId="1647" xr:uid="{00000000-0005-0000-0000-000029190000}"/>
    <cellStyle name="40% - uthevingsfarge 3 35 2 2" xfId="5744" xr:uid="{00000000-0005-0000-0000-00002A190000}"/>
    <cellStyle name="40% - uthevingsfarge 3 35 2 2 2" xfId="8377" xr:uid="{00000000-0005-0000-0000-00002B190000}"/>
    <cellStyle name="40% - uthevingsfarge 3 35 2 2 2 2" xfId="16832" xr:uid="{5A29E908-8E55-4E59-B01F-077E6E01DD51}"/>
    <cellStyle name="40% - uthevingsfarge 3 35 2 2 3" xfId="14259" xr:uid="{E045E342-17CE-41EB-9865-11E287CF8C93}"/>
    <cellStyle name="40% - uthevingsfarge 3 35 2 3" xfId="10188" xr:uid="{00000000-0005-0000-0000-00002C190000}"/>
    <cellStyle name="40% - uthevingsfarge 3 35 2 3 2" xfId="18605" xr:uid="{51711DE2-7BD6-4E40-9EC1-D55A68DF877D}"/>
    <cellStyle name="40% - uthevingsfarge 3 35 3" xfId="5023" xr:uid="{00000000-0005-0000-0000-00002D190000}"/>
    <cellStyle name="40% - uthevingsfarge 3 35 3 2" xfId="7676" xr:uid="{00000000-0005-0000-0000-00002E190000}"/>
    <cellStyle name="40% - uthevingsfarge 3 35 3 2 2" xfId="16131" xr:uid="{A74AB13F-30B5-4664-A0AD-AFAE82C77FDD}"/>
    <cellStyle name="40% - uthevingsfarge 3 35 3 3" xfId="13558" xr:uid="{25CEFD48-30CA-4F34-80AC-01FFE2826B8E}"/>
    <cellStyle name="40% - uthevingsfarge 3 35 4" xfId="9423" xr:uid="{00000000-0005-0000-0000-00002F190000}"/>
    <cellStyle name="40% - uthevingsfarge 3 35 4 2" xfId="17849" xr:uid="{C14E15AA-1F55-4E4D-8F26-E93DD29E715E}"/>
    <cellStyle name="40% - uthevingsfarge 3 36" xfId="1648" xr:uid="{00000000-0005-0000-0000-000030190000}"/>
    <cellStyle name="40% - uthevingsfarge 3 36 2" xfId="1649" xr:uid="{00000000-0005-0000-0000-000031190000}"/>
    <cellStyle name="40% - uthevingsfarge 3 36 2 2" xfId="5745" xr:uid="{00000000-0005-0000-0000-000032190000}"/>
    <cellStyle name="40% - uthevingsfarge 3 36 2 2 2" xfId="8378" xr:uid="{00000000-0005-0000-0000-000033190000}"/>
    <cellStyle name="40% - uthevingsfarge 3 36 2 2 2 2" xfId="16833" xr:uid="{E6F2D1DB-7224-44F7-934B-AE7F346692E9}"/>
    <cellStyle name="40% - uthevingsfarge 3 36 2 2 3" xfId="14260" xr:uid="{38B3D99F-47BE-4167-8894-A932FAF10CA9}"/>
    <cellStyle name="40% - uthevingsfarge 3 36 2 3" xfId="10187" xr:uid="{00000000-0005-0000-0000-000034190000}"/>
    <cellStyle name="40% - uthevingsfarge 3 36 2 3 2" xfId="18604" xr:uid="{4A202C5F-F4C3-4F13-90D5-BBE090B9E7BA}"/>
    <cellStyle name="40% - uthevingsfarge 3 36 3" xfId="5024" xr:uid="{00000000-0005-0000-0000-000035190000}"/>
    <cellStyle name="40% - uthevingsfarge 3 36 3 2" xfId="7677" xr:uid="{00000000-0005-0000-0000-000036190000}"/>
    <cellStyle name="40% - uthevingsfarge 3 36 3 2 2" xfId="16132" xr:uid="{6AAEE020-8C81-4224-9DC6-4B2FBCF5FBB8}"/>
    <cellStyle name="40% - uthevingsfarge 3 36 3 3" xfId="13559" xr:uid="{21E33FEE-52CE-4BE3-ACE9-9BADE72C8D03}"/>
    <cellStyle name="40% - uthevingsfarge 3 36 4" xfId="9422" xr:uid="{00000000-0005-0000-0000-000037190000}"/>
    <cellStyle name="40% - uthevingsfarge 3 36 4 2" xfId="17848" xr:uid="{A3304F5A-57A4-44A7-B668-B858D0F2B975}"/>
    <cellStyle name="40% - uthevingsfarge 3 37" xfId="1650" xr:uid="{00000000-0005-0000-0000-000038190000}"/>
    <cellStyle name="40% - uthevingsfarge 3 37 2" xfId="1651" xr:uid="{00000000-0005-0000-0000-000039190000}"/>
    <cellStyle name="40% - uthevingsfarge 3 37 2 2" xfId="5746" xr:uid="{00000000-0005-0000-0000-00003A190000}"/>
    <cellStyle name="40% - uthevingsfarge 3 37 2 2 2" xfId="8379" xr:uid="{00000000-0005-0000-0000-00003B190000}"/>
    <cellStyle name="40% - uthevingsfarge 3 37 2 2 2 2" xfId="16834" xr:uid="{E188C0E9-B6A7-46B2-BC8B-B0E10F5E50FF}"/>
    <cellStyle name="40% - uthevingsfarge 3 37 2 2 3" xfId="14261" xr:uid="{92A06DD8-65BA-46B6-983A-4A93C3912AB3}"/>
    <cellStyle name="40% - uthevingsfarge 3 37 2 3" xfId="10186" xr:uid="{00000000-0005-0000-0000-00003C190000}"/>
    <cellStyle name="40% - uthevingsfarge 3 37 2 3 2" xfId="18603" xr:uid="{478F0414-D75D-4653-9813-DEDB3F1E66E9}"/>
    <cellStyle name="40% - uthevingsfarge 3 37 3" xfId="5025" xr:uid="{00000000-0005-0000-0000-00003D190000}"/>
    <cellStyle name="40% - uthevingsfarge 3 37 3 2" xfId="7678" xr:uid="{00000000-0005-0000-0000-00003E190000}"/>
    <cellStyle name="40% - uthevingsfarge 3 37 3 2 2" xfId="16133" xr:uid="{F570D337-F657-4BD0-BB36-03ED6AC45B16}"/>
    <cellStyle name="40% - uthevingsfarge 3 37 3 3" xfId="13560" xr:uid="{CFB294EB-1C03-420F-AC28-31B34E863C1C}"/>
    <cellStyle name="40% - uthevingsfarge 3 37 4" xfId="9421" xr:uid="{00000000-0005-0000-0000-00003F190000}"/>
    <cellStyle name="40% - uthevingsfarge 3 37 4 2" xfId="17847" xr:uid="{2E272B45-195E-4394-B9E4-6778A3CA1334}"/>
    <cellStyle name="40% - uthevingsfarge 3 38" xfId="1652" xr:uid="{00000000-0005-0000-0000-000040190000}"/>
    <cellStyle name="40% - uthevingsfarge 3 38 2" xfId="1653" xr:uid="{00000000-0005-0000-0000-000041190000}"/>
    <cellStyle name="40% - uthevingsfarge 3 38 2 2" xfId="5747" xr:uid="{00000000-0005-0000-0000-000042190000}"/>
    <cellStyle name="40% - uthevingsfarge 3 38 2 2 2" xfId="8380" xr:uid="{00000000-0005-0000-0000-000043190000}"/>
    <cellStyle name="40% - uthevingsfarge 3 38 2 2 2 2" xfId="16835" xr:uid="{2E8295AD-F7D3-463F-9BBE-6DA4EE802509}"/>
    <cellStyle name="40% - uthevingsfarge 3 38 2 2 3" xfId="14262" xr:uid="{F39A0B09-C67E-43ED-81DA-4383CEA34335}"/>
    <cellStyle name="40% - uthevingsfarge 3 38 2 3" xfId="10185" xr:uid="{00000000-0005-0000-0000-000044190000}"/>
    <cellStyle name="40% - uthevingsfarge 3 38 2 3 2" xfId="18602" xr:uid="{91666CD4-395D-4BF8-9337-6C773F824D21}"/>
    <cellStyle name="40% - uthevingsfarge 3 38 3" xfId="5026" xr:uid="{00000000-0005-0000-0000-000045190000}"/>
    <cellStyle name="40% - uthevingsfarge 3 38 3 2" xfId="7679" xr:uid="{00000000-0005-0000-0000-000046190000}"/>
    <cellStyle name="40% - uthevingsfarge 3 38 3 2 2" xfId="16134" xr:uid="{2F1BE53A-9A11-45DB-B2C6-9EE1775DA768}"/>
    <cellStyle name="40% - uthevingsfarge 3 38 3 3" xfId="13561" xr:uid="{C51AF430-EA9F-4EEC-BC59-BA2C72D12CA3}"/>
    <cellStyle name="40% - uthevingsfarge 3 38 4" xfId="9420" xr:uid="{00000000-0005-0000-0000-000047190000}"/>
    <cellStyle name="40% - uthevingsfarge 3 38 4 2" xfId="17846" xr:uid="{2CF47A87-9E1E-4AC7-8F90-AF9B1FEBE3A5}"/>
    <cellStyle name="40% - uthevingsfarge 3 39" xfId="1654" xr:uid="{00000000-0005-0000-0000-000048190000}"/>
    <cellStyle name="40% - uthevingsfarge 3 39 2" xfId="1655" xr:uid="{00000000-0005-0000-0000-000049190000}"/>
    <cellStyle name="40% - uthevingsfarge 3 39 2 2" xfId="5748" xr:uid="{00000000-0005-0000-0000-00004A190000}"/>
    <cellStyle name="40% - uthevingsfarge 3 39 2 2 2" xfId="8381" xr:uid="{00000000-0005-0000-0000-00004B190000}"/>
    <cellStyle name="40% - uthevingsfarge 3 39 2 2 2 2" xfId="16836" xr:uid="{F916D101-0913-4F4D-AB03-755CB1D9A9B2}"/>
    <cellStyle name="40% - uthevingsfarge 3 39 2 2 3" xfId="14263" xr:uid="{7FE71EEA-DDD0-4988-B342-A96573191BFB}"/>
    <cellStyle name="40% - uthevingsfarge 3 39 2 3" xfId="10184" xr:uid="{00000000-0005-0000-0000-00004C190000}"/>
    <cellStyle name="40% - uthevingsfarge 3 39 2 3 2" xfId="18601" xr:uid="{824BB64A-84FC-404E-81FE-A660D86C146E}"/>
    <cellStyle name="40% - uthevingsfarge 3 39 3" xfId="5027" xr:uid="{00000000-0005-0000-0000-00004D190000}"/>
    <cellStyle name="40% - uthevingsfarge 3 39 3 2" xfId="7680" xr:uid="{00000000-0005-0000-0000-00004E190000}"/>
    <cellStyle name="40% - uthevingsfarge 3 39 3 2 2" xfId="16135" xr:uid="{8A6F066B-4B82-4A85-92B7-E3B77880C6CF}"/>
    <cellStyle name="40% - uthevingsfarge 3 39 3 3" xfId="13562" xr:uid="{458B709D-CE53-4928-9893-EE7A3ECB2B14}"/>
    <cellStyle name="40% - uthevingsfarge 3 39 4" xfId="9419" xr:uid="{00000000-0005-0000-0000-00004F190000}"/>
    <cellStyle name="40% - uthevingsfarge 3 39 4 2" xfId="17845" xr:uid="{7ABD0773-C44B-40DD-89C2-23A3EEBEFD33}"/>
    <cellStyle name="40% - uthevingsfarge 3 4" xfId="1656" xr:uid="{00000000-0005-0000-0000-000050190000}"/>
    <cellStyle name="40% - uthevingsfarge 3 4 2" xfId="1657" xr:uid="{00000000-0005-0000-0000-000051190000}"/>
    <cellStyle name="40% - uthevingsfarge 3 4 2 2" xfId="5749" xr:uid="{00000000-0005-0000-0000-000052190000}"/>
    <cellStyle name="40% - uthevingsfarge 3 4 2 2 2" xfId="8382" xr:uid="{00000000-0005-0000-0000-000053190000}"/>
    <cellStyle name="40% - uthevingsfarge 3 4 2 2 2 2" xfId="16837" xr:uid="{5ED0A0BF-3700-4921-92B0-B0FB7708A057}"/>
    <cellStyle name="40% - uthevingsfarge 3 4 2 2 3" xfId="14264" xr:uid="{16D8B98A-93CE-41FB-8E6F-49FDEFE999FC}"/>
    <cellStyle name="40% - uthevingsfarge 3 4 2 3" xfId="10183" xr:uid="{00000000-0005-0000-0000-000054190000}"/>
    <cellStyle name="40% - uthevingsfarge 3 4 2 3 2" xfId="18600" xr:uid="{7246887D-0EF1-42CA-AF02-9366131DC1DF}"/>
    <cellStyle name="40% - uthevingsfarge 3 4 3" xfId="5028" xr:uid="{00000000-0005-0000-0000-000055190000}"/>
    <cellStyle name="40% - uthevingsfarge 3 4 3 2" xfId="7681" xr:uid="{00000000-0005-0000-0000-000056190000}"/>
    <cellStyle name="40% - uthevingsfarge 3 4 3 2 2" xfId="16136" xr:uid="{CD1A4345-7BD1-4B48-A3F2-BCD20E529D59}"/>
    <cellStyle name="40% - uthevingsfarge 3 4 3 3" xfId="13563" xr:uid="{076E32C3-8C13-426A-8DC4-CBB8E3598E07}"/>
    <cellStyle name="40% - uthevingsfarge 3 4 4" xfId="9418" xr:uid="{00000000-0005-0000-0000-000057190000}"/>
    <cellStyle name="40% - uthevingsfarge 3 4 4 2" xfId="17844" xr:uid="{C2A6D542-2097-462B-A0DA-EF47557C1E47}"/>
    <cellStyle name="40% - uthevingsfarge 3 40" xfId="1658" xr:uid="{00000000-0005-0000-0000-000058190000}"/>
    <cellStyle name="40% - uthevingsfarge 3 40 2" xfId="1659" xr:uid="{00000000-0005-0000-0000-000059190000}"/>
    <cellStyle name="40% - uthevingsfarge 3 40 2 2" xfId="5750" xr:uid="{00000000-0005-0000-0000-00005A190000}"/>
    <cellStyle name="40% - uthevingsfarge 3 40 2 2 2" xfId="8383" xr:uid="{00000000-0005-0000-0000-00005B190000}"/>
    <cellStyle name="40% - uthevingsfarge 3 40 2 2 2 2" xfId="16838" xr:uid="{0F741C6B-C911-44E2-AAF3-8DAF90816A0C}"/>
    <cellStyle name="40% - uthevingsfarge 3 40 2 2 3" xfId="14265" xr:uid="{8EDA9088-D76A-4A0C-9E73-698DA67B78F9}"/>
    <cellStyle name="40% - uthevingsfarge 3 40 2 3" xfId="10182" xr:uid="{00000000-0005-0000-0000-00005C190000}"/>
    <cellStyle name="40% - uthevingsfarge 3 40 2 3 2" xfId="18599" xr:uid="{723B6381-F0D3-4D1F-9207-BD414060FD5D}"/>
    <cellStyle name="40% - uthevingsfarge 3 40 3" xfId="5029" xr:uid="{00000000-0005-0000-0000-00005D190000}"/>
    <cellStyle name="40% - uthevingsfarge 3 40 3 2" xfId="7682" xr:uid="{00000000-0005-0000-0000-00005E190000}"/>
    <cellStyle name="40% - uthevingsfarge 3 40 3 2 2" xfId="16137" xr:uid="{0E99A298-516C-4028-B670-A3B16DF97A9E}"/>
    <cellStyle name="40% - uthevingsfarge 3 40 3 3" xfId="13564" xr:uid="{243FF46F-E177-4713-93A4-76E7DE41B11E}"/>
    <cellStyle name="40% - uthevingsfarge 3 40 4" xfId="9417" xr:uid="{00000000-0005-0000-0000-00005F190000}"/>
    <cellStyle name="40% - uthevingsfarge 3 40 4 2" xfId="17843" xr:uid="{AA976DB7-D890-431A-AAD1-26F502227B7C}"/>
    <cellStyle name="40% - uthevingsfarge 3 41" xfId="1660" xr:uid="{00000000-0005-0000-0000-000060190000}"/>
    <cellStyle name="40% - uthevingsfarge 3 41 2" xfId="1661" xr:uid="{00000000-0005-0000-0000-000061190000}"/>
    <cellStyle name="40% - uthevingsfarge 3 41 2 2" xfId="5751" xr:uid="{00000000-0005-0000-0000-000062190000}"/>
    <cellStyle name="40% - uthevingsfarge 3 41 2 2 2" xfId="8384" xr:uid="{00000000-0005-0000-0000-000063190000}"/>
    <cellStyle name="40% - uthevingsfarge 3 41 2 2 2 2" xfId="16839" xr:uid="{7D5540E7-AD1C-46FC-B8F9-5E0C4C3031CA}"/>
    <cellStyle name="40% - uthevingsfarge 3 41 2 2 3" xfId="14266" xr:uid="{DC53262D-6744-41FE-B8AB-1D4CD1353184}"/>
    <cellStyle name="40% - uthevingsfarge 3 41 2 3" xfId="10181" xr:uid="{00000000-0005-0000-0000-000064190000}"/>
    <cellStyle name="40% - uthevingsfarge 3 41 2 3 2" xfId="18598" xr:uid="{CA172E96-D2B7-4BAF-A1E9-CB0932190DA8}"/>
    <cellStyle name="40% - uthevingsfarge 3 41 3" xfId="5030" xr:uid="{00000000-0005-0000-0000-000065190000}"/>
    <cellStyle name="40% - uthevingsfarge 3 41 3 2" xfId="7683" xr:uid="{00000000-0005-0000-0000-000066190000}"/>
    <cellStyle name="40% - uthevingsfarge 3 41 3 2 2" xfId="16138" xr:uid="{EEB26475-D73C-410B-A3C5-C156E8337D24}"/>
    <cellStyle name="40% - uthevingsfarge 3 41 3 3" xfId="13565" xr:uid="{2C651C6C-D883-4F3B-B6CC-DAD0C8D388B4}"/>
    <cellStyle name="40% - uthevingsfarge 3 41 4" xfId="9416" xr:uid="{00000000-0005-0000-0000-000067190000}"/>
    <cellStyle name="40% - uthevingsfarge 3 41 4 2" xfId="17842" xr:uid="{E40E5132-DFE7-4420-9604-5E6EDDECE048}"/>
    <cellStyle name="40% - uthevingsfarge 3 42" xfId="1662" xr:uid="{00000000-0005-0000-0000-000068190000}"/>
    <cellStyle name="40% - uthevingsfarge 3 42 2" xfId="1663" xr:uid="{00000000-0005-0000-0000-000069190000}"/>
    <cellStyle name="40% - uthevingsfarge 3 42 2 2" xfId="5752" xr:uid="{00000000-0005-0000-0000-00006A190000}"/>
    <cellStyle name="40% - uthevingsfarge 3 42 2 2 2" xfId="8385" xr:uid="{00000000-0005-0000-0000-00006B190000}"/>
    <cellStyle name="40% - uthevingsfarge 3 42 2 2 2 2" xfId="16840" xr:uid="{38FCC470-705D-4558-81C2-62850C416CDA}"/>
    <cellStyle name="40% - uthevingsfarge 3 42 2 2 3" xfId="14267" xr:uid="{700608E4-DCB2-434E-A7DF-3214E8DD3905}"/>
    <cellStyle name="40% - uthevingsfarge 3 42 2 3" xfId="10180" xr:uid="{00000000-0005-0000-0000-00006C190000}"/>
    <cellStyle name="40% - uthevingsfarge 3 42 2 3 2" xfId="18597" xr:uid="{405D2A15-0862-47DA-BC57-FB8A26E2E8E6}"/>
    <cellStyle name="40% - uthevingsfarge 3 42 3" xfId="5031" xr:uid="{00000000-0005-0000-0000-00006D190000}"/>
    <cellStyle name="40% - uthevingsfarge 3 42 3 2" xfId="7684" xr:uid="{00000000-0005-0000-0000-00006E190000}"/>
    <cellStyle name="40% - uthevingsfarge 3 42 3 2 2" xfId="16139" xr:uid="{EDECF003-7829-4245-BE68-9E0CDDB8F69F}"/>
    <cellStyle name="40% - uthevingsfarge 3 42 3 3" xfId="13566" xr:uid="{5ACABF3F-BC32-4670-A669-723C4D5D66D5}"/>
    <cellStyle name="40% - uthevingsfarge 3 42 4" xfId="9415" xr:uid="{00000000-0005-0000-0000-00006F190000}"/>
    <cellStyle name="40% - uthevingsfarge 3 42 4 2" xfId="17841" xr:uid="{03ECFB6C-4B66-447E-A848-8DC55CAFCACA}"/>
    <cellStyle name="40% - uthevingsfarge 3 43" xfId="1664" xr:uid="{00000000-0005-0000-0000-000070190000}"/>
    <cellStyle name="40% - uthevingsfarge 3 43 2" xfId="1665" xr:uid="{00000000-0005-0000-0000-000071190000}"/>
    <cellStyle name="40% - uthevingsfarge 3 43 2 2" xfId="5753" xr:uid="{00000000-0005-0000-0000-000072190000}"/>
    <cellStyle name="40% - uthevingsfarge 3 43 2 2 2" xfId="8386" xr:uid="{00000000-0005-0000-0000-000073190000}"/>
    <cellStyle name="40% - uthevingsfarge 3 43 2 2 2 2" xfId="16841" xr:uid="{D3773D57-0C37-4328-B86B-E56ACEA2A581}"/>
    <cellStyle name="40% - uthevingsfarge 3 43 2 2 3" xfId="14268" xr:uid="{3C3E7D4B-1B9A-4B53-B148-4D0EB787353F}"/>
    <cellStyle name="40% - uthevingsfarge 3 43 2 3" xfId="10179" xr:uid="{00000000-0005-0000-0000-000074190000}"/>
    <cellStyle name="40% - uthevingsfarge 3 43 2 3 2" xfId="18596" xr:uid="{8968FC45-7969-4513-A7D3-091339F19682}"/>
    <cellStyle name="40% - uthevingsfarge 3 43 3" xfId="5032" xr:uid="{00000000-0005-0000-0000-000075190000}"/>
    <cellStyle name="40% - uthevingsfarge 3 43 3 2" xfId="7685" xr:uid="{00000000-0005-0000-0000-000076190000}"/>
    <cellStyle name="40% - uthevingsfarge 3 43 3 2 2" xfId="16140" xr:uid="{275CA7E8-7A8D-4F05-9F35-A739FA28A9BE}"/>
    <cellStyle name="40% - uthevingsfarge 3 43 3 3" xfId="13567" xr:uid="{112A1AB8-4F86-4FFE-A79C-059CEBDA7EB8}"/>
    <cellStyle name="40% - uthevingsfarge 3 43 4" xfId="9414" xr:uid="{00000000-0005-0000-0000-000077190000}"/>
    <cellStyle name="40% - uthevingsfarge 3 43 4 2" xfId="17840" xr:uid="{8625B153-79E6-48B4-AD85-FCA5FED4ABD7}"/>
    <cellStyle name="40% - uthevingsfarge 3 44" xfId="1666" xr:uid="{00000000-0005-0000-0000-000078190000}"/>
    <cellStyle name="40% - uthevingsfarge 3 44 2" xfId="1667" xr:uid="{00000000-0005-0000-0000-000079190000}"/>
    <cellStyle name="40% - uthevingsfarge 3 44 2 2" xfId="5754" xr:uid="{00000000-0005-0000-0000-00007A190000}"/>
    <cellStyle name="40% - uthevingsfarge 3 44 2 2 2" xfId="8387" xr:uid="{00000000-0005-0000-0000-00007B190000}"/>
    <cellStyle name="40% - uthevingsfarge 3 44 2 2 2 2" xfId="16842" xr:uid="{1A5884AC-DB42-4E32-A512-DA1D477DC8D2}"/>
    <cellStyle name="40% - uthevingsfarge 3 44 2 2 3" xfId="14269" xr:uid="{ED0A40DE-0C5C-4C91-A04C-95E8E17D4AE9}"/>
    <cellStyle name="40% - uthevingsfarge 3 44 2 3" xfId="10178" xr:uid="{00000000-0005-0000-0000-00007C190000}"/>
    <cellStyle name="40% - uthevingsfarge 3 44 2 3 2" xfId="18595" xr:uid="{7C76923A-AE0D-4B23-8A22-0827B85DC99B}"/>
    <cellStyle name="40% - uthevingsfarge 3 44 3" xfId="5033" xr:uid="{00000000-0005-0000-0000-00007D190000}"/>
    <cellStyle name="40% - uthevingsfarge 3 44 3 2" xfId="7686" xr:uid="{00000000-0005-0000-0000-00007E190000}"/>
    <cellStyle name="40% - uthevingsfarge 3 44 3 2 2" xfId="16141" xr:uid="{06B1BACA-CCE8-4B3F-8D33-C24B2A69ED36}"/>
    <cellStyle name="40% - uthevingsfarge 3 44 3 3" xfId="13568" xr:uid="{D5020472-281F-4F67-8CBD-0594B701A80A}"/>
    <cellStyle name="40% - uthevingsfarge 3 44 4" xfId="9413" xr:uid="{00000000-0005-0000-0000-00007F190000}"/>
    <cellStyle name="40% - uthevingsfarge 3 44 4 2" xfId="17839" xr:uid="{E0DA1BC2-A16B-49D1-AE6A-2BB783656A42}"/>
    <cellStyle name="40% - uthevingsfarge 3 45" xfId="1668" xr:uid="{00000000-0005-0000-0000-000080190000}"/>
    <cellStyle name="40% - uthevingsfarge 3 45 2" xfId="1669" xr:uid="{00000000-0005-0000-0000-000081190000}"/>
    <cellStyle name="40% - uthevingsfarge 3 45 2 2" xfId="5755" xr:uid="{00000000-0005-0000-0000-000082190000}"/>
    <cellStyle name="40% - uthevingsfarge 3 45 2 2 2" xfId="8388" xr:uid="{00000000-0005-0000-0000-000083190000}"/>
    <cellStyle name="40% - uthevingsfarge 3 45 2 2 2 2" xfId="16843" xr:uid="{46043425-0CFE-42DA-A233-3E062DDF6155}"/>
    <cellStyle name="40% - uthevingsfarge 3 45 2 2 3" xfId="14270" xr:uid="{D4CC9406-6453-4823-B5C0-16776982EFF2}"/>
    <cellStyle name="40% - uthevingsfarge 3 45 2 3" xfId="10177" xr:uid="{00000000-0005-0000-0000-000084190000}"/>
    <cellStyle name="40% - uthevingsfarge 3 45 2 3 2" xfId="18594" xr:uid="{1DF7A2FA-799E-4BFD-82B2-1DE2A95BB373}"/>
    <cellStyle name="40% - uthevingsfarge 3 45 3" xfId="5034" xr:uid="{00000000-0005-0000-0000-000085190000}"/>
    <cellStyle name="40% - uthevingsfarge 3 45 3 2" xfId="7687" xr:uid="{00000000-0005-0000-0000-000086190000}"/>
    <cellStyle name="40% - uthevingsfarge 3 45 3 2 2" xfId="16142" xr:uid="{E65229D0-139C-4BE8-A917-00EF3C16F7F4}"/>
    <cellStyle name="40% - uthevingsfarge 3 45 3 3" xfId="13569" xr:uid="{F66EE69D-F077-4563-8E55-5C5550E4D1DE}"/>
    <cellStyle name="40% - uthevingsfarge 3 45 4" xfId="9412" xr:uid="{00000000-0005-0000-0000-000087190000}"/>
    <cellStyle name="40% - uthevingsfarge 3 45 4 2" xfId="17838" xr:uid="{98E4D03E-B0A6-49CB-AA44-3C5FE58A4D4B}"/>
    <cellStyle name="40% - uthevingsfarge 3 46" xfId="1670" xr:uid="{00000000-0005-0000-0000-000088190000}"/>
    <cellStyle name="40% - uthevingsfarge 3 46 2" xfId="1671" xr:uid="{00000000-0005-0000-0000-000089190000}"/>
    <cellStyle name="40% - uthevingsfarge 3 46 2 2" xfId="5756" xr:uid="{00000000-0005-0000-0000-00008A190000}"/>
    <cellStyle name="40% - uthevingsfarge 3 46 2 2 2" xfId="8389" xr:uid="{00000000-0005-0000-0000-00008B190000}"/>
    <cellStyle name="40% - uthevingsfarge 3 46 2 2 2 2" xfId="16844" xr:uid="{9078F4F6-9605-42D0-A1F8-0460279B84D6}"/>
    <cellStyle name="40% - uthevingsfarge 3 46 2 2 3" xfId="14271" xr:uid="{089DD704-3726-4F3B-8E89-ED4F0389CCAE}"/>
    <cellStyle name="40% - uthevingsfarge 3 46 2 3" xfId="10176" xr:uid="{00000000-0005-0000-0000-00008C190000}"/>
    <cellStyle name="40% - uthevingsfarge 3 46 2 3 2" xfId="18593" xr:uid="{61E6B865-AEF4-4C1A-8247-AEDCA6CA5A4E}"/>
    <cellStyle name="40% - uthevingsfarge 3 46 3" xfId="5035" xr:uid="{00000000-0005-0000-0000-00008D190000}"/>
    <cellStyle name="40% - uthevingsfarge 3 46 3 2" xfId="7688" xr:uid="{00000000-0005-0000-0000-00008E190000}"/>
    <cellStyle name="40% - uthevingsfarge 3 46 3 2 2" xfId="16143" xr:uid="{B54E1353-F0E8-425F-BCCD-2FA20EF7EEC7}"/>
    <cellStyle name="40% - uthevingsfarge 3 46 3 3" xfId="13570" xr:uid="{18000D54-FDD4-4277-A8EC-FE6382B1CE16}"/>
    <cellStyle name="40% - uthevingsfarge 3 46 4" xfId="9411" xr:uid="{00000000-0005-0000-0000-00008F190000}"/>
    <cellStyle name="40% - uthevingsfarge 3 46 4 2" xfId="17837" xr:uid="{00DF2FCF-2931-49D7-A606-6B822AD99D43}"/>
    <cellStyle name="40% - uthevingsfarge 3 47" xfId="1672" xr:uid="{00000000-0005-0000-0000-000090190000}"/>
    <cellStyle name="40% - uthevingsfarge 3 47 2" xfId="1673" xr:uid="{00000000-0005-0000-0000-000091190000}"/>
    <cellStyle name="40% - uthevingsfarge 3 47 2 2" xfId="5757" xr:uid="{00000000-0005-0000-0000-000092190000}"/>
    <cellStyle name="40% - uthevingsfarge 3 47 2 2 2" xfId="8390" xr:uid="{00000000-0005-0000-0000-000093190000}"/>
    <cellStyle name="40% - uthevingsfarge 3 47 2 2 2 2" xfId="16845" xr:uid="{30B1F091-98C5-4B93-A00E-9662DC86A7E3}"/>
    <cellStyle name="40% - uthevingsfarge 3 47 2 2 3" xfId="14272" xr:uid="{2E4EC488-A34E-428E-A6C3-004E05EB9435}"/>
    <cellStyle name="40% - uthevingsfarge 3 47 2 3" xfId="10175" xr:uid="{00000000-0005-0000-0000-000094190000}"/>
    <cellStyle name="40% - uthevingsfarge 3 47 2 3 2" xfId="18592" xr:uid="{1C51382F-7F8C-448E-999E-B4BFFB9B71F3}"/>
    <cellStyle name="40% - uthevingsfarge 3 47 3" xfId="5036" xr:uid="{00000000-0005-0000-0000-000095190000}"/>
    <cellStyle name="40% - uthevingsfarge 3 47 3 2" xfId="7689" xr:uid="{00000000-0005-0000-0000-000096190000}"/>
    <cellStyle name="40% - uthevingsfarge 3 47 3 2 2" xfId="16144" xr:uid="{06D48F1B-5B9D-48D2-B2E1-7BE8ECBE73DF}"/>
    <cellStyle name="40% - uthevingsfarge 3 47 3 3" xfId="13571" xr:uid="{2C6F3807-E9C7-44A1-BC99-44CFCEEC2C52}"/>
    <cellStyle name="40% - uthevingsfarge 3 47 4" xfId="9410" xr:uid="{00000000-0005-0000-0000-000097190000}"/>
    <cellStyle name="40% - uthevingsfarge 3 47 4 2" xfId="17836" xr:uid="{D81D3061-B621-4C76-BA0B-AD4E1E2BE6C3}"/>
    <cellStyle name="40% - uthevingsfarge 3 48" xfId="1674" xr:uid="{00000000-0005-0000-0000-000098190000}"/>
    <cellStyle name="40% - uthevingsfarge 3 48 2" xfId="1675" xr:uid="{00000000-0005-0000-0000-000099190000}"/>
    <cellStyle name="40% - uthevingsfarge 3 48 2 2" xfId="5758" xr:uid="{00000000-0005-0000-0000-00009A190000}"/>
    <cellStyle name="40% - uthevingsfarge 3 48 2 2 2" xfId="8391" xr:uid="{00000000-0005-0000-0000-00009B190000}"/>
    <cellStyle name="40% - uthevingsfarge 3 48 2 2 2 2" xfId="16846" xr:uid="{21CC7741-8386-4532-A702-5E9D45D41DB3}"/>
    <cellStyle name="40% - uthevingsfarge 3 48 2 2 3" xfId="14273" xr:uid="{EB2833C0-DD28-4B65-BA57-8B4CCFBE412B}"/>
    <cellStyle name="40% - uthevingsfarge 3 48 2 3" xfId="10174" xr:uid="{00000000-0005-0000-0000-00009C190000}"/>
    <cellStyle name="40% - uthevingsfarge 3 48 2 3 2" xfId="18591" xr:uid="{5FBB49A7-2B5B-462B-AF61-97E101E48153}"/>
    <cellStyle name="40% - uthevingsfarge 3 48 3" xfId="5037" xr:uid="{00000000-0005-0000-0000-00009D190000}"/>
    <cellStyle name="40% - uthevingsfarge 3 48 3 2" xfId="7690" xr:uid="{00000000-0005-0000-0000-00009E190000}"/>
    <cellStyle name="40% - uthevingsfarge 3 48 3 2 2" xfId="16145" xr:uid="{D7D320BC-DCC5-4B10-9A73-43B61FF9E921}"/>
    <cellStyle name="40% - uthevingsfarge 3 48 3 3" xfId="13572" xr:uid="{CC314849-3BC7-4EAB-9978-D350F8D077DD}"/>
    <cellStyle name="40% - uthevingsfarge 3 48 4" xfId="9409" xr:uid="{00000000-0005-0000-0000-00009F190000}"/>
    <cellStyle name="40% - uthevingsfarge 3 48 4 2" xfId="17835" xr:uid="{0146160C-5F1F-4BD9-9FAC-71D52AE93CCE}"/>
    <cellStyle name="40% - uthevingsfarge 3 49" xfId="1676" xr:uid="{00000000-0005-0000-0000-0000A0190000}"/>
    <cellStyle name="40% - uthevingsfarge 3 49 2" xfId="1677" xr:uid="{00000000-0005-0000-0000-0000A1190000}"/>
    <cellStyle name="40% - uthevingsfarge 3 49 2 2" xfId="5759" xr:uid="{00000000-0005-0000-0000-0000A2190000}"/>
    <cellStyle name="40% - uthevingsfarge 3 49 2 2 2" xfId="8392" xr:uid="{00000000-0005-0000-0000-0000A3190000}"/>
    <cellStyle name="40% - uthevingsfarge 3 49 2 2 2 2" xfId="16847" xr:uid="{EA2B6C5F-0F0A-4877-AF4A-EE3CFD41A66D}"/>
    <cellStyle name="40% - uthevingsfarge 3 49 2 2 3" xfId="14274" xr:uid="{65B7B8FF-1072-4AC5-9825-7B4E902CF619}"/>
    <cellStyle name="40% - uthevingsfarge 3 49 2 3" xfId="10173" xr:uid="{00000000-0005-0000-0000-0000A4190000}"/>
    <cellStyle name="40% - uthevingsfarge 3 49 2 3 2" xfId="18590" xr:uid="{C209E500-D186-4781-A07D-1E412AB4ABB5}"/>
    <cellStyle name="40% - uthevingsfarge 3 49 3" xfId="5038" xr:uid="{00000000-0005-0000-0000-0000A5190000}"/>
    <cellStyle name="40% - uthevingsfarge 3 49 3 2" xfId="7691" xr:uid="{00000000-0005-0000-0000-0000A6190000}"/>
    <cellStyle name="40% - uthevingsfarge 3 49 3 2 2" xfId="16146" xr:uid="{9F6C3572-EF09-48F1-B935-6B7A20DEE3B7}"/>
    <cellStyle name="40% - uthevingsfarge 3 49 3 3" xfId="13573" xr:uid="{6A8A16C6-6980-4E8C-8A4D-E3589CD1A177}"/>
    <cellStyle name="40% - uthevingsfarge 3 49 4" xfId="9408" xr:uid="{00000000-0005-0000-0000-0000A7190000}"/>
    <cellStyle name="40% - uthevingsfarge 3 49 4 2" xfId="17834" xr:uid="{BBC8C3E2-1428-4A0B-AC67-9AF650330CB8}"/>
    <cellStyle name="40% - uthevingsfarge 3 5" xfId="1678" xr:uid="{00000000-0005-0000-0000-0000A8190000}"/>
    <cellStyle name="40% - uthevingsfarge 3 5 2" xfId="1679" xr:uid="{00000000-0005-0000-0000-0000A9190000}"/>
    <cellStyle name="40% - uthevingsfarge 3 5 2 2" xfId="5760" xr:uid="{00000000-0005-0000-0000-0000AA190000}"/>
    <cellStyle name="40% - uthevingsfarge 3 5 2 2 2" xfId="8393" xr:uid="{00000000-0005-0000-0000-0000AB190000}"/>
    <cellStyle name="40% - uthevingsfarge 3 5 2 2 2 2" xfId="16848" xr:uid="{A82D6446-BF9C-451C-B581-239933679385}"/>
    <cellStyle name="40% - uthevingsfarge 3 5 2 2 3" xfId="14275" xr:uid="{CA5C2529-B13D-410C-A23C-2FA938AABD9B}"/>
    <cellStyle name="40% - uthevingsfarge 3 5 2 3" xfId="10172" xr:uid="{00000000-0005-0000-0000-0000AC190000}"/>
    <cellStyle name="40% - uthevingsfarge 3 5 2 3 2" xfId="18589" xr:uid="{5DE3D1D5-72AF-41DB-AAF5-13C0FE63FA49}"/>
    <cellStyle name="40% - uthevingsfarge 3 5 3" xfId="5039" xr:uid="{00000000-0005-0000-0000-0000AD190000}"/>
    <cellStyle name="40% - uthevingsfarge 3 5 3 2" xfId="7692" xr:uid="{00000000-0005-0000-0000-0000AE190000}"/>
    <cellStyle name="40% - uthevingsfarge 3 5 3 2 2" xfId="16147" xr:uid="{9DC16D07-B51D-415D-A72C-F44B9A89DEAE}"/>
    <cellStyle name="40% - uthevingsfarge 3 5 3 3" xfId="13574" xr:uid="{A6596D3D-1F21-4087-94E6-66536E3E76EA}"/>
    <cellStyle name="40% - uthevingsfarge 3 5 4" xfId="9407" xr:uid="{00000000-0005-0000-0000-0000AF190000}"/>
    <cellStyle name="40% - uthevingsfarge 3 5 4 2" xfId="17833" xr:uid="{3507179D-7479-4A87-B750-C6B3A9C760A4}"/>
    <cellStyle name="40% - uthevingsfarge 3 50" xfId="1680" xr:uid="{00000000-0005-0000-0000-0000B0190000}"/>
    <cellStyle name="40% - uthevingsfarge 3 50 2" xfId="1681" xr:uid="{00000000-0005-0000-0000-0000B1190000}"/>
    <cellStyle name="40% - uthevingsfarge 3 50 2 2" xfId="5761" xr:uid="{00000000-0005-0000-0000-0000B2190000}"/>
    <cellStyle name="40% - uthevingsfarge 3 50 2 2 2" xfId="8394" xr:uid="{00000000-0005-0000-0000-0000B3190000}"/>
    <cellStyle name="40% - uthevingsfarge 3 50 2 2 2 2" xfId="16849" xr:uid="{281BEDC9-7E7C-467A-9AE9-93FA019B8192}"/>
    <cellStyle name="40% - uthevingsfarge 3 50 2 2 3" xfId="14276" xr:uid="{4BF7504E-B8F5-4579-83E0-94D63DCD5CAA}"/>
    <cellStyle name="40% - uthevingsfarge 3 50 2 3" xfId="10171" xr:uid="{00000000-0005-0000-0000-0000B4190000}"/>
    <cellStyle name="40% - uthevingsfarge 3 50 2 3 2" xfId="18588" xr:uid="{CF2850A4-63AB-4A9A-BDA2-C164E4750BCF}"/>
    <cellStyle name="40% - uthevingsfarge 3 50 3" xfId="5040" xr:uid="{00000000-0005-0000-0000-0000B5190000}"/>
    <cellStyle name="40% - uthevingsfarge 3 50 3 2" xfId="7693" xr:uid="{00000000-0005-0000-0000-0000B6190000}"/>
    <cellStyle name="40% - uthevingsfarge 3 50 3 2 2" xfId="16148" xr:uid="{437D4733-6B70-4731-8D64-0E5F2C6B29E4}"/>
    <cellStyle name="40% - uthevingsfarge 3 50 3 3" xfId="13575" xr:uid="{DF90E88D-87BD-4DC8-BA93-407F72C59F63}"/>
    <cellStyle name="40% - uthevingsfarge 3 50 4" xfId="9406" xr:uid="{00000000-0005-0000-0000-0000B7190000}"/>
    <cellStyle name="40% - uthevingsfarge 3 50 4 2" xfId="17832" xr:uid="{752ACC1F-AF4C-4506-AEB1-6A0EA4848635}"/>
    <cellStyle name="40% - uthevingsfarge 3 51" xfId="1682" xr:uid="{00000000-0005-0000-0000-0000B8190000}"/>
    <cellStyle name="40% - uthevingsfarge 3 51 2" xfId="1683" xr:uid="{00000000-0005-0000-0000-0000B9190000}"/>
    <cellStyle name="40% - uthevingsfarge 3 51 2 2" xfId="5762" xr:uid="{00000000-0005-0000-0000-0000BA190000}"/>
    <cellStyle name="40% - uthevingsfarge 3 51 2 2 2" xfId="8395" xr:uid="{00000000-0005-0000-0000-0000BB190000}"/>
    <cellStyle name="40% - uthevingsfarge 3 51 2 2 2 2" xfId="16850" xr:uid="{363AFB66-2605-4612-BB1E-FD0C4D34FE4B}"/>
    <cellStyle name="40% - uthevingsfarge 3 51 2 2 3" xfId="14277" xr:uid="{D9BBC382-08B0-41E5-8A62-E0A9E9E3E9C5}"/>
    <cellStyle name="40% - uthevingsfarge 3 51 2 3" xfId="10170" xr:uid="{00000000-0005-0000-0000-0000BC190000}"/>
    <cellStyle name="40% - uthevingsfarge 3 51 2 3 2" xfId="18587" xr:uid="{F5B7306C-BB31-484A-9A42-EBE9FE727BE5}"/>
    <cellStyle name="40% - uthevingsfarge 3 51 3" xfId="5041" xr:uid="{00000000-0005-0000-0000-0000BD190000}"/>
    <cellStyle name="40% - uthevingsfarge 3 51 3 2" xfId="7694" xr:uid="{00000000-0005-0000-0000-0000BE190000}"/>
    <cellStyle name="40% - uthevingsfarge 3 51 3 2 2" xfId="16149" xr:uid="{352FC188-12C9-4A29-A436-3E7EFF0B559E}"/>
    <cellStyle name="40% - uthevingsfarge 3 51 3 3" xfId="13576" xr:uid="{5E19935F-FDD0-43DD-9853-D3DEFA7C8293}"/>
    <cellStyle name="40% - uthevingsfarge 3 51 4" xfId="9405" xr:uid="{00000000-0005-0000-0000-0000BF190000}"/>
    <cellStyle name="40% - uthevingsfarge 3 51 4 2" xfId="17831" xr:uid="{1938A6AC-671D-46DF-B19F-63F9A7CBDD57}"/>
    <cellStyle name="40% - uthevingsfarge 3 52" xfId="1684" xr:uid="{00000000-0005-0000-0000-0000C0190000}"/>
    <cellStyle name="40% - uthevingsfarge 3 52 2" xfId="1685" xr:uid="{00000000-0005-0000-0000-0000C1190000}"/>
    <cellStyle name="40% - uthevingsfarge 3 52 2 2" xfId="5763" xr:uid="{00000000-0005-0000-0000-0000C2190000}"/>
    <cellStyle name="40% - uthevingsfarge 3 52 2 2 2" xfId="8396" xr:uid="{00000000-0005-0000-0000-0000C3190000}"/>
    <cellStyle name="40% - uthevingsfarge 3 52 2 2 2 2" xfId="16851" xr:uid="{E2B094C4-C465-478D-A258-0A105C2B202C}"/>
    <cellStyle name="40% - uthevingsfarge 3 52 2 2 3" xfId="14278" xr:uid="{B783E2E3-F665-4D18-B993-8E975D966D84}"/>
    <cellStyle name="40% - uthevingsfarge 3 52 2 3" xfId="10169" xr:uid="{00000000-0005-0000-0000-0000C4190000}"/>
    <cellStyle name="40% - uthevingsfarge 3 52 2 3 2" xfId="18586" xr:uid="{1F35C0A8-09C9-4446-8072-02F797CDCFC2}"/>
    <cellStyle name="40% - uthevingsfarge 3 52 3" xfId="5042" xr:uid="{00000000-0005-0000-0000-0000C5190000}"/>
    <cellStyle name="40% - uthevingsfarge 3 52 3 2" xfId="7695" xr:uid="{00000000-0005-0000-0000-0000C6190000}"/>
    <cellStyle name="40% - uthevingsfarge 3 52 3 2 2" xfId="16150" xr:uid="{64907E61-20FE-4948-9D1B-35987C6A7379}"/>
    <cellStyle name="40% - uthevingsfarge 3 52 3 3" xfId="13577" xr:uid="{0BCDF552-2B01-4DAD-894B-D5D0809E760E}"/>
    <cellStyle name="40% - uthevingsfarge 3 52 4" xfId="9404" xr:uid="{00000000-0005-0000-0000-0000C7190000}"/>
    <cellStyle name="40% - uthevingsfarge 3 52 4 2" xfId="17830" xr:uid="{9B841FBE-DD7E-4FDA-8E44-F78FE3A9A391}"/>
    <cellStyle name="40% - uthevingsfarge 3 53" xfId="1686" xr:uid="{00000000-0005-0000-0000-0000C8190000}"/>
    <cellStyle name="40% - uthevingsfarge 3 53 2" xfId="1687" xr:uid="{00000000-0005-0000-0000-0000C9190000}"/>
    <cellStyle name="40% - uthevingsfarge 3 53 2 2" xfId="5764" xr:uid="{00000000-0005-0000-0000-0000CA190000}"/>
    <cellStyle name="40% - uthevingsfarge 3 53 2 2 2" xfId="8397" xr:uid="{00000000-0005-0000-0000-0000CB190000}"/>
    <cellStyle name="40% - uthevingsfarge 3 53 2 2 2 2" xfId="16852" xr:uid="{EF57FBDE-A825-4C30-A1E0-2ED6D2EA9568}"/>
    <cellStyle name="40% - uthevingsfarge 3 53 2 2 3" xfId="14279" xr:uid="{B82DC842-8720-4AE6-AF60-2A2E80F68D84}"/>
    <cellStyle name="40% - uthevingsfarge 3 53 2 3" xfId="10168" xr:uid="{00000000-0005-0000-0000-0000CC190000}"/>
    <cellStyle name="40% - uthevingsfarge 3 53 2 3 2" xfId="18585" xr:uid="{14436E16-A0A2-483C-B09F-6E0325E5A265}"/>
    <cellStyle name="40% - uthevingsfarge 3 53 3" xfId="5043" xr:uid="{00000000-0005-0000-0000-0000CD190000}"/>
    <cellStyle name="40% - uthevingsfarge 3 53 3 2" xfId="7696" xr:uid="{00000000-0005-0000-0000-0000CE190000}"/>
    <cellStyle name="40% - uthevingsfarge 3 53 3 2 2" xfId="16151" xr:uid="{33444BBB-84EC-4D1A-8259-6ACF83A48A80}"/>
    <cellStyle name="40% - uthevingsfarge 3 53 3 3" xfId="13578" xr:uid="{2A2A5A8D-8C52-4D4F-8A27-ABAC443B3865}"/>
    <cellStyle name="40% - uthevingsfarge 3 53 4" xfId="9403" xr:uid="{00000000-0005-0000-0000-0000CF190000}"/>
    <cellStyle name="40% - uthevingsfarge 3 53 4 2" xfId="17829" xr:uid="{9BA36576-523D-487E-86D5-2E8DC0B782A8}"/>
    <cellStyle name="40% - uthevingsfarge 3 54" xfId="1688" xr:uid="{00000000-0005-0000-0000-0000D0190000}"/>
    <cellStyle name="40% - uthevingsfarge 3 54 2" xfId="1689" xr:uid="{00000000-0005-0000-0000-0000D1190000}"/>
    <cellStyle name="40% - uthevingsfarge 3 54 2 2" xfId="5765" xr:uid="{00000000-0005-0000-0000-0000D2190000}"/>
    <cellStyle name="40% - uthevingsfarge 3 54 2 2 2" xfId="8398" xr:uid="{00000000-0005-0000-0000-0000D3190000}"/>
    <cellStyle name="40% - uthevingsfarge 3 54 2 2 2 2" xfId="16853" xr:uid="{DB972BA4-E89F-49DB-ACBF-C6F5AD000477}"/>
    <cellStyle name="40% - uthevingsfarge 3 54 2 2 3" xfId="14280" xr:uid="{D7EBCD68-BACB-4294-8B1A-04174FB4695E}"/>
    <cellStyle name="40% - uthevingsfarge 3 54 2 3" xfId="10167" xr:uid="{00000000-0005-0000-0000-0000D4190000}"/>
    <cellStyle name="40% - uthevingsfarge 3 54 2 3 2" xfId="18584" xr:uid="{7469FBFA-FF27-4A44-9AC2-A4F67DAD5A23}"/>
    <cellStyle name="40% - uthevingsfarge 3 54 3" xfId="5044" xr:uid="{00000000-0005-0000-0000-0000D5190000}"/>
    <cellStyle name="40% - uthevingsfarge 3 54 3 2" xfId="7697" xr:uid="{00000000-0005-0000-0000-0000D6190000}"/>
    <cellStyle name="40% - uthevingsfarge 3 54 3 2 2" xfId="16152" xr:uid="{82A61BF8-B7BE-452D-A4F6-73706BF20830}"/>
    <cellStyle name="40% - uthevingsfarge 3 54 3 3" xfId="13579" xr:uid="{3DBFFC4B-4653-49C6-A2DD-C9831B458509}"/>
    <cellStyle name="40% - uthevingsfarge 3 54 4" xfId="9402" xr:uid="{00000000-0005-0000-0000-0000D7190000}"/>
    <cellStyle name="40% - uthevingsfarge 3 54 4 2" xfId="17828" xr:uid="{C88760AC-886F-4E43-B94E-80816261109B}"/>
    <cellStyle name="40% - uthevingsfarge 3 55" xfId="1690" xr:uid="{00000000-0005-0000-0000-0000D8190000}"/>
    <cellStyle name="40% - uthevingsfarge 3 55 2" xfId="1691" xr:uid="{00000000-0005-0000-0000-0000D9190000}"/>
    <cellStyle name="40% - uthevingsfarge 3 55 2 2" xfId="5766" xr:uid="{00000000-0005-0000-0000-0000DA190000}"/>
    <cellStyle name="40% - uthevingsfarge 3 55 2 2 2" xfId="8399" xr:uid="{00000000-0005-0000-0000-0000DB190000}"/>
    <cellStyle name="40% - uthevingsfarge 3 55 2 2 2 2" xfId="16854" xr:uid="{EE576A10-B32F-4989-8014-54BF4E7647F2}"/>
    <cellStyle name="40% - uthevingsfarge 3 55 2 2 3" xfId="14281" xr:uid="{55D1743F-3BAD-4610-A9E4-C94D00F091E2}"/>
    <cellStyle name="40% - uthevingsfarge 3 55 2 3" xfId="10166" xr:uid="{00000000-0005-0000-0000-0000DC190000}"/>
    <cellStyle name="40% - uthevingsfarge 3 55 2 3 2" xfId="18583" xr:uid="{118D6A26-1058-4853-A179-9754DF7C3119}"/>
    <cellStyle name="40% - uthevingsfarge 3 55 3" xfId="5045" xr:uid="{00000000-0005-0000-0000-0000DD190000}"/>
    <cellStyle name="40% - uthevingsfarge 3 55 3 2" xfId="7698" xr:uid="{00000000-0005-0000-0000-0000DE190000}"/>
    <cellStyle name="40% - uthevingsfarge 3 55 3 2 2" xfId="16153" xr:uid="{92562ADC-CE8A-4482-8E69-929829614AA5}"/>
    <cellStyle name="40% - uthevingsfarge 3 55 3 3" xfId="13580" xr:uid="{7AC144A3-86C3-4069-9573-0C13F61B2274}"/>
    <cellStyle name="40% - uthevingsfarge 3 55 4" xfId="9401" xr:uid="{00000000-0005-0000-0000-0000DF190000}"/>
    <cellStyle name="40% - uthevingsfarge 3 55 4 2" xfId="17827" xr:uid="{6181FB77-7391-46D0-BA84-B89EF248EC7B}"/>
    <cellStyle name="40% - uthevingsfarge 3 56" xfId="1692" xr:uid="{00000000-0005-0000-0000-0000E0190000}"/>
    <cellStyle name="40% - uthevingsfarge 3 56 2" xfId="1693" xr:uid="{00000000-0005-0000-0000-0000E1190000}"/>
    <cellStyle name="40% - uthevingsfarge 3 56 2 2" xfId="5767" xr:uid="{00000000-0005-0000-0000-0000E2190000}"/>
    <cellStyle name="40% - uthevingsfarge 3 56 2 2 2" xfId="8400" xr:uid="{00000000-0005-0000-0000-0000E3190000}"/>
    <cellStyle name="40% - uthevingsfarge 3 56 2 2 2 2" xfId="16855" xr:uid="{B5D1EFAE-FBF3-4FFF-BEB7-17748E1E5758}"/>
    <cellStyle name="40% - uthevingsfarge 3 56 2 2 3" xfId="14282" xr:uid="{9F206F48-2C21-4D88-BE3A-827A6840933A}"/>
    <cellStyle name="40% - uthevingsfarge 3 56 2 3" xfId="10165" xr:uid="{00000000-0005-0000-0000-0000E4190000}"/>
    <cellStyle name="40% - uthevingsfarge 3 56 2 3 2" xfId="18582" xr:uid="{3D093E5D-A427-41B7-8EC6-4CA08383B9C8}"/>
    <cellStyle name="40% - uthevingsfarge 3 56 3" xfId="5046" xr:uid="{00000000-0005-0000-0000-0000E5190000}"/>
    <cellStyle name="40% - uthevingsfarge 3 56 3 2" xfId="7699" xr:uid="{00000000-0005-0000-0000-0000E6190000}"/>
    <cellStyle name="40% - uthevingsfarge 3 56 3 2 2" xfId="16154" xr:uid="{F24EC4D9-5B9C-4936-99E3-803B2C244312}"/>
    <cellStyle name="40% - uthevingsfarge 3 56 3 3" xfId="13581" xr:uid="{23A02F94-78E8-412F-8572-4725B5D1B651}"/>
    <cellStyle name="40% - uthevingsfarge 3 56 4" xfId="9400" xr:uid="{00000000-0005-0000-0000-0000E7190000}"/>
    <cellStyle name="40% - uthevingsfarge 3 56 4 2" xfId="17826" xr:uid="{769CA751-8092-4230-9F05-27B77239CDB9}"/>
    <cellStyle name="40% - uthevingsfarge 3 57" xfId="1694" xr:uid="{00000000-0005-0000-0000-0000E8190000}"/>
    <cellStyle name="40% - uthevingsfarge 3 57 2" xfId="1695" xr:uid="{00000000-0005-0000-0000-0000E9190000}"/>
    <cellStyle name="40% - uthevingsfarge 3 57 2 2" xfId="5768" xr:uid="{00000000-0005-0000-0000-0000EA190000}"/>
    <cellStyle name="40% - uthevingsfarge 3 57 2 2 2" xfId="8401" xr:uid="{00000000-0005-0000-0000-0000EB190000}"/>
    <cellStyle name="40% - uthevingsfarge 3 57 2 2 2 2" xfId="16856" xr:uid="{A3813A1D-8B2E-4B07-B11D-A3B4C3F998F1}"/>
    <cellStyle name="40% - uthevingsfarge 3 57 2 2 3" xfId="14283" xr:uid="{B77C2626-E19E-41B8-A656-8E341393EFDA}"/>
    <cellStyle name="40% - uthevingsfarge 3 57 2 3" xfId="10164" xr:uid="{00000000-0005-0000-0000-0000EC190000}"/>
    <cellStyle name="40% - uthevingsfarge 3 57 2 3 2" xfId="18581" xr:uid="{D60A458A-E215-400F-937F-9BCFB7C5E198}"/>
    <cellStyle name="40% - uthevingsfarge 3 57 3" xfId="5047" xr:uid="{00000000-0005-0000-0000-0000ED190000}"/>
    <cellStyle name="40% - uthevingsfarge 3 57 3 2" xfId="7700" xr:uid="{00000000-0005-0000-0000-0000EE190000}"/>
    <cellStyle name="40% - uthevingsfarge 3 57 3 2 2" xfId="16155" xr:uid="{6764BF77-8C74-4D8F-955B-BFB0FB829E4F}"/>
    <cellStyle name="40% - uthevingsfarge 3 57 3 3" xfId="13582" xr:uid="{35F552BF-4BD5-4CA5-8F19-A75D2C017210}"/>
    <cellStyle name="40% - uthevingsfarge 3 57 4" xfId="9399" xr:uid="{00000000-0005-0000-0000-0000EF190000}"/>
    <cellStyle name="40% - uthevingsfarge 3 57 4 2" xfId="17825" xr:uid="{9BDC612F-5489-492C-8A07-2D707AE8AC4F}"/>
    <cellStyle name="40% - uthevingsfarge 3 58" xfId="1696" xr:uid="{00000000-0005-0000-0000-0000F0190000}"/>
    <cellStyle name="40% - uthevingsfarge 3 58 2" xfId="1697" xr:uid="{00000000-0005-0000-0000-0000F1190000}"/>
    <cellStyle name="40% - uthevingsfarge 3 58 2 2" xfId="5769" xr:uid="{00000000-0005-0000-0000-0000F2190000}"/>
    <cellStyle name="40% - uthevingsfarge 3 58 2 2 2" xfId="8402" xr:uid="{00000000-0005-0000-0000-0000F3190000}"/>
    <cellStyle name="40% - uthevingsfarge 3 58 2 2 2 2" xfId="16857" xr:uid="{BB20EA0E-991C-45A4-958F-2183CCCE0A65}"/>
    <cellStyle name="40% - uthevingsfarge 3 58 2 2 3" xfId="14284" xr:uid="{BDB90529-9B3B-4986-9881-04F8FEE7F1D4}"/>
    <cellStyle name="40% - uthevingsfarge 3 58 2 3" xfId="10163" xr:uid="{00000000-0005-0000-0000-0000F4190000}"/>
    <cellStyle name="40% - uthevingsfarge 3 58 2 3 2" xfId="18580" xr:uid="{51F50C62-5349-4BC8-B24D-5F4940993B9E}"/>
    <cellStyle name="40% - uthevingsfarge 3 58 3" xfId="5048" xr:uid="{00000000-0005-0000-0000-0000F5190000}"/>
    <cellStyle name="40% - uthevingsfarge 3 58 3 2" xfId="7701" xr:uid="{00000000-0005-0000-0000-0000F6190000}"/>
    <cellStyle name="40% - uthevingsfarge 3 58 3 2 2" xfId="16156" xr:uid="{BBB1F39A-1495-4E6C-8B4D-F4D60C5BA0C8}"/>
    <cellStyle name="40% - uthevingsfarge 3 58 3 3" xfId="13583" xr:uid="{2F685188-67B8-4A95-9B12-CB54B5F043EC}"/>
    <cellStyle name="40% - uthevingsfarge 3 58 4" xfId="9398" xr:uid="{00000000-0005-0000-0000-0000F7190000}"/>
    <cellStyle name="40% - uthevingsfarge 3 58 4 2" xfId="17824" xr:uid="{509F0C90-5765-4106-B29C-548F2E5AC9E7}"/>
    <cellStyle name="40% - uthevingsfarge 3 59" xfId="1698" xr:uid="{00000000-0005-0000-0000-0000F8190000}"/>
    <cellStyle name="40% - uthevingsfarge 3 59 2" xfId="1699" xr:uid="{00000000-0005-0000-0000-0000F9190000}"/>
    <cellStyle name="40% - uthevingsfarge 3 59 2 2" xfId="5770" xr:uid="{00000000-0005-0000-0000-0000FA190000}"/>
    <cellStyle name="40% - uthevingsfarge 3 59 2 2 2" xfId="8403" xr:uid="{00000000-0005-0000-0000-0000FB190000}"/>
    <cellStyle name="40% - uthevingsfarge 3 59 2 2 2 2" xfId="16858" xr:uid="{96923FAA-C905-49F7-BF70-E97A8745E694}"/>
    <cellStyle name="40% - uthevingsfarge 3 59 2 2 3" xfId="14285" xr:uid="{716A1B34-BFE8-4473-9691-EB042080EC42}"/>
    <cellStyle name="40% - uthevingsfarge 3 59 2 3" xfId="10162" xr:uid="{00000000-0005-0000-0000-0000FC190000}"/>
    <cellStyle name="40% - uthevingsfarge 3 59 2 3 2" xfId="18579" xr:uid="{A1167A97-A026-420D-AF2D-9EB49ADC5899}"/>
    <cellStyle name="40% - uthevingsfarge 3 59 3" xfId="5049" xr:uid="{00000000-0005-0000-0000-0000FD190000}"/>
    <cellStyle name="40% - uthevingsfarge 3 59 3 2" xfId="7702" xr:uid="{00000000-0005-0000-0000-0000FE190000}"/>
    <cellStyle name="40% - uthevingsfarge 3 59 3 2 2" xfId="16157" xr:uid="{B1AF711B-460B-46ED-9975-C71642BB5D05}"/>
    <cellStyle name="40% - uthevingsfarge 3 59 3 3" xfId="13584" xr:uid="{2ED2D397-0A1A-4D90-8D66-D5CFC7BC4AC8}"/>
    <cellStyle name="40% - uthevingsfarge 3 59 4" xfId="9397" xr:uid="{00000000-0005-0000-0000-0000FF190000}"/>
    <cellStyle name="40% - uthevingsfarge 3 59 4 2" xfId="17823" xr:uid="{B9556EDE-7E25-4E1D-A986-15F14611D90A}"/>
    <cellStyle name="40% - uthevingsfarge 3 6" xfId="1700" xr:uid="{00000000-0005-0000-0000-0000001A0000}"/>
    <cellStyle name="40% - uthevingsfarge 3 6 2" xfId="1701" xr:uid="{00000000-0005-0000-0000-0000011A0000}"/>
    <cellStyle name="40% - uthevingsfarge 3 6 2 2" xfId="5771" xr:uid="{00000000-0005-0000-0000-0000021A0000}"/>
    <cellStyle name="40% - uthevingsfarge 3 6 2 2 2" xfId="8404" xr:uid="{00000000-0005-0000-0000-0000031A0000}"/>
    <cellStyle name="40% - uthevingsfarge 3 6 2 2 2 2" xfId="16859" xr:uid="{8DB1443D-22D8-451F-90A4-151016BB7D5D}"/>
    <cellStyle name="40% - uthevingsfarge 3 6 2 2 3" xfId="14286" xr:uid="{569BFD0D-4C94-42AC-8BE4-777861148FCF}"/>
    <cellStyle name="40% - uthevingsfarge 3 6 2 3" xfId="10161" xr:uid="{00000000-0005-0000-0000-0000041A0000}"/>
    <cellStyle name="40% - uthevingsfarge 3 6 2 3 2" xfId="18578" xr:uid="{81F221AE-3AB7-4D8E-AB5F-2D0C1083E07D}"/>
    <cellStyle name="40% - uthevingsfarge 3 6 3" xfId="5050" xr:uid="{00000000-0005-0000-0000-0000051A0000}"/>
    <cellStyle name="40% - uthevingsfarge 3 6 3 2" xfId="7703" xr:uid="{00000000-0005-0000-0000-0000061A0000}"/>
    <cellStyle name="40% - uthevingsfarge 3 6 3 2 2" xfId="16158" xr:uid="{2C89FD93-127C-4D97-814A-F5233F2AC317}"/>
    <cellStyle name="40% - uthevingsfarge 3 6 3 3" xfId="13585" xr:uid="{10120DEE-681E-4A8C-9CC4-0BBC5373A6DB}"/>
    <cellStyle name="40% - uthevingsfarge 3 6 4" xfId="9396" xr:uid="{00000000-0005-0000-0000-0000071A0000}"/>
    <cellStyle name="40% - uthevingsfarge 3 6 4 2" xfId="17822" xr:uid="{B513062D-398E-42CB-8295-B000071F32A5}"/>
    <cellStyle name="40% - uthevingsfarge 3 60" xfId="1702" xr:uid="{00000000-0005-0000-0000-0000081A0000}"/>
    <cellStyle name="40% - uthevingsfarge 3 60 2" xfId="1703" xr:uid="{00000000-0005-0000-0000-0000091A0000}"/>
    <cellStyle name="40% - uthevingsfarge 3 60 3" xfId="10547" xr:uid="{00000000-0005-0000-0000-00000A1A0000}"/>
    <cellStyle name="40% - uthevingsfarge 3 60 3 2" xfId="18960" xr:uid="{42877C32-DBE6-4A56-9D62-E8DF48F64CAB}"/>
    <cellStyle name="40% - uthevingsfarge 3 61" xfId="1704" xr:uid="{00000000-0005-0000-0000-00000B1A0000}"/>
    <cellStyle name="40% - uthevingsfarge 3 61 2" xfId="1705" xr:uid="{00000000-0005-0000-0000-00000C1A0000}"/>
    <cellStyle name="40% - uthevingsfarge 3 62" xfId="1706" xr:uid="{00000000-0005-0000-0000-00000D1A0000}"/>
    <cellStyle name="40% - uthevingsfarge 3 62 2" xfId="1707" xr:uid="{00000000-0005-0000-0000-00000E1A0000}"/>
    <cellStyle name="40% - uthevingsfarge 3 63" xfId="1708" xr:uid="{00000000-0005-0000-0000-00000F1A0000}"/>
    <cellStyle name="40% - uthevingsfarge 3 63 2" xfId="1709" xr:uid="{00000000-0005-0000-0000-0000101A0000}"/>
    <cellStyle name="40% - uthevingsfarge 3 64" xfId="1710" xr:uid="{00000000-0005-0000-0000-0000111A0000}"/>
    <cellStyle name="40% - uthevingsfarge 3 64 2" xfId="1711" xr:uid="{00000000-0005-0000-0000-0000121A0000}"/>
    <cellStyle name="40% - uthevingsfarge 3 65" xfId="1712" xr:uid="{00000000-0005-0000-0000-0000131A0000}"/>
    <cellStyle name="40% - uthevingsfarge 3 65 2" xfId="1713" xr:uid="{00000000-0005-0000-0000-0000141A0000}"/>
    <cellStyle name="40% - uthevingsfarge 3 66" xfId="1714" xr:uid="{00000000-0005-0000-0000-0000151A0000}"/>
    <cellStyle name="40% - uthevingsfarge 3 66 2" xfId="1715" xr:uid="{00000000-0005-0000-0000-0000161A0000}"/>
    <cellStyle name="40% - uthevingsfarge 3 67" xfId="1716" xr:uid="{00000000-0005-0000-0000-0000171A0000}"/>
    <cellStyle name="40% - uthevingsfarge 3 67 2" xfId="1717" xr:uid="{00000000-0005-0000-0000-0000181A0000}"/>
    <cellStyle name="40% - uthevingsfarge 3 68" xfId="1718" xr:uid="{00000000-0005-0000-0000-0000191A0000}"/>
    <cellStyle name="40% - uthevingsfarge 3 68 2" xfId="1719" xr:uid="{00000000-0005-0000-0000-00001A1A0000}"/>
    <cellStyle name="40% - uthevingsfarge 3 69" xfId="1720" xr:uid="{00000000-0005-0000-0000-00001B1A0000}"/>
    <cellStyle name="40% - uthevingsfarge 3 69 2" xfId="1721" xr:uid="{00000000-0005-0000-0000-00001C1A0000}"/>
    <cellStyle name="40% - uthevingsfarge 3 7" xfId="1722" xr:uid="{00000000-0005-0000-0000-00001D1A0000}"/>
    <cellStyle name="40% - uthevingsfarge 3 7 2" xfId="1723" xr:uid="{00000000-0005-0000-0000-00001E1A0000}"/>
    <cellStyle name="40% - uthevingsfarge 3 7 2 2" xfId="5772" xr:uid="{00000000-0005-0000-0000-00001F1A0000}"/>
    <cellStyle name="40% - uthevingsfarge 3 7 2 2 2" xfId="8405" xr:uid="{00000000-0005-0000-0000-0000201A0000}"/>
    <cellStyle name="40% - uthevingsfarge 3 7 2 2 2 2" xfId="16860" xr:uid="{4EFFDF7A-34D4-4127-A8E9-92147943DF60}"/>
    <cellStyle name="40% - uthevingsfarge 3 7 2 2 3" xfId="14287" xr:uid="{088D9794-75B7-43B6-A456-A759AFC6DE3E}"/>
    <cellStyle name="40% - uthevingsfarge 3 7 2 3" xfId="9395" xr:uid="{00000000-0005-0000-0000-0000211A0000}"/>
    <cellStyle name="40% - uthevingsfarge 3 7 2 3 2" xfId="17821" xr:uid="{34296ED7-56C1-4DE4-A2F0-98A501802C33}"/>
    <cellStyle name="40% - uthevingsfarge 3 7 3" xfId="5051" xr:uid="{00000000-0005-0000-0000-0000221A0000}"/>
    <cellStyle name="40% - uthevingsfarge 3 7 3 2" xfId="7704" xr:uid="{00000000-0005-0000-0000-0000231A0000}"/>
    <cellStyle name="40% - uthevingsfarge 3 7 3 2 2" xfId="16159" xr:uid="{DE3142BB-E83E-4D23-B7A3-DABF64607749}"/>
    <cellStyle name="40% - uthevingsfarge 3 7 3 3" xfId="13586" xr:uid="{DBC30E22-0857-4514-9418-6B87E73B50AC}"/>
    <cellStyle name="40% - uthevingsfarge 3 7 4" xfId="10546" xr:uid="{00000000-0005-0000-0000-0000241A0000}"/>
    <cellStyle name="40% - uthevingsfarge 3 7 4 2" xfId="18959" xr:uid="{FD7D07D0-F13F-4339-8F9F-684877EB82F9}"/>
    <cellStyle name="40% - uthevingsfarge 3 70" xfId="1724" xr:uid="{00000000-0005-0000-0000-0000251A0000}"/>
    <cellStyle name="40% - uthevingsfarge 3 70 2" xfId="1725" xr:uid="{00000000-0005-0000-0000-0000261A0000}"/>
    <cellStyle name="40% - uthevingsfarge 3 71" xfId="1726" xr:uid="{00000000-0005-0000-0000-0000271A0000}"/>
    <cellStyle name="40% - uthevingsfarge 3 71 2" xfId="1727" xr:uid="{00000000-0005-0000-0000-0000281A0000}"/>
    <cellStyle name="40% - uthevingsfarge 3 72" xfId="1728" xr:uid="{00000000-0005-0000-0000-0000291A0000}"/>
    <cellStyle name="40% - uthevingsfarge 3 72 2" xfId="1729" xr:uid="{00000000-0005-0000-0000-00002A1A0000}"/>
    <cellStyle name="40% - uthevingsfarge 3 73" xfId="1730" xr:uid="{00000000-0005-0000-0000-00002B1A0000}"/>
    <cellStyle name="40% - uthevingsfarge 3 73 2" xfId="1731" xr:uid="{00000000-0005-0000-0000-00002C1A0000}"/>
    <cellStyle name="40% - uthevingsfarge 3 74" xfId="1732" xr:uid="{00000000-0005-0000-0000-00002D1A0000}"/>
    <cellStyle name="40% - uthevingsfarge 3 74 2" xfId="1733" xr:uid="{00000000-0005-0000-0000-00002E1A0000}"/>
    <cellStyle name="40% - uthevingsfarge 3 75" xfId="1734" xr:uid="{00000000-0005-0000-0000-00002F1A0000}"/>
    <cellStyle name="40% - uthevingsfarge 3 75 2" xfId="1735" xr:uid="{00000000-0005-0000-0000-0000301A0000}"/>
    <cellStyle name="40% - uthevingsfarge 3 76" xfId="1736" xr:uid="{00000000-0005-0000-0000-0000311A0000}"/>
    <cellStyle name="40% - uthevingsfarge 3 76 2" xfId="1737" xr:uid="{00000000-0005-0000-0000-0000321A0000}"/>
    <cellStyle name="40% - uthevingsfarge 3 77" xfId="1738" xr:uid="{00000000-0005-0000-0000-0000331A0000}"/>
    <cellStyle name="40% - uthevingsfarge 3 78" xfId="1739" xr:uid="{00000000-0005-0000-0000-0000341A0000}"/>
    <cellStyle name="40% - uthevingsfarge 3 79" xfId="1740" xr:uid="{00000000-0005-0000-0000-0000351A0000}"/>
    <cellStyle name="40% - uthevingsfarge 3 8" xfId="1741" xr:uid="{00000000-0005-0000-0000-0000361A0000}"/>
    <cellStyle name="40% - uthevingsfarge 3 8 2" xfId="1742" xr:uid="{00000000-0005-0000-0000-0000371A0000}"/>
    <cellStyle name="40% - uthevingsfarge 3 8 2 2" xfId="5773" xr:uid="{00000000-0005-0000-0000-0000381A0000}"/>
    <cellStyle name="40% - uthevingsfarge 3 8 2 2 2" xfId="8406" xr:uid="{00000000-0005-0000-0000-0000391A0000}"/>
    <cellStyle name="40% - uthevingsfarge 3 8 2 2 2 2" xfId="16861" xr:uid="{F066A52D-F2E0-498E-AA24-9717517674E3}"/>
    <cellStyle name="40% - uthevingsfarge 3 8 2 2 3" xfId="14288" xr:uid="{7B53DEA7-DEDB-49F3-8BBB-E428297526C8}"/>
    <cellStyle name="40% - uthevingsfarge 3 8 2 3" xfId="9394" xr:uid="{00000000-0005-0000-0000-00003A1A0000}"/>
    <cellStyle name="40% - uthevingsfarge 3 8 2 3 2" xfId="17820" xr:uid="{CAF2ADE3-0877-441F-BB7D-114442508DB2}"/>
    <cellStyle name="40% - uthevingsfarge 3 8 3" xfId="5052" xr:uid="{00000000-0005-0000-0000-00003B1A0000}"/>
    <cellStyle name="40% - uthevingsfarge 3 8 3 2" xfId="7705" xr:uid="{00000000-0005-0000-0000-00003C1A0000}"/>
    <cellStyle name="40% - uthevingsfarge 3 8 3 2 2" xfId="16160" xr:uid="{BA670BE0-1A68-4742-8292-F0BAEB52FE51}"/>
    <cellStyle name="40% - uthevingsfarge 3 8 3 3" xfId="13587" xr:uid="{69C8B193-4574-41A2-8E6C-1DB94902E628}"/>
    <cellStyle name="40% - uthevingsfarge 3 8 4" xfId="10545" xr:uid="{00000000-0005-0000-0000-00003D1A0000}"/>
    <cellStyle name="40% - uthevingsfarge 3 8 4 2" xfId="18958" xr:uid="{3200B548-798F-48C7-ADAD-4D4466EEF011}"/>
    <cellStyle name="40% - uthevingsfarge 3 80" xfId="1743" xr:uid="{00000000-0005-0000-0000-00003E1A0000}"/>
    <cellStyle name="40% - uthevingsfarge 3 81" xfId="1744" xr:uid="{00000000-0005-0000-0000-00003F1A0000}"/>
    <cellStyle name="40% - uthevingsfarge 3 82" xfId="1745" xr:uid="{00000000-0005-0000-0000-0000401A0000}"/>
    <cellStyle name="40% - uthevingsfarge 3 83" xfId="1746" xr:uid="{00000000-0005-0000-0000-0000411A0000}"/>
    <cellStyle name="40% - uthevingsfarge 3 84" xfId="1747" xr:uid="{00000000-0005-0000-0000-0000421A0000}"/>
    <cellStyle name="40% - uthevingsfarge 3 85" xfId="1748" xr:uid="{00000000-0005-0000-0000-0000431A0000}"/>
    <cellStyle name="40% - uthevingsfarge 3 86" xfId="1749" xr:uid="{00000000-0005-0000-0000-0000441A0000}"/>
    <cellStyle name="40% - uthevingsfarge 3 87" xfId="1750" xr:uid="{00000000-0005-0000-0000-0000451A0000}"/>
    <cellStyle name="40% - uthevingsfarge 3 88" xfId="1751" xr:uid="{00000000-0005-0000-0000-0000461A0000}"/>
    <cellStyle name="40% - uthevingsfarge 3 89" xfId="1752" xr:uid="{00000000-0005-0000-0000-0000471A0000}"/>
    <cellStyle name="40% - uthevingsfarge 3 9" xfId="1753" xr:uid="{00000000-0005-0000-0000-0000481A0000}"/>
    <cellStyle name="40% - uthevingsfarge 3 9 2" xfId="1754" xr:uid="{00000000-0005-0000-0000-0000491A0000}"/>
    <cellStyle name="40% - uthevingsfarge 3 9 2 2" xfId="5774" xr:uid="{00000000-0005-0000-0000-00004A1A0000}"/>
    <cellStyle name="40% - uthevingsfarge 3 9 2 2 2" xfId="8407" xr:uid="{00000000-0005-0000-0000-00004B1A0000}"/>
    <cellStyle name="40% - uthevingsfarge 3 9 2 2 2 2" xfId="16862" xr:uid="{1F935198-6F7D-4455-9BA5-7A5874A9B496}"/>
    <cellStyle name="40% - uthevingsfarge 3 9 2 2 3" xfId="14289" xr:uid="{9FDB3E30-F0E4-40D1-8A7F-D04F4D3816EF}"/>
    <cellStyle name="40% - uthevingsfarge 3 9 2 3" xfId="9393" xr:uid="{00000000-0005-0000-0000-00004C1A0000}"/>
    <cellStyle name="40% - uthevingsfarge 3 9 2 3 2" xfId="17819" xr:uid="{3BBD8D42-6688-4892-8A3B-89D2B4540FA5}"/>
    <cellStyle name="40% - uthevingsfarge 3 9 3" xfId="5053" xr:uid="{00000000-0005-0000-0000-00004D1A0000}"/>
    <cellStyle name="40% - uthevingsfarge 3 9 3 2" xfId="7706" xr:uid="{00000000-0005-0000-0000-00004E1A0000}"/>
    <cellStyle name="40% - uthevingsfarge 3 9 3 2 2" xfId="16161" xr:uid="{755CA8BB-DC71-4D29-849A-AA06E5737C44}"/>
    <cellStyle name="40% - uthevingsfarge 3 9 3 3" xfId="13588" xr:uid="{961E9388-0B7E-4E7C-88FC-7E319A713C19}"/>
    <cellStyle name="40% - uthevingsfarge 3 9 4" xfId="10544" xr:uid="{00000000-0005-0000-0000-00004F1A0000}"/>
    <cellStyle name="40% - uthevingsfarge 3 9 4 2" xfId="18957" xr:uid="{F6EA616E-440A-4455-B12F-B9236DFB077D}"/>
    <cellStyle name="40% - uthevingsfarge 3 90" xfId="1755" xr:uid="{00000000-0005-0000-0000-0000501A0000}"/>
    <cellStyle name="40% - uthevingsfarge 3 90 2" xfId="2899" xr:uid="{00000000-0005-0000-0000-0000511A0000}"/>
    <cellStyle name="40% - uthevingsfarge 3 90 2 2" xfId="3359" xr:uid="{00000000-0005-0000-0000-0000521A0000}"/>
    <cellStyle name="40% - uthevingsfarge 3 90 2 2 2" xfId="6944" xr:uid="{00000000-0005-0000-0000-0000531A0000}"/>
    <cellStyle name="40% - uthevingsfarge 3 90 2 2 2 2" xfId="15399" xr:uid="{D64A8CD0-8BB9-4E90-BF6F-68EDBB537F07}"/>
    <cellStyle name="40% - uthevingsfarge 3 90 2 2 3" xfId="12252" xr:uid="{F03A6E9B-CB78-4B1E-B70E-80DD84B90B7E}"/>
    <cellStyle name="40% - uthevingsfarge 3 90 2 3" xfId="4100" xr:uid="{00000000-0005-0000-0000-0000541A0000}"/>
    <cellStyle name="40% - uthevingsfarge 3 90 2 3 2" xfId="12988" xr:uid="{1ACF8B77-7CC8-4150-8C17-2DDD99A9F88F}"/>
    <cellStyle name="40% - uthevingsfarge 3 90 2 4" xfId="6472" xr:uid="{00000000-0005-0000-0000-0000551A0000}"/>
    <cellStyle name="40% - uthevingsfarge 3 90 2 4 2" xfId="14927" xr:uid="{54A94439-D27F-4C45-B42F-5A54A4958FFC}"/>
    <cellStyle name="40% - uthevingsfarge 3 90 2 5" xfId="8944" xr:uid="{00000000-0005-0000-0000-0000561A0000}"/>
    <cellStyle name="40% - uthevingsfarge 3 90 2 5 2" xfId="17399" xr:uid="{9ECB6282-731E-4015-AF85-87162E446354}"/>
    <cellStyle name="40% - uthevingsfarge 3 90 2 6" xfId="11792" xr:uid="{BBB8318E-CA8F-4D77-8647-EFC6F14B27CE}"/>
    <cellStyle name="40% - uthevingsfarge 3 90 3" xfId="3358" xr:uid="{00000000-0005-0000-0000-0000571A0000}"/>
    <cellStyle name="40% - uthevingsfarge 3 90 3 2" xfId="6943" xr:uid="{00000000-0005-0000-0000-0000581A0000}"/>
    <cellStyle name="40% - uthevingsfarge 3 90 3 2 2" xfId="15398" xr:uid="{24E70653-A00A-49D2-861E-4AB0BD8169E1}"/>
    <cellStyle name="40% - uthevingsfarge 3 90 3 3" xfId="12251" xr:uid="{0E21FFF1-28D4-42C8-B980-D625F98C5246}"/>
    <cellStyle name="40% - uthevingsfarge 3 90 4" xfId="3848" xr:uid="{00000000-0005-0000-0000-0000591A0000}"/>
    <cellStyle name="40% - uthevingsfarge 3 90 4 2" xfId="12737" xr:uid="{72DE763B-C6A9-4AFC-AC79-3B939F0D7EDB}"/>
    <cellStyle name="40% - uthevingsfarge 3 90 5" xfId="6187" xr:uid="{00000000-0005-0000-0000-00005A1A0000}"/>
    <cellStyle name="40% - uthevingsfarge 3 90 5 2" xfId="14642" xr:uid="{9E693772-277D-4EFB-9110-1E06C68492B1}"/>
    <cellStyle name="40% - uthevingsfarge 3 90 6" xfId="8943" xr:uid="{00000000-0005-0000-0000-00005B1A0000}"/>
    <cellStyle name="40% - uthevingsfarge 3 90 6 2" xfId="17398" xr:uid="{935D1D0B-0EA8-4C28-AEB4-735EE03D33C0}"/>
    <cellStyle name="40% - uthevingsfarge 3 90 7" xfId="11510" xr:uid="{C0A4A812-A6B5-436C-9AFF-210482F7C89D}"/>
    <cellStyle name="40% - uthevingsfarge 3 91" xfId="1756" xr:uid="{00000000-0005-0000-0000-00005C1A0000}"/>
    <cellStyle name="40% - uthevingsfarge 3 91 2" xfId="2900" xr:uid="{00000000-0005-0000-0000-00005D1A0000}"/>
    <cellStyle name="40% - uthevingsfarge 3 91 2 2" xfId="3361" xr:uid="{00000000-0005-0000-0000-00005E1A0000}"/>
    <cellStyle name="40% - uthevingsfarge 3 91 2 2 2" xfId="6946" xr:uid="{00000000-0005-0000-0000-00005F1A0000}"/>
    <cellStyle name="40% - uthevingsfarge 3 91 2 2 2 2" xfId="15401" xr:uid="{31683FA1-F8CD-4886-8AE9-3EFFF9A38EC4}"/>
    <cellStyle name="40% - uthevingsfarge 3 91 2 2 3" xfId="12254" xr:uid="{2DF5873C-6FEF-4448-8149-85ED9CBA9308}"/>
    <cellStyle name="40% - uthevingsfarge 3 91 2 3" xfId="4101" xr:uid="{00000000-0005-0000-0000-0000601A0000}"/>
    <cellStyle name="40% - uthevingsfarge 3 91 2 3 2" xfId="12989" xr:uid="{C336D9C3-40B9-4E05-8BBA-6D7E13EDD011}"/>
    <cellStyle name="40% - uthevingsfarge 3 91 2 4" xfId="6473" xr:uid="{00000000-0005-0000-0000-0000611A0000}"/>
    <cellStyle name="40% - uthevingsfarge 3 91 2 4 2" xfId="14928" xr:uid="{B957D2BB-9803-4E46-81A4-98D9CD35E5DC}"/>
    <cellStyle name="40% - uthevingsfarge 3 91 2 5" xfId="8946" xr:uid="{00000000-0005-0000-0000-0000621A0000}"/>
    <cellStyle name="40% - uthevingsfarge 3 91 2 5 2" xfId="17401" xr:uid="{C00FA619-5966-4650-87A1-0D127A336C2E}"/>
    <cellStyle name="40% - uthevingsfarge 3 91 2 6" xfId="11793" xr:uid="{4CB4BC13-A734-4CBE-9DA0-0734EADBB90B}"/>
    <cellStyle name="40% - uthevingsfarge 3 91 3" xfId="3360" xr:uid="{00000000-0005-0000-0000-0000631A0000}"/>
    <cellStyle name="40% - uthevingsfarge 3 91 3 2" xfId="6945" xr:uid="{00000000-0005-0000-0000-0000641A0000}"/>
    <cellStyle name="40% - uthevingsfarge 3 91 3 2 2" xfId="15400" xr:uid="{11C62442-B971-4ED3-B0C5-1396CAFA76DE}"/>
    <cellStyle name="40% - uthevingsfarge 3 91 3 3" xfId="12253" xr:uid="{85A62130-FDB7-4A67-95EB-BC170E36BA0B}"/>
    <cellStyle name="40% - uthevingsfarge 3 91 4" xfId="3847" xr:uid="{00000000-0005-0000-0000-0000651A0000}"/>
    <cellStyle name="40% - uthevingsfarge 3 91 4 2" xfId="12736" xr:uid="{1A78485A-8A58-43E2-9208-86AB67DB86C2}"/>
    <cellStyle name="40% - uthevingsfarge 3 91 5" xfId="6188" xr:uid="{00000000-0005-0000-0000-0000661A0000}"/>
    <cellStyle name="40% - uthevingsfarge 3 91 5 2" xfId="14643" xr:uid="{7CCE5A0A-0019-4D73-9546-E4D5D02572EF}"/>
    <cellStyle name="40% - uthevingsfarge 3 91 6" xfId="8945" xr:uid="{00000000-0005-0000-0000-0000671A0000}"/>
    <cellStyle name="40% - uthevingsfarge 3 91 6 2" xfId="17400" xr:uid="{6BC06063-DED6-4315-BABE-217B56A12D12}"/>
    <cellStyle name="40% - uthevingsfarge 3 91 7" xfId="11511" xr:uid="{981D0C60-AFC8-4294-9BFD-8374C807FCA2}"/>
    <cellStyle name="40% - uthevingsfarge 3 92" xfId="1757" xr:uid="{00000000-0005-0000-0000-0000681A0000}"/>
    <cellStyle name="40% - uthevingsfarge 3 92 2" xfId="2901" xr:uid="{00000000-0005-0000-0000-0000691A0000}"/>
    <cellStyle name="40% - uthevingsfarge 3 92 2 2" xfId="3363" xr:uid="{00000000-0005-0000-0000-00006A1A0000}"/>
    <cellStyle name="40% - uthevingsfarge 3 92 2 2 2" xfId="6948" xr:uid="{00000000-0005-0000-0000-00006B1A0000}"/>
    <cellStyle name="40% - uthevingsfarge 3 92 2 2 2 2" xfId="15403" xr:uid="{4B1FF46D-F294-40A4-BEB4-415F558134C6}"/>
    <cellStyle name="40% - uthevingsfarge 3 92 2 2 3" xfId="12256" xr:uid="{8F2CCC04-1F24-4E2E-A587-A95597FA8E7C}"/>
    <cellStyle name="40% - uthevingsfarge 3 92 2 3" xfId="4024" xr:uid="{00000000-0005-0000-0000-00006C1A0000}"/>
    <cellStyle name="40% - uthevingsfarge 3 92 2 3 2" xfId="12912" xr:uid="{2A8E8D07-3A04-4FD5-9A97-AF3397481564}"/>
    <cellStyle name="40% - uthevingsfarge 3 92 2 4" xfId="6474" xr:uid="{00000000-0005-0000-0000-00006D1A0000}"/>
    <cellStyle name="40% - uthevingsfarge 3 92 2 4 2" xfId="14929" xr:uid="{781FC73D-5B0E-4B9A-A07A-6D923B7FA8F9}"/>
    <cellStyle name="40% - uthevingsfarge 3 92 2 5" xfId="8948" xr:uid="{00000000-0005-0000-0000-00006E1A0000}"/>
    <cellStyle name="40% - uthevingsfarge 3 92 2 5 2" xfId="17403" xr:uid="{5BF6E7DF-DA14-4F36-B095-3F3A74E06478}"/>
    <cellStyle name="40% - uthevingsfarge 3 92 2 6" xfId="11794" xr:uid="{F72971D0-D94D-42C0-B3D3-20B862DC4B93}"/>
    <cellStyle name="40% - uthevingsfarge 3 92 3" xfId="3362" xr:uid="{00000000-0005-0000-0000-00006F1A0000}"/>
    <cellStyle name="40% - uthevingsfarge 3 92 3 2" xfId="6947" xr:uid="{00000000-0005-0000-0000-0000701A0000}"/>
    <cellStyle name="40% - uthevingsfarge 3 92 3 2 2" xfId="15402" xr:uid="{C6075F42-B7AD-485C-AE50-D7A28C2D942F}"/>
    <cellStyle name="40% - uthevingsfarge 3 92 3 3" xfId="12255" xr:uid="{7C8A8125-A013-46A2-86FF-FF16519AB121}"/>
    <cellStyle name="40% - uthevingsfarge 3 92 4" xfId="3846" xr:uid="{00000000-0005-0000-0000-0000711A0000}"/>
    <cellStyle name="40% - uthevingsfarge 3 92 4 2" xfId="12735" xr:uid="{3FB443B8-6B1B-4D7A-B585-F9425E808E21}"/>
    <cellStyle name="40% - uthevingsfarge 3 92 5" xfId="6189" xr:uid="{00000000-0005-0000-0000-0000721A0000}"/>
    <cellStyle name="40% - uthevingsfarge 3 92 5 2" xfId="14644" xr:uid="{56866403-1815-40EE-B0B6-4BA1AC30B50E}"/>
    <cellStyle name="40% - uthevingsfarge 3 92 6" xfId="8947" xr:uid="{00000000-0005-0000-0000-0000731A0000}"/>
    <cellStyle name="40% - uthevingsfarge 3 92 6 2" xfId="17402" xr:uid="{D8877105-FA57-4E6D-86ED-94741B89F38D}"/>
    <cellStyle name="40% - uthevingsfarge 3 92 7" xfId="11512" xr:uid="{AB25CBFF-18E8-4FB3-89E3-6D3A3AC5B8C6}"/>
    <cellStyle name="40% - uthevingsfarge 3 93" xfId="1758" xr:uid="{00000000-0005-0000-0000-0000741A0000}"/>
    <cellStyle name="40% - uthevingsfarge 3 93 2" xfId="2902" xr:uid="{00000000-0005-0000-0000-0000751A0000}"/>
    <cellStyle name="40% - uthevingsfarge 3 93 2 2" xfId="3365" xr:uid="{00000000-0005-0000-0000-0000761A0000}"/>
    <cellStyle name="40% - uthevingsfarge 3 93 2 2 2" xfId="6950" xr:uid="{00000000-0005-0000-0000-0000771A0000}"/>
    <cellStyle name="40% - uthevingsfarge 3 93 2 2 2 2" xfId="15405" xr:uid="{CE8F81BC-413C-4AB9-8E43-0CD7E7A9BF21}"/>
    <cellStyle name="40% - uthevingsfarge 3 93 2 2 3" xfId="12258" xr:uid="{4AD08704-E94E-465A-89E9-DA1859406FD1}"/>
    <cellStyle name="40% - uthevingsfarge 3 93 2 3" xfId="3714" xr:uid="{00000000-0005-0000-0000-0000781A0000}"/>
    <cellStyle name="40% - uthevingsfarge 3 93 2 3 2" xfId="12603" xr:uid="{25855589-F4D1-4A0A-9793-518C8FE3D933}"/>
    <cellStyle name="40% - uthevingsfarge 3 93 2 4" xfId="6475" xr:uid="{00000000-0005-0000-0000-0000791A0000}"/>
    <cellStyle name="40% - uthevingsfarge 3 93 2 4 2" xfId="14930" xr:uid="{D53A687B-F68E-4828-B0B7-FC9389114695}"/>
    <cellStyle name="40% - uthevingsfarge 3 93 2 5" xfId="8950" xr:uid="{00000000-0005-0000-0000-00007A1A0000}"/>
    <cellStyle name="40% - uthevingsfarge 3 93 2 5 2" xfId="17405" xr:uid="{018F8A8F-3F43-4142-8823-369B0FBFF56F}"/>
    <cellStyle name="40% - uthevingsfarge 3 93 2 6" xfId="11795" xr:uid="{AF7D8722-07AA-40A0-AAEB-E2E6FFDAFCE1}"/>
    <cellStyle name="40% - uthevingsfarge 3 93 3" xfId="3364" xr:uid="{00000000-0005-0000-0000-00007B1A0000}"/>
    <cellStyle name="40% - uthevingsfarge 3 93 3 2" xfId="6949" xr:uid="{00000000-0005-0000-0000-00007C1A0000}"/>
    <cellStyle name="40% - uthevingsfarge 3 93 3 2 2" xfId="15404" xr:uid="{FBAE1822-03B0-40E0-BD49-645646EDE9BD}"/>
    <cellStyle name="40% - uthevingsfarge 3 93 3 3" xfId="12257" xr:uid="{E5AFE397-B89E-469D-AA22-71E8A645E716}"/>
    <cellStyle name="40% - uthevingsfarge 3 93 4" xfId="3845" xr:uid="{00000000-0005-0000-0000-00007D1A0000}"/>
    <cellStyle name="40% - uthevingsfarge 3 93 4 2" xfId="12734" xr:uid="{5FB86C73-AAB5-4AE9-A1B7-510C18899DB5}"/>
    <cellStyle name="40% - uthevingsfarge 3 93 5" xfId="6190" xr:uid="{00000000-0005-0000-0000-00007E1A0000}"/>
    <cellStyle name="40% - uthevingsfarge 3 93 5 2" xfId="14645" xr:uid="{30D442E8-5BC1-4945-9BEC-CA90E88EAF51}"/>
    <cellStyle name="40% - uthevingsfarge 3 93 6" xfId="8949" xr:uid="{00000000-0005-0000-0000-00007F1A0000}"/>
    <cellStyle name="40% - uthevingsfarge 3 93 6 2" xfId="17404" xr:uid="{B69CB993-C6DF-44E8-95B6-D01A0BCD01E1}"/>
    <cellStyle name="40% - uthevingsfarge 3 93 7" xfId="11513" xr:uid="{7C9EA088-84BC-4B00-96F6-D0D7BF4C6964}"/>
    <cellStyle name="40% - uthevingsfarge 3 94" xfId="1759" xr:uid="{00000000-0005-0000-0000-0000801A0000}"/>
    <cellStyle name="40% - uthevingsfarge 3 94 2" xfId="2903" xr:uid="{00000000-0005-0000-0000-0000811A0000}"/>
    <cellStyle name="40% - uthevingsfarge 3 94 2 2" xfId="3367" xr:uid="{00000000-0005-0000-0000-0000821A0000}"/>
    <cellStyle name="40% - uthevingsfarge 3 94 2 2 2" xfId="6952" xr:uid="{00000000-0005-0000-0000-0000831A0000}"/>
    <cellStyle name="40% - uthevingsfarge 3 94 2 2 2 2" xfId="15407" xr:uid="{A7E4BE2F-4D47-48B8-AAC7-CAC7816AA120}"/>
    <cellStyle name="40% - uthevingsfarge 3 94 2 2 3" xfId="12260" xr:uid="{8AF8A07A-0841-452A-B57D-4FD776B55E8E}"/>
    <cellStyle name="40% - uthevingsfarge 3 94 2 3" xfId="4098" xr:uid="{00000000-0005-0000-0000-0000841A0000}"/>
    <cellStyle name="40% - uthevingsfarge 3 94 2 3 2" xfId="12986" xr:uid="{6B8D7891-0760-4FFB-A4B5-AE2624063E4D}"/>
    <cellStyle name="40% - uthevingsfarge 3 94 2 4" xfId="6476" xr:uid="{00000000-0005-0000-0000-0000851A0000}"/>
    <cellStyle name="40% - uthevingsfarge 3 94 2 4 2" xfId="14931" xr:uid="{D47A4241-A346-49AB-810A-8D19FC8657C1}"/>
    <cellStyle name="40% - uthevingsfarge 3 94 2 5" xfId="8952" xr:uid="{00000000-0005-0000-0000-0000861A0000}"/>
    <cellStyle name="40% - uthevingsfarge 3 94 2 5 2" xfId="17407" xr:uid="{8928FFC9-832F-4713-83AB-D4366501BFDF}"/>
    <cellStyle name="40% - uthevingsfarge 3 94 2 6" xfId="11796" xr:uid="{B7856346-22B0-4E59-A807-122C34DE6C48}"/>
    <cellStyle name="40% - uthevingsfarge 3 94 3" xfId="3366" xr:uid="{00000000-0005-0000-0000-0000871A0000}"/>
    <cellStyle name="40% - uthevingsfarge 3 94 3 2" xfId="6951" xr:uid="{00000000-0005-0000-0000-0000881A0000}"/>
    <cellStyle name="40% - uthevingsfarge 3 94 3 2 2" xfId="15406" xr:uid="{7A9034D7-1F8C-4500-97DC-E9010AA675CF}"/>
    <cellStyle name="40% - uthevingsfarge 3 94 3 3" xfId="12259" xr:uid="{039CA9B7-51AC-49D8-8FE3-BA27B05FDB5A}"/>
    <cellStyle name="40% - uthevingsfarge 3 94 4" xfId="3844" xr:uid="{00000000-0005-0000-0000-0000891A0000}"/>
    <cellStyle name="40% - uthevingsfarge 3 94 4 2" xfId="12733" xr:uid="{2CA3AEE9-BFEB-4DE3-817B-BB867E3D831C}"/>
    <cellStyle name="40% - uthevingsfarge 3 94 5" xfId="6191" xr:uid="{00000000-0005-0000-0000-00008A1A0000}"/>
    <cellStyle name="40% - uthevingsfarge 3 94 5 2" xfId="14646" xr:uid="{D6E0FF00-3347-48B8-991D-DA49AF1BA0FB}"/>
    <cellStyle name="40% - uthevingsfarge 3 94 6" xfId="8951" xr:uid="{00000000-0005-0000-0000-00008B1A0000}"/>
    <cellStyle name="40% - uthevingsfarge 3 94 6 2" xfId="17406" xr:uid="{825A066B-8592-47EB-81C3-6092F2C1065F}"/>
    <cellStyle name="40% - uthevingsfarge 3 94 7" xfId="11514" xr:uid="{6A146C42-7D3E-4E58-B582-00280BA30799}"/>
    <cellStyle name="40% - uthevingsfarge 3 95" xfId="1760" xr:uid="{00000000-0005-0000-0000-00008C1A0000}"/>
    <cellStyle name="40% - uthevingsfarge 3 95 2" xfId="2904" xr:uid="{00000000-0005-0000-0000-00008D1A0000}"/>
    <cellStyle name="40% - uthevingsfarge 3 95 2 2" xfId="3369" xr:uid="{00000000-0005-0000-0000-00008E1A0000}"/>
    <cellStyle name="40% - uthevingsfarge 3 95 2 2 2" xfId="6954" xr:uid="{00000000-0005-0000-0000-00008F1A0000}"/>
    <cellStyle name="40% - uthevingsfarge 3 95 2 2 2 2" xfId="15409" xr:uid="{70884E0E-0A90-4807-8DDD-E557967ED843}"/>
    <cellStyle name="40% - uthevingsfarge 3 95 2 2 3" xfId="12262" xr:uid="{5941415A-42E9-4FB4-8621-13966138C797}"/>
    <cellStyle name="40% - uthevingsfarge 3 95 2 3" xfId="4099" xr:uid="{00000000-0005-0000-0000-0000901A0000}"/>
    <cellStyle name="40% - uthevingsfarge 3 95 2 3 2" xfId="12987" xr:uid="{A487EB83-681B-405A-AE5D-443CA4479694}"/>
    <cellStyle name="40% - uthevingsfarge 3 95 2 4" xfId="6477" xr:uid="{00000000-0005-0000-0000-0000911A0000}"/>
    <cellStyle name="40% - uthevingsfarge 3 95 2 4 2" xfId="14932" xr:uid="{78EB2DF3-04B6-4BC9-A60D-7003DE0BA62D}"/>
    <cellStyle name="40% - uthevingsfarge 3 95 2 5" xfId="8954" xr:uid="{00000000-0005-0000-0000-0000921A0000}"/>
    <cellStyle name="40% - uthevingsfarge 3 95 2 5 2" xfId="17409" xr:uid="{2D4E88CD-EBBB-43EF-8F81-C68CE7110F49}"/>
    <cellStyle name="40% - uthevingsfarge 3 95 2 6" xfId="11797" xr:uid="{BD25398F-B1A8-4EF8-86C5-A8F752F45401}"/>
    <cellStyle name="40% - uthevingsfarge 3 95 3" xfId="3368" xr:uid="{00000000-0005-0000-0000-0000931A0000}"/>
    <cellStyle name="40% - uthevingsfarge 3 95 3 2" xfId="6953" xr:uid="{00000000-0005-0000-0000-0000941A0000}"/>
    <cellStyle name="40% - uthevingsfarge 3 95 3 2 2" xfId="15408" xr:uid="{C541B649-0338-406E-A6A4-351E33DB52C4}"/>
    <cellStyle name="40% - uthevingsfarge 3 95 3 3" xfId="12261" xr:uid="{BC98B321-891D-439B-9174-BC4D079C64AC}"/>
    <cellStyle name="40% - uthevingsfarge 3 95 4" xfId="3843" xr:uid="{00000000-0005-0000-0000-0000951A0000}"/>
    <cellStyle name="40% - uthevingsfarge 3 95 4 2" xfId="12732" xr:uid="{51D9DB4D-9FAF-4E96-8F76-3B876133FCE3}"/>
    <cellStyle name="40% - uthevingsfarge 3 95 5" xfId="6192" xr:uid="{00000000-0005-0000-0000-0000961A0000}"/>
    <cellStyle name="40% - uthevingsfarge 3 95 5 2" xfId="14647" xr:uid="{A2BBCB7D-0E04-4C9A-9AC3-474781F86812}"/>
    <cellStyle name="40% - uthevingsfarge 3 95 6" xfId="8953" xr:uid="{00000000-0005-0000-0000-0000971A0000}"/>
    <cellStyle name="40% - uthevingsfarge 3 95 6 2" xfId="17408" xr:uid="{6CAECACA-3D74-45E8-9C34-850B8F52EBE8}"/>
    <cellStyle name="40% - uthevingsfarge 3 95 7" xfId="11515" xr:uid="{7BDDDC44-DD23-4F2F-8F82-98BCF9A9F78D}"/>
    <cellStyle name="40% - uthevingsfarge 3 96" xfId="1761" xr:uid="{00000000-0005-0000-0000-0000981A0000}"/>
    <cellStyle name="40% - uthevingsfarge 3 96 2" xfId="2905" xr:uid="{00000000-0005-0000-0000-0000991A0000}"/>
    <cellStyle name="40% - uthevingsfarge 3 96 2 2" xfId="3371" xr:uid="{00000000-0005-0000-0000-00009A1A0000}"/>
    <cellStyle name="40% - uthevingsfarge 3 96 2 2 2" xfId="6956" xr:uid="{00000000-0005-0000-0000-00009B1A0000}"/>
    <cellStyle name="40% - uthevingsfarge 3 96 2 2 2 2" xfId="15411" xr:uid="{69379D53-740D-4F0A-8D96-FE429C645EC4}"/>
    <cellStyle name="40% - uthevingsfarge 3 96 2 2 3" xfId="12264" xr:uid="{A14FC0A7-6287-4B81-8985-51C9AB981FBE}"/>
    <cellStyle name="40% - uthevingsfarge 3 96 2 3" xfId="4023" xr:uid="{00000000-0005-0000-0000-00009C1A0000}"/>
    <cellStyle name="40% - uthevingsfarge 3 96 2 3 2" xfId="12911" xr:uid="{41FBD293-32F4-47C9-B53B-2B27CDC709D4}"/>
    <cellStyle name="40% - uthevingsfarge 3 96 2 4" xfId="6478" xr:uid="{00000000-0005-0000-0000-00009D1A0000}"/>
    <cellStyle name="40% - uthevingsfarge 3 96 2 4 2" xfId="14933" xr:uid="{07A7CCB5-775E-471E-AAFD-894478E6AF82}"/>
    <cellStyle name="40% - uthevingsfarge 3 96 2 5" xfId="8956" xr:uid="{00000000-0005-0000-0000-00009E1A0000}"/>
    <cellStyle name="40% - uthevingsfarge 3 96 2 5 2" xfId="17411" xr:uid="{4F3AE4F5-A44D-404D-B984-5E8462A49EF8}"/>
    <cellStyle name="40% - uthevingsfarge 3 96 2 6" xfId="11798" xr:uid="{87A4DC1B-B943-46D3-BBD1-40B7938A515E}"/>
    <cellStyle name="40% - uthevingsfarge 3 96 3" xfId="3370" xr:uid="{00000000-0005-0000-0000-00009F1A0000}"/>
    <cellStyle name="40% - uthevingsfarge 3 96 3 2" xfId="6955" xr:uid="{00000000-0005-0000-0000-0000A01A0000}"/>
    <cellStyle name="40% - uthevingsfarge 3 96 3 2 2" xfId="15410" xr:uid="{06A8BB25-1073-4CF5-9866-AED11DF48E56}"/>
    <cellStyle name="40% - uthevingsfarge 3 96 3 3" xfId="12263" xr:uid="{5A0F3B2C-7CB2-4CCA-8A69-44C7BE1D5664}"/>
    <cellStyle name="40% - uthevingsfarge 3 96 4" xfId="3842" xr:uid="{00000000-0005-0000-0000-0000A11A0000}"/>
    <cellStyle name="40% - uthevingsfarge 3 96 4 2" xfId="12731" xr:uid="{8BEAD8CE-0FC8-4B4D-8AA0-085AA8DDE52F}"/>
    <cellStyle name="40% - uthevingsfarge 3 96 5" xfId="6193" xr:uid="{00000000-0005-0000-0000-0000A21A0000}"/>
    <cellStyle name="40% - uthevingsfarge 3 96 5 2" xfId="14648" xr:uid="{A29D395F-163A-40B0-8BE1-3D5A47904DE4}"/>
    <cellStyle name="40% - uthevingsfarge 3 96 6" xfId="8955" xr:uid="{00000000-0005-0000-0000-0000A31A0000}"/>
    <cellStyle name="40% - uthevingsfarge 3 96 6 2" xfId="17410" xr:uid="{9ABA031C-166D-4C56-96FA-A06381D7732E}"/>
    <cellStyle name="40% - uthevingsfarge 3 96 7" xfId="11516" xr:uid="{EB0782C9-7CCB-4774-A348-33B19AF8154A}"/>
    <cellStyle name="40% - uthevingsfarge 3 97" xfId="1762" xr:uid="{00000000-0005-0000-0000-0000A41A0000}"/>
    <cellStyle name="40% - uthevingsfarge 3 97 2" xfId="2906" xr:uid="{00000000-0005-0000-0000-0000A51A0000}"/>
    <cellStyle name="40% - uthevingsfarge 3 97 2 2" xfId="3373" xr:uid="{00000000-0005-0000-0000-0000A61A0000}"/>
    <cellStyle name="40% - uthevingsfarge 3 97 2 2 2" xfId="6958" xr:uid="{00000000-0005-0000-0000-0000A71A0000}"/>
    <cellStyle name="40% - uthevingsfarge 3 97 2 2 2 2" xfId="15413" xr:uid="{E84208E7-0FFF-45BC-BE1C-53A1284278C3}"/>
    <cellStyle name="40% - uthevingsfarge 3 97 2 2 3" xfId="12266" xr:uid="{D3F37984-B712-4D7B-9CDC-977931F63C68}"/>
    <cellStyle name="40% - uthevingsfarge 3 97 2 3" xfId="3713" xr:uid="{00000000-0005-0000-0000-0000A81A0000}"/>
    <cellStyle name="40% - uthevingsfarge 3 97 2 3 2" xfId="12602" xr:uid="{730862A4-9FE9-4A29-B7F4-8C7B0B388C9C}"/>
    <cellStyle name="40% - uthevingsfarge 3 97 2 4" xfId="6479" xr:uid="{00000000-0005-0000-0000-0000A91A0000}"/>
    <cellStyle name="40% - uthevingsfarge 3 97 2 4 2" xfId="14934" xr:uid="{AA201BDB-B803-466A-AB07-A7300D42754D}"/>
    <cellStyle name="40% - uthevingsfarge 3 97 2 5" xfId="8958" xr:uid="{00000000-0005-0000-0000-0000AA1A0000}"/>
    <cellStyle name="40% - uthevingsfarge 3 97 2 5 2" xfId="17413" xr:uid="{5882F483-3B4F-4AC1-BD19-09E74A17192B}"/>
    <cellStyle name="40% - uthevingsfarge 3 97 2 6" xfId="11799" xr:uid="{8001B9DA-6980-4C0F-A52A-F8642396901C}"/>
    <cellStyle name="40% - uthevingsfarge 3 97 3" xfId="3372" xr:uid="{00000000-0005-0000-0000-0000AB1A0000}"/>
    <cellStyle name="40% - uthevingsfarge 3 97 3 2" xfId="6957" xr:uid="{00000000-0005-0000-0000-0000AC1A0000}"/>
    <cellStyle name="40% - uthevingsfarge 3 97 3 2 2" xfId="15412" xr:uid="{79857FA6-80EA-4439-8E5C-238269F77D4B}"/>
    <cellStyle name="40% - uthevingsfarge 3 97 3 3" xfId="12265" xr:uid="{AA24C432-1929-4BA4-80C0-6C1CF5CFA39F}"/>
    <cellStyle name="40% - uthevingsfarge 3 97 4" xfId="3841" xr:uid="{00000000-0005-0000-0000-0000AD1A0000}"/>
    <cellStyle name="40% - uthevingsfarge 3 97 4 2" xfId="12730" xr:uid="{9DE1384A-4EC4-4DB7-B997-131B76083EC5}"/>
    <cellStyle name="40% - uthevingsfarge 3 97 5" xfId="6194" xr:uid="{00000000-0005-0000-0000-0000AE1A0000}"/>
    <cellStyle name="40% - uthevingsfarge 3 97 5 2" xfId="14649" xr:uid="{194BA9F0-5095-442D-8617-202209B7A720}"/>
    <cellStyle name="40% - uthevingsfarge 3 97 6" xfId="8957" xr:uid="{00000000-0005-0000-0000-0000AF1A0000}"/>
    <cellStyle name="40% - uthevingsfarge 3 97 6 2" xfId="17412" xr:uid="{5BB5B508-1F7C-466F-B2D5-51313036F727}"/>
    <cellStyle name="40% - uthevingsfarge 3 97 7" xfId="11517" xr:uid="{FBD37A10-A0D5-46C3-A592-61B2C80A9383}"/>
    <cellStyle name="40% - uthevingsfarge 3 98" xfId="1763" xr:uid="{00000000-0005-0000-0000-0000B01A0000}"/>
    <cellStyle name="40% - uthevingsfarge 3 98 2" xfId="2907" xr:uid="{00000000-0005-0000-0000-0000B11A0000}"/>
    <cellStyle name="40% - uthevingsfarge 3 98 2 2" xfId="3375" xr:uid="{00000000-0005-0000-0000-0000B21A0000}"/>
    <cellStyle name="40% - uthevingsfarge 3 98 2 2 2" xfId="6960" xr:uid="{00000000-0005-0000-0000-0000B31A0000}"/>
    <cellStyle name="40% - uthevingsfarge 3 98 2 2 2 2" xfId="15415" xr:uid="{3B75144D-529A-4E1E-A812-6EF0C793CC29}"/>
    <cellStyle name="40% - uthevingsfarge 3 98 2 2 3" xfId="12268" xr:uid="{B11CAAB7-4D77-4FDD-B2B5-76E41E163850}"/>
    <cellStyle name="40% - uthevingsfarge 3 98 2 3" xfId="4096" xr:uid="{00000000-0005-0000-0000-0000B41A0000}"/>
    <cellStyle name="40% - uthevingsfarge 3 98 2 3 2" xfId="12984" xr:uid="{E858EDB5-E795-4A37-82BA-AD3250872A58}"/>
    <cellStyle name="40% - uthevingsfarge 3 98 2 4" xfId="6480" xr:uid="{00000000-0005-0000-0000-0000B51A0000}"/>
    <cellStyle name="40% - uthevingsfarge 3 98 2 4 2" xfId="14935" xr:uid="{E468E91E-82CB-4D61-BCCD-6A470202EFB7}"/>
    <cellStyle name="40% - uthevingsfarge 3 98 2 5" xfId="8960" xr:uid="{00000000-0005-0000-0000-0000B61A0000}"/>
    <cellStyle name="40% - uthevingsfarge 3 98 2 5 2" xfId="17415" xr:uid="{56EEB545-31D8-4222-AF5F-6AB9BEC27544}"/>
    <cellStyle name="40% - uthevingsfarge 3 98 2 6" xfId="11800" xr:uid="{870771F8-7346-4F8F-900B-43428F725D9E}"/>
    <cellStyle name="40% - uthevingsfarge 3 98 3" xfId="3374" xr:uid="{00000000-0005-0000-0000-0000B71A0000}"/>
    <cellStyle name="40% - uthevingsfarge 3 98 3 2" xfId="6959" xr:uid="{00000000-0005-0000-0000-0000B81A0000}"/>
    <cellStyle name="40% - uthevingsfarge 3 98 3 2 2" xfId="15414" xr:uid="{EE8312CD-5F52-4974-A316-94F7DD2F7645}"/>
    <cellStyle name="40% - uthevingsfarge 3 98 3 3" xfId="12267" xr:uid="{A4CB664F-25CD-49C6-B12F-7C0442ED72B1}"/>
    <cellStyle name="40% - uthevingsfarge 3 98 4" xfId="3840" xr:uid="{00000000-0005-0000-0000-0000B91A0000}"/>
    <cellStyle name="40% - uthevingsfarge 3 98 4 2" xfId="12729" xr:uid="{D58E430A-8FAC-42AE-8DFB-2D0A14A7AFA2}"/>
    <cellStyle name="40% - uthevingsfarge 3 98 5" xfId="6195" xr:uid="{00000000-0005-0000-0000-0000BA1A0000}"/>
    <cellStyle name="40% - uthevingsfarge 3 98 5 2" xfId="14650" xr:uid="{2623B99B-F760-48AF-BBD9-48A945D60B05}"/>
    <cellStyle name="40% - uthevingsfarge 3 98 6" xfId="8959" xr:uid="{00000000-0005-0000-0000-0000BB1A0000}"/>
    <cellStyle name="40% - uthevingsfarge 3 98 6 2" xfId="17414" xr:uid="{B6710BBE-BF7F-4C20-9086-FCB896A2EC62}"/>
    <cellStyle name="40% - uthevingsfarge 3 98 7" xfId="11518" xr:uid="{8F9D6A6E-4E29-4332-AD20-6ABB86630F30}"/>
    <cellStyle name="40% - uthevingsfarge 3 99" xfId="1764" xr:uid="{00000000-0005-0000-0000-0000BC1A0000}"/>
    <cellStyle name="40% - uthevingsfarge 3 99 2" xfId="2908" xr:uid="{00000000-0005-0000-0000-0000BD1A0000}"/>
    <cellStyle name="40% - uthevingsfarge 3 99 2 2" xfId="3377" xr:uid="{00000000-0005-0000-0000-0000BE1A0000}"/>
    <cellStyle name="40% - uthevingsfarge 3 99 2 2 2" xfId="6962" xr:uid="{00000000-0005-0000-0000-0000BF1A0000}"/>
    <cellStyle name="40% - uthevingsfarge 3 99 2 2 2 2" xfId="15417" xr:uid="{EDAE93CB-7BD8-4B7A-8AE7-9F46F7CECBF5}"/>
    <cellStyle name="40% - uthevingsfarge 3 99 2 2 3" xfId="12270" xr:uid="{73751301-8999-4F9F-A7DF-C3F65596FC14}"/>
    <cellStyle name="40% - uthevingsfarge 3 99 2 3" xfId="4097" xr:uid="{00000000-0005-0000-0000-0000C01A0000}"/>
    <cellStyle name="40% - uthevingsfarge 3 99 2 3 2" xfId="12985" xr:uid="{79422401-83AE-49B8-BCBF-AD1A22DE0062}"/>
    <cellStyle name="40% - uthevingsfarge 3 99 2 4" xfId="6481" xr:uid="{00000000-0005-0000-0000-0000C11A0000}"/>
    <cellStyle name="40% - uthevingsfarge 3 99 2 4 2" xfId="14936" xr:uid="{6AFE9016-C901-4843-B161-3C0D4C529BF9}"/>
    <cellStyle name="40% - uthevingsfarge 3 99 2 5" xfId="8962" xr:uid="{00000000-0005-0000-0000-0000C21A0000}"/>
    <cellStyle name="40% - uthevingsfarge 3 99 2 5 2" xfId="17417" xr:uid="{78543590-958D-4732-AD6C-7966A7022A4E}"/>
    <cellStyle name="40% - uthevingsfarge 3 99 2 6" xfId="11801" xr:uid="{342EAC5B-1A17-4A6E-B634-1481D20DD713}"/>
    <cellStyle name="40% - uthevingsfarge 3 99 3" xfId="3376" xr:uid="{00000000-0005-0000-0000-0000C31A0000}"/>
    <cellStyle name="40% - uthevingsfarge 3 99 3 2" xfId="6961" xr:uid="{00000000-0005-0000-0000-0000C41A0000}"/>
    <cellStyle name="40% - uthevingsfarge 3 99 3 2 2" xfId="15416" xr:uid="{2EC21236-FAFB-47D6-8F61-B997609912AE}"/>
    <cellStyle name="40% - uthevingsfarge 3 99 3 3" xfId="12269" xr:uid="{878C3F04-930A-4538-9A3E-AF761EBCD242}"/>
    <cellStyle name="40% - uthevingsfarge 3 99 4" xfId="3839" xr:uid="{00000000-0005-0000-0000-0000C51A0000}"/>
    <cellStyle name="40% - uthevingsfarge 3 99 4 2" xfId="12728" xr:uid="{7C7FD3A3-6A91-4BC9-B811-CF2CACEC7616}"/>
    <cellStyle name="40% - uthevingsfarge 3 99 5" xfId="6196" xr:uid="{00000000-0005-0000-0000-0000C61A0000}"/>
    <cellStyle name="40% - uthevingsfarge 3 99 5 2" xfId="14651" xr:uid="{B2FC3097-4717-424C-BB79-29CA51259017}"/>
    <cellStyle name="40% - uthevingsfarge 3 99 6" xfId="8961" xr:uid="{00000000-0005-0000-0000-0000C71A0000}"/>
    <cellStyle name="40% - uthevingsfarge 3 99 6 2" xfId="17416" xr:uid="{760F8298-20E9-46EC-BD6C-DDA40B829328}"/>
    <cellStyle name="40% - uthevingsfarge 3 99 7" xfId="11519" xr:uid="{8D383713-74D5-465C-99A4-9428CCDE6C46}"/>
    <cellStyle name="40% - uthevingsfarge 4 10" xfId="1765" xr:uid="{00000000-0005-0000-0000-0000C81A0000}"/>
    <cellStyle name="40% - uthevingsfarge 4 10 2" xfId="1766" xr:uid="{00000000-0005-0000-0000-0000C91A0000}"/>
    <cellStyle name="40% - uthevingsfarge 4 10 2 2" xfId="5775" xr:uid="{00000000-0005-0000-0000-0000CA1A0000}"/>
    <cellStyle name="40% - uthevingsfarge 4 10 2 2 2" xfId="8408" xr:uid="{00000000-0005-0000-0000-0000CB1A0000}"/>
    <cellStyle name="40% - uthevingsfarge 4 10 2 2 2 2" xfId="16863" xr:uid="{11CEABF1-6958-4A41-AFED-742E3AAD7B18}"/>
    <cellStyle name="40% - uthevingsfarge 4 10 2 2 3" xfId="14290" xr:uid="{6B39EB86-51A3-4976-AED2-AF1F579C0713}"/>
    <cellStyle name="40% - uthevingsfarge 4 10 2 3" xfId="9392" xr:uid="{00000000-0005-0000-0000-0000CC1A0000}"/>
    <cellStyle name="40% - uthevingsfarge 4 10 2 3 2" xfId="17818" xr:uid="{CA363318-908B-4A41-A889-1DE0655439A1}"/>
    <cellStyle name="40% - uthevingsfarge 4 10 3" xfId="5054" xr:uid="{00000000-0005-0000-0000-0000CD1A0000}"/>
    <cellStyle name="40% - uthevingsfarge 4 10 3 2" xfId="7707" xr:uid="{00000000-0005-0000-0000-0000CE1A0000}"/>
    <cellStyle name="40% - uthevingsfarge 4 10 3 2 2" xfId="16162" xr:uid="{5E865054-23B8-4AF7-8E3E-49AA307D7BCF}"/>
    <cellStyle name="40% - uthevingsfarge 4 10 3 3" xfId="13589" xr:uid="{85417A18-1B2C-43B6-8DC6-3E4C0FAF83CA}"/>
    <cellStyle name="40% - uthevingsfarge 4 10 4" xfId="10543" xr:uid="{00000000-0005-0000-0000-0000CF1A0000}"/>
    <cellStyle name="40% - uthevingsfarge 4 10 4 2" xfId="18956" xr:uid="{2EC7FBBF-CA27-40A3-B3EC-A8FBE3773F1C}"/>
    <cellStyle name="40% - uthevingsfarge 4 100" xfId="1767" xr:uid="{00000000-0005-0000-0000-0000D01A0000}"/>
    <cellStyle name="40% - uthevingsfarge 4 100 2" xfId="2909" xr:uid="{00000000-0005-0000-0000-0000D11A0000}"/>
    <cellStyle name="40% - uthevingsfarge 4 100 2 2" xfId="3379" xr:uid="{00000000-0005-0000-0000-0000D21A0000}"/>
    <cellStyle name="40% - uthevingsfarge 4 100 2 2 2" xfId="6964" xr:uid="{00000000-0005-0000-0000-0000D31A0000}"/>
    <cellStyle name="40% - uthevingsfarge 4 100 2 2 2 2" xfId="15419" xr:uid="{83B8E103-9ECD-4E16-BDCA-12503CD28F5C}"/>
    <cellStyle name="40% - uthevingsfarge 4 100 2 2 3" xfId="12272" xr:uid="{80D515B6-1A0F-49E7-80B5-2CFA75F116E2}"/>
    <cellStyle name="40% - uthevingsfarge 4 100 2 3" xfId="4022" xr:uid="{00000000-0005-0000-0000-0000D41A0000}"/>
    <cellStyle name="40% - uthevingsfarge 4 100 2 3 2" xfId="12910" xr:uid="{2BBBDA26-137F-4AF2-A267-0761A9D9FA58}"/>
    <cellStyle name="40% - uthevingsfarge 4 100 2 4" xfId="6482" xr:uid="{00000000-0005-0000-0000-0000D51A0000}"/>
    <cellStyle name="40% - uthevingsfarge 4 100 2 4 2" xfId="14937" xr:uid="{5D26D0F3-D98D-4FE8-8DDF-34D71ED3B610}"/>
    <cellStyle name="40% - uthevingsfarge 4 100 2 5" xfId="8964" xr:uid="{00000000-0005-0000-0000-0000D61A0000}"/>
    <cellStyle name="40% - uthevingsfarge 4 100 2 5 2" xfId="17419" xr:uid="{5314DA07-070A-49D8-8B0D-A18B96C79153}"/>
    <cellStyle name="40% - uthevingsfarge 4 100 2 6" xfId="11802" xr:uid="{A23A1C78-C4CE-4B6A-A414-84BF52A7B478}"/>
    <cellStyle name="40% - uthevingsfarge 4 100 3" xfId="3378" xr:uid="{00000000-0005-0000-0000-0000D71A0000}"/>
    <cellStyle name="40% - uthevingsfarge 4 100 3 2" xfId="6963" xr:uid="{00000000-0005-0000-0000-0000D81A0000}"/>
    <cellStyle name="40% - uthevingsfarge 4 100 3 2 2" xfId="15418" xr:uid="{6C425BF7-A649-489E-87A2-5E94C3D3D66E}"/>
    <cellStyle name="40% - uthevingsfarge 4 100 3 3" xfId="12271" xr:uid="{74B1EF0D-6A3E-4C41-BC22-583EF3EFC63B}"/>
    <cellStyle name="40% - uthevingsfarge 4 100 4" xfId="3838" xr:uid="{00000000-0005-0000-0000-0000D91A0000}"/>
    <cellStyle name="40% - uthevingsfarge 4 100 4 2" xfId="12727" xr:uid="{AECA1231-9FFA-4C3E-B391-9A8E5AF091FB}"/>
    <cellStyle name="40% - uthevingsfarge 4 100 5" xfId="6197" xr:uid="{00000000-0005-0000-0000-0000DA1A0000}"/>
    <cellStyle name="40% - uthevingsfarge 4 100 5 2" xfId="14652" xr:uid="{892A0A66-7683-42BB-8912-0EC4EC54089A}"/>
    <cellStyle name="40% - uthevingsfarge 4 100 6" xfId="8963" xr:uid="{00000000-0005-0000-0000-0000DB1A0000}"/>
    <cellStyle name="40% - uthevingsfarge 4 100 6 2" xfId="17418" xr:uid="{BB1B1FB1-B8BF-4DF9-A99C-1ABB3AC2F525}"/>
    <cellStyle name="40% - uthevingsfarge 4 100 7" xfId="11520" xr:uid="{F1C3C680-00F9-4575-A229-A908E4CCC14F}"/>
    <cellStyle name="40% - uthevingsfarge 4 101" xfId="1768" xr:uid="{00000000-0005-0000-0000-0000DC1A0000}"/>
    <cellStyle name="40% - uthevingsfarge 4 101 2" xfId="2910" xr:uid="{00000000-0005-0000-0000-0000DD1A0000}"/>
    <cellStyle name="40% - uthevingsfarge 4 101 2 2" xfId="3381" xr:uid="{00000000-0005-0000-0000-0000DE1A0000}"/>
    <cellStyle name="40% - uthevingsfarge 4 101 2 2 2" xfId="6966" xr:uid="{00000000-0005-0000-0000-0000DF1A0000}"/>
    <cellStyle name="40% - uthevingsfarge 4 101 2 2 2 2" xfId="15421" xr:uid="{9A10DF03-1E49-45D6-9AC7-787F1F07B35E}"/>
    <cellStyle name="40% - uthevingsfarge 4 101 2 2 3" xfId="12274" xr:uid="{9843E25B-AADB-4C89-A5A8-FF47A865D58F}"/>
    <cellStyle name="40% - uthevingsfarge 4 101 2 3" xfId="3712" xr:uid="{00000000-0005-0000-0000-0000E01A0000}"/>
    <cellStyle name="40% - uthevingsfarge 4 101 2 3 2" xfId="12601" xr:uid="{79762E71-B2A7-41BA-8ECB-230E9244F427}"/>
    <cellStyle name="40% - uthevingsfarge 4 101 2 4" xfId="6483" xr:uid="{00000000-0005-0000-0000-0000E11A0000}"/>
    <cellStyle name="40% - uthevingsfarge 4 101 2 4 2" xfId="14938" xr:uid="{961F703D-5543-4675-B5C1-57B12FAD3CC1}"/>
    <cellStyle name="40% - uthevingsfarge 4 101 2 5" xfId="8966" xr:uid="{00000000-0005-0000-0000-0000E21A0000}"/>
    <cellStyle name="40% - uthevingsfarge 4 101 2 5 2" xfId="17421" xr:uid="{4A65C691-2641-4753-AB37-BE90910E026D}"/>
    <cellStyle name="40% - uthevingsfarge 4 101 2 6" xfId="11803" xr:uid="{D5D27DA6-88CB-4918-BD5A-736BD7D05C5A}"/>
    <cellStyle name="40% - uthevingsfarge 4 101 3" xfId="3380" xr:uid="{00000000-0005-0000-0000-0000E31A0000}"/>
    <cellStyle name="40% - uthevingsfarge 4 101 3 2" xfId="6965" xr:uid="{00000000-0005-0000-0000-0000E41A0000}"/>
    <cellStyle name="40% - uthevingsfarge 4 101 3 2 2" xfId="15420" xr:uid="{2999157E-1F89-4BB1-BA87-3EDBB54FCA2A}"/>
    <cellStyle name="40% - uthevingsfarge 4 101 3 3" xfId="12273" xr:uid="{AEC3DB74-E9C8-471F-A712-71390A62B741}"/>
    <cellStyle name="40% - uthevingsfarge 4 101 4" xfId="3837" xr:uid="{00000000-0005-0000-0000-0000E51A0000}"/>
    <cellStyle name="40% - uthevingsfarge 4 101 4 2" xfId="12726" xr:uid="{87F118A3-E151-437A-9D27-FD8A543D31D9}"/>
    <cellStyle name="40% - uthevingsfarge 4 101 5" xfId="6198" xr:uid="{00000000-0005-0000-0000-0000E61A0000}"/>
    <cellStyle name="40% - uthevingsfarge 4 101 5 2" xfId="14653" xr:uid="{C59D21A5-3C57-426C-A3B6-B60F589B3DA2}"/>
    <cellStyle name="40% - uthevingsfarge 4 101 6" xfId="8965" xr:uid="{00000000-0005-0000-0000-0000E71A0000}"/>
    <cellStyle name="40% - uthevingsfarge 4 101 6 2" xfId="17420" xr:uid="{BE6F8C4C-1CFA-49EA-8E06-82A38ECEC7B9}"/>
    <cellStyle name="40% - uthevingsfarge 4 101 7" xfId="11521" xr:uid="{322BA5AF-1973-440C-B5F6-9234216F0F07}"/>
    <cellStyle name="40% - uthevingsfarge 4 102" xfId="1769" xr:uid="{00000000-0005-0000-0000-0000E81A0000}"/>
    <cellStyle name="40% - uthevingsfarge 4 102 2" xfId="2911" xr:uid="{00000000-0005-0000-0000-0000E91A0000}"/>
    <cellStyle name="40% - uthevingsfarge 4 102 2 2" xfId="3383" xr:uid="{00000000-0005-0000-0000-0000EA1A0000}"/>
    <cellStyle name="40% - uthevingsfarge 4 102 2 2 2" xfId="6968" xr:uid="{00000000-0005-0000-0000-0000EB1A0000}"/>
    <cellStyle name="40% - uthevingsfarge 4 102 2 2 2 2" xfId="15423" xr:uid="{FE26AEDC-272C-40DC-B156-9ADE432A7F64}"/>
    <cellStyle name="40% - uthevingsfarge 4 102 2 2 3" xfId="12276" xr:uid="{9E94AA09-A856-4A73-AF85-6122045FABC6}"/>
    <cellStyle name="40% - uthevingsfarge 4 102 2 3" xfId="3711" xr:uid="{00000000-0005-0000-0000-0000EC1A0000}"/>
    <cellStyle name="40% - uthevingsfarge 4 102 2 3 2" xfId="12600" xr:uid="{171EC0AE-7742-4247-83AA-A1EA7D39E691}"/>
    <cellStyle name="40% - uthevingsfarge 4 102 2 4" xfId="6484" xr:uid="{00000000-0005-0000-0000-0000ED1A0000}"/>
    <cellStyle name="40% - uthevingsfarge 4 102 2 4 2" xfId="14939" xr:uid="{35F026E8-F892-42D7-81F6-EE99E984C141}"/>
    <cellStyle name="40% - uthevingsfarge 4 102 2 5" xfId="8968" xr:uid="{00000000-0005-0000-0000-0000EE1A0000}"/>
    <cellStyle name="40% - uthevingsfarge 4 102 2 5 2" xfId="17423" xr:uid="{2BDA1048-8B1D-40FA-BB6E-8EFE678B6496}"/>
    <cellStyle name="40% - uthevingsfarge 4 102 2 6" xfId="11804" xr:uid="{74F5D385-6163-496B-92F9-1CC276DB6F10}"/>
    <cellStyle name="40% - uthevingsfarge 4 102 3" xfId="3382" xr:uid="{00000000-0005-0000-0000-0000EF1A0000}"/>
    <cellStyle name="40% - uthevingsfarge 4 102 3 2" xfId="6967" xr:uid="{00000000-0005-0000-0000-0000F01A0000}"/>
    <cellStyle name="40% - uthevingsfarge 4 102 3 2 2" xfId="15422" xr:uid="{AA7B7FBE-35F8-4B62-8799-3641CD97BA27}"/>
    <cellStyle name="40% - uthevingsfarge 4 102 3 3" xfId="12275" xr:uid="{86B105E6-B34A-43CA-AE22-B5C22D657DF5}"/>
    <cellStyle name="40% - uthevingsfarge 4 102 4" xfId="3836" xr:uid="{00000000-0005-0000-0000-0000F11A0000}"/>
    <cellStyle name="40% - uthevingsfarge 4 102 4 2" xfId="12725" xr:uid="{6859FCB3-BBE0-4359-8B13-87B2602F092A}"/>
    <cellStyle name="40% - uthevingsfarge 4 102 5" xfId="6199" xr:uid="{00000000-0005-0000-0000-0000F21A0000}"/>
    <cellStyle name="40% - uthevingsfarge 4 102 5 2" xfId="14654" xr:uid="{F49B01D7-6380-40DB-9D02-09EDF2B33F3F}"/>
    <cellStyle name="40% - uthevingsfarge 4 102 6" xfId="8967" xr:uid="{00000000-0005-0000-0000-0000F31A0000}"/>
    <cellStyle name="40% - uthevingsfarge 4 102 6 2" xfId="17422" xr:uid="{39BA5306-B191-45B0-A761-0F1F38850EAF}"/>
    <cellStyle name="40% - uthevingsfarge 4 102 7" xfId="11522" xr:uid="{FFE57194-4E22-4709-B050-4C7002BB07E6}"/>
    <cellStyle name="40% - uthevingsfarge 4 103" xfId="1770" xr:uid="{00000000-0005-0000-0000-0000F41A0000}"/>
    <cellStyle name="40% - uthevingsfarge 4 103 2" xfId="2912" xr:uid="{00000000-0005-0000-0000-0000F51A0000}"/>
    <cellStyle name="40% - uthevingsfarge 4 103 2 2" xfId="3385" xr:uid="{00000000-0005-0000-0000-0000F61A0000}"/>
    <cellStyle name="40% - uthevingsfarge 4 103 2 2 2" xfId="6970" xr:uid="{00000000-0005-0000-0000-0000F71A0000}"/>
    <cellStyle name="40% - uthevingsfarge 4 103 2 2 2 2" xfId="15425" xr:uid="{264C38D5-48E4-4B66-8EFF-5DAA446A8BDB}"/>
    <cellStyle name="40% - uthevingsfarge 4 103 2 2 3" xfId="12278" xr:uid="{404007CA-17FD-45BC-8AD0-09E8ABC47849}"/>
    <cellStyle name="40% - uthevingsfarge 4 103 2 3" xfId="3710" xr:uid="{00000000-0005-0000-0000-0000F81A0000}"/>
    <cellStyle name="40% - uthevingsfarge 4 103 2 3 2" xfId="12599" xr:uid="{EA7B40DD-9EF1-4BBD-BEE3-DAECC0B6C215}"/>
    <cellStyle name="40% - uthevingsfarge 4 103 2 4" xfId="6485" xr:uid="{00000000-0005-0000-0000-0000F91A0000}"/>
    <cellStyle name="40% - uthevingsfarge 4 103 2 4 2" xfId="14940" xr:uid="{5A2C7ADE-ACFB-40F9-91E1-BB642ACC46D1}"/>
    <cellStyle name="40% - uthevingsfarge 4 103 2 5" xfId="8970" xr:uid="{00000000-0005-0000-0000-0000FA1A0000}"/>
    <cellStyle name="40% - uthevingsfarge 4 103 2 5 2" xfId="17425" xr:uid="{ED809C94-F2B8-499F-ACC0-99018E37EB98}"/>
    <cellStyle name="40% - uthevingsfarge 4 103 2 6" xfId="11805" xr:uid="{AC342219-127B-4817-8786-0C177C09DA40}"/>
    <cellStyle name="40% - uthevingsfarge 4 103 3" xfId="3384" xr:uid="{00000000-0005-0000-0000-0000FB1A0000}"/>
    <cellStyle name="40% - uthevingsfarge 4 103 3 2" xfId="6969" xr:uid="{00000000-0005-0000-0000-0000FC1A0000}"/>
    <cellStyle name="40% - uthevingsfarge 4 103 3 2 2" xfId="15424" xr:uid="{EAC084A5-42CE-41F9-BFFC-26BFDF152DDE}"/>
    <cellStyle name="40% - uthevingsfarge 4 103 3 3" xfId="12277" xr:uid="{5313E7E2-CBD3-46DA-874A-F283F52544EE}"/>
    <cellStyle name="40% - uthevingsfarge 4 103 4" xfId="3835" xr:uid="{00000000-0005-0000-0000-0000FD1A0000}"/>
    <cellStyle name="40% - uthevingsfarge 4 103 4 2" xfId="12724" xr:uid="{5C3EDBB9-8F5C-45C4-BEBF-7D681A3D7C0D}"/>
    <cellStyle name="40% - uthevingsfarge 4 103 5" xfId="6200" xr:uid="{00000000-0005-0000-0000-0000FE1A0000}"/>
    <cellStyle name="40% - uthevingsfarge 4 103 5 2" xfId="14655" xr:uid="{CBF69FD3-55D1-4B2C-A775-25D4D6DA466C}"/>
    <cellStyle name="40% - uthevingsfarge 4 103 6" xfId="8969" xr:uid="{00000000-0005-0000-0000-0000FF1A0000}"/>
    <cellStyle name="40% - uthevingsfarge 4 103 6 2" xfId="17424" xr:uid="{781A0461-B7DA-49A5-BFDB-642734EC6A03}"/>
    <cellStyle name="40% - uthevingsfarge 4 103 7" xfId="11523" xr:uid="{853957F3-1D2D-4A4E-9BC8-7D06F981A214}"/>
    <cellStyle name="40% - uthevingsfarge 4 104" xfId="1771" xr:uid="{00000000-0005-0000-0000-0000001B0000}"/>
    <cellStyle name="40% - uthevingsfarge 4 104 2" xfId="2913" xr:uid="{00000000-0005-0000-0000-0000011B0000}"/>
    <cellStyle name="40% - uthevingsfarge 4 104 2 2" xfId="3387" xr:uid="{00000000-0005-0000-0000-0000021B0000}"/>
    <cellStyle name="40% - uthevingsfarge 4 104 2 2 2" xfId="6972" xr:uid="{00000000-0005-0000-0000-0000031B0000}"/>
    <cellStyle name="40% - uthevingsfarge 4 104 2 2 2 2" xfId="15427" xr:uid="{762D0639-6E15-438D-BC17-993E8C28BFC0}"/>
    <cellStyle name="40% - uthevingsfarge 4 104 2 2 3" xfId="12280" xr:uid="{A3074899-2BDB-4554-A613-E2E9F898B2AE}"/>
    <cellStyle name="40% - uthevingsfarge 4 104 2 3" xfId="3596" xr:uid="{00000000-0005-0000-0000-0000041B0000}"/>
    <cellStyle name="40% - uthevingsfarge 4 104 2 3 2" xfId="12485" xr:uid="{C405FC08-4176-4F1C-8377-8D65401F67EE}"/>
    <cellStyle name="40% - uthevingsfarge 4 104 2 4" xfId="6486" xr:uid="{00000000-0005-0000-0000-0000051B0000}"/>
    <cellStyle name="40% - uthevingsfarge 4 104 2 4 2" xfId="14941" xr:uid="{8848B9FB-EB1A-4AEC-B2CB-86341EDDF61D}"/>
    <cellStyle name="40% - uthevingsfarge 4 104 2 5" xfId="8972" xr:uid="{00000000-0005-0000-0000-0000061B0000}"/>
    <cellStyle name="40% - uthevingsfarge 4 104 2 5 2" xfId="17427" xr:uid="{72C7DF9B-F030-467C-B543-2F7D8D70FE6F}"/>
    <cellStyle name="40% - uthevingsfarge 4 104 2 6" xfId="11806" xr:uid="{5E7453CD-6478-4DAF-8775-B202C7CB1713}"/>
    <cellStyle name="40% - uthevingsfarge 4 104 3" xfId="3386" xr:uid="{00000000-0005-0000-0000-0000071B0000}"/>
    <cellStyle name="40% - uthevingsfarge 4 104 3 2" xfId="6971" xr:uid="{00000000-0005-0000-0000-0000081B0000}"/>
    <cellStyle name="40% - uthevingsfarge 4 104 3 2 2" xfId="15426" xr:uid="{63D8FF3E-B2D2-40BE-99A0-F009DA4F9ED8}"/>
    <cellStyle name="40% - uthevingsfarge 4 104 3 3" xfId="12279" xr:uid="{6900E805-CDF1-40E4-A19A-66FC181022F1}"/>
    <cellStyle name="40% - uthevingsfarge 4 104 4" xfId="3834" xr:uid="{00000000-0005-0000-0000-0000091B0000}"/>
    <cellStyle name="40% - uthevingsfarge 4 104 4 2" xfId="12723" xr:uid="{EBC84AA9-E03B-4A95-8EBA-F6C1D37960D7}"/>
    <cellStyle name="40% - uthevingsfarge 4 104 5" xfId="6201" xr:uid="{00000000-0005-0000-0000-00000A1B0000}"/>
    <cellStyle name="40% - uthevingsfarge 4 104 5 2" xfId="14656" xr:uid="{DBFD749B-2A86-4D8E-9D30-E20B129DBC14}"/>
    <cellStyle name="40% - uthevingsfarge 4 104 6" xfId="8971" xr:uid="{00000000-0005-0000-0000-00000B1B0000}"/>
    <cellStyle name="40% - uthevingsfarge 4 104 6 2" xfId="17426" xr:uid="{BB04F2E9-3D73-4B75-A318-F9E92AFC4C9C}"/>
    <cellStyle name="40% - uthevingsfarge 4 104 7" xfId="11524" xr:uid="{1F998BD9-741A-4D46-BD0D-6E194A6232EE}"/>
    <cellStyle name="40% - uthevingsfarge 4 105" xfId="1772" xr:uid="{00000000-0005-0000-0000-00000C1B0000}"/>
    <cellStyle name="40% - uthevingsfarge 4 105 2" xfId="2914" xr:uid="{00000000-0005-0000-0000-00000D1B0000}"/>
    <cellStyle name="40% - uthevingsfarge 4 105 2 2" xfId="3389" xr:uid="{00000000-0005-0000-0000-00000E1B0000}"/>
    <cellStyle name="40% - uthevingsfarge 4 105 2 2 2" xfId="6974" xr:uid="{00000000-0005-0000-0000-00000F1B0000}"/>
    <cellStyle name="40% - uthevingsfarge 4 105 2 2 2 2" xfId="15429" xr:uid="{1AF9ADD3-7C74-4AE3-8B29-1A1ED783A273}"/>
    <cellStyle name="40% - uthevingsfarge 4 105 2 2 3" xfId="12282" xr:uid="{8A17F7D1-5334-4330-B78A-70E91FFDA093}"/>
    <cellStyle name="40% - uthevingsfarge 4 105 2 3" xfId="4094" xr:uid="{00000000-0005-0000-0000-0000101B0000}"/>
    <cellStyle name="40% - uthevingsfarge 4 105 2 3 2" xfId="12982" xr:uid="{0268C78E-FB67-4EE1-BC5A-3024201D999B}"/>
    <cellStyle name="40% - uthevingsfarge 4 105 2 4" xfId="6487" xr:uid="{00000000-0005-0000-0000-0000111B0000}"/>
    <cellStyle name="40% - uthevingsfarge 4 105 2 4 2" xfId="14942" xr:uid="{BC4EC7D6-4171-4C3B-9A29-46E46C9BFACE}"/>
    <cellStyle name="40% - uthevingsfarge 4 105 2 5" xfId="8974" xr:uid="{00000000-0005-0000-0000-0000121B0000}"/>
    <cellStyle name="40% - uthevingsfarge 4 105 2 5 2" xfId="17429" xr:uid="{F097BCAE-574F-499A-915B-C94452A88A24}"/>
    <cellStyle name="40% - uthevingsfarge 4 105 2 6" xfId="11807" xr:uid="{3056407C-DF21-4BA9-9163-EB14D64FC0CA}"/>
    <cellStyle name="40% - uthevingsfarge 4 105 3" xfId="3388" xr:uid="{00000000-0005-0000-0000-0000131B0000}"/>
    <cellStyle name="40% - uthevingsfarge 4 105 3 2" xfId="6973" xr:uid="{00000000-0005-0000-0000-0000141B0000}"/>
    <cellStyle name="40% - uthevingsfarge 4 105 3 2 2" xfId="15428" xr:uid="{141C13D8-E709-498B-B51A-C73EF1803C97}"/>
    <cellStyle name="40% - uthevingsfarge 4 105 3 3" xfId="12281" xr:uid="{C6951EB8-50A1-4D08-A017-6F649A7CB266}"/>
    <cellStyle name="40% - uthevingsfarge 4 105 4" xfId="3833" xr:uid="{00000000-0005-0000-0000-0000151B0000}"/>
    <cellStyle name="40% - uthevingsfarge 4 105 4 2" xfId="12722" xr:uid="{8D13CCD5-A3B9-4663-80EA-DAD7DAED0FB2}"/>
    <cellStyle name="40% - uthevingsfarge 4 105 5" xfId="6202" xr:uid="{00000000-0005-0000-0000-0000161B0000}"/>
    <cellStyle name="40% - uthevingsfarge 4 105 5 2" xfId="14657" xr:uid="{226836B9-20F3-435E-9176-B8667E4FB91D}"/>
    <cellStyle name="40% - uthevingsfarge 4 105 6" xfId="8973" xr:uid="{00000000-0005-0000-0000-0000171B0000}"/>
    <cellStyle name="40% - uthevingsfarge 4 105 6 2" xfId="17428" xr:uid="{81F44D21-6E1B-4692-9B54-A66A503059E8}"/>
    <cellStyle name="40% - uthevingsfarge 4 105 7" xfId="11525" xr:uid="{44DF72E5-5173-4CCB-AAF2-2E16A7805044}"/>
    <cellStyle name="40% - uthevingsfarge 4 106" xfId="1773" xr:uid="{00000000-0005-0000-0000-0000181B0000}"/>
    <cellStyle name="40% - uthevingsfarge 4 106 2" xfId="2915" xr:uid="{00000000-0005-0000-0000-0000191B0000}"/>
    <cellStyle name="40% - uthevingsfarge 4 106 2 2" xfId="3391" xr:uid="{00000000-0005-0000-0000-00001A1B0000}"/>
    <cellStyle name="40% - uthevingsfarge 4 106 2 2 2" xfId="6976" xr:uid="{00000000-0005-0000-0000-00001B1B0000}"/>
    <cellStyle name="40% - uthevingsfarge 4 106 2 2 2 2" xfId="15431" xr:uid="{A13AB1BE-533A-4EBE-BF80-0CD3846C34FA}"/>
    <cellStyle name="40% - uthevingsfarge 4 106 2 2 3" xfId="12284" xr:uid="{D9C96444-EC1F-4A2F-A60F-CDD8B0830DFC}"/>
    <cellStyle name="40% - uthevingsfarge 4 106 2 3" xfId="4095" xr:uid="{00000000-0005-0000-0000-00001C1B0000}"/>
    <cellStyle name="40% - uthevingsfarge 4 106 2 3 2" xfId="12983" xr:uid="{415DF125-1693-4E49-B5E7-F15C788DA9F3}"/>
    <cellStyle name="40% - uthevingsfarge 4 106 2 4" xfId="6488" xr:uid="{00000000-0005-0000-0000-00001D1B0000}"/>
    <cellStyle name="40% - uthevingsfarge 4 106 2 4 2" xfId="14943" xr:uid="{2DDF9ABB-972C-41CA-9F27-1C8D5231EFF7}"/>
    <cellStyle name="40% - uthevingsfarge 4 106 2 5" xfId="8976" xr:uid="{00000000-0005-0000-0000-00001E1B0000}"/>
    <cellStyle name="40% - uthevingsfarge 4 106 2 5 2" xfId="17431" xr:uid="{12111237-A293-4839-BBF3-10AA0020977B}"/>
    <cellStyle name="40% - uthevingsfarge 4 106 2 6" xfId="11808" xr:uid="{7D7563F5-6F9B-4BE4-A704-710FE5884731}"/>
    <cellStyle name="40% - uthevingsfarge 4 106 3" xfId="3390" xr:uid="{00000000-0005-0000-0000-00001F1B0000}"/>
    <cellStyle name="40% - uthevingsfarge 4 106 3 2" xfId="6975" xr:uid="{00000000-0005-0000-0000-0000201B0000}"/>
    <cellStyle name="40% - uthevingsfarge 4 106 3 2 2" xfId="15430" xr:uid="{925DB104-FC91-467D-B9D2-97F38341EF53}"/>
    <cellStyle name="40% - uthevingsfarge 4 106 3 3" xfId="12283" xr:uid="{FE77289E-589D-46C3-88A2-BB11E52F70B8}"/>
    <cellStyle name="40% - uthevingsfarge 4 106 4" xfId="3832" xr:uid="{00000000-0005-0000-0000-0000211B0000}"/>
    <cellStyle name="40% - uthevingsfarge 4 106 4 2" xfId="12721" xr:uid="{BA18BE73-4FA0-42EF-94FC-0FC8F1BCBEB4}"/>
    <cellStyle name="40% - uthevingsfarge 4 106 5" xfId="6203" xr:uid="{00000000-0005-0000-0000-0000221B0000}"/>
    <cellStyle name="40% - uthevingsfarge 4 106 5 2" xfId="14658" xr:uid="{CC3C0B2B-314F-4EF0-A0D2-52A64A647C1F}"/>
    <cellStyle name="40% - uthevingsfarge 4 106 6" xfId="8975" xr:uid="{00000000-0005-0000-0000-0000231B0000}"/>
    <cellStyle name="40% - uthevingsfarge 4 106 6 2" xfId="17430" xr:uid="{C035C632-11B4-4BA2-BF9F-48C599F33088}"/>
    <cellStyle name="40% - uthevingsfarge 4 106 7" xfId="11526" xr:uid="{F0226F35-4CC7-474E-B787-EDD9D00FC844}"/>
    <cellStyle name="40% - uthevingsfarge 4 107" xfId="1774" xr:uid="{00000000-0005-0000-0000-0000241B0000}"/>
    <cellStyle name="40% - uthevingsfarge 4 107 2" xfId="2916" xr:uid="{00000000-0005-0000-0000-0000251B0000}"/>
    <cellStyle name="40% - uthevingsfarge 4 107 2 2" xfId="3393" xr:uid="{00000000-0005-0000-0000-0000261B0000}"/>
    <cellStyle name="40% - uthevingsfarge 4 107 2 2 2" xfId="6978" xr:uid="{00000000-0005-0000-0000-0000271B0000}"/>
    <cellStyle name="40% - uthevingsfarge 4 107 2 2 2 2" xfId="15433" xr:uid="{487B5E51-9854-4AD8-96DE-FFB7ABB50182}"/>
    <cellStyle name="40% - uthevingsfarge 4 107 2 2 3" xfId="12286" xr:uid="{AA79509F-1559-44D5-B0BA-0ABC6CA3A6C8}"/>
    <cellStyle name="40% - uthevingsfarge 4 107 2 3" xfId="4021" xr:uid="{00000000-0005-0000-0000-0000281B0000}"/>
    <cellStyle name="40% - uthevingsfarge 4 107 2 3 2" xfId="12909" xr:uid="{59D3C1B5-EF3B-4AE8-B0E4-8AB0F953D9C7}"/>
    <cellStyle name="40% - uthevingsfarge 4 107 2 4" xfId="6489" xr:uid="{00000000-0005-0000-0000-0000291B0000}"/>
    <cellStyle name="40% - uthevingsfarge 4 107 2 4 2" xfId="14944" xr:uid="{FE18CFC7-7C66-410F-9DE3-A9DABF3C0BE0}"/>
    <cellStyle name="40% - uthevingsfarge 4 107 2 5" xfId="8978" xr:uid="{00000000-0005-0000-0000-00002A1B0000}"/>
    <cellStyle name="40% - uthevingsfarge 4 107 2 5 2" xfId="17433" xr:uid="{BCEEB76D-D634-4043-B83C-DC2A21AC6A5D}"/>
    <cellStyle name="40% - uthevingsfarge 4 107 2 6" xfId="11809" xr:uid="{D1578E2A-1C29-46E8-9B5F-742C83865126}"/>
    <cellStyle name="40% - uthevingsfarge 4 107 3" xfId="3392" xr:uid="{00000000-0005-0000-0000-00002B1B0000}"/>
    <cellStyle name="40% - uthevingsfarge 4 107 3 2" xfId="6977" xr:uid="{00000000-0005-0000-0000-00002C1B0000}"/>
    <cellStyle name="40% - uthevingsfarge 4 107 3 2 2" xfId="15432" xr:uid="{3D783524-7652-4AA9-914B-0C07C44FC2AB}"/>
    <cellStyle name="40% - uthevingsfarge 4 107 3 3" xfId="12285" xr:uid="{BDBFED62-A04D-4742-B665-B7D031A62CA1}"/>
    <cellStyle name="40% - uthevingsfarge 4 107 4" xfId="3831" xr:uid="{00000000-0005-0000-0000-00002D1B0000}"/>
    <cellStyle name="40% - uthevingsfarge 4 107 4 2" xfId="12720" xr:uid="{48326B10-737F-460E-9C57-CFED15FA71CC}"/>
    <cellStyle name="40% - uthevingsfarge 4 107 5" xfId="6204" xr:uid="{00000000-0005-0000-0000-00002E1B0000}"/>
    <cellStyle name="40% - uthevingsfarge 4 107 5 2" xfId="14659" xr:uid="{B199478B-D576-489A-A4E4-F472106033DF}"/>
    <cellStyle name="40% - uthevingsfarge 4 107 6" xfId="8977" xr:uid="{00000000-0005-0000-0000-00002F1B0000}"/>
    <cellStyle name="40% - uthevingsfarge 4 107 6 2" xfId="17432" xr:uid="{2308C997-B74C-4639-9730-C6082942A33B}"/>
    <cellStyle name="40% - uthevingsfarge 4 107 7" xfId="11527" xr:uid="{520291D4-5F70-412F-B832-0FD3AF450E48}"/>
    <cellStyle name="40% - uthevingsfarge 4 108" xfId="1775" xr:uid="{00000000-0005-0000-0000-0000301B0000}"/>
    <cellStyle name="40% - uthevingsfarge 4 108 2" xfId="2917" xr:uid="{00000000-0005-0000-0000-0000311B0000}"/>
    <cellStyle name="40% - uthevingsfarge 4 108 2 2" xfId="3395" xr:uid="{00000000-0005-0000-0000-0000321B0000}"/>
    <cellStyle name="40% - uthevingsfarge 4 108 2 2 2" xfId="6980" xr:uid="{00000000-0005-0000-0000-0000331B0000}"/>
    <cellStyle name="40% - uthevingsfarge 4 108 2 2 2 2" xfId="15435" xr:uid="{1DE7FDAA-42F5-4EA1-8416-62CEE4CF4CFC}"/>
    <cellStyle name="40% - uthevingsfarge 4 108 2 2 3" xfId="12288" xr:uid="{08405770-A6EB-4782-8EA7-C3C51B531CC0}"/>
    <cellStyle name="40% - uthevingsfarge 4 108 2 3" xfId="3993" xr:uid="{00000000-0005-0000-0000-0000341B0000}"/>
    <cellStyle name="40% - uthevingsfarge 4 108 2 3 2" xfId="12882" xr:uid="{9E3331FB-E5A8-408B-B471-2BDEB5572AE4}"/>
    <cellStyle name="40% - uthevingsfarge 4 108 2 4" xfId="6490" xr:uid="{00000000-0005-0000-0000-0000351B0000}"/>
    <cellStyle name="40% - uthevingsfarge 4 108 2 4 2" xfId="14945" xr:uid="{B16725D0-05DE-4AB8-99CD-DCE8F454C5F8}"/>
    <cellStyle name="40% - uthevingsfarge 4 108 2 5" xfId="8980" xr:uid="{00000000-0005-0000-0000-0000361B0000}"/>
    <cellStyle name="40% - uthevingsfarge 4 108 2 5 2" xfId="17435" xr:uid="{6178AD7E-9739-4139-8DF2-DDE467622E95}"/>
    <cellStyle name="40% - uthevingsfarge 4 108 2 6" xfId="11810" xr:uid="{B0D0C0BA-E495-4458-9F13-1544A1B88D8B}"/>
    <cellStyle name="40% - uthevingsfarge 4 108 3" xfId="3394" xr:uid="{00000000-0005-0000-0000-0000371B0000}"/>
    <cellStyle name="40% - uthevingsfarge 4 108 3 2" xfId="6979" xr:uid="{00000000-0005-0000-0000-0000381B0000}"/>
    <cellStyle name="40% - uthevingsfarge 4 108 3 2 2" xfId="15434" xr:uid="{4429AC75-57F3-4560-A097-2BEE73581032}"/>
    <cellStyle name="40% - uthevingsfarge 4 108 3 3" xfId="12287" xr:uid="{D8880B8B-DD89-4677-AE58-492A2A6B021E}"/>
    <cellStyle name="40% - uthevingsfarge 4 108 4" xfId="3830" xr:uid="{00000000-0005-0000-0000-0000391B0000}"/>
    <cellStyle name="40% - uthevingsfarge 4 108 4 2" xfId="12719" xr:uid="{CFBB9430-88F5-4F11-A54F-C9F642C16F95}"/>
    <cellStyle name="40% - uthevingsfarge 4 108 5" xfId="6205" xr:uid="{00000000-0005-0000-0000-00003A1B0000}"/>
    <cellStyle name="40% - uthevingsfarge 4 108 5 2" xfId="14660" xr:uid="{ECE1E895-C294-4C87-86B6-FAAC3C51F1FC}"/>
    <cellStyle name="40% - uthevingsfarge 4 108 6" xfId="8979" xr:uid="{00000000-0005-0000-0000-00003B1B0000}"/>
    <cellStyle name="40% - uthevingsfarge 4 108 6 2" xfId="17434" xr:uid="{F3208067-8B0A-4F61-89D7-06DD5BE770DD}"/>
    <cellStyle name="40% - uthevingsfarge 4 108 7" xfId="11528" xr:uid="{56E3EAE0-D693-49E8-942F-B21286C281A7}"/>
    <cellStyle name="40% - uthevingsfarge 4 109" xfId="1776" xr:uid="{00000000-0005-0000-0000-00003C1B0000}"/>
    <cellStyle name="40% - uthevingsfarge 4 109 2" xfId="2918" xr:uid="{00000000-0005-0000-0000-00003D1B0000}"/>
    <cellStyle name="40% - uthevingsfarge 4 109 2 2" xfId="3397" xr:uid="{00000000-0005-0000-0000-00003E1B0000}"/>
    <cellStyle name="40% - uthevingsfarge 4 109 2 2 2" xfId="6982" xr:uid="{00000000-0005-0000-0000-00003F1B0000}"/>
    <cellStyle name="40% - uthevingsfarge 4 109 2 2 2 2" xfId="15437" xr:uid="{A90B224A-79BC-408B-A9E5-161044F7C439}"/>
    <cellStyle name="40% - uthevingsfarge 4 109 2 2 3" xfId="12290" xr:uid="{733FC254-9176-4112-A49E-D0344ACC6F67}"/>
    <cellStyle name="40% - uthevingsfarge 4 109 2 3" xfId="4092" xr:uid="{00000000-0005-0000-0000-0000401B0000}"/>
    <cellStyle name="40% - uthevingsfarge 4 109 2 3 2" xfId="12980" xr:uid="{1D50CE2E-ACCD-4799-AECC-3E9404A7C2D2}"/>
    <cellStyle name="40% - uthevingsfarge 4 109 2 4" xfId="6491" xr:uid="{00000000-0005-0000-0000-0000411B0000}"/>
    <cellStyle name="40% - uthevingsfarge 4 109 2 4 2" xfId="14946" xr:uid="{0F03CA5D-0480-4941-8210-E699EB4AE5DC}"/>
    <cellStyle name="40% - uthevingsfarge 4 109 2 5" xfId="8982" xr:uid="{00000000-0005-0000-0000-0000421B0000}"/>
    <cellStyle name="40% - uthevingsfarge 4 109 2 5 2" xfId="17437" xr:uid="{C1E734E1-6A20-4AFC-83A2-83CD37545AE5}"/>
    <cellStyle name="40% - uthevingsfarge 4 109 2 6" xfId="11811" xr:uid="{345A83EF-F393-4AC0-BAD8-C83856A5F672}"/>
    <cellStyle name="40% - uthevingsfarge 4 109 3" xfId="3396" xr:uid="{00000000-0005-0000-0000-0000431B0000}"/>
    <cellStyle name="40% - uthevingsfarge 4 109 3 2" xfId="6981" xr:uid="{00000000-0005-0000-0000-0000441B0000}"/>
    <cellStyle name="40% - uthevingsfarge 4 109 3 2 2" xfId="15436" xr:uid="{86DF5059-002C-447A-8014-06A7E30D48DD}"/>
    <cellStyle name="40% - uthevingsfarge 4 109 3 3" xfId="12289" xr:uid="{F35A2469-08FF-42B8-8BA7-F8220842395A}"/>
    <cellStyle name="40% - uthevingsfarge 4 109 4" xfId="3829" xr:uid="{00000000-0005-0000-0000-0000451B0000}"/>
    <cellStyle name="40% - uthevingsfarge 4 109 4 2" xfId="12718" xr:uid="{35FD1EBC-17E0-4FB2-BE07-8F150E3D8538}"/>
    <cellStyle name="40% - uthevingsfarge 4 109 5" xfId="6206" xr:uid="{00000000-0005-0000-0000-0000461B0000}"/>
    <cellStyle name="40% - uthevingsfarge 4 109 5 2" xfId="14661" xr:uid="{5D970B82-68E0-4EA8-8086-E69111EA8B92}"/>
    <cellStyle name="40% - uthevingsfarge 4 109 6" xfId="8981" xr:uid="{00000000-0005-0000-0000-0000471B0000}"/>
    <cellStyle name="40% - uthevingsfarge 4 109 6 2" xfId="17436" xr:uid="{43F18B62-98E8-490D-97E1-C6CBC03B815A}"/>
    <cellStyle name="40% - uthevingsfarge 4 109 7" xfId="11529" xr:uid="{54FAAAFF-6F8C-40EC-9045-911747B884FC}"/>
    <cellStyle name="40% - uthevingsfarge 4 11" xfId="1777" xr:uid="{00000000-0005-0000-0000-0000481B0000}"/>
    <cellStyle name="40% - uthevingsfarge 4 11 2" xfId="1778" xr:uid="{00000000-0005-0000-0000-0000491B0000}"/>
    <cellStyle name="40% - uthevingsfarge 4 11 2 2" xfId="5776" xr:uid="{00000000-0005-0000-0000-00004A1B0000}"/>
    <cellStyle name="40% - uthevingsfarge 4 11 2 2 2" xfId="8409" xr:uid="{00000000-0005-0000-0000-00004B1B0000}"/>
    <cellStyle name="40% - uthevingsfarge 4 11 2 2 2 2" xfId="16864" xr:uid="{B41406E8-DED5-4106-B0E5-698D68FE896A}"/>
    <cellStyle name="40% - uthevingsfarge 4 11 2 2 3" xfId="14291" xr:uid="{AED776DE-CC4B-4F2F-9DFD-A7DBE9CFB6EB}"/>
    <cellStyle name="40% - uthevingsfarge 4 11 2 3" xfId="9391" xr:uid="{00000000-0005-0000-0000-00004C1B0000}"/>
    <cellStyle name="40% - uthevingsfarge 4 11 2 3 2" xfId="17817" xr:uid="{35609439-C964-4F7D-A06A-8FE458BB69E6}"/>
    <cellStyle name="40% - uthevingsfarge 4 11 3" xfId="5055" xr:uid="{00000000-0005-0000-0000-00004D1B0000}"/>
    <cellStyle name="40% - uthevingsfarge 4 11 3 2" xfId="7708" xr:uid="{00000000-0005-0000-0000-00004E1B0000}"/>
    <cellStyle name="40% - uthevingsfarge 4 11 3 2 2" xfId="16163" xr:uid="{2EE5F6D8-FE1C-44A0-8599-25BBB6AFD976}"/>
    <cellStyle name="40% - uthevingsfarge 4 11 3 3" xfId="13590" xr:uid="{3F2051DD-C086-4160-BBF1-CD5F93AF8FC4}"/>
    <cellStyle name="40% - uthevingsfarge 4 11 4" xfId="10542" xr:uid="{00000000-0005-0000-0000-00004F1B0000}"/>
    <cellStyle name="40% - uthevingsfarge 4 11 4 2" xfId="18955" xr:uid="{B93DEBCC-9760-41E1-81A8-508AA4098A7E}"/>
    <cellStyle name="40% - uthevingsfarge 4 110" xfId="6594" xr:uid="{00000000-0005-0000-0000-0000501B0000}"/>
    <cellStyle name="40% - uthevingsfarge 4 110 2" xfId="15049" xr:uid="{0B6E83D8-FC6C-42A5-8049-B668FC1A3F54}"/>
    <cellStyle name="40% - uthevingsfarge 4 111" xfId="8597" xr:uid="{00000000-0005-0000-0000-0000511B0000}"/>
    <cellStyle name="40% - uthevingsfarge 4 111 2" xfId="17052" xr:uid="{E7B16706-F8E2-48AA-BFEE-3B068F8EB33D}"/>
    <cellStyle name="40% - uthevingsfarge 4 12" xfId="1779" xr:uid="{00000000-0005-0000-0000-0000521B0000}"/>
    <cellStyle name="40% - uthevingsfarge 4 12 2" xfId="1780" xr:uid="{00000000-0005-0000-0000-0000531B0000}"/>
    <cellStyle name="40% - uthevingsfarge 4 12 2 2" xfId="5777" xr:uid="{00000000-0005-0000-0000-0000541B0000}"/>
    <cellStyle name="40% - uthevingsfarge 4 12 2 2 2" xfId="8410" xr:uid="{00000000-0005-0000-0000-0000551B0000}"/>
    <cellStyle name="40% - uthevingsfarge 4 12 2 2 2 2" xfId="16865" xr:uid="{39E59996-038D-4A02-840C-C94E323BA7DB}"/>
    <cellStyle name="40% - uthevingsfarge 4 12 2 2 3" xfId="14292" xr:uid="{F338183B-D312-47F6-AB04-C8F57FB227B5}"/>
    <cellStyle name="40% - uthevingsfarge 4 12 2 3" xfId="9390" xr:uid="{00000000-0005-0000-0000-0000561B0000}"/>
    <cellStyle name="40% - uthevingsfarge 4 12 2 3 2" xfId="17816" xr:uid="{3D678732-742F-4A1B-B531-62C23DA4F910}"/>
    <cellStyle name="40% - uthevingsfarge 4 12 3" xfId="5056" xr:uid="{00000000-0005-0000-0000-0000571B0000}"/>
    <cellStyle name="40% - uthevingsfarge 4 12 3 2" xfId="7709" xr:uid="{00000000-0005-0000-0000-0000581B0000}"/>
    <cellStyle name="40% - uthevingsfarge 4 12 3 2 2" xfId="16164" xr:uid="{0EA5830F-02E1-44E1-8D76-9BB3C1BC6BD3}"/>
    <cellStyle name="40% - uthevingsfarge 4 12 3 3" xfId="13591" xr:uid="{2CCB7526-90E7-4FAF-B14B-8C94493868A7}"/>
    <cellStyle name="40% - uthevingsfarge 4 12 4" xfId="10541" xr:uid="{00000000-0005-0000-0000-0000591B0000}"/>
    <cellStyle name="40% - uthevingsfarge 4 12 4 2" xfId="18954" xr:uid="{E6C85F1E-13A1-47DC-8684-794E2FCB2BB1}"/>
    <cellStyle name="40% - uthevingsfarge 4 13" xfId="1781" xr:uid="{00000000-0005-0000-0000-00005A1B0000}"/>
    <cellStyle name="40% - uthevingsfarge 4 13 2" xfId="1782" xr:uid="{00000000-0005-0000-0000-00005B1B0000}"/>
    <cellStyle name="40% - uthevingsfarge 4 13 2 2" xfId="5778" xr:uid="{00000000-0005-0000-0000-00005C1B0000}"/>
    <cellStyle name="40% - uthevingsfarge 4 13 2 2 2" xfId="8411" xr:uid="{00000000-0005-0000-0000-00005D1B0000}"/>
    <cellStyle name="40% - uthevingsfarge 4 13 2 2 2 2" xfId="16866" xr:uid="{C40C1C6D-89D7-4869-8800-0B97DDBF8D0D}"/>
    <cellStyle name="40% - uthevingsfarge 4 13 2 2 3" xfId="14293" xr:uid="{E6104896-C69C-4B8C-907E-197FD79E1120}"/>
    <cellStyle name="40% - uthevingsfarge 4 13 2 3" xfId="9389" xr:uid="{00000000-0005-0000-0000-00005E1B0000}"/>
    <cellStyle name="40% - uthevingsfarge 4 13 2 3 2" xfId="17815" xr:uid="{1FF7B8C7-DB21-42CE-9310-D8B9FED8A1FA}"/>
    <cellStyle name="40% - uthevingsfarge 4 13 3" xfId="5057" xr:uid="{00000000-0005-0000-0000-00005F1B0000}"/>
    <cellStyle name="40% - uthevingsfarge 4 13 3 2" xfId="7710" xr:uid="{00000000-0005-0000-0000-0000601B0000}"/>
    <cellStyle name="40% - uthevingsfarge 4 13 3 2 2" xfId="16165" xr:uid="{F5B36B91-58C1-444E-B0BD-8E47A0DCBCC8}"/>
    <cellStyle name="40% - uthevingsfarge 4 13 3 3" xfId="13592" xr:uid="{BD69DB24-82CC-4A5E-81F9-56C00AD10FBD}"/>
    <cellStyle name="40% - uthevingsfarge 4 13 4" xfId="10540" xr:uid="{00000000-0005-0000-0000-0000611B0000}"/>
    <cellStyle name="40% - uthevingsfarge 4 13 4 2" xfId="18953" xr:uid="{367FB312-8E58-4692-AC4C-9C78A200D368}"/>
    <cellStyle name="40% - uthevingsfarge 4 14" xfId="1783" xr:uid="{00000000-0005-0000-0000-0000621B0000}"/>
    <cellStyle name="40% - uthevingsfarge 4 14 2" xfId="1784" xr:uid="{00000000-0005-0000-0000-0000631B0000}"/>
    <cellStyle name="40% - uthevingsfarge 4 14 2 2" xfId="5779" xr:uid="{00000000-0005-0000-0000-0000641B0000}"/>
    <cellStyle name="40% - uthevingsfarge 4 14 2 2 2" xfId="8412" xr:uid="{00000000-0005-0000-0000-0000651B0000}"/>
    <cellStyle name="40% - uthevingsfarge 4 14 2 2 2 2" xfId="16867" xr:uid="{13C4310A-C50F-4950-9733-156159566103}"/>
    <cellStyle name="40% - uthevingsfarge 4 14 2 2 3" xfId="14294" xr:uid="{3CBE28F6-C3AD-4D6D-A528-A78D4E58A3F0}"/>
    <cellStyle name="40% - uthevingsfarge 4 14 2 3" xfId="9388" xr:uid="{00000000-0005-0000-0000-0000661B0000}"/>
    <cellStyle name="40% - uthevingsfarge 4 14 2 3 2" xfId="17814" xr:uid="{7E022E12-5A5A-48AB-99E9-BD13CC33B808}"/>
    <cellStyle name="40% - uthevingsfarge 4 14 3" xfId="5058" xr:uid="{00000000-0005-0000-0000-0000671B0000}"/>
    <cellStyle name="40% - uthevingsfarge 4 14 3 2" xfId="7711" xr:uid="{00000000-0005-0000-0000-0000681B0000}"/>
    <cellStyle name="40% - uthevingsfarge 4 14 3 2 2" xfId="16166" xr:uid="{F0199F97-3AAE-4C75-9D5D-00F671331EF4}"/>
    <cellStyle name="40% - uthevingsfarge 4 14 3 3" xfId="13593" xr:uid="{F28BEE91-FE84-47B5-B3B2-CA2730032803}"/>
    <cellStyle name="40% - uthevingsfarge 4 14 4" xfId="10539" xr:uid="{00000000-0005-0000-0000-0000691B0000}"/>
    <cellStyle name="40% - uthevingsfarge 4 14 4 2" xfId="18952" xr:uid="{2975AA3D-B7A7-4794-AE00-FBD76DFEA8B4}"/>
    <cellStyle name="40% - uthevingsfarge 4 15" xfId="1785" xr:uid="{00000000-0005-0000-0000-00006A1B0000}"/>
    <cellStyle name="40% - uthevingsfarge 4 15 2" xfId="1786" xr:uid="{00000000-0005-0000-0000-00006B1B0000}"/>
    <cellStyle name="40% - uthevingsfarge 4 15 2 2" xfId="5780" xr:uid="{00000000-0005-0000-0000-00006C1B0000}"/>
    <cellStyle name="40% - uthevingsfarge 4 15 2 2 2" xfId="8413" xr:uid="{00000000-0005-0000-0000-00006D1B0000}"/>
    <cellStyle name="40% - uthevingsfarge 4 15 2 2 2 2" xfId="16868" xr:uid="{A52DA95E-E6EE-4680-AD98-7A7AC7C39070}"/>
    <cellStyle name="40% - uthevingsfarge 4 15 2 2 3" xfId="14295" xr:uid="{A53557BF-419A-4223-972C-20E41537AD78}"/>
    <cellStyle name="40% - uthevingsfarge 4 15 2 3" xfId="9387" xr:uid="{00000000-0005-0000-0000-00006E1B0000}"/>
    <cellStyle name="40% - uthevingsfarge 4 15 2 3 2" xfId="17813" xr:uid="{D0D457B2-B646-48E2-887D-E5B0D7926D69}"/>
    <cellStyle name="40% - uthevingsfarge 4 15 3" xfId="5059" xr:uid="{00000000-0005-0000-0000-00006F1B0000}"/>
    <cellStyle name="40% - uthevingsfarge 4 15 3 2" xfId="7712" xr:uid="{00000000-0005-0000-0000-0000701B0000}"/>
    <cellStyle name="40% - uthevingsfarge 4 15 3 2 2" xfId="16167" xr:uid="{5BFDD4F7-BA79-44E8-8F25-480CCC00CBCB}"/>
    <cellStyle name="40% - uthevingsfarge 4 15 3 3" xfId="13594" xr:uid="{236F38E9-4CC0-42B9-BC78-92957FE6F69C}"/>
    <cellStyle name="40% - uthevingsfarge 4 15 4" xfId="10538" xr:uid="{00000000-0005-0000-0000-0000711B0000}"/>
    <cellStyle name="40% - uthevingsfarge 4 15 4 2" xfId="18951" xr:uid="{474AB7A9-899A-4470-B25F-3FC8BCC88629}"/>
    <cellStyle name="40% - uthevingsfarge 4 16" xfId="1787" xr:uid="{00000000-0005-0000-0000-0000721B0000}"/>
    <cellStyle name="40% - uthevingsfarge 4 16 2" xfId="1788" xr:uid="{00000000-0005-0000-0000-0000731B0000}"/>
    <cellStyle name="40% - uthevingsfarge 4 16 2 2" xfId="5781" xr:uid="{00000000-0005-0000-0000-0000741B0000}"/>
    <cellStyle name="40% - uthevingsfarge 4 16 2 2 2" xfId="8414" xr:uid="{00000000-0005-0000-0000-0000751B0000}"/>
    <cellStyle name="40% - uthevingsfarge 4 16 2 2 2 2" xfId="16869" xr:uid="{39AD0542-7A9D-4DB1-BDAF-BA99D3714176}"/>
    <cellStyle name="40% - uthevingsfarge 4 16 2 2 3" xfId="14296" xr:uid="{9E5E4959-C273-4A33-9F15-17E6D11DE93C}"/>
    <cellStyle name="40% - uthevingsfarge 4 16 2 3" xfId="9386" xr:uid="{00000000-0005-0000-0000-0000761B0000}"/>
    <cellStyle name="40% - uthevingsfarge 4 16 2 3 2" xfId="17812" xr:uid="{AD8E7EAA-5BEA-474F-B32E-EAA3FE8DD768}"/>
    <cellStyle name="40% - uthevingsfarge 4 16 3" xfId="5060" xr:uid="{00000000-0005-0000-0000-0000771B0000}"/>
    <cellStyle name="40% - uthevingsfarge 4 16 3 2" xfId="7713" xr:uid="{00000000-0005-0000-0000-0000781B0000}"/>
    <cellStyle name="40% - uthevingsfarge 4 16 3 2 2" xfId="16168" xr:uid="{65DEF38F-EAAF-4ABC-B405-654F3637BD41}"/>
    <cellStyle name="40% - uthevingsfarge 4 16 3 3" xfId="13595" xr:uid="{736B30F4-6263-4C17-B9CF-620B4A99F4BD}"/>
    <cellStyle name="40% - uthevingsfarge 4 16 4" xfId="10537" xr:uid="{00000000-0005-0000-0000-0000791B0000}"/>
    <cellStyle name="40% - uthevingsfarge 4 16 4 2" xfId="18950" xr:uid="{8771A6EC-1999-43EA-A6BF-8CBAAA48F493}"/>
    <cellStyle name="40% - uthevingsfarge 4 17" xfId="1789" xr:uid="{00000000-0005-0000-0000-00007A1B0000}"/>
    <cellStyle name="40% - uthevingsfarge 4 17 2" xfId="1790" xr:uid="{00000000-0005-0000-0000-00007B1B0000}"/>
    <cellStyle name="40% - uthevingsfarge 4 17 2 2" xfId="5782" xr:uid="{00000000-0005-0000-0000-00007C1B0000}"/>
    <cellStyle name="40% - uthevingsfarge 4 17 2 2 2" xfId="8415" xr:uid="{00000000-0005-0000-0000-00007D1B0000}"/>
    <cellStyle name="40% - uthevingsfarge 4 17 2 2 2 2" xfId="16870" xr:uid="{EC3645C2-41B1-41C4-981D-70EDEDDDC77F}"/>
    <cellStyle name="40% - uthevingsfarge 4 17 2 2 3" xfId="14297" xr:uid="{EB2672CD-BE3D-4F84-B884-554B4B8B558B}"/>
    <cellStyle name="40% - uthevingsfarge 4 17 2 3" xfId="9385" xr:uid="{00000000-0005-0000-0000-00007E1B0000}"/>
    <cellStyle name="40% - uthevingsfarge 4 17 2 3 2" xfId="17811" xr:uid="{CAC1AAC4-C3EB-42D5-985A-2D8B47559697}"/>
    <cellStyle name="40% - uthevingsfarge 4 17 3" xfId="5061" xr:uid="{00000000-0005-0000-0000-00007F1B0000}"/>
    <cellStyle name="40% - uthevingsfarge 4 17 3 2" xfId="7714" xr:uid="{00000000-0005-0000-0000-0000801B0000}"/>
    <cellStyle name="40% - uthevingsfarge 4 17 3 2 2" xfId="16169" xr:uid="{019008FE-43FB-4B4B-B75C-BE12E703547C}"/>
    <cellStyle name="40% - uthevingsfarge 4 17 3 3" xfId="13596" xr:uid="{C9E5E61C-204A-4526-8813-751D5CC27168}"/>
    <cellStyle name="40% - uthevingsfarge 4 17 4" xfId="10536" xr:uid="{00000000-0005-0000-0000-0000811B0000}"/>
    <cellStyle name="40% - uthevingsfarge 4 17 4 2" xfId="18949" xr:uid="{C5D9E9A5-4C0D-4660-A40A-0D5A25C3D060}"/>
    <cellStyle name="40% - uthevingsfarge 4 18" xfId="1791" xr:uid="{00000000-0005-0000-0000-0000821B0000}"/>
    <cellStyle name="40% - uthevingsfarge 4 18 2" xfId="1792" xr:uid="{00000000-0005-0000-0000-0000831B0000}"/>
    <cellStyle name="40% - uthevingsfarge 4 18 2 2" xfId="5783" xr:uid="{00000000-0005-0000-0000-0000841B0000}"/>
    <cellStyle name="40% - uthevingsfarge 4 18 2 2 2" xfId="8416" xr:uid="{00000000-0005-0000-0000-0000851B0000}"/>
    <cellStyle name="40% - uthevingsfarge 4 18 2 2 2 2" xfId="16871" xr:uid="{E12A16FF-3582-4FE2-96B7-E7D4AB094795}"/>
    <cellStyle name="40% - uthevingsfarge 4 18 2 2 3" xfId="14298" xr:uid="{32C7FD9B-A5FB-492A-8F37-4B44EEF03EC6}"/>
    <cellStyle name="40% - uthevingsfarge 4 18 2 3" xfId="9384" xr:uid="{00000000-0005-0000-0000-0000861B0000}"/>
    <cellStyle name="40% - uthevingsfarge 4 18 2 3 2" xfId="17810" xr:uid="{2EF2B620-05B2-4ADC-8B4A-DD9391FBDE64}"/>
    <cellStyle name="40% - uthevingsfarge 4 18 3" xfId="5062" xr:uid="{00000000-0005-0000-0000-0000871B0000}"/>
    <cellStyle name="40% - uthevingsfarge 4 18 3 2" xfId="7715" xr:uid="{00000000-0005-0000-0000-0000881B0000}"/>
    <cellStyle name="40% - uthevingsfarge 4 18 3 2 2" xfId="16170" xr:uid="{171F7DB4-0359-4F00-BB87-B578C8CEBD55}"/>
    <cellStyle name="40% - uthevingsfarge 4 18 3 3" xfId="13597" xr:uid="{0467D255-F3F3-4706-A2D3-18EE345BCB0A}"/>
    <cellStyle name="40% - uthevingsfarge 4 18 4" xfId="10535" xr:uid="{00000000-0005-0000-0000-0000891B0000}"/>
    <cellStyle name="40% - uthevingsfarge 4 18 4 2" xfId="18948" xr:uid="{A84ECB57-AA0C-47D6-B375-889FA5A822E1}"/>
    <cellStyle name="40% - uthevingsfarge 4 19" xfId="1793" xr:uid="{00000000-0005-0000-0000-00008A1B0000}"/>
    <cellStyle name="40% - uthevingsfarge 4 19 2" xfId="1794" xr:uid="{00000000-0005-0000-0000-00008B1B0000}"/>
    <cellStyle name="40% - uthevingsfarge 4 19 2 2" xfId="5784" xr:uid="{00000000-0005-0000-0000-00008C1B0000}"/>
    <cellStyle name="40% - uthevingsfarge 4 19 2 2 2" xfId="8417" xr:uid="{00000000-0005-0000-0000-00008D1B0000}"/>
    <cellStyle name="40% - uthevingsfarge 4 19 2 2 2 2" xfId="16872" xr:uid="{81923B53-31C2-4964-8FB8-B5C5309BBA3F}"/>
    <cellStyle name="40% - uthevingsfarge 4 19 2 2 3" xfId="14299" xr:uid="{CD906C80-694D-4C1A-AAE7-D3B1781EF2EA}"/>
    <cellStyle name="40% - uthevingsfarge 4 19 2 3" xfId="9383" xr:uid="{00000000-0005-0000-0000-00008E1B0000}"/>
    <cellStyle name="40% - uthevingsfarge 4 19 2 3 2" xfId="17809" xr:uid="{5D938944-AAC5-4FCC-8206-FC6868491A87}"/>
    <cellStyle name="40% - uthevingsfarge 4 19 3" xfId="5063" xr:uid="{00000000-0005-0000-0000-00008F1B0000}"/>
    <cellStyle name="40% - uthevingsfarge 4 19 3 2" xfId="7716" xr:uid="{00000000-0005-0000-0000-0000901B0000}"/>
    <cellStyle name="40% - uthevingsfarge 4 19 3 2 2" xfId="16171" xr:uid="{0AD428BC-6294-4A55-B33E-7539797386FC}"/>
    <cellStyle name="40% - uthevingsfarge 4 19 3 3" xfId="13598" xr:uid="{41605C20-DBB9-454B-9004-6C8C2E7083E7}"/>
    <cellStyle name="40% - uthevingsfarge 4 19 4" xfId="10534" xr:uid="{00000000-0005-0000-0000-0000911B0000}"/>
    <cellStyle name="40% - uthevingsfarge 4 19 4 2" xfId="18947" xr:uid="{F71DA956-06DF-494C-A2EF-1A9A2B36DCA1}"/>
    <cellStyle name="40% - uthevingsfarge 4 2" xfId="70" xr:uid="{00000000-0005-0000-0000-0000921B0000}"/>
    <cellStyle name="40% - uthevingsfarge 4 2 2" xfId="1795" xr:uid="{00000000-0005-0000-0000-0000931B0000}"/>
    <cellStyle name="40% - uthevingsfarge 4 2 2 2" xfId="5785" xr:uid="{00000000-0005-0000-0000-0000941B0000}"/>
    <cellStyle name="40% - uthevingsfarge 4 2 2 2 2" xfId="8418" xr:uid="{00000000-0005-0000-0000-0000951B0000}"/>
    <cellStyle name="40% - uthevingsfarge 4 2 2 2 2 2" xfId="16873" xr:uid="{31464282-3E51-4509-80E3-905E1071A71B}"/>
    <cellStyle name="40% - uthevingsfarge 4 2 2 2 3" xfId="14300" xr:uid="{FD8A2345-EE12-4B42-80FF-EDE3619D5E28}"/>
    <cellStyle name="40% - uthevingsfarge 4 2 2 3" xfId="9382" xr:uid="{00000000-0005-0000-0000-0000961B0000}"/>
    <cellStyle name="40% - uthevingsfarge 4 2 2 3 2" xfId="17808" xr:uid="{2F1AB963-F040-4EE7-8512-19504E1AF015}"/>
    <cellStyle name="40% - uthevingsfarge 4 2 3" xfId="5064" xr:uid="{00000000-0005-0000-0000-0000971B0000}"/>
    <cellStyle name="40% - uthevingsfarge 4 2 3 2" xfId="7717" xr:uid="{00000000-0005-0000-0000-0000981B0000}"/>
    <cellStyle name="40% - uthevingsfarge 4 2 3 2 2" xfId="16172" xr:uid="{67F9BA69-9BB5-4C0D-A590-87E47E601095}"/>
    <cellStyle name="40% - uthevingsfarge 4 2 3 3" xfId="13599" xr:uid="{0547461C-DFFA-429B-B30C-4D20E8B532D4}"/>
    <cellStyle name="40% - uthevingsfarge 4 2 4" xfId="10533" xr:uid="{00000000-0005-0000-0000-0000991B0000}"/>
    <cellStyle name="40% - uthevingsfarge 4 2 4 2" xfId="18946" xr:uid="{95D60AFD-D441-40B5-9483-E632F9B5CB5A}"/>
    <cellStyle name="40% - uthevingsfarge 4 20" xfId="1796" xr:uid="{00000000-0005-0000-0000-00009A1B0000}"/>
    <cellStyle name="40% - uthevingsfarge 4 20 2" xfId="1797" xr:uid="{00000000-0005-0000-0000-00009B1B0000}"/>
    <cellStyle name="40% - uthevingsfarge 4 20 2 2" xfId="5786" xr:uid="{00000000-0005-0000-0000-00009C1B0000}"/>
    <cellStyle name="40% - uthevingsfarge 4 20 2 2 2" xfId="8419" xr:uid="{00000000-0005-0000-0000-00009D1B0000}"/>
    <cellStyle name="40% - uthevingsfarge 4 20 2 2 2 2" xfId="16874" xr:uid="{113A77FA-A73C-4DA3-BF26-5717190261AC}"/>
    <cellStyle name="40% - uthevingsfarge 4 20 2 2 3" xfId="14301" xr:uid="{2DCF9DD9-12E1-4FE6-B6D5-7D4F38F617B9}"/>
    <cellStyle name="40% - uthevingsfarge 4 20 2 3" xfId="9381" xr:uid="{00000000-0005-0000-0000-00009E1B0000}"/>
    <cellStyle name="40% - uthevingsfarge 4 20 2 3 2" xfId="17807" xr:uid="{FA8C6A1A-A8CF-4246-8425-B45ED0D4DE16}"/>
    <cellStyle name="40% - uthevingsfarge 4 20 3" xfId="5065" xr:uid="{00000000-0005-0000-0000-00009F1B0000}"/>
    <cellStyle name="40% - uthevingsfarge 4 20 3 2" xfId="7718" xr:uid="{00000000-0005-0000-0000-0000A01B0000}"/>
    <cellStyle name="40% - uthevingsfarge 4 20 3 2 2" xfId="16173" xr:uid="{B183B448-F040-44C6-8184-691A9AF30C31}"/>
    <cellStyle name="40% - uthevingsfarge 4 20 3 3" xfId="13600" xr:uid="{B45F9AAF-2621-4B28-B2F9-BDFCEB079FE7}"/>
    <cellStyle name="40% - uthevingsfarge 4 20 4" xfId="10532" xr:uid="{00000000-0005-0000-0000-0000A11B0000}"/>
    <cellStyle name="40% - uthevingsfarge 4 20 4 2" xfId="18945" xr:uid="{8A705834-F005-4FEB-AB59-72E3282A5C3B}"/>
    <cellStyle name="40% - uthevingsfarge 4 21" xfId="1798" xr:uid="{00000000-0005-0000-0000-0000A21B0000}"/>
    <cellStyle name="40% - uthevingsfarge 4 21 2" xfId="1799" xr:uid="{00000000-0005-0000-0000-0000A31B0000}"/>
    <cellStyle name="40% - uthevingsfarge 4 21 2 2" xfId="5787" xr:uid="{00000000-0005-0000-0000-0000A41B0000}"/>
    <cellStyle name="40% - uthevingsfarge 4 21 2 2 2" xfId="8420" xr:uid="{00000000-0005-0000-0000-0000A51B0000}"/>
    <cellStyle name="40% - uthevingsfarge 4 21 2 2 2 2" xfId="16875" xr:uid="{7EA6F23D-B976-4129-9C6F-2DE16E9F2883}"/>
    <cellStyle name="40% - uthevingsfarge 4 21 2 2 3" xfId="14302" xr:uid="{86989D64-F15E-4589-B487-19E259132849}"/>
    <cellStyle name="40% - uthevingsfarge 4 21 2 3" xfId="9380" xr:uid="{00000000-0005-0000-0000-0000A61B0000}"/>
    <cellStyle name="40% - uthevingsfarge 4 21 2 3 2" xfId="17806" xr:uid="{4724AFC7-2646-450B-AB74-A5A84E4AD9E1}"/>
    <cellStyle name="40% - uthevingsfarge 4 21 3" xfId="5066" xr:uid="{00000000-0005-0000-0000-0000A71B0000}"/>
    <cellStyle name="40% - uthevingsfarge 4 21 3 2" xfId="7719" xr:uid="{00000000-0005-0000-0000-0000A81B0000}"/>
    <cellStyle name="40% - uthevingsfarge 4 21 3 2 2" xfId="16174" xr:uid="{56495C43-F419-4CA4-8A8A-E2E5BA5EFF5E}"/>
    <cellStyle name="40% - uthevingsfarge 4 21 3 3" xfId="13601" xr:uid="{097DC7AA-40B0-4A86-A8AD-21845A7B7396}"/>
    <cellStyle name="40% - uthevingsfarge 4 21 4" xfId="10531" xr:uid="{00000000-0005-0000-0000-0000A91B0000}"/>
    <cellStyle name="40% - uthevingsfarge 4 21 4 2" xfId="18944" xr:uid="{C2FB6DB2-BA55-4329-8F75-059988AF89A4}"/>
    <cellStyle name="40% - uthevingsfarge 4 22" xfId="1800" xr:uid="{00000000-0005-0000-0000-0000AA1B0000}"/>
    <cellStyle name="40% - uthevingsfarge 4 22 2" xfId="1801" xr:uid="{00000000-0005-0000-0000-0000AB1B0000}"/>
    <cellStyle name="40% - uthevingsfarge 4 22 2 2" xfId="5788" xr:uid="{00000000-0005-0000-0000-0000AC1B0000}"/>
    <cellStyle name="40% - uthevingsfarge 4 22 2 2 2" xfId="8421" xr:uid="{00000000-0005-0000-0000-0000AD1B0000}"/>
    <cellStyle name="40% - uthevingsfarge 4 22 2 2 2 2" xfId="16876" xr:uid="{D6F4D05C-17E4-4D08-A687-A056A8C86685}"/>
    <cellStyle name="40% - uthevingsfarge 4 22 2 2 3" xfId="14303" xr:uid="{FE461C67-8937-43E0-A21D-32A30CC81F3E}"/>
    <cellStyle name="40% - uthevingsfarge 4 22 2 3" xfId="9379" xr:uid="{00000000-0005-0000-0000-0000AE1B0000}"/>
    <cellStyle name="40% - uthevingsfarge 4 22 2 3 2" xfId="17805" xr:uid="{C4509B2C-3F18-4C4A-8A59-2C674701133D}"/>
    <cellStyle name="40% - uthevingsfarge 4 22 3" xfId="5067" xr:uid="{00000000-0005-0000-0000-0000AF1B0000}"/>
    <cellStyle name="40% - uthevingsfarge 4 22 3 2" xfId="7720" xr:uid="{00000000-0005-0000-0000-0000B01B0000}"/>
    <cellStyle name="40% - uthevingsfarge 4 22 3 2 2" xfId="16175" xr:uid="{B9DBE753-CFF8-46B1-B116-125FF77B4EDB}"/>
    <cellStyle name="40% - uthevingsfarge 4 22 3 3" xfId="13602" xr:uid="{194CC1CC-6DC8-48B7-956E-2D31F8CB783F}"/>
    <cellStyle name="40% - uthevingsfarge 4 22 4" xfId="10530" xr:uid="{00000000-0005-0000-0000-0000B11B0000}"/>
    <cellStyle name="40% - uthevingsfarge 4 22 4 2" xfId="18943" xr:uid="{61742297-EAE9-4D97-A394-A28E3C251D7E}"/>
    <cellStyle name="40% - uthevingsfarge 4 23" xfId="1802" xr:uid="{00000000-0005-0000-0000-0000B21B0000}"/>
    <cellStyle name="40% - uthevingsfarge 4 23 2" xfId="1803" xr:uid="{00000000-0005-0000-0000-0000B31B0000}"/>
    <cellStyle name="40% - uthevingsfarge 4 23 2 2" xfId="5789" xr:uid="{00000000-0005-0000-0000-0000B41B0000}"/>
    <cellStyle name="40% - uthevingsfarge 4 23 2 2 2" xfId="8422" xr:uid="{00000000-0005-0000-0000-0000B51B0000}"/>
    <cellStyle name="40% - uthevingsfarge 4 23 2 2 2 2" xfId="16877" xr:uid="{4F43A1A0-059E-46CD-97F3-0257F344436C}"/>
    <cellStyle name="40% - uthevingsfarge 4 23 2 2 3" xfId="14304" xr:uid="{FB0A1474-8FB8-4581-A2A5-7DC9288ED343}"/>
    <cellStyle name="40% - uthevingsfarge 4 23 2 3" xfId="9378" xr:uid="{00000000-0005-0000-0000-0000B61B0000}"/>
    <cellStyle name="40% - uthevingsfarge 4 23 2 3 2" xfId="17804" xr:uid="{80719CB8-65A4-4CC0-902D-9AE823423276}"/>
    <cellStyle name="40% - uthevingsfarge 4 23 3" xfId="5068" xr:uid="{00000000-0005-0000-0000-0000B71B0000}"/>
    <cellStyle name="40% - uthevingsfarge 4 23 3 2" xfId="7721" xr:uid="{00000000-0005-0000-0000-0000B81B0000}"/>
    <cellStyle name="40% - uthevingsfarge 4 23 3 2 2" xfId="16176" xr:uid="{99357CEF-5F20-4EA5-8EBA-3FC8951C3FEE}"/>
    <cellStyle name="40% - uthevingsfarge 4 23 3 3" xfId="13603" xr:uid="{EAA57381-7FAE-4A02-961E-C9A4FBC9476B}"/>
    <cellStyle name="40% - uthevingsfarge 4 23 4" xfId="10529" xr:uid="{00000000-0005-0000-0000-0000B91B0000}"/>
    <cellStyle name="40% - uthevingsfarge 4 23 4 2" xfId="18942" xr:uid="{15B519C9-4C8B-4A0D-BA9A-1AEF9A2BC214}"/>
    <cellStyle name="40% - uthevingsfarge 4 24" xfId="1804" xr:uid="{00000000-0005-0000-0000-0000BA1B0000}"/>
    <cellStyle name="40% - uthevingsfarge 4 24 2" xfId="1805" xr:uid="{00000000-0005-0000-0000-0000BB1B0000}"/>
    <cellStyle name="40% - uthevingsfarge 4 24 2 2" xfId="5790" xr:uid="{00000000-0005-0000-0000-0000BC1B0000}"/>
    <cellStyle name="40% - uthevingsfarge 4 24 2 2 2" xfId="8423" xr:uid="{00000000-0005-0000-0000-0000BD1B0000}"/>
    <cellStyle name="40% - uthevingsfarge 4 24 2 2 2 2" xfId="16878" xr:uid="{97BBF859-04C1-4CC4-B663-1E8D008D6261}"/>
    <cellStyle name="40% - uthevingsfarge 4 24 2 2 3" xfId="14305" xr:uid="{505762AF-89DC-4C03-A492-344077C014C9}"/>
    <cellStyle name="40% - uthevingsfarge 4 24 2 3" xfId="9377" xr:uid="{00000000-0005-0000-0000-0000BE1B0000}"/>
    <cellStyle name="40% - uthevingsfarge 4 24 2 3 2" xfId="17803" xr:uid="{8556B84B-86D0-4CE8-ADDD-5750FFF507C8}"/>
    <cellStyle name="40% - uthevingsfarge 4 24 3" xfId="5069" xr:uid="{00000000-0005-0000-0000-0000BF1B0000}"/>
    <cellStyle name="40% - uthevingsfarge 4 24 3 2" xfId="7722" xr:uid="{00000000-0005-0000-0000-0000C01B0000}"/>
    <cellStyle name="40% - uthevingsfarge 4 24 3 2 2" xfId="16177" xr:uid="{E5F222E8-13D6-4D2C-855C-4C47919BEC4B}"/>
    <cellStyle name="40% - uthevingsfarge 4 24 3 3" xfId="13604" xr:uid="{BE95DFA8-A86E-410E-B6F2-3C0F6C0FBBB8}"/>
    <cellStyle name="40% - uthevingsfarge 4 24 4" xfId="10528" xr:uid="{00000000-0005-0000-0000-0000C11B0000}"/>
    <cellStyle name="40% - uthevingsfarge 4 24 4 2" xfId="18941" xr:uid="{BA594F54-D8DD-43C3-B290-3D547E91D67B}"/>
    <cellStyle name="40% - uthevingsfarge 4 25" xfId="1806" xr:uid="{00000000-0005-0000-0000-0000C21B0000}"/>
    <cellStyle name="40% - uthevingsfarge 4 25 2" xfId="1807" xr:uid="{00000000-0005-0000-0000-0000C31B0000}"/>
    <cellStyle name="40% - uthevingsfarge 4 25 2 2" xfId="5791" xr:uid="{00000000-0005-0000-0000-0000C41B0000}"/>
    <cellStyle name="40% - uthevingsfarge 4 25 2 2 2" xfId="8424" xr:uid="{00000000-0005-0000-0000-0000C51B0000}"/>
    <cellStyle name="40% - uthevingsfarge 4 25 2 2 2 2" xfId="16879" xr:uid="{F78B5A16-896E-449A-8D63-8250DFFA0884}"/>
    <cellStyle name="40% - uthevingsfarge 4 25 2 2 3" xfId="14306" xr:uid="{6B0A8B84-1F5D-44BB-999B-C449E873984C}"/>
    <cellStyle name="40% - uthevingsfarge 4 25 2 3" xfId="9376" xr:uid="{00000000-0005-0000-0000-0000C61B0000}"/>
    <cellStyle name="40% - uthevingsfarge 4 25 2 3 2" xfId="17802" xr:uid="{C7F69C99-BF6F-46EE-AA6C-DA579FFA7A74}"/>
    <cellStyle name="40% - uthevingsfarge 4 25 3" xfId="5070" xr:uid="{00000000-0005-0000-0000-0000C71B0000}"/>
    <cellStyle name="40% - uthevingsfarge 4 25 3 2" xfId="7723" xr:uid="{00000000-0005-0000-0000-0000C81B0000}"/>
    <cellStyle name="40% - uthevingsfarge 4 25 3 2 2" xfId="16178" xr:uid="{B50181ED-3A12-4B19-8FA7-FC693AC9FF43}"/>
    <cellStyle name="40% - uthevingsfarge 4 25 3 3" xfId="13605" xr:uid="{3C7586B9-26FB-429F-A397-C42F980928E4}"/>
    <cellStyle name="40% - uthevingsfarge 4 25 4" xfId="10527" xr:uid="{00000000-0005-0000-0000-0000C91B0000}"/>
    <cellStyle name="40% - uthevingsfarge 4 25 4 2" xfId="18940" xr:uid="{74F01751-C62E-4177-B57B-E5636CF14BB7}"/>
    <cellStyle name="40% - uthevingsfarge 4 26" xfId="1808" xr:uid="{00000000-0005-0000-0000-0000CA1B0000}"/>
    <cellStyle name="40% - uthevingsfarge 4 26 2" xfId="1809" xr:uid="{00000000-0005-0000-0000-0000CB1B0000}"/>
    <cellStyle name="40% - uthevingsfarge 4 26 2 2" xfId="5792" xr:uid="{00000000-0005-0000-0000-0000CC1B0000}"/>
    <cellStyle name="40% - uthevingsfarge 4 26 2 2 2" xfId="8425" xr:uid="{00000000-0005-0000-0000-0000CD1B0000}"/>
    <cellStyle name="40% - uthevingsfarge 4 26 2 2 2 2" xfId="16880" xr:uid="{73242B9B-88DA-4434-8E8D-2501B956F2AB}"/>
    <cellStyle name="40% - uthevingsfarge 4 26 2 2 3" xfId="14307" xr:uid="{3CFA5893-A0A9-4500-92F6-9E8A055B74B0}"/>
    <cellStyle name="40% - uthevingsfarge 4 26 2 3" xfId="9375" xr:uid="{00000000-0005-0000-0000-0000CE1B0000}"/>
    <cellStyle name="40% - uthevingsfarge 4 26 2 3 2" xfId="17801" xr:uid="{A73087C8-C86F-4A0F-A412-8865E1750F85}"/>
    <cellStyle name="40% - uthevingsfarge 4 26 3" xfId="5071" xr:uid="{00000000-0005-0000-0000-0000CF1B0000}"/>
    <cellStyle name="40% - uthevingsfarge 4 26 3 2" xfId="7724" xr:uid="{00000000-0005-0000-0000-0000D01B0000}"/>
    <cellStyle name="40% - uthevingsfarge 4 26 3 2 2" xfId="16179" xr:uid="{5B6D25B8-A8A2-4C3D-AA25-1F2F001B56FB}"/>
    <cellStyle name="40% - uthevingsfarge 4 26 3 3" xfId="13606" xr:uid="{EB043E04-60BD-4A57-A568-7025C0CED41C}"/>
    <cellStyle name="40% - uthevingsfarge 4 26 4" xfId="10526" xr:uid="{00000000-0005-0000-0000-0000D11B0000}"/>
    <cellStyle name="40% - uthevingsfarge 4 26 4 2" xfId="18939" xr:uid="{56B7BA63-33F7-405C-8AAB-F025707C2C5A}"/>
    <cellStyle name="40% - uthevingsfarge 4 27" xfId="1810" xr:uid="{00000000-0005-0000-0000-0000D21B0000}"/>
    <cellStyle name="40% - uthevingsfarge 4 27 2" xfId="1811" xr:uid="{00000000-0005-0000-0000-0000D31B0000}"/>
    <cellStyle name="40% - uthevingsfarge 4 27 2 2" xfId="5793" xr:uid="{00000000-0005-0000-0000-0000D41B0000}"/>
    <cellStyle name="40% - uthevingsfarge 4 27 2 2 2" xfId="8426" xr:uid="{00000000-0005-0000-0000-0000D51B0000}"/>
    <cellStyle name="40% - uthevingsfarge 4 27 2 2 2 2" xfId="16881" xr:uid="{19500972-4DFD-41EB-9C07-27D17FF28393}"/>
    <cellStyle name="40% - uthevingsfarge 4 27 2 2 3" xfId="14308" xr:uid="{B089B79D-298A-43D4-AC23-B157920B8D62}"/>
    <cellStyle name="40% - uthevingsfarge 4 27 2 3" xfId="9374" xr:uid="{00000000-0005-0000-0000-0000D61B0000}"/>
    <cellStyle name="40% - uthevingsfarge 4 27 2 3 2" xfId="17800" xr:uid="{30FF7F06-F6AF-48E9-896C-1242F3199D47}"/>
    <cellStyle name="40% - uthevingsfarge 4 27 3" xfId="5072" xr:uid="{00000000-0005-0000-0000-0000D71B0000}"/>
    <cellStyle name="40% - uthevingsfarge 4 27 3 2" xfId="7725" xr:uid="{00000000-0005-0000-0000-0000D81B0000}"/>
    <cellStyle name="40% - uthevingsfarge 4 27 3 2 2" xfId="16180" xr:uid="{C177B796-8D17-431D-B8DF-2037C10BEB1E}"/>
    <cellStyle name="40% - uthevingsfarge 4 27 3 3" xfId="13607" xr:uid="{FDA5A1A1-6F95-42B1-8E02-D6CC33AF8DFE}"/>
    <cellStyle name="40% - uthevingsfarge 4 27 4" xfId="10650" xr:uid="{00000000-0005-0000-0000-0000D91B0000}"/>
    <cellStyle name="40% - uthevingsfarge 4 27 4 2" xfId="19057" xr:uid="{5B71D73E-BEB5-4934-B280-306CA6A6DDB4}"/>
    <cellStyle name="40% - uthevingsfarge 4 28" xfId="1812" xr:uid="{00000000-0005-0000-0000-0000DA1B0000}"/>
    <cellStyle name="40% - uthevingsfarge 4 28 2" xfId="1813" xr:uid="{00000000-0005-0000-0000-0000DB1B0000}"/>
    <cellStyle name="40% - uthevingsfarge 4 28 2 2" xfId="5794" xr:uid="{00000000-0005-0000-0000-0000DC1B0000}"/>
    <cellStyle name="40% - uthevingsfarge 4 28 2 2 2" xfId="8427" xr:uid="{00000000-0005-0000-0000-0000DD1B0000}"/>
    <cellStyle name="40% - uthevingsfarge 4 28 2 2 2 2" xfId="16882" xr:uid="{01A53997-0027-43E7-ADCA-E844F1B3F484}"/>
    <cellStyle name="40% - uthevingsfarge 4 28 2 2 3" xfId="14309" xr:uid="{E6FA6F5C-8CBB-4E16-8BD0-63B381D42FCC}"/>
    <cellStyle name="40% - uthevingsfarge 4 28 2 3" xfId="10578" xr:uid="{00000000-0005-0000-0000-0000DE1B0000}"/>
    <cellStyle name="40% - uthevingsfarge 4 28 2 3 2" xfId="18985" xr:uid="{804AA23A-B3B5-43CA-832B-801530FD6FAA}"/>
    <cellStyle name="40% - uthevingsfarge 4 28 3" xfId="5073" xr:uid="{00000000-0005-0000-0000-0000DF1B0000}"/>
    <cellStyle name="40% - uthevingsfarge 4 28 3 2" xfId="7726" xr:uid="{00000000-0005-0000-0000-0000E01B0000}"/>
    <cellStyle name="40% - uthevingsfarge 4 28 3 2 2" xfId="16181" xr:uid="{83549E4A-1EDA-4227-80F2-0D29FFC1C511}"/>
    <cellStyle name="40% - uthevingsfarge 4 28 3 3" xfId="13608" xr:uid="{DF9DE6BB-B810-4B1C-B61C-D696A6C7AFD8}"/>
    <cellStyle name="40% - uthevingsfarge 4 28 4" xfId="9373" xr:uid="{00000000-0005-0000-0000-0000E11B0000}"/>
    <cellStyle name="40% - uthevingsfarge 4 28 4 2" xfId="17799" xr:uid="{E0C39DB8-933D-40BC-9893-D9A6E29DFC07}"/>
    <cellStyle name="40% - uthevingsfarge 4 29" xfId="1814" xr:uid="{00000000-0005-0000-0000-0000E21B0000}"/>
    <cellStyle name="40% - uthevingsfarge 4 29 2" xfId="1815" xr:uid="{00000000-0005-0000-0000-0000E31B0000}"/>
    <cellStyle name="40% - uthevingsfarge 4 29 2 2" xfId="5795" xr:uid="{00000000-0005-0000-0000-0000E41B0000}"/>
    <cellStyle name="40% - uthevingsfarge 4 29 2 2 2" xfId="8428" xr:uid="{00000000-0005-0000-0000-0000E51B0000}"/>
    <cellStyle name="40% - uthevingsfarge 4 29 2 2 2 2" xfId="16883" xr:uid="{3410BB0E-1755-497D-87B8-CF102354F5A1}"/>
    <cellStyle name="40% - uthevingsfarge 4 29 2 2 3" xfId="14310" xr:uid="{78B14946-DE68-47A1-A2FE-06B8EC03E727}"/>
    <cellStyle name="40% - uthevingsfarge 4 29 2 3" xfId="9910" xr:uid="{00000000-0005-0000-0000-0000E61B0000}"/>
    <cellStyle name="40% - uthevingsfarge 4 29 2 3 2" xfId="18336" xr:uid="{67103B2C-B810-450F-B788-DC50FD59D210}"/>
    <cellStyle name="40% - uthevingsfarge 4 29 3" xfId="5074" xr:uid="{00000000-0005-0000-0000-0000E71B0000}"/>
    <cellStyle name="40% - uthevingsfarge 4 29 3 2" xfId="7727" xr:uid="{00000000-0005-0000-0000-0000E81B0000}"/>
    <cellStyle name="40% - uthevingsfarge 4 29 3 2 2" xfId="16182" xr:uid="{4C88EE91-FB18-49C0-B87B-C8186321A63D}"/>
    <cellStyle name="40% - uthevingsfarge 4 29 3 3" xfId="13609" xr:uid="{369D0F70-D8CA-4B71-9104-1A69D33014FA}"/>
    <cellStyle name="40% - uthevingsfarge 4 29 4" xfId="9794" xr:uid="{00000000-0005-0000-0000-0000E91B0000}"/>
    <cellStyle name="40% - uthevingsfarge 4 29 4 2" xfId="18220" xr:uid="{A5C2BC57-19A2-48BC-A125-EE5FA47AD8D7}"/>
    <cellStyle name="40% - uthevingsfarge 4 3" xfId="1816" xr:uid="{00000000-0005-0000-0000-0000EA1B0000}"/>
    <cellStyle name="40% - uthevingsfarge 4 3 2" xfId="1817" xr:uid="{00000000-0005-0000-0000-0000EB1B0000}"/>
    <cellStyle name="40% - uthevingsfarge 4 3 2 2" xfId="5796" xr:uid="{00000000-0005-0000-0000-0000EC1B0000}"/>
    <cellStyle name="40% - uthevingsfarge 4 3 2 2 2" xfId="8429" xr:uid="{00000000-0005-0000-0000-0000ED1B0000}"/>
    <cellStyle name="40% - uthevingsfarge 4 3 2 2 2 2" xfId="16884" xr:uid="{3AA51B0B-2666-4D68-A7AB-2CB6A4090C3F}"/>
    <cellStyle name="40% - uthevingsfarge 4 3 2 2 3" xfId="14311" xr:uid="{82B01EB4-6B2F-4D40-82D2-53986E7A618F}"/>
    <cellStyle name="40% - uthevingsfarge 4 3 2 3" xfId="10370" xr:uid="{00000000-0005-0000-0000-0000EE1B0000}"/>
    <cellStyle name="40% - uthevingsfarge 4 3 2 3 2" xfId="18787" xr:uid="{9344C624-EF4F-4B47-85AC-1228E1D8E038}"/>
    <cellStyle name="40% - uthevingsfarge 4 3 3" xfId="5075" xr:uid="{00000000-0005-0000-0000-0000EF1B0000}"/>
    <cellStyle name="40% - uthevingsfarge 4 3 3 2" xfId="7728" xr:uid="{00000000-0005-0000-0000-0000F01B0000}"/>
    <cellStyle name="40% - uthevingsfarge 4 3 3 2 2" xfId="16183" xr:uid="{965D1AB1-C46D-4EAF-951D-1D380457B4BC}"/>
    <cellStyle name="40% - uthevingsfarge 4 3 3 3" xfId="13610" xr:uid="{ECF029A4-577C-47E0-BD58-5EE2889AFE18}"/>
    <cellStyle name="40% - uthevingsfarge 4 3 4" xfId="9742" xr:uid="{00000000-0005-0000-0000-0000F11B0000}"/>
    <cellStyle name="40% - uthevingsfarge 4 3 4 2" xfId="18168" xr:uid="{16051624-CA0B-4575-8F93-C6942EFA1B52}"/>
    <cellStyle name="40% - uthevingsfarge 4 30" xfId="1818" xr:uid="{00000000-0005-0000-0000-0000F21B0000}"/>
    <cellStyle name="40% - uthevingsfarge 4 30 2" xfId="1819" xr:uid="{00000000-0005-0000-0000-0000F31B0000}"/>
    <cellStyle name="40% - uthevingsfarge 4 30 2 2" xfId="5797" xr:uid="{00000000-0005-0000-0000-0000F41B0000}"/>
    <cellStyle name="40% - uthevingsfarge 4 30 2 2 2" xfId="8430" xr:uid="{00000000-0005-0000-0000-0000F51B0000}"/>
    <cellStyle name="40% - uthevingsfarge 4 30 2 2 2 2" xfId="16885" xr:uid="{C0F91553-504D-403C-AC6A-8CF1737CAAE2}"/>
    <cellStyle name="40% - uthevingsfarge 4 30 2 2 3" xfId="14312" xr:uid="{C061A1F0-DD87-4201-AC99-C834D54E1EB3}"/>
    <cellStyle name="40% - uthevingsfarge 4 30 2 3" xfId="9911" xr:uid="{00000000-0005-0000-0000-0000F61B0000}"/>
    <cellStyle name="40% - uthevingsfarge 4 30 2 3 2" xfId="18337" xr:uid="{48297DD8-CDDF-41FF-9DEB-45ECAF732AC7}"/>
    <cellStyle name="40% - uthevingsfarge 4 30 3" xfId="5076" xr:uid="{00000000-0005-0000-0000-0000F71B0000}"/>
    <cellStyle name="40% - uthevingsfarge 4 30 3 2" xfId="7729" xr:uid="{00000000-0005-0000-0000-0000F81B0000}"/>
    <cellStyle name="40% - uthevingsfarge 4 30 3 2 2" xfId="16184" xr:uid="{4AF23E87-12F9-4A2F-B033-AF2B63BEE544}"/>
    <cellStyle name="40% - uthevingsfarge 4 30 3 3" xfId="13611" xr:uid="{091E2876-0B8B-484B-8227-02906CFCA8A3}"/>
    <cellStyle name="40% - uthevingsfarge 4 30 4" xfId="9793" xr:uid="{00000000-0005-0000-0000-0000F91B0000}"/>
    <cellStyle name="40% - uthevingsfarge 4 30 4 2" xfId="18219" xr:uid="{F7B01D44-F9DE-4EA7-887A-2597D46B51D2}"/>
    <cellStyle name="40% - uthevingsfarge 4 31" xfId="1820" xr:uid="{00000000-0005-0000-0000-0000FA1B0000}"/>
    <cellStyle name="40% - uthevingsfarge 4 31 2" xfId="1821" xr:uid="{00000000-0005-0000-0000-0000FB1B0000}"/>
    <cellStyle name="40% - uthevingsfarge 4 31 2 2" xfId="5798" xr:uid="{00000000-0005-0000-0000-0000FC1B0000}"/>
    <cellStyle name="40% - uthevingsfarge 4 31 2 2 2" xfId="8431" xr:uid="{00000000-0005-0000-0000-0000FD1B0000}"/>
    <cellStyle name="40% - uthevingsfarge 4 31 2 2 2 2" xfId="16886" xr:uid="{E921B9CE-C697-40D7-B085-00CF5E0662FC}"/>
    <cellStyle name="40% - uthevingsfarge 4 31 2 2 3" xfId="14313" xr:uid="{73D2B89B-5109-4B05-8378-470D73DFB976}"/>
    <cellStyle name="40% - uthevingsfarge 4 31 2 3" xfId="10369" xr:uid="{00000000-0005-0000-0000-0000FE1B0000}"/>
    <cellStyle name="40% - uthevingsfarge 4 31 2 3 2" xfId="18786" xr:uid="{09B4C009-F0A9-4067-AAD2-530E25389B7E}"/>
    <cellStyle name="40% - uthevingsfarge 4 31 3" xfId="5077" xr:uid="{00000000-0005-0000-0000-0000FF1B0000}"/>
    <cellStyle name="40% - uthevingsfarge 4 31 3 2" xfId="7730" xr:uid="{00000000-0005-0000-0000-0000001C0000}"/>
    <cellStyle name="40% - uthevingsfarge 4 31 3 2 2" xfId="16185" xr:uid="{3F7AF08C-8B47-4CC4-93CA-719C1E090103}"/>
    <cellStyle name="40% - uthevingsfarge 4 31 3 3" xfId="13612" xr:uid="{28CA8F33-3EFC-423C-A04F-F4E591C27DAF}"/>
    <cellStyle name="40% - uthevingsfarge 4 31 4" xfId="9741" xr:uid="{00000000-0005-0000-0000-0000011C0000}"/>
    <cellStyle name="40% - uthevingsfarge 4 31 4 2" xfId="18167" xr:uid="{B1BA5D83-73FA-4623-9BF6-158F5824B794}"/>
    <cellStyle name="40% - uthevingsfarge 4 32" xfId="1822" xr:uid="{00000000-0005-0000-0000-0000021C0000}"/>
    <cellStyle name="40% - uthevingsfarge 4 32 2" xfId="1823" xr:uid="{00000000-0005-0000-0000-0000031C0000}"/>
    <cellStyle name="40% - uthevingsfarge 4 32 2 2" xfId="5799" xr:uid="{00000000-0005-0000-0000-0000041C0000}"/>
    <cellStyle name="40% - uthevingsfarge 4 32 2 2 2" xfId="8432" xr:uid="{00000000-0005-0000-0000-0000051C0000}"/>
    <cellStyle name="40% - uthevingsfarge 4 32 2 2 2 2" xfId="16887" xr:uid="{AA77F855-DFDF-4136-8F0E-25A63233DB99}"/>
    <cellStyle name="40% - uthevingsfarge 4 32 2 2 3" xfId="14314" xr:uid="{93068D4E-751F-4D52-BFD3-B2D275CCF7B4}"/>
    <cellStyle name="40% - uthevingsfarge 4 32 2 3" xfId="9912" xr:uid="{00000000-0005-0000-0000-0000061C0000}"/>
    <cellStyle name="40% - uthevingsfarge 4 32 2 3 2" xfId="18338" xr:uid="{899E34C6-7734-43CE-ACB6-0572DF5D5415}"/>
    <cellStyle name="40% - uthevingsfarge 4 32 3" xfId="5078" xr:uid="{00000000-0005-0000-0000-0000071C0000}"/>
    <cellStyle name="40% - uthevingsfarge 4 32 3 2" xfId="7731" xr:uid="{00000000-0005-0000-0000-0000081C0000}"/>
    <cellStyle name="40% - uthevingsfarge 4 32 3 2 2" xfId="16186" xr:uid="{50BEED85-0518-4A37-80DB-7FD95AA998FC}"/>
    <cellStyle name="40% - uthevingsfarge 4 32 3 3" xfId="13613" xr:uid="{8CA1BAA6-D4BE-428C-9F13-50323FF88EF5}"/>
    <cellStyle name="40% - uthevingsfarge 4 32 4" xfId="9792" xr:uid="{00000000-0005-0000-0000-0000091C0000}"/>
    <cellStyle name="40% - uthevingsfarge 4 32 4 2" xfId="18218" xr:uid="{6CE4B0AC-BF4A-48B8-9C9C-CCC55ADCC02F}"/>
    <cellStyle name="40% - uthevingsfarge 4 33" xfId="1824" xr:uid="{00000000-0005-0000-0000-00000A1C0000}"/>
    <cellStyle name="40% - uthevingsfarge 4 33 2" xfId="1825" xr:uid="{00000000-0005-0000-0000-00000B1C0000}"/>
    <cellStyle name="40% - uthevingsfarge 4 33 2 2" xfId="5800" xr:uid="{00000000-0005-0000-0000-00000C1C0000}"/>
    <cellStyle name="40% - uthevingsfarge 4 33 2 2 2" xfId="8433" xr:uid="{00000000-0005-0000-0000-00000D1C0000}"/>
    <cellStyle name="40% - uthevingsfarge 4 33 2 2 2 2" xfId="16888" xr:uid="{7EAFBA89-284A-4E56-B254-72E729C638FF}"/>
    <cellStyle name="40% - uthevingsfarge 4 33 2 2 3" xfId="14315" xr:uid="{84030375-3A22-4438-A102-361B1D89AD78}"/>
    <cellStyle name="40% - uthevingsfarge 4 33 2 3" xfId="10368" xr:uid="{00000000-0005-0000-0000-00000E1C0000}"/>
    <cellStyle name="40% - uthevingsfarge 4 33 2 3 2" xfId="18785" xr:uid="{EB685798-FD06-48F7-8B3E-55A395218305}"/>
    <cellStyle name="40% - uthevingsfarge 4 33 3" xfId="5079" xr:uid="{00000000-0005-0000-0000-00000F1C0000}"/>
    <cellStyle name="40% - uthevingsfarge 4 33 3 2" xfId="7732" xr:uid="{00000000-0005-0000-0000-0000101C0000}"/>
    <cellStyle name="40% - uthevingsfarge 4 33 3 2 2" xfId="16187" xr:uid="{F22FC64D-A640-4E52-958E-95DF5E845285}"/>
    <cellStyle name="40% - uthevingsfarge 4 33 3 3" xfId="13614" xr:uid="{66E394D3-3FF4-4419-9A45-BB1A1E5253B8}"/>
    <cellStyle name="40% - uthevingsfarge 4 33 4" xfId="9740" xr:uid="{00000000-0005-0000-0000-0000111C0000}"/>
    <cellStyle name="40% - uthevingsfarge 4 33 4 2" xfId="18166" xr:uid="{E77FAF8E-B92E-44F6-94FE-6FA4B0B57F55}"/>
    <cellStyle name="40% - uthevingsfarge 4 34" xfId="1826" xr:uid="{00000000-0005-0000-0000-0000121C0000}"/>
    <cellStyle name="40% - uthevingsfarge 4 34 2" xfId="1827" xr:uid="{00000000-0005-0000-0000-0000131C0000}"/>
    <cellStyle name="40% - uthevingsfarge 4 34 2 2" xfId="5801" xr:uid="{00000000-0005-0000-0000-0000141C0000}"/>
    <cellStyle name="40% - uthevingsfarge 4 34 2 2 2" xfId="8434" xr:uid="{00000000-0005-0000-0000-0000151C0000}"/>
    <cellStyle name="40% - uthevingsfarge 4 34 2 2 2 2" xfId="16889" xr:uid="{20D17717-B4D1-47B5-9FC3-9DAB3AD5F973}"/>
    <cellStyle name="40% - uthevingsfarge 4 34 2 2 3" xfId="14316" xr:uid="{A9A81BD9-CE24-44AC-A6EF-AC4FB5BF81DB}"/>
    <cellStyle name="40% - uthevingsfarge 4 34 2 3" xfId="9913" xr:uid="{00000000-0005-0000-0000-0000161C0000}"/>
    <cellStyle name="40% - uthevingsfarge 4 34 2 3 2" xfId="18339" xr:uid="{3A75E7C3-6507-4C6A-84EC-3AC63940994B}"/>
    <cellStyle name="40% - uthevingsfarge 4 34 3" xfId="5080" xr:uid="{00000000-0005-0000-0000-0000171C0000}"/>
    <cellStyle name="40% - uthevingsfarge 4 34 3 2" xfId="7733" xr:uid="{00000000-0005-0000-0000-0000181C0000}"/>
    <cellStyle name="40% - uthevingsfarge 4 34 3 2 2" xfId="16188" xr:uid="{85A6732A-ADCE-4AC7-AFBB-0048A6B1AD83}"/>
    <cellStyle name="40% - uthevingsfarge 4 34 3 3" xfId="13615" xr:uid="{EE9F658B-4E10-4743-B39D-E8343B57998F}"/>
    <cellStyle name="40% - uthevingsfarge 4 34 4" xfId="9791" xr:uid="{00000000-0005-0000-0000-0000191C0000}"/>
    <cellStyle name="40% - uthevingsfarge 4 34 4 2" xfId="18217" xr:uid="{42EE3287-91A5-471A-B32F-41F06154611A}"/>
    <cellStyle name="40% - uthevingsfarge 4 35" xfId="1828" xr:uid="{00000000-0005-0000-0000-00001A1C0000}"/>
    <cellStyle name="40% - uthevingsfarge 4 35 2" xfId="1829" xr:uid="{00000000-0005-0000-0000-00001B1C0000}"/>
    <cellStyle name="40% - uthevingsfarge 4 35 2 2" xfId="5802" xr:uid="{00000000-0005-0000-0000-00001C1C0000}"/>
    <cellStyle name="40% - uthevingsfarge 4 35 2 2 2" xfId="8435" xr:uid="{00000000-0005-0000-0000-00001D1C0000}"/>
    <cellStyle name="40% - uthevingsfarge 4 35 2 2 2 2" xfId="16890" xr:uid="{90A6F4DB-9F92-4EAE-A1A9-06CF9D327268}"/>
    <cellStyle name="40% - uthevingsfarge 4 35 2 2 3" xfId="14317" xr:uid="{1855EE1D-0F09-4734-815B-48A25D4FA8BA}"/>
    <cellStyle name="40% - uthevingsfarge 4 35 2 3" xfId="10367" xr:uid="{00000000-0005-0000-0000-00001E1C0000}"/>
    <cellStyle name="40% - uthevingsfarge 4 35 2 3 2" xfId="18784" xr:uid="{D937DB49-749D-405B-B345-29F96C2F1464}"/>
    <cellStyle name="40% - uthevingsfarge 4 35 3" xfId="5081" xr:uid="{00000000-0005-0000-0000-00001F1C0000}"/>
    <cellStyle name="40% - uthevingsfarge 4 35 3 2" xfId="7734" xr:uid="{00000000-0005-0000-0000-0000201C0000}"/>
    <cellStyle name="40% - uthevingsfarge 4 35 3 2 2" xfId="16189" xr:uid="{AEC6946C-406D-4DCC-9219-842273F39530}"/>
    <cellStyle name="40% - uthevingsfarge 4 35 3 3" xfId="13616" xr:uid="{32FAD069-FA5E-4D25-9E96-8F9BCE8B9567}"/>
    <cellStyle name="40% - uthevingsfarge 4 35 4" xfId="9739" xr:uid="{00000000-0005-0000-0000-0000211C0000}"/>
    <cellStyle name="40% - uthevingsfarge 4 35 4 2" xfId="18165" xr:uid="{6F7748EE-1B13-4296-A920-08FCF023D3CE}"/>
    <cellStyle name="40% - uthevingsfarge 4 36" xfId="1830" xr:uid="{00000000-0005-0000-0000-0000221C0000}"/>
    <cellStyle name="40% - uthevingsfarge 4 36 2" xfId="1831" xr:uid="{00000000-0005-0000-0000-0000231C0000}"/>
    <cellStyle name="40% - uthevingsfarge 4 36 2 2" xfId="5803" xr:uid="{00000000-0005-0000-0000-0000241C0000}"/>
    <cellStyle name="40% - uthevingsfarge 4 36 2 2 2" xfId="8436" xr:uid="{00000000-0005-0000-0000-0000251C0000}"/>
    <cellStyle name="40% - uthevingsfarge 4 36 2 2 2 2" xfId="16891" xr:uid="{2E1A7EBF-F456-451A-9634-5EC5EDE2568A}"/>
    <cellStyle name="40% - uthevingsfarge 4 36 2 2 3" xfId="14318" xr:uid="{C3E4F528-CB96-4F72-9F8C-3E7BDFDF089E}"/>
    <cellStyle name="40% - uthevingsfarge 4 36 2 3" xfId="9914" xr:uid="{00000000-0005-0000-0000-0000261C0000}"/>
    <cellStyle name="40% - uthevingsfarge 4 36 2 3 2" xfId="18340" xr:uid="{8DCB7E74-50B1-4298-AADA-139F051C56AC}"/>
    <cellStyle name="40% - uthevingsfarge 4 36 3" xfId="5082" xr:uid="{00000000-0005-0000-0000-0000271C0000}"/>
    <cellStyle name="40% - uthevingsfarge 4 36 3 2" xfId="7735" xr:uid="{00000000-0005-0000-0000-0000281C0000}"/>
    <cellStyle name="40% - uthevingsfarge 4 36 3 2 2" xfId="16190" xr:uid="{F62D0056-CA11-4BC9-94C1-8F0E0D8008D1}"/>
    <cellStyle name="40% - uthevingsfarge 4 36 3 3" xfId="13617" xr:uid="{1E08725A-FAD6-45AD-892D-1B45226D9F5A}"/>
    <cellStyle name="40% - uthevingsfarge 4 36 4" xfId="9790" xr:uid="{00000000-0005-0000-0000-0000291C0000}"/>
    <cellStyle name="40% - uthevingsfarge 4 36 4 2" xfId="18216" xr:uid="{C3788377-F0C2-4755-82B0-CCF49E610A38}"/>
    <cellStyle name="40% - uthevingsfarge 4 37" xfId="1832" xr:uid="{00000000-0005-0000-0000-00002A1C0000}"/>
    <cellStyle name="40% - uthevingsfarge 4 37 2" xfId="1833" xr:uid="{00000000-0005-0000-0000-00002B1C0000}"/>
    <cellStyle name="40% - uthevingsfarge 4 37 2 2" xfId="5804" xr:uid="{00000000-0005-0000-0000-00002C1C0000}"/>
    <cellStyle name="40% - uthevingsfarge 4 37 2 2 2" xfId="8437" xr:uid="{00000000-0005-0000-0000-00002D1C0000}"/>
    <cellStyle name="40% - uthevingsfarge 4 37 2 2 2 2" xfId="16892" xr:uid="{EB2BEDEC-CE89-4983-9499-FEB675A31284}"/>
    <cellStyle name="40% - uthevingsfarge 4 37 2 2 3" xfId="14319" xr:uid="{898FF594-5CCB-4706-AB95-DA1C58DF38BA}"/>
    <cellStyle name="40% - uthevingsfarge 4 37 2 3" xfId="10366" xr:uid="{00000000-0005-0000-0000-00002E1C0000}"/>
    <cellStyle name="40% - uthevingsfarge 4 37 2 3 2" xfId="18783" xr:uid="{C61648F8-C6B1-422D-B616-26A1E92CF222}"/>
    <cellStyle name="40% - uthevingsfarge 4 37 3" xfId="5083" xr:uid="{00000000-0005-0000-0000-00002F1C0000}"/>
    <cellStyle name="40% - uthevingsfarge 4 37 3 2" xfId="7736" xr:uid="{00000000-0005-0000-0000-0000301C0000}"/>
    <cellStyle name="40% - uthevingsfarge 4 37 3 2 2" xfId="16191" xr:uid="{1DC95A40-7D7D-4373-AC30-A9906C5078BC}"/>
    <cellStyle name="40% - uthevingsfarge 4 37 3 3" xfId="13618" xr:uid="{2081E0EA-2A82-44D5-BB50-B85C858E0BB8}"/>
    <cellStyle name="40% - uthevingsfarge 4 37 4" xfId="9738" xr:uid="{00000000-0005-0000-0000-0000311C0000}"/>
    <cellStyle name="40% - uthevingsfarge 4 37 4 2" xfId="18164" xr:uid="{B18AA2B4-65D5-4004-824B-BECFFE9A9F1F}"/>
    <cellStyle name="40% - uthevingsfarge 4 38" xfId="1834" xr:uid="{00000000-0005-0000-0000-0000321C0000}"/>
    <cellStyle name="40% - uthevingsfarge 4 38 2" xfId="1835" xr:uid="{00000000-0005-0000-0000-0000331C0000}"/>
    <cellStyle name="40% - uthevingsfarge 4 38 2 2" xfId="5805" xr:uid="{00000000-0005-0000-0000-0000341C0000}"/>
    <cellStyle name="40% - uthevingsfarge 4 38 2 2 2" xfId="8438" xr:uid="{00000000-0005-0000-0000-0000351C0000}"/>
    <cellStyle name="40% - uthevingsfarge 4 38 2 2 2 2" xfId="16893" xr:uid="{82ECF9E0-0E8E-44F6-A7BB-344D9A87D142}"/>
    <cellStyle name="40% - uthevingsfarge 4 38 2 2 3" xfId="14320" xr:uid="{4A097967-6D62-41CE-AD51-A5E73814E341}"/>
    <cellStyle name="40% - uthevingsfarge 4 38 2 3" xfId="9915" xr:uid="{00000000-0005-0000-0000-0000361C0000}"/>
    <cellStyle name="40% - uthevingsfarge 4 38 2 3 2" xfId="18341" xr:uid="{F4F4E7E9-0564-48D3-AB27-C30433FBA2DA}"/>
    <cellStyle name="40% - uthevingsfarge 4 38 3" xfId="5084" xr:uid="{00000000-0005-0000-0000-0000371C0000}"/>
    <cellStyle name="40% - uthevingsfarge 4 38 3 2" xfId="7737" xr:uid="{00000000-0005-0000-0000-0000381C0000}"/>
    <cellStyle name="40% - uthevingsfarge 4 38 3 2 2" xfId="16192" xr:uid="{4F63E0F5-796D-40F2-A018-793DE7155044}"/>
    <cellStyle name="40% - uthevingsfarge 4 38 3 3" xfId="13619" xr:uid="{24ABD8AC-7342-4F2A-AD61-FFCBD457DD92}"/>
    <cellStyle name="40% - uthevingsfarge 4 38 4" xfId="9789" xr:uid="{00000000-0005-0000-0000-0000391C0000}"/>
    <cellStyle name="40% - uthevingsfarge 4 38 4 2" xfId="18215" xr:uid="{B932B80F-0997-4225-B446-9DDC2CF53BFA}"/>
    <cellStyle name="40% - uthevingsfarge 4 39" xfId="1836" xr:uid="{00000000-0005-0000-0000-00003A1C0000}"/>
    <cellStyle name="40% - uthevingsfarge 4 39 2" xfId="1837" xr:uid="{00000000-0005-0000-0000-00003B1C0000}"/>
    <cellStyle name="40% - uthevingsfarge 4 39 2 2" xfId="5806" xr:uid="{00000000-0005-0000-0000-00003C1C0000}"/>
    <cellStyle name="40% - uthevingsfarge 4 39 2 2 2" xfId="8439" xr:uid="{00000000-0005-0000-0000-00003D1C0000}"/>
    <cellStyle name="40% - uthevingsfarge 4 39 2 2 2 2" xfId="16894" xr:uid="{1E45F80B-3E9E-41BC-915C-9C98C89D472A}"/>
    <cellStyle name="40% - uthevingsfarge 4 39 2 2 3" xfId="14321" xr:uid="{C3CE81B5-12C1-4566-AA28-AC7A9619EAD3}"/>
    <cellStyle name="40% - uthevingsfarge 4 39 2 3" xfId="10365" xr:uid="{00000000-0005-0000-0000-00003E1C0000}"/>
    <cellStyle name="40% - uthevingsfarge 4 39 2 3 2" xfId="18782" xr:uid="{B26DA770-46F4-470F-BD39-BD915F6DA232}"/>
    <cellStyle name="40% - uthevingsfarge 4 39 3" xfId="5085" xr:uid="{00000000-0005-0000-0000-00003F1C0000}"/>
    <cellStyle name="40% - uthevingsfarge 4 39 3 2" xfId="7738" xr:uid="{00000000-0005-0000-0000-0000401C0000}"/>
    <cellStyle name="40% - uthevingsfarge 4 39 3 2 2" xfId="16193" xr:uid="{F651EB14-6FC8-4A4D-9D1B-2909D75BE6B6}"/>
    <cellStyle name="40% - uthevingsfarge 4 39 3 3" xfId="13620" xr:uid="{F310D0FC-C28B-4FDC-B7CC-3757AE166E4E}"/>
    <cellStyle name="40% - uthevingsfarge 4 39 4" xfId="9737" xr:uid="{00000000-0005-0000-0000-0000411C0000}"/>
    <cellStyle name="40% - uthevingsfarge 4 39 4 2" xfId="18163" xr:uid="{C7A05C00-515E-492B-BB39-B52B5A95032E}"/>
    <cellStyle name="40% - uthevingsfarge 4 4" xfId="1838" xr:uid="{00000000-0005-0000-0000-0000421C0000}"/>
    <cellStyle name="40% - uthevingsfarge 4 4 2" xfId="1839" xr:uid="{00000000-0005-0000-0000-0000431C0000}"/>
    <cellStyle name="40% - uthevingsfarge 4 4 2 2" xfId="5807" xr:uid="{00000000-0005-0000-0000-0000441C0000}"/>
    <cellStyle name="40% - uthevingsfarge 4 4 2 2 2" xfId="8440" xr:uid="{00000000-0005-0000-0000-0000451C0000}"/>
    <cellStyle name="40% - uthevingsfarge 4 4 2 2 2 2" xfId="16895" xr:uid="{08769035-C3A2-4824-B817-E1AE8D359369}"/>
    <cellStyle name="40% - uthevingsfarge 4 4 2 2 3" xfId="14322" xr:uid="{03B262CC-7AEA-4B4A-9A07-E00B15A6D2C5}"/>
    <cellStyle name="40% - uthevingsfarge 4 4 2 3" xfId="9916" xr:uid="{00000000-0005-0000-0000-0000461C0000}"/>
    <cellStyle name="40% - uthevingsfarge 4 4 2 3 2" xfId="18342" xr:uid="{C3AE7DEC-63DA-454E-A797-DB5BAF2CCE49}"/>
    <cellStyle name="40% - uthevingsfarge 4 4 3" xfId="5086" xr:uid="{00000000-0005-0000-0000-0000471C0000}"/>
    <cellStyle name="40% - uthevingsfarge 4 4 3 2" xfId="7739" xr:uid="{00000000-0005-0000-0000-0000481C0000}"/>
    <cellStyle name="40% - uthevingsfarge 4 4 3 2 2" xfId="16194" xr:uid="{F00F5477-330B-45C6-83FB-2A14210CBB61}"/>
    <cellStyle name="40% - uthevingsfarge 4 4 3 3" xfId="13621" xr:uid="{13538F7C-0846-47AA-8814-FC3AFF9E66AF}"/>
    <cellStyle name="40% - uthevingsfarge 4 4 4" xfId="9788" xr:uid="{00000000-0005-0000-0000-0000491C0000}"/>
    <cellStyle name="40% - uthevingsfarge 4 4 4 2" xfId="18214" xr:uid="{9DA37093-0432-4F74-867D-1B475749AF3B}"/>
    <cellStyle name="40% - uthevingsfarge 4 40" xfId="1840" xr:uid="{00000000-0005-0000-0000-00004A1C0000}"/>
    <cellStyle name="40% - uthevingsfarge 4 40 2" xfId="1841" xr:uid="{00000000-0005-0000-0000-00004B1C0000}"/>
    <cellStyle name="40% - uthevingsfarge 4 40 2 2" xfId="5808" xr:uid="{00000000-0005-0000-0000-00004C1C0000}"/>
    <cellStyle name="40% - uthevingsfarge 4 40 2 2 2" xfId="8441" xr:uid="{00000000-0005-0000-0000-00004D1C0000}"/>
    <cellStyle name="40% - uthevingsfarge 4 40 2 2 2 2" xfId="16896" xr:uid="{B424BAA4-8B9F-4E2A-A4E4-73F756B3DEB3}"/>
    <cellStyle name="40% - uthevingsfarge 4 40 2 2 3" xfId="14323" xr:uid="{02662B18-E042-430D-BD74-0233CCA0B937}"/>
    <cellStyle name="40% - uthevingsfarge 4 40 2 3" xfId="10364" xr:uid="{00000000-0005-0000-0000-00004E1C0000}"/>
    <cellStyle name="40% - uthevingsfarge 4 40 2 3 2" xfId="18781" xr:uid="{0DC0E8F9-DB14-43E0-BA58-FF9ED9A0CF16}"/>
    <cellStyle name="40% - uthevingsfarge 4 40 3" xfId="5087" xr:uid="{00000000-0005-0000-0000-00004F1C0000}"/>
    <cellStyle name="40% - uthevingsfarge 4 40 3 2" xfId="7740" xr:uid="{00000000-0005-0000-0000-0000501C0000}"/>
    <cellStyle name="40% - uthevingsfarge 4 40 3 2 2" xfId="16195" xr:uid="{93DF134B-E14D-492E-98D1-B336F1ADFC36}"/>
    <cellStyle name="40% - uthevingsfarge 4 40 3 3" xfId="13622" xr:uid="{FDDFCCD2-6ADF-4DB6-B4AD-D8871986362D}"/>
    <cellStyle name="40% - uthevingsfarge 4 40 4" xfId="9736" xr:uid="{00000000-0005-0000-0000-0000511C0000}"/>
    <cellStyle name="40% - uthevingsfarge 4 40 4 2" xfId="18162" xr:uid="{E796C0A6-8F7A-4701-B2A3-77839A626329}"/>
    <cellStyle name="40% - uthevingsfarge 4 41" xfId="1842" xr:uid="{00000000-0005-0000-0000-0000521C0000}"/>
    <cellStyle name="40% - uthevingsfarge 4 41 2" xfId="1843" xr:uid="{00000000-0005-0000-0000-0000531C0000}"/>
    <cellStyle name="40% - uthevingsfarge 4 41 2 2" xfId="5809" xr:uid="{00000000-0005-0000-0000-0000541C0000}"/>
    <cellStyle name="40% - uthevingsfarge 4 41 2 2 2" xfId="8442" xr:uid="{00000000-0005-0000-0000-0000551C0000}"/>
    <cellStyle name="40% - uthevingsfarge 4 41 2 2 2 2" xfId="16897" xr:uid="{7F5675C0-AF1E-4880-981A-DFC3F124F241}"/>
    <cellStyle name="40% - uthevingsfarge 4 41 2 2 3" xfId="14324" xr:uid="{F47B0FBD-8FB9-4A0D-A745-20C5063F4C5C}"/>
    <cellStyle name="40% - uthevingsfarge 4 41 2 3" xfId="9917" xr:uid="{00000000-0005-0000-0000-0000561C0000}"/>
    <cellStyle name="40% - uthevingsfarge 4 41 2 3 2" xfId="18343" xr:uid="{F3F068F8-1D0E-49F9-AD60-D2A08E26A937}"/>
    <cellStyle name="40% - uthevingsfarge 4 41 3" xfId="5088" xr:uid="{00000000-0005-0000-0000-0000571C0000}"/>
    <cellStyle name="40% - uthevingsfarge 4 41 3 2" xfId="7741" xr:uid="{00000000-0005-0000-0000-0000581C0000}"/>
    <cellStyle name="40% - uthevingsfarge 4 41 3 2 2" xfId="16196" xr:uid="{4B8E50B4-44CF-4DFD-89FC-EB4CCC706080}"/>
    <cellStyle name="40% - uthevingsfarge 4 41 3 3" xfId="13623" xr:uid="{E1A6F455-7678-499C-806C-000B66355702}"/>
    <cellStyle name="40% - uthevingsfarge 4 41 4" xfId="9787" xr:uid="{00000000-0005-0000-0000-0000591C0000}"/>
    <cellStyle name="40% - uthevingsfarge 4 41 4 2" xfId="18213" xr:uid="{35A6C98D-0DA1-4D80-B0D4-2610D551FE21}"/>
    <cellStyle name="40% - uthevingsfarge 4 42" xfId="1844" xr:uid="{00000000-0005-0000-0000-00005A1C0000}"/>
    <cellStyle name="40% - uthevingsfarge 4 42 2" xfId="1845" xr:uid="{00000000-0005-0000-0000-00005B1C0000}"/>
    <cellStyle name="40% - uthevingsfarge 4 42 2 2" xfId="5810" xr:uid="{00000000-0005-0000-0000-00005C1C0000}"/>
    <cellStyle name="40% - uthevingsfarge 4 42 2 2 2" xfId="8443" xr:uid="{00000000-0005-0000-0000-00005D1C0000}"/>
    <cellStyle name="40% - uthevingsfarge 4 42 2 2 2 2" xfId="16898" xr:uid="{CF91E364-A5F1-43F4-B38E-6688CAEB4683}"/>
    <cellStyle name="40% - uthevingsfarge 4 42 2 2 3" xfId="14325" xr:uid="{F5B52E9F-82A4-4748-8727-884E6640F4A2}"/>
    <cellStyle name="40% - uthevingsfarge 4 42 2 3" xfId="10363" xr:uid="{00000000-0005-0000-0000-00005E1C0000}"/>
    <cellStyle name="40% - uthevingsfarge 4 42 2 3 2" xfId="18780" xr:uid="{B3ED6A97-E615-40DC-BE37-320CD2E92ECF}"/>
    <cellStyle name="40% - uthevingsfarge 4 42 3" xfId="5089" xr:uid="{00000000-0005-0000-0000-00005F1C0000}"/>
    <cellStyle name="40% - uthevingsfarge 4 42 3 2" xfId="7742" xr:uid="{00000000-0005-0000-0000-0000601C0000}"/>
    <cellStyle name="40% - uthevingsfarge 4 42 3 2 2" xfId="16197" xr:uid="{ACE0D8A3-3B4B-4650-9240-1587B605BAED}"/>
    <cellStyle name="40% - uthevingsfarge 4 42 3 3" xfId="13624" xr:uid="{5DB10D80-0BF2-4B3D-8348-37C09E0C2FC8}"/>
    <cellStyle name="40% - uthevingsfarge 4 42 4" xfId="9735" xr:uid="{00000000-0005-0000-0000-0000611C0000}"/>
    <cellStyle name="40% - uthevingsfarge 4 42 4 2" xfId="18161" xr:uid="{AB1D6264-BE23-4AE4-B992-D3716809CBF1}"/>
    <cellStyle name="40% - uthevingsfarge 4 43" xfId="1846" xr:uid="{00000000-0005-0000-0000-0000621C0000}"/>
    <cellStyle name="40% - uthevingsfarge 4 43 2" xfId="1847" xr:uid="{00000000-0005-0000-0000-0000631C0000}"/>
    <cellStyle name="40% - uthevingsfarge 4 43 2 2" xfId="5811" xr:uid="{00000000-0005-0000-0000-0000641C0000}"/>
    <cellStyle name="40% - uthevingsfarge 4 43 2 2 2" xfId="8444" xr:uid="{00000000-0005-0000-0000-0000651C0000}"/>
    <cellStyle name="40% - uthevingsfarge 4 43 2 2 2 2" xfId="16899" xr:uid="{1DDA64C6-4EBF-4403-B167-366F7BB33DA6}"/>
    <cellStyle name="40% - uthevingsfarge 4 43 2 2 3" xfId="14326" xr:uid="{410457A6-461C-4156-8C0B-9893C1D8428C}"/>
    <cellStyle name="40% - uthevingsfarge 4 43 2 3" xfId="9918" xr:uid="{00000000-0005-0000-0000-0000661C0000}"/>
    <cellStyle name="40% - uthevingsfarge 4 43 2 3 2" xfId="18344" xr:uid="{96CEC52B-9E94-4EE2-A068-3EF3DD2CCBD2}"/>
    <cellStyle name="40% - uthevingsfarge 4 43 3" xfId="5090" xr:uid="{00000000-0005-0000-0000-0000671C0000}"/>
    <cellStyle name="40% - uthevingsfarge 4 43 3 2" xfId="7743" xr:uid="{00000000-0005-0000-0000-0000681C0000}"/>
    <cellStyle name="40% - uthevingsfarge 4 43 3 2 2" xfId="16198" xr:uid="{CE747D64-EDFB-4753-BA59-5110A4989BF5}"/>
    <cellStyle name="40% - uthevingsfarge 4 43 3 3" xfId="13625" xr:uid="{B37B7C9A-EA3F-45B8-A5B8-4511345E0BFC}"/>
    <cellStyle name="40% - uthevingsfarge 4 43 4" xfId="9786" xr:uid="{00000000-0005-0000-0000-0000691C0000}"/>
    <cellStyle name="40% - uthevingsfarge 4 43 4 2" xfId="18212" xr:uid="{BB7A6AA6-03A3-4C73-AECF-22B08A59E3AC}"/>
    <cellStyle name="40% - uthevingsfarge 4 44" xfId="1848" xr:uid="{00000000-0005-0000-0000-00006A1C0000}"/>
    <cellStyle name="40% - uthevingsfarge 4 44 2" xfId="1849" xr:uid="{00000000-0005-0000-0000-00006B1C0000}"/>
    <cellStyle name="40% - uthevingsfarge 4 44 2 2" xfId="5812" xr:uid="{00000000-0005-0000-0000-00006C1C0000}"/>
    <cellStyle name="40% - uthevingsfarge 4 44 2 2 2" xfId="8445" xr:uid="{00000000-0005-0000-0000-00006D1C0000}"/>
    <cellStyle name="40% - uthevingsfarge 4 44 2 2 2 2" xfId="16900" xr:uid="{A0865962-702E-460C-8FE4-630AFDE36599}"/>
    <cellStyle name="40% - uthevingsfarge 4 44 2 2 3" xfId="14327" xr:uid="{D05F7231-8B56-4102-B104-5C99554E3200}"/>
    <cellStyle name="40% - uthevingsfarge 4 44 2 3" xfId="10362" xr:uid="{00000000-0005-0000-0000-00006E1C0000}"/>
    <cellStyle name="40% - uthevingsfarge 4 44 2 3 2" xfId="18779" xr:uid="{377C2CE1-236C-44ED-BC65-A224D141CD51}"/>
    <cellStyle name="40% - uthevingsfarge 4 44 3" xfId="5091" xr:uid="{00000000-0005-0000-0000-00006F1C0000}"/>
    <cellStyle name="40% - uthevingsfarge 4 44 3 2" xfId="7744" xr:uid="{00000000-0005-0000-0000-0000701C0000}"/>
    <cellStyle name="40% - uthevingsfarge 4 44 3 2 2" xfId="16199" xr:uid="{E6362C8A-3C12-4300-B71B-A8E051304C92}"/>
    <cellStyle name="40% - uthevingsfarge 4 44 3 3" xfId="13626" xr:uid="{422D0B9C-8C66-4560-9AAE-74D9AC4CEFC3}"/>
    <cellStyle name="40% - uthevingsfarge 4 44 4" xfId="9734" xr:uid="{00000000-0005-0000-0000-0000711C0000}"/>
    <cellStyle name="40% - uthevingsfarge 4 44 4 2" xfId="18160" xr:uid="{33C91E38-DB75-47B5-94CA-33ADA922A835}"/>
    <cellStyle name="40% - uthevingsfarge 4 45" xfId="1850" xr:uid="{00000000-0005-0000-0000-0000721C0000}"/>
    <cellStyle name="40% - uthevingsfarge 4 45 2" xfId="1851" xr:uid="{00000000-0005-0000-0000-0000731C0000}"/>
    <cellStyle name="40% - uthevingsfarge 4 45 2 2" xfId="5813" xr:uid="{00000000-0005-0000-0000-0000741C0000}"/>
    <cellStyle name="40% - uthevingsfarge 4 45 2 2 2" xfId="8446" xr:uid="{00000000-0005-0000-0000-0000751C0000}"/>
    <cellStyle name="40% - uthevingsfarge 4 45 2 2 2 2" xfId="16901" xr:uid="{05A4E057-4CA4-48FB-83B9-7246F68EB3F4}"/>
    <cellStyle name="40% - uthevingsfarge 4 45 2 2 3" xfId="14328" xr:uid="{5D3FAA81-CB78-4347-BE09-7352CC2136FD}"/>
    <cellStyle name="40% - uthevingsfarge 4 45 2 3" xfId="9919" xr:uid="{00000000-0005-0000-0000-0000761C0000}"/>
    <cellStyle name="40% - uthevingsfarge 4 45 2 3 2" xfId="18345" xr:uid="{563B27CC-E791-4C14-95A9-0AAD8AE13DDB}"/>
    <cellStyle name="40% - uthevingsfarge 4 45 3" xfId="5092" xr:uid="{00000000-0005-0000-0000-0000771C0000}"/>
    <cellStyle name="40% - uthevingsfarge 4 45 3 2" xfId="7745" xr:uid="{00000000-0005-0000-0000-0000781C0000}"/>
    <cellStyle name="40% - uthevingsfarge 4 45 3 2 2" xfId="16200" xr:uid="{5882F0BA-CC57-4F2A-B084-A88384E2F745}"/>
    <cellStyle name="40% - uthevingsfarge 4 45 3 3" xfId="13627" xr:uid="{DB723B07-5CC4-4B7C-9C3E-675235410FDF}"/>
    <cellStyle name="40% - uthevingsfarge 4 45 4" xfId="9785" xr:uid="{00000000-0005-0000-0000-0000791C0000}"/>
    <cellStyle name="40% - uthevingsfarge 4 45 4 2" xfId="18211" xr:uid="{494910DC-0A60-4221-82E6-AC618E6D6AEC}"/>
    <cellStyle name="40% - uthevingsfarge 4 46" xfId="1852" xr:uid="{00000000-0005-0000-0000-00007A1C0000}"/>
    <cellStyle name="40% - uthevingsfarge 4 46 2" xfId="1853" xr:uid="{00000000-0005-0000-0000-00007B1C0000}"/>
    <cellStyle name="40% - uthevingsfarge 4 46 2 2" xfId="5814" xr:uid="{00000000-0005-0000-0000-00007C1C0000}"/>
    <cellStyle name="40% - uthevingsfarge 4 46 2 2 2" xfId="8447" xr:uid="{00000000-0005-0000-0000-00007D1C0000}"/>
    <cellStyle name="40% - uthevingsfarge 4 46 2 2 2 2" xfId="16902" xr:uid="{55A35CA1-1244-4B54-B0B4-A0973C59347A}"/>
    <cellStyle name="40% - uthevingsfarge 4 46 2 2 3" xfId="14329" xr:uid="{21BE3476-C07B-4ABC-A4E0-86DE67A65F29}"/>
    <cellStyle name="40% - uthevingsfarge 4 46 2 3" xfId="10361" xr:uid="{00000000-0005-0000-0000-00007E1C0000}"/>
    <cellStyle name="40% - uthevingsfarge 4 46 2 3 2" xfId="18778" xr:uid="{C6B82ACA-46E7-405A-AE81-5DC891C7D6D4}"/>
    <cellStyle name="40% - uthevingsfarge 4 46 3" xfId="5093" xr:uid="{00000000-0005-0000-0000-00007F1C0000}"/>
    <cellStyle name="40% - uthevingsfarge 4 46 3 2" xfId="7746" xr:uid="{00000000-0005-0000-0000-0000801C0000}"/>
    <cellStyle name="40% - uthevingsfarge 4 46 3 2 2" xfId="16201" xr:uid="{DB191E49-6505-4374-8935-3A304F13F542}"/>
    <cellStyle name="40% - uthevingsfarge 4 46 3 3" xfId="13628" xr:uid="{72C69A33-D461-4561-9A46-4D6E15128C7B}"/>
    <cellStyle name="40% - uthevingsfarge 4 46 4" xfId="9733" xr:uid="{00000000-0005-0000-0000-0000811C0000}"/>
    <cellStyle name="40% - uthevingsfarge 4 46 4 2" xfId="18159" xr:uid="{023968E4-5A37-4D2C-9997-5525EC806A28}"/>
    <cellStyle name="40% - uthevingsfarge 4 47" xfId="1854" xr:uid="{00000000-0005-0000-0000-0000821C0000}"/>
    <cellStyle name="40% - uthevingsfarge 4 47 2" xfId="1855" xr:uid="{00000000-0005-0000-0000-0000831C0000}"/>
    <cellStyle name="40% - uthevingsfarge 4 47 2 2" xfId="5815" xr:uid="{00000000-0005-0000-0000-0000841C0000}"/>
    <cellStyle name="40% - uthevingsfarge 4 47 2 2 2" xfId="8448" xr:uid="{00000000-0005-0000-0000-0000851C0000}"/>
    <cellStyle name="40% - uthevingsfarge 4 47 2 2 2 2" xfId="16903" xr:uid="{52E8BE7E-0254-4776-BAF7-C6DB28626F08}"/>
    <cellStyle name="40% - uthevingsfarge 4 47 2 2 3" xfId="14330" xr:uid="{DA6D32A4-F116-49C7-9033-77253BD7DCEC}"/>
    <cellStyle name="40% - uthevingsfarge 4 47 2 3" xfId="10577" xr:uid="{00000000-0005-0000-0000-0000861C0000}"/>
    <cellStyle name="40% - uthevingsfarge 4 47 2 3 2" xfId="18984" xr:uid="{CBE6D73A-FBC2-4870-A1B2-8B1426FD0BDC}"/>
    <cellStyle name="40% - uthevingsfarge 4 47 3" xfId="5094" xr:uid="{00000000-0005-0000-0000-0000871C0000}"/>
    <cellStyle name="40% - uthevingsfarge 4 47 3 2" xfId="7747" xr:uid="{00000000-0005-0000-0000-0000881C0000}"/>
    <cellStyle name="40% - uthevingsfarge 4 47 3 2 2" xfId="16202" xr:uid="{0FD494D2-4637-4A1D-8A08-A63AB5369CB0}"/>
    <cellStyle name="40% - uthevingsfarge 4 47 3 3" xfId="13629" xr:uid="{AC5462F0-7110-4EB3-84BB-5186FAC5AF83}"/>
    <cellStyle name="40% - uthevingsfarge 4 47 4" xfId="9372" xr:uid="{00000000-0005-0000-0000-0000891C0000}"/>
    <cellStyle name="40% - uthevingsfarge 4 47 4 2" xfId="17798" xr:uid="{CE301D3E-2693-4B8D-91E0-3E99BED6D300}"/>
    <cellStyle name="40% - uthevingsfarge 4 48" xfId="1856" xr:uid="{00000000-0005-0000-0000-00008A1C0000}"/>
    <cellStyle name="40% - uthevingsfarge 4 48 2" xfId="1857" xr:uid="{00000000-0005-0000-0000-00008B1C0000}"/>
    <cellStyle name="40% - uthevingsfarge 4 48 2 2" xfId="5816" xr:uid="{00000000-0005-0000-0000-00008C1C0000}"/>
    <cellStyle name="40% - uthevingsfarge 4 48 2 2 2" xfId="8449" xr:uid="{00000000-0005-0000-0000-00008D1C0000}"/>
    <cellStyle name="40% - uthevingsfarge 4 48 2 2 2 2" xfId="16904" xr:uid="{89534AB7-016B-47D2-8197-5F9B362D8867}"/>
    <cellStyle name="40% - uthevingsfarge 4 48 2 2 3" xfId="14331" xr:uid="{679C1977-06B6-4523-A862-8436ACC21526}"/>
    <cellStyle name="40% - uthevingsfarge 4 48 2 3" xfId="9920" xr:uid="{00000000-0005-0000-0000-00008E1C0000}"/>
    <cellStyle name="40% - uthevingsfarge 4 48 2 3 2" xfId="18346" xr:uid="{A6782108-76B1-48A3-A8B5-0D920EF1C3E9}"/>
    <cellStyle name="40% - uthevingsfarge 4 48 3" xfId="5095" xr:uid="{00000000-0005-0000-0000-00008F1C0000}"/>
    <cellStyle name="40% - uthevingsfarge 4 48 3 2" xfId="7748" xr:uid="{00000000-0005-0000-0000-0000901C0000}"/>
    <cellStyle name="40% - uthevingsfarge 4 48 3 2 2" xfId="16203" xr:uid="{A1B9CF09-3BA4-4E5E-8AC4-D384503BB0BB}"/>
    <cellStyle name="40% - uthevingsfarge 4 48 3 3" xfId="13630" xr:uid="{85FDF679-0AB7-4BC2-97DD-1B471EC8EDD0}"/>
    <cellStyle name="40% - uthevingsfarge 4 48 4" xfId="9784" xr:uid="{00000000-0005-0000-0000-0000911C0000}"/>
    <cellStyle name="40% - uthevingsfarge 4 48 4 2" xfId="18210" xr:uid="{704FB628-5E5B-49C4-856C-A4FC5E6D5440}"/>
    <cellStyle name="40% - uthevingsfarge 4 49" xfId="1858" xr:uid="{00000000-0005-0000-0000-0000921C0000}"/>
    <cellStyle name="40% - uthevingsfarge 4 49 2" xfId="1859" xr:uid="{00000000-0005-0000-0000-0000931C0000}"/>
    <cellStyle name="40% - uthevingsfarge 4 49 2 2" xfId="5817" xr:uid="{00000000-0005-0000-0000-0000941C0000}"/>
    <cellStyle name="40% - uthevingsfarge 4 49 2 2 2" xfId="8450" xr:uid="{00000000-0005-0000-0000-0000951C0000}"/>
    <cellStyle name="40% - uthevingsfarge 4 49 2 2 2 2" xfId="16905" xr:uid="{18419012-0391-46DC-980A-2FB15F0AAE66}"/>
    <cellStyle name="40% - uthevingsfarge 4 49 2 2 3" xfId="14332" xr:uid="{BDC51E33-72DC-48FF-B0E4-97CA416DE485}"/>
    <cellStyle name="40% - uthevingsfarge 4 49 2 3" xfId="10360" xr:uid="{00000000-0005-0000-0000-0000961C0000}"/>
    <cellStyle name="40% - uthevingsfarge 4 49 2 3 2" xfId="18777" xr:uid="{E3BEBBAE-32BE-4ED2-9AA1-DF93CF275521}"/>
    <cellStyle name="40% - uthevingsfarge 4 49 3" xfId="5096" xr:uid="{00000000-0005-0000-0000-0000971C0000}"/>
    <cellStyle name="40% - uthevingsfarge 4 49 3 2" xfId="7749" xr:uid="{00000000-0005-0000-0000-0000981C0000}"/>
    <cellStyle name="40% - uthevingsfarge 4 49 3 2 2" xfId="16204" xr:uid="{E34700E4-164D-48FA-96CB-D79731589B06}"/>
    <cellStyle name="40% - uthevingsfarge 4 49 3 3" xfId="13631" xr:uid="{4D5941E0-A0AD-43B5-8F40-5CAD1557B9E8}"/>
    <cellStyle name="40% - uthevingsfarge 4 49 4" xfId="9732" xr:uid="{00000000-0005-0000-0000-0000991C0000}"/>
    <cellStyle name="40% - uthevingsfarge 4 49 4 2" xfId="18158" xr:uid="{B87E6D12-C29B-439D-9BD5-2E7B3396EB02}"/>
    <cellStyle name="40% - uthevingsfarge 4 5" xfId="1860" xr:uid="{00000000-0005-0000-0000-00009A1C0000}"/>
    <cellStyle name="40% - uthevingsfarge 4 5 2" xfId="1861" xr:uid="{00000000-0005-0000-0000-00009B1C0000}"/>
    <cellStyle name="40% - uthevingsfarge 4 5 2 2" xfId="5818" xr:uid="{00000000-0005-0000-0000-00009C1C0000}"/>
    <cellStyle name="40% - uthevingsfarge 4 5 2 2 2" xfId="8451" xr:uid="{00000000-0005-0000-0000-00009D1C0000}"/>
    <cellStyle name="40% - uthevingsfarge 4 5 2 2 2 2" xfId="16906" xr:uid="{38A9D5D1-925D-4F0A-B866-1967F425675F}"/>
    <cellStyle name="40% - uthevingsfarge 4 5 2 2 3" xfId="14333" xr:uid="{4D85F656-FC49-4CA6-A3B7-C261BEE30B8E}"/>
    <cellStyle name="40% - uthevingsfarge 4 5 2 3" xfId="9921" xr:uid="{00000000-0005-0000-0000-00009E1C0000}"/>
    <cellStyle name="40% - uthevingsfarge 4 5 2 3 2" xfId="18347" xr:uid="{CB9AD54D-097F-4036-8A13-D0DB1C3609D4}"/>
    <cellStyle name="40% - uthevingsfarge 4 5 3" xfId="5097" xr:uid="{00000000-0005-0000-0000-00009F1C0000}"/>
    <cellStyle name="40% - uthevingsfarge 4 5 3 2" xfId="7750" xr:uid="{00000000-0005-0000-0000-0000A01C0000}"/>
    <cellStyle name="40% - uthevingsfarge 4 5 3 2 2" xfId="16205" xr:uid="{9F5F0A1A-3486-4D64-9E93-0F1B4F4F35CD}"/>
    <cellStyle name="40% - uthevingsfarge 4 5 3 3" xfId="13632" xr:uid="{4B2D3763-829E-4612-9373-884FE19104DE}"/>
    <cellStyle name="40% - uthevingsfarge 4 5 4" xfId="9783" xr:uid="{00000000-0005-0000-0000-0000A11C0000}"/>
    <cellStyle name="40% - uthevingsfarge 4 5 4 2" xfId="18209" xr:uid="{C12DDFCA-B54B-4731-8CE7-444C1C246FA9}"/>
    <cellStyle name="40% - uthevingsfarge 4 50" xfId="1862" xr:uid="{00000000-0005-0000-0000-0000A21C0000}"/>
    <cellStyle name="40% - uthevingsfarge 4 50 2" xfId="1863" xr:uid="{00000000-0005-0000-0000-0000A31C0000}"/>
    <cellStyle name="40% - uthevingsfarge 4 50 2 2" xfId="5819" xr:uid="{00000000-0005-0000-0000-0000A41C0000}"/>
    <cellStyle name="40% - uthevingsfarge 4 50 2 2 2" xfId="8452" xr:uid="{00000000-0005-0000-0000-0000A51C0000}"/>
    <cellStyle name="40% - uthevingsfarge 4 50 2 2 2 2" xfId="16907" xr:uid="{4BF2A496-0608-47FE-9C0D-8313E5F4E4E3}"/>
    <cellStyle name="40% - uthevingsfarge 4 50 2 2 3" xfId="14334" xr:uid="{CA3D3BE2-CC9B-4A3A-BAD4-594EFFCEDBF4}"/>
    <cellStyle name="40% - uthevingsfarge 4 50 2 3" xfId="10359" xr:uid="{00000000-0005-0000-0000-0000A61C0000}"/>
    <cellStyle name="40% - uthevingsfarge 4 50 2 3 2" xfId="18776" xr:uid="{912EDBBF-D28C-4ABB-95E7-9539BF2C9242}"/>
    <cellStyle name="40% - uthevingsfarge 4 50 3" xfId="5098" xr:uid="{00000000-0005-0000-0000-0000A71C0000}"/>
    <cellStyle name="40% - uthevingsfarge 4 50 3 2" xfId="7751" xr:uid="{00000000-0005-0000-0000-0000A81C0000}"/>
    <cellStyle name="40% - uthevingsfarge 4 50 3 2 2" xfId="16206" xr:uid="{51316CAB-DD79-476F-9CE8-835C01540497}"/>
    <cellStyle name="40% - uthevingsfarge 4 50 3 3" xfId="13633" xr:uid="{13C6168F-5D75-49FA-A96B-EC4867E81941}"/>
    <cellStyle name="40% - uthevingsfarge 4 50 4" xfId="9731" xr:uid="{00000000-0005-0000-0000-0000A91C0000}"/>
    <cellStyle name="40% - uthevingsfarge 4 50 4 2" xfId="18157" xr:uid="{E6764D68-7272-44A2-A199-FFEA88754BC7}"/>
    <cellStyle name="40% - uthevingsfarge 4 51" xfId="1864" xr:uid="{00000000-0005-0000-0000-0000AA1C0000}"/>
    <cellStyle name="40% - uthevingsfarge 4 51 2" xfId="1865" xr:uid="{00000000-0005-0000-0000-0000AB1C0000}"/>
    <cellStyle name="40% - uthevingsfarge 4 51 2 2" xfId="5820" xr:uid="{00000000-0005-0000-0000-0000AC1C0000}"/>
    <cellStyle name="40% - uthevingsfarge 4 51 2 2 2" xfId="8453" xr:uid="{00000000-0005-0000-0000-0000AD1C0000}"/>
    <cellStyle name="40% - uthevingsfarge 4 51 2 2 2 2" xfId="16908" xr:uid="{E66D1730-6070-4BFC-962E-61002B9FC0EE}"/>
    <cellStyle name="40% - uthevingsfarge 4 51 2 2 3" xfId="14335" xr:uid="{34D1FC70-DDA0-49BF-BFB6-3D741ACC56C1}"/>
    <cellStyle name="40% - uthevingsfarge 4 51 2 3" xfId="9922" xr:uid="{00000000-0005-0000-0000-0000AE1C0000}"/>
    <cellStyle name="40% - uthevingsfarge 4 51 2 3 2" xfId="18348" xr:uid="{245AA7E4-E4B9-446C-BCB4-B3E9CAE664BB}"/>
    <cellStyle name="40% - uthevingsfarge 4 51 3" xfId="5099" xr:uid="{00000000-0005-0000-0000-0000AF1C0000}"/>
    <cellStyle name="40% - uthevingsfarge 4 51 3 2" xfId="7752" xr:uid="{00000000-0005-0000-0000-0000B01C0000}"/>
    <cellStyle name="40% - uthevingsfarge 4 51 3 2 2" xfId="16207" xr:uid="{2DC5DB10-E1AE-458C-8129-34FBAA780003}"/>
    <cellStyle name="40% - uthevingsfarge 4 51 3 3" xfId="13634" xr:uid="{E9C19E27-F6AA-44BC-AB10-B5212A345751}"/>
    <cellStyle name="40% - uthevingsfarge 4 51 4" xfId="9782" xr:uid="{00000000-0005-0000-0000-0000B11C0000}"/>
    <cellStyle name="40% - uthevingsfarge 4 51 4 2" xfId="18208" xr:uid="{5961B482-1ED9-4EB4-8AD3-E695F5BBD57A}"/>
    <cellStyle name="40% - uthevingsfarge 4 52" xfId="1866" xr:uid="{00000000-0005-0000-0000-0000B21C0000}"/>
    <cellStyle name="40% - uthevingsfarge 4 52 2" xfId="1867" xr:uid="{00000000-0005-0000-0000-0000B31C0000}"/>
    <cellStyle name="40% - uthevingsfarge 4 52 2 2" xfId="5821" xr:uid="{00000000-0005-0000-0000-0000B41C0000}"/>
    <cellStyle name="40% - uthevingsfarge 4 52 2 2 2" xfId="8454" xr:uid="{00000000-0005-0000-0000-0000B51C0000}"/>
    <cellStyle name="40% - uthevingsfarge 4 52 2 2 2 2" xfId="16909" xr:uid="{FE2001B4-8563-4365-9FBD-42DB98419D74}"/>
    <cellStyle name="40% - uthevingsfarge 4 52 2 2 3" xfId="14336" xr:uid="{B35DF66B-386F-435C-88AA-AFEAF2726933}"/>
    <cellStyle name="40% - uthevingsfarge 4 52 2 3" xfId="10358" xr:uid="{00000000-0005-0000-0000-0000B61C0000}"/>
    <cellStyle name="40% - uthevingsfarge 4 52 2 3 2" xfId="18775" xr:uid="{E43024DC-5477-4264-B904-9D898F5BC169}"/>
    <cellStyle name="40% - uthevingsfarge 4 52 3" xfId="5100" xr:uid="{00000000-0005-0000-0000-0000B71C0000}"/>
    <cellStyle name="40% - uthevingsfarge 4 52 3 2" xfId="7753" xr:uid="{00000000-0005-0000-0000-0000B81C0000}"/>
    <cellStyle name="40% - uthevingsfarge 4 52 3 2 2" xfId="16208" xr:uid="{4E0358A4-139F-4505-B61F-6D07E45A326D}"/>
    <cellStyle name="40% - uthevingsfarge 4 52 3 3" xfId="13635" xr:uid="{5FD89873-1DBA-4E46-BB83-9EDFAC0C1C1D}"/>
    <cellStyle name="40% - uthevingsfarge 4 52 4" xfId="9730" xr:uid="{00000000-0005-0000-0000-0000B91C0000}"/>
    <cellStyle name="40% - uthevingsfarge 4 52 4 2" xfId="18156" xr:uid="{26EA48B9-1133-4B4A-91A6-E69514C67C65}"/>
    <cellStyle name="40% - uthevingsfarge 4 53" xfId="1868" xr:uid="{00000000-0005-0000-0000-0000BA1C0000}"/>
    <cellStyle name="40% - uthevingsfarge 4 53 2" xfId="1869" xr:uid="{00000000-0005-0000-0000-0000BB1C0000}"/>
    <cellStyle name="40% - uthevingsfarge 4 53 2 2" xfId="5822" xr:uid="{00000000-0005-0000-0000-0000BC1C0000}"/>
    <cellStyle name="40% - uthevingsfarge 4 53 2 2 2" xfId="8455" xr:uid="{00000000-0005-0000-0000-0000BD1C0000}"/>
    <cellStyle name="40% - uthevingsfarge 4 53 2 2 2 2" xfId="16910" xr:uid="{8C43B3E5-9E7D-41B4-BCB3-E086AD80C833}"/>
    <cellStyle name="40% - uthevingsfarge 4 53 2 2 3" xfId="14337" xr:uid="{58373AC5-9668-4A0E-B57D-DB764B3D3A00}"/>
    <cellStyle name="40% - uthevingsfarge 4 53 2 3" xfId="9923" xr:uid="{00000000-0005-0000-0000-0000BE1C0000}"/>
    <cellStyle name="40% - uthevingsfarge 4 53 2 3 2" xfId="18349" xr:uid="{5955984A-6F8C-4998-B0D9-1F721631369B}"/>
    <cellStyle name="40% - uthevingsfarge 4 53 3" xfId="5101" xr:uid="{00000000-0005-0000-0000-0000BF1C0000}"/>
    <cellStyle name="40% - uthevingsfarge 4 53 3 2" xfId="7754" xr:uid="{00000000-0005-0000-0000-0000C01C0000}"/>
    <cellStyle name="40% - uthevingsfarge 4 53 3 2 2" xfId="16209" xr:uid="{DA6A1B1D-541B-4F22-9005-3B7487699418}"/>
    <cellStyle name="40% - uthevingsfarge 4 53 3 3" xfId="13636" xr:uid="{6EAA3249-6B20-4B1A-B45D-F8E3BC8984F1}"/>
    <cellStyle name="40% - uthevingsfarge 4 53 4" xfId="9781" xr:uid="{00000000-0005-0000-0000-0000C11C0000}"/>
    <cellStyle name="40% - uthevingsfarge 4 53 4 2" xfId="18207" xr:uid="{169D1938-44E8-47B4-9E10-789C34DF1133}"/>
    <cellStyle name="40% - uthevingsfarge 4 54" xfId="1870" xr:uid="{00000000-0005-0000-0000-0000C21C0000}"/>
    <cellStyle name="40% - uthevingsfarge 4 54 2" xfId="1871" xr:uid="{00000000-0005-0000-0000-0000C31C0000}"/>
    <cellStyle name="40% - uthevingsfarge 4 54 2 2" xfId="5823" xr:uid="{00000000-0005-0000-0000-0000C41C0000}"/>
    <cellStyle name="40% - uthevingsfarge 4 54 2 2 2" xfId="8456" xr:uid="{00000000-0005-0000-0000-0000C51C0000}"/>
    <cellStyle name="40% - uthevingsfarge 4 54 2 2 2 2" xfId="16911" xr:uid="{C990EE71-64F7-401A-942B-6997899B9CB8}"/>
    <cellStyle name="40% - uthevingsfarge 4 54 2 2 3" xfId="14338" xr:uid="{4C59E63C-CD28-41FD-A1C7-9FF9D4DCD98F}"/>
    <cellStyle name="40% - uthevingsfarge 4 54 2 3" xfId="10357" xr:uid="{00000000-0005-0000-0000-0000C61C0000}"/>
    <cellStyle name="40% - uthevingsfarge 4 54 2 3 2" xfId="18774" xr:uid="{613F3A0E-C0F3-4C52-92D2-1509ECC9C88D}"/>
    <cellStyle name="40% - uthevingsfarge 4 54 3" xfId="5102" xr:uid="{00000000-0005-0000-0000-0000C71C0000}"/>
    <cellStyle name="40% - uthevingsfarge 4 54 3 2" xfId="7755" xr:uid="{00000000-0005-0000-0000-0000C81C0000}"/>
    <cellStyle name="40% - uthevingsfarge 4 54 3 2 2" xfId="16210" xr:uid="{BE3ADF58-BB11-4C62-A437-9ECB1A0627D2}"/>
    <cellStyle name="40% - uthevingsfarge 4 54 3 3" xfId="13637" xr:uid="{5F50E7EB-2F45-42FC-BD9E-C39B916D9C80}"/>
    <cellStyle name="40% - uthevingsfarge 4 54 4" xfId="9729" xr:uid="{00000000-0005-0000-0000-0000C91C0000}"/>
    <cellStyle name="40% - uthevingsfarge 4 54 4 2" xfId="18155" xr:uid="{FE57AE8C-AFFB-4ECD-93E1-1A8498B7156A}"/>
    <cellStyle name="40% - uthevingsfarge 4 55" xfId="1872" xr:uid="{00000000-0005-0000-0000-0000CA1C0000}"/>
    <cellStyle name="40% - uthevingsfarge 4 55 2" xfId="1873" xr:uid="{00000000-0005-0000-0000-0000CB1C0000}"/>
    <cellStyle name="40% - uthevingsfarge 4 55 2 2" xfId="5824" xr:uid="{00000000-0005-0000-0000-0000CC1C0000}"/>
    <cellStyle name="40% - uthevingsfarge 4 55 2 2 2" xfId="8457" xr:uid="{00000000-0005-0000-0000-0000CD1C0000}"/>
    <cellStyle name="40% - uthevingsfarge 4 55 2 2 2 2" xfId="16912" xr:uid="{277846E3-EAA3-4999-83F3-86660BAD107F}"/>
    <cellStyle name="40% - uthevingsfarge 4 55 2 2 3" xfId="14339" xr:uid="{22BB97EB-5D67-4C35-9167-35B16DBFF205}"/>
    <cellStyle name="40% - uthevingsfarge 4 55 2 3" xfId="9924" xr:uid="{00000000-0005-0000-0000-0000CE1C0000}"/>
    <cellStyle name="40% - uthevingsfarge 4 55 2 3 2" xfId="18350" xr:uid="{3D5A97B9-BF15-4011-A978-B476C18F2CF1}"/>
    <cellStyle name="40% - uthevingsfarge 4 55 3" xfId="5103" xr:uid="{00000000-0005-0000-0000-0000CF1C0000}"/>
    <cellStyle name="40% - uthevingsfarge 4 55 3 2" xfId="7756" xr:uid="{00000000-0005-0000-0000-0000D01C0000}"/>
    <cellStyle name="40% - uthevingsfarge 4 55 3 2 2" xfId="16211" xr:uid="{C40BA693-6F6D-4C6F-8849-9BE9BFC040DB}"/>
    <cellStyle name="40% - uthevingsfarge 4 55 3 3" xfId="13638" xr:uid="{C547F7EF-EA7E-4617-AA4E-BC50D9CBAA89}"/>
    <cellStyle name="40% - uthevingsfarge 4 55 4" xfId="9780" xr:uid="{00000000-0005-0000-0000-0000D11C0000}"/>
    <cellStyle name="40% - uthevingsfarge 4 55 4 2" xfId="18206" xr:uid="{898362D1-DBC1-41C3-B6B5-5D1F4A1AFF83}"/>
    <cellStyle name="40% - uthevingsfarge 4 56" xfId="1874" xr:uid="{00000000-0005-0000-0000-0000D21C0000}"/>
    <cellStyle name="40% - uthevingsfarge 4 56 2" xfId="1875" xr:uid="{00000000-0005-0000-0000-0000D31C0000}"/>
    <cellStyle name="40% - uthevingsfarge 4 56 2 2" xfId="5825" xr:uid="{00000000-0005-0000-0000-0000D41C0000}"/>
    <cellStyle name="40% - uthevingsfarge 4 56 2 2 2" xfId="8458" xr:uid="{00000000-0005-0000-0000-0000D51C0000}"/>
    <cellStyle name="40% - uthevingsfarge 4 56 2 2 2 2" xfId="16913" xr:uid="{9BED70EE-F87E-4B79-9C97-8A54E8EFCA55}"/>
    <cellStyle name="40% - uthevingsfarge 4 56 2 2 3" xfId="14340" xr:uid="{BF4EAF0D-C1CD-44E9-ABBF-C770A3C9FC3F}"/>
    <cellStyle name="40% - uthevingsfarge 4 56 2 3" xfId="10356" xr:uid="{00000000-0005-0000-0000-0000D61C0000}"/>
    <cellStyle name="40% - uthevingsfarge 4 56 2 3 2" xfId="18773" xr:uid="{16F230C8-C2DA-40A4-A5C5-A2252FA5E643}"/>
    <cellStyle name="40% - uthevingsfarge 4 56 3" xfId="5104" xr:uid="{00000000-0005-0000-0000-0000D71C0000}"/>
    <cellStyle name="40% - uthevingsfarge 4 56 3 2" xfId="7757" xr:uid="{00000000-0005-0000-0000-0000D81C0000}"/>
    <cellStyle name="40% - uthevingsfarge 4 56 3 2 2" xfId="16212" xr:uid="{4C7D9592-3C49-4460-964F-137D13C330C7}"/>
    <cellStyle name="40% - uthevingsfarge 4 56 3 3" xfId="13639" xr:uid="{D6D0981F-DACA-45E0-B42B-09B0B5F71D77}"/>
    <cellStyle name="40% - uthevingsfarge 4 56 4" xfId="9728" xr:uid="{00000000-0005-0000-0000-0000D91C0000}"/>
    <cellStyle name="40% - uthevingsfarge 4 56 4 2" xfId="18154" xr:uid="{9F218615-F7BD-45A0-83C7-1EB2E0997993}"/>
    <cellStyle name="40% - uthevingsfarge 4 57" xfId="1876" xr:uid="{00000000-0005-0000-0000-0000DA1C0000}"/>
    <cellStyle name="40% - uthevingsfarge 4 57 2" xfId="1877" xr:uid="{00000000-0005-0000-0000-0000DB1C0000}"/>
    <cellStyle name="40% - uthevingsfarge 4 57 2 2" xfId="5826" xr:uid="{00000000-0005-0000-0000-0000DC1C0000}"/>
    <cellStyle name="40% - uthevingsfarge 4 57 2 2 2" xfId="8459" xr:uid="{00000000-0005-0000-0000-0000DD1C0000}"/>
    <cellStyle name="40% - uthevingsfarge 4 57 2 2 2 2" xfId="16914" xr:uid="{8FED65AD-CEB3-475A-BE9B-9F43075B1375}"/>
    <cellStyle name="40% - uthevingsfarge 4 57 2 2 3" xfId="14341" xr:uid="{39B60D42-AFDD-459F-9913-DF84F186B112}"/>
    <cellStyle name="40% - uthevingsfarge 4 57 2 3" xfId="9925" xr:uid="{00000000-0005-0000-0000-0000DE1C0000}"/>
    <cellStyle name="40% - uthevingsfarge 4 57 2 3 2" xfId="18351" xr:uid="{DE607C36-F4D8-49F6-98D0-27ED77F2E7F1}"/>
    <cellStyle name="40% - uthevingsfarge 4 57 3" xfId="5105" xr:uid="{00000000-0005-0000-0000-0000DF1C0000}"/>
    <cellStyle name="40% - uthevingsfarge 4 57 3 2" xfId="7758" xr:uid="{00000000-0005-0000-0000-0000E01C0000}"/>
    <cellStyle name="40% - uthevingsfarge 4 57 3 2 2" xfId="16213" xr:uid="{4D0D64B6-0311-4777-BA1B-6527CE718B66}"/>
    <cellStyle name="40% - uthevingsfarge 4 57 3 3" xfId="13640" xr:uid="{1C2DBE47-A3EC-4D8A-9BE7-EC11A7DAA74A}"/>
    <cellStyle name="40% - uthevingsfarge 4 57 4" xfId="9779" xr:uid="{00000000-0005-0000-0000-0000E11C0000}"/>
    <cellStyle name="40% - uthevingsfarge 4 57 4 2" xfId="18205" xr:uid="{697778B1-8EDF-47D3-8071-B63F137F1871}"/>
    <cellStyle name="40% - uthevingsfarge 4 58" xfId="1878" xr:uid="{00000000-0005-0000-0000-0000E21C0000}"/>
    <cellStyle name="40% - uthevingsfarge 4 58 2" xfId="1879" xr:uid="{00000000-0005-0000-0000-0000E31C0000}"/>
    <cellStyle name="40% - uthevingsfarge 4 58 2 2" xfId="5827" xr:uid="{00000000-0005-0000-0000-0000E41C0000}"/>
    <cellStyle name="40% - uthevingsfarge 4 58 2 2 2" xfId="8460" xr:uid="{00000000-0005-0000-0000-0000E51C0000}"/>
    <cellStyle name="40% - uthevingsfarge 4 58 2 2 2 2" xfId="16915" xr:uid="{006EBD11-A66C-4AA0-941E-79A520239E72}"/>
    <cellStyle name="40% - uthevingsfarge 4 58 2 2 3" xfId="14342" xr:uid="{CCBAE3D6-1A63-4EA1-854C-A5C944F2717D}"/>
    <cellStyle name="40% - uthevingsfarge 4 58 2 3" xfId="10355" xr:uid="{00000000-0005-0000-0000-0000E61C0000}"/>
    <cellStyle name="40% - uthevingsfarge 4 58 2 3 2" xfId="18772" xr:uid="{88ECFD5C-830A-49E5-88C1-138170FBA680}"/>
    <cellStyle name="40% - uthevingsfarge 4 58 3" xfId="5106" xr:uid="{00000000-0005-0000-0000-0000E71C0000}"/>
    <cellStyle name="40% - uthevingsfarge 4 58 3 2" xfId="7759" xr:uid="{00000000-0005-0000-0000-0000E81C0000}"/>
    <cellStyle name="40% - uthevingsfarge 4 58 3 2 2" xfId="16214" xr:uid="{B8BA2E54-5D32-4A37-A504-D5C15FFC1FF3}"/>
    <cellStyle name="40% - uthevingsfarge 4 58 3 3" xfId="13641" xr:uid="{0D869FD0-614D-4EDB-9A30-3554F2427E3F}"/>
    <cellStyle name="40% - uthevingsfarge 4 58 4" xfId="9727" xr:uid="{00000000-0005-0000-0000-0000E91C0000}"/>
    <cellStyle name="40% - uthevingsfarge 4 58 4 2" xfId="18153" xr:uid="{D99EC22B-13DD-49B6-9FA1-505C7991A1B9}"/>
    <cellStyle name="40% - uthevingsfarge 4 59" xfId="1880" xr:uid="{00000000-0005-0000-0000-0000EA1C0000}"/>
    <cellStyle name="40% - uthevingsfarge 4 59 2" xfId="1881" xr:uid="{00000000-0005-0000-0000-0000EB1C0000}"/>
    <cellStyle name="40% - uthevingsfarge 4 59 2 2" xfId="5828" xr:uid="{00000000-0005-0000-0000-0000EC1C0000}"/>
    <cellStyle name="40% - uthevingsfarge 4 59 2 2 2" xfId="8461" xr:uid="{00000000-0005-0000-0000-0000ED1C0000}"/>
    <cellStyle name="40% - uthevingsfarge 4 59 2 2 2 2" xfId="16916" xr:uid="{9F80D614-53B0-4A2F-97EA-95934D5FFB25}"/>
    <cellStyle name="40% - uthevingsfarge 4 59 2 2 3" xfId="14343" xr:uid="{EE4FA06F-BC72-407C-9C09-E7418E775C17}"/>
    <cellStyle name="40% - uthevingsfarge 4 59 2 3" xfId="9926" xr:uid="{00000000-0005-0000-0000-0000EE1C0000}"/>
    <cellStyle name="40% - uthevingsfarge 4 59 2 3 2" xfId="18352" xr:uid="{10980F71-7E05-4C1B-865D-1916358EFB47}"/>
    <cellStyle name="40% - uthevingsfarge 4 59 3" xfId="5107" xr:uid="{00000000-0005-0000-0000-0000EF1C0000}"/>
    <cellStyle name="40% - uthevingsfarge 4 59 3 2" xfId="7760" xr:uid="{00000000-0005-0000-0000-0000F01C0000}"/>
    <cellStyle name="40% - uthevingsfarge 4 59 3 2 2" xfId="16215" xr:uid="{1467661B-6838-45D7-8931-AD2B8377ADA2}"/>
    <cellStyle name="40% - uthevingsfarge 4 59 3 3" xfId="13642" xr:uid="{7CAC671C-567A-4D65-BEB0-5DD6DEF761C4}"/>
    <cellStyle name="40% - uthevingsfarge 4 59 4" xfId="9778" xr:uid="{00000000-0005-0000-0000-0000F11C0000}"/>
    <cellStyle name="40% - uthevingsfarge 4 59 4 2" xfId="18204" xr:uid="{AD013C06-4A5F-429C-AC16-E2DE2DBBCB76}"/>
    <cellStyle name="40% - uthevingsfarge 4 6" xfId="1882" xr:uid="{00000000-0005-0000-0000-0000F21C0000}"/>
    <cellStyle name="40% - uthevingsfarge 4 6 2" xfId="1883" xr:uid="{00000000-0005-0000-0000-0000F31C0000}"/>
    <cellStyle name="40% - uthevingsfarge 4 6 2 2" xfId="5829" xr:uid="{00000000-0005-0000-0000-0000F41C0000}"/>
    <cellStyle name="40% - uthevingsfarge 4 6 2 2 2" xfId="8462" xr:uid="{00000000-0005-0000-0000-0000F51C0000}"/>
    <cellStyle name="40% - uthevingsfarge 4 6 2 2 2 2" xfId="16917" xr:uid="{6C38F707-9841-43AC-AD13-FB7AF82AC3B0}"/>
    <cellStyle name="40% - uthevingsfarge 4 6 2 2 3" xfId="14344" xr:uid="{FCDF8DA6-0611-4B9D-94D5-6CE7EE071286}"/>
    <cellStyle name="40% - uthevingsfarge 4 6 2 3" xfId="10354" xr:uid="{00000000-0005-0000-0000-0000F61C0000}"/>
    <cellStyle name="40% - uthevingsfarge 4 6 2 3 2" xfId="18771" xr:uid="{FAD078B1-B018-4B94-8615-9270EFF7A310}"/>
    <cellStyle name="40% - uthevingsfarge 4 6 3" xfId="5108" xr:uid="{00000000-0005-0000-0000-0000F71C0000}"/>
    <cellStyle name="40% - uthevingsfarge 4 6 3 2" xfId="7761" xr:uid="{00000000-0005-0000-0000-0000F81C0000}"/>
    <cellStyle name="40% - uthevingsfarge 4 6 3 2 2" xfId="16216" xr:uid="{7C1457D8-9E05-4EE4-87FA-E4DB198B27E8}"/>
    <cellStyle name="40% - uthevingsfarge 4 6 3 3" xfId="13643" xr:uid="{F61942C2-907D-4F47-8D2B-F6924E5E8032}"/>
    <cellStyle name="40% - uthevingsfarge 4 6 4" xfId="9726" xr:uid="{00000000-0005-0000-0000-0000F91C0000}"/>
    <cellStyle name="40% - uthevingsfarge 4 6 4 2" xfId="18152" xr:uid="{A3221924-723B-4028-A7BD-5A8AD65D27D3}"/>
    <cellStyle name="40% - uthevingsfarge 4 60" xfId="1884" xr:uid="{00000000-0005-0000-0000-0000FA1C0000}"/>
    <cellStyle name="40% - uthevingsfarge 4 60 2" xfId="1885" xr:uid="{00000000-0005-0000-0000-0000FB1C0000}"/>
    <cellStyle name="40% - uthevingsfarge 4 60 3" xfId="9371" xr:uid="{00000000-0005-0000-0000-0000FC1C0000}"/>
    <cellStyle name="40% - uthevingsfarge 4 60 3 2" xfId="17797" xr:uid="{0DB74B52-F840-4242-84C0-D5DA7DD980B1}"/>
    <cellStyle name="40% - uthevingsfarge 4 61" xfId="1886" xr:uid="{00000000-0005-0000-0000-0000FD1C0000}"/>
    <cellStyle name="40% - uthevingsfarge 4 61 2" xfId="1887" xr:uid="{00000000-0005-0000-0000-0000FE1C0000}"/>
    <cellStyle name="40% - uthevingsfarge 4 62" xfId="1888" xr:uid="{00000000-0005-0000-0000-0000FF1C0000}"/>
    <cellStyle name="40% - uthevingsfarge 4 62 2" xfId="1889" xr:uid="{00000000-0005-0000-0000-0000001D0000}"/>
    <cellStyle name="40% - uthevingsfarge 4 63" xfId="1890" xr:uid="{00000000-0005-0000-0000-0000011D0000}"/>
    <cellStyle name="40% - uthevingsfarge 4 63 2" xfId="1891" xr:uid="{00000000-0005-0000-0000-0000021D0000}"/>
    <cellStyle name="40% - uthevingsfarge 4 64" xfId="1892" xr:uid="{00000000-0005-0000-0000-0000031D0000}"/>
    <cellStyle name="40% - uthevingsfarge 4 64 2" xfId="1893" xr:uid="{00000000-0005-0000-0000-0000041D0000}"/>
    <cellStyle name="40% - uthevingsfarge 4 65" xfId="1894" xr:uid="{00000000-0005-0000-0000-0000051D0000}"/>
    <cellStyle name="40% - uthevingsfarge 4 65 2" xfId="1895" xr:uid="{00000000-0005-0000-0000-0000061D0000}"/>
    <cellStyle name="40% - uthevingsfarge 4 66" xfId="1896" xr:uid="{00000000-0005-0000-0000-0000071D0000}"/>
    <cellStyle name="40% - uthevingsfarge 4 66 2" xfId="1897" xr:uid="{00000000-0005-0000-0000-0000081D0000}"/>
    <cellStyle name="40% - uthevingsfarge 4 67" xfId="1898" xr:uid="{00000000-0005-0000-0000-0000091D0000}"/>
    <cellStyle name="40% - uthevingsfarge 4 67 2" xfId="1899" xr:uid="{00000000-0005-0000-0000-00000A1D0000}"/>
    <cellStyle name="40% - uthevingsfarge 4 68" xfId="1900" xr:uid="{00000000-0005-0000-0000-00000B1D0000}"/>
    <cellStyle name="40% - uthevingsfarge 4 68 2" xfId="1901" xr:uid="{00000000-0005-0000-0000-00000C1D0000}"/>
    <cellStyle name="40% - uthevingsfarge 4 69" xfId="1902" xr:uid="{00000000-0005-0000-0000-00000D1D0000}"/>
    <cellStyle name="40% - uthevingsfarge 4 69 2" xfId="1903" xr:uid="{00000000-0005-0000-0000-00000E1D0000}"/>
    <cellStyle name="40% - uthevingsfarge 4 7" xfId="1904" xr:uid="{00000000-0005-0000-0000-00000F1D0000}"/>
    <cellStyle name="40% - uthevingsfarge 4 7 2" xfId="1905" xr:uid="{00000000-0005-0000-0000-0000101D0000}"/>
    <cellStyle name="40% - uthevingsfarge 4 7 2 2" xfId="5830" xr:uid="{00000000-0005-0000-0000-0000111D0000}"/>
    <cellStyle name="40% - uthevingsfarge 4 7 2 2 2" xfId="8463" xr:uid="{00000000-0005-0000-0000-0000121D0000}"/>
    <cellStyle name="40% - uthevingsfarge 4 7 2 2 2 2" xfId="16918" xr:uid="{4FCD848F-6886-4AD6-B2B9-ED2A2D902A17}"/>
    <cellStyle name="40% - uthevingsfarge 4 7 2 2 3" xfId="14345" xr:uid="{75E3722F-2DD2-4456-BAE8-B0014FF0E0C0}"/>
    <cellStyle name="40% - uthevingsfarge 4 7 2 3" xfId="10353" xr:uid="{00000000-0005-0000-0000-0000131D0000}"/>
    <cellStyle name="40% - uthevingsfarge 4 7 2 3 2" xfId="18770" xr:uid="{EC3B2E14-09FE-4823-9FD0-499ED1F8B6C0}"/>
    <cellStyle name="40% - uthevingsfarge 4 7 3" xfId="5109" xr:uid="{00000000-0005-0000-0000-0000141D0000}"/>
    <cellStyle name="40% - uthevingsfarge 4 7 3 2" xfId="7762" xr:uid="{00000000-0005-0000-0000-0000151D0000}"/>
    <cellStyle name="40% - uthevingsfarge 4 7 3 2 2" xfId="16217" xr:uid="{9BC577FE-2395-4A9D-AD31-35EB4F19CDE6}"/>
    <cellStyle name="40% - uthevingsfarge 4 7 3 3" xfId="13644" xr:uid="{403BAEB5-FBFE-40BB-858B-A2A457835448}"/>
    <cellStyle name="40% - uthevingsfarge 4 7 4" xfId="10674" xr:uid="{00000000-0005-0000-0000-0000161D0000}"/>
    <cellStyle name="40% - uthevingsfarge 4 7 4 2" xfId="19081" xr:uid="{4814C9E1-3FF9-4284-BD6D-983017CF5D88}"/>
    <cellStyle name="40% - uthevingsfarge 4 70" xfId="1906" xr:uid="{00000000-0005-0000-0000-0000171D0000}"/>
    <cellStyle name="40% - uthevingsfarge 4 70 2" xfId="1907" xr:uid="{00000000-0005-0000-0000-0000181D0000}"/>
    <cellStyle name="40% - uthevingsfarge 4 71" xfId="1908" xr:uid="{00000000-0005-0000-0000-0000191D0000}"/>
    <cellStyle name="40% - uthevingsfarge 4 71 2" xfId="1909" xr:uid="{00000000-0005-0000-0000-00001A1D0000}"/>
    <cellStyle name="40% - uthevingsfarge 4 72" xfId="1910" xr:uid="{00000000-0005-0000-0000-00001B1D0000}"/>
    <cellStyle name="40% - uthevingsfarge 4 72 2" xfId="1911" xr:uid="{00000000-0005-0000-0000-00001C1D0000}"/>
    <cellStyle name="40% - uthevingsfarge 4 73" xfId="1912" xr:uid="{00000000-0005-0000-0000-00001D1D0000}"/>
    <cellStyle name="40% - uthevingsfarge 4 73 2" xfId="1913" xr:uid="{00000000-0005-0000-0000-00001E1D0000}"/>
    <cellStyle name="40% - uthevingsfarge 4 74" xfId="1914" xr:uid="{00000000-0005-0000-0000-00001F1D0000}"/>
    <cellStyle name="40% - uthevingsfarge 4 74 2" xfId="1915" xr:uid="{00000000-0005-0000-0000-0000201D0000}"/>
    <cellStyle name="40% - uthevingsfarge 4 75" xfId="1916" xr:uid="{00000000-0005-0000-0000-0000211D0000}"/>
    <cellStyle name="40% - uthevingsfarge 4 75 2" xfId="1917" xr:uid="{00000000-0005-0000-0000-0000221D0000}"/>
    <cellStyle name="40% - uthevingsfarge 4 76" xfId="1918" xr:uid="{00000000-0005-0000-0000-0000231D0000}"/>
    <cellStyle name="40% - uthevingsfarge 4 76 2" xfId="1919" xr:uid="{00000000-0005-0000-0000-0000241D0000}"/>
    <cellStyle name="40% - uthevingsfarge 4 77" xfId="1920" xr:uid="{00000000-0005-0000-0000-0000251D0000}"/>
    <cellStyle name="40% - uthevingsfarge 4 78" xfId="1921" xr:uid="{00000000-0005-0000-0000-0000261D0000}"/>
    <cellStyle name="40% - uthevingsfarge 4 79" xfId="1922" xr:uid="{00000000-0005-0000-0000-0000271D0000}"/>
    <cellStyle name="40% - uthevingsfarge 4 8" xfId="1923" xr:uid="{00000000-0005-0000-0000-0000281D0000}"/>
    <cellStyle name="40% - uthevingsfarge 4 8 2" xfId="1924" xr:uid="{00000000-0005-0000-0000-0000291D0000}"/>
    <cellStyle name="40% - uthevingsfarge 4 8 2 2" xfId="5831" xr:uid="{00000000-0005-0000-0000-00002A1D0000}"/>
    <cellStyle name="40% - uthevingsfarge 4 8 2 2 2" xfId="8464" xr:uid="{00000000-0005-0000-0000-00002B1D0000}"/>
    <cellStyle name="40% - uthevingsfarge 4 8 2 2 2 2" xfId="16919" xr:uid="{D876E214-A7D7-4C5B-B3E7-4CF9F41FA956}"/>
    <cellStyle name="40% - uthevingsfarge 4 8 2 2 3" xfId="14346" xr:uid="{3E5B0CD2-F33B-46D1-87B4-3060660835BD}"/>
    <cellStyle name="40% - uthevingsfarge 4 8 2 3" xfId="9777" xr:uid="{00000000-0005-0000-0000-00002C1D0000}"/>
    <cellStyle name="40% - uthevingsfarge 4 8 2 3 2" xfId="18203" xr:uid="{3075B58E-2F76-47CB-9B00-37897D3A52E4}"/>
    <cellStyle name="40% - uthevingsfarge 4 8 3" xfId="5110" xr:uid="{00000000-0005-0000-0000-00002D1D0000}"/>
    <cellStyle name="40% - uthevingsfarge 4 8 3 2" xfId="7763" xr:uid="{00000000-0005-0000-0000-00002E1D0000}"/>
    <cellStyle name="40% - uthevingsfarge 4 8 3 2 2" xfId="16218" xr:uid="{F4C67F5F-CC85-4654-A505-4CF65C14DFEA}"/>
    <cellStyle name="40% - uthevingsfarge 4 8 3 3" xfId="13645" xr:uid="{29E94307-D6D2-430C-BFD8-ED052D1FB622}"/>
    <cellStyle name="40% - uthevingsfarge 4 8 4" xfId="9370" xr:uid="{00000000-0005-0000-0000-00002F1D0000}"/>
    <cellStyle name="40% - uthevingsfarge 4 8 4 2" xfId="17796" xr:uid="{E947CDAF-9653-47E3-97E0-0C478FCC9EC0}"/>
    <cellStyle name="40% - uthevingsfarge 4 80" xfId="1925" xr:uid="{00000000-0005-0000-0000-0000301D0000}"/>
    <cellStyle name="40% - uthevingsfarge 4 81" xfId="1926" xr:uid="{00000000-0005-0000-0000-0000311D0000}"/>
    <cellStyle name="40% - uthevingsfarge 4 82" xfId="1927" xr:uid="{00000000-0005-0000-0000-0000321D0000}"/>
    <cellStyle name="40% - uthevingsfarge 4 83" xfId="1928" xr:uid="{00000000-0005-0000-0000-0000331D0000}"/>
    <cellStyle name="40% - uthevingsfarge 4 84" xfId="1929" xr:uid="{00000000-0005-0000-0000-0000341D0000}"/>
    <cellStyle name="40% - uthevingsfarge 4 85" xfId="1930" xr:uid="{00000000-0005-0000-0000-0000351D0000}"/>
    <cellStyle name="40% - uthevingsfarge 4 86" xfId="1931" xr:uid="{00000000-0005-0000-0000-0000361D0000}"/>
    <cellStyle name="40% - uthevingsfarge 4 87" xfId="1932" xr:uid="{00000000-0005-0000-0000-0000371D0000}"/>
    <cellStyle name="40% - uthevingsfarge 4 88" xfId="1933" xr:uid="{00000000-0005-0000-0000-0000381D0000}"/>
    <cellStyle name="40% - uthevingsfarge 4 89" xfId="1934" xr:uid="{00000000-0005-0000-0000-0000391D0000}"/>
    <cellStyle name="40% - uthevingsfarge 4 9" xfId="1935" xr:uid="{00000000-0005-0000-0000-00003A1D0000}"/>
    <cellStyle name="40% - uthevingsfarge 4 9 2" xfId="1936" xr:uid="{00000000-0005-0000-0000-00003B1D0000}"/>
    <cellStyle name="40% - uthevingsfarge 4 9 2 2" xfId="5832" xr:uid="{00000000-0005-0000-0000-00003C1D0000}"/>
    <cellStyle name="40% - uthevingsfarge 4 9 2 2 2" xfId="8465" xr:uid="{00000000-0005-0000-0000-00003D1D0000}"/>
    <cellStyle name="40% - uthevingsfarge 4 9 2 2 2 2" xfId="16920" xr:uid="{8592D229-AB4F-444D-9968-1EA2A910CA7A}"/>
    <cellStyle name="40% - uthevingsfarge 4 9 2 2 3" xfId="14347" xr:uid="{39E45A79-D83F-4D8D-8663-2713DEBBBB1E}"/>
    <cellStyle name="40% - uthevingsfarge 4 9 2 3" xfId="10352" xr:uid="{00000000-0005-0000-0000-00003E1D0000}"/>
    <cellStyle name="40% - uthevingsfarge 4 9 2 3 2" xfId="18769" xr:uid="{94008C50-4B4B-433B-B3FE-04C368508989}"/>
    <cellStyle name="40% - uthevingsfarge 4 9 3" xfId="5111" xr:uid="{00000000-0005-0000-0000-00003F1D0000}"/>
    <cellStyle name="40% - uthevingsfarge 4 9 3 2" xfId="7764" xr:uid="{00000000-0005-0000-0000-0000401D0000}"/>
    <cellStyle name="40% - uthevingsfarge 4 9 3 2 2" xfId="16219" xr:uid="{5BA730A0-4958-4D51-B374-41CEB2E8D3BA}"/>
    <cellStyle name="40% - uthevingsfarge 4 9 3 3" xfId="13646" xr:uid="{356B09F6-B7C4-430C-8E1B-957F91FA8C6A}"/>
    <cellStyle name="40% - uthevingsfarge 4 9 4" xfId="10673" xr:uid="{00000000-0005-0000-0000-0000411D0000}"/>
    <cellStyle name="40% - uthevingsfarge 4 9 4 2" xfId="19080" xr:uid="{46A996E9-35AA-4E61-B208-3F5FDA29F888}"/>
    <cellStyle name="40% - uthevingsfarge 4 90" xfId="1937" xr:uid="{00000000-0005-0000-0000-0000421D0000}"/>
    <cellStyle name="40% - uthevingsfarge 4 90 2" xfId="2919" xr:uid="{00000000-0005-0000-0000-0000431D0000}"/>
    <cellStyle name="40% - uthevingsfarge 4 90 2 2" xfId="3399" xr:uid="{00000000-0005-0000-0000-0000441D0000}"/>
    <cellStyle name="40% - uthevingsfarge 4 90 2 2 2" xfId="6984" xr:uid="{00000000-0005-0000-0000-0000451D0000}"/>
    <cellStyle name="40% - uthevingsfarge 4 90 2 2 2 2" xfId="15439" xr:uid="{EE680451-B601-4627-A182-F3EEAC3F870E}"/>
    <cellStyle name="40% - uthevingsfarge 4 90 2 2 3" xfId="12292" xr:uid="{ABDBEA7D-B2E0-4B00-8359-38D9C12FD763}"/>
    <cellStyle name="40% - uthevingsfarge 4 90 2 3" xfId="3709" xr:uid="{00000000-0005-0000-0000-0000461D0000}"/>
    <cellStyle name="40% - uthevingsfarge 4 90 2 3 2" xfId="12598" xr:uid="{7233523F-9EFA-4FE8-BA2F-EC4869520A5B}"/>
    <cellStyle name="40% - uthevingsfarge 4 90 2 4" xfId="6492" xr:uid="{00000000-0005-0000-0000-0000471D0000}"/>
    <cellStyle name="40% - uthevingsfarge 4 90 2 4 2" xfId="14947" xr:uid="{553E6872-580E-403A-AE10-BF19D7696B08}"/>
    <cellStyle name="40% - uthevingsfarge 4 90 2 5" xfId="8984" xr:uid="{00000000-0005-0000-0000-0000481D0000}"/>
    <cellStyle name="40% - uthevingsfarge 4 90 2 5 2" xfId="17439" xr:uid="{FC864636-530D-4E4E-A523-B7526898B801}"/>
    <cellStyle name="40% - uthevingsfarge 4 90 2 6" xfId="11812" xr:uid="{AA0328FD-30E9-4B2B-8102-C8E4195CCDBB}"/>
    <cellStyle name="40% - uthevingsfarge 4 90 3" xfId="3398" xr:uid="{00000000-0005-0000-0000-0000491D0000}"/>
    <cellStyle name="40% - uthevingsfarge 4 90 3 2" xfId="6983" xr:uid="{00000000-0005-0000-0000-00004A1D0000}"/>
    <cellStyle name="40% - uthevingsfarge 4 90 3 2 2" xfId="15438" xr:uid="{5D50788C-9B3E-427B-B098-F4BB63E66E50}"/>
    <cellStyle name="40% - uthevingsfarge 4 90 3 3" xfId="12291" xr:uid="{AF8FA29A-178A-47D8-9307-33F54DD57A4D}"/>
    <cellStyle name="40% - uthevingsfarge 4 90 4" xfId="3828" xr:uid="{00000000-0005-0000-0000-00004B1D0000}"/>
    <cellStyle name="40% - uthevingsfarge 4 90 4 2" xfId="12717" xr:uid="{CFB68D7A-C939-4240-9B6F-D3EDC998BEAE}"/>
    <cellStyle name="40% - uthevingsfarge 4 90 5" xfId="6207" xr:uid="{00000000-0005-0000-0000-00004C1D0000}"/>
    <cellStyle name="40% - uthevingsfarge 4 90 5 2" xfId="14662" xr:uid="{E5315B6F-29FF-4A8F-8671-550537F8D14E}"/>
    <cellStyle name="40% - uthevingsfarge 4 90 6" xfId="8983" xr:uid="{00000000-0005-0000-0000-00004D1D0000}"/>
    <cellStyle name="40% - uthevingsfarge 4 90 6 2" xfId="17438" xr:uid="{80CF3EF0-A157-4C91-837D-42EFBCD89972}"/>
    <cellStyle name="40% - uthevingsfarge 4 90 7" xfId="11530" xr:uid="{60C3C066-6C38-44D9-A15A-D3F6D9A65923}"/>
    <cellStyle name="40% - uthevingsfarge 4 91" xfId="1938" xr:uid="{00000000-0005-0000-0000-00004E1D0000}"/>
    <cellStyle name="40% - uthevingsfarge 4 91 2" xfId="2920" xr:uid="{00000000-0005-0000-0000-00004F1D0000}"/>
    <cellStyle name="40% - uthevingsfarge 4 91 2 2" xfId="3401" xr:uid="{00000000-0005-0000-0000-0000501D0000}"/>
    <cellStyle name="40% - uthevingsfarge 4 91 2 2 2" xfId="6986" xr:uid="{00000000-0005-0000-0000-0000511D0000}"/>
    <cellStyle name="40% - uthevingsfarge 4 91 2 2 2 2" xfId="15441" xr:uid="{E592392F-B910-48C4-9E18-ECEEB579746A}"/>
    <cellStyle name="40% - uthevingsfarge 4 91 2 2 3" xfId="12294" xr:uid="{56284012-5DDB-466B-9BC3-2CB5EDE6AD4D}"/>
    <cellStyle name="40% - uthevingsfarge 4 91 2 3" xfId="3674" xr:uid="{00000000-0005-0000-0000-0000521D0000}"/>
    <cellStyle name="40% - uthevingsfarge 4 91 2 3 2" xfId="12563" xr:uid="{7BB72818-FB76-4D27-95A2-6EDBF1FD8F8E}"/>
    <cellStyle name="40% - uthevingsfarge 4 91 2 4" xfId="6493" xr:uid="{00000000-0005-0000-0000-0000531D0000}"/>
    <cellStyle name="40% - uthevingsfarge 4 91 2 4 2" xfId="14948" xr:uid="{0A4AB367-C329-4456-B3D2-CF694AB0C997}"/>
    <cellStyle name="40% - uthevingsfarge 4 91 2 5" xfId="8986" xr:uid="{00000000-0005-0000-0000-0000541D0000}"/>
    <cellStyle name="40% - uthevingsfarge 4 91 2 5 2" xfId="17441" xr:uid="{4F5484AB-9DA2-43F0-A9AA-52B9B2398758}"/>
    <cellStyle name="40% - uthevingsfarge 4 91 2 6" xfId="11813" xr:uid="{A5453DC7-62C9-4C83-A82B-2AFE638F5779}"/>
    <cellStyle name="40% - uthevingsfarge 4 91 3" xfId="3400" xr:uid="{00000000-0005-0000-0000-0000551D0000}"/>
    <cellStyle name="40% - uthevingsfarge 4 91 3 2" xfId="6985" xr:uid="{00000000-0005-0000-0000-0000561D0000}"/>
    <cellStyle name="40% - uthevingsfarge 4 91 3 2 2" xfId="15440" xr:uid="{3FF76042-A173-47BD-B599-8E46B7866F7D}"/>
    <cellStyle name="40% - uthevingsfarge 4 91 3 3" xfId="12293" xr:uid="{5FD33568-C16A-486C-9454-65C66CB2F673}"/>
    <cellStyle name="40% - uthevingsfarge 4 91 4" xfId="3827" xr:uid="{00000000-0005-0000-0000-0000571D0000}"/>
    <cellStyle name="40% - uthevingsfarge 4 91 4 2" xfId="12716" xr:uid="{170E4EFB-C8A4-4ACE-91EC-3CBFFAFDAF8D}"/>
    <cellStyle name="40% - uthevingsfarge 4 91 5" xfId="6208" xr:uid="{00000000-0005-0000-0000-0000581D0000}"/>
    <cellStyle name="40% - uthevingsfarge 4 91 5 2" xfId="14663" xr:uid="{EC24DFDF-0B05-4653-90EF-E6BEDAE8EB56}"/>
    <cellStyle name="40% - uthevingsfarge 4 91 6" xfId="8985" xr:uid="{00000000-0005-0000-0000-0000591D0000}"/>
    <cellStyle name="40% - uthevingsfarge 4 91 6 2" xfId="17440" xr:uid="{65627489-2BC8-4C40-B30C-AC95A321EF08}"/>
    <cellStyle name="40% - uthevingsfarge 4 91 7" xfId="11531" xr:uid="{59E9B854-6A8F-4E70-B1AF-C0E0160385BE}"/>
    <cellStyle name="40% - uthevingsfarge 4 92" xfId="1939" xr:uid="{00000000-0005-0000-0000-00005A1D0000}"/>
    <cellStyle name="40% - uthevingsfarge 4 92 2" xfId="2921" xr:uid="{00000000-0005-0000-0000-00005B1D0000}"/>
    <cellStyle name="40% - uthevingsfarge 4 92 2 2" xfId="3403" xr:uid="{00000000-0005-0000-0000-00005C1D0000}"/>
    <cellStyle name="40% - uthevingsfarge 4 92 2 2 2" xfId="6988" xr:uid="{00000000-0005-0000-0000-00005D1D0000}"/>
    <cellStyle name="40% - uthevingsfarge 4 92 2 2 2 2" xfId="15443" xr:uid="{CC3A4E2F-A7DA-4BB8-A1DE-7C20CE2E1BA3}"/>
    <cellStyle name="40% - uthevingsfarge 4 92 2 2 3" xfId="12296" xr:uid="{B162E69E-5A92-4335-ABEC-BD06AFC8573C}"/>
    <cellStyle name="40% - uthevingsfarge 4 92 2 3" xfId="4093" xr:uid="{00000000-0005-0000-0000-00005E1D0000}"/>
    <cellStyle name="40% - uthevingsfarge 4 92 2 3 2" xfId="12981" xr:uid="{B51CB801-107B-4FB5-B86C-B348A5C96F49}"/>
    <cellStyle name="40% - uthevingsfarge 4 92 2 4" xfId="6494" xr:uid="{00000000-0005-0000-0000-00005F1D0000}"/>
    <cellStyle name="40% - uthevingsfarge 4 92 2 4 2" xfId="14949" xr:uid="{39513B14-F942-44CE-B0B5-D00172C7CDC1}"/>
    <cellStyle name="40% - uthevingsfarge 4 92 2 5" xfId="8988" xr:uid="{00000000-0005-0000-0000-0000601D0000}"/>
    <cellStyle name="40% - uthevingsfarge 4 92 2 5 2" xfId="17443" xr:uid="{ABFC1519-3365-4607-BED3-0F9D7829FA36}"/>
    <cellStyle name="40% - uthevingsfarge 4 92 2 6" xfId="11814" xr:uid="{734C8EE9-E879-4A28-9E15-088BDC757F22}"/>
    <cellStyle name="40% - uthevingsfarge 4 92 3" xfId="3402" xr:uid="{00000000-0005-0000-0000-0000611D0000}"/>
    <cellStyle name="40% - uthevingsfarge 4 92 3 2" xfId="6987" xr:uid="{00000000-0005-0000-0000-0000621D0000}"/>
    <cellStyle name="40% - uthevingsfarge 4 92 3 2 2" xfId="15442" xr:uid="{A90152F9-7E2B-4CAA-B675-244140E9901D}"/>
    <cellStyle name="40% - uthevingsfarge 4 92 3 3" xfId="12295" xr:uid="{F24AF41C-05E9-4FB4-95EA-84C03980DF76}"/>
    <cellStyle name="40% - uthevingsfarge 4 92 4" xfId="3826" xr:uid="{00000000-0005-0000-0000-0000631D0000}"/>
    <cellStyle name="40% - uthevingsfarge 4 92 4 2" xfId="12715" xr:uid="{61D853E2-11D3-48C7-916A-21553DDF0047}"/>
    <cellStyle name="40% - uthevingsfarge 4 92 5" xfId="6209" xr:uid="{00000000-0005-0000-0000-0000641D0000}"/>
    <cellStyle name="40% - uthevingsfarge 4 92 5 2" xfId="14664" xr:uid="{69543C74-9013-4AE1-B431-1CEC0C23DF9E}"/>
    <cellStyle name="40% - uthevingsfarge 4 92 6" xfId="8987" xr:uid="{00000000-0005-0000-0000-0000651D0000}"/>
    <cellStyle name="40% - uthevingsfarge 4 92 6 2" xfId="17442" xr:uid="{361AA979-ED5D-42B5-BF78-AAF0305C2386}"/>
    <cellStyle name="40% - uthevingsfarge 4 92 7" xfId="11532" xr:uid="{628E0103-506E-47D1-8D53-FF3C70A91E62}"/>
    <cellStyle name="40% - uthevingsfarge 4 93" xfId="1940" xr:uid="{00000000-0005-0000-0000-0000661D0000}"/>
    <cellStyle name="40% - uthevingsfarge 4 93 2" xfId="2922" xr:uid="{00000000-0005-0000-0000-0000671D0000}"/>
    <cellStyle name="40% - uthevingsfarge 4 93 2 2" xfId="3405" xr:uid="{00000000-0005-0000-0000-0000681D0000}"/>
    <cellStyle name="40% - uthevingsfarge 4 93 2 2 2" xfId="6990" xr:uid="{00000000-0005-0000-0000-0000691D0000}"/>
    <cellStyle name="40% - uthevingsfarge 4 93 2 2 2 2" xfId="15445" xr:uid="{E4672A33-B664-4608-957D-5C17EE3922FA}"/>
    <cellStyle name="40% - uthevingsfarge 4 93 2 2 3" xfId="12298" xr:uid="{523BF981-74F0-4198-964A-5CFB5B3E6F7D}"/>
    <cellStyle name="40% - uthevingsfarge 4 93 2 3" xfId="4020" xr:uid="{00000000-0005-0000-0000-00006A1D0000}"/>
    <cellStyle name="40% - uthevingsfarge 4 93 2 3 2" xfId="12908" xr:uid="{912962B6-3B17-44B4-B292-D92707E8A654}"/>
    <cellStyle name="40% - uthevingsfarge 4 93 2 4" xfId="6495" xr:uid="{00000000-0005-0000-0000-00006B1D0000}"/>
    <cellStyle name="40% - uthevingsfarge 4 93 2 4 2" xfId="14950" xr:uid="{4ABD12F2-9C77-4E35-AE61-CC27F78830A1}"/>
    <cellStyle name="40% - uthevingsfarge 4 93 2 5" xfId="8990" xr:uid="{00000000-0005-0000-0000-00006C1D0000}"/>
    <cellStyle name="40% - uthevingsfarge 4 93 2 5 2" xfId="17445" xr:uid="{7AECB6CA-05D5-4E8A-A2AB-5E2457E12532}"/>
    <cellStyle name="40% - uthevingsfarge 4 93 2 6" xfId="11815" xr:uid="{870DE620-8170-43B4-B984-286BCC0D178D}"/>
    <cellStyle name="40% - uthevingsfarge 4 93 3" xfId="3404" xr:uid="{00000000-0005-0000-0000-00006D1D0000}"/>
    <cellStyle name="40% - uthevingsfarge 4 93 3 2" xfId="6989" xr:uid="{00000000-0005-0000-0000-00006E1D0000}"/>
    <cellStyle name="40% - uthevingsfarge 4 93 3 2 2" xfId="15444" xr:uid="{D84F0E08-A3F2-4B90-ACBC-78A1CD4F6094}"/>
    <cellStyle name="40% - uthevingsfarge 4 93 3 3" xfId="12297" xr:uid="{712F798E-8B7C-48FA-9AF2-3422F3EE3042}"/>
    <cellStyle name="40% - uthevingsfarge 4 93 4" xfId="3825" xr:uid="{00000000-0005-0000-0000-00006F1D0000}"/>
    <cellStyle name="40% - uthevingsfarge 4 93 4 2" xfId="12714" xr:uid="{3E67F969-2876-46CC-95F0-E32F3FCCD34F}"/>
    <cellStyle name="40% - uthevingsfarge 4 93 5" xfId="6210" xr:uid="{00000000-0005-0000-0000-0000701D0000}"/>
    <cellStyle name="40% - uthevingsfarge 4 93 5 2" xfId="14665" xr:uid="{60EEEB2B-0E53-40DE-B248-681DEFE6B74E}"/>
    <cellStyle name="40% - uthevingsfarge 4 93 6" xfId="8989" xr:uid="{00000000-0005-0000-0000-0000711D0000}"/>
    <cellStyle name="40% - uthevingsfarge 4 93 6 2" xfId="17444" xr:uid="{9A45E976-510D-4CF1-A3E6-DF995F7568E4}"/>
    <cellStyle name="40% - uthevingsfarge 4 93 7" xfId="11533" xr:uid="{92B55B61-C486-48EE-84EA-057DB7827DD9}"/>
    <cellStyle name="40% - uthevingsfarge 4 94" xfId="1941" xr:uid="{00000000-0005-0000-0000-0000721D0000}"/>
    <cellStyle name="40% - uthevingsfarge 4 94 2" xfId="2923" xr:uid="{00000000-0005-0000-0000-0000731D0000}"/>
    <cellStyle name="40% - uthevingsfarge 4 94 2 2" xfId="3407" xr:uid="{00000000-0005-0000-0000-0000741D0000}"/>
    <cellStyle name="40% - uthevingsfarge 4 94 2 2 2" xfId="6992" xr:uid="{00000000-0005-0000-0000-0000751D0000}"/>
    <cellStyle name="40% - uthevingsfarge 4 94 2 2 2 2" xfId="15447" xr:uid="{1E03CD97-6653-4A6E-9DF8-9D7AF82ADF20}"/>
    <cellStyle name="40% - uthevingsfarge 4 94 2 2 3" xfId="12300" xr:uid="{49110A5D-C184-4786-827D-1A2AD67092D7}"/>
    <cellStyle name="40% - uthevingsfarge 4 94 2 3" xfId="3708" xr:uid="{00000000-0005-0000-0000-0000761D0000}"/>
    <cellStyle name="40% - uthevingsfarge 4 94 2 3 2" xfId="12597" xr:uid="{06E55816-6456-4816-9AA7-1C1A97A48660}"/>
    <cellStyle name="40% - uthevingsfarge 4 94 2 4" xfId="6496" xr:uid="{00000000-0005-0000-0000-0000771D0000}"/>
    <cellStyle name="40% - uthevingsfarge 4 94 2 4 2" xfId="14951" xr:uid="{8BE98B20-A715-4634-B482-E893D6C2167F}"/>
    <cellStyle name="40% - uthevingsfarge 4 94 2 5" xfId="8992" xr:uid="{00000000-0005-0000-0000-0000781D0000}"/>
    <cellStyle name="40% - uthevingsfarge 4 94 2 5 2" xfId="17447" xr:uid="{C4739527-AE25-4B94-9D25-91CCE63DC636}"/>
    <cellStyle name="40% - uthevingsfarge 4 94 2 6" xfId="11816" xr:uid="{3FAC4C44-B72F-4302-B0D2-3A09EB5DFEBC}"/>
    <cellStyle name="40% - uthevingsfarge 4 94 3" xfId="3406" xr:uid="{00000000-0005-0000-0000-0000791D0000}"/>
    <cellStyle name="40% - uthevingsfarge 4 94 3 2" xfId="6991" xr:uid="{00000000-0005-0000-0000-00007A1D0000}"/>
    <cellStyle name="40% - uthevingsfarge 4 94 3 2 2" xfId="15446" xr:uid="{AC606A15-A5BE-4026-B4BB-66747151563E}"/>
    <cellStyle name="40% - uthevingsfarge 4 94 3 3" xfId="12299" xr:uid="{BB4776A3-9C01-4A5F-B4C0-ECF807D75A31}"/>
    <cellStyle name="40% - uthevingsfarge 4 94 4" xfId="3824" xr:uid="{00000000-0005-0000-0000-00007B1D0000}"/>
    <cellStyle name="40% - uthevingsfarge 4 94 4 2" xfId="12713" xr:uid="{9D29D7C4-41EE-4AE7-98FD-0E1F59341A35}"/>
    <cellStyle name="40% - uthevingsfarge 4 94 5" xfId="6211" xr:uid="{00000000-0005-0000-0000-00007C1D0000}"/>
    <cellStyle name="40% - uthevingsfarge 4 94 5 2" xfId="14666" xr:uid="{4F349834-2469-4A5D-9A1E-4D432969F173}"/>
    <cellStyle name="40% - uthevingsfarge 4 94 6" xfId="8991" xr:uid="{00000000-0005-0000-0000-00007D1D0000}"/>
    <cellStyle name="40% - uthevingsfarge 4 94 6 2" xfId="17446" xr:uid="{C9A9BFA2-0747-4205-8C58-8B56638C9186}"/>
    <cellStyle name="40% - uthevingsfarge 4 94 7" xfId="11534" xr:uid="{98EB1C29-DAC8-4DDB-83FF-669E08276D11}"/>
    <cellStyle name="40% - uthevingsfarge 4 95" xfId="1942" xr:uid="{00000000-0005-0000-0000-00007E1D0000}"/>
    <cellStyle name="40% - uthevingsfarge 4 95 2" xfId="2924" xr:uid="{00000000-0005-0000-0000-00007F1D0000}"/>
    <cellStyle name="40% - uthevingsfarge 4 95 2 2" xfId="3409" xr:uid="{00000000-0005-0000-0000-0000801D0000}"/>
    <cellStyle name="40% - uthevingsfarge 4 95 2 2 2" xfId="6994" xr:uid="{00000000-0005-0000-0000-0000811D0000}"/>
    <cellStyle name="40% - uthevingsfarge 4 95 2 2 2 2" xfId="15449" xr:uid="{B973C92C-F82F-4A1D-BCCF-7EB1FC8AAF92}"/>
    <cellStyle name="40% - uthevingsfarge 4 95 2 2 3" xfId="12302" xr:uid="{FBCF0AC4-2B6E-4186-B81B-BA0E121A394F}"/>
    <cellStyle name="40% - uthevingsfarge 4 95 2 3" xfId="4090" xr:uid="{00000000-0005-0000-0000-0000821D0000}"/>
    <cellStyle name="40% - uthevingsfarge 4 95 2 3 2" xfId="12978" xr:uid="{AA0C0DFB-3005-4DD9-AC98-29E6B6745ABB}"/>
    <cellStyle name="40% - uthevingsfarge 4 95 2 4" xfId="6497" xr:uid="{00000000-0005-0000-0000-0000831D0000}"/>
    <cellStyle name="40% - uthevingsfarge 4 95 2 4 2" xfId="14952" xr:uid="{7B8FCF2D-5E0B-4EA7-B2B7-0A6164F4C4EF}"/>
    <cellStyle name="40% - uthevingsfarge 4 95 2 5" xfId="8994" xr:uid="{00000000-0005-0000-0000-0000841D0000}"/>
    <cellStyle name="40% - uthevingsfarge 4 95 2 5 2" xfId="17449" xr:uid="{905155A8-3E9A-4147-82B1-C1A0D1761F5E}"/>
    <cellStyle name="40% - uthevingsfarge 4 95 2 6" xfId="11817" xr:uid="{93434B72-215F-454D-BBC0-B26F74931B07}"/>
    <cellStyle name="40% - uthevingsfarge 4 95 3" xfId="3408" xr:uid="{00000000-0005-0000-0000-0000851D0000}"/>
    <cellStyle name="40% - uthevingsfarge 4 95 3 2" xfId="6993" xr:uid="{00000000-0005-0000-0000-0000861D0000}"/>
    <cellStyle name="40% - uthevingsfarge 4 95 3 2 2" xfId="15448" xr:uid="{54EAA192-AB7D-4123-BACD-1EFC1A7481E8}"/>
    <cellStyle name="40% - uthevingsfarge 4 95 3 3" xfId="12301" xr:uid="{BD349A71-13D6-4609-A1B2-2E78398DB67B}"/>
    <cellStyle name="40% - uthevingsfarge 4 95 4" xfId="3823" xr:uid="{00000000-0005-0000-0000-0000871D0000}"/>
    <cellStyle name="40% - uthevingsfarge 4 95 4 2" xfId="12712" xr:uid="{26629DDB-72F8-4DE2-89B0-1D464587C3D9}"/>
    <cellStyle name="40% - uthevingsfarge 4 95 5" xfId="6212" xr:uid="{00000000-0005-0000-0000-0000881D0000}"/>
    <cellStyle name="40% - uthevingsfarge 4 95 5 2" xfId="14667" xr:uid="{EC0982B1-233E-4847-A6A7-BA1ECA412B8F}"/>
    <cellStyle name="40% - uthevingsfarge 4 95 6" xfId="8993" xr:uid="{00000000-0005-0000-0000-0000891D0000}"/>
    <cellStyle name="40% - uthevingsfarge 4 95 6 2" xfId="17448" xr:uid="{6B108CF7-8BBE-442F-ADF2-5771B60C2A0C}"/>
    <cellStyle name="40% - uthevingsfarge 4 95 7" xfId="11535" xr:uid="{DB695BF8-26F7-4C5F-AC63-AE9E285CF85C}"/>
    <cellStyle name="40% - uthevingsfarge 4 96" xfId="1943" xr:uid="{00000000-0005-0000-0000-00008A1D0000}"/>
    <cellStyle name="40% - uthevingsfarge 4 96 2" xfId="2925" xr:uid="{00000000-0005-0000-0000-00008B1D0000}"/>
    <cellStyle name="40% - uthevingsfarge 4 96 2 2" xfId="3411" xr:uid="{00000000-0005-0000-0000-00008C1D0000}"/>
    <cellStyle name="40% - uthevingsfarge 4 96 2 2 2" xfId="6996" xr:uid="{00000000-0005-0000-0000-00008D1D0000}"/>
    <cellStyle name="40% - uthevingsfarge 4 96 2 2 2 2" xfId="15451" xr:uid="{8F066C4D-3150-4AFC-95C8-3C5B7BEE692D}"/>
    <cellStyle name="40% - uthevingsfarge 4 96 2 2 3" xfId="12304" xr:uid="{6FE1C72C-AB10-4370-AC4D-2EEA7FDE0C9D}"/>
    <cellStyle name="40% - uthevingsfarge 4 96 2 3" xfId="4091" xr:uid="{00000000-0005-0000-0000-00008E1D0000}"/>
    <cellStyle name="40% - uthevingsfarge 4 96 2 3 2" xfId="12979" xr:uid="{EC966F82-881A-4F20-A690-5DEFB1D01E06}"/>
    <cellStyle name="40% - uthevingsfarge 4 96 2 4" xfId="6498" xr:uid="{00000000-0005-0000-0000-00008F1D0000}"/>
    <cellStyle name="40% - uthevingsfarge 4 96 2 4 2" xfId="14953" xr:uid="{A8A2EA1E-D63D-49E6-B989-9E67F09E49FD}"/>
    <cellStyle name="40% - uthevingsfarge 4 96 2 5" xfId="8996" xr:uid="{00000000-0005-0000-0000-0000901D0000}"/>
    <cellStyle name="40% - uthevingsfarge 4 96 2 5 2" xfId="17451" xr:uid="{9A0DFC10-518E-4159-9390-8029E106D6B5}"/>
    <cellStyle name="40% - uthevingsfarge 4 96 2 6" xfId="11818" xr:uid="{79BB2582-03BE-4686-984C-D6777EF404AB}"/>
    <cellStyle name="40% - uthevingsfarge 4 96 3" xfId="3410" xr:uid="{00000000-0005-0000-0000-0000911D0000}"/>
    <cellStyle name="40% - uthevingsfarge 4 96 3 2" xfId="6995" xr:uid="{00000000-0005-0000-0000-0000921D0000}"/>
    <cellStyle name="40% - uthevingsfarge 4 96 3 2 2" xfId="15450" xr:uid="{CF71B65A-9525-4E3E-A019-02173B945745}"/>
    <cellStyle name="40% - uthevingsfarge 4 96 3 3" xfId="12303" xr:uid="{39F2AEFD-542A-4799-B59A-E1EAAC03108C}"/>
    <cellStyle name="40% - uthevingsfarge 4 96 4" xfId="3822" xr:uid="{00000000-0005-0000-0000-0000931D0000}"/>
    <cellStyle name="40% - uthevingsfarge 4 96 4 2" xfId="12711" xr:uid="{8D9A6F75-41AF-49FB-B5F8-4BB9427A26EA}"/>
    <cellStyle name="40% - uthevingsfarge 4 96 5" xfId="6213" xr:uid="{00000000-0005-0000-0000-0000941D0000}"/>
    <cellStyle name="40% - uthevingsfarge 4 96 5 2" xfId="14668" xr:uid="{FA4BCA94-A5C5-475B-A282-A8B0E3FB5A78}"/>
    <cellStyle name="40% - uthevingsfarge 4 96 6" xfId="8995" xr:uid="{00000000-0005-0000-0000-0000951D0000}"/>
    <cellStyle name="40% - uthevingsfarge 4 96 6 2" xfId="17450" xr:uid="{82FB26E7-FE4C-40BF-BD54-8FDE48FE8B05}"/>
    <cellStyle name="40% - uthevingsfarge 4 96 7" xfId="11536" xr:uid="{F63EC8CE-101C-4137-A13E-E8425B64C2CC}"/>
    <cellStyle name="40% - uthevingsfarge 4 97" xfId="1944" xr:uid="{00000000-0005-0000-0000-0000961D0000}"/>
    <cellStyle name="40% - uthevingsfarge 4 97 2" xfId="2926" xr:uid="{00000000-0005-0000-0000-0000971D0000}"/>
    <cellStyle name="40% - uthevingsfarge 4 97 2 2" xfId="3413" xr:uid="{00000000-0005-0000-0000-0000981D0000}"/>
    <cellStyle name="40% - uthevingsfarge 4 97 2 2 2" xfId="6998" xr:uid="{00000000-0005-0000-0000-0000991D0000}"/>
    <cellStyle name="40% - uthevingsfarge 4 97 2 2 2 2" xfId="15453" xr:uid="{79C3A489-FEB3-4CB4-AA93-BF541B8B41EE}"/>
    <cellStyle name="40% - uthevingsfarge 4 97 2 2 3" xfId="12306" xr:uid="{0C315446-C19C-457E-8576-E2C2C301E0D8}"/>
    <cellStyle name="40% - uthevingsfarge 4 97 2 3" xfId="4019" xr:uid="{00000000-0005-0000-0000-00009A1D0000}"/>
    <cellStyle name="40% - uthevingsfarge 4 97 2 3 2" xfId="12907" xr:uid="{7BF338C9-A993-4D98-9923-99E1B03BA1D3}"/>
    <cellStyle name="40% - uthevingsfarge 4 97 2 4" xfId="6499" xr:uid="{00000000-0005-0000-0000-00009B1D0000}"/>
    <cellStyle name="40% - uthevingsfarge 4 97 2 4 2" xfId="14954" xr:uid="{BCD7A89A-C09F-4795-B79A-1B9228BE69D3}"/>
    <cellStyle name="40% - uthevingsfarge 4 97 2 5" xfId="8998" xr:uid="{00000000-0005-0000-0000-00009C1D0000}"/>
    <cellStyle name="40% - uthevingsfarge 4 97 2 5 2" xfId="17453" xr:uid="{003D354D-BC15-42C5-BF89-681D46951BB7}"/>
    <cellStyle name="40% - uthevingsfarge 4 97 2 6" xfId="11819" xr:uid="{CBA9B2A9-2BD3-42BF-A66C-4A4F37FDEC82}"/>
    <cellStyle name="40% - uthevingsfarge 4 97 3" xfId="3412" xr:uid="{00000000-0005-0000-0000-00009D1D0000}"/>
    <cellStyle name="40% - uthevingsfarge 4 97 3 2" xfId="6997" xr:uid="{00000000-0005-0000-0000-00009E1D0000}"/>
    <cellStyle name="40% - uthevingsfarge 4 97 3 2 2" xfId="15452" xr:uid="{EF7D270B-EFDE-4F92-B288-5EC0C1E6F6AB}"/>
    <cellStyle name="40% - uthevingsfarge 4 97 3 3" xfId="12305" xr:uid="{1EEF94E1-DD6F-4159-A604-9C26392C149E}"/>
    <cellStyle name="40% - uthevingsfarge 4 97 4" xfId="3821" xr:uid="{00000000-0005-0000-0000-00009F1D0000}"/>
    <cellStyle name="40% - uthevingsfarge 4 97 4 2" xfId="12710" xr:uid="{097E6748-07D4-4AA8-9EE7-7DFD445A8082}"/>
    <cellStyle name="40% - uthevingsfarge 4 97 5" xfId="6214" xr:uid="{00000000-0005-0000-0000-0000A01D0000}"/>
    <cellStyle name="40% - uthevingsfarge 4 97 5 2" xfId="14669" xr:uid="{C5A37626-DCDB-4E5E-92F2-5A9541BE77C1}"/>
    <cellStyle name="40% - uthevingsfarge 4 97 6" xfId="8997" xr:uid="{00000000-0005-0000-0000-0000A11D0000}"/>
    <cellStyle name="40% - uthevingsfarge 4 97 6 2" xfId="17452" xr:uid="{F97C57B2-1B04-4696-A225-A3E6BF164FC2}"/>
    <cellStyle name="40% - uthevingsfarge 4 97 7" xfId="11537" xr:uid="{88A3D54B-9D18-4981-A0C2-24F955447DB6}"/>
    <cellStyle name="40% - uthevingsfarge 4 98" xfId="1945" xr:uid="{00000000-0005-0000-0000-0000A21D0000}"/>
    <cellStyle name="40% - uthevingsfarge 4 98 2" xfId="2927" xr:uid="{00000000-0005-0000-0000-0000A31D0000}"/>
    <cellStyle name="40% - uthevingsfarge 4 98 2 2" xfId="3415" xr:uid="{00000000-0005-0000-0000-0000A41D0000}"/>
    <cellStyle name="40% - uthevingsfarge 4 98 2 2 2" xfId="7000" xr:uid="{00000000-0005-0000-0000-0000A51D0000}"/>
    <cellStyle name="40% - uthevingsfarge 4 98 2 2 2 2" xfId="15455" xr:uid="{2D932464-577C-43FC-8616-3862E224E6B5}"/>
    <cellStyle name="40% - uthevingsfarge 4 98 2 2 3" xfId="12308" xr:uid="{F9F42173-D50E-446D-A2F5-A4BB296FCA36}"/>
    <cellStyle name="40% - uthevingsfarge 4 98 2 3" xfId="3707" xr:uid="{00000000-0005-0000-0000-0000A61D0000}"/>
    <cellStyle name="40% - uthevingsfarge 4 98 2 3 2" xfId="12596" xr:uid="{60370C39-D94A-44C0-B0BB-41DF312532A3}"/>
    <cellStyle name="40% - uthevingsfarge 4 98 2 4" xfId="6500" xr:uid="{00000000-0005-0000-0000-0000A71D0000}"/>
    <cellStyle name="40% - uthevingsfarge 4 98 2 4 2" xfId="14955" xr:uid="{E279E23A-D9F5-4EE8-A8C9-97DDE3E37A0F}"/>
    <cellStyle name="40% - uthevingsfarge 4 98 2 5" xfId="9000" xr:uid="{00000000-0005-0000-0000-0000A81D0000}"/>
    <cellStyle name="40% - uthevingsfarge 4 98 2 5 2" xfId="17455" xr:uid="{5ED06994-E70D-47D9-A0AD-06586B3CC23B}"/>
    <cellStyle name="40% - uthevingsfarge 4 98 2 6" xfId="11820" xr:uid="{1DA61EC2-BD37-4A01-815D-754B09BC406F}"/>
    <cellStyle name="40% - uthevingsfarge 4 98 3" xfId="3414" xr:uid="{00000000-0005-0000-0000-0000A91D0000}"/>
    <cellStyle name="40% - uthevingsfarge 4 98 3 2" xfId="6999" xr:uid="{00000000-0005-0000-0000-0000AA1D0000}"/>
    <cellStyle name="40% - uthevingsfarge 4 98 3 2 2" xfId="15454" xr:uid="{9C7398D9-8AC4-4D7A-AF97-09DFD900E025}"/>
    <cellStyle name="40% - uthevingsfarge 4 98 3 3" xfId="12307" xr:uid="{F557EA15-F70F-4E3B-B266-C567D8DA8D97}"/>
    <cellStyle name="40% - uthevingsfarge 4 98 4" xfId="3820" xr:uid="{00000000-0005-0000-0000-0000AB1D0000}"/>
    <cellStyle name="40% - uthevingsfarge 4 98 4 2" xfId="12709" xr:uid="{DE8107E2-C94D-4662-A67C-C1E25F949A3E}"/>
    <cellStyle name="40% - uthevingsfarge 4 98 5" xfId="6215" xr:uid="{00000000-0005-0000-0000-0000AC1D0000}"/>
    <cellStyle name="40% - uthevingsfarge 4 98 5 2" xfId="14670" xr:uid="{9317565F-89C1-4A3C-802B-1683EB4E3A72}"/>
    <cellStyle name="40% - uthevingsfarge 4 98 6" xfId="8999" xr:uid="{00000000-0005-0000-0000-0000AD1D0000}"/>
    <cellStyle name="40% - uthevingsfarge 4 98 6 2" xfId="17454" xr:uid="{4E34DCD7-76BF-4974-8FA8-3F23DA1FA9E5}"/>
    <cellStyle name="40% - uthevingsfarge 4 98 7" xfId="11538" xr:uid="{53AB290E-E071-4B6B-AD28-118ED3242E02}"/>
    <cellStyle name="40% - uthevingsfarge 4 99" xfId="1946" xr:uid="{00000000-0005-0000-0000-0000AE1D0000}"/>
    <cellStyle name="40% - uthevingsfarge 4 99 2" xfId="2928" xr:uid="{00000000-0005-0000-0000-0000AF1D0000}"/>
    <cellStyle name="40% - uthevingsfarge 4 99 2 2" xfId="3417" xr:uid="{00000000-0005-0000-0000-0000B01D0000}"/>
    <cellStyle name="40% - uthevingsfarge 4 99 2 2 2" xfId="7002" xr:uid="{00000000-0005-0000-0000-0000B11D0000}"/>
    <cellStyle name="40% - uthevingsfarge 4 99 2 2 2 2" xfId="15457" xr:uid="{918AE097-7F11-44AA-801D-A013CAC569C5}"/>
    <cellStyle name="40% - uthevingsfarge 4 99 2 2 3" xfId="12310" xr:uid="{6DD4E202-C08D-4ECC-BCBC-55D535E7F327}"/>
    <cellStyle name="40% - uthevingsfarge 4 99 2 3" xfId="4088" xr:uid="{00000000-0005-0000-0000-0000B21D0000}"/>
    <cellStyle name="40% - uthevingsfarge 4 99 2 3 2" xfId="12976" xr:uid="{6A0B810C-C6DD-4E91-B02E-6EE79E9CE843}"/>
    <cellStyle name="40% - uthevingsfarge 4 99 2 4" xfId="6501" xr:uid="{00000000-0005-0000-0000-0000B31D0000}"/>
    <cellStyle name="40% - uthevingsfarge 4 99 2 4 2" xfId="14956" xr:uid="{8C39DAF3-EE11-4A2D-AE03-C30729BDFBF0}"/>
    <cellStyle name="40% - uthevingsfarge 4 99 2 5" xfId="9002" xr:uid="{00000000-0005-0000-0000-0000B41D0000}"/>
    <cellStyle name="40% - uthevingsfarge 4 99 2 5 2" xfId="17457" xr:uid="{0C2F1C18-6F81-44B2-86E1-1B2CE27CB655}"/>
    <cellStyle name="40% - uthevingsfarge 4 99 2 6" xfId="11821" xr:uid="{64D4A14D-5A22-4944-AC1C-AABD147B0169}"/>
    <cellStyle name="40% - uthevingsfarge 4 99 3" xfId="3416" xr:uid="{00000000-0005-0000-0000-0000B51D0000}"/>
    <cellStyle name="40% - uthevingsfarge 4 99 3 2" xfId="7001" xr:uid="{00000000-0005-0000-0000-0000B61D0000}"/>
    <cellStyle name="40% - uthevingsfarge 4 99 3 2 2" xfId="15456" xr:uid="{6FCA5EC6-B42B-4F6E-9B14-19BFE2900404}"/>
    <cellStyle name="40% - uthevingsfarge 4 99 3 3" xfId="12309" xr:uid="{5334A15F-5AB2-4BFB-9104-45051B671E53}"/>
    <cellStyle name="40% - uthevingsfarge 4 99 4" xfId="3819" xr:uid="{00000000-0005-0000-0000-0000B71D0000}"/>
    <cellStyle name="40% - uthevingsfarge 4 99 4 2" xfId="12708" xr:uid="{0590CC43-8ED5-47B9-8989-7AD99949CC12}"/>
    <cellStyle name="40% - uthevingsfarge 4 99 5" xfId="6216" xr:uid="{00000000-0005-0000-0000-0000B81D0000}"/>
    <cellStyle name="40% - uthevingsfarge 4 99 5 2" xfId="14671" xr:uid="{A82C8100-8B6D-41BE-A76B-53695BF73CE6}"/>
    <cellStyle name="40% - uthevingsfarge 4 99 6" xfId="9001" xr:uid="{00000000-0005-0000-0000-0000B91D0000}"/>
    <cellStyle name="40% - uthevingsfarge 4 99 6 2" xfId="17456" xr:uid="{9B21EF89-155D-412E-860C-A96E0FE0D273}"/>
    <cellStyle name="40% - uthevingsfarge 4 99 7" xfId="11539" xr:uid="{36A30303-746C-4E2F-9A61-8D08D3D2F564}"/>
    <cellStyle name="40% - uthevingsfarge 5 10" xfId="1947" xr:uid="{00000000-0005-0000-0000-0000BA1D0000}"/>
    <cellStyle name="40% - uthevingsfarge 5 10 2" xfId="1948" xr:uid="{00000000-0005-0000-0000-0000BB1D0000}"/>
    <cellStyle name="40% - uthevingsfarge 5 10 2 2" xfId="5833" xr:uid="{00000000-0005-0000-0000-0000BC1D0000}"/>
    <cellStyle name="40% - uthevingsfarge 5 10 2 2 2" xfId="8466" xr:uid="{00000000-0005-0000-0000-0000BD1D0000}"/>
    <cellStyle name="40% - uthevingsfarge 5 10 2 2 2 2" xfId="16921" xr:uid="{6534342A-0AE8-4049-BE1B-C5053491032F}"/>
    <cellStyle name="40% - uthevingsfarge 5 10 2 2 3" xfId="14348" xr:uid="{FA7C5B7F-F640-41B3-B123-0D0E9F417A36}"/>
    <cellStyle name="40% - uthevingsfarge 5 10 2 3" xfId="9776" xr:uid="{00000000-0005-0000-0000-0000BE1D0000}"/>
    <cellStyle name="40% - uthevingsfarge 5 10 2 3 2" xfId="18202" xr:uid="{EC1A47C7-898F-4699-B454-0EEA61079652}"/>
    <cellStyle name="40% - uthevingsfarge 5 10 3" xfId="5112" xr:uid="{00000000-0005-0000-0000-0000BF1D0000}"/>
    <cellStyle name="40% - uthevingsfarge 5 10 3 2" xfId="7765" xr:uid="{00000000-0005-0000-0000-0000C01D0000}"/>
    <cellStyle name="40% - uthevingsfarge 5 10 3 2 2" xfId="16220" xr:uid="{0C291486-FE8E-4DC5-B109-A16B93B0C7EC}"/>
    <cellStyle name="40% - uthevingsfarge 5 10 3 3" xfId="13647" xr:uid="{080B82D2-1D4A-419C-AB83-1F4D66983497}"/>
    <cellStyle name="40% - uthevingsfarge 5 10 4" xfId="9369" xr:uid="{00000000-0005-0000-0000-0000C11D0000}"/>
    <cellStyle name="40% - uthevingsfarge 5 10 4 2" xfId="17795" xr:uid="{048923DD-A2C1-40E8-BD04-2AE6AC626BC0}"/>
    <cellStyle name="40% - uthevingsfarge 5 100" xfId="1949" xr:uid="{00000000-0005-0000-0000-0000C21D0000}"/>
    <cellStyle name="40% - uthevingsfarge 5 100 2" xfId="2929" xr:uid="{00000000-0005-0000-0000-0000C31D0000}"/>
    <cellStyle name="40% - uthevingsfarge 5 100 2 2" xfId="3419" xr:uid="{00000000-0005-0000-0000-0000C41D0000}"/>
    <cellStyle name="40% - uthevingsfarge 5 100 2 2 2" xfId="7004" xr:uid="{00000000-0005-0000-0000-0000C51D0000}"/>
    <cellStyle name="40% - uthevingsfarge 5 100 2 2 2 2" xfId="15459" xr:uid="{BBA7F801-7ADE-498C-92B4-89D180A5FF22}"/>
    <cellStyle name="40% - uthevingsfarge 5 100 2 2 3" xfId="12312" xr:uid="{B4F1EDBC-7471-4160-A97C-6254B73F3CB1}"/>
    <cellStyle name="40% - uthevingsfarge 5 100 2 3" xfId="4089" xr:uid="{00000000-0005-0000-0000-0000C61D0000}"/>
    <cellStyle name="40% - uthevingsfarge 5 100 2 3 2" xfId="12977" xr:uid="{2D433669-9079-4F70-90DA-84A34A27DDA8}"/>
    <cellStyle name="40% - uthevingsfarge 5 100 2 4" xfId="6502" xr:uid="{00000000-0005-0000-0000-0000C71D0000}"/>
    <cellStyle name="40% - uthevingsfarge 5 100 2 4 2" xfId="14957" xr:uid="{AD96EB12-B439-4B0D-AFF6-67BF4795B324}"/>
    <cellStyle name="40% - uthevingsfarge 5 100 2 5" xfId="9004" xr:uid="{00000000-0005-0000-0000-0000C81D0000}"/>
    <cellStyle name="40% - uthevingsfarge 5 100 2 5 2" xfId="17459" xr:uid="{F1B2CA98-9F5E-4867-83D2-807627895E4B}"/>
    <cellStyle name="40% - uthevingsfarge 5 100 2 6" xfId="11822" xr:uid="{409AF293-457B-487B-9820-4AF08A8A0033}"/>
    <cellStyle name="40% - uthevingsfarge 5 100 3" xfId="3418" xr:uid="{00000000-0005-0000-0000-0000C91D0000}"/>
    <cellStyle name="40% - uthevingsfarge 5 100 3 2" xfId="7003" xr:uid="{00000000-0005-0000-0000-0000CA1D0000}"/>
    <cellStyle name="40% - uthevingsfarge 5 100 3 2 2" xfId="15458" xr:uid="{610C98E6-297B-4911-B533-395DA969B15F}"/>
    <cellStyle name="40% - uthevingsfarge 5 100 3 3" xfId="12311" xr:uid="{F9792CAD-D961-4F94-9EF3-EC14AF843AB0}"/>
    <cellStyle name="40% - uthevingsfarge 5 100 4" xfId="3818" xr:uid="{00000000-0005-0000-0000-0000CB1D0000}"/>
    <cellStyle name="40% - uthevingsfarge 5 100 4 2" xfId="12707" xr:uid="{A8595E94-6F11-480B-BAA5-73F133E0A6CF}"/>
    <cellStyle name="40% - uthevingsfarge 5 100 5" xfId="6217" xr:uid="{00000000-0005-0000-0000-0000CC1D0000}"/>
    <cellStyle name="40% - uthevingsfarge 5 100 5 2" xfId="14672" xr:uid="{1CE515AF-3FC1-4042-8B40-A3C903658204}"/>
    <cellStyle name="40% - uthevingsfarge 5 100 6" xfId="9003" xr:uid="{00000000-0005-0000-0000-0000CD1D0000}"/>
    <cellStyle name="40% - uthevingsfarge 5 100 6 2" xfId="17458" xr:uid="{175069CD-92D2-4CD3-9E7A-49098D383A05}"/>
    <cellStyle name="40% - uthevingsfarge 5 100 7" xfId="11540" xr:uid="{D273F248-D97F-477A-AA81-86EF0FFB1ED7}"/>
    <cellStyle name="40% - uthevingsfarge 5 101" xfId="1950" xr:uid="{00000000-0005-0000-0000-0000CE1D0000}"/>
    <cellStyle name="40% - uthevingsfarge 5 101 2" xfId="2930" xr:uid="{00000000-0005-0000-0000-0000CF1D0000}"/>
    <cellStyle name="40% - uthevingsfarge 5 101 2 2" xfId="3421" xr:uid="{00000000-0005-0000-0000-0000D01D0000}"/>
    <cellStyle name="40% - uthevingsfarge 5 101 2 2 2" xfId="7006" xr:uid="{00000000-0005-0000-0000-0000D11D0000}"/>
    <cellStyle name="40% - uthevingsfarge 5 101 2 2 2 2" xfId="15461" xr:uid="{18D64FB9-5427-4FB3-901A-E1353FF226DB}"/>
    <cellStyle name="40% - uthevingsfarge 5 101 2 2 3" xfId="12314" xr:uid="{F6B283DB-22A4-460F-B7CE-5F3B83490AA9}"/>
    <cellStyle name="40% - uthevingsfarge 5 101 2 3" xfId="4018" xr:uid="{00000000-0005-0000-0000-0000D21D0000}"/>
    <cellStyle name="40% - uthevingsfarge 5 101 2 3 2" xfId="12906" xr:uid="{36B37712-EA12-42C7-87D6-F708BE7199D8}"/>
    <cellStyle name="40% - uthevingsfarge 5 101 2 4" xfId="6503" xr:uid="{00000000-0005-0000-0000-0000D31D0000}"/>
    <cellStyle name="40% - uthevingsfarge 5 101 2 4 2" xfId="14958" xr:uid="{3E8E8A54-37E1-4E0B-9B79-1CFD465A3677}"/>
    <cellStyle name="40% - uthevingsfarge 5 101 2 5" xfId="9006" xr:uid="{00000000-0005-0000-0000-0000D41D0000}"/>
    <cellStyle name="40% - uthevingsfarge 5 101 2 5 2" xfId="17461" xr:uid="{4E2B94EF-AFFE-40E6-A3B2-735025851958}"/>
    <cellStyle name="40% - uthevingsfarge 5 101 2 6" xfId="11823" xr:uid="{288B1290-3D08-45D9-8FA7-D11AEC037756}"/>
    <cellStyle name="40% - uthevingsfarge 5 101 3" xfId="3420" xr:uid="{00000000-0005-0000-0000-0000D51D0000}"/>
    <cellStyle name="40% - uthevingsfarge 5 101 3 2" xfId="7005" xr:uid="{00000000-0005-0000-0000-0000D61D0000}"/>
    <cellStyle name="40% - uthevingsfarge 5 101 3 2 2" xfId="15460" xr:uid="{0C7D552D-7CB0-492D-9B23-39DD1198014C}"/>
    <cellStyle name="40% - uthevingsfarge 5 101 3 3" xfId="12313" xr:uid="{06B1F552-9D43-447C-ADE7-AF6AEF188CB5}"/>
    <cellStyle name="40% - uthevingsfarge 5 101 4" xfId="3817" xr:uid="{00000000-0005-0000-0000-0000D71D0000}"/>
    <cellStyle name="40% - uthevingsfarge 5 101 4 2" xfId="12706" xr:uid="{6BFFC345-E154-4EAE-A7A0-BEA4BA1A95A7}"/>
    <cellStyle name="40% - uthevingsfarge 5 101 5" xfId="6218" xr:uid="{00000000-0005-0000-0000-0000D81D0000}"/>
    <cellStyle name="40% - uthevingsfarge 5 101 5 2" xfId="14673" xr:uid="{4621CBBD-99A6-4911-A102-B6641D25B051}"/>
    <cellStyle name="40% - uthevingsfarge 5 101 6" xfId="9005" xr:uid="{00000000-0005-0000-0000-0000D91D0000}"/>
    <cellStyle name="40% - uthevingsfarge 5 101 6 2" xfId="17460" xr:uid="{A9CBB4AD-98EB-4D6F-8846-40352485BE36}"/>
    <cellStyle name="40% - uthevingsfarge 5 101 7" xfId="11541" xr:uid="{3CDA6B52-34AA-46AF-8209-82583D76E550}"/>
    <cellStyle name="40% - uthevingsfarge 5 102" xfId="1951" xr:uid="{00000000-0005-0000-0000-0000DA1D0000}"/>
    <cellStyle name="40% - uthevingsfarge 5 102 2" xfId="2931" xr:uid="{00000000-0005-0000-0000-0000DB1D0000}"/>
    <cellStyle name="40% - uthevingsfarge 5 102 2 2" xfId="3423" xr:uid="{00000000-0005-0000-0000-0000DC1D0000}"/>
    <cellStyle name="40% - uthevingsfarge 5 102 2 2 2" xfId="7008" xr:uid="{00000000-0005-0000-0000-0000DD1D0000}"/>
    <cellStyle name="40% - uthevingsfarge 5 102 2 2 2 2" xfId="15463" xr:uid="{42405F22-575B-4C0B-A804-6948AC1522CF}"/>
    <cellStyle name="40% - uthevingsfarge 5 102 2 2 3" xfId="12316" xr:uid="{06626AEB-F17C-454C-A6BA-2F55D3FEFCBE}"/>
    <cellStyle name="40% - uthevingsfarge 5 102 2 3" xfId="3706" xr:uid="{00000000-0005-0000-0000-0000DE1D0000}"/>
    <cellStyle name="40% - uthevingsfarge 5 102 2 3 2" xfId="12595" xr:uid="{1F56A2A4-657B-4FE3-931A-49011586E1C1}"/>
    <cellStyle name="40% - uthevingsfarge 5 102 2 4" xfId="6504" xr:uid="{00000000-0005-0000-0000-0000DF1D0000}"/>
    <cellStyle name="40% - uthevingsfarge 5 102 2 4 2" xfId="14959" xr:uid="{14E0E1D9-1F12-49D6-82A4-62AA1191F2AF}"/>
    <cellStyle name="40% - uthevingsfarge 5 102 2 5" xfId="9008" xr:uid="{00000000-0005-0000-0000-0000E01D0000}"/>
    <cellStyle name="40% - uthevingsfarge 5 102 2 5 2" xfId="17463" xr:uid="{0196C659-CC01-44EF-BCD9-A5572BB29EFA}"/>
    <cellStyle name="40% - uthevingsfarge 5 102 2 6" xfId="11824" xr:uid="{4342539A-2A2D-46CA-9D0D-8487746C526F}"/>
    <cellStyle name="40% - uthevingsfarge 5 102 3" xfId="3422" xr:uid="{00000000-0005-0000-0000-0000E11D0000}"/>
    <cellStyle name="40% - uthevingsfarge 5 102 3 2" xfId="7007" xr:uid="{00000000-0005-0000-0000-0000E21D0000}"/>
    <cellStyle name="40% - uthevingsfarge 5 102 3 2 2" xfId="15462" xr:uid="{CF38A685-5A71-4371-A750-28133ED5DD5C}"/>
    <cellStyle name="40% - uthevingsfarge 5 102 3 3" xfId="12315" xr:uid="{8C3C4A84-7997-4C06-9FE4-F999E67B3991}"/>
    <cellStyle name="40% - uthevingsfarge 5 102 4" xfId="3816" xr:uid="{00000000-0005-0000-0000-0000E31D0000}"/>
    <cellStyle name="40% - uthevingsfarge 5 102 4 2" xfId="12705" xr:uid="{3569981B-8ACE-49C7-B701-AB4C24DD3F37}"/>
    <cellStyle name="40% - uthevingsfarge 5 102 5" xfId="6219" xr:uid="{00000000-0005-0000-0000-0000E41D0000}"/>
    <cellStyle name="40% - uthevingsfarge 5 102 5 2" xfId="14674" xr:uid="{C21B14F5-1C42-46C9-83FB-905FB79C821D}"/>
    <cellStyle name="40% - uthevingsfarge 5 102 6" xfId="9007" xr:uid="{00000000-0005-0000-0000-0000E51D0000}"/>
    <cellStyle name="40% - uthevingsfarge 5 102 6 2" xfId="17462" xr:uid="{70968687-F8BD-4542-BCAD-7E5C4241ECBF}"/>
    <cellStyle name="40% - uthevingsfarge 5 102 7" xfId="11542" xr:uid="{4A5D41F3-C9A1-48A8-A7C4-F676DD93118D}"/>
    <cellStyle name="40% - uthevingsfarge 5 103" xfId="1952" xr:uid="{00000000-0005-0000-0000-0000E61D0000}"/>
    <cellStyle name="40% - uthevingsfarge 5 103 2" xfId="2932" xr:uid="{00000000-0005-0000-0000-0000E71D0000}"/>
    <cellStyle name="40% - uthevingsfarge 5 103 2 2" xfId="3425" xr:uid="{00000000-0005-0000-0000-0000E81D0000}"/>
    <cellStyle name="40% - uthevingsfarge 5 103 2 2 2" xfId="7010" xr:uid="{00000000-0005-0000-0000-0000E91D0000}"/>
    <cellStyle name="40% - uthevingsfarge 5 103 2 2 2 2" xfId="15465" xr:uid="{5062930F-9FA8-4AD0-B897-F9647DD7B6E4}"/>
    <cellStyle name="40% - uthevingsfarge 5 103 2 2 3" xfId="12318" xr:uid="{C854EC44-4EAA-476E-A4B5-20825D5E8113}"/>
    <cellStyle name="40% - uthevingsfarge 5 103 2 3" xfId="4086" xr:uid="{00000000-0005-0000-0000-0000EA1D0000}"/>
    <cellStyle name="40% - uthevingsfarge 5 103 2 3 2" xfId="12974" xr:uid="{E368C587-B21D-488A-9A8A-4AC09526F3E4}"/>
    <cellStyle name="40% - uthevingsfarge 5 103 2 4" xfId="6505" xr:uid="{00000000-0005-0000-0000-0000EB1D0000}"/>
    <cellStyle name="40% - uthevingsfarge 5 103 2 4 2" xfId="14960" xr:uid="{F7779F34-25A6-4727-977C-7653F6D15687}"/>
    <cellStyle name="40% - uthevingsfarge 5 103 2 5" xfId="9010" xr:uid="{00000000-0005-0000-0000-0000EC1D0000}"/>
    <cellStyle name="40% - uthevingsfarge 5 103 2 5 2" xfId="17465" xr:uid="{F4612CF3-2512-4038-B47B-99D51311BEB8}"/>
    <cellStyle name="40% - uthevingsfarge 5 103 2 6" xfId="11825" xr:uid="{BA1E47D0-779E-4E55-99C7-27E1726218F3}"/>
    <cellStyle name="40% - uthevingsfarge 5 103 3" xfId="3424" xr:uid="{00000000-0005-0000-0000-0000ED1D0000}"/>
    <cellStyle name="40% - uthevingsfarge 5 103 3 2" xfId="7009" xr:uid="{00000000-0005-0000-0000-0000EE1D0000}"/>
    <cellStyle name="40% - uthevingsfarge 5 103 3 2 2" xfId="15464" xr:uid="{506C1D27-AA64-43D3-8CCA-F38A03D064F2}"/>
    <cellStyle name="40% - uthevingsfarge 5 103 3 3" xfId="12317" xr:uid="{BC418DAD-9B0C-4EE0-B1DE-1DA477DABCAF}"/>
    <cellStyle name="40% - uthevingsfarge 5 103 4" xfId="3815" xr:uid="{00000000-0005-0000-0000-0000EF1D0000}"/>
    <cellStyle name="40% - uthevingsfarge 5 103 4 2" xfId="12704" xr:uid="{BA9C246A-8A36-447E-9F06-8B95979DAF12}"/>
    <cellStyle name="40% - uthevingsfarge 5 103 5" xfId="6220" xr:uid="{00000000-0005-0000-0000-0000F01D0000}"/>
    <cellStyle name="40% - uthevingsfarge 5 103 5 2" xfId="14675" xr:uid="{4CC64559-847A-4FEA-948E-38ABD5C5E115}"/>
    <cellStyle name="40% - uthevingsfarge 5 103 6" xfId="9009" xr:uid="{00000000-0005-0000-0000-0000F11D0000}"/>
    <cellStyle name="40% - uthevingsfarge 5 103 6 2" xfId="17464" xr:uid="{8BB02857-70E2-41C5-8F01-77E923B2BA2B}"/>
    <cellStyle name="40% - uthevingsfarge 5 103 7" xfId="11543" xr:uid="{FEB948E0-37D7-4F16-98C2-0441F21279FA}"/>
    <cellStyle name="40% - uthevingsfarge 5 104" xfId="1953" xr:uid="{00000000-0005-0000-0000-0000F21D0000}"/>
    <cellStyle name="40% - uthevingsfarge 5 104 2" xfId="2933" xr:uid="{00000000-0005-0000-0000-0000F31D0000}"/>
    <cellStyle name="40% - uthevingsfarge 5 104 2 2" xfId="3427" xr:uid="{00000000-0005-0000-0000-0000F41D0000}"/>
    <cellStyle name="40% - uthevingsfarge 5 104 2 2 2" xfId="7012" xr:uid="{00000000-0005-0000-0000-0000F51D0000}"/>
    <cellStyle name="40% - uthevingsfarge 5 104 2 2 2 2" xfId="15467" xr:uid="{205C8A7B-FEEA-4BCA-888C-FE459930B756}"/>
    <cellStyle name="40% - uthevingsfarge 5 104 2 2 3" xfId="12320" xr:uid="{CA627BA5-BDC6-4121-B734-1E5BF5E94482}"/>
    <cellStyle name="40% - uthevingsfarge 5 104 2 3" xfId="4087" xr:uid="{00000000-0005-0000-0000-0000F61D0000}"/>
    <cellStyle name="40% - uthevingsfarge 5 104 2 3 2" xfId="12975" xr:uid="{085617D6-C11C-49AA-BA5D-CA7557106A5A}"/>
    <cellStyle name="40% - uthevingsfarge 5 104 2 4" xfId="6506" xr:uid="{00000000-0005-0000-0000-0000F71D0000}"/>
    <cellStyle name="40% - uthevingsfarge 5 104 2 4 2" xfId="14961" xr:uid="{DA3B711E-BA2D-4899-A9E6-A04A2EE63B0E}"/>
    <cellStyle name="40% - uthevingsfarge 5 104 2 5" xfId="9012" xr:uid="{00000000-0005-0000-0000-0000F81D0000}"/>
    <cellStyle name="40% - uthevingsfarge 5 104 2 5 2" xfId="17467" xr:uid="{597D1EA2-E4A0-405D-A0D4-F7CB6CC3CCEB}"/>
    <cellStyle name="40% - uthevingsfarge 5 104 2 6" xfId="11826" xr:uid="{6E7C8E5E-215A-4E7E-BFA4-19DA2FE69B3C}"/>
    <cellStyle name="40% - uthevingsfarge 5 104 3" xfId="3426" xr:uid="{00000000-0005-0000-0000-0000F91D0000}"/>
    <cellStyle name="40% - uthevingsfarge 5 104 3 2" xfId="7011" xr:uid="{00000000-0005-0000-0000-0000FA1D0000}"/>
    <cellStyle name="40% - uthevingsfarge 5 104 3 2 2" xfId="15466" xr:uid="{0473FF6F-F227-40C2-8761-7A6C6C39EC6B}"/>
    <cellStyle name="40% - uthevingsfarge 5 104 3 3" xfId="12319" xr:uid="{E7A574E2-1C44-4DC1-B119-56EBF5E3AADB}"/>
    <cellStyle name="40% - uthevingsfarge 5 104 4" xfId="3814" xr:uid="{00000000-0005-0000-0000-0000FB1D0000}"/>
    <cellStyle name="40% - uthevingsfarge 5 104 4 2" xfId="12703" xr:uid="{7D709F04-9E17-4294-9E40-0EB6A80D80B6}"/>
    <cellStyle name="40% - uthevingsfarge 5 104 5" xfId="6221" xr:uid="{00000000-0005-0000-0000-0000FC1D0000}"/>
    <cellStyle name="40% - uthevingsfarge 5 104 5 2" xfId="14676" xr:uid="{3E5A30AB-F367-484D-9FD7-B08535882115}"/>
    <cellStyle name="40% - uthevingsfarge 5 104 6" xfId="9011" xr:uid="{00000000-0005-0000-0000-0000FD1D0000}"/>
    <cellStyle name="40% - uthevingsfarge 5 104 6 2" xfId="17466" xr:uid="{F9ACEC2B-7106-41AC-960C-C1B39066AD01}"/>
    <cellStyle name="40% - uthevingsfarge 5 104 7" xfId="11544" xr:uid="{C8B7D3DD-F83F-4B41-A0F3-B6CA10804716}"/>
    <cellStyle name="40% - uthevingsfarge 5 105" xfId="1954" xr:uid="{00000000-0005-0000-0000-0000FE1D0000}"/>
    <cellStyle name="40% - uthevingsfarge 5 105 2" xfId="2934" xr:uid="{00000000-0005-0000-0000-0000FF1D0000}"/>
    <cellStyle name="40% - uthevingsfarge 5 105 2 2" xfId="3429" xr:uid="{00000000-0005-0000-0000-0000001E0000}"/>
    <cellStyle name="40% - uthevingsfarge 5 105 2 2 2" xfId="7014" xr:uid="{00000000-0005-0000-0000-0000011E0000}"/>
    <cellStyle name="40% - uthevingsfarge 5 105 2 2 2 2" xfId="15469" xr:uid="{49F39958-DDDA-4885-B1FB-BB200E0136D4}"/>
    <cellStyle name="40% - uthevingsfarge 5 105 2 2 3" xfId="12322" xr:uid="{0755FC0A-9890-4496-844A-07CB7CA33C2B}"/>
    <cellStyle name="40% - uthevingsfarge 5 105 2 3" xfId="4017" xr:uid="{00000000-0005-0000-0000-0000021E0000}"/>
    <cellStyle name="40% - uthevingsfarge 5 105 2 3 2" xfId="12905" xr:uid="{50511558-587C-40C7-B4A9-D7178C2EAE2F}"/>
    <cellStyle name="40% - uthevingsfarge 5 105 2 4" xfId="6507" xr:uid="{00000000-0005-0000-0000-0000031E0000}"/>
    <cellStyle name="40% - uthevingsfarge 5 105 2 4 2" xfId="14962" xr:uid="{C288EE07-ED58-4CCF-89C4-55542198F6DC}"/>
    <cellStyle name="40% - uthevingsfarge 5 105 2 5" xfId="9014" xr:uid="{00000000-0005-0000-0000-0000041E0000}"/>
    <cellStyle name="40% - uthevingsfarge 5 105 2 5 2" xfId="17469" xr:uid="{FB0DB466-5A1D-48AC-A5ED-4519B6C0472B}"/>
    <cellStyle name="40% - uthevingsfarge 5 105 2 6" xfId="11827" xr:uid="{A525A85E-F856-46B7-A130-7940931A1D50}"/>
    <cellStyle name="40% - uthevingsfarge 5 105 3" xfId="3428" xr:uid="{00000000-0005-0000-0000-0000051E0000}"/>
    <cellStyle name="40% - uthevingsfarge 5 105 3 2" xfId="7013" xr:uid="{00000000-0005-0000-0000-0000061E0000}"/>
    <cellStyle name="40% - uthevingsfarge 5 105 3 2 2" xfId="15468" xr:uid="{353A16C3-8A44-497A-B3B1-F235DC4A021C}"/>
    <cellStyle name="40% - uthevingsfarge 5 105 3 3" xfId="12321" xr:uid="{3FD72A25-B5D7-4C14-AE1D-50B6FDF9DB0F}"/>
    <cellStyle name="40% - uthevingsfarge 5 105 4" xfId="3813" xr:uid="{00000000-0005-0000-0000-0000071E0000}"/>
    <cellStyle name="40% - uthevingsfarge 5 105 4 2" xfId="12702" xr:uid="{FCD3ECB1-4C88-4F0D-93A9-0906185D28DE}"/>
    <cellStyle name="40% - uthevingsfarge 5 105 5" xfId="6222" xr:uid="{00000000-0005-0000-0000-0000081E0000}"/>
    <cellStyle name="40% - uthevingsfarge 5 105 5 2" xfId="14677" xr:uid="{115F6420-E7D9-4AA9-9A62-22B345CC4282}"/>
    <cellStyle name="40% - uthevingsfarge 5 105 6" xfId="9013" xr:uid="{00000000-0005-0000-0000-0000091E0000}"/>
    <cellStyle name="40% - uthevingsfarge 5 105 6 2" xfId="17468" xr:uid="{0A502C41-130E-4201-BE56-D75F42363608}"/>
    <cellStyle name="40% - uthevingsfarge 5 105 7" xfId="11545" xr:uid="{D40E83C5-D54B-4BC2-A6D9-8651B486FA1B}"/>
    <cellStyle name="40% - uthevingsfarge 5 106" xfId="1955" xr:uid="{00000000-0005-0000-0000-00000A1E0000}"/>
    <cellStyle name="40% - uthevingsfarge 5 106 2" xfId="2935" xr:uid="{00000000-0005-0000-0000-00000B1E0000}"/>
    <cellStyle name="40% - uthevingsfarge 5 106 2 2" xfId="3431" xr:uid="{00000000-0005-0000-0000-00000C1E0000}"/>
    <cellStyle name="40% - uthevingsfarge 5 106 2 2 2" xfId="7016" xr:uid="{00000000-0005-0000-0000-00000D1E0000}"/>
    <cellStyle name="40% - uthevingsfarge 5 106 2 2 2 2" xfId="15471" xr:uid="{FEBE988E-0D46-42D4-B6D0-44207AA9EAF0}"/>
    <cellStyle name="40% - uthevingsfarge 5 106 2 2 3" xfId="12324" xr:uid="{FBD0CDF8-09E6-423E-B6A9-20C1B3995AC4}"/>
    <cellStyle name="40% - uthevingsfarge 5 106 2 3" xfId="3705" xr:uid="{00000000-0005-0000-0000-00000E1E0000}"/>
    <cellStyle name="40% - uthevingsfarge 5 106 2 3 2" xfId="12594" xr:uid="{1A53666C-95DC-4C31-90D5-DA23F8678A2A}"/>
    <cellStyle name="40% - uthevingsfarge 5 106 2 4" xfId="6508" xr:uid="{00000000-0005-0000-0000-00000F1E0000}"/>
    <cellStyle name="40% - uthevingsfarge 5 106 2 4 2" xfId="14963" xr:uid="{3FB1A8B3-2100-4C1A-AA76-33FAF8634FD1}"/>
    <cellStyle name="40% - uthevingsfarge 5 106 2 5" xfId="9016" xr:uid="{00000000-0005-0000-0000-0000101E0000}"/>
    <cellStyle name="40% - uthevingsfarge 5 106 2 5 2" xfId="17471" xr:uid="{AE84DA66-CA87-439F-A191-76EA5E03E3F0}"/>
    <cellStyle name="40% - uthevingsfarge 5 106 2 6" xfId="11828" xr:uid="{39F00380-1C29-4B30-A8E1-7EC78882CD52}"/>
    <cellStyle name="40% - uthevingsfarge 5 106 3" xfId="3430" xr:uid="{00000000-0005-0000-0000-0000111E0000}"/>
    <cellStyle name="40% - uthevingsfarge 5 106 3 2" xfId="7015" xr:uid="{00000000-0005-0000-0000-0000121E0000}"/>
    <cellStyle name="40% - uthevingsfarge 5 106 3 2 2" xfId="15470" xr:uid="{EBD6C62B-3EF7-42D7-8BB2-6034F6C3FB65}"/>
    <cellStyle name="40% - uthevingsfarge 5 106 3 3" xfId="12323" xr:uid="{8139AA64-6348-44B3-BAC4-37FF26B2AD21}"/>
    <cellStyle name="40% - uthevingsfarge 5 106 4" xfId="3812" xr:uid="{00000000-0005-0000-0000-0000131E0000}"/>
    <cellStyle name="40% - uthevingsfarge 5 106 4 2" xfId="12701" xr:uid="{FBDE5898-0E39-4538-AD85-2DFC3DC5C962}"/>
    <cellStyle name="40% - uthevingsfarge 5 106 5" xfId="6223" xr:uid="{00000000-0005-0000-0000-0000141E0000}"/>
    <cellStyle name="40% - uthevingsfarge 5 106 5 2" xfId="14678" xr:uid="{E34E1CD2-AF5F-4D80-805E-B2297766086F}"/>
    <cellStyle name="40% - uthevingsfarge 5 106 6" xfId="9015" xr:uid="{00000000-0005-0000-0000-0000151E0000}"/>
    <cellStyle name="40% - uthevingsfarge 5 106 6 2" xfId="17470" xr:uid="{CBDABCD9-B8BD-43A9-B26F-F3ECC81F34DD}"/>
    <cellStyle name="40% - uthevingsfarge 5 106 7" xfId="11546" xr:uid="{412AF5B7-A6A0-46E7-A556-07EF6F48DF3A}"/>
    <cellStyle name="40% - uthevingsfarge 5 107" xfId="1956" xr:uid="{00000000-0005-0000-0000-0000161E0000}"/>
    <cellStyle name="40% - uthevingsfarge 5 107 2" xfId="2936" xr:uid="{00000000-0005-0000-0000-0000171E0000}"/>
    <cellStyle name="40% - uthevingsfarge 5 107 2 2" xfId="3433" xr:uid="{00000000-0005-0000-0000-0000181E0000}"/>
    <cellStyle name="40% - uthevingsfarge 5 107 2 2 2" xfId="7018" xr:uid="{00000000-0005-0000-0000-0000191E0000}"/>
    <cellStyle name="40% - uthevingsfarge 5 107 2 2 2 2" xfId="15473" xr:uid="{3BA14FD3-BA89-4EB8-BFC4-93FDF65F9DAC}"/>
    <cellStyle name="40% - uthevingsfarge 5 107 2 2 3" xfId="12326" xr:uid="{DDC7B958-FB00-49FC-83BC-CF2EC7F0A270}"/>
    <cellStyle name="40% - uthevingsfarge 5 107 2 3" xfId="4084" xr:uid="{00000000-0005-0000-0000-00001A1E0000}"/>
    <cellStyle name="40% - uthevingsfarge 5 107 2 3 2" xfId="12972" xr:uid="{93EAAA2F-A5CD-4F5D-8F2B-2EA3DB7D6137}"/>
    <cellStyle name="40% - uthevingsfarge 5 107 2 4" xfId="6509" xr:uid="{00000000-0005-0000-0000-00001B1E0000}"/>
    <cellStyle name="40% - uthevingsfarge 5 107 2 4 2" xfId="14964" xr:uid="{E60769F6-390B-49F6-9561-FBE56BC18412}"/>
    <cellStyle name="40% - uthevingsfarge 5 107 2 5" xfId="9018" xr:uid="{00000000-0005-0000-0000-00001C1E0000}"/>
    <cellStyle name="40% - uthevingsfarge 5 107 2 5 2" xfId="17473" xr:uid="{34A5A333-11BD-4222-8F55-83B10ECB3005}"/>
    <cellStyle name="40% - uthevingsfarge 5 107 2 6" xfId="11829" xr:uid="{005AFB24-EE5B-4D93-AA7B-7DB0AA6DE53E}"/>
    <cellStyle name="40% - uthevingsfarge 5 107 3" xfId="3432" xr:uid="{00000000-0005-0000-0000-00001D1E0000}"/>
    <cellStyle name="40% - uthevingsfarge 5 107 3 2" xfId="7017" xr:uid="{00000000-0005-0000-0000-00001E1E0000}"/>
    <cellStyle name="40% - uthevingsfarge 5 107 3 2 2" xfId="15472" xr:uid="{C31D83A4-A947-403A-AB8D-3C8FDDFAD812}"/>
    <cellStyle name="40% - uthevingsfarge 5 107 3 3" xfId="12325" xr:uid="{C486ABFE-E22E-45DF-9EF7-B30B99F8283C}"/>
    <cellStyle name="40% - uthevingsfarge 5 107 4" xfId="3811" xr:uid="{00000000-0005-0000-0000-00001F1E0000}"/>
    <cellStyle name="40% - uthevingsfarge 5 107 4 2" xfId="12700" xr:uid="{71D11AB0-8CD3-418A-AE70-9FC450CC68F7}"/>
    <cellStyle name="40% - uthevingsfarge 5 107 5" xfId="6224" xr:uid="{00000000-0005-0000-0000-0000201E0000}"/>
    <cellStyle name="40% - uthevingsfarge 5 107 5 2" xfId="14679" xr:uid="{11BB8D61-2313-4490-8D3A-EE2E6312976F}"/>
    <cellStyle name="40% - uthevingsfarge 5 107 6" xfId="9017" xr:uid="{00000000-0005-0000-0000-0000211E0000}"/>
    <cellStyle name="40% - uthevingsfarge 5 107 6 2" xfId="17472" xr:uid="{A0C0F528-5AAB-4CFF-B77C-9B973734D323}"/>
    <cellStyle name="40% - uthevingsfarge 5 107 7" xfId="11547" xr:uid="{B0210DC9-BAA6-4139-8BDE-FCFCFC8F4DE4}"/>
    <cellStyle name="40% - uthevingsfarge 5 108" xfId="1957" xr:uid="{00000000-0005-0000-0000-0000221E0000}"/>
    <cellStyle name="40% - uthevingsfarge 5 108 2" xfId="2937" xr:uid="{00000000-0005-0000-0000-0000231E0000}"/>
    <cellStyle name="40% - uthevingsfarge 5 108 2 2" xfId="3435" xr:uid="{00000000-0005-0000-0000-0000241E0000}"/>
    <cellStyle name="40% - uthevingsfarge 5 108 2 2 2" xfId="7020" xr:uid="{00000000-0005-0000-0000-0000251E0000}"/>
    <cellStyle name="40% - uthevingsfarge 5 108 2 2 2 2" xfId="15475" xr:uid="{1487CE77-0BE8-45D1-925E-73577D6DBB40}"/>
    <cellStyle name="40% - uthevingsfarge 5 108 2 2 3" xfId="12328" xr:uid="{851F4E89-85C7-468C-8D58-D9B260170048}"/>
    <cellStyle name="40% - uthevingsfarge 5 108 2 3" xfId="4085" xr:uid="{00000000-0005-0000-0000-0000261E0000}"/>
    <cellStyle name="40% - uthevingsfarge 5 108 2 3 2" xfId="12973" xr:uid="{FCEE0B1F-A69A-469B-80E9-FB11ACF347AE}"/>
    <cellStyle name="40% - uthevingsfarge 5 108 2 4" xfId="6510" xr:uid="{00000000-0005-0000-0000-0000271E0000}"/>
    <cellStyle name="40% - uthevingsfarge 5 108 2 4 2" xfId="14965" xr:uid="{30E14CC2-0D62-47ED-90B9-1F440597D1FD}"/>
    <cellStyle name="40% - uthevingsfarge 5 108 2 5" xfId="9020" xr:uid="{00000000-0005-0000-0000-0000281E0000}"/>
    <cellStyle name="40% - uthevingsfarge 5 108 2 5 2" xfId="17475" xr:uid="{C51589F5-C1A1-43B4-8EA6-716F726D1EBA}"/>
    <cellStyle name="40% - uthevingsfarge 5 108 2 6" xfId="11830" xr:uid="{367CEAFA-8B0A-40EA-BF34-038096568039}"/>
    <cellStyle name="40% - uthevingsfarge 5 108 3" xfId="3434" xr:uid="{00000000-0005-0000-0000-0000291E0000}"/>
    <cellStyle name="40% - uthevingsfarge 5 108 3 2" xfId="7019" xr:uid="{00000000-0005-0000-0000-00002A1E0000}"/>
    <cellStyle name="40% - uthevingsfarge 5 108 3 2 2" xfId="15474" xr:uid="{1AC7D02D-6BC4-4020-9CD6-119CDAA6C83A}"/>
    <cellStyle name="40% - uthevingsfarge 5 108 3 3" xfId="12327" xr:uid="{2594F35B-293D-4F68-8A8B-A51A63654F70}"/>
    <cellStyle name="40% - uthevingsfarge 5 108 4" xfId="3810" xr:uid="{00000000-0005-0000-0000-00002B1E0000}"/>
    <cellStyle name="40% - uthevingsfarge 5 108 4 2" xfId="12699" xr:uid="{959F820C-32C4-44F8-B5F6-26C372350ACD}"/>
    <cellStyle name="40% - uthevingsfarge 5 108 5" xfId="6225" xr:uid="{00000000-0005-0000-0000-00002C1E0000}"/>
    <cellStyle name="40% - uthevingsfarge 5 108 5 2" xfId="14680" xr:uid="{2CDB97CF-06E6-47CD-BB51-FC78524DA888}"/>
    <cellStyle name="40% - uthevingsfarge 5 108 6" xfId="9019" xr:uid="{00000000-0005-0000-0000-00002D1E0000}"/>
    <cellStyle name="40% - uthevingsfarge 5 108 6 2" xfId="17474" xr:uid="{C5289B71-26A8-4FB1-8E3C-BB9DF3506894}"/>
    <cellStyle name="40% - uthevingsfarge 5 108 7" xfId="11548" xr:uid="{D620E46E-513C-4DCD-AB6C-842BD89A6AA3}"/>
    <cellStyle name="40% - uthevingsfarge 5 109" xfId="1958" xr:uid="{00000000-0005-0000-0000-00002E1E0000}"/>
    <cellStyle name="40% - uthevingsfarge 5 109 2" xfId="2938" xr:uid="{00000000-0005-0000-0000-00002F1E0000}"/>
    <cellStyle name="40% - uthevingsfarge 5 109 2 2" xfId="3437" xr:uid="{00000000-0005-0000-0000-0000301E0000}"/>
    <cellStyle name="40% - uthevingsfarge 5 109 2 2 2" xfId="7022" xr:uid="{00000000-0005-0000-0000-0000311E0000}"/>
    <cellStyle name="40% - uthevingsfarge 5 109 2 2 2 2" xfId="15477" xr:uid="{0214B10B-4A1A-4559-8F8A-4D41E83ECB5E}"/>
    <cellStyle name="40% - uthevingsfarge 5 109 2 2 3" xfId="12330" xr:uid="{97C23270-43CC-44C4-B19F-7077383E3678}"/>
    <cellStyle name="40% - uthevingsfarge 5 109 2 3" xfId="4016" xr:uid="{00000000-0005-0000-0000-0000321E0000}"/>
    <cellStyle name="40% - uthevingsfarge 5 109 2 3 2" xfId="12904" xr:uid="{3EA071C2-475B-4327-90AB-47F4FA3854F7}"/>
    <cellStyle name="40% - uthevingsfarge 5 109 2 4" xfId="6511" xr:uid="{00000000-0005-0000-0000-0000331E0000}"/>
    <cellStyle name="40% - uthevingsfarge 5 109 2 4 2" xfId="14966" xr:uid="{CD6DBAFA-B433-4B9D-832F-7391D94D8739}"/>
    <cellStyle name="40% - uthevingsfarge 5 109 2 5" xfId="9022" xr:uid="{00000000-0005-0000-0000-0000341E0000}"/>
    <cellStyle name="40% - uthevingsfarge 5 109 2 5 2" xfId="17477" xr:uid="{2D732D44-88D6-4F76-B828-74CF644F55C0}"/>
    <cellStyle name="40% - uthevingsfarge 5 109 2 6" xfId="11831" xr:uid="{921EA52D-C675-41AF-8E8C-951382EDC68B}"/>
    <cellStyle name="40% - uthevingsfarge 5 109 3" xfId="3436" xr:uid="{00000000-0005-0000-0000-0000351E0000}"/>
    <cellStyle name="40% - uthevingsfarge 5 109 3 2" xfId="7021" xr:uid="{00000000-0005-0000-0000-0000361E0000}"/>
    <cellStyle name="40% - uthevingsfarge 5 109 3 2 2" xfId="15476" xr:uid="{FEB7E370-003E-4122-BCD5-7671630A0C66}"/>
    <cellStyle name="40% - uthevingsfarge 5 109 3 3" xfId="12329" xr:uid="{2B6E0590-EDCB-438D-8EBF-B890A28BE086}"/>
    <cellStyle name="40% - uthevingsfarge 5 109 4" xfId="3809" xr:uid="{00000000-0005-0000-0000-0000371E0000}"/>
    <cellStyle name="40% - uthevingsfarge 5 109 4 2" xfId="12698" xr:uid="{98597176-24C3-40FF-BC53-996A7250E33E}"/>
    <cellStyle name="40% - uthevingsfarge 5 109 5" xfId="6226" xr:uid="{00000000-0005-0000-0000-0000381E0000}"/>
    <cellStyle name="40% - uthevingsfarge 5 109 5 2" xfId="14681" xr:uid="{D4153220-6846-4246-BA61-5B22AD80BAB7}"/>
    <cellStyle name="40% - uthevingsfarge 5 109 6" xfId="9021" xr:uid="{00000000-0005-0000-0000-0000391E0000}"/>
    <cellStyle name="40% - uthevingsfarge 5 109 6 2" xfId="17476" xr:uid="{807A045D-6B8F-484C-8615-169703A7704D}"/>
    <cellStyle name="40% - uthevingsfarge 5 109 7" xfId="11549" xr:uid="{17E1B3C1-8DC0-40E5-81F9-7D25CE0B09B6}"/>
    <cellStyle name="40% - uthevingsfarge 5 11" xfId="1959" xr:uid="{00000000-0005-0000-0000-00003A1E0000}"/>
    <cellStyle name="40% - uthevingsfarge 5 11 2" xfId="1960" xr:uid="{00000000-0005-0000-0000-00003B1E0000}"/>
    <cellStyle name="40% - uthevingsfarge 5 11 2 2" xfId="5834" xr:uid="{00000000-0005-0000-0000-00003C1E0000}"/>
    <cellStyle name="40% - uthevingsfarge 5 11 2 2 2" xfId="8467" xr:uid="{00000000-0005-0000-0000-00003D1E0000}"/>
    <cellStyle name="40% - uthevingsfarge 5 11 2 2 2 2" xfId="16922" xr:uid="{E34130AB-691F-4920-9556-0AF6B7C78FD1}"/>
    <cellStyle name="40% - uthevingsfarge 5 11 2 2 3" xfId="14349" xr:uid="{30BBC6B6-7BAD-4D84-8387-719A9AB8EB7C}"/>
    <cellStyle name="40% - uthevingsfarge 5 11 2 3" xfId="10351" xr:uid="{00000000-0005-0000-0000-00003E1E0000}"/>
    <cellStyle name="40% - uthevingsfarge 5 11 2 3 2" xfId="18768" xr:uid="{44A8BC88-C960-454A-B4D2-9015C17E96E3}"/>
    <cellStyle name="40% - uthevingsfarge 5 11 3" xfId="5113" xr:uid="{00000000-0005-0000-0000-00003F1E0000}"/>
    <cellStyle name="40% - uthevingsfarge 5 11 3 2" xfId="7766" xr:uid="{00000000-0005-0000-0000-0000401E0000}"/>
    <cellStyle name="40% - uthevingsfarge 5 11 3 2 2" xfId="16221" xr:uid="{9B8FE30C-9B25-4643-AD60-4EADCD9C3835}"/>
    <cellStyle name="40% - uthevingsfarge 5 11 3 3" xfId="13648" xr:uid="{BB2E77F5-412D-4258-B3BE-29A0A90BB6DD}"/>
    <cellStyle name="40% - uthevingsfarge 5 11 4" xfId="10672" xr:uid="{00000000-0005-0000-0000-0000411E0000}"/>
    <cellStyle name="40% - uthevingsfarge 5 11 4 2" xfId="19079" xr:uid="{D7EE35DC-229F-4B7F-8130-45D5DD061356}"/>
    <cellStyle name="40% - uthevingsfarge 5 110" xfId="6596" xr:uid="{00000000-0005-0000-0000-0000421E0000}"/>
    <cellStyle name="40% - uthevingsfarge 5 110 2" xfId="15051" xr:uid="{4F9EEB73-02F2-4186-B4A5-600644BA1A65}"/>
    <cellStyle name="40% - uthevingsfarge 5 111" xfId="8599" xr:uid="{00000000-0005-0000-0000-0000431E0000}"/>
    <cellStyle name="40% - uthevingsfarge 5 111 2" xfId="17054" xr:uid="{F5E31CE2-FFC1-4326-B59E-8C8DCD943486}"/>
    <cellStyle name="40% - uthevingsfarge 5 12" xfId="1961" xr:uid="{00000000-0005-0000-0000-0000441E0000}"/>
    <cellStyle name="40% - uthevingsfarge 5 12 2" xfId="1962" xr:uid="{00000000-0005-0000-0000-0000451E0000}"/>
    <cellStyle name="40% - uthevingsfarge 5 12 2 2" xfId="5835" xr:uid="{00000000-0005-0000-0000-0000461E0000}"/>
    <cellStyle name="40% - uthevingsfarge 5 12 2 2 2" xfId="8468" xr:uid="{00000000-0005-0000-0000-0000471E0000}"/>
    <cellStyle name="40% - uthevingsfarge 5 12 2 2 2 2" xfId="16923" xr:uid="{84EEC122-047B-4930-B692-49D0E8689257}"/>
    <cellStyle name="40% - uthevingsfarge 5 12 2 2 3" xfId="14350" xr:uid="{9593BBF2-9D47-4249-8870-5D1E693CFA47}"/>
    <cellStyle name="40% - uthevingsfarge 5 12 2 3" xfId="9775" xr:uid="{00000000-0005-0000-0000-0000481E0000}"/>
    <cellStyle name="40% - uthevingsfarge 5 12 2 3 2" xfId="18201" xr:uid="{09957063-4A58-4DCC-B868-5902253290A3}"/>
    <cellStyle name="40% - uthevingsfarge 5 12 3" xfId="5114" xr:uid="{00000000-0005-0000-0000-0000491E0000}"/>
    <cellStyle name="40% - uthevingsfarge 5 12 3 2" xfId="7767" xr:uid="{00000000-0005-0000-0000-00004A1E0000}"/>
    <cellStyle name="40% - uthevingsfarge 5 12 3 2 2" xfId="16222" xr:uid="{3CCC181D-5345-4FCA-AC69-66E6F5A81D24}"/>
    <cellStyle name="40% - uthevingsfarge 5 12 3 3" xfId="13649" xr:uid="{A9640CFA-9ACC-4014-A519-75FE232A8192}"/>
    <cellStyle name="40% - uthevingsfarge 5 12 4" xfId="9368" xr:uid="{00000000-0005-0000-0000-00004B1E0000}"/>
    <cellStyle name="40% - uthevingsfarge 5 12 4 2" xfId="17794" xr:uid="{284D533E-B7E5-4C14-A851-7DFC46FE16AF}"/>
    <cellStyle name="40% - uthevingsfarge 5 13" xfId="1963" xr:uid="{00000000-0005-0000-0000-00004C1E0000}"/>
    <cellStyle name="40% - uthevingsfarge 5 13 2" xfId="1964" xr:uid="{00000000-0005-0000-0000-00004D1E0000}"/>
    <cellStyle name="40% - uthevingsfarge 5 13 2 2" xfId="5836" xr:uid="{00000000-0005-0000-0000-00004E1E0000}"/>
    <cellStyle name="40% - uthevingsfarge 5 13 2 2 2" xfId="8469" xr:uid="{00000000-0005-0000-0000-00004F1E0000}"/>
    <cellStyle name="40% - uthevingsfarge 5 13 2 2 2 2" xfId="16924" xr:uid="{A52A4A4B-D62A-43C5-A478-6A8E2F5E8863}"/>
    <cellStyle name="40% - uthevingsfarge 5 13 2 2 3" xfId="14351" xr:uid="{296EB36B-BB44-49A9-A15C-CC717FC7477D}"/>
    <cellStyle name="40% - uthevingsfarge 5 13 2 3" xfId="10160" xr:uid="{00000000-0005-0000-0000-0000501E0000}"/>
    <cellStyle name="40% - uthevingsfarge 5 13 2 3 2" xfId="18577" xr:uid="{C33083E5-2C21-45F2-9C57-A7CCE10EE506}"/>
    <cellStyle name="40% - uthevingsfarge 5 13 3" xfId="5115" xr:uid="{00000000-0005-0000-0000-0000511E0000}"/>
    <cellStyle name="40% - uthevingsfarge 5 13 3 2" xfId="7768" xr:uid="{00000000-0005-0000-0000-0000521E0000}"/>
    <cellStyle name="40% - uthevingsfarge 5 13 3 2 2" xfId="16223" xr:uid="{8B6AAF2A-D2BA-46C5-BC4E-6BDC1223CE5D}"/>
    <cellStyle name="40% - uthevingsfarge 5 13 3 3" xfId="13650" xr:uid="{B2D5D7A7-D4BB-430A-A69B-92E3ECE0BD6C}"/>
    <cellStyle name="40% - uthevingsfarge 5 13 4" xfId="9367" xr:uid="{00000000-0005-0000-0000-0000531E0000}"/>
    <cellStyle name="40% - uthevingsfarge 5 13 4 2" xfId="17793" xr:uid="{BD958546-31E6-4827-BC92-6436F231F585}"/>
    <cellStyle name="40% - uthevingsfarge 5 14" xfId="1965" xr:uid="{00000000-0005-0000-0000-0000541E0000}"/>
    <cellStyle name="40% - uthevingsfarge 5 14 2" xfId="1966" xr:uid="{00000000-0005-0000-0000-0000551E0000}"/>
    <cellStyle name="40% - uthevingsfarge 5 14 2 2" xfId="5837" xr:uid="{00000000-0005-0000-0000-0000561E0000}"/>
    <cellStyle name="40% - uthevingsfarge 5 14 2 2 2" xfId="8470" xr:uid="{00000000-0005-0000-0000-0000571E0000}"/>
    <cellStyle name="40% - uthevingsfarge 5 14 2 2 2 2" xfId="16925" xr:uid="{CCBA1391-8251-4955-9811-C041F4EA6F5B}"/>
    <cellStyle name="40% - uthevingsfarge 5 14 2 2 3" xfId="14352" xr:uid="{CB160DA7-C4F5-43FB-B3FC-3C21AF43CB10}"/>
    <cellStyle name="40% - uthevingsfarge 5 14 2 3" xfId="9366" xr:uid="{00000000-0005-0000-0000-0000581E0000}"/>
    <cellStyle name="40% - uthevingsfarge 5 14 2 3 2" xfId="17792" xr:uid="{D4ED694E-06BD-4F42-86B0-47363773907D}"/>
    <cellStyle name="40% - uthevingsfarge 5 14 3" xfId="5116" xr:uid="{00000000-0005-0000-0000-0000591E0000}"/>
    <cellStyle name="40% - uthevingsfarge 5 14 3 2" xfId="7769" xr:uid="{00000000-0005-0000-0000-00005A1E0000}"/>
    <cellStyle name="40% - uthevingsfarge 5 14 3 2 2" xfId="16224" xr:uid="{4CCE7A74-A8E8-483C-B202-C1E5B865D515}"/>
    <cellStyle name="40% - uthevingsfarge 5 14 3 3" xfId="13651" xr:uid="{77483089-E226-4BB4-AF8C-08357F81F1B7}"/>
    <cellStyle name="40% - uthevingsfarge 5 14 4" xfId="9365" xr:uid="{00000000-0005-0000-0000-00005B1E0000}"/>
    <cellStyle name="40% - uthevingsfarge 5 14 4 2" xfId="17791" xr:uid="{091A607A-46C2-4B5B-9D12-7ACE84DBED9A}"/>
    <cellStyle name="40% - uthevingsfarge 5 15" xfId="1967" xr:uid="{00000000-0005-0000-0000-00005C1E0000}"/>
    <cellStyle name="40% - uthevingsfarge 5 15 2" xfId="1968" xr:uid="{00000000-0005-0000-0000-00005D1E0000}"/>
    <cellStyle name="40% - uthevingsfarge 5 15 2 2" xfId="5838" xr:uid="{00000000-0005-0000-0000-00005E1E0000}"/>
    <cellStyle name="40% - uthevingsfarge 5 15 2 2 2" xfId="8471" xr:uid="{00000000-0005-0000-0000-00005F1E0000}"/>
    <cellStyle name="40% - uthevingsfarge 5 15 2 2 2 2" xfId="16926" xr:uid="{1940913A-49E4-45DC-B4A2-B912B33363D7}"/>
    <cellStyle name="40% - uthevingsfarge 5 15 2 2 3" xfId="14353" xr:uid="{C7338354-AEFE-48F0-B14B-05AAA2D7B830}"/>
    <cellStyle name="40% - uthevingsfarge 5 15 2 3" xfId="9364" xr:uid="{00000000-0005-0000-0000-0000601E0000}"/>
    <cellStyle name="40% - uthevingsfarge 5 15 2 3 2" xfId="17790" xr:uid="{AAEC7535-17C3-49A8-91B4-4D7733AE0C7F}"/>
    <cellStyle name="40% - uthevingsfarge 5 15 3" xfId="5117" xr:uid="{00000000-0005-0000-0000-0000611E0000}"/>
    <cellStyle name="40% - uthevingsfarge 5 15 3 2" xfId="7770" xr:uid="{00000000-0005-0000-0000-0000621E0000}"/>
    <cellStyle name="40% - uthevingsfarge 5 15 3 2 2" xfId="16225" xr:uid="{FD5CD643-20C9-435A-8C1A-67C54C9B429A}"/>
    <cellStyle name="40% - uthevingsfarge 5 15 3 3" xfId="13652" xr:uid="{7716C3A4-B007-4F92-A28B-A46BB99019AA}"/>
    <cellStyle name="40% - uthevingsfarge 5 15 4" xfId="10113" xr:uid="{00000000-0005-0000-0000-0000631E0000}"/>
    <cellStyle name="40% - uthevingsfarge 5 15 4 2" xfId="18534" xr:uid="{447A7994-F7EB-4D07-88CD-B76175CBB91D}"/>
    <cellStyle name="40% - uthevingsfarge 5 16" xfId="1969" xr:uid="{00000000-0005-0000-0000-0000641E0000}"/>
    <cellStyle name="40% - uthevingsfarge 5 16 2" xfId="1970" xr:uid="{00000000-0005-0000-0000-0000651E0000}"/>
    <cellStyle name="40% - uthevingsfarge 5 16 2 2" xfId="5839" xr:uid="{00000000-0005-0000-0000-0000661E0000}"/>
    <cellStyle name="40% - uthevingsfarge 5 16 2 2 2" xfId="8472" xr:uid="{00000000-0005-0000-0000-0000671E0000}"/>
    <cellStyle name="40% - uthevingsfarge 5 16 2 2 2 2" xfId="16927" xr:uid="{B81A6F6A-B98E-40CA-BD21-5D6C2E42447D}"/>
    <cellStyle name="40% - uthevingsfarge 5 16 2 2 3" xfId="14354" xr:uid="{6A4F3A44-B81A-4DEA-8870-417F47A10419}"/>
    <cellStyle name="40% - uthevingsfarge 5 16 2 3" xfId="9363" xr:uid="{00000000-0005-0000-0000-0000681E0000}"/>
    <cellStyle name="40% - uthevingsfarge 5 16 2 3 2" xfId="17789" xr:uid="{9F80A4C4-70D6-4A4D-A2D3-C6C44252DA55}"/>
    <cellStyle name="40% - uthevingsfarge 5 16 3" xfId="5118" xr:uid="{00000000-0005-0000-0000-0000691E0000}"/>
    <cellStyle name="40% - uthevingsfarge 5 16 3 2" xfId="7771" xr:uid="{00000000-0005-0000-0000-00006A1E0000}"/>
    <cellStyle name="40% - uthevingsfarge 5 16 3 2 2" xfId="16226" xr:uid="{C299B159-2653-4B51-82E9-7489D6C64931}"/>
    <cellStyle name="40% - uthevingsfarge 5 16 3 3" xfId="13653" xr:uid="{B4A3CE5B-060E-4168-8753-701B156F5FB1}"/>
    <cellStyle name="40% - uthevingsfarge 5 16 4" xfId="9362" xr:uid="{00000000-0005-0000-0000-00006B1E0000}"/>
    <cellStyle name="40% - uthevingsfarge 5 16 4 2" xfId="17788" xr:uid="{59F11848-8F7F-4872-A4FC-CBF7697257B1}"/>
    <cellStyle name="40% - uthevingsfarge 5 17" xfId="1971" xr:uid="{00000000-0005-0000-0000-00006C1E0000}"/>
    <cellStyle name="40% - uthevingsfarge 5 17 2" xfId="1972" xr:uid="{00000000-0005-0000-0000-00006D1E0000}"/>
    <cellStyle name="40% - uthevingsfarge 5 17 2 2" xfId="5840" xr:uid="{00000000-0005-0000-0000-00006E1E0000}"/>
    <cellStyle name="40% - uthevingsfarge 5 17 2 2 2" xfId="8473" xr:uid="{00000000-0005-0000-0000-00006F1E0000}"/>
    <cellStyle name="40% - uthevingsfarge 5 17 2 2 2 2" xfId="16928" xr:uid="{51305BC0-25F0-4D17-B247-B02D660AB8AD}"/>
    <cellStyle name="40% - uthevingsfarge 5 17 2 2 3" xfId="14355" xr:uid="{3ACEF349-EA77-4245-821D-186ABE8BD327}"/>
    <cellStyle name="40% - uthevingsfarge 5 17 2 3" xfId="9361" xr:uid="{00000000-0005-0000-0000-0000701E0000}"/>
    <cellStyle name="40% - uthevingsfarge 5 17 2 3 2" xfId="17787" xr:uid="{F2FB3185-2D6F-498D-8E1A-D632D389869D}"/>
    <cellStyle name="40% - uthevingsfarge 5 17 3" xfId="5119" xr:uid="{00000000-0005-0000-0000-0000711E0000}"/>
    <cellStyle name="40% - uthevingsfarge 5 17 3 2" xfId="7772" xr:uid="{00000000-0005-0000-0000-0000721E0000}"/>
    <cellStyle name="40% - uthevingsfarge 5 17 3 2 2" xfId="16227" xr:uid="{9FAF7C57-8F93-4209-87D9-813D9DE2CC31}"/>
    <cellStyle name="40% - uthevingsfarge 5 17 3 3" xfId="13654" xr:uid="{FEAF297D-7D22-4259-825E-4C9389108C00}"/>
    <cellStyle name="40% - uthevingsfarge 5 17 4" xfId="9360" xr:uid="{00000000-0005-0000-0000-0000731E0000}"/>
    <cellStyle name="40% - uthevingsfarge 5 17 4 2" xfId="17786" xr:uid="{401B63F1-6008-4F4C-A54D-9994FE05FDF6}"/>
    <cellStyle name="40% - uthevingsfarge 5 18" xfId="1973" xr:uid="{00000000-0005-0000-0000-0000741E0000}"/>
    <cellStyle name="40% - uthevingsfarge 5 18 2" xfId="1974" xr:uid="{00000000-0005-0000-0000-0000751E0000}"/>
    <cellStyle name="40% - uthevingsfarge 5 18 2 2" xfId="5841" xr:uid="{00000000-0005-0000-0000-0000761E0000}"/>
    <cellStyle name="40% - uthevingsfarge 5 18 2 2 2" xfId="8474" xr:uid="{00000000-0005-0000-0000-0000771E0000}"/>
    <cellStyle name="40% - uthevingsfarge 5 18 2 2 2 2" xfId="16929" xr:uid="{E6980823-5CCF-426A-A7AA-77461B135377}"/>
    <cellStyle name="40% - uthevingsfarge 5 18 2 2 3" xfId="14356" xr:uid="{7D922EEB-9620-4B72-9C50-60AC1A6D0BBA}"/>
    <cellStyle name="40% - uthevingsfarge 5 18 2 3" xfId="9359" xr:uid="{00000000-0005-0000-0000-0000781E0000}"/>
    <cellStyle name="40% - uthevingsfarge 5 18 2 3 2" xfId="17785" xr:uid="{A97053AF-B23E-4249-9DA0-65FEDA51FD28}"/>
    <cellStyle name="40% - uthevingsfarge 5 18 3" xfId="5120" xr:uid="{00000000-0005-0000-0000-0000791E0000}"/>
    <cellStyle name="40% - uthevingsfarge 5 18 3 2" xfId="7773" xr:uid="{00000000-0005-0000-0000-00007A1E0000}"/>
    <cellStyle name="40% - uthevingsfarge 5 18 3 2 2" xfId="16228" xr:uid="{17BCE3D6-8CD8-47A2-B33D-1333BD2C46D2}"/>
    <cellStyle name="40% - uthevingsfarge 5 18 3 3" xfId="13655" xr:uid="{211BF6F9-6DA4-445B-80C7-C87F4141FC0E}"/>
    <cellStyle name="40% - uthevingsfarge 5 18 4" xfId="9358" xr:uid="{00000000-0005-0000-0000-00007B1E0000}"/>
    <cellStyle name="40% - uthevingsfarge 5 18 4 2" xfId="17784" xr:uid="{B7B8F58B-2CEE-4EAD-99F7-7785B4820765}"/>
    <cellStyle name="40% - uthevingsfarge 5 19" xfId="1975" xr:uid="{00000000-0005-0000-0000-00007C1E0000}"/>
    <cellStyle name="40% - uthevingsfarge 5 19 2" xfId="1976" xr:uid="{00000000-0005-0000-0000-00007D1E0000}"/>
    <cellStyle name="40% - uthevingsfarge 5 19 2 2" xfId="5842" xr:uid="{00000000-0005-0000-0000-00007E1E0000}"/>
    <cellStyle name="40% - uthevingsfarge 5 19 2 2 2" xfId="8475" xr:uid="{00000000-0005-0000-0000-00007F1E0000}"/>
    <cellStyle name="40% - uthevingsfarge 5 19 2 2 2 2" xfId="16930" xr:uid="{9F3BBBED-1633-4361-A2BB-939FA3705A09}"/>
    <cellStyle name="40% - uthevingsfarge 5 19 2 2 3" xfId="14357" xr:uid="{204A9110-3237-4437-BACC-39E4BAD61DE7}"/>
    <cellStyle name="40% - uthevingsfarge 5 19 2 3" xfId="10525" xr:uid="{00000000-0005-0000-0000-0000801E0000}"/>
    <cellStyle name="40% - uthevingsfarge 5 19 2 3 2" xfId="18938" xr:uid="{77F1AEA3-4AAE-40FA-B7A5-E34E6BD9FE88}"/>
    <cellStyle name="40% - uthevingsfarge 5 19 3" xfId="5121" xr:uid="{00000000-0005-0000-0000-0000811E0000}"/>
    <cellStyle name="40% - uthevingsfarge 5 19 3 2" xfId="7774" xr:uid="{00000000-0005-0000-0000-0000821E0000}"/>
    <cellStyle name="40% - uthevingsfarge 5 19 3 2 2" xfId="16229" xr:uid="{95CE0618-B500-4B93-A195-690E61D2D69D}"/>
    <cellStyle name="40% - uthevingsfarge 5 19 3 3" xfId="13656" xr:uid="{716893E8-1E43-442A-9202-C6C47CBB1224}"/>
    <cellStyle name="40% - uthevingsfarge 5 19 4" xfId="10576" xr:uid="{00000000-0005-0000-0000-0000831E0000}"/>
    <cellStyle name="40% - uthevingsfarge 5 19 4 2" xfId="18983" xr:uid="{D2157DA0-E4A6-4A76-9E82-59902E400DF7}"/>
    <cellStyle name="40% - uthevingsfarge 5 2" xfId="71" xr:uid="{00000000-0005-0000-0000-0000841E0000}"/>
    <cellStyle name="40% - uthevingsfarge 5 2 2" xfId="1977" xr:uid="{00000000-0005-0000-0000-0000851E0000}"/>
    <cellStyle name="40% - uthevingsfarge 5 2 2 2" xfId="5843" xr:uid="{00000000-0005-0000-0000-0000861E0000}"/>
    <cellStyle name="40% - uthevingsfarge 5 2 2 2 2" xfId="8476" xr:uid="{00000000-0005-0000-0000-0000871E0000}"/>
    <cellStyle name="40% - uthevingsfarge 5 2 2 2 2 2" xfId="16931" xr:uid="{8BEB59E7-D629-44EC-AA44-DB436DE87E68}"/>
    <cellStyle name="40% - uthevingsfarge 5 2 2 2 3" xfId="14358" xr:uid="{8E6CD4B0-39D8-4016-8E72-6812138646CF}"/>
    <cellStyle name="40% - uthevingsfarge 5 2 2 3" xfId="9357" xr:uid="{00000000-0005-0000-0000-0000881E0000}"/>
    <cellStyle name="40% - uthevingsfarge 5 2 2 3 2" xfId="17783" xr:uid="{F50140EB-E39C-4B14-9C68-52F260814579}"/>
    <cellStyle name="40% - uthevingsfarge 5 2 3" xfId="5122" xr:uid="{00000000-0005-0000-0000-0000891E0000}"/>
    <cellStyle name="40% - uthevingsfarge 5 2 3 2" xfId="7775" xr:uid="{00000000-0005-0000-0000-00008A1E0000}"/>
    <cellStyle name="40% - uthevingsfarge 5 2 3 2 2" xfId="16230" xr:uid="{4D06A8AE-4F00-4B00-B4FC-AA2FD49EB30B}"/>
    <cellStyle name="40% - uthevingsfarge 5 2 3 3" xfId="13657" xr:uid="{2FF3861B-37B0-4B72-AB25-D8F10B6DA6AC}"/>
    <cellStyle name="40% - uthevingsfarge 5 2 4" xfId="9356" xr:uid="{00000000-0005-0000-0000-00008B1E0000}"/>
    <cellStyle name="40% - uthevingsfarge 5 2 4 2" xfId="17782" xr:uid="{D0C6E6A5-FB81-4CD6-AE4B-D76EC59C8E2A}"/>
    <cellStyle name="40% - uthevingsfarge 5 20" xfId="1978" xr:uid="{00000000-0005-0000-0000-00008C1E0000}"/>
    <cellStyle name="40% - uthevingsfarge 5 20 2" xfId="1979" xr:uid="{00000000-0005-0000-0000-00008D1E0000}"/>
    <cellStyle name="40% - uthevingsfarge 5 20 2 2" xfId="5844" xr:uid="{00000000-0005-0000-0000-00008E1E0000}"/>
    <cellStyle name="40% - uthevingsfarge 5 20 2 2 2" xfId="8477" xr:uid="{00000000-0005-0000-0000-00008F1E0000}"/>
    <cellStyle name="40% - uthevingsfarge 5 20 2 2 2 2" xfId="16932" xr:uid="{259629FF-6BF6-4365-A6D5-566B1189AF85}"/>
    <cellStyle name="40% - uthevingsfarge 5 20 2 2 3" xfId="14359" xr:uid="{445D5E56-60FB-416C-9817-26E9BA6E4E04}"/>
    <cellStyle name="40% - uthevingsfarge 5 20 2 3" xfId="9355" xr:uid="{00000000-0005-0000-0000-0000901E0000}"/>
    <cellStyle name="40% - uthevingsfarge 5 20 2 3 2" xfId="17781" xr:uid="{A0A7AA64-7BEA-4140-BEAF-C700E1A4C45D}"/>
    <cellStyle name="40% - uthevingsfarge 5 20 3" xfId="5123" xr:uid="{00000000-0005-0000-0000-0000911E0000}"/>
    <cellStyle name="40% - uthevingsfarge 5 20 3 2" xfId="7776" xr:uid="{00000000-0005-0000-0000-0000921E0000}"/>
    <cellStyle name="40% - uthevingsfarge 5 20 3 2 2" xfId="16231" xr:uid="{E518A373-F6C7-4830-99E6-FE66BCA25DEC}"/>
    <cellStyle name="40% - uthevingsfarge 5 20 3 3" xfId="13658" xr:uid="{21BB0AD2-465E-438C-8ECE-14CB2312D52E}"/>
    <cellStyle name="40% - uthevingsfarge 5 20 4" xfId="9354" xr:uid="{00000000-0005-0000-0000-0000931E0000}"/>
    <cellStyle name="40% - uthevingsfarge 5 20 4 2" xfId="17780" xr:uid="{54892840-BDE3-4C2F-82C2-BF466D6A48C7}"/>
    <cellStyle name="40% - uthevingsfarge 5 21" xfId="1980" xr:uid="{00000000-0005-0000-0000-0000941E0000}"/>
    <cellStyle name="40% - uthevingsfarge 5 21 2" xfId="1981" xr:uid="{00000000-0005-0000-0000-0000951E0000}"/>
    <cellStyle name="40% - uthevingsfarge 5 21 2 2" xfId="5845" xr:uid="{00000000-0005-0000-0000-0000961E0000}"/>
    <cellStyle name="40% - uthevingsfarge 5 21 2 2 2" xfId="8478" xr:uid="{00000000-0005-0000-0000-0000971E0000}"/>
    <cellStyle name="40% - uthevingsfarge 5 21 2 2 2 2" xfId="16933" xr:uid="{63A3ECAF-CC27-45FE-A737-F45FC25CE925}"/>
    <cellStyle name="40% - uthevingsfarge 5 21 2 2 3" xfId="14360" xr:uid="{245FD2D9-40B0-415F-BAD5-00E4CDA0F6BA}"/>
    <cellStyle name="40% - uthevingsfarge 5 21 2 3" xfId="9353" xr:uid="{00000000-0005-0000-0000-0000981E0000}"/>
    <cellStyle name="40% - uthevingsfarge 5 21 2 3 2" xfId="17779" xr:uid="{E0E2E4F6-661E-4CAD-8701-1D4384022FD1}"/>
    <cellStyle name="40% - uthevingsfarge 5 21 3" xfId="5124" xr:uid="{00000000-0005-0000-0000-0000991E0000}"/>
    <cellStyle name="40% - uthevingsfarge 5 21 3 2" xfId="7777" xr:uid="{00000000-0005-0000-0000-00009A1E0000}"/>
    <cellStyle name="40% - uthevingsfarge 5 21 3 2 2" xfId="16232" xr:uid="{EC397B2A-5135-4A73-B7D7-331A368A2D66}"/>
    <cellStyle name="40% - uthevingsfarge 5 21 3 3" xfId="13659" xr:uid="{9B8A3EA0-F29C-44CB-9646-8652B163CFA2}"/>
    <cellStyle name="40% - uthevingsfarge 5 21 4" xfId="9352" xr:uid="{00000000-0005-0000-0000-00009B1E0000}"/>
    <cellStyle name="40% - uthevingsfarge 5 21 4 2" xfId="17778" xr:uid="{5B3757BD-0F22-40F7-808E-3A458605FB2F}"/>
    <cellStyle name="40% - uthevingsfarge 5 22" xfId="1982" xr:uid="{00000000-0005-0000-0000-00009C1E0000}"/>
    <cellStyle name="40% - uthevingsfarge 5 22 2" xfId="1983" xr:uid="{00000000-0005-0000-0000-00009D1E0000}"/>
    <cellStyle name="40% - uthevingsfarge 5 22 2 2" xfId="5846" xr:uid="{00000000-0005-0000-0000-00009E1E0000}"/>
    <cellStyle name="40% - uthevingsfarge 5 22 2 2 2" xfId="8479" xr:uid="{00000000-0005-0000-0000-00009F1E0000}"/>
    <cellStyle name="40% - uthevingsfarge 5 22 2 2 2 2" xfId="16934" xr:uid="{E0DD5E15-DED3-4D9F-BBDD-71A6FB97FCDD}"/>
    <cellStyle name="40% - uthevingsfarge 5 22 2 2 3" xfId="14361" xr:uid="{1E44F9B7-7E13-4A57-88A8-71B784EA15C4}"/>
    <cellStyle name="40% - uthevingsfarge 5 22 2 3" xfId="9351" xr:uid="{00000000-0005-0000-0000-0000A01E0000}"/>
    <cellStyle name="40% - uthevingsfarge 5 22 2 3 2" xfId="17777" xr:uid="{C268EABB-2528-4B89-9AF8-98457EFF3F99}"/>
    <cellStyle name="40% - uthevingsfarge 5 22 3" xfId="5125" xr:uid="{00000000-0005-0000-0000-0000A11E0000}"/>
    <cellStyle name="40% - uthevingsfarge 5 22 3 2" xfId="7778" xr:uid="{00000000-0005-0000-0000-0000A21E0000}"/>
    <cellStyle name="40% - uthevingsfarge 5 22 3 2 2" xfId="16233" xr:uid="{5FE74564-87AB-45B9-A769-C3B2A30C1203}"/>
    <cellStyle name="40% - uthevingsfarge 5 22 3 3" xfId="13660" xr:uid="{C2FC5248-EB57-4001-96CD-5034ABAB9D80}"/>
    <cellStyle name="40% - uthevingsfarge 5 22 4" xfId="10524" xr:uid="{00000000-0005-0000-0000-0000A31E0000}"/>
    <cellStyle name="40% - uthevingsfarge 5 22 4 2" xfId="18937" xr:uid="{3433DC19-C321-49F2-A864-4745BB6FC642}"/>
    <cellStyle name="40% - uthevingsfarge 5 23" xfId="1984" xr:uid="{00000000-0005-0000-0000-0000A41E0000}"/>
    <cellStyle name="40% - uthevingsfarge 5 23 2" xfId="1985" xr:uid="{00000000-0005-0000-0000-0000A51E0000}"/>
    <cellStyle name="40% - uthevingsfarge 5 23 2 2" xfId="5847" xr:uid="{00000000-0005-0000-0000-0000A61E0000}"/>
    <cellStyle name="40% - uthevingsfarge 5 23 2 2 2" xfId="8480" xr:uid="{00000000-0005-0000-0000-0000A71E0000}"/>
    <cellStyle name="40% - uthevingsfarge 5 23 2 2 2 2" xfId="16935" xr:uid="{302C2A57-809B-4574-A560-4281E214AD05}"/>
    <cellStyle name="40% - uthevingsfarge 5 23 2 2 3" xfId="14362" xr:uid="{CBE80FF0-A339-4611-8410-6640DFE9FD9D}"/>
    <cellStyle name="40% - uthevingsfarge 5 23 2 3" xfId="9350" xr:uid="{00000000-0005-0000-0000-0000A81E0000}"/>
    <cellStyle name="40% - uthevingsfarge 5 23 2 3 2" xfId="17776" xr:uid="{2D4416FB-074A-4475-86F5-6CE6BDEFD0BE}"/>
    <cellStyle name="40% - uthevingsfarge 5 23 3" xfId="5126" xr:uid="{00000000-0005-0000-0000-0000A91E0000}"/>
    <cellStyle name="40% - uthevingsfarge 5 23 3 2" xfId="7779" xr:uid="{00000000-0005-0000-0000-0000AA1E0000}"/>
    <cellStyle name="40% - uthevingsfarge 5 23 3 2 2" xfId="16234" xr:uid="{4CBB5F08-2E88-459B-B610-2F2581777212}"/>
    <cellStyle name="40% - uthevingsfarge 5 23 3 3" xfId="13661" xr:uid="{731133B1-B926-4041-B5BD-DD521132CA01}"/>
    <cellStyle name="40% - uthevingsfarge 5 23 4" xfId="10523" xr:uid="{00000000-0005-0000-0000-0000AB1E0000}"/>
    <cellStyle name="40% - uthevingsfarge 5 23 4 2" xfId="18936" xr:uid="{90CBEBDC-66EA-49BD-B298-22EC0AA76F12}"/>
    <cellStyle name="40% - uthevingsfarge 5 24" xfId="1986" xr:uid="{00000000-0005-0000-0000-0000AC1E0000}"/>
    <cellStyle name="40% - uthevingsfarge 5 24 2" xfId="1987" xr:uid="{00000000-0005-0000-0000-0000AD1E0000}"/>
    <cellStyle name="40% - uthevingsfarge 5 24 2 2" xfId="5848" xr:uid="{00000000-0005-0000-0000-0000AE1E0000}"/>
    <cellStyle name="40% - uthevingsfarge 5 24 2 2 2" xfId="8481" xr:uid="{00000000-0005-0000-0000-0000AF1E0000}"/>
    <cellStyle name="40% - uthevingsfarge 5 24 2 2 2 2" xfId="16936" xr:uid="{D7766C26-C2AD-4A9E-A997-8E278053F3FB}"/>
    <cellStyle name="40% - uthevingsfarge 5 24 2 2 3" xfId="14363" xr:uid="{84971343-26F3-4C41-9C19-D7434C32D36A}"/>
    <cellStyle name="40% - uthevingsfarge 5 24 2 3" xfId="9349" xr:uid="{00000000-0005-0000-0000-0000B01E0000}"/>
    <cellStyle name="40% - uthevingsfarge 5 24 2 3 2" xfId="17775" xr:uid="{63C1D9CF-151A-4772-8766-4A3C330EA695}"/>
    <cellStyle name="40% - uthevingsfarge 5 24 3" xfId="5127" xr:uid="{00000000-0005-0000-0000-0000B11E0000}"/>
    <cellStyle name="40% - uthevingsfarge 5 24 3 2" xfId="7780" xr:uid="{00000000-0005-0000-0000-0000B21E0000}"/>
    <cellStyle name="40% - uthevingsfarge 5 24 3 2 2" xfId="16235" xr:uid="{5C496905-038E-449F-97E1-120E70179DBB}"/>
    <cellStyle name="40% - uthevingsfarge 5 24 3 3" xfId="13662" xr:uid="{348DAFE5-8AC0-4380-B75C-F8B1F52A8E78}"/>
    <cellStyle name="40% - uthevingsfarge 5 24 4" xfId="10522" xr:uid="{00000000-0005-0000-0000-0000B31E0000}"/>
    <cellStyle name="40% - uthevingsfarge 5 24 4 2" xfId="18935" xr:uid="{654519AB-D329-45DE-9010-DA1BA32024F9}"/>
    <cellStyle name="40% - uthevingsfarge 5 25" xfId="1988" xr:uid="{00000000-0005-0000-0000-0000B41E0000}"/>
    <cellStyle name="40% - uthevingsfarge 5 25 2" xfId="1989" xr:uid="{00000000-0005-0000-0000-0000B51E0000}"/>
    <cellStyle name="40% - uthevingsfarge 5 25 2 2" xfId="5849" xr:uid="{00000000-0005-0000-0000-0000B61E0000}"/>
    <cellStyle name="40% - uthevingsfarge 5 25 2 2 2" xfId="8482" xr:uid="{00000000-0005-0000-0000-0000B71E0000}"/>
    <cellStyle name="40% - uthevingsfarge 5 25 2 2 2 2" xfId="16937" xr:uid="{53D1ADFD-754D-41EC-B6CD-CC5494D2D9A3}"/>
    <cellStyle name="40% - uthevingsfarge 5 25 2 2 3" xfId="14364" xr:uid="{567D3D82-D8E9-4505-9F4F-199A692BA023}"/>
    <cellStyle name="40% - uthevingsfarge 5 25 2 3" xfId="9348" xr:uid="{00000000-0005-0000-0000-0000B81E0000}"/>
    <cellStyle name="40% - uthevingsfarge 5 25 2 3 2" xfId="17774" xr:uid="{FC5DCE4B-5A13-4750-9A28-CC2EB34E1D1A}"/>
    <cellStyle name="40% - uthevingsfarge 5 25 3" xfId="5128" xr:uid="{00000000-0005-0000-0000-0000B91E0000}"/>
    <cellStyle name="40% - uthevingsfarge 5 25 3 2" xfId="7781" xr:uid="{00000000-0005-0000-0000-0000BA1E0000}"/>
    <cellStyle name="40% - uthevingsfarge 5 25 3 2 2" xfId="16236" xr:uid="{42CCAEFB-8CB1-4CEC-AC8C-355BDCB70A83}"/>
    <cellStyle name="40% - uthevingsfarge 5 25 3 3" xfId="13663" xr:uid="{5C41F33D-97D0-4F31-AA65-0C28B9ECAE73}"/>
    <cellStyle name="40% - uthevingsfarge 5 25 4" xfId="10521" xr:uid="{00000000-0005-0000-0000-0000BB1E0000}"/>
    <cellStyle name="40% - uthevingsfarge 5 25 4 2" xfId="18934" xr:uid="{078F8EC9-6E5D-4CED-8048-835378835E81}"/>
    <cellStyle name="40% - uthevingsfarge 5 26" xfId="1990" xr:uid="{00000000-0005-0000-0000-0000BC1E0000}"/>
    <cellStyle name="40% - uthevingsfarge 5 26 2" xfId="1991" xr:uid="{00000000-0005-0000-0000-0000BD1E0000}"/>
    <cellStyle name="40% - uthevingsfarge 5 26 2 2" xfId="5850" xr:uid="{00000000-0005-0000-0000-0000BE1E0000}"/>
    <cellStyle name="40% - uthevingsfarge 5 26 2 2 2" xfId="8483" xr:uid="{00000000-0005-0000-0000-0000BF1E0000}"/>
    <cellStyle name="40% - uthevingsfarge 5 26 2 2 2 2" xfId="16938" xr:uid="{6284EF4C-FB79-4533-9A75-02A1B1F05BA2}"/>
    <cellStyle name="40% - uthevingsfarge 5 26 2 2 3" xfId="14365" xr:uid="{DD6BB730-BA69-44CD-880C-45CF514B6FE2}"/>
    <cellStyle name="40% - uthevingsfarge 5 26 2 3" xfId="9347" xr:uid="{00000000-0005-0000-0000-0000C01E0000}"/>
    <cellStyle name="40% - uthevingsfarge 5 26 2 3 2" xfId="17773" xr:uid="{A064CDA8-7634-421C-A51E-202E83273718}"/>
    <cellStyle name="40% - uthevingsfarge 5 26 3" xfId="5129" xr:uid="{00000000-0005-0000-0000-0000C11E0000}"/>
    <cellStyle name="40% - uthevingsfarge 5 26 3 2" xfId="7782" xr:uid="{00000000-0005-0000-0000-0000C21E0000}"/>
    <cellStyle name="40% - uthevingsfarge 5 26 3 2 2" xfId="16237" xr:uid="{F7A69A59-D5EC-4EAB-A311-B2377807E8DF}"/>
    <cellStyle name="40% - uthevingsfarge 5 26 3 3" xfId="13664" xr:uid="{63DF5013-EFFF-40D6-B550-B6A623674F5A}"/>
    <cellStyle name="40% - uthevingsfarge 5 26 4" xfId="10520" xr:uid="{00000000-0005-0000-0000-0000C31E0000}"/>
    <cellStyle name="40% - uthevingsfarge 5 26 4 2" xfId="18933" xr:uid="{9E1F51B4-3BCB-4C55-A98A-D27DC07DBC07}"/>
    <cellStyle name="40% - uthevingsfarge 5 27" xfId="1992" xr:uid="{00000000-0005-0000-0000-0000C41E0000}"/>
    <cellStyle name="40% - uthevingsfarge 5 27 2" xfId="1993" xr:uid="{00000000-0005-0000-0000-0000C51E0000}"/>
    <cellStyle name="40% - uthevingsfarge 5 27 2 2" xfId="5851" xr:uid="{00000000-0005-0000-0000-0000C61E0000}"/>
    <cellStyle name="40% - uthevingsfarge 5 27 2 2 2" xfId="8484" xr:uid="{00000000-0005-0000-0000-0000C71E0000}"/>
    <cellStyle name="40% - uthevingsfarge 5 27 2 2 2 2" xfId="16939" xr:uid="{9D8E5149-10AE-4FB8-90C4-BDF9495216DA}"/>
    <cellStyle name="40% - uthevingsfarge 5 27 2 2 3" xfId="14366" xr:uid="{033D5DD4-BF26-49E7-9B57-7F20CEFDAB8C}"/>
    <cellStyle name="40% - uthevingsfarge 5 27 2 3" xfId="9346" xr:uid="{00000000-0005-0000-0000-0000C81E0000}"/>
    <cellStyle name="40% - uthevingsfarge 5 27 2 3 2" xfId="17772" xr:uid="{F52B9100-1EEF-412B-8507-456F4B3457FA}"/>
    <cellStyle name="40% - uthevingsfarge 5 27 3" xfId="5130" xr:uid="{00000000-0005-0000-0000-0000C91E0000}"/>
    <cellStyle name="40% - uthevingsfarge 5 27 3 2" xfId="7783" xr:uid="{00000000-0005-0000-0000-0000CA1E0000}"/>
    <cellStyle name="40% - uthevingsfarge 5 27 3 2 2" xfId="16238" xr:uid="{167818F0-9DF3-41A0-9A0B-1119B75A7220}"/>
    <cellStyle name="40% - uthevingsfarge 5 27 3 3" xfId="13665" xr:uid="{C166A3BA-1B3F-4328-B29C-3C04BC6337D7}"/>
    <cellStyle name="40% - uthevingsfarge 5 27 4" xfId="10519" xr:uid="{00000000-0005-0000-0000-0000CB1E0000}"/>
    <cellStyle name="40% - uthevingsfarge 5 27 4 2" xfId="18932" xr:uid="{6BFC35B3-8146-4957-8BCB-8BA069B477A8}"/>
    <cellStyle name="40% - uthevingsfarge 5 28" xfId="1994" xr:uid="{00000000-0005-0000-0000-0000CC1E0000}"/>
    <cellStyle name="40% - uthevingsfarge 5 28 2" xfId="1995" xr:uid="{00000000-0005-0000-0000-0000CD1E0000}"/>
    <cellStyle name="40% - uthevingsfarge 5 28 2 2" xfId="5852" xr:uid="{00000000-0005-0000-0000-0000CE1E0000}"/>
    <cellStyle name="40% - uthevingsfarge 5 28 2 2 2" xfId="8485" xr:uid="{00000000-0005-0000-0000-0000CF1E0000}"/>
    <cellStyle name="40% - uthevingsfarge 5 28 2 2 2 2" xfId="16940" xr:uid="{8B77CE1F-CDA1-4D3E-A578-BC3DE0728433}"/>
    <cellStyle name="40% - uthevingsfarge 5 28 2 2 3" xfId="14367" xr:uid="{E46B538E-0AFD-43B6-A784-DF38D08C39F3}"/>
    <cellStyle name="40% - uthevingsfarge 5 28 2 3" xfId="9345" xr:uid="{00000000-0005-0000-0000-0000D01E0000}"/>
    <cellStyle name="40% - uthevingsfarge 5 28 2 3 2" xfId="17771" xr:uid="{0D4B0861-836C-4190-AA2E-4EE73D010FFF}"/>
    <cellStyle name="40% - uthevingsfarge 5 28 3" xfId="5131" xr:uid="{00000000-0005-0000-0000-0000D11E0000}"/>
    <cellStyle name="40% - uthevingsfarge 5 28 3 2" xfId="7784" xr:uid="{00000000-0005-0000-0000-0000D21E0000}"/>
    <cellStyle name="40% - uthevingsfarge 5 28 3 2 2" xfId="16239" xr:uid="{3E3BF292-BF2B-4F4C-B091-F5677D71930B}"/>
    <cellStyle name="40% - uthevingsfarge 5 28 3 3" xfId="13666" xr:uid="{2DCE128F-3507-4F5A-909B-BA3E11076E01}"/>
    <cellStyle name="40% - uthevingsfarge 5 28 4" xfId="10518" xr:uid="{00000000-0005-0000-0000-0000D31E0000}"/>
    <cellStyle name="40% - uthevingsfarge 5 28 4 2" xfId="18931" xr:uid="{D4EA9ADC-2BB8-4F65-9A9E-513A8C07B083}"/>
    <cellStyle name="40% - uthevingsfarge 5 29" xfId="1996" xr:uid="{00000000-0005-0000-0000-0000D41E0000}"/>
    <cellStyle name="40% - uthevingsfarge 5 29 2" xfId="1997" xr:uid="{00000000-0005-0000-0000-0000D51E0000}"/>
    <cellStyle name="40% - uthevingsfarge 5 29 2 2" xfId="5853" xr:uid="{00000000-0005-0000-0000-0000D61E0000}"/>
    <cellStyle name="40% - uthevingsfarge 5 29 2 2 2" xfId="8486" xr:uid="{00000000-0005-0000-0000-0000D71E0000}"/>
    <cellStyle name="40% - uthevingsfarge 5 29 2 2 2 2" xfId="16941" xr:uid="{C5635373-621F-4453-8628-74409D2DF037}"/>
    <cellStyle name="40% - uthevingsfarge 5 29 2 2 3" xfId="14368" xr:uid="{566B57A4-2A90-49B2-9416-C3D44E311DBA}"/>
    <cellStyle name="40% - uthevingsfarge 5 29 2 3" xfId="9344" xr:uid="{00000000-0005-0000-0000-0000D81E0000}"/>
    <cellStyle name="40% - uthevingsfarge 5 29 2 3 2" xfId="17770" xr:uid="{1833C247-58B2-4FBB-994B-CEE7846F8337}"/>
    <cellStyle name="40% - uthevingsfarge 5 29 3" xfId="5132" xr:uid="{00000000-0005-0000-0000-0000D91E0000}"/>
    <cellStyle name="40% - uthevingsfarge 5 29 3 2" xfId="7785" xr:uid="{00000000-0005-0000-0000-0000DA1E0000}"/>
    <cellStyle name="40% - uthevingsfarge 5 29 3 2 2" xfId="16240" xr:uid="{A9E9E940-5D31-472D-B345-04C809A191BA}"/>
    <cellStyle name="40% - uthevingsfarge 5 29 3 3" xfId="13667" xr:uid="{4FAB98A4-07F6-457E-A5D4-0FDF5A8F391B}"/>
    <cellStyle name="40% - uthevingsfarge 5 29 4" xfId="10517" xr:uid="{00000000-0005-0000-0000-0000DB1E0000}"/>
    <cellStyle name="40% - uthevingsfarge 5 29 4 2" xfId="18930" xr:uid="{D570F2BE-FC1E-4813-82B0-FBE95794FCE9}"/>
    <cellStyle name="40% - uthevingsfarge 5 3" xfId="1998" xr:uid="{00000000-0005-0000-0000-0000DC1E0000}"/>
    <cellStyle name="40% - uthevingsfarge 5 3 2" xfId="1999" xr:uid="{00000000-0005-0000-0000-0000DD1E0000}"/>
    <cellStyle name="40% - uthevingsfarge 5 3 2 2" xfId="5854" xr:uid="{00000000-0005-0000-0000-0000DE1E0000}"/>
    <cellStyle name="40% - uthevingsfarge 5 3 2 2 2" xfId="8487" xr:uid="{00000000-0005-0000-0000-0000DF1E0000}"/>
    <cellStyle name="40% - uthevingsfarge 5 3 2 2 2 2" xfId="16942" xr:uid="{E5ECFC98-7992-4AE4-A494-3B628FB0A9E9}"/>
    <cellStyle name="40% - uthevingsfarge 5 3 2 2 3" xfId="14369" xr:uid="{4D916A98-2607-47AE-95A5-B82B22793FDC}"/>
    <cellStyle name="40% - uthevingsfarge 5 3 2 3" xfId="9343" xr:uid="{00000000-0005-0000-0000-0000E01E0000}"/>
    <cellStyle name="40% - uthevingsfarge 5 3 2 3 2" xfId="17769" xr:uid="{4494711A-21C2-42AD-A097-11C15656D722}"/>
    <cellStyle name="40% - uthevingsfarge 5 3 3" xfId="5133" xr:uid="{00000000-0005-0000-0000-0000E11E0000}"/>
    <cellStyle name="40% - uthevingsfarge 5 3 3 2" xfId="7786" xr:uid="{00000000-0005-0000-0000-0000E21E0000}"/>
    <cellStyle name="40% - uthevingsfarge 5 3 3 2 2" xfId="16241" xr:uid="{B1E7E192-16EA-420B-B261-6A6CF68C1D84}"/>
    <cellStyle name="40% - uthevingsfarge 5 3 3 3" xfId="13668" xr:uid="{2F26603F-6E8B-4F2F-A43D-B0A57F29BC98}"/>
    <cellStyle name="40% - uthevingsfarge 5 3 4" xfId="10516" xr:uid="{00000000-0005-0000-0000-0000E31E0000}"/>
    <cellStyle name="40% - uthevingsfarge 5 3 4 2" xfId="18929" xr:uid="{748A9702-7EF2-4ED9-BC22-4778B98E07D3}"/>
    <cellStyle name="40% - uthevingsfarge 5 30" xfId="2000" xr:uid="{00000000-0005-0000-0000-0000E41E0000}"/>
    <cellStyle name="40% - uthevingsfarge 5 30 2" xfId="2001" xr:uid="{00000000-0005-0000-0000-0000E51E0000}"/>
    <cellStyle name="40% - uthevingsfarge 5 30 2 2" xfId="5855" xr:uid="{00000000-0005-0000-0000-0000E61E0000}"/>
    <cellStyle name="40% - uthevingsfarge 5 30 2 2 2" xfId="8488" xr:uid="{00000000-0005-0000-0000-0000E71E0000}"/>
    <cellStyle name="40% - uthevingsfarge 5 30 2 2 2 2" xfId="16943" xr:uid="{182CE0AC-7B3E-4C62-B3C2-6107FBF1C495}"/>
    <cellStyle name="40% - uthevingsfarge 5 30 2 2 3" xfId="14370" xr:uid="{72C9E8FE-8B82-4AC5-896F-BC8AF17288D8}"/>
    <cellStyle name="40% - uthevingsfarge 5 30 2 3" xfId="9342" xr:uid="{00000000-0005-0000-0000-0000E81E0000}"/>
    <cellStyle name="40% - uthevingsfarge 5 30 2 3 2" xfId="17768" xr:uid="{61642E24-2A20-4242-8928-95EC4D8653DE}"/>
    <cellStyle name="40% - uthevingsfarge 5 30 3" xfId="5134" xr:uid="{00000000-0005-0000-0000-0000E91E0000}"/>
    <cellStyle name="40% - uthevingsfarge 5 30 3 2" xfId="7787" xr:uid="{00000000-0005-0000-0000-0000EA1E0000}"/>
    <cellStyle name="40% - uthevingsfarge 5 30 3 2 2" xfId="16242" xr:uid="{A737E1AF-9697-4B4D-A7D1-9E12C588D51E}"/>
    <cellStyle name="40% - uthevingsfarge 5 30 3 3" xfId="13669" xr:uid="{07599447-5BBD-41FB-9B50-CCEA959BD40B}"/>
    <cellStyle name="40% - uthevingsfarge 5 30 4" xfId="10515" xr:uid="{00000000-0005-0000-0000-0000EB1E0000}"/>
    <cellStyle name="40% - uthevingsfarge 5 30 4 2" xfId="18928" xr:uid="{828DDA5E-36EA-4869-A73F-0BB6BE16850A}"/>
    <cellStyle name="40% - uthevingsfarge 5 31" xfId="2002" xr:uid="{00000000-0005-0000-0000-0000EC1E0000}"/>
    <cellStyle name="40% - uthevingsfarge 5 31 2" xfId="2003" xr:uid="{00000000-0005-0000-0000-0000ED1E0000}"/>
    <cellStyle name="40% - uthevingsfarge 5 31 2 2" xfId="5856" xr:uid="{00000000-0005-0000-0000-0000EE1E0000}"/>
    <cellStyle name="40% - uthevingsfarge 5 31 2 2 2" xfId="8489" xr:uid="{00000000-0005-0000-0000-0000EF1E0000}"/>
    <cellStyle name="40% - uthevingsfarge 5 31 2 2 2 2" xfId="16944" xr:uid="{3FFCD28D-BE6D-4DB8-8F11-F066D8E106DC}"/>
    <cellStyle name="40% - uthevingsfarge 5 31 2 2 3" xfId="14371" xr:uid="{D38ADE9C-0298-4752-89FA-0EB260C0A734}"/>
    <cellStyle name="40% - uthevingsfarge 5 31 2 3" xfId="9341" xr:uid="{00000000-0005-0000-0000-0000F01E0000}"/>
    <cellStyle name="40% - uthevingsfarge 5 31 2 3 2" xfId="17767" xr:uid="{D8096DFF-8A72-415A-9651-51AA92360D2C}"/>
    <cellStyle name="40% - uthevingsfarge 5 31 3" xfId="5135" xr:uid="{00000000-0005-0000-0000-0000F11E0000}"/>
    <cellStyle name="40% - uthevingsfarge 5 31 3 2" xfId="7788" xr:uid="{00000000-0005-0000-0000-0000F21E0000}"/>
    <cellStyle name="40% - uthevingsfarge 5 31 3 2 2" xfId="16243" xr:uid="{E27BB974-B064-4087-8846-953E05EADCF7}"/>
    <cellStyle name="40% - uthevingsfarge 5 31 3 3" xfId="13670" xr:uid="{BD923F7C-24AA-4CDE-8654-B0F298B79C27}"/>
    <cellStyle name="40% - uthevingsfarge 5 31 4" xfId="10514" xr:uid="{00000000-0005-0000-0000-0000F31E0000}"/>
    <cellStyle name="40% - uthevingsfarge 5 31 4 2" xfId="18927" xr:uid="{AB0FCCBB-7C1F-4682-95F8-F15AA1FF61C4}"/>
    <cellStyle name="40% - uthevingsfarge 5 32" xfId="2004" xr:uid="{00000000-0005-0000-0000-0000F41E0000}"/>
    <cellStyle name="40% - uthevingsfarge 5 32 2" xfId="2005" xr:uid="{00000000-0005-0000-0000-0000F51E0000}"/>
    <cellStyle name="40% - uthevingsfarge 5 32 2 2" xfId="5857" xr:uid="{00000000-0005-0000-0000-0000F61E0000}"/>
    <cellStyle name="40% - uthevingsfarge 5 32 2 2 2" xfId="8490" xr:uid="{00000000-0005-0000-0000-0000F71E0000}"/>
    <cellStyle name="40% - uthevingsfarge 5 32 2 2 2 2" xfId="16945" xr:uid="{878AD50F-8032-4A9D-83C1-2C5E6F08FE41}"/>
    <cellStyle name="40% - uthevingsfarge 5 32 2 2 3" xfId="14372" xr:uid="{7D4AB8A3-E007-439D-A169-9D97B056F71C}"/>
    <cellStyle name="40% - uthevingsfarge 5 32 2 3" xfId="9340" xr:uid="{00000000-0005-0000-0000-0000F81E0000}"/>
    <cellStyle name="40% - uthevingsfarge 5 32 2 3 2" xfId="17766" xr:uid="{3288CD89-B122-417D-BE64-0A0CF12548F7}"/>
    <cellStyle name="40% - uthevingsfarge 5 32 3" xfId="5136" xr:uid="{00000000-0005-0000-0000-0000F91E0000}"/>
    <cellStyle name="40% - uthevingsfarge 5 32 3 2" xfId="7789" xr:uid="{00000000-0005-0000-0000-0000FA1E0000}"/>
    <cellStyle name="40% - uthevingsfarge 5 32 3 2 2" xfId="16244" xr:uid="{01F7ABA0-34DF-4018-8BC8-F0F771E62C4F}"/>
    <cellStyle name="40% - uthevingsfarge 5 32 3 3" xfId="13671" xr:uid="{0D107AEE-8DE7-45E8-992E-473ED8D63387}"/>
    <cellStyle name="40% - uthevingsfarge 5 32 4" xfId="10513" xr:uid="{00000000-0005-0000-0000-0000FB1E0000}"/>
    <cellStyle name="40% - uthevingsfarge 5 32 4 2" xfId="18926" xr:uid="{66403A24-0841-457F-A15C-6D5F5520C346}"/>
    <cellStyle name="40% - uthevingsfarge 5 33" xfId="2006" xr:uid="{00000000-0005-0000-0000-0000FC1E0000}"/>
    <cellStyle name="40% - uthevingsfarge 5 33 2" xfId="2007" xr:uid="{00000000-0005-0000-0000-0000FD1E0000}"/>
    <cellStyle name="40% - uthevingsfarge 5 33 2 2" xfId="5858" xr:uid="{00000000-0005-0000-0000-0000FE1E0000}"/>
    <cellStyle name="40% - uthevingsfarge 5 33 2 2 2" xfId="8491" xr:uid="{00000000-0005-0000-0000-0000FF1E0000}"/>
    <cellStyle name="40% - uthevingsfarge 5 33 2 2 2 2" xfId="16946" xr:uid="{105366A6-CEA3-4520-8A9E-8F2A4FDF3987}"/>
    <cellStyle name="40% - uthevingsfarge 5 33 2 2 3" xfId="14373" xr:uid="{9CF3D1ED-EC5A-439D-8511-C0DC83A8D92D}"/>
    <cellStyle name="40% - uthevingsfarge 5 33 2 3" xfId="9339" xr:uid="{00000000-0005-0000-0000-0000001F0000}"/>
    <cellStyle name="40% - uthevingsfarge 5 33 2 3 2" xfId="17765" xr:uid="{13D1527B-FB65-44A6-8ED7-5FF08DB41FF3}"/>
    <cellStyle name="40% - uthevingsfarge 5 33 3" xfId="5137" xr:uid="{00000000-0005-0000-0000-0000011F0000}"/>
    <cellStyle name="40% - uthevingsfarge 5 33 3 2" xfId="7790" xr:uid="{00000000-0005-0000-0000-0000021F0000}"/>
    <cellStyle name="40% - uthevingsfarge 5 33 3 2 2" xfId="16245" xr:uid="{39894646-643D-4DE5-8AAE-B02A377C7FDC}"/>
    <cellStyle name="40% - uthevingsfarge 5 33 3 3" xfId="13672" xr:uid="{293603D0-7667-4F9E-8B8C-3D3424881C83}"/>
    <cellStyle name="40% - uthevingsfarge 5 33 4" xfId="10512" xr:uid="{00000000-0005-0000-0000-0000031F0000}"/>
    <cellStyle name="40% - uthevingsfarge 5 33 4 2" xfId="18925" xr:uid="{1E660845-BAD5-4546-A025-0FC9849EDA4F}"/>
    <cellStyle name="40% - uthevingsfarge 5 34" xfId="2008" xr:uid="{00000000-0005-0000-0000-0000041F0000}"/>
    <cellStyle name="40% - uthevingsfarge 5 34 2" xfId="2009" xr:uid="{00000000-0005-0000-0000-0000051F0000}"/>
    <cellStyle name="40% - uthevingsfarge 5 34 2 2" xfId="5859" xr:uid="{00000000-0005-0000-0000-0000061F0000}"/>
    <cellStyle name="40% - uthevingsfarge 5 34 2 2 2" xfId="8492" xr:uid="{00000000-0005-0000-0000-0000071F0000}"/>
    <cellStyle name="40% - uthevingsfarge 5 34 2 2 2 2" xfId="16947" xr:uid="{6909E4F4-C26E-436E-9333-AB98788D91E5}"/>
    <cellStyle name="40% - uthevingsfarge 5 34 2 2 3" xfId="14374" xr:uid="{C2D0190F-3CA9-463D-BEED-AD2D235D57C0}"/>
    <cellStyle name="40% - uthevingsfarge 5 34 2 3" xfId="9338" xr:uid="{00000000-0005-0000-0000-0000081F0000}"/>
    <cellStyle name="40% - uthevingsfarge 5 34 2 3 2" xfId="17764" xr:uid="{3A4B32E8-7A7C-41FC-8940-1672A682519E}"/>
    <cellStyle name="40% - uthevingsfarge 5 34 3" xfId="5138" xr:uid="{00000000-0005-0000-0000-0000091F0000}"/>
    <cellStyle name="40% - uthevingsfarge 5 34 3 2" xfId="7791" xr:uid="{00000000-0005-0000-0000-00000A1F0000}"/>
    <cellStyle name="40% - uthevingsfarge 5 34 3 2 2" xfId="16246" xr:uid="{633894EA-435B-492B-97B4-734A1208B15E}"/>
    <cellStyle name="40% - uthevingsfarge 5 34 3 3" xfId="13673" xr:uid="{D2B73E89-30EE-4A6C-BCAE-4E3A12EA4136}"/>
    <cellStyle name="40% - uthevingsfarge 5 34 4" xfId="10511" xr:uid="{00000000-0005-0000-0000-00000B1F0000}"/>
    <cellStyle name="40% - uthevingsfarge 5 34 4 2" xfId="18924" xr:uid="{27E298A8-1E99-4130-9BB3-8ECFF72303B1}"/>
    <cellStyle name="40% - uthevingsfarge 5 35" xfId="2010" xr:uid="{00000000-0005-0000-0000-00000C1F0000}"/>
    <cellStyle name="40% - uthevingsfarge 5 35 2" xfId="2011" xr:uid="{00000000-0005-0000-0000-00000D1F0000}"/>
    <cellStyle name="40% - uthevingsfarge 5 35 2 2" xfId="5860" xr:uid="{00000000-0005-0000-0000-00000E1F0000}"/>
    <cellStyle name="40% - uthevingsfarge 5 35 2 2 2" xfId="8493" xr:uid="{00000000-0005-0000-0000-00000F1F0000}"/>
    <cellStyle name="40% - uthevingsfarge 5 35 2 2 2 2" xfId="16948" xr:uid="{67C02599-F986-470A-ACDF-9DEB94FD20B8}"/>
    <cellStyle name="40% - uthevingsfarge 5 35 2 2 3" xfId="14375" xr:uid="{BA42183D-AB5D-4E12-98AE-F2B98C5A4D10}"/>
    <cellStyle name="40% - uthevingsfarge 5 35 2 3" xfId="9337" xr:uid="{00000000-0005-0000-0000-0000101F0000}"/>
    <cellStyle name="40% - uthevingsfarge 5 35 2 3 2" xfId="17763" xr:uid="{F8D215D3-389E-4A1C-A10F-35DFF8CC5C2F}"/>
    <cellStyle name="40% - uthevingsfarge 5 35 3" xfId="5139" xr:uid="{00000000-0005-0000-0000-0000111F0000}"/>
    <cellStyle name="40% - uthevingsfarge 5 35 3 2" xfId="7792" xr:uid="{00000000-0005-0000-0000-0000121F0000}"/>
    <cellStyle name="40% - uthevingsfarge 5 35 3 2 2" xfId="16247" xr:uid="{CE33B9A5-0345-40E0-A885-A358106EB0BA}"/>
    <cellStyle name="40% - uthevingsfarge 5 35 3 3" xfId="13674" xr:uid="{8D6401BC-B8E5-4AFD-B47C-3899BA908138}"/>
    <cellStyle name="40% - uthevingsfarge 5 35 4" xfId="10510" xr:uid="{00000000-0005-0000-0000-0000131F0000}"/>
    <cellStyle name="40% - uthevingsfarge 5 35 4 2" xfId="18923" xr:uid="{40A26CCE-5CF5-4DD7-B13C-05FC2B9EA678}"/>
    <cellStyle name="40% - uthevingsfarge 5 36" xfId="2012" xr:uid="{00000000-0005-0000-0000-0000141F0000}"/>
    <cellStyle name="40% - uthevingsfarge 5 36 2" xfId="2013" xr:uid="{00000000-0005-0000-0000-0000151F0000}"/>
    <cellStyle name="40% - uthevingsfarge 5 36 2 2" xfId="5861" xr:uid="{00000000-0005-0000-0000-0000161F0000}"/>
    <cellStyle name="40% - uthevingsfarge 5 36 2 2 2" xfId="8494" xr:uid="{00000000-0005-0000-0000-0000171F0000}"/>
    <cellStyle name="40% - uthevingsfarge 5 36 2 2 2 2" xfId="16949" xr:uid="{5AF1E9FB-1212-4F83-A2F1-51543FA68D37}"/>
    <cellStyle name="40% - uthevingsfarge 5 36 2 2 3" xfId="14376" xr:uid="{127F91B4-F58B-4FAF-9AC0-F786C0B263DA}"/>
    <cellStyle name="40% - uthevingsfarge 5 36 2 3" xfId="9336" xr:uid="{00000000-0005-0000-0000-0000181F0000}"/>
    <cellStyle name="40% - uthevingsfarge 5 36 2 3 2" xfId="17762" xr:uid="{EABB5B83-6B9F-455D-90B9-2FDF8910908F}"/>
    <cellStyle name="40% - uthevingsfarge 5 36 3" xfId="5140" xr:uid="{00000000-0005-0000-0000-0000191F0000}"/>
    <cellStyle name="40% - uthevingsfarge 5 36 3 2" xfId="7793" xr:uid="{00000000-0005-0000-0000-00001A1F0000}"/>
    <cellStyle name="40% - uthevingsfarge 5 36 3 2 2" xfId="16248" xr:uid="{9A7F9362-E594-4561-AAB0-E8419D761CDE}"/>
    <cellStyle name="40% - uthevingsfarge 5 36 3 3" xfId="13675" xr:uid="{64B3F883-4499-49C3-9AC9-115F66D6BAFE}"/>
    <cellStyle name="40% - uthevingsfarge 5 36 4" xfId="10509" xr:uid="{00000000-0005-0000-0000-00001B1F0000}"/>
    <cellStyle name="40% - uthevingsfarge 5 36 4 2" xfId="18922" xr:uid="{763B69D9-2799-48F7-B8D8-70E5B03FC633}"/>
    <cellStyle name="40% - uthevingsfarge 5 37" xfId="2014" xr:uid="{00000000-0005-0000-0000-00001C1F0000}"/>
    <cellStyle name="40% - uthevingsfarge 5 37 2" xfId="2015" xr:uid="{00000000-0005-0000-0000-00001D1F0000}"/>
    <cellStyle name="40% - uthevingsfarge 5 37 2 2" xfId="5862" xr:uid="{00000000-0005-0000-0000-00001E1F0000}"/>
    <cellStyle name="40% - uthevingsfarge 5 37 2 2 2" xfId="8495" xr:uid="{00000000-0005-0000-0000-00001F1F0000}"/>
    <cellStyle name="40% - uthevingsfarge 5 37 2 2 2 2" xfId="16950" xr:uid="{1B4073BB-31B2-4AAD-B09F-A462135479C5}"/>
    <cellStyle name="40% - uthevingsfarge 5 37 2 2 3" xfId="14377" xr:uid="{AD58970D-E1E8-435D-8758-CD6672D5C5C4}"/>
    <cellStyle name="40% - uthevingsfarge 5 37 2 3" xfId="9335" xr:uid="{00000000-0005-0000-0000-0000201F0000}"/>
    <cellStyle name="40% - uthevingsfarge 5 37 2 3 2" xfId="17761" xr:uid="{9474F140-175D-4BAF-8F95-BDF3E0253DC0}"/>
    <cellStyle name="40% - uthevingsfarge 5 37 3" xfId="5141" xr:uid="{00000000-0005-0000-0000-0000211F0000}"/>
    <cellStyle name="40% - uthevingsfarge 5 37 3 2" xfId="7794" xr:uid="{00000000-0005-0000-0000-0000221F0000}"/>
    <cellStyle name="40% - uthevingsfarge 5 37 3 2 2" xfId="16249" xr:uid="{A5C4403D-458C-470F-B3E7-ADC220725DE9}"/>
    <cellStyle name="40% - uthevingsfarge 5 37 3 3" xfId="13676" xr:uid="{02193FAC-78F7-4BAE-88C8-C76A44123E09}"/>
    <cellStyle name="40% - uthevingsfarge 5 37 4" xfId="10508" xr:uid="{00000000-0005-0000-0000-0000231F0000}"/>
    <cellStyle name="40% - uthevingsfarge 5 37 4 2" xfId="18921" xr:uid="{A516F35C-51DC-4AF9-85F2-66AC08CDDC06}"/>
    <cellStyle name="40% - uthevingsfarge 5 38" xfId="2016" xr:uid="{00000000-0005-0000-0000-0000241F0000}"/>
    <cellStyle name="40% - uthevingsfarge 5 38 2" xfId="2017" xr:uid="{00000000-0005-0000-0000-0000251F0000}"/>
    <cellStyle name="40% - uthevingsfarge 5 38 2 2" xfId="5863" xr:uid="{00000000-0005-0000-0000-0000261F0000}"/>
    <cellStyle name="40% - uthevingsfarge 5 38 2 2 2" xfId="8496" xr:uid="{00000000-0005-0000-0000-0000271F0000}"/>
    <cellStyle name="40% - uthevingsfarge 5 38 2 2 2 2" xfId="16951" xr:uid="{BDFA2718-C256-4706-8A50-A064C0AEF060}"/>
    <cellStyle name="40% - uthevingsfarge 5 38 2 2 3" xfId="14378" xr:uid="{E1255D10-8999-441B-BC69-EAD0A07805C3}"/>
    <cellStyle name="40% - uthevingsfarge 5 38 2 3" xfId="9334" xr:uid="{00000000-0005-0000-0000-0000281F0000}"/>
    <cellStyle name="40% - uthevingsfarge 5 38 2 3 2" xfId="17760" xr:uid="{11069BA4-B742-42DD-80A6-9B96D4850059}"/>
    <cellStyle name="40% - uthevingsfarge 5 38 3" xfId="5142" xr:uid="{00000000-0005-0000-0000-0000291F0000}"/>
    <cellStyle name="40% - uthevingsfarge 5 38 3 2" xfId="7795" xr:uid="{00000000-0005-0000-0000-00002A1F0000}"/>
    <cellStyle name="40% - uthevingsfarge 5 38 3 2 2" xfId="16250" xr:uid="{0D8F353E-A2C3-45EF-8657-6C506E0C4F5E}"/>
    <cellStyle name="40% - uthevingsfarge 5 38 3 3" xfId="13677" xr:uid="{A4C09D96-8665-4FA2-B577-282491A02DB6}"/>
    <cellStyle name="40% - uthevingsfarge 5 38 4" xfId="10507" xr:uid="{00000000-0005-0000-0000-00002B1F0000}"/>
    <cellStyle name="40% - uthevingsfarge 5 38 4 2" xfId="18920" xr:uid="{61C6F9FD-2236-4100-A766-C40193BD466B}"/>
    <cellStyle name="40% - uthevingsfarge 5 39" xfId="2018" xr:uid="{00000000-0005-0000-0000-00002C1F0000}"/>
    <cellStyle name="40% - uthevingsfarge 5 39 2" xfId="2019" xr:uid="{00000000-0005-0000-0000-00002D1F0000}"/>
    <cellStyle name="40% - uthevingsfarge 5 39 2 2" xfId="5864" xr:uid="{00000000-0005-0000-0000-00002E1F0000}"/>
    <cellStyle name="40% - uthevingsfarge 5 39 2 2 2" xfId="8497" xr:uid="{00000000-0005-0000-0000-00002F1F0000}"/>
    <cellStyle name="40% - uthevingsfarge 5 39 2 2 2 2" xfId="16952" xr:uid="{1E7A3BB3-5FCF-47C7-9FED-7C1E6ED95160}"/>
    <cellStyle name="40% - uthevingsfarge 5 39 2 2 3" xfId="14379" xr:uid="{C6DFB5BB-DE53-42D9-836A-7E9916AE8AC0}"/>
    <cellStyle name="40% - uthevingsfarge 5 39 2 3" xfId="9333" xr:uid="{00000000-0005-0000-0000-0000301F0000}"/>
    <cellStyle name="40% - uthevingsfarge 5 39 2 3 2" xfId="17759" xr:uid="{A4F301AB-2AB6-4E9C-8D45-0C1EF336E63A}"/>
    <cellStyle name="40% - uthevingsfarge 5 39 3" xfId="5143" xr:uid="{00000000-0005-0000-0000-0000311F0000}"/>
    <cellStyle name="40% - uthevingsfarge 5 39 3 2" xfId="7796" xr:uid="{00000000-0005-0000-0000-0000321F0000}"/>
    <cellStyle name="40% - uthevingsfarge 5 39 3 2 2" xfId="16251" xr:uid="{ED84E81B-BBDE-4650-B4D5-7F4229AE6B74}"/>
    <cellStyle name="40% - uthevingsfarge 5 39 3 3" xfId="13678" xr:uid="{B294F768-90BB-4781-B034-F84EC0503EC7}"/>
    <cellStyle name="40% - uthevingsfarge 5 39 4" xfId="10506" xr:uid="{00000000-0005-0000-0000-0000331F0000}"/>
    <cellStyle name="40% - uthevingsfarge 5 39 4 2" xfId="18919" xr:uid="{8637D2AE-5B9D-4702-8D68-BBBFD1263A0E}"/>
    <cellStyle name="40% - uthevingsfarge 5 4" xfId="2020" xr:uid="{00000000-0005-0000-0000-0000341F0000}"/>
    <cellStyle name="40% - uthevingsfarge 5 4 2" xfId="2021" xr:uid="{00000000-0005-0000-0000-0000351F0000}"/>
    <cellStyle name="40% - uthevingsfarge 5 4 2 2" xfId="5865" xr:uid="{00000000-0005-0000-0000-0000361F0000}"/>
    <cellStyle name="40% - uthevingsfarge 5 4 2 2 2" xfId="8498" xr:uid="{00000000-0005-0000-0000-0000371F0000}"/>
    <cellStyle name="40% - uthevingsfarge 5 4 2 2 2 2" xfId="16953" xr:uid="{81BF612E-B314-41EB-AF23-4C0D1A2095CB}"/>
    <cellStyle name="40% - uthevingsfarge 5 4 2 2 3" xfId="14380" xr:uid="{A8E36C80-4182-4590-9F39-0F6DB6E2D27A}"/>
    <cellStyle name="40% - uthevingsfarge 5 4 2 3" xfId="9332" xr:uid="{00000000-0005-0000-0000-0000381F0000}"/>
    <cellStyle name="40% - uthevingsfarge 5 4 2 3 2" xfId="17758" xr:uid="{C4515E54-5CB8-4901-98D4-F9D68FCD003A}"/>
    <cellStyle name="40% - uthevingsfarge 5 4 3" xfId="5144" xr:uid="{00000000-0005-0000-0000-0000391F0000}"/>
    <cellStyle name="40% - uthevingsfarge 5 4 3 2" xfId="7797" xr:uid="{00000000-0005-0000-0000-00003A1F0000}"/>
    <cellStyle name="40% - uthevingsfarge 5 4 3 2 2" xfId="16252" xr:uid="{7D7EA786-7674-4619-9571-C9B9A8E220B9}"/>
    <cellStyle name="40% - uthevingsfarge 5 4 3 3" xfId="13679" xr:uid="{0CDA879A-BE4E-4616-8C7B-F15490491272}"/>
    <cellStyle name="40% - uthevingsfarge 5 4 4" xfId="10505" xr:uid="{00000000-0005-0000-0000-00003B1F0000}"/>
    <cellStyle name="40% - uthevingsfarge 5 4 4 2" xfId="18918" xr:uid="{02579B25-B8E8-4831-AFE6-0475DC3FAFB4}"/>
    <cellStyle name="40% - uthevingsfarge 5 40" xfId="2022" xr:uid="{00000000-0005-0000-0000-00003C1F0000}"/>
    <cellStyle name="40% - uthevingsfarge 5 40 2" xfId="2023" xr:uid="{00000000-0005-0000-0000-00003D1F0000}"/>
    <cellStyle name="40% - uthevingsfarge 5 40 2 2" xfId="5866" xr:uid="{00000000-0005-0000-0000-00003E1F0000}"/>
    <cellStyle name="40% - uthevingsfarge 5 40 2 2 2" xfId="8499" xr:uid="{00000000-0005-0000-0000-00003F1F0000}"/>
    <cellStyle name="40% - uthevingsfarge 5 40 2 2 2 2" xfId="16954" xr:uid="{AB41B1E8-6EC0-46C0-B001-AEDA66B7089A}"/>
    <cellStyle name="40% - uthevingsfarge 5 40 2 2 3" xfId="14381" xr:uid="{D4893160-DF6B-4141-B752-70FCA3AD0EBD}"/>
    <cellStyle name="40% - uthevingsfarge 5 40 2 3" xfId="9331" xr:uid="{00000000-0005-0000-0000-0000401F0000}"/>
    <cellStyle name="40% - uthevingsfarge 5 40 2 3 2" xfId="17757" xr:uid="{5D766B38-2C03-4159-BE70-712FD4484C9D}"/>
    <cellStyle name="40% - uthevingsfarge 5 40 3" xfId="5145" xr:uid="{00000000-0005-0000-0000-0000411F0000}"/>
    <cellStyle name="40% - uthevingsfarge 5 40 3 2" xfId="7798" xr:uid="{00000000-0005-0000-0000-0000421F0000}"/>
    <cellStyle name="40% - uthevingsfarge 5 40 3 2 2" xfId="16253" xr:uid="{76AADCD4-EC0C-4871-AC17-2E5B4D9C87C8}"/>
    <cellStyle name="40% - uthevingsfarge 5 40 3 3" xfId="13680" xr:uid="{B7942478-D15A-4EC0-B17A-4E22C9BC3010}"/>
    <cellStyle name="40% - uthevingsfarge 5 40 4" xfId="10504" xr:uid="{00000000-0005-0000-0000-0000431F0000}"/>
    <cellStyle name="40% - uthevingsfarge 5 40 4 2" xfId="18917" xr:uid="{FD5279A2-7066-4835-BEE3-8B09A006FA31}"/>
    <cellStyle name="40% - uthevingsfarge 5 41" xfId="2024" xr:uid="{00000000-0005-0000-0000-0000441F0000}"/>
    <cellStyle name="40% - uthevingsfarge 5 41 2" xfId="2025" xr:uid="{00000000-0005-0000-0000-0000451F0000}"/>
    <cellStyle name="40% - uthevingsfarge 5 41 2 2" xfId="5867" xr:uid="{00000000-0005-0000-0000-0000461F0000}"/>
    <cellStyle name="40% - uthevingsfarge 5 41 2 2 2" xfId="8500" xr:uid="{00000000-0005-0000-0000-0000471F0000}"/>
    <cellStyle name="40% - uthevingsfarge 5 41 2 2 2 2" xfId="16955" xr:uid="{4ED4A7C7-85A6-4011-9BCF-E0482EC66737}"/>
    <cellStyle name="40% - uthevingsfarge 5 41 2 2 3" xfId="14382" xr:uid="{ED6EFCD5-E030-4009-8ED6-824A8BA7C76E}"/>
    <cellStyle name="40% - uthevingsfarge 5 41 2 3" xfId="9330" xr:uid="{00000000-0005-0000-0000-0000481F0000}"/>
    <cellStyle name="40% - uthevingsfarge 5 41 2 3 2" xfId="17756" xr:uid="{A7B77D13-F64D-44A5-B5E7-CEB4FA636E34}"/>
    <cellStyle name="40% - uthevingsfarge 5 41 3" xfId="5146" xr:uid="{00000000-0005-0000-0000-0000491F0000}"/>
    <cellStyle name="40% - uthevingsfarge 5 41 3 2" xfId="7799" xr:uid="{00000000-0005-0000-0000-00004A1F0000}"/>
    <cellStyle name="40% - uthevingsfarge 5 41 3 2 2" xfId="16254" xr:uid="{AB2FADAD-9EC3-47D4-A19C-BC1AB078CB0D}"/>
    <cellStyle name="40% - uthevingsfarge 5 41 3 3" xfId="13681" xr:uid="{9BDF7431-5A7B-4812-858B-786EB9AFC8E2}"/>
    <cellStyle name="40% - uthevingsfarge 5 41 4" xfId="10503" xr:uid="{00000000-0005-0000-0000-00004B1F0000}"/>
    <cellStyle name="40% - uthevingsfarge 5 41 4 2" xfId="18916" xr:uid="{75BC13A0-917D-4FE8-979B-26B4EBEFC724}"/>
    <cellStyle name="40% - uthevingsfarge 5 42" xfId="2026" xr:uid="{00000000-0005-0000-0000-00004C1F0000}"/>
    <cellStyle name="40% - uthevingsfarge 5 42 2" xfId="2027" xr:uid="{00000000-0005-0000-0000-00004D1F0000}"/>
    <cellStyle name="40% - uthevingsfarge 5 42 2 2" xfId="5868" xr:uid="{00000000-0005-0000-0000-00004E1F0000}"/>
    <cellStyle name="40% - uthevingsfarge 5 42 2 2 2" xfId="8501" xr:uid="{00000000-0005-0000-0000-00004F1F0000}"/>
    <cellStyle name="40% - uthevingsfarge 5 42 2 2 2 2" xfId="16956" xr:uid="{F3C6CCEF-D9FB-490D-AF86-05342DFBB727}"/>
    <cellStyle name="40% - uthevingsfarge 5 42 2 2 3" xfId="14383" xr:uid="{AB8E4E6B-D4C4-47C1-9271-D4901A9D0FFA}"/>
    <cellStyle name="40% - uthevingsfarge 5 42 2 3" xfId="9329" xr:uid="{00000000-0005-0000-0000-0000501F0000}"/>
    <cellStyle name="40% - uthevingsfarge 5 42 2 3 2" xfId="17755" xr:uid="{5596EA5D-1ED7-421F-8BDC-D040493E23B6}"/>
    <cellStyle name="40% - uthevingsfarge 5 42 3" xfId="5147" xr:uid="{00000000-0005-0000-0000-0000511F0000}"/>
    <cellStyle name="40% - uthevingsfarge 5 42 3 2" xfId="7800" xr:uid="{00000000-0005-0000-0000-0000521F0000}"/>
    <cellStyle name="40% - uthevingsfarge 5 42 3 2 2" xfId="16255" xr:uid="{A2E92CB7-16E7-4BA8-88AD-EB732E21CCED}"/>
    <cellStyle name="40% - uthevingsfarge 5 42 3 3" xfId="13682" xr:uid="{7E3D94E7-CA0E-4840-856D-DEA30A43A2B6}"/>
    <cellStyle name="40% - uthevingsfarge 5 42 4" xfId="10502" xr:uid="{00000000-0005-0000-0000-0000531F0000}"/>
    <cellStyle name="40% - uthevingsfarge 5 42 4 2" xfId="18915" xr:uid="{D6A4B1E2-8F5E-454B-9573-33CE3CB45BBC}"/>
    <cellStyle name="40% - uthevingsfarge 5 43" xfId="2028" xr:uid="{00000000-0005-0000-0000-0000541F0000}"/>
    <cellStyle name="40% - uthevingsfarge 5 43 2" xfId="2029" xr:uid="{00000000-0005-0000-0000-0000551F0000}"/>
    <cellStyle name="40% - uthevingsfarge 5 43 2 2" xfId="5869" xr:uid="{00000000-0005-0000-0000-0000561F0000}"/>
    <cellStyle name="40% - uthevingsfarge 5 43 2 2 2" xfId="8502" xr:uid="{00000000-0005-0000-0000-0000571F0000}"/>
    <cellStyle name="40% - uthevingsfarge 5 43 2 2 2 2" xfId="16957" xr:uid="{9B935735-F754-44E4-87C5-42A04F5EEE23}"/>
    <cellStyle name="40% - uthevingsfarge 5 43 2 2 3" xfId="14384" xr:uid="{2C4C05DC-1696-437F-BC84-DEBD09759E69}"/>
    <cellStyle name="40% - uthevingsfarge 5 43 2 3" xfId="9328" xr:uid="{00000000-0005-0000-0000-0000581F0000}"/>
    <cellStyle name="40% - uthevingsfarge 5 43 2 3 2" xfId="17754" xr:uid="{59ECA1D8-04FB-4302-9A06-D8494F04F7CE}"/>
    <cellStyle name="40% - uthevingsfarge 5 43 3" xfId="5148" xr:uid="{00000000-0005-0000-0000-0000591F0000}"/>
    <cellStyle name="40% - uthevingsfarge 5 43 3 2" xfId="7801" xr:uid="{00000000-0005-0000-0000-00005A1F0000}"/>
    <cellStyle name="40% - uthevingsfarge 5 43 3 2 2" xfId="16256" xr:uid="{C71ABAC9-202E-4CF6-91B6-4C3BE1744238}"/>
    <cellStyle name="40% - uthevingsfarge 5 43 3 3" xfId="13683" xr:uid="{368DD57B-F005-4D51-9230-C89E92816D78}"/>
    <cellStyle name="40% - uthevingsfarge 5 43 4" xfId="10501" xr:uid="{00000000-0005-0000-0000-00005B1F0000}"/>
    <cellStyle name="40% - uthevingsfarge 5 43 4 2" xfId="18914" xr:uid="{23264B3D-81C1-4544-A1AB-F0C469DD8119}"/>
    <cellStyle name="40% - uthevingsfarge 5 44" xfId="2030" xr:uid="{00000000-0005-0000-0000-00005C1F0000}"/>
    <cellStyle name="40% - uthevingsfarge 5 44 2" xfId="2031" xr:uid="{00000000-0005-0000-0000-00005D1F0000}"/>
    <cellStyle name="40% - uthevingsfarge 5 44 2 2" xfId="5870" xr:uid="{00000000-0005-0000-0000-00005E1F0000}"/>
    <cellStyle name="40% - uthevingsfarge 5 44 2 2 2" xfId="8503" xr:uid="{00000000-0005-0000-0000-00005F1F0000}"/>
    <cellStyle name="40% - uthevingsfarge 5 44 2 2 2 2" xfId="16958" xr:uid="{0C42AF3D-FA6F-46FE-928F-A97639FD712F}"/>
    <cellStyle name="40% - uthevingsfarge 5 44 2 2 3" xfId="14385" xr:uid="{7EFC7F75-DC83-48E7-AB06-883BD03572B3}"/>
    <cellStyle name="40% - uthevingsfarge 5 44 2 3" xfId="9327" xr:uid="{00000000-0005-0000-0000-0000601F0000}"/>
    <cellStyle name="40% - uthevingsfarge 5 44 2 3 2" xfId="17753" xr:uid="{4D759788-4C41-44E6-B957-1FBFE22846D9}"/>
    <cellStyle name="40% - uthevingsfarge 5 44 3" xfId="5149" xr:uid="{00000000-0005-0000-0000-0000611F0000}"/>
    <cellStyle name="40% - uthevingsfarge 5 44 3 2" xfId="7802" xr:uid="{00000000-0005-0000-0000-0000621F0000}"/>
    <cellStyle name="40% - uthevingsfarge 5 44 3 2 2" xfId="16257" xr:uid="{E5EC9505-BC4B-4BDE-B34C-98E343B98A64}"/>
    <cellStyle name="40% - uthevingsfarge 5 44 3 3" xfId="13684" xr:uid="{10004336-500B-4983-BD75-FA1C8A2A23B2}"/>
    <cellStyle name="40% - uthevingsfarge 5 44 4" xfId="10500" xr:uid="{00000000-0005-0000-0000-0000631F0000}"/>
    <cellStyle name="40% - uthevingsfarge 5 44 4 2" xfId="18913" xr:uid="{28EE80B8-29DE-4BCD-9F9D-EE0A50C2EB22}"/>
    <cellStyle name="40% - uthevingsfarge 5 45" xfId="2032" xr:uid="{00000000-0005-0000-0000-0000641F0000}"/>
    <cellStyle name="40% - uthevingsfarge 5 45 2" xfId="2033" xr:uid="{00000000-0005-0000-0000-0000651F0000}"/>
    <cellStyle name="40% - uthevingsfarge 5 45 2 2" xfId="5871" xr:uid="{00000000-0005-0000-0000-0000661F0000}"/>
    <cellStyle name="40% - uthevingsfarge 5 45 2 2 2" xfId="8504" xr:uid="{00000000-0005-0000-0000-0000671F0000}"/>
    <cellStyle name="40% - uthevingsfarge 5 45 2 2 2 2" xfId="16959" xr:uid="{FC319E61-CA79-45FD-8C37-4B957621259D}"/>
    <cellStyle name="40% - uthevingsfarge 5 45 2 2 3" xfId="14386" xr:uid="{FB2E811C-FF6A-4616-8F9F-09C7F22819F2}"/>
    <cellStyle name="40% - uthevingsfarge 5 45 2 3" xfId="9326" xr:uid="{00000000-0005-0000-0000-0000681F0000}"/>
    <cellStyle name="40% - uthevingsfarge 5 45 2 3 2" xfId="17752" xr:uid="{66B6FF34-CAF4-41AE-9D7F-DA7CC1288095}"/>
    <cellStyle name="40% - uthevingsfarge 5 45 3" xfId="5150" xr:uid="{00000000-0005-0000-0000-0000691F0000}"/>
    <cellStyle name="40% - uthevingsfarge 5 45 3 2" xfId="7803" xr:uid="{00000000-0005-0000-0000-00006A1F0000}"/>
    <cellStyle name="40% - uthevingsfarge 5 45 3 2 2" xfId="16258" xr:uid="{91D617BE-6534-4139-87E1-EDE5AB262138}"/>
    <cellStyle name="40% - uthevingsfarge 5 45 3 3" xfId="13685" xr:uid="{1B624C3D-BDFC-469C-B854-C8E46F1E3312}"/>
    <cellStyle name="40% - uthevingsfarge 5 45 4" xfId="10499" xr:uid="{00000000-0005-0000-0000-00006B1F0000}"/>
    <cellStyle name="40% - uthevingsfarge 5 45 4 2" xfId="18912" xr:uid="{1ECC72EA-EBB2-4399-A62C-2D4B6011946F}"/>
    <cellStyle name="40% - uthevingsfarge 5 46" xfId="2034" xr:uid="{00000000-0005-0000-0000-00006C1F0000}"/>
    <cellStyle name="40% - uthevingsfarge 5 46 2" xfId="2035" xr:uid="{00000000-0005-0000-0000-00006D1F0000}"/>
    <cellStyle name="40% - uthevingsfarge 5 46 2 2" xfId="5872" xr:uid="{00000000-0005-0000-0000-00006E1F0000}"/>
    <cellStyle name="40% - uthevingsfarge 5 46 2 2 2" xfId="8505" xr:uid="{00000000-0005-0000-0000-00006F1F0000}"/>
    <cellStyle name="40% - uthevingsfarge 5 46 2 2 2 2" xfId="16960" xr:uid="{1597AF61-2F08-48E3-A21B-EB59755E07EA}"/>
    <cellStyle name="40% - uthevingsfarge 5 46 2 2 3" xfId="14387" xr:uid="{A8AE648F-CA0E-4B01-9795-7C6F0BA89A9A}"/>
    <cellStyle name="40% - uthevingsfarge 5 46 2 3" xfId="9325" xr:uid="{00000000-0005-0000-0000-0000701F0000}"/>
    <cellStyle name="40% - uthevingsfarge 5 46 2 3 2" xfId="17751" xr:uid="{5D92529C-8B3E-407E-931B-DD2744ADD739}"/>
    <cellStyle name="40% - uthevingsfarge 5 46 3" xfId="5151" xr:uid="{00000000-0005-0000-0000-0000711F0000}"/>
    <cellStyle name="40% - uthevingsfarge 5 46 3 2" xfId="7804" xr:uid="{00000000-0005-0000-0000-0000721F0000}"/>
    <cellStyle name="40% - uthevingsfarge 5 46 3 2 2" xfId="16259" xr:uid="{307C4DDC-328B-40E1-B053-B5A30D8C1B70}"/>
    <cellStyle name="40% - uthevingsfarge 5 46 3 3" xfId="13686" xr:uid="{803509D7-B5BE-4C1C-8F3C-AE6D586B9E19}"/>
    <cellStyle name="40% - uthevingsfarge 5 46 4" xfId="10498" xr:uid="{00000000-0005-0000-0000-0000731F0000}"/>
    <cellStyle name="40% - uthevingsfarge 5 46 4 2" xfId="18911" xr:uid="{45DF35CA-CCFF-4084-B7B0-223D061836E0}"/>
    <cellStyle name="40% - uthevingsfarge 5 47" xfId="2036" xr:uid="{00000000-0005-0000-0000-0000741F0000}"/>
    <cellStyle name="40% - uthevingsfarge 5 47 2" xfId="2037" xr:uid="{00000000-0005-0000-0000-0000751F0000}"/>
    <cellStyle name="40% - uthevingsfarge 5 47 2 2" xfId="5873" xr:uid="{00000000-0005-0000-0000-0000761F0000}"/>
    <cellStyle name="40% - uthevingsfarge 5 47 2 2 2" xfId="8506" xr:uid="{00000000-0005-0000-0000-0000771F0000}"/>
    <cellStyle name="40% - uthevingsfarge 5 47 2 2 2 2" xfId="16961" xr:uid="{522B78CE-B982-4572-9A51-1B807260B379}"/>
    <cellStyle name="40% - uthevingsfarge 5 47 2 2 3" xfId="14388" xr:uid="{9B02CB9D-CAAC-41B2-8F36-1C12A3AF0FE7}"/>
    <cellStyle name="40% - uthevingsfarge 5 47 2 3" xfId="9324" xr:uid="{00000000-0005-0000-0000-0000781F0000}"/>
    <cellStyle name="40% - uthevingsfarge 5 47 2 3 2" xfId="17750" xr:uid="{95C0C1C1-8A63-4990-82A6-D8FC10F4EA83}"/>
    <cellStyle name="40% - uthevingsfarge 5 47 3" xfId="5152" xr:uid="{00000000-0005-0000-0000-0000791F0000}"/>
    <cellStyle name="40% - uthevingsfarge 5 47 3 2" xfId="7805" xr:uid="{00000000-0005-0000-0000-00007A1F0000}"/>
    <cellStyle name="40% - uthevingsfarge 5 47 3 2 2" xfId="16260" xr:uid="{67B11B96-FC6C-43A7-938B-4F47EBFCAEE7}"/>
    <cellStyle name="40% - uthevingsfarge 5 47 3 3" xfId="13687" xr:uid="{8736B048-8577-4313-8460-A8A704623D8B}"/>
    <cellStyle name="40% - uthevingsfarge 5 47 4" xfId="10497" xr:uid="{00000000-0005-0000-0000-00007B1F0000}"/>
    <cellStyle name="40% - uthevingsfarge 5 47 4 2" xfId="18910" xr:uid="{9588BEDD-104D-4BE7-8201-9DB3AEA75CEF}"/>
    <cellStyle name="40% - uthevingsfarge 5 48" xfId="2038" xr:uid="{00000000-0005-0000-0000-00007C1F0000}"/>
    <cellStyle name="40% - uthevingsfarge 5 48 2" xfId="2039" xr:uid="{00000000-0005-0000-0000-00007D1F0000}"/>
    <cellStyle name="40% - uthevingsfarge 5 48 2 2" xfId="5874" xr:uid="{00000000-0005-0000-0000-00007E1F0000}"/>
    <cellStyle name="40% - uthevingsfarge 5 48 2 2 2" xfId="8507" xr:uid="{00000000-0005-0000-0000-00007F1F0000}"/>
    <cellStyle name="40% - uthevingsfarge 5 48 2 2 2 2" xfId="16962" xr:uid="{453F6037-ACF4-46DB-931F-825FF87BC279}"/>
    <cellStyle name="40% - uthevingsfarge 5 48 2 2 3" xfId="14389" xr:uid="{A1B2EE1E-9CB5-426C-9964-2149F2E9BF9F}"/>
    <cellStyle name="40% - uthevingsfarge 5 48 2 3" xfId="9323" xr:uid="{00000000-0005-0000-0000-0000801F0000}"/>
    <cellStyle name="40% - uthevingsfarge 5 48 2 3 2" xfId="17749" xr:uid="{00762CBF-234C-4E21-9EFC-FDFE2872EDE3}"/>
    <cellStyle name="40% - uthevingsfarge 5 48 3" xfId="5153" xr:uid="{00000000-0005-0000-0000-0000811F0000}"/>
    <cellStyle name="40% - uthevingsfarge 5 48 3 2" xfId="7806" xr:uid="{00000000-0005-0000-0000-0000821F0000}"/>
    <cellStyle name="40% - uthevingsfarge 5 48 3 2 2" xfId="16261" xr:uid="{E4E9F77B-34BA-44EE-9ABE-B53EF7C2158D}"/>
    <cellStyle name="40% - uthevingsfarge 5 48 3 3" xfId="13688" xr:uid="{4D7615A0-31AA-4420-AA01-3D19A99A20D1}"/>
    <cellStyle name="40% - uthevingsfarge 5 48 4" xfId="10496" xr:uid="{00000000-0005-0000-0000-0000831F0000}"/>
    <cellStyle name="40% - uthevingsfarge 5 48 4 2" xfId="18909" xr:uid="{B9D576BF-8F31-4E46-938C-1B1D3B589058}"/>
    <cellStyle name="40% - uthevingsfarge 5 49" xfId="2040" xr:uid="{00000000-0005-0000-0000-0000841F0000}"/>
    <cellStyle name="40% - uthevingsfarge 5 49 2" xfId="2041" xr:uid="{00000000-0005-0000-0000-0000851F0000}"/>
    <cellStyle name="40% - uthevingsfarge 5 49 2 2" xfId="5875" xr:uid="{00000000-0005-0000-0000-0000861F0000}"/>
    <cellStyle name="40% - uthevingsfarge 5 49 2 2 2" xfId="8508" xr:uid="{00000000-0005-0000-0000-0000871F0000}"/>
    <cellStyle name="40% - uthevingsfarge 5 49 2 2 2 2" xfId="16963" xr:uid="{3A1CE38E-1E60-42F0-A3FA-F6233C364D02}"/>
    <cellStyle name="40% - uthevingsfarge 5 49 2 2 3" xfId="14390" xr:uid="{A19151B5-0DD4-44B4-B64E-08544CE999F4}"/>
    <cellStyle name="40% - uthevingsfarge 5 49 2 3" xfId="9322" xr:uid="{00000000-0005-0000-0000-0000881F0000}"/>
    <cellStyle name="40% - uthevingsfarge 5 49 2 3 2" xfId="17748" xr:uid="{9CE0BD19-CAA4-48E6-9118-F62139A1DF92}"/>
    <cellStyle name="40% - uthevingsfarge 5 49 3" xfId="5154" xr:uid="{00000000-0005-0000-0000-0000891F0000}"/>
    <cellStyle name="40% - uthevingsfarge 5 49 3 2" xfId="7807" xr:uid="{00000000-0005-0000-0000-00008A1F0000}"/>
    <cellStyle name="40% - uthevingsfarge 5 49 3 2 2" xfId="16262" xr:uid="{E0E741A3-E761-4AFB-B607-F3ADAFB1C874}"/>
    <cellStyle name="40% - uthevingsfarge 5 49 3 3" xfId="13689" xr:uid="{1B682CEF-F1B3-41A0-B4AF-370E73D980AF}"/>
    <cellStyle name="40% - uthevingsfarge 5 49 4" xfId="10495" xr:uid="{00000000-0005-0000-0000-00008B1F0000}"/>
    <cellStyle name="40% - uthevingsfarge 5 49 4 2" xfId="18908" xr:uid="{2BCAB97C-A2A0-49ED-B303-8E4E0975DD72}"/>
    <cellStyle name="40% - uthevingsfarge 5 5" xfId="2042" xr:uid="{00000000-0005-0000-0000-00008C1F0000}"/>
    <cellStyle name="40% - uthevingsfarge 5 5 2" xfId="2043" xr:uid="{00000000-0005-0000-0000-00008D1F0000}"/>
    <cellStyle name="40% - uthevingsfarge 5 5 2 2" xfId="5876" xr:uid="{00000000-0005-0000-0000-00008E1F0000}"/>
    <cellStyle name="40% - uthevingsfarge 5 5 2 2 2" xfId="8509" xr:uid="{00000000-0005-0000-0000-00008F1F0000}"/>
    <cellStyle name="40% - uthevingsfarge 5 5 2 2 2 2" xfId="16964" xr:uid="{190F1BA5-8E12-4CAF-ABAE-3CE66A6419EB}"/>
    <cellStyle name="40% - uthevingsfarge 5 5 2 2 3" xfId="14391" xr:uid="{A3B4B212-84E5-42BA-90E9-CDE8A19D2CD2}"/>
    <cellStyle name="40% - uthevingsfarge 5 5 2 3" xfId="9321" xr:uid="{00000000-0005-0000-0000-0000901F0000}"/>
    <cellStyle name="40% - uthevingsfarge 5 5 2 3 2" xfId="17747" xr:uid="{23B8D950-0B36-4D56-A729-D69F0801A077}"/>
    <cellStyle name="40% - uthevingsfarge 5 5 3" xfId="5155" xr:uid="{00000000-0005-0000-0000-0000911F0000}"/>
    <cellStyle name="40% - uthevingsfarge 5 5 3 2" xfId="7808" xr:uid="{00000000-0005-0000-0000-0000921F0000}"/>
    <cellStyle name="40% - uthevingsfarge 5 5 3 2 2" xfId="16263" xr:uid="{14A83B7D-4A42-4592-8870-A078E2827B13}"/>
    <cellStyle name="40% - uthevingsfarge 5 5 3 3" xfId="13690" xr:uid="{1136B381-2FBC-4AAE-9EBD-6AA0F81963D3}"/>
    <cellStyle name="40% - uthevingsfarge 5 5 4" xfId="10494" xr:uid="{00000000-0005-0000-0000-0000931F0000}"/>
    <cellStyle name="40% - uthevingsfarge 5 5 4 2" xfId="18907" xr:uid="{A8B5CD12-7C14-4C78-99EA-EC7ABA51C9DF}"/>
    <cellStyle name="40% - uthevingsfarge 5 50" xfId="2044" xr:uid="{00000000-0005-0000-0000-0000941F0000}"/>
    <cellStyle name="40% - uthevingsfarge 5 50 2" xfId="2045" xr:uid="{00000000-0005-0000-0000-0000951F0000}"/>
    <cellStyle name="40% - uthevingsfarge 5 50 2 2" xfId="5877" xr:uid="{00000000-0005-0000-0000-0000961F0000}"/>
    <cellStyle name="40% - uthevingsfarge 5 50 2 2 2" xfId="8510" xr:uid="{00000000-0005-0000-0000-0000971F0000}"/>
    <cellStyle name="40% - uthevingsfarge 5 50 2 2 2 2" xfId="16965" xr:uid="{101D9D3B-F9A4-452A-9F03-E5568D25A3AD}"/>
    <cellStyle name="40% - uthevingsfarge 5 50 2 2 3" xfId="14392" xr:uid="{20F39AFB-E49C-4C28-A329-AC9A5FF3167A}"/>
    <cellStyle name="40% - uthevingsfarge 5 50 2 3" xfId="9320" xr:uid="{00000000-0005-0000-0000-0000981F0000}"/>
    <cellStyle name="40% - uthevingsfarge 5 50 2 3 2" xfId="17746" xr:uid="{AAE0B3DE-0F0C-41EE-851A-96760D383EE8}"/>
    <cellStyle name="40% - uthevingsfarge 5 50 3" xfId="5156" xr:uid="{00000000-0005-0000-0000-0000991F0000}"/>
    <cellStyle name="40% - uthevingsfarge 5 50 3 2" xfId="7809" xr:uid="{00000000-0005-0000-0000-00009A1F0000}"/>
    <cellStyle name="40% - uthevingsfarge 5 50 3 2 2" xfId="16264" xr:uid="{5197D9C9-E476-4C8C-8032-DD6A5D8EFE4F}"/>
    <cellStyle name="40% - uthevingsfarge 5 50 3 3" xfId="13691" xr:uid="{8FA9A0E6-E43E-45A7-8B62-601251A3DB4F}"/>
    <cellStyle name="40% - uthevingsfarge 5 50 4" xfId="10493" xr:uid="{00000000-0005-0000-0000-00009B1F0000}"/>
    <cellStyle name="40% - uthevingsfarge 5 50 4 2" xfId="18906" xr:uid="{28AD14BB-6464-4572-984A-444FAF15FF55}"/>
    <cellStyle name="40% - uthevingsfarge 5 51" xfId="2046" xr:uid="{00000000-0005-0000-0000-00009C1F0000}"/>
    <cellStyle name="40% - uthevingsfarge 5 51 2" xfId="2047" xr:uid="{00000000-0005-0000-0000-00009D1F0000}"/>
    <cellStyle name="40% - uthevingsfarge 5 51 2 2" xfId="5878" xr:uid="{00000000-0005-0000-0000-00009E1F0000}"/>
    <cellStyle name="40% - uthevingsfarge 5 51 2 2 2" xfId="8511" xr:uid="{00000000-0005-0000-0000-00009F1F0000}"/>
    <cellStyle name="40% - uthevingsfarge 5 51 2 2 2 2" xfId="16966" xr:uid="{B1D6CCEE-D934-4E5B-936A-50FD06150A2F}"/>
    <cellStyle name="40% - uthevingsfarge 5 51 2 2 3" xfId="14393" xr:uid="{A19249ED-C398-4AE4-8AC4-109DBBC40CBC}"/>
    <cellStyle name="40% - uthevingsfarge 5 51 2 3" xfId="9319" xr:uid="{00000000-0005-0000-0000-0000A01F0000}"/>
    <cellStyle name="40% - uthevingsfarge 5 51 2 3 2" xfId="17745" xr:uid="{F333859B-A0A9-4905-A9BA-7B1F91D03D2F}"/>
    <cellStyle name="40% - uthevingsfarge 5 51 3" xfId="5157" xr:uid="{00000000-0005-0000-0000-0000A11F0000}"/>
    <cellStyle name="40% - uthevingsfarge 5 51 3 2" xfId="7810" xr:uid="{00000000-0005-0000-0000-0000A21F0000}"/>
    <cellStyle name="40% - uthevingsfarge 5 51 3 2 2" xfId="16265" xr:uid="{6275F90F-5EFB-45CC-A920-25E5445DC75C}"/>
    <cellStyle name="40% - uthevingsfarge 5 51 3 3" xfId="13692" xr:uid="{47B353DA-CF4A-4647-9DE1-5EEC656A3D52}"/>
    <cellStyle name="40% - uthevingsfarge 5 51 4" xfId="10492" xr:uid="{00000000-0005-0000-0000-0000A31F0000}"/>
    <cellStyle name="40% - uthevingsfarge 5 51 4 2" xfId="18905" xr:uid="{6DE87335-583E-416A-BCCF-096F229CD015}"/>
    <cellStyle name="40% - uthevingsfarge 5 52" xfId="2048" xr:uid="{00000000-0005-0000-0000-0000A41F0000}"/>
    <cellStyle name="40% - uthevingsfarge 5 52 2" xfId="2049" xr:uid="{00000000-0005-0000-0000-0000A51F0000}"/>
    <cellStyle name="40% - uthevingsfarge 5 52 2 2" xfId="5879" xr:uid="{00000000-0005-0000-0000-0000A61F0000}"/>
    <cellStyle name="40% - uthevingsfarge 5 52 2 2 2" xfId="8512" xr:uid="{00000000-0005-0000-0000-0000A71F0000}"/>
    <cellStyle name="40% - uthevingsfarge 5 52 2 2 2 2" xfId="16967" xr:uid="{B45AB2B4-21CB-4036-9E51-6FD18BA560E8}"/>
    <cellStyle name="40% - uthevingsfarge 5 52 2 2 3" xfId="14394" xr:uid="{A591A149-F2B4-4803-9F7B-367F76684AEB}"/>
    <cellStyle name="40% - uthevingsfarge 5 52 2 3" xfId="9318" xr:uid="{00000000-0005-0000-0000-0000A81F0000}"/>
    <cellStyle name="40% - uthevingsfarge 5 52 2 3 2" xfId="17744" xr:uid="{9256C52E-C557-4544-86CB-E0A7CAF244E8}"/>
    <cellStyle name="40% - uthevingsfarge 5 52 3" xfId="5158" xr:uid="{00000000-0005-0000-0000-0000A91F0000}"/>
    <cellStyle name="40% - uthevingsfarge 5 52 3 2" xfId="7811" xr:uid="{00000000-0005-0000-0000-0000AA1F0000}"/>
    <cellStyle name="40% - uthevingsfarge 5 52 3 2 2" xfId="16266" xr:uid="{E566EB11-F0BE-4F52-9846-89DF1A8CAA5D}"/>
    <cellStyle name="40% - uthevingsfarge 5 52 3 3" xfId="13693" xr:uid="{E7EB029D-32F2-482F-B94D-E858AFB5200B}"/>
    <cellStyle name="40% - uthevingsfarge 5 52 4" xfId="10491" xr:uid="{00000000-0005-0000-0000-0000AB1F0000}"/>
    <cellStyle name="40% - uthevingsfarge 5 52 4 2" xfId="18904" xr:uid="{217E7FC9-244E-4F94-A568-DF19FF26437F}"/>
    <cellStyle name="40% - uthevingsfarge 5 53" xfId="2050" xr:uid="{00000000-0005-0000-0000-0000AC1F0000}"/>
    <cellStyle name="40% - uthevingsfarge 5 53 2" xfId="2051" xr:uid="{00000000-0005-0000-0000-0000AD1F0000}"/>
    <cellStyle name="40% - uthevingsfarge 5 53 2 2" xfId="5880" xr:uid="{00000000-0005-0000-0000-0000AE1F0000}"/>
    <cellStyle name="40% - uthevingsfarge 5 53 2 2 2" xfId="8513" xr:uid="{00000000-0005-0000-0000-0000AF1F0000}"/>
    <cellStyle name="40% - uthevingsfarge 5 53 2 2 2 2" xfId="16968" xr:uid="{99D36289-8CD9-4BDE-9839-6F9E86F5A555}"/>
    <cellStyle name="40% - uthevingsfarge 5 53 2 2 3" xfId="14395" xr:uid="{14EC4BD8-E212-4D15-84AB-038996D2F15A}"/>
    <cellStyle name="40% - uthevingsfarge 5 53 2 3" xfId="9317" xr:uid="{00000000-0005-0000-0000-0000B01F0000}"/>
    <cellStyle name="40% - uthevingsfarge 5 53 2 3 2" xfId="17743" xr:uid="{CB94A59B-DD76-45BE-BFF0-B8B1F929D7D0}"/>
    <cellStyle name="40% - uthevingsfarge 5 53 3" xfId="5159" xr:uid="{00000000-0005-0000-0000-0000B11F0000}"/>
    <cellStyle name="40% - uthevingsfarge 5 53 3 2" xfId="7812" xr:uid="{00000000-0005-0000-0000-0000B21F0000}"/>
    <cellStyle name="40% - uthevingsfarge 5 53 3 2 2" xfId="16267" xr:uid="{51E39D05-A7CD-47A3-BA13-40F304E1E5ED}"/>
    <cellStyle name="40% - uthevingsfarge 5 53 3 3" xfId="13694" xr:uid="{ECDA5396-0B96-4D48-85AF-CBB4CB5D1F74}"/>
    <cellStyle name="40% - uthevingsfarge 5 53 4" xfId="10490" xr:uid="{00000000-0005-0000-0000-0000B31F0000}"/>
    <cellStyle name="40% - uthevingsfarge 5 53 4 2" xfId="18903" xr:uid="{C554B785-5BF6-4732-8E83-05D582A2C5FE}"/>
    <cellStyle name="40% - uthevingsfarge 5 54" xfId="2052" xr:uid="{00000000-0005-0000-0000-0000B41F0000}"/>
    <cellStyle name="40% - uthevingsfarge 5 54 2" xfId="2053" xr:uid="{00000000-0005-0000-0000-0000B51F0000}"/>
    <cellStyle name="40% - uthevingsfarge 5 54 2 2" xfId="5881" xr:uid="{00000000-0005-0000-0000-0000B61F0000}"/>
    <cellStyle name="40% - uthevingsfarge 5 54 2 2 2" xfId="8514" xr:uid="{00000000-0005-0000-0000-0000B71F0000}"/>
    <cellStyle name="40% - uthevingsfarge 5 54 2 2 2 2" xfId="16969" xr:uid="{FC101BAA-A006-4667-90F5-B01CC5D2C22F}"/>
    <cellStyle name="40% - uthevingsfarge 5 54 2 2 3" xfId="14396" xr:uid="{D47BA6B0-D341-40AB-9579-09C8411AF624}"/>
    <cellStyle name="40% - uthevingsfarge 5 54 2 3" xfId="9316" xr:uid="{00000000-0005-0000-0000-0000B81F0000}"/>
    <cellStyle name="40% - uthevingsfarge 5 54 2 3 2" xfId="17742" xr:uid="{DF60A416-C4AB-438F-9DA1-93CE2AA3B52A}"/>
    <cellStyle name="40% - uthevingsfarge 5 54 3" xfId="5160" xr:uid="{00000000-0005-0000-0000-0000B91F0000}"/>
    <cellStyle name="40% - uthevingsfarge 5 54 3 2" xfId="7813" xr:uid="{00000000-0005-0000-0000-0000BA1F0000}"/>
    <cellStyle name="40% - uthevingsfarge 5 54 3 2 2" xfId="16268" xr:uid="{929F6292-CEEA-48A5-8FAA-BF1A4276019F}"/>
    <cellStyle name="40% - uthevingsfarge 5 54 3 3" xfId="13695" xr:uid="{F7D857B8-EC3F-42C8-BA30-5F47FC6E6362}"/>
    <cellStyle name="40% - uthevingsfarge 5 54 4" xfId="10489" xr:uid="{00000000-0005-0000-0000-0000BB1F0000}"/>
    <cellStyle name="40% - uthevingsfarge 5 54 4 2" xfId="18902" xr:uid="{1564E228-03A9-4CC1-B8CB-7DE59CDB9F4E}"/>
    <cellStyle name="40% - uthevingsfarge 5 55" xfId="2054" xr:uid="{00000000-0005-0000-0000-0000BC1F0000}"/>
    <cellStyle name="40% - uthevingsfarge 5 55 2" xfId="2055" xr:uid="{00000000-0005-0000-0000-0000BD1F0000}"/>
    <cellStyle name="40% - uthevingsfarge 5 55 2 2" xfId="5882" xr:uid="{00000000-0005-0000-0000-0000BE1F0000}"/>
    <cellStyle name="40% - uthevingsfarge 5 55 2 2 2" xfId="8515" xr:uid="{00000000-0005-0000-0000-0000BF1F0000}"/>
    <cellStyle name="40% - uthevingsfarge 5 55 2 2 2 2" xfId="16970" xr:uid="{6562A6F4-4169-4C02-A328-5DC415B4C1F8}"/>
    <cellStyle name="40% - uthevingsfarge 5 55 2 2 3" xfId="14397" xr:uid="{7F293F80-4528-4B48-845C-43D3B915B9E4}"/>
    <cellStyle name="40% - uthevingsfarge 5 55 2 3" xfId="9315" xr:uid="{00000000-0005-0000-0000-0000C01F0000}"/>
    <cellStyle name="40% - uthevingsfarge 5 55 2 3 2" xfId="17741" xr:uid="{183FA00D-0F29-4027-A30C-F5A740DE2B95}"/>
    <cellStyle name="40% - uthevingsfarge 5 55 3" xfId="5161" xr:uid="{00000000-0005-0000-0000-0000C11F0000}"/>
    <cellStyle name="40% - uthevingsfarge 5 55 3 2" xfId="7814" xr:uid="{00000000-0005-0000-0000-0000C21F0000}"/>
    <cellStyle name="40% - uthevingsfarge 5 55 3 2 2" xfId="16269" xr:uid="{8898A32E-40D9-48B0-B8DB-8205C44CD241}"/>
    <cellStyle name="40% - uthevingsfarge 5 55 3 3" xfId="13696" xr:uid="{7253E8F4-C5E5-4CC5-9EAC-D6D178F08E6E}"/>
    <cellStyle name="40% - uthevingsfarge 5 55 4" xfId="10488" xr:uid="{00000000-0005-0000-0000-0000C31F0000}"/>
    <cellStyle name="40% - uthevingsfarge 5 55 4 2" xfId="18901" xr:uid="{74FC17E9-83B0-491B-B5FD-39035522F939}"/>
    <cellStyle name="40% - uthevingsfarge 5 56" xfId="2056" xr:uid="{00000000-0005-0000-0000-0000C41F0000}"/>
    <cellStyle name="40% - uthevingsfarge 5 56 2" xfId="2057" xr:uid="{00000000-0005-0000-0000-0000C51F0000}"/>
    <cellStyle name="40% - uthevingsfarge 5 56 2 2" xfId="5883" xr:uid="{00000000-0005-0000-0000-0000C61F0000}"/>
    <cellStyle name="40% - uthevingsfarge 5 56 2 2 2" xfId="8516" xr:uid="{00000000-0005-0000-0000-0000C71F0000}"/>
    <cellStyle name="40% - uthevingsfarge 5 56 2 2 2 2" xfId="16971" xr:uid="{2C99E162-24D5-4172-92CA-75CB082B12A3}"/>
    <cellStyle name="40% - uthevingsfarge 5 56 2 2 3" xfId="14398" xr:uid="{C93F8230-C855-4736-A964-FDFEB1DDB50A}"/>
    <cellStyle name="40% - uthevingsfarge 5 56 2 3" xfId="9314" xr:uid="{00000000-0005-0000-0000-0000C81F0000}"/>
    <cellStyle name="40% - uthevingsfarge 5 56 2 3 2" xfId="17740" xr:uid="{4DA9F538-AC61-4DA9-AAA6-A6D834F5C3F3}"/>
    <cellStyle name="40% - uthevingsfarge 5 56 3" xfId="5162" xr:uid="{00000000-0005-0000-0000-0000C91F0000}"/>
    <cellStyle name="40% - uthevingsfarge 5 56 3 2" xfId="7815" xr:uid="{00000000-0005-0000-0000-0000CA1F0000}"/>
    <cellStyle name="40% - uthevingsfarge 5 56 3 2 2" xfId="16270" xr:uid="{CA6BAE5B-7760-4CF9-8787-7F03A9ED7265}"/>
    <cellStyle name="40% - uthevingsfarge 5 56 3 3" xfId="13697" xr:uid="{0E93D700-7775-4929-A68B-011FEF2DA765}"/>
    <cellStyle name="40% - uthevingsfarge 5 56 4" xfId="10487" xr:uid="{00000000-0005-0000-0000-0000CB1F0000}"/>
    <cellStyle name="40% - uthevingsfarge 5 56 4 2" xfId="18900" xr:uid="{846E29D6-8A90-447A-AF83-F3D71FAC3E42}"/>
    <cellStyle name="40% - uthevingsfarge 5 57" xfId="2058" xr:uid="{00000000-0005-0000-0000-0000CC1F0000}"/>
    <cellStyle name="40% - uthevingsfarge 5 57 2" xfId="2059" xr:uid="{00000000-0005-0000-0000-0000CD1F0000}"/>
    <cellStyle name="40% - uthevingsfarge 5 57 2 2" xfId="5884" xr:uid="{00000000-0005-0000-0000-0000CE1F0000}"/>
    <cellStyle name="40% - uthevingsfarge 5 57 2 2 2" xfId="8517" xr:uid="{00000000-0005-0000-0000-0000CF1F0000}"/>
    <cellStyle name="40% - uthevingsfarge 5 57 2 2 2 2" xfId="16972" xr:uid="{D39439C1-B8E9-4159-A68F-067202997732}"/>
    <cellStyle name="40% - uthevingsfarge 5 57 2 2 3" xfId="14399" xr:uid="{C3B1903E-59E0-4D85-9AC9-7A656131D60D}"/>
    <cellStyle name="40% - uthevingsfarge 5 57 2 3" xfId="9313" xr:uid="{00000000-0005-0000-0000-0000D01F0000}"/>
    <cellStyle name="40% - uthevingsfarge 5 57 2 3 2" xfId="17739" xr:uid="{D7421802-DAEE-444E-8270-FC4451CD5943}"/>
    <cellStyle name="40% - uthevingsfarge 5 57 3" xfId="5163" xr:uid="{00000000-0005-0000-0000-0000D11F0000}"/>
    <cellStyle name="40% - uthevingsfarge 5 57 3 2" xfId="7816" xr:uid="{00000000-0005-0000-0000-0000D21F0000}"/>
    <cellStyle name="40% - uthevingsfarge 5 57 3 2 2" xfId="16271" xr:uid="{0B98B203-4EE9-4C85-9692-B2A7C5F71587}"/>
    <cellStyle name="40% - uthevingsfarge 5 57 3 3" xfId="13698" xr:uid="{13442F1B-2967-4C9E-8D31-491AE717A1A2}"/>
    <cellStyle name="40% - uthevingsfarge 5 57 4" xfId="10486" xr:uid="{00000000-0005-0000-0000-0000D31F0000}"/>
    <cellStyle name="40% - uthevingsfarge 5 57 4 2" xfId="18899" xr:uid="{7B5A57EF-18DF-4E7C-8C14-67A146ED1C77}"/>
    <cellStyle name="40% - uthevingsfarge 5 58" xfId="2060" xr:uid="{00000000-0005-0000-0000-0000D41F0000}"/>
    <cellStyle name="40% - uthevingsfarge 5 58 2" xfId="2061" xr:uid="{00000000-0005-0000-0000-0000D51F0000}"/>
    <cellStyle name="40% - uthevingsfarge 5 58 2 2" xfId="5885" xr:uid="{00000000-0005-0000-0000-0000D61F0000}"/>
    <cellStyle name="40% - uthevingsfarge 5 58 2 2 2" xfId="8518" xr:uid="{00000000-0005-0000-0000-0000D71F0000}"/>
    <cellStyle name="40% - uthevingsfarge 5 58 2 2 2 2" xfId="16973" xr:uid="{A3C5DE2C-2DEF-4DA7-87AB-6B5CFC6D93F5}"/>
    <cellStyle name="40% - uthevingsfarge 5 58 2 2 3" xfId="14400" xr:uid="{5367EEE2-3158-400F-B8F0-1DAB86AB525E}"/>
    <cellStyle name="40% - uthevingsfarge 5 58 2 3" xfId="9312" xr:uid="{00000000-0005-0000-0000-0000D81F0000}"/>
    <cellStyle name="40% - uthevingsfarge 5 58 2 3 2" xfId="17738" xr:uid="{87D36BF7-B240-487B-A8FB-9E3BC8C7EC98}"/>
    <cellStyle name="40% - uthevingsfarge 5 58 3" xfId="5164" xr:uid="{00000000-0005-0000-0000-0000D91F0000}"/>
    <cellStyle name="40% - uthevingsfarge 5 58 3 2" xfId="7817" xr:uid="{00000000-0005-0000-0000-0000DA1F0000}"/>
    <cellStyle name="40% - uthevingsfarge 5 58 3 2 2" xfId="16272" xr:uid="{CB214890-E0C4-4E20-B1B4-93D30E29798E}"/>
    <cellStyle name="40% - uthevingsfarge 5 58 3 3" xfId="13699" xr:uid="{7A7605F4-8E84-4F2A-B4A8-2740C1579A40}"/>
    <cellStyle name="40% - uthevingsfarge 5 58 4" xfId="10485" xr:uid="{00000000-0005-0000-0000-0000DB1F0000}"/>
    <cellStyle name="40% - uthevingsfarge 5 58 4 2" xfId="18898" xr:uid="{4BDFEB8C-9D28-496C-9DB0-709B398DCBCF}"/>
    <cellStyle name="40% - uthevingsfarge 5 59" xfId="2062" xr:uid="{00000000-0005-0000-0000-0000DC1F0000}"/>
    <cellStyle name="40% - uthevingsfarge 5 59 2" xfId="2063" xr:uid="{00000000-0005-0000-0000-0000DD1F0000}"/>
    <cellStyle name="40% - uthevingsfarge 5 59 2 2" xfId="5886" xr:uid="{00000000-0005-0000-0000-0000DE1F0000}"/>
    <cellStyle name="40% - uthevingsfarge 5 59 2 2 2" xfId="8519" xr:uid="{00000000-0005-0000-0000-0000DF1F0000}"/>
    <cellStyle name="40% - uthevingsfarge 5 59 2 2 2 2" xfId="16974" xr:uid="{F481EBFC-28E0-4CAE-B457-AD7584A68B5D}"/>
    <cellStyle name="40% - uthevingsfarge 5 59 2 2 3" xfId="14401" xr:uid="{7D49CF7D-6B00-4CBE-9452-235603C2A8E0}"/>
    <cellStyle name="40% - uthevingsfarge 5 59 2 3" xfId="9311" xr:uid="{00000000-0005-0000-0000-0000E01F0000}"/>
    <cellStyle name="40% - uthevingsfarge 5 59 2 3 2" xfId="17737" xr:uid="{ACBEE66F-BE85-45E4-9B84-B3B457D2F06C}"/>
    <cellStyle name="40% - uthevingsfarge 5 59 3" xfId="5165" xr:uid="{00000000-0005-0000-0000-0000E11F0000}"/>
    <cellStyle name="40% - uthevingsfarge 5 59 3 2" xfId="7818" xr:uid="{00000000-0005-0000-0000-0000E21F0000}"/>
    <cellStyle name="40% - uthevingsfarge 5 59 3 2 2" xfId="16273" xr:uid="{AA70591F-7923-46F3-89BD-8BE0045891D7}"/>
    <cellStyle name="40% - uthevingsfarge 5 59 3 3" xfId="13700" xr:uid="{A0AAE8C3-B76A-433B-A88B-799B190759F0}"/>
    <cellStyle name="40% - uthevingsfarge 5 59 4" xfId="10484" xr:uid="{00000000-0005-0000-0000-0000E31F0000}"/>
    <cellStyle name="40% - uthevingsfarge 5 59 4 2" xfId="18897" xr:uid="{9A69F51D-1F2B-48EA-9135-FB40C90C1FB6}"/>
    <cellStyle name="40% - uthevingsfarge 5 6" xfId="2064" xr:uid="{00000000-0005-0000-0000-0000E41F0000}"/>
    <cellStyle name="40% - uthevingsfarge 5 6 2" xfId="2065" xr:uid="{00000000-0005-0000-0000-0000E51F0000}"/>
    <cellStyle name="40% - uthevingsfarge 5 6 2 2" xfId="5887" xr:uid="{00000000-0005-0000-0000-0000E61F0000}"/>
    <cellStyle name="40% - uthevingsfarge 5 6 2 2 2" xfId="8520" xr:uid="{00000000-0005-0000-0000-0000E71F0000}"/>
    <cellStyle name="40% - uthevingsfarge 5 6 2 2 2 2" xfId="16975" xr:uid="{5D124EF6-5734-4CAF-87F8-134C451F94D5}"/>
    <cellStyle name="40% - uthevingsfarge 5 6 2 2 3" xfId="14402" xr:uid="{2D8694E2-FEEA-4A77-B335-FA470E7EED9C}"/>
    <cellStyle name="40% - uthevingsfarge 5 6 2 3" xfId="9310" xr:uid="{00000000-0005-0000-0000-0000E81F0000}"/>
    <cellStyle name="40% - uthevingsfarge 5 6 2 3 2" xfId="17736" xr:uid="{F96D1ED3-33DB-490E-8708-EEC592E4F121}"/>
    <cellStyle name="40% - uthevingsfarge 5 6 3" xfId="5166" xr:uid="{00000000-0005-0000-0000-0000E91F0000}"/>
    <cellStyle name="40% - uthevingsfarge 5 6 3 2" xfId="7819" xr:uid="{00000000-0005-0000-0000-0000EA1F0000}"/>
    <cellStyle name="40% - uthevingsfarge 5 6 3 2 2" xfId="16274" xr:uid="{C923FCA6-804F-4DA4-9715-601968AEA72B}"/>
    <cellStyle name="40% - uthevingsfarge 5 6 3 3" xfId="13701" xr:uid="{D62BA4C9-2EE0-4F9A-958E-0CB903184BF9}"/>
    <cellStyle name="40% - uthevingsfarge 5 6 4" xfId="10483" xr:uid="{00000000-0005-0000-0000-0000EB1F0000}"/>
    <cellStyle name="40% - uthevingsfarge 5 6 4 2" xfId="18896" xr:uid="{DF65051D-C75F-47DF-A25B-F22A77C26FCF}"/>
    <cellStyle name="40% - uthevingsfarge 5 60" xfId="2066" xr:uid="{00000000-0005-0000-0000-0000EC1F0000}"/>
    <cellStyle name="40% - uthevingsfarge 5 60 2" xfId="2067" xr:uid="{00000000-0005-0000-0000-0000ED1F0000}"/>
    <cellStyle name="40% - uthevingsfarge 5 60 3" xfId="10112" xr:uid="{00000000-0005-0000-0000-0000EE1F0000}"/>
    <cellStyle name="40% - uthevingsfarge 5 60 3 2" xfId="18533" xr:uid="{BECF5F3D-9436-41B8-A95F-DB3B22B841EA}"/>
    <cellStyle name="40% - uthevingsfarge 5 61" xfId="2068" xr:uid="{00000000-0005-0000-0000-0000EF1F0000}"/>
    <cellStyle name="40% - uthevingsfarge 5 61 2" xfId="2069" xr:uid="{00000000-0005-0000-0000-0000F01F0000}"/>
    <cellStyle name="40% - uthevingsfarge 5 62" xfId="2070" xr:uid="{00000000-0005-0000-0000-0000F11F0000}"/>
    <cellStyle name="40% - uthevingsfarge 5 62 2" xfId="2071" xr:uid="{00000000-0005-0000-0000-0000F21F0000}"/>
    <cellStyle name="40% - uthevingsfarge 5 63" xfId="2072" xr:uid="{00000000-0005-0000-0000-0000F31F0000}"/>
    <cellStyle name="40% - uthevingsfarge 5 63 2" xfId="2073" xr:uid="{00000000-0005-0000-0000-0000F41F0000}"/>
    <cellStyle name="40% - uthevingsfarge 5 64" xfId="2074" xr:uid="{00000000-0005-0000-0000-0000F51F0000}"/>
    <cellStyle name="40% - uthevingsfarge 5 64 2" xfId="2075" xr:uid="{00000000-0005-0000-0000-0000F61F0000}"/>
    <cellStyle name="40% - uthevingsfarge 5 65" xfId="2076" xr:uid="{00000000-0005-0000-0000-0000F71F0000}"/>
    <cellStyle name="40% - uthevingsfarge 5 65 2" xfId="2077" xr:uid="{00000000-0005-0000-0000-0000F81F0000}"/>
    <cellStyle name="40% - uthevingsfarge 5 66" xfId="2078" xr:uid="{00000000-0005-0000-0000-0000F91F0000}"/>
    <cellStyle name="40% - uthevingsfarge 5 66 2" xfId="2079" xr:uid="{00000000-0005-0000-0000-0000FA1F0000}"/>
    <cellStyle name="40% - uthevingsfarge 5 67" xfId="2080" xr:uid="{00000000-0005-0000-0000-0000FB1F0000}"/>
    <cellStyle name="40% - uthevingsfarge 5 67 2" xfId="2081" xr:uid="{00000000-0005-0000-0000-0000FC1F0000}"/>
    <cellStyle name="40% - uthevingsfarge 5 68" xfId="2082" xr:uid="{00000000-0005-0000-0000-0000FD1F0000}"/>
    <cellStyle name="40% - uthevingsfarge 5 68 2" xfId="2083" xr:uid="{00000000-0005-0000-0000-0000FE1F0000}"/>
    <cellStyle name="40% - uthevingsfarge 5 69" xfId="2084" xr:uid="{00000000-0005-0000-0000-0000FF1F0000}"/>
    <cellStyle name="40% - uthevingsfarge 5 69 2" xfId="2085" xr:uid="{00000000-0005-0000-0000-000000200000}"/>
    <cellStyle name="40% - uthevingsfarge 5 7" xfId="2086" xr:uid="{00000000-0005-0000-0000-000001200000}"/>
    <cellStyle name="40% - uthevingsfarge 5 7 2" xfId="2087" xr:uid="{00000000-0005-0000-0000-000002200000}"/>
    <cellStyle name="40% - uthevingsfarge 5 7 2 2" xfId="5888" xr:uid="{00000000-0005-0000-0000-000003200000}"/>
    <cellStyle name="40% - uthevingsfarge 5 7 2 2 2" xfId="8521" xr:uid="{00000000-0005-0000-0000-000004200000}"/>
    <cellStyle name="40% - uthevingsfarge 5 7 2 2 2 2" xfId="16976" xr:uid="{5A890CF7-4582-4DED-9E1A-9F6ADA1B1923}"/>
    <cellStyle name="40% - uthevingsfarge 5 7 2 2 3" xfId="14403" xr:uid="{0D51EE1F-2FF8-4462-AAEA-FEBA359F4735}"/>
    <cellStyle name="40% - uthevingsfarge 5 7 2 3" xfId="9309" xr:uid="{00000000-0005-0000-0000-000005200000}"/>
    <cellStyle name="40% - uthevingsfarge 5 7 2 3 2" xfId="17735" xr:uid="{D13C7219-2FC5-42CF-8488-C20B981EA7DF}"/>
    <cellStyle name="40% - uthevingsfarge 5 7 3" xfId="5167" xr:uid="{00000000-0005-0000-0000-000006200000}"/>
    <cellStyle name="40% - uthevingsfarge 5 7 3 2" xfId="7820" xr:uid="{00000000-0005-0000-0000-000007200000}"/>
    <cellStyle name="40% - uthevingsfarge 5 7 3 2 2" xfId="16275" xr:uid="{DDF7C292-D962-43F6-921F-EF4A5AFBD08F}"/>
    <cellStyle name="40% - uthevingsfarge 5 7 3 3" xfId="13702" xr:uid="{F1EDB2A4-6310-4B1E-A299-3FA7CB5EA711}"/>
    <cellStyle name="40% - uthevingsfarge 5 7 4" xfId="10111" xr:uid="{00000000-0005-0000-0000-000008200000}"/>
    <cellStyle name="40% - uthevingsfarge 5 7 4 2" xfId="18532" xr:uid="{13252787-C10C-4CFB-A02E-E2B5605CC276}"/>
    <cellStyle name="40% - uthevingsfarge 5 70" xfId="2088" xr:uid="{00000000-0005-0000-0000-000009200000}"/>
    <cellStyle name="40% - uthevingsfarge 5 70 2" xfId="2089" xr:uid="{00000000-0005-0000-0000-00000A200000}"/>
    <cellStyle name="40% - uthevingsfarge 5 71" xfId="2090" xr:uid="{00000000-0005-0000-0000-00000B200000}"/>
    <cellStyle name="40% - uthevingsfarge 5 71 2" xfId="2091" xr:uid="{00000000-0005-0000-0000-00000C200000}"/>
    <cellStyle name="40% - uthevingsfarge 5 72" xfId="2092" xr:uid="{00000000-0005-0000-0000-00000D200000}"/>
    <cellStyle name="40% - uthevingsfarge 5 72 2" xfId="2093" xr:uid="{00000000-0005-0000-0000-00000E200000}"/>
    <cellStyle name="40% - uthevingsfarge 5 73" xfId="2094" xr:uid="{00000000-0005-0000-0000-00000F200000}"/>
    <cellStyle name="40% - uthevingsfarge 5 73 2" xfId="2095" xr:uid="{00000000-0005-0000-0000-000010200000}"/>
    <cellStyle name="40% - uthevingsfarge 5 74" xfId="2096" xr:uid="{00000000-0005-0000-0000-000011200000}"/>
    <cellStyle name="40% - uthevingsfarge 5 74 2" xfId="2097" xr:uid="{00000000-0005-0000-0000-000012200000}"/>
    <cellStyle name="40% - uthevingsfarge 5 75" xfId="2098" xr:uid="{00000000-0005-0000-0000-000013200000}"/>
    <cellStyle name="40% - uthevingsfarge 5 75 2" xfId="2099" xr:uid="{00000000-0005-0000-0000-000014200000}"/>
    <cellStyle name="40% - uthevingsfarge 5 76" xfId="2100" xr:uid="{00000000-0005-0000-0000-000015200000}"/>
    <cellStyle name="40% - uthevingsfarge 5 76 2" xfId="2101" xr:uid="{00000000-0005-0000-0000-000016200000}"/>
    <cellStyle name="40% - uthevingsfarge 5 77" xfId="2102" xr:uid="{00000000-0005-0000-0000-000017200000}"/>
    <cellStyle name="40% - uthevingsfarge 5 78" xfId="2103" xr:uid="{00000000-0005-0000-0000-000018200000}"/>
    <cellStyle name="40% - uthevingsfarge 5 79" xfId="2104" xr:uid="{00000000-0005-0000-0000-000019200000}"/>
    <cellStyle name="40% - uthevingsfarge 5 8" xfId="2105" xr:uid="{00000000-0005-0000-0000-00001A200000}"/>
    <cellStyle name="40% - uthevingsfarge 5 8 2" xfId="2106" xr:uid="{00000000-0005-0000-0000-00001B200000}"/>
    <cellStyle name="40% - uthevingsfarge 5 8 2 2" xfId="5889" xr:uid="{00000000-0005-0000-0000-00001C200000}"/>
    <cellStyle name="40% - uthevingsfarge 5 8 2 2 2" xfId="8522" xr:uid="{00000000-0005-0000-0000-00001D200000}"/>
    <cellStyle name="40% - uthevingsfarge 5 8 2 2 2 2" xfId="16977" xr:uid="{F78C6A07-D812-4AF3-ABCB-56420FC7E0D1}"/>
    <cellStyle name="40% - uthevingsfarge 5 8 2 2 3" xfId="14404" xr:uid="{A6EB61FE-F002-4556-BEC2-D67D920DE931}"/>
    <cellStyle name="40% - uthevingsfarge 5 8 2 3" xfId="9308" xr:uid="{00000000-0005-0000-0000-00001E200000}"/>
    <cellStyle name="40% - uthevingsfarge 5 8 2 3 2" xfId="17734" xr:uid="{5962AFE4-9712-41AD-9C02-E19B5357025E}"/>
    <cellStyle name="40% - uthevingsfarge 5 8 3" xfId="5168" xr:uid="{00000000-0005-0000-0000-00001F200000}"/>
    <cellStyle name="40% - uthevingsfarge 5 8 3 2" xfId="7821" xr:uid="{00000000-0005-0000-0000-000020200000}"/>
    <cellStyle name="40% - uthevingsfarge 5 8 3 2 2" xfId="16276" xr:uid="{3806148E-48AA-47B0-99C0-9B4BC6B4EA7E}"/>
    <cellStyle name="40% - uthevingsfarge 5 8 3 3" xfId="13703" xr:uid="{E2779ADA-F3D0-4194-A87D-AA3415F7B02A}"/>
    <cellStyle name="40% - uthevingsfarge 5 8 4" xfId="10110" xr:uid="{00000000-0005-0000-0000-000021200000}"/>
    <cellStyle name="40% - uthevingsfarge 5 8 4 2" xfId="18531" xr:uid="{3C88B103-8307-49D8-A1FD-9FBBA496624F}"/>
    <cellStyle name="40% - uthevingsfarge 5 80" xfId="2107" xr:uid="{00000000-0005-0000-0000-000022200000}"/>
    <cellStyle name="40% - uthevingsfarge 5 81" xfId="2108" xr:uid="{00000000-0005-0000-0000-000023200000}"/>
    <cellStyle name="40% - uthevingsfarge 5 82" xfId="2109" xr:uid="{00000000-0005-0000-0000-000024200000}"/>
    <cellStyle name="40% - uthevingsfarge 5 83" xfId="2110" xr:uid="{00000000-0005-0000-0000-000025200000}"/>
    <cellStyle name="40% - uthevingsfarge 5 84" xfId="2111" xr:uid="{00000000-0005-0000-0000-000026200000}"/>
    <cellStyle name="40% - uthevingsfarge 5 85" xfId="2112" xr:uid="{00000000-0005-0000-0000-000027200000}"/>
    <cellStyle name="40% - uthevingsfarge 5 86" xfId="2113" xr:uid="{00000000-0005-0000-0000-000028200000}"/>
    <cellStyle name="40% - uthevingsfarge 5 87" xfId="2114" xr:uid="{00000000-0005-0000-0000-000029200000}"/>
    <cellStyle name="40% - uthevingsfarge 5 88" xfId="2115" xr:uid="{00000000-0005-0000-0000-00002A200000}"/>
    <cellStyle name="40% - uthevingsfarge 5 89" xfId="2116" xr:uid="{00000000-0005-0000-0000-00002B200000}"/>
    <cellStyle name="40% - uthevingsfarge 5 9" xfId="2117" xr:uid="{00000000-0005-0000-0000-00002C200000}"/>
    <cellStyle name="40% - uthevingsfarge 5 9 2" xfId="2118" xr:uid="{00000000-0005-0000-0000-00002D200000}"/>
    <cellStyle name="40% - uthevingsfarge 5 9 2 2" xfId="5890" xr:uid="{00000000-0005-0000-0000-00002E200000}"/>
    <cellStyle name="40% - uthevingsfarge 5 9 2 2 2" xfId="8523" xr:uid="{00000000-0005-0000-0000-00002F200000}"/>
    <cellStyle name="40% - uthevingsfarge 5 9 2 2 2 2" xfId="16978" xr:uid="{FC56195B-1D02-400D-B5B2-F14C786BB696}"/>
    <cellStyle name="40% - uthevingsfarge 5 9 2 2 3" xfId="14405" xr:uid="{106AAA20-6F89-44A9-8623-AE2A0B9371BE}"/>
    <cellStyle name="40% - uthevingsfarge 5 9 2 3" xfId="9307" xr:uid="{00000000-0005-0000-0000-000030200000}"/>
    <cellStyle name="40% - uthevingsfarge 5 9 2 3 2" xfId="17733" xr:uid="{8B63425A-4760-4C0B-A8BC-90D3A046429D}"/>
    <cellStyle name="40% - uthevingsfarge 5 9 3" xfId="5169" xr:uid="{00000000-0005-0000-0000-000031200000}"/>
    <cellStyle name="40% - uthevingsfarge 5 9 3 2" xfId="7822" xr:uid="{00000000-0005-0000-0000-000032200000}"/>
    <cellStyle name="40% - uthevingsfarge 5 9 3 2 2" xfId="16277" xr:uid="{667A1921-69CD-4313-9806-AA6A625C6ED9}"/>
    <cellStyle name="40% - uthevingsfarge 5 9 3 3" xfId="13704" xr:uid="{952940ED-7755-49A7-A09B-9B64AC09B3B9}"/>
    <cellStyle name="40% - uthevingsfarge 5 9 4" xfId="10109" xr:uid="{00000000-0005-0000-0000-000033200000}"/>
    <cellStyle name="40% - uthevingsfarge 5 9 4 2" xfId="18530" xr:uid="{951D62E7-BB05-4301-B8F3-E0ECF33FC47C}"/>
    <cellStyle name="40% - uthevingsfarge 5 90" xfId="2119" xr:uid="{00000000-0005-0000-0000-000034200000}"/>
    <cellStyle name="40% - uthevingsfarge 5 90 2" xfId="2939" xr:uid="{00000000-0005-0000-0000-000035200000}"/>
    <cellStyle name="40% - uthevingsfarge 5 90 2 2" xfId="3439" xr:uid="{00000000-0005-0000-0000-000036200000}"/>
    <cellStyle name="40% - uthevingsfarge 5 90 2 2 2" xfId="7024" xr:uid="{00000000-0005-0000-0000-000037200000}"/>
    <cellStyle name="40% - uthevingsfarge 5 90 2 2 2 2" xfId="15479" xr:uid="{F0F74CAA-C204-4748-A2C6-C001873B1DD3}"/>
    <cellStyle name="40% - uthevingsfarge 5 90 2 2 3" xfId="12332" xr:uid="{404DF676-47DB-4CDB-83EC-B149F927B97B}"/>
    <cellStyle name="40% - uthevingsfarge 5 90 2 3" xfId="3704" xr:uid="{00000000-0005-0000-0000-000038200000}"/>
    <cellStyle name="40% - uthevingsfarge 5 90 2 3 2" xfId="12593" xr:uid="{45FC1926-8B7E-4FB1-B68C-761E402FE2F6}"/>
    <cellStyle name="40% - uthevingsfarge 5 90 2 4" xfId="6512" xr:uid="{00000000-0005-0000-0000-000039200000}"/>
    <cellStyle name="40% - uthevingsfarge 5 90 2 4 2" xfId="14967" xr:uid="{2E1AFC23-A5C6-4899-BB89-C9105589C82D}"/>
    <cellStyle name="40% - uthevingsfarge 5 90 2 5" xfId="9024" xr:uid="{00000000-0005-0000-0000-00003A200000}"/>
    <cellStyle name="40% - uthevingsfarge 5 90 2 5 2" xfId="17479" xr:uid="{7AD2A54F-45FF-4091-BBE1-0ECC0ABAC5C1}"/>
    <cellStyle name="40% - uthevingsfarge 5 90 2 6" xfId="11832" xr:uid="{AE35AF43-F2E8-44BD-BD66-0B4608D876CF}"/>
    <cellStyle name="40% - uthevingsfarge 5 90 3" xfId="3438" xr:uid="{00000000-0005-0000-0000-00003B200000}"/>
    <cellStyle name="40% - uthevingsfarge 5 90 3 2" xfId="7023" xr:uid="{00000000-0005-0000-0000-00003C200000}"/>
    <cellStyle name="40% - uthevingsfarge 5 90 3 2 2" xfId="15478" xr:uid="{41206FE9-3A1C-474F-B738-78FEDD4F6BDB}"/>
    <cellStyle name="40% - uthevingsfarge 5 90 3 3" xfId="12331" xr:uid="{2D48E9B3-83FE-4E19-903E-A6B6DD524C50}"/>
    <cellStyle name="40% - uthevingsfarge 5 90 4" xfId="3808" xr:uid="{00000000-0005-0000-0000-00003D200000}"/>
    <cellStyle name="40% - uthevingsfarge 5 90 4 2" xfId="12697" xr:uid="{C6F8A403-1364-4557-B091-97F8D49CB481}"/>
    <cellStyle name="40% - uthevingsfarge 5 90 5" xfId="6227" xr:uid="{00000000-0005-0000-0000-00003E200000}"/>
    <cellStyle name="40% - uthevingsfarge 5 90 5 2" xfId="14682" xr:uid="{8972A4E0-8697-4223-97BE-23FBDBDD954D}"/>
    <cellStyle name="40% - uthevingsfarge 5 90 6" xfId="9023" xr:uid="{00000000-0005-0000-0000-00003F200000}"/>
    <cellStyle name="40% - uthevingsfarge 5 90 6 2" xfId="17478" xr:uid="{0E960783-DFE2-43F5-B077-DBB960222B03}"/>
    <cellStyle name="40% - uthevingsfarge 5 90 7" xfId="11550" xr:uid="{C9113C2D-CF2F-4F13-915D-EEC35E3E99D9}"/>
    <cellStyle name="40% - uthevingsfarge 5 91" xfId="2120" xr:uid="{00000000-0005-0000-0000-000040200000}"/>
    <cellStyle name="40% - uthevingsfarge 5 91 2" xfId="2940" xr:uid="{00000000-0005-0000-0000-000041200000}"/>
    <cellStyle name="40% - uthevingsfarge 5 91 2 2" xfId="3441" xr:uid="{00000000-0005-0000-0000-000042200000}"/>
    <cellStyle name="40% - uthevingsfarge 5 91 2 2 2" xfId="7026" xr:uid="{00000000-0005-0000-0000-000043200000}"/>
    <cellStyle name="40% - uthevingsfarge 5 91 2 2 2 2" xfId="15481" xr:uid="{0F61FEFF-7458-4382-8018-2FD4F5DD7A61}"/>
    <cellStyle name="40% - uthevingsfarge 5 91 2 2 3" xfId="12334" xr:uid="{88DD771A-0810-4B0B-B668-3ADEEEAFF2F2}"/>
    <cellStyle name="40% - uthevingsfarge 5 91 2 3" xfId="4082" xr:uid="{00000000-0005-0000-0000-000044200000}"/>
    <cellStyle name="40% - uthevingsfarge 5 91 2 3 2" xfId="12970" xr:uid="{37C006D9-2B89-4D67-B980-54D4A0E6E45F}"/>
    <cellStyle name="40% - uthevingsfarge 5 91 2 4" xfId="6513" xr:uid="{00000000-0005-0000-0000-000045200000}"/>
    <cellStyle name="40% - uthevingsfarge 5 91 2 4 2" xfId="14968" xr:uid="{4A51D6A4-5490-4E10-8761-FA5BAF3E1B21}"/>
    <cellStyle name="40% - uthevingsfarge 5 91 2 5" xfId="9026" xr:uid="{00000000-0005-0000-0000-000046200000}"/>
    <cellStyle name="40% - uthevingsfarge 5 91 2 5 2" xfId="17481" xr:uid="{D3535CA9-5C3E-4A6A-BABC-077C55411C86}"/>
    <cellStyle name="40% - uthevingsfarge 5 91 2 6" xfId="11833" xr:uid="{99DBEDA4-4085-4C58-BB7D-9A2EABB731DF}"/>
    <cellStyle name="40% - uthevingsfarge 5 91 3" xfId="3440" xr:uid="{00000000-0005-0000-0000-000047200000}"/>
    <cellStyle name="40% - uthevingsfarge 5 91 3 2" xfId="7025" xr:uid="{00000000-0005-0000-0000-000048200000}"/>
    <cellStyle name="40% - uthevingsfarge 5 91 3 2 2" xfId="15480" xr:uid="{ECF1BAF7-FCC5-4958-9FAC-C282283BFC7B}"/>
    <cellStyle name="40% - uthevingsfarge 5 91 3 3" xfId="12333" xr:uid="{164C2E5B-438C-449E-BC0B-843D39328A27}"/>
    <cellStyle name="40% - uthevingsfarge 5 91 4" xfId="3807" xr:uid="{00000000-0005-0000-0000-000049200000}"/>
    <cellStyle name="40% - uthevingsfarge 5 91 4 2" xfId="12696" xr:uid="{57C8D727-E62C-483B-BF0F-7B06D0D2EF5C}"/>
    <cellStyle name="40% - uthevingsfarge 5 91 5" xfId="6228" xr:uid="{00000000-0005-0000-0000-00004A200000}"/>
    <cellStyle name="40% - uthevingsfarge 5 91 5 2" xfId="14683" xr:uid="{7B040415-8FA3-4B85-9FD6-DA39D210FADB}"/>
    <cellStyle name="40% - uthevingsfarge 5 91 6" xfId="9025" xr:uid="{00000000-0005-0000-0000-00004B200000}"/>
    <cellStyle name="40% - uthevingsfarge 5 91 6 2" xfId="17480" xr:uid="{644568BB-9BA9-43DB-9A36-2ADAF0BC7275}"/>
    <cellStyle name="40% - uthevingsfarge 5 91 7" xfId="11551" xr:uid="{9871F4E8-F573-41BA-8AD8-FBC5BD81BF2F}"/>
    <cellStyle name="40% - uthevingsfarge 5 92" xfId="2121" xr:uid="{00000000-0005-0000-0000-00004C200000}"/>
    <cellStyle name="40% - uthevingsfarge 5 92 2" xfId="2941" xr:uid="{00000000-0005-0000-0000-00004D200000}"/>
    <cellStyle name="40% - uthevingsfarge 5 92 2 2" xfId="3443" xr:uid="{00000000-0005-0000-0000-00004E200000}"/>
    <cellStyle name="40% - uthevingsfarge 5 92 2 2 2" xfId="7028" xr:uid="{00000000-0005-0000-0000-00004F200000}"/>
    <cellStyle name="40% - uthevingsfarge 5 92 2 2 2 2" xfId="15483" xr:uid="{FD35E5EA-7976-4E87-B3AF-769DFE7D7A8D}"/>
    <cellStyle name="40% - uthevingsfarge 5 92 2 2 3" xfId="12336" xr:uid="{61980C2F-99F2-48F4-B1B4-812562CF57EF}"/>
    <cellStyle name="40% - uthevingsfarge 5 92 2 3" xfId="4083" xr:uid="{00000000-0005-0000-0000-000050200000}"/>
    <cellStyle name="40% - uthevingsfarge 5 92 2 3 2" xfId="12971" xr:uid="{61D9D030-BD86-4BDF-8C6F-35938EAF41A2}"/>
    <cellStyle name="40% - uthevingsfarge 5 92 2 4" xfId="6514" xr:uid="{00000000-0005-0000-0000-000051200000}"/>
    <cellStyle name="40% - uthevingsfarge 5 92 2 4 2" xfId="14969" xr:uid="{6AFD3C86-0E7E-440E-9BEC-C706BC48D761}"/>
    <cellStyle name="40% - uthevingsfarge 5 92 2 5" xfId="9028" xr:uid="{00000000-0005-0000-0000-000052200000}"/>
    <cellStyle name="40% - uthevingsfarge 5 92 2 5 2" xfId="17483" xr:uid="{2FC16694-93BF-4C7C-9BF2-A16D47B35D8C}"/>
    <cellStyle name="40% - uthevingsfarge 5 92 2 6" xfId="11834" xr:uid="{0FBF7371-9776-4BCD-8294-C5D374A7381E}"/>
    <cellStyle name="40% - uthevingsfarge 5 92 3" xfId="3442" xr:uid="{00000000-0005-0000-0000-000053200000}"/>
    <cellStyle name="40% - uthevingsfarge 5 92 3 2" xfId="7027" xr:uid="{00000000-0005-0000-0000-000054200000}"/>
    <cellStyle name="40% - uthevingsfarge 5 92 3 2 2" xfId="15482" xr:uid="{42F5FD0A-B6AA-4D81-A93A-CCBD30F722A9}"/>
    <cellStyle name="40% - uthevingsfarge 5 92 3 3" xfId="12335" xr:uid="{C46AB9B9-F417-49A4-BF65-6436E66478E9}"/>
    <cellStyle name="40% - uthevingsfarge 5 92 4" xfId="3806" xr:uid="{00000000-0005-0000-0000-000055200000}"/>
    <cellStyle name="40% - uthevingsfarge 5 92 4 2" xfId="12695" xr:uid="{357E5B3D-F3C9-434D-83DB-192B9C7CA678}"/>
    <cellStyle name="40% - uthevingsfarge 5 92 5" xfId="6229" xr:uid="{00000000-0005-0000-0000-000056200000}"/>
    <cellStyle name="40% - uthevingsfarge 5 92 5 2" xfId="14684" xr:uid="{349D629D-B7ED-4B5F-AF98-E4FD10860F78}"/>
    <cellStyle name="40% - uthevingsfarge 5 92 6" xfId="9027" xr:uid="{00000000-0005-0000-0000-000057200000}"/>
    <cellStyle name="40% - uthevingsfarge 5 92 6 2" xfId="17482" xr:uid="{37930A33-5EF7-412A-A399-840A2A2A3B56}"/>
    <cellStyle name="40% - uthevingsfarge 5 92 7" xfId="11552" xr:uid="{D4296031-C2B4-4C08-98C5-CD004B4C110E}"/>
    <cellStyle name="40% - uthevingsfarge 5 93" xfId="2122" xr:uid="{00000000-0005-0000-0000-000058200000}"/>
    <cellStyle name="40% - uthevingsfarge 5 93 2" xfId="2942" xr:uid="{00000000-0005-0000-0000-000059200000}"/>
    <cellStyle name="40% - uthevingsfarge 5 93 2 2" xfId="3445" xr:uid="{00000000-0005-0000-0000-00005A200000}"/>
    <cellStyle name="40% - uthevingsfarge 5 93 2 2 2" xfId="7030" xr:uid="{00000000-0005-0000-0000-00005B200000}"/>
    <cellStyle name="40% - uthevingsfarge 5 93 2 2 2 2" xfId="15485" xr:uid="{3BB491EE-26B5-48C5-81FB-449F056EC10D}"/>
    <cellStyle name="40% - uthevingsfarge 5 93 2 2 3" xfId="12338" xr:uid="{834CB598-6A20-4D50-8348-95B1F81FEC62}"/>
    <cellStyle name="40% - uthevingsfarge 5 93 2 3" xfId="4015" xr:uid="{00000000-0005-0000-0000-00005C200000}"/>
    <cellStyle name="40% - uthevingsfarge 5 93 2 3 2" xfId="12903" xr:uid="{782DB7CC-6C74-4BC9-9CCC-9D4D24C8F6FF}"/>
    <cellStyle name="40% - uthevingsfarge 5 93 2 4" xfId="6515" xr:uid="{00000000-0005-0000-0000-00005D200000}"/>
    <cellStyle name="40% - uthevingsfarge 5 93 2 4 2" xfId="14970" xr:uid="{A8895EF5-820F-42F8-BA6B-C99A5D80FB58}"/>
    <cellStyle name="40% - uthevingsfarge 5 93 2 5" xfId="9030" xr:uid="{00000000-0005-0000-0000-00005E200000}"/>
    <cellStyle name="40% - uthevingsfarge 5 93 2 5 2" xfId="17485" xr:uid="{92743BE5-9830-472C-BF83-891C1D4655A6}"/>
    <cellStyle name="40% - uthevingsfarge 5 93 2 6" xfId="11835" xr:uid="{D30C85F0-5A0A-4EBD-8E47-55A582644F48}"/>
    <cellStyle name="40% - uthevingsfarge 5 93 3" xfId="3444" xr:uid="{00000000-0005-0000-0000-00005F200000}"/>
    <cellStyle name="40% - uthevingsfarge 5 93 3 2" xfId="7029" xr:uid="{00000000-0005-0000-0000-000060200000}"/>
    <cellStyle name="40% - uthevingsfarge 5 93 3 2 2" xfId="15484" xr:uid="{5ECBC136-2442-4B52-AAAA-7913CBDFF322}"/>
    <cellStyle name="40% - uthevingsfarge 5 93 3 3" xfId="12337" xr:uid="{DB1B2DE0-E43B-4C82-8EA6-4B59872FFDE5}"/>
    <cellStyle name="40% - uthevingsfarge 5 93 4" xfId="3805" xr:uid="{00000000-0005-0000-0000-000061200000}"/>
    <cellStyle name="40% - uthevingsfarge 5 93 4 2" xfId="12694" xr:uid="{A47C5C8B-A568-4FD0-852C-E3934BB497C1}"/>
    <cellStyle name="40% - uthevingsfarge 5 93 5" xfId="6230" xr:uid="{00000000-0005-0000-0000-000062200000}"/>
    <cellStyle name="40% - uthevingsfarge 5 93 5 2" xfId="14685" xr:uid="{59C01C8A-B7CB-40F0-86D4-A29F78DAF942}"/>
    <cellStyle name="40% - uthevingsfarge 5 93 6" xfId="9029" xr:uid="{00000000-0005-0000-0000-000063200000}"/>
    <cellStyle name="40% - uthevingsfarge 5 93 6 2" xfId="17484" xr:uid="{89C52675-1DD8-4410-BF87-6160783F05FA}"/>
    <cellStyle name="40% - uthevingsfarge 5 93 7" xfId="11553" xr:uid="{57429C2D-B1B5-4880-8B36-293430E7DEE0}"/>
    <cellStyle name="40% - uthevingsfarge 5 94" xfId="2123" xr:uid="{00000000-0005-0000-0000-000064200000}"/>
    <cellStyle name="40% - uthevingsfarge 5 94 2" xfId="2943" xr:uid="{00000000-0005-0000-0000-000065200000}"/>
    <cellStyle name="40% - uthevingsfarge 5 94 2 2" xfId="3447" xr:uid="{00000000-0005-0000-0000-000066200000}"/>
    <cellStyle name="40% - uthevingsfarge 5 94 2 2 2" xfId="7032" xr:uid="{00000000-0005-0000-0000-000067200000}"/>
    <cellStyle name="40% - uthevingsfarge 5 94 2 2 2 2" xfId="15487" xr:uid="{4C5CDB46-F30E-4244-81D2-7CE711F7A1C3}"/>
    <cellStyle name="40% - uthevingsfarge 5 94 2 2 3" xfId="12340" xr:uid="{CEAFA50F-4E38-4BE0-9413-FEC79D62647A}"/>
    <cellStyle name="40% - uthevingsfarge 5 94 2 3" xfId="3703" xr:uid="{00000000-0005-0000-0000-000068200000}"/>
    <cellStyle name="40% - uthevingsfarge 5 94 2 3 2" xfId="12592" xr:uid="{5168CDDE-2FD3-4540-B463-071D1F3C9657}"/>
    <cellStyle name="40% - uthevingsfarge 5 94 2 4" xfId="6516" xr:uid="{00000000-0005-0000-0000-000069200000}"/>
    <cellStyle name="40% - uthevingsfarge 5 94 2 4 2" xfId="14971" xr:uid="{A0D5142F-33D4-451C-8A3E-79731666337C}"/>
    <cellStyle name="40% - uthevingsfarge 5 94 2 5" xfId="9032" xr:uid="{00000000-0005-0000-0000-00006A200000}"/>
    <cellStyle name="40% - uthevingsfarge 5 94 2 5 2" xfId="17487" xr:uid="{E1B7D6FF-E10C-4FBB-B117-B728C8C5C22B}"/>
    <cellStyle name="40% - uthevingsfarge 5 94 2 6" xfId="11836" xr:uid="{56EA67C9-C9B9-436E-9B7E-3822C434939E}"/>
    <cellStyle name="40% - uthevingsfarge 5 94 3" xfId="3446" xr:uid="{00000000-0005-0000-0000-00006B200000}"/>
    <cellStyle name="40% - uthevingsfarge 5 94 3 2" xfId="7031" xr:uid="{00000000-0005-0000-0000-00006C200000}"/>
    <cellStyle name="40% - uthevingsfarge 5 94 3 2 2" xfId="15486" xr:uid="{378522DF-29DC-4E79-BBC9-C095F5D1F8B7}"/>
    <cellStyle name="40% - uthevingsfarge 5 94 3 3" xfId="12339" xr:uid="{AC198C3A-6AB8-45D6-A645-6195D432FF9B}"/>
    <cellStyle name="40% - uthevingsfarge 5 94 4" xfId="3804" xr:uid="{00000000-0005-0000-0000-00006D200000}"/>
    <cellStyle name="40% - uthevingsfarge 5 94 4 2" xfId="12693" xr:uid="{D2CA14D7-9657-49C9-8B4B-FDE3BCF8BA95}"/>
    <cellStyle name="40% - uthevingsfarge 5 94 5" xfId="6231" xr:uid="{00000000-0005-0000-0000-00006E200000}"/>
    <cellStyle name="40% - uthevingsfarge 5 94 5 2" xfId="14686" xr:uid="{192A873E-55BE-4209-A0AC-7C732FC2D31B}"/>
    <cellStyle name="40% - uthevingsfarge 5 94 6" xfId="9031" xr:uid="{00000000-0005-0000-0000-00006F200000}"/>
    <cellStyle name="40% - uthevingsfarge 5 94 6 2" xfId="17486" xr:uid="{4EB7A146-2774-4B85-964E-6493674E5143}"/>
    <cellStyle name="40% - uthevingsfarge 5 94 7" xfId="11554" xr:uid="{52598932-5B03-4408-8F98-CAE9D4F37433}"/>
    <cellStyle name="40% - uthevingsfarge 5 95" xfId="2124" xr:uid="{00000000-0005-0000-0000-000070200000}"/>
    <cellStyle name="40% - uthevingsfarge 5 95 2" xfId="2944" xr:uid="{00000000-0005-0000-0000-000071200000}"/>
    <cellStyle name="40% - uthevingsfarge 5 95 2 2" xfId="3449" xr:uid="{00000000-0005-0000-0000-000072200000}"/>
    <cellStyle name="40% - uthevingsfarge 5 95 2 2 2" xfId="7034" xr:uid="{00000000-0005-0000-0000-000073200000}"/>
    <cellStyle name="40% - uthevingsfarge 5 95 2 2 2 2" xfId="15489" xr:uid="{7E38D391-DA12-4421-BD79-AD165347B927}"/>
    <cellStyle name="40% - uthevingsfarge 5 95 2 2 3" xfId="12342" xr:uid="{85790FF2-0299-409C-AD2A-C7D7FECAA574}"/>
    <cellStyle name="40% - uthevingsfarge 5 95 2 3" xfId="4080" xr:uid="{00000000-0005-0000-0000-000074200000}"/>
    <cellStyle name="40% - uthevingsfarge 5 95 2 3 2" xfId="12968" xr:uid="{7C81DE2A-7D91-4F94-944E-8F8D55AD72A8}"/>
    <cellStyle name="40% - uthevingsfarge 5 95 2 4" xfId="6517" xr:uid="{00000000-0005-0000-0000-000075200000}"/>
    <cellStyle name="40% - uthevingsfarge 5 95 2 4 2" xfId="14972" xr:uid="{C739A215-DE30-4AFE-A9DD-278AAE18FFA9}"/>
    <cellStyle name="40% - uthevingsfarge 5 95 2 5" xfId="9034" xr:uid="{00000000-0005-0000-0000-000076200000}"/>
    <cellStyle name="40% - uthevingsfarge 5 95 2 5 2" xfId="17489" xr:uid="{19F8F839-70B7-4A88-B8F4-57D5C18D8B34}"/>
    <cellStyle name="40% - uthevingsfarge 5 95 2 6" xfId="11837" xr:uid="{65138C44-D530-4BE0-A528-DC4A8C010972}"/>
    <cellStyle name="40% - uthevingsfarge 5 95 3" xfId="3448" xr:uid="{00000000-0005-0000-0000-000077200000}"/>
    <cellStyle name="40% - uthevingsfarge 5 95 3 2" xfId="7033" xr:uid="{00000000-0005-0000-0000-000078200000}"/>
    <cellStyle name="40% - uthevingsfarge 5 95 3 2 2" xfId="15488" xr:uid="{F7A65662-43B8-4209-9B2A-3E86D9B6170B}"/>
    <cellStyle name="40% - uthevingsfarge 5 95 3 3" xfId="12341" xr:uid="{F848CE9B-71E7-4DF2-A5B3-84CCF1F5C212}"/>
    <cellStyle name="40% - uthevingsfarge 5 95 4" xfId="3803" xr:uid="{00000000-0005-0000-0000-000079200000}"/>
    <cellStyle name="40% - uthevingsfarge 5 95 4 2" xfId="12692" xr:uid="{0E9D8801-35C5-4000-BEB5-D2F767FB9354}"/>
    <cellStyle name="40% - uthevingsfarge 5 95 5" xfId="6232" xr:uid="{00000000-0005-0000-0000-00007A200000}"/>
    <cellStyle name="40% - uthevingsfarge 5 95 5 2" xfId="14687" xr:uid="{FB43C7C7-EA98-43B5-9846-D03C1F4CA004}"/>
    <cellStyle name="40% - uthevingsfarge 5 95 6" xfId="9033" xr:uid="{00000000-0005-0000-0000-00007B200000}"/>
    <cellStyle name="40% - uthevingsfarge 5 95 6 2" xfId="17488" xr:uid="{EF9BE5C5-1A5E-4B57-9CA5-FBF9CA0E7440}"/>
    <cellStyle name="40% - uthevingsfarge 5 95 7" xfId="11555" xr:uid="{7C1CCECA-F84E-4CBA-AECC-F164B16B0AA8}"/>
    <cellStyle name="40% - uthevingsfarge 5 96" xfId="2125" xr:uid="{00000000-0005-0000-0000-00007C200000}"/>
    <cellStyle name="40% - uthevingsfarge 5 96 2" xfId="2945" xr:uid="{00000000-0005-0000-0000-00007D200000}"/>
    <cellStyle name="40% - uthevingsfarge 5 96 2 2" xfId="3451" xr:uid="{00000000-0005-0000-0000-00007E200000}"/>
    <cellStyle name="40% - uthevingsfarge 5 96 2 2 2" xfId="7036" xr:uid="{00000000-0005-0000-0000-00007F200000}"/>
    <cellStyle name="40% - uthevingsfarge 5 96 2 2 2 2" xfId="15491" xr:uid="{621F370A-239B-4FFC-BB47-9CB006C9D0F7}"/>
    <cellStyle name="40% - uthevingsfarge 5 96 2 2 3" xfId="12344" xr:uid="{4B6578BC-5C52-4D9A-8888-54D88ADBFEC2}"/>
    <cellStyle name="40% - uthevingsfarge 5 96 2 3" xfId="4081" xr:uid="{00000000-0005-0000-0000-000080200000}"/>
    <cellStyle name="40% - uthevingsfarge 5 96 2 3 2" xfId="12969" xr:uid="{0FDB8953-63B8-4B22-86D8-1849CC3E1208}"/>
    <cellStyle name="40% - uthevingsfarge 5 96 2 4" xfId="6518" xr:uid="{00000000-0005-0000-0000-000081200000}"/>
    <cellStyle name="40% - uthevingsfarge 5 96 2 4 2" xfId="14973" xr:uid="{FE1825C5-2312-494B-B7F3-0347E2D462D0}"/>
    <cellStyle name="40% - uthevingsfarge 5 96 2 5" xfId="9036" xr:uid="{00000000-0005-0000-0000-000082200000}"/>
    <cellStyle name="40% - uthevingsfarge 5 96 2 5 2" xfId="17491" xr:uid="{7ECE31F7-49EA-405B-9ABD-3F9D6EDD674E}"/>
    <cellStyle name="40% - uthevingsfarge 5 96 2 6" xfId="11838" xr:uid="{088EF649-A6EB-4946-9FAC-4E1C6DEE50E4}"/>
    <cellStyle name="40% - uthevingsfarge 5 96 3" xfId="3450" xr:uid="{00000000-0005-0000-0000-000083200000}"/>
    <cellStyle name="40% - uthevingsfarge 5 96 3 2" xfId="7035" xr:uid="{00000000-0005-0000-0000-000084200000}"/>
    <cellStyle name="40% - uthevingsfarge 5 96 3 2 2" xfId="15490" xr:uid="{8B1CA73C-4057-4D95-B2D9-626C32C6C45B}"/>
    <cellStyle name="40% - uthevingsfarge 5 96 3 3" xfId="12343" xr:uid="{CC8205F1-DB0C-485B-A271-98FAA9951FC5}"/>
    <cellStyle name="40% - uthevingsfarge 5 96 4" xfId="3802" xr:uid="{00000000-0005-0000-0000-000085200000}"/>
    <cellStyle name="40% - uthevingsfarge 5 96 4 2" xfId="12691" xr:uid="{2E9794A9-C71D-44E6-B89B-4AE6DDC92A12}"/>
    <cellStyle name="40% - uthevingsfarge 5 96 5" xfId="6233" xr:uid="{00000000-0005-0000-0000-000086200000}"/>
    <cellStyle name="40% - uthevingsfarge 5 96 5 2" xfId="14688" xr:uid="{CC6BEE6A-59D0-4F75-9204-C1F653841CE8}"/>
    <cellStyle name="40% - uthevingsfarge 5 96 6" xfId="9035" xr:uid="{00000000-0005-0000-0000-000087200000}"/>
    <cellStyle name="40% - uthevingsfarge 5 96 6 2" xfId="17490" xr:uid="{A7226F40-2EB5-423E-AC7A-755DCDA68FC7}"/>
    <cellStyle name="40% - uthevingsfarge 5 96 7" xfId="11556" xr:uid="{90E332D3-FFE7-4143-AD48-1AD85175BA90}"/>
    <cellStyle name="40% - uthevingsfarge 5 97" xfId="2126" xr:uid="{00000000-0005-0000-0000-000088200000}"/>
    <cellStyle name="40% - uthevingsfarge 5 97 2" xfId="2946" xr:uid="{00000000-0005-0000-0000-000089200000}"/>
    <cellStyle name="40% - uthevingsfarge 5 97 2 2" xfId="3453" xr:uid="{00000000-0005-0000-0000-00008A200000}"/>
    <cellStyle name="40% - uthevingsfarge 5 97 2 2 2" xfId="7038" xr:uid="{00000000-0005-0000-0000-00008B200000}"/>
    <cellStyle name="40% - uthevingsfarge 5 97 2 2 2 2" xfId="15493" xr:uid="{EA7E6F1A-444E-45E8-8597-192B3FE21E4B}"/>
    <cellStyle name="40% - uthevingsfarge 5 97 2 2 3" xfId="12346" xr:uid="{7E04A7B1-6B32-4005-A9DD-59D8EC740A2A}"/>
    <cellStyle name="40% - uthevingsfarge 5 97 2 3" xfId="3999" xr:uid="{00000000-0005-0000-0000-00008C200000}"/>
    <cellStyle name="40% - uthevingsfarge 5 97 2 3 2" xfId="12888" xr:uid="{A99894E1-1D62-42EF-B1F7-DBDC04D4536E}"/>
    <cellStyle name="40% - uthevingsfarge 5 97 2 4" xfId="6519" xr:uid="{00000000-0005-0000-0000-00008D200000}"/>
    <cellStyle name="40% - uthevingsfarge 5 97 2 4 2" xfId="14974" xr:uid="{966F9F89-C770-4110-BF4C-711EDC8265D6}"/>
    <cellStyle name="40% - uthevingsfarge 5 97 2 5" xfId="9038" xr:uid="{00000000-0005-0000-0000-00008E200000}"/>
    <cellStyle name="40% - uthevingsfarge 5 97 2 5 2" xfId="17493" xr:uid="{ADAC5B3D-8A90-46E8-8AF8-751D0E6B99E0}"/>
    <cellStyle name="40% - uthevingsfarge 5 97 2 6" xfId="11839" xr:uid="{26CD730D-13C8-410E-AF54-751F20E4B3B1}"/>
    <cellStyle name="40% - uthevingsfarge 5 97 3" xfId="3452" xr:uid="{00000000-0005-0000-0000-00008F200000}"/>
    <cellStyle name="40% - uthevingsfarge 5 97 3 2" xfId="7037" xr:uid="{00000000-0005-0000-0000-000090200000}"/>
    <cellStyle name="40% - uthevingsfarge 5 97 3 2 2" xfId="15492" xr:uid="{760DC2CE-A594-4C71-A341-2BB620B3D2AA}"/>
    <cellStyle name="40% - uthevingsfarge 5 97 3 3" xfId="12345" xr:uid="{1CD750F2-9F94-4AD7-B264-7E3C2B3131AC}"/>
    <cellStyle name="40% - uthevingsfarge 5 97 4" xfId="3801" xr:uid="{00000000-0005-0000-0000-000091200000}"/>
    <cellStyle name="40% - uthevingsfarge 5 97 4 2" xfId="12690" xr:uid="{7C567E86-3743-4D76-A10F-3109D9024187}"/>
    <cellStyle name="40% - uthevingsfarge 5 97 5" xfId="6234" xr:uid="{00000000-0005-0000-0000-000092200000}"/>
    <cellStyle name="40% - uthevingsfarge 5 97 5 2" xfId="14689" xr:uid="{24E621A2-FA6B-4E7E-A01B-2CD9C136E848}"/>
    <cellStyle name="40% - uthevingsfarge 5 97 6" xfId="9037" xr:uid="{00000000-0005-0000-0000-000093200000}"/>
    <cellStyle name="40% - uthevingsfarge 5 97 6 2" xfId="17492" xr:uid="{2DD7031D-C9D2-452A-A90A-F67E6844ACCD}"/>
    <cellStyle name="40% - uthevingsfarge 5 97 7" xfId="11557" xr:uid="{E71819F2-3DC4-44B0-B867-BBA0F195EBBE}"/>
    <cellStyle name="40% - uthevingsfarge 5 98" xfId="2127" xr:uid="{00000000-0005-0000-0000-000094200000}"/>
    <cellStyle name="40% - uthevingsfarge 5 98 2" xfId="2947" xr:uid="{00000000-0005-0000-0000-000095200000}"/>
    <cellStyle name="40% - uthevingsfarge 5 98 2 2" xfId="3455" xr:uid="{00000000-0005-0000-0000-000096200000}"/>
    <cellStyle name="40% - uthevingsfarge 5 98 2 2 2" xfId="7040" xr:uid="{00000000-0005-0000-0000-000097200000}"/>
    <cellStyle name="40% - uthevingsfarge 5 98 2 2 2 2" xfId="15495" xr:uid="{C02B1B15-569F-4D8A-9F6B-F5A00AC5BD82}"/>
    <cellStyle name="40% - uthevingsfarge 5 98 2 2 3" xfId="12348" xr:uid="{5865B1AC-CDC8-4D6D-9905-DB940D3F5963}"/>
    <cellStyle name="40% - uthevingsfarge 5 98 2 3" xfId="4014" xr:uid="{00000000-0005-0000-0000-000098200000}"/>
    <cellStyle name="40% - uthevingsfarge 5 98 2 3 2" xfId="12902" xr:uid="{5E24F190-FAF4-4D54-AB00-29B89AA6A377}"/>
    <cellStyle name="40% - uthevingsfarge 5 98 2 4" xfId="6520" xr:uid="{00000000-0005-0000-0000-000099200000}"/>
    <cellStyle name="40% - uthevingsfarge 5 98 2 4 2" xfId="14975" xr:uid="{4448C00F-2347-4EE7-B1DD-127D3C8FEED3}"/>
    <cellStyle name="40% - uthevingsfarge 5 98 2 5" xfId="9040" xr:uid="{00000000-0005-0000-0000-00009A200000}"/>
    <cellStyle name="40% - uthevingsfarge 5 98 2 5 2" xfId="17495" xr:uid="{93E7A05C-AABB-4110-A0B4-92979E950196}"/>
    <cellStyle name="40% - uthevingsfarge 5 98 2 6" xfId="11840" xr:uid="{D270C435-2A8E-42C8-BCD6-09147FF4DD95}"/>
    <cellStyle name="40% - uthevingsfarge 5 98 3" xfId="3454" xr:uid="{00000000-0005-0000-0000-00009B200000}"/>
    <cellStyle name="40% - uthevingsfarge 5 98 3 2" xfId="7039" xr:uid="{00000000-0005-0000-0000-00009C200000}"/>
    <cellStyle name="40% - uthevingsfarge 5 98 3 2 2" xfId="15494" xr:uid="{DCE1E68A-C044-40EE-9A87-5B0657D9943B}"/>
    <cellStyle name="40% - uthevingsfarge 5 98 3 3" xfId="12347" xr:uid="{D21AEFCF-D806-4574-A548-87E8444F3712}"/>
    <cellStyle name="40% - uthevingsfarge 5 98 4" xfId="3800" xr:uid="{00000000-0005-0000-0000-00009D200000}"/>
    <cellStyle name="40% - uthevingsfarge 5 98 4 2" xfId="12689" xr:uid="{C4D3CC64-6375-41B3-AEC4-5C0A1CD342B9}"/>
    <cellStyle name="40% - uthevingsfarge 5 98 5" xfId="6235" xr:uid="{00000000-0005-0000-0000-00009E200000}"/>
    <cellStyle name="40% - uthevingsfarge 5 98 5 2" xfId="14690" xr:uid="{98B218B9-F3C9-4CCE-9B10-BC3380F49A77}"/>
    <cellStyle name="40% - uthevingsfarge 5 98 6" xfId="9039" xr:uid="{00000000-0005-0000-0000-00009F200000}"/>
    <cellStyle name="40% - uthevingsfarge 5 98 6 2" xfId="17494" xr:uid="{26DE98EB-2DEF-49AC-B464-ED769E838AB5}"/>
    <cellStyle name="40% - uthevingsfarge 5 98 7" xfId="11558" xr:uid="{E875A7F5-E649-4850-B8BC-5DA37C90FF94}"/>
    <cellStyle name="40% - uthevingsfarge 5 99" xfId="2128" xr:uid="{00000000-0005-0000-0000-0000A0200000}"/>
    <cellStyle name="40% - uthevingsfarge 5 99 2" xfId="2948" xr:uid="{00000000-0005-0000-0000-0000A1200000}"/>
    <cellStyle name="40% - uthevingsfarge 5 99 2 2" xfId="3457" xr:uid="{00000000-0005-0000-0000-0000A2200000}"/>
    <cellStyle name="40% - uthevingsfarge 5 99 2 2 2" xfId="7042" xr:uid="{00000000-0005-0000-0000-0000A3200000}"/>
    <cellStyle name="40% - uthevingsfarge 5 99 2 2 2 2" xfId="15497" xr:uid="{8FBBB027-017A-4095-A094-1172F3E5ADA3}"/>
    <cellStyle name="40% - uthevingsfarge 5 99 2 2 3" xfId="12350" xr:uid="{8F89EEF1-BC98-4785-86A4-3E8E9680FD1A}"/>
    <cellStyle name="40% - uthevingsfarge 5 99 2 3" xfId="3702" xr:uid="{00000000-0005-0000-0000-0000A4200000}"/>
    <cellStyle name="40% - uthevingsfarge 5 99 2 3 2" xfId="12591" xr:uid="{CD644F5E-8EF7-45D7-A02E-B45872850C6D}"/>
    <cellStyle name="40% - uthevingsfarge 5 99 2 4" xfId="6521" xr:uid="{00000000-0005-0000-0000-0000A5200000}"/>
    <cellStyle name="40% - uthevingsfarge 5 99 2 4 2" xfId="14976" xr:uid="{C57FAE20-B33E-4EA4-94EF-22A1100B43EB}"/>
    <cellStyle name="40% - uthevingsfarge 5 99 2 5" xfId="9042" xr:uid="{00000000-0005-0000-0000-0000A6200000}"/>
    <cellStyle name="40% - uthevingsfarge 5 99 2 5 2" xfId="17497" xr:uid="{950760CA-7A7A-4BD9-8F98-FA3B9AC8B4EF}"/>
    <cellStyle name="40% - uthevingsfarge 5 99 2 6" xfId="11841" xr:uid="{1CF3A80C-0700-44FA-B998-105BEADCDBE9}"/>
    <cellStyle name="40% - uthevingsfarge 5 99 3" xfId="3456" xr:uid="{00000000-0005-0000-0000-0000A7200000}"/>
    <cellStyle name="40% - uthevingsfarge 5 99 3 2" xfId="7041" xr:uid="{00000000-0005-0000-0000-0000A8200000}"/>
    <cellStyle name="40% - uthevingsfarge 5 99 3 2 2" xfId="15496" xr:uid="{000B2A0C-4634-4081-B517-F85653E1ED7E}"/>
    <cellStyle name="40% - uthevingsfarge 5 99 3 3" xfId="12349" xr:uid="{7E403A56-577E-4300-80A6-585410273AAD}"/>
    <cellStyle name="40% - uthevingsfarge 5 99 4" xfId="3799" xr:uid="{00000000-0005-0000-0000-0000A9200000}"/>
    <cellStyle name="40% - uthevingsfarge 5 99 4 2" xfId="12688" xr:uid="{FFF80CA1-2836-49E2-9C3C-F7C94D61CECA}"/>
    <cellStyle name="40% - uthevingsfarge 5 99 5" xfId="6236" xr:uid="{00000000-0005-0000-0000-0000AA200000}"/>
    <cellStyle name="40% - uthevingsfarge 5 99 5 2" xfId="14691" xr:uid="{599A132F-8552-4B0B-9DC1-6D46A4E9D5A9}"/>
    <cellStyle name="40% - uthevingsfarge 5 99 6" xfId="9041" xr:uid="{00000000-0005-0000-0000-0000AB200000}"/>
    <cellStyle name="40% - uthevingsfarge 5 99 6 2" xfId="17496" xr:uid="{7A3A4619-5789-4A45-8C07-8023A8BF7DDB}"/>
    <cellStyle name="40% - uthevingsfarge 5 99 7" xfId="11559" xr:uid="{744564F2-654E-4B3F-B81E-0B0A4470A81B}"/>
    <cellStyle name="40% - uthevingsfarge 6 10" xfId="2129" xr:uid="{00000000-0005-0000-0000-0000AC200000}"/>
    <cellStyle name="40% - uthevingsfarge 6 10 2" xfId="2130" xr:uid="{00000000-0005-0000-0000-0000AD200000}"/>
    <cellStyle name="40% - uthevingsfarge 6 10 2 2" xfId="5891" xr:uid="{00000000-0005-0000-0000-0000AE200000}"/>
    <cellStyle name="40% - uthevingsfarge 6 10 2 2 2" xfId="8524" xr:uid="{00000000-0005-0000-0000-0000AF200000}"/>
    <cellStyle name="40% - uthevingsfarge 6 10 2 2 2 2" xfId="16979" xr:uid="{40551285-D404-4B3A-97F8-710A624E1F27}"/>
    <cellStyle name="40% - uthevingsfarge 6 10 2 2 3" xfId="14406" xr:uid="{2211DAA6-6ABA-483E-8931-B6FF1799B93B}"/>
    <cellStyle name="40% - uthevingsfarge 6 10 2 3" xfId="9205" xr:uid="{00000000-0005-0000-0000-0000B0200000}"/>
    <cellStyle name="40% - uthevingsfarge 6 10 2 3 2" xfId="17640" xr:uid="{48A2BE9C-E27B-45CF-8C78-970F89740261}"/>
    <cellStyle name="40% - uthevingsfarge 6 10 3" xfId="5170" xr:uid="{00000000-0005-0000-0000-0000B1200000}"/>
    <cellStyle name="40% - uthevingsfarge 6 10 3 2" xfId="7823" xr:uid="{00000000-0005-0000-0000-0000B2200000}"/>
    <cellStyle name="40% - uthevingsfarge 6 10 3 2 2" xfId="16278" xr:uid="{6231D1CA-9E1F-40CE-AF55-97C54699AA16}"/>
    <cellStyle name="40% - uthevingsfarge 6 10 3 3" xfId="13705" xr:uid="{BB514119-C9D7-40A0-B580-8B041FB1900F}"/>
    <cellStyle name="40% - uthevingsfarge 6 10 4" xfId="10108" xr:uid="{00000000-0005-0000-0000-0000B3200000}"/>
    <cellStyle name="40% - uthevingsfarge 6 10 4 2" xfId="18529" xr:uid="{804F42BA-4D5B-467C-8F55-4D8CF7345F10}"/>
    <cellStyle name="40% - uthevingsfarge 6 100" xfId="2131" xr:uid="{00000000-0005-0000-0000-0000B4200000}"/>
    <cellStyle name="40% - uthevingsfarge 6 100 2" xfId="2949" xr:uid="{00000000-0005-0000-0000-0000B5200000}"/>
    <cellStyle name="40% - uthevingsfarge 6 100 2 2" xfId="3459" xr:uid="{00000000-0005-0000-0000-0000B6200000}"/>
    <cellStyle name="40% - uthevingsfarge 6 100 2 2 2" xfId="7044" xr:uid="{00000000-0005-0000-0000-0000B7200000}"/>
    <cellStyle name="40% - uthevingsfarge 6 100 2 2 2 2" xfId="15499" xr:uid="{9BE8A669-DE4B-4CF1-9B73-1DB28FCDD92A}"/>
    <cellStyle name="40% - uthevingsfarge 6 100 2 2 3" xfId="12352" xr:uid="{137C162A-3E6C-4875-BCE4-42AFE3EC484C}"/>
    <cellStyle name="40% - uthevingsfarge 6 100 2 3" xfId="4078" xr:uid="{00000000-0005-0000-0000-0000B8200000}"/>
    <cellStyle name="40% - uthevingsfarge 6 100 2 3 2" xfId="12966" xr:uid="{4093F403-4E5A-43C5-9215-440BE48E8972}"/>
    <cellStyle name="40% - uthevingsfarge 6 100 2 4" xfId="6522" xr:uid="{00000000-0005-0000-0000-0000B9200000}"/>
    <cellStyle name="40% - uthevingsfarge 6 100 2 4 2" xfId="14977" xr:uid="{9CED06C5-63BF-42E6-9102-7D9FDDE57104}"/>
    <cellStyle name="40% - uthevingsfarge 6 100 2 5" xfId="9044" xr:uid="{00000000-0005-0000-0000-0000BA200000}"/>
    <cellStyle name="40% - uthevingsfarge 6 100 2 5 2" xfId="17499" xr:uid="{D394D154-D967-4B57-8079-99FB5845F3B3}"/>
    <cellStyle name="40% - uthevingsfarge 6 100 2 6" xfId="11842" xr:uid="{A6FDD44F-B032-4F6A-936E-CCFEE1019095}"/>
    <cellStyle name="40% - uthevingsfarge 6 100 3" xfId="3458" xr:uid="{00000000-0005-0000-0000-0000BB200000}"/>
    <cellStyle name="40% - uthevingsfarge 6 100 3 2" xfId="7043" xr:uid="{00000000-0005-0000-0000-0000BC200000}"/>
    <cellStyle name="40% - uthevingsfarge 6 100 3 2 2" xfId="15498" xr:uid="{D0389DF9-0D9D-44AA-B266-E44CB23D20F6}"/>
    <cellStyle name="40% - uthevingsfarge 6 100 3 3" xfId="12351" xr:uid="{916CA7EC-1691-4A0A-90AB-493F0CC85960}"/>
    <cellStyle name="40% - uthevingsfarge 6 100 4" xfId="3798" xr:uid="{00000000-0005-0000-0000-0000BD200000}"/>
    <cellStyle name="40% - uthevingsfarge 6 100 4 2" xfId="12687" xr:uid="{289F153A-41CD-4E66-B5AB-6FAA45D65650}"/>
    <cellStyle name="40% - uthevingsfarge 6 100 5" xfId="6237" xr:uid="{00000000-0005-0000-0000-0000BE200000}"/>
    <cellStyle name="40% - uthevingsfarge 6 100 5 2" xfId="14692" xr:uid="{76837DB7-A42A-449D-BB45-8C2FEF13AB31}"/>
    <cellStyle name="40% - uthevingsfarge 6 100 6" xfId="9043" xr:uid="{00000000-0005-0000-0000-0000BF200000}"/>
    <cellStyle name="40% - uthevingsfarge 6 100 6 2" xfId="17498" xr:uid="{5D7C7E2A-C476-4F2E-9078-56F2800D3F7B}"/>
    <cellStyle name="40% - uthevingsfarge 6 100 7" xfId="11560" xr:uid="{01FCE865-2FF8-4D67-BEDB-14AB2ED1E913}"/>
    <cellStyle name="40% - uthevingsfarge 6 101" xfId="2132" xr:uid="{00000000-0005-0000-0000-0000C0200000}"/>
    <cellStyle name="40% - uthevingsfarge 6 101 2" xfId="2950" xr:uid="{00000000-0005-0000-0000-0000C1200000}"/>
    <cellStyle name="40% - uthevingsfarge 6 101 2 2" xfId="3461" xr:uid="{00000000-0005-0000-0000-0000C2200000}"/>
    <cellStyle name="40% - uthevingsfarge 6 101 2 2 2" xfId="7046" xr:uid="{00000000-0005-0000-0000-0000C3200000}"/>
    <cellStyle name="40% - uthevingsfarge 6 101 2 2 2 2" xfId="15501" xr:uid="{05D370C7-AC86-40D3-AA7B-6C563960B094}"/>
    <cellStyle name="40% - uthevingsfarge 6 101 2 2 3" xfId="12354" xr:uid="{EEEF7045-59DD-49D9-B059-7D2FB150B159}"/>
    <cellStyle name="40% - uthevingsfarge 6 101 2 3" xfId="4079" xr:uid="{00000000-0005-0000-0000-0000C4200000}"/>
    <cellStyle name="40% - uthevingsfarge 6 101 2 3 2" xfId="12967" xr:uid="{283383A8-0AC5-4725-93C7-2D369C066199}"/>
    <cellStyle name="40% - uthevingsfarge 6 101 2 4" xfId="6523" xr:uid="{00000000-0005-0000-0000-0000C5200000}"/>
    <cellStyle name="40% - uthevingsfarge 6 101 2 4 2" xfId="14978" xr:uid="{6D0FC4EB-6455-4CB3-94C8-68661B51D79F}"/>
    <cellStyle name="40% - uthevingsfarge 6 101 2 5" xfId="9046" xr:uid="{00000000-0005-0000-0000-0000C6200000}"/>
    <cellStyle name="40% - uthevingsfarge 6 101 2 5 2" xfId="17501" xr:uid="{7736AE39-346E-44E6-BEBA-F767D769DF72}"/>
    <cellStyle name="40% - uthevingsfarge 6 101 2 6" xfId="11843" xr:uid="{C132F0D1-5B7A-423E-ACA8-77EF815FDCC6}"/>
    <cellStyle name="40% - uthevingsfarge 6 101 3" xfId="3460" xr:uid="{00000000-0005-0000-0000-0000C7200000}"/>
    <cellStyle name="40% - uthevingsfarge 6 101 3 2" xfId="7045" xr:uid="{00000000-0005-0000-0000-0000C8200000}"/>
    <cellStyle name="40% - uthevingsfarge 6 101 3 2 2" xfId="15500" xr:uid="{F047DE95-2E0B-4F33-843A-9F165935CEF4}"/>
    <cellStyle name="40% - uthevingsfarge 6 101 3 3" xfId="12353" xr:uid="{DF4C676E-D202-4302-A7E5-0A2E0D9FB46B}"/>
    <cellStyle name="40% - uthevingsfarge 6 101 4" xfId="3797" xr:uid="{00000000-0005-0000-0000-0000C9200000}"/>
    <cellStyle name="40% - uthevingsfarge 6 101 4 2" xfId="12686" xr:uid="{92C25AC6-1012-46DD-9DDF-66548536DBE1}"/>
    <cellStyle name="40% - uthevingsfarge 6 101 5" xfId="6238" xr:uid="{00000000-0005-0000-0000-0000CA200000}"/>
    <cellStyle name="40% - uthevingsfarge 6 101 5 2" xfId="14693" xr:uid="{B71ADA90-8447-4185-BC46-42522BF0B424}"/>
    <cellStyle name="40% - uthevingsfarge 6 101 6" xfId="9045" xr:uid="{00000000-0005-0000-0000-0000CB200000}"/>
    <cellStyle name="40% - uthevingsfarge 6 101 6 2" xfId="17500" xr:uid="{AD37C176-963C-4B64-A92B-6F374F39CEF9}"/>
    <cellStyle name="40% - uthevingsfarge 6 101 7" xfId="11561" xr:uid="{E878F00C-A069-4BF9-952C-852D6B232C17}"/>
    <cellStyle name="40% - uthevingsfarge 6 102" xfId="2133" xr:uid="{00000000-0005-0000-0000-0000CC200000}"/>
    <cellStyle name="40% - uthevingsfarge 6 102 2" xfId="2951" xr:uid="{00000000-0005-0000-0000-0000CD200000}"/>
    <cellStyle name="40% - uthevingsfarge 6 102 2 2" xfId="3463" xr:uid="{00000000-0005-0000-0000-0000CE200000}"/>
    <cellStyle name="40% - uthevingsfarge 6 102 2 2 2" xfId="7048" xr:uid="{00000000-0005-0000-0000-0000CF200000}"/>
    <cellStyle name="40% - uthevingsfarge 6 102 2 2 2 2" xfId="15503" xr:uid="{E2FD8442-0BFE-45B3-AE0F-A505C9F687A5}"/>
    <cellStyle name="40% - uthevingsfarge 6 102 2 2 3" xfId="12356" xr:uid="{CEA84187-7ACC-40F9-9B32-4F58FCF90C3A}"/>
    <cellStyle name="40% - uthevingsfarge 6 102 2 3" xfId="4013" xr:uid="{00000000-0005-0000-0000-0000D0200000}"/>
    <cellStyle name="40% - uthevingsfarge 6 102 2 3 2" xfId="12901" xr:uid="{33040885-0C3B-4435-811D-B15C9135EDC0}"/>
    <cellStyle name="40% - uthevingsfarge 6 102 2 4" xfId="6524" xr:uid="{00000000-0005-0000-0000-0000D1200000}"/>
    <cellStyle name="40% - uthevingsfarge 6 102 2 4 2" xfId="14979" xr:uid="{E216EAA2-9B5C-4828-9BCC-10D296D32FD6}"/>
    <cellStyle name="40% - uthevingsfarge 6 102 2 5" xfId="9048" xr:uid="{00000000-0005-0000-0000-0000D2200000}"/>
    <cellStyle name="40% - uthevingsfarge 6 102 2 5 2" xfId="17503" xr:uid="{34B5DBA9-E50E-4791-B514-D41897D67B63}"/>
    <cellStyle name="40% - uthevingsfarge 6 102 2 6" xfId="11844" xr:uid="{E7EFE878-858E-4069-BC37-291F25D53203}"/>
    <cellStyle name="40% - uthevingsfarge 6 102 3" xfId="3462" xr:uid="{00000000-0005-0000-0000-0000D3200000}"/>
    <cellStyle name="40% - uthevingsfarge 6 102 3 2" xfId="7047" xr:uid="{00000000-0005-0000-0000-0000D4200000}"/>
    <cellStyle name="40% - uthevingsfarge 6 102 3 2 2" xfId="15502" xr:uid="{79BB915A-71E3-43DE-BCAC-67D0041ABB3D}"/>
    <cellStyle name="40% - uthevingsfarge 6 102 3 3" xfId="12355" xr:uid="{5606AA74-8634-447F-B2DB-869B8DEEC9DA}"/>
    <cellStyle name="40% - uthevingsfarge 6 102 4" xfId="3796" xr:uid="{00000000-0005-0000-0000-0000D5200000}"/>
    <cellStyle name="40% - uthevingsfarge 6 102 4 2" xfId="12685" xr:uid="{AFA98E7B-E99B-4DD9-B498-58A0C4F8A2CB}"/>
    <cellStyle name="40% - uthevingsfarge 6 102 5" xfId="6239" xr:uid="{00000000-0005-0000-0000-0000D6200000}"/>
    <cellStyle name="40% - uthevingsfarge 6 102 5 2" xfId="14694" xr:uid="{A9516873-0E10-451D-9413-E00143233758}"/>
    <cellStyle name="40% - uthevingsfarge 6 102 6" xfId="9047" xr:uid="{00000000-0005-0000-0000-0000D7200000}"/>
    <cellStyle name="40% - uthevingsfarge 6 102 6 2" xfId="17502" xr:uid="{313F137F-8130-45B9-8111-62E5CD9EDA2F}"/>
    <cellStyle name="40% - uthevingsfarge 6 102 7" xfId="11562" xr:uid="{D7B1AF76-042E-4B10-BB91-90B11EC538F3}"/>
    <cellStyle name="40% - uthevingsfarge 6 103" xfId="2134" xr:uid="{00000000-0005-0000-0000-0000D8200000}"/>
    <cellStyle name="40% - uthevingsfarge 6 103 2" xfId="2952" xr:uid="{00000000-0005-0000-0000-0000D9200000}"/>
    <cellStyle name="40% - uthevingsfarge 6 103 2 2" xfId="3465" xr:uid="{00000000-0005-0000-0000-0000DA200000}"/>
    <cellStyle name="40% - uthevingsfarge 6 103 2 2 2" xfId="7050" xr:uid="{00000000-0005-0000-0000-0000DB200000}"/>
    <cellStyle name="40% - uthevingsfarge 6 103 2 2 2 2" xfId="15505" xr:uid="{11A66D44-E0F1-4750-A22E-425D26953790}"/>
    <cellStyle name="40% - uthevingsfarge 6 103 2 2 3" xfId="12358" xr:uid="{9AC4C376-DF43-4B3D-A4B4-0EB60E00A4A7}"/>
    <cellStyle name="40% - uthevingsfarge 6 103 2 3" xfId="3701" xr:uid="{00000000-0005-0000-0000-0000DC200000}"/>
    <cellStyle name="40% - uthevingsfarge 6 103 2 3 2" xfId="12590" xr:uid="{6F3632F8-5422-494C-8CED-369226578815}"/>
    <cellStyle name="40% - uthevingsfarge 6 103 2 4" xfId="6525" xr:uid="{00000000-0005-0000-0000-0000DD200000}"/>
    <cellStyle name="40% - uthevingsfarge 6 103 2 4 2" xfId="14980" xr:uid="{152C5342-8369-408E-95B7-1FDBE0DAEFC5}"/>
    <cellStyle name="40% - uthevingsfarge 6 103 2 5" xfId="9050" xr:uid="{00000000-0005-0000-0000-0000DE200000}"/>
    <cellStyle name="40% - uthevingsfarge 6 103 2 5 2" xfId="17505" xr:uid="{775EBA5B-4DDA-4D43-BA17-DE6814292E9B}"/>
    <cellStyle name="40% - uthevingsfarge 6 103 2 6" xfId="11845" xr:uid="{FB646A68-2C4C-44A2-B73A-58A28DFFCF16}"/>
    <cellStyle name="40% - uthevingsfarge 6 103 3" xfId="3464" xr:uid="{00000000-0005-0000-0000-0000DF200000}"/>
    <cellStyle name="40% - uthevingsfarge 6 103 3 2" xfId="7049" xr:uid="{00000000-0005-0000-0000-0000E0200000}"/>
    <cellStyle name="40% - uthevingsfarge 6 103 3 2 2" xfId="15504" xr:uid="{94DDCE32-52B6-4ACD-99C4-BE31EAB75855}"/>
    <cellStyle name="40% - uthevingsfarge 6 103 3 3" xfId="12357" xr:uid="{D7AFDEF8-859E-41C9-B97B-8B5B69C9A3CE}"/>
    <cellStyle name="40% - uthevingsfarge 6 103 4" xfId="3795" xr:uid="{00000000-0005-0000-0000-0000E1200000}"/>
    <cellStyle name="40% - uthevingsfarge 6 103 4 2" xfId="12684" xr:uid="{AA4B23CB-7786-4C14-9103-89D2BBA66D14}"/>
    <cellStyle name="40% - uthevingsfarge 6 103 5" xfId="6240" xr:uid="{00000000-0005-0000-0000-0000E2200000}"/>
    <cellStyle name="40% - uthevingsfarge 6 103 5 2" xfId="14695" xr:uid="{F0952DEB-B9E1-4ADA-A8DE-BD8265F5B98A}"/>
    <cellStyle name="40% - uthevingsfarge 6 103 6" xfId="9049" xr:uid="{00000000-0005-0000-0000-0000E3200000}"/>
    <cellStyle name="40% - uthevingsfarge 6 103 6 2" xfId="17504" xr:uid="{BD57D0B1-0EDB-41BD-9EC6-C9921B1DC49D}"/>
    <cellStyle name="40% - uthevingsfarge 6 103 7" xfId="11563" xr:uid="{694C77CC-67D0-4F03-8A07-65FA7B763D9C}"/>
    <cellStyle name="40% - uthevingsfarge 6 104" xfId="2135" xr:uid="{00000000-0005-0000-0000-0000E4200000}"/>
    <cellStyle name="40% - uthevingsfarge 6 104 2" xfId="2953" xr:uid="{00000000-0005-0000-0000-0000E5200000}"/>
    <cellStyle name="40% - uthevingsfarge 6 104 2 2" xfId="3467" xr:uid="{00000000-0005-0000-0000-0000E6200000}"/>
    <cellStyle name="40% - uthevingsfarge 6 104 2 2 2" xfId="7052" xr:uid="{00000000-0005-0000-0000-0000E7200000}"/>
    <cellStyle name="40% - uthevingsfarge 6 104 2 2 2 2" xfId="15507" xr:uid="{422EEFC4-1DA0-4CFC-8214-927ED44483E0}"/>
    <cellStyle name="40% - uthevingsfarge 6 104 2 2 3" xfId="12360" xr:uid="{536E16DC-000F-4A0B-8FF2-2AD68BC4E63C}"/>
    <cellStyle name="40% - uthevingsfarge 6 104 2 3" xfId="4076" xr:uid="{00000000-0005-0000-0000-0000E8200000}"/>
    <cellStyle name="40% - uthevingsfarge 6 104 2 3 2" xfId="12964" xr:uid="{F6D7D021-AA99-4B45-B6AF-0822F8268015}"/>
    <cellStyle name="40% - uthevingsfarge 6 104 2 4" xfId="6526" xr:uid="{00000000-0005-0000-0000-0000E9200000}"/>
    <cellStyle name="40% - uthevingsfarge 6 104 2 4 2" xfId="14981" xr:uid="{570F5A05-F820-4AB6-AB1E-8A113488D32D}"/>
    <cellStyle name="40% - uthevingsfarge 6 104 2 5" xfId="9052" xr:uid="{00000000-0005-0000-0000-0000EA200000}"/>
    <cellStyle name="40% - uthevingsfarge 6 104 2 5 2" xfId="17507" xr:uid="{F832BA9B-BA9C-4367-9082-B5B287E3E80D}"/>
    <cellStyle name="40% - uthevingsfarge 6 104 2 6" xfId="11846" xr:uid="{24162F6B-1057-47FE-9FCD-5CB83A32FFEE}"/>
    <cellStyle name="40% - uthevingsfarge 6 104 3" xfId="3466" xr:uid="{00000000-0005-0000-0000-0000EB200000}"/>
    <cellStyle name="40% - uthevingsfarge 6 104 3 2" xfId="7051" xr:uid="{00000000-0005-0000-0000-0000EC200000}"/>
    <cellStyle name="40% - uthevingsfarge 6 104 3 2 2" xfId="15506" xr:uid="{7F571D43-7371-44FE-A128-F07D0E2FDE88}"/>
    <cellStyle name="40% - uthevingsfarge 6 104 3 3" xfId="12359" xr:uid="{FBB08AB9-3FAE-4D40-8591-EF260774F650}"/>
    <cellStyle name="40% - uthevingsfarge 6 104 4" xfId="3794" xr:uid="{00000000-0005-0000-0000-0000ED200000}"/>
    <cellStyle name="40% - uthevingsfarge 6 104 4 2" xfId="12683" xr:uid="{52409609-3ED1-46AB-842B-4DF5F68F3AC2}"/>
    <cellStyle name="40% - uthevingsfarge 6 104 5" xfId="6241" xr:uid="{00000000-0005-0000-0000-0000EE200000}"/>
    <cellStyle name="40% - uthevingsfarge 6 104 5 2" xfId="14696" xr:uid="{4EBD964C-9633-4D9C-97E1-63A6A453495B}"/>
    <cellStyle name="40% - uthevingsfarge 6 104 6" xfId="9051" xr:uid="{00000000-0005-0000-0000-0000EF200000}"/>
    <cellStyle name="40% - uthevingsfarge 6 104 6 2" xfId="17506" xr:uid="{DB329E4C-1F13-4E45-A23A-52AB9AED3C3B}"/>
    <cellStyle name="40% - uthevingsfarge 6 104 7" xfId="11564" xr:uid="{86552F79-DF9B-4B63-8123-9A052A93C232}"/>
    <cellStyle name="40% - uthevingsfarge 6 105" xfId="2136" xr:uid="{00000000-0005-0000-0000-0000F0200000}"/>
    <cellStyle name="40% - uthevingsfarge 6 105 2" xfId="2954" xr:uid="{00000000-0005-0000-0000-0000F1200000}"/>
    <cellStyle name="40% - uthevingsfarge 6 105 2 2" xfId="3469" xr:uid="{00000000-0005-0000-0000-0000F2200000}"/>
    <cellStyle name="40% - uthevingsfarge 6 105 2 2 2" xfId="7054" xr:uid="{00000000-0005-0000-0000-0000F3200000}"/>
    <cellStyle name="40% - uthevingsfarge 6 105 2 2 2 2" xfId="15509" xr:uid="{D648F151-A06B-4D7F-9403-E952EDCA85FD}"/>
    <cellStyle name="40% - uthevingsfarge 6 105 2 2 3" xfId="12362" xr:uid="{98E85A99-FAB6-4890-9EE6-46E48AD5A844}"/>
    <cellStyle name="40% - uthevingsfarge 6 105 2 3" xfId="4077" xr:uid="{00000000-0005-0000-0000-0000F4200000}"/>
    <cellStyle name="40% - uthevingsfarge 6 105 2 3 2" xfId="12965" xr:uid="{B59A0433-57D8-4729-BD7A-71D197A4DBFE}"/>
    <cellStyle name="40% - uthevingsfarge 6 105 2 4" xfId="6527" xr:uid="{00000000-0005-0000-0000-0000F5200000}"/>
    <cellStyle name="40% - uthevingsfarge 6 105 2 4 2" xfId="14982" xr:uid="{583B9BB2-74E0-41F0-BF5E-099B23CFCE8F}"/>
    <cellStyle name="40% - uthevingsfarge 6 105 2 5" xfId="9054" xr:uid="{00000000-0005-0000-0000-0000F6200000}"/>
    <cellStyle name="40% - uthevingsfarge 6 105 2 5 2" xfId="17509" xr:uid="{B12C5AA2-1321-4306-A8BE-343D86FA17F5}"/>
    <cellStyle name="40% - uthevingsfarge 6 105 2 6" xfId="11847" xr:uid="{F7F3579C-B082-4B00-9FC1-EF776F21C2E7}"/>
    <cellStyle name="40% - uthevingsfarge 6 105 3" xfId="3468" xr:uid="{00000000-0005-0000-0000-0000F7200000}"/>
    <cellStyle name="40% - uthevingsfarge 6 105 3 2" xfId="7053" xr:uid="{00000000-0005-0000-0000-0000F8200000}"/>
    <cellStyle name="40% - uthevingsfarge 6 105 3 2 2" xfId="15508" xr:uid="{AEC98D03-EFCE-4B30-BACE-FA6F3C363B5A}"/>
    <cellStyle name="40% - uthevingsfarge 6 105 3 3" xfId="12361" xr:uid="{CE6BBE1A-190F-4E3C-863E-C28FA1FAEA5B}"/>
    <cellStyle name="40% - uthevingsfarge 6 105 4" xfId="3793" xr:uid="{00000000-0005-0000-0000-0000F9200000}"/>
    <cellStyle name="40% - uthevingsfarge 6 105 4 2" xfId="12682" xr:uid="{1AF40605-766B-4F72-98D3-888B28FCD26A}"/>
    <cellStyle name="40% - uthevingsfarge 6 105 5" xfId="6242" xr:uid="{00000000-0005-0000-0000-0000FA200000}"/>
    <cellStyle name="40% - uthevingsfarge 6 105 5 2" xfId="14697" xr:uid="{3A5C8D8B-D7FB-495A-9545-BBE4441D8E92}"/>
    <cellStyle name="40% - uthevingsfarge 6 105 6" xfId="9053" xr:uid="{00000000-0005-0000-0000-0000FB200000}"/>
    <cellStyle name="40% - uthevingsfarge 6 105 6 2" xfId="17508" xr:uid="{7E730F5D-B6DC-461C-94F2-02D70170205D}"/>
    <cellStyle name="40% - uthevingsfarge 6 105 7" xfId="11565" xr:uid="{23416578-95AF-4075-B77F-BC11A9532D86}"/>
    <cellStyle name="40% - uthevingsfarge 6 106" xfId="2137" xr:uid="{00000000-0005-0000-0000-0000FC200000}"/>
    <cellStyle name="40% - uthevingsfarge 6 106 2" xfId="2955" xr:uid="{00000000-0005-0000-0000-0000FD200000}"/>
    <cellStyle name="40% - uthevingsfarge 6 106 2 2" xfId="3471" xr:uid="{00000000-0005-0000-0000-0000FE200000}"/>
    <cellStyle name="40% - uthevingsfarge 6 106 2 2 2" xfId="7056" xr:uid="{00000000-0005-0000-0000-0000FF200000}"/>
    <cellStyle name="40% - uthevingsfarge 6 106 2 2 2 2" xfId="15511" xr:uid="{A9AB4489-0663-49B3-B0E6-CDA76115C3F2}"/>
    <cellStyle name="40% - uthevingsfarge 6 106 2 2 3" xfId="12364" xr:uid="{3E4A70BD-263F-474F-AC53-41A8B4BE19D0}"/>
    <cellStyle name="40% - uthevingsfarge 6 106 2 3" xfId="4012" xr:uid="{00000000-0005-0000-0000-000000210000}"/>
    <cellStyle name="40% - uthevingsfarge 6 106 2 3 2" xfId="12900" xr:uid="{8C5EB052-B300-4ED9-9BE4-99BD59F977E1}"/>
    <cellStyle name="40% - uthevingsfarge 6 106 2 4" xfId="6528" xr:uid="{00000000-0005-0000-0000-000001210000}"/>
    <cellStyle name="40% - uthevingsfarge 6 106 2 4 2" xfId="14983" xr:uid="{AE8B0F8F-05AE-4B02-B760-DC19B1129009}"/>
    <cellStyle name="40% - uthevingsfarge 6 106 2 5" xfId="9056" xr:uid="{00000000-0005-0000-0000-000002210000}"/>
    <cellStyle name="40% - uthevingsfarge 6 106 2 5 2" xfId="17511" xr:uid="{D793D4F2-4EC7-4845-9E8C-9FECC6E31E19}"/>
    <cellStyle name="40% - uthevingsfarge 6 106 2 6" xfId="11848" xr:uid="{5BC2422F-9288-4679-A20E-C5E60521CECC}"/>
    <cellStyle name="40% - uthevingsfarge 6 106 3" xfId="3470" xr:uid="{00000000-0005-0000-0000-000003210000}"/>
    <cellStyle name="40% - uthevingsfarge 6 106 3 2" xfId="7055" xr:uid="{00000000-0005-0000-0000-000004210000}"/>
    <cellStyle name="40% - uthevingsfarge 6 106 3 2 2" xfId="15510" xr:uid="{A1CEE7D1-6440-4130-9532-BFCB01A5BFB2}"/>
    <cellStyle name="40% - uthevingsfarge 6 106 3 3" xfId="12363" xr:uid="{CFAD585F-2754-4C62-8D2B-6EABF2C7359D}"/>
    <cellStyle name="40% - uthevingsfarge 6 106 4" xfId="3792" xr:uid="{00000000-0005-0000-0000-000005210000}"/>
    <cellStyle name="40% - uthevingsfarge 6 106 4 2" xfId="12681" xr:uid="{8360A1EA-BC6A-43AE-836A-05DE31D61A92}"/>
    <cellStyle name="40% - uthevingsfarge 6 106 5" xfId="6243" xr:uid="{00000000-0005-0000-0000-000006210000}"/>
    <cellStyle name="40% - uthevingsfarge 6 106 5 2" xfId="14698" xr:uid="{E12A3B7C-039A-494B-9FCE-96E07DB9444D}"/>
    <cellStyle name="40% - uthevingsfarge 6 106 6" xfId="9055" xr:uid="{00000000-0005-0000-0000-000007210000}"/>
    <cellStyle name="40% - uthevingsfarge 6 106 6 2" xfId="17510" xr:uid="{922BA369-025A-4D7C-8395-379E7C0EC4BC}"/>
    <cellStyle name="40% - uthevingsfarge 6 106 7" xfId="11566" xr:uid="{5E306C05-614F-424D-B7F2-D6B4ED15A746}"/>
    <cellStyle name="40% - uthevingsfarge 6 107" xfId="2138" xr:uid="{00000000-0005-0000-0000-000008210000}"/>
    <cellStyle name="40% - uthevingsfarge 6 107 2" xfId="2956" xr:uid="{00000000-0005-0000-0000-000009210000}"/>
    <cellStyle name="40% - uthevingsfarge 6 107 2 2" xfId="3473" xr:uid="{00000000-0005-0000-0000-00000A210000}"/>
    <cellStyle name="40% - uthevingsfarge 6 107 2 2 2" xfId="7058" xr:uid="{00000000-0005-0000-0000-00000B210000}"/>
    <cellStyle name="40% - uthevingsfarge 6 107 2 2 2 2" xfId="15513" xr:uid="{6277E1D7-ED38-4273-B440-679B8985B2C2}"/>
    <cellStyle name="40% - uthevingsfarge 6 107 2 2 3" xfId="12366" xr:uid="{403739A4-0146-49FF-BDEC-DEB1973FF8C8}"/>
    <cellStyle name="40% - uthevingsfarge 6 107 2 3" xfId="3700" xr:uid="{00000000-0005-0000-0000-00000C210000}"/>
    <cellStyle name="40% - uthevingsfarge 6 107 2 3 2" xfId="12589" xr:uid="{D367B676-D1DD-4373-9421-4B2B9D29A3FB}"/>
    <cellStyle name="40% - uthevingsfarge 6 107 2 4" xfId="6529" xr:uid="{00000000-0005-0000-0000-00000D210000}"/>
    <cellStyle name="40% - uthevingsfarge 6 107 2 4 2" xfId="14984" xr:uid="{55477D01-0245-48DC-9B88-6083012E8C49}"/>
    <cellStyle name="40% - uthevingsfarge 6 107 2 5" xfId="9058" xr:uid="{00000000-0005-0000-0000-00000E210000}"/>
    <cellStyle name="40% - uthevingsfarge 6 107 2 5 2" xfId="17513" xr:uid="{DF63AC45-19CE-4FCD-9889-FC6E808EDF99}"/>
    <cellStyle name="40% - uthevingsfarge 6 107 2 6" xfId="11849" xr:uid="{818D77D4-F517-4783-8668-F102D72D0FAE}"/>
    <cellStyle name="40% - uthevingsfarge 6 107 3" xfId="3472" xr:uid="{00000000-0005-0000-0000-00000F210000}"/>
    <cellStyle name="40% - uthevingsfarge 6 107 3 2" xfId="7057" xr:uid="{00000000-0005-0000-0000-000010210000}"/>
    <cellStyle name="40% - uthevingsfarge 6 107 3 2 2" xfId="15512" xr:uid="{18F2C8EE-98E2-4286-989E-62053EA067DD}"/>
    <cellStyle name="40% - uthevingsfarge 6 107 3 3" xfId="12365" xr:uid="{9146147D-3D7C-4FD6-BE46-911C014C7A9F}"/>
    <cellStyle name="40% - uthevingsfarge 6 107 4" xfId="3791" xr:uid="{00000000-0005-0000-0000-000011210000}"/>
    <cellStyle name="40% - uthevingsfarge 6 107 4 2" xfId="12680" xr:uid="{B6925189-73FB-4EEE-8E0A-9D13D5DF1F4D}"/>
    <cellStyle name="40% - uthevingsfarge 6 107 5" xfId="6244" xr:uid="{00000000-0005-0000-0000-000012210000}"/>
    <cellStyle name="40% - uthevingsfarge 6 107 5 2" xfId="14699" xr:uid="{389BD914-5F79-488C-999A-5B372CC7E577}"/>
    <cellStyle name="40% - uthevingsfarge 6 107 6" xfId="9057" xr:uid="{00000000-0005-0000-0000-000013210000}"/>
    <cellStyle name="40% - uthevingsfarge 6 107 6 2" xfId="17512" xr:uid="{2EE1C900-E5CB-48D0-B374-9AD17CDF14A6}"/>
    <cellStyle name="40% - uthevingsfarge 6 107 7" xfId="11567" xr:uid="{88901E01-92EA-4DE7-BFD0-8776BF45C484}"/>
    <cellStyle name="40% - uthevingsfarge 6 108" xfId="2139" xr:uid="{00000000-0005-0000-0000-000014210000}"/>
    <cellStyle name="40% - uthevingsfarge 6 108 2" xfId="2957" xr:uid="{00000000-0005-0000-0000-000015210000}"/>
    <cellStyle name="40% - uthevingsfarge 6 108 2 2" xfId="3475" xr:uid="{00000000-0005-0000-0000-000016210000}"/>
    <cellStyle name="40% - uthevingsfarge 6 108 2 2 2" xfId="7060" xr:uid="{00000000-0005-0000-0000-000017210000}"/>
    <cellStyle name="40% - uthevingsfarge 6 108 2 2 2 2" xfId="15515" xr:uid="{4B69B589-05B9-4B7C-9537-25FEB851E046}"/>
    <cellStyle name="40% - uthevingsfarge 6 108 2 2 3" xfId="12368" xr:uid="{93AC761C-7B73-4D9C-8A22-1C78CFCE3F6E}"/>
    <cellStyle name="40% - uthevingsfarge 6 108 2 3" xfId="3699" xr:uid="{00000000-0005-0000-0000-000018210000}"/>
    <cellStyle name="40% - uthevingsfarge 6 108 2 3 2" xfId="12588" xr:uid="{A26008A8-1AED-4CF9-AF39-4826F4C27A00}"/>
    <cellStyle name="40% - uthevingsfarge 6 108 2 4" xfId="6530" xr:uid="{00000000-0005-0000-0000-000019210000}"/>
    <cellStyle name="40% - uthevingsfarge 6 108 2 4 2" xfId="14985" xr:uid="{DADDEC7C-51CA-4D5F-9F7E-FC10FA0F7E3B}"/>
    <cellStyle name="40% - uthevingsfarge 6 108 2 5" xfId="9060" xr:uid="{00000000-0005-0000-0000-00001A210000}"/>
    <cellStyle name="40% - uthevingsfarge 6 108 2 5 2" xfId="17515" xr:uid="{0E079770-5B44-449F-B7EC-3EDBE851F2BE}"/>
    <cellStyle name="40% - uthevingsfarge 6 108 2 6" xfId="11850" xr:uid="{AE53A9AB-E329-4099-99DD-326A435DD9CC}"/>
    <cellStyle name="40% - uthevingsfarge 6 108 3" xfId="3474" xr:uid="{00000000-0005-0000-0000-00001B210000}"/>
    <cellStyle name="40% - uthevingsfarge 6 108 3 2" xfId="7059" xr:uid="{00000000-0005-0000-0000-00001C210000}"/>
    <cellStyle name="40% - uthevingsfarge 6 108 3 2 2" xfId="15514" xr:uid="{D0C1F484-A547-4353-87F4-CBAF6262FA70}"/>
    <cellStyle name="40% - uthevingsfarge 6 108 3 3" xfId="12367" xr:uid="{2641280E-D456-4AFD-A324-6DA83CB91A60}"/>
    <cellStyle name="40% - uthevingsfarge 6 108 4" xfId="3790" xr:uid="{00000000-0005-0000-0000-00001D210000}"/>
    <cellStyle name="40% - uthevingsfarge 6 108 4 2" xfId="12679" xr:uid="{B9C17A55-E74B-4373-80BF-9568ACBA590B}"/>
    <cellStyle name="40% - uthevingsfarge 6 108 5" xfId="6245" xr:uid="{00000000-0005-0000-0000-00001E210000}"/>
    <cellStyle name="40% - uthevingsfarge 6 108 5 2" xfId="14700" xr:uid="{ED2C934F-AB55-41ED-8510-7E013636FC75}"/>
    <cellStyle name="40% - uthevingsfarge 6 108 6" xfId="9059" xr:uid="{00000000-0005-0000-0000-00001F210000}"/>
    <cellStyle name="40% - uthevingsfarge 6 108 6 2" xfId="17514" xr:uid="{B1FCFB3D-9310-4A39-9DB5-F05A11318021}"/>
    <cellStyle name="40% - uthevingsfarge 6 108 7" xfId="11568" xr:uid="{E1B0464B-5E2E-4935-845E-DAB2EAD66636}"/>
    <cellStyle name="40% - uthevingsfarge 6 109" xfId="2140" xr:uid="{00000000-0005-0000-0000-000020210000}"/>
    <cellStyle name="40% - uthevingsfarge 6 109 2" xfId="2958" xr:uid="{00000000-0005-0000-0000-000021210000}"/>
    <cellStyle name="40% - uthevingsfarge 6 109 2 2" xfId="3477" xr:uid="{00000000-0005-0000-0000-000022210000}"/>
    <cellStyle name="40% - uthevingsfarge 6 109 2 2 2" xfId="7062" xr:uid="{00000000-0005-0000-0000-000023210000}"/>
    <cellStyle name="40% - uthevingsfarge 6 109 2 2 2 2" xfId="15517" xr:uid="{70F6B7C6-5F7E-4FBE-B8B7-4A34B454E9DD}"/>
    <cellStyle name="40% - uthevingsfarge 6 109 2 2 3" xfId="12370" xr:uid="{6CFBFBA1-7DA3-4548-B568-52B984711C6E}"/>
    <cellStyle name="40% - uthevingsfarge 6 109 2 3" xfId="3698" xr:uid="{00000000-0005-0000-0000-000024210000}"/>
    <cellStyle name="40% - uthevingsfarge 6 109 2 3 2" xfId="12587" xr:uid="{4BAD22F3-440C-4CDB-8972-757355F11BD5}"/>
    <cellStyle name="40% - uthevingsfarge 6 109 2 4" xfId="6531" xr:uid="{00000000-0005-0000-0000-000025210000}"/>
    <cellStyle name="40% - uthevingsfarge 6 109 2 4 2" xfId="14986" xr:uid="{1D86EF3C-AC16-405B-9557-AFA6017862C9}"/>
    <cellStyle name="40% - uthevingsfarge 6 109 2 5" xfId="9062" xr:uid="{00000000-0005-0000-0000-000026210000}"/>
    <cellStyle name="40% - uthevingsfarge 6 109 2 5 2" xfId="17517" xr:uid="{5D15ADF6-8B91-4BD3-898E-79CA526129AD}"/>
    <cellStyle name="40% - uthevingsfarge 6 109 2 6" xfId="11851" xr:uid="{850F0A3D-DE0A-4ECB-991D-31AAAD131407}"/>
    <cellStyle name="40% - uthevingsfarge 6 109 3" xfId="3476" xr:uid="{00000000-0005-0000-0000-000027210000}"/>
    <cellStyle name="40% - uthevingsfarge 6 109 3 2" xfId="7061" xr:uid="{00000000-0005-0000-0000-000028210000}"/>
    <cellStyle name="40% - uthevingsfarge 6 109 3 2 2" xfId="15516" xr:uid="{E61C5120-6462-4853-BB63-CAD955CAA70B}"/>
    <cellStyle name="40% - uthevingsfarge 6 109 3 3" xfId="12369" xr:uid="{3BA7C056-1C2B-4B89-BDD9-DA088A1B46EA}"/>
    <cellStyle name="40% - uthevingsfarge 6 109 4" xfId="3789" xr:uid="{00000000-0005-0000-0000-000029210000}"/>
    <cellStyle name="40% - uthevingsfarge 6 109 4 2" xfId="12678" xr:uid="{71E30E3E-14E4-4C2A-B080-6BD3A6965B86}"/>
    <cellStyle name="40% - uthevingsfarge 6 109 5" xfId="6246" xr:uid="{00000000-0005-0000-0000-00002A210000}"/>
    <cellStyle name="40% - uthevingsfarge 6 109 5 2" xfId="14701" xr:uid="{8F0624CE-A61C-4DC4-ACA7-7CFE66B81262}"/>
    <cellStyle name="40% - uthevingsfarge 6 109 6" xfId="9061" xr:uid="{00000000-0005-0000-0000-00002B210000}"/>
    <cellStyle name="40% - uthevingsfarge 6 109 6 2" xfId="17516" xr:uid="{CD9FB343-D52D-48AD-B47F-15EBFB69A9BE}"/>
    <cellStyle name="40% - uthevingsfarge 6 109 7" xfId="11569" xr:uid="{DA96AE88-FEE4-4A21-B47F-AB25DA0CE88C}"/>
    <cellStyle name="40% - uthevingsfarge 6 11" xfId="2141" xr:uid="{00000000-0005-0000-0000-00002C210000}"/>
    <cellStyle name="40% - uthevingsfarge 6 11 2" xfId="2142" xr:uid="{00000000-0005-0000-0000-00002D210000}"/>
    <cellStyle name="40% - uthevingsfarge 6 11 2 2" xfId="5892" xr:uid="{00000000-0005-0000-0000-00002E210000}"/>
    <cellStyle name="40% - uthevingsfarge 6 11 2 2 2" xfId="8525" xr:uid="{00000000-0005-0000-0000-00002F210000}"/>
    <cellStyle name="40% - uthevingsfarge 6 11 2 2 2 2" xfId="16980" xr:uid="{C8480EB0-CAB6-4A80-8E9B-7D14DA4E79B2}"/>
    <cellStyle name="40% - uthevingsfarge 6 11 2 2 3" xfId="14407" xr:uid="{995324AE-E1C8-42BB-8B05-4F65266781CD}"/>
    <cellStyle name="40% - uthevingsfarge 6 11 2 3" xfId="9306" xr:uid="{00000000-0005-0000-0000-000030210000}"/>
    <cellStyle name="40% - uthevingsfarge 6 11 2 3 2" xfId="17732" xr:uid="{CD5ED82F-3D6B-418F-A8D5-239B3F52D7DA}"/>
    <cellStyle name="40% - uthevingsfarge 6 11 3" xfId="5171" xr:uid="{00000000-0005-0000-0000-000031210000}"/>
    <cellStyle name="40% - uthevingsfarge 6 11 3 2" xfId="7824" xr:uid="{00000000-0005-0000-0000-000032210000}"/>
    <cellStyle name="40% - uthevingsfarge 6 11 3 2 2" xfId="16279" xr:uid="{D1CD7547-1D04-4425-97E4-3218A4AE18E9}"/>
    <cellStyle name="40% - uthevingsfarge 6 11 3 3" xfId="13706" xr:uid="{74034CF6-49A8-4599-BC8C-F047BB5C6091}"/>
    <cellStyle name="40% - uthevingsfarge 6 11 4" xfId="10107" xr:uid="{00000000-0005-0000-0000-000033210000}"/>
    <cellStyle name="40% - uthevingsfarge 6 11 4 2" xfId="18528" xr:uid="{69EA3793-ABE3-405B-AFF1-3EB714CD72EF}"/>
    <cellStyle name="40% - uthevingsfarge 6 110" xfId="6598" xr:uid="{00000000-0005-0000-0000-000034210000}"/>
    <cellStyle name="40% - uthevingsfarge 6 110 2" xfId="15053" xr:uid="{3B503DD2-F4B6-4DA6-873D-391528F0C91C}"/>
    <cellStyle name="40% - uthevingsfarge 6 111" xfId="8601" xr:uid="{00000000-0005-0000-0000-000035210000}"/>
    <cellStyle name="40% - uthevingsfarge 6 111 2" xfId="17056" xr:uid="{BA5559C1-779C-42A4-A4A5-789F87FC9AEB}"/>
    <cellStyle name="40% - uthevingsfarge 6 12" xfId="2143" xr:uid="{00000000-0005-0000-0000-000036210000}"/>
    <cellStyle name="40% - uthevingsfarge 6 12 2" xfId="2144" xr:uid="{00000000-0005-0000-0000-000037210000}"/>
    <cellStyle name="40% - uthevingsfarge 6 12 2 2" xfId="5893" xr:uid="{00000000-0005-0000-0000-000038210000}"/>
    <cellStyle name="40% - uthevingsfarge 6 12 2 2 2" xfId="8526" xr:uid="{00000000-0005-0000-0000-000039210000}"/>
    <cellStyle name="40% - uthevingsfarge 6 12 2 2 2 2" xfId="16981" xr:uid="{AAA99BA3-67CE-4E2E-8687-F8E7B574DB80}"/>
    <cellStyle name="40% - uthevingsfarge 6 12 2 2 3" xfId="14408" xr:uid="{0B6FA501-0A43-4052-B4FC-664C1F0B0B23}"/>
    <cellStyle name="40% - uthevingsfarge 6 12 2 3" xfId="9305" xr:uid="{00000000-0005-0000-0000-00003A210000}"/>
    <cellStyle name="40% - uthevingsfarge 6 12 2 3 2" xfId="17731" xr:uid="{A1B027C5-CEEF-4058-95B0-552CF83C0297}"/>
    <cellStyle name="40% - uthevingsfarge 6 12 3" xfId="5172" xr:uid="{00000000-0005-0000-0000-00003B210000}"/>
    <cellStyle name="40% - uthevingsfarge 6 12 3 2" xfId="7825" xr:uid="{00000000-0005-0000-0000-00003C210000}"/>
    <cellStyle name="40% - uthevingsfarge 6 12 3 2 2" xfId="16280" xr:uid="{D75E7674-1C98-4889-AAEE-971BFB768506}"/>
    <cellStyle name="40% - uthevingsfarge 6 12 3 3" xfId="13707" xr:uid="{7FBE7448-3DBC-4767-A35F-12E39C74FE77}"/>
    <cellStyle name="40% - uthevingsfarge 6 12 4" xfId="10106" xr:uid="{00000000-0005-0000-0000-00003D210000}"/>
    <cellStyle name="40% - uthevingsfarge 6 12 4 2" xfId="18527" xr:uid="{A21FA225-47C5-4C7D-9973-DA801BADACE8}"/>
    <cellStyle name="40% - uthevingsfarge 6 13" xfId="2145" xr:uid="{00000000-0005-0000-0000-00003E210000}"/>
    <cellStyle name="40% - uthevingsfarge 6 13 2" xfId="2146" xr:uid="{00000000-0005-0000-0000-00003F210000}"/>
    <cellStyle name="40% - uthevingsfarge 6 13 2 2" xfId="5894" xr:uid="{00000000-0005-0000-0000-000040210000}"/>
    <cellStyle name="40% - uthevingsfarge 6 13 2 2 2" xfId="8527" xr:uid="{00000000-0005-0000-0000-000041210000}"/>
    <cellStyle name="40% - uthevingsfarge 6 13 2 2 2 2" xfId="16982" xr:uid="{14AD2656-63C7-4818-8424-5581A953F21D}"/>
    <cellStyle name="40% - uthevingsfarge 6 13 2 2 3" xfId="14409" xr:uid="{747D5679-EE68-4899-AB1B-FB2EFA3225FD}"/>
    <cellStyle name="40% - uthevingsfarge 6 13 2 3" xfId="9304" xr:uid="{00000000-0005-0000-0000-000042210000}"/>
    <cellStyle name="40% - uthevingsfarge 6 13 2 3 2" xfId="17730" xr:uid="{4E94F2DC-FB74-4B36-8865-5A4C1760BF90}"/>
    <cellStyle name="40% - uthevingsfarge 6 13 3" xfId="5173" xr:uid="{00000000-0005-0000-0000-000043210000}"/>
    <cellStyle name="40% - uthevingsfarge 6 13 3 2" xfId="7826" xr:uid="{00000000-0005-0000-0000-000044210000}"/>
    <cellStyle name="40% - uthevingsfarge 6 13 3 2 2" xfId="16281" xr:uid="{1C00855B-770D-4006-8761-FD6C5848E248}"/>
    <cellStyle name="40% - uthevingsfarge 6 13 3 3" xfId="13708" xr:uid="{977F8C68-C5E6-47CD-915E-829B924E8249}"/>
    <cellStyle name="40% - uthevingsfarge 6 13 4" xfId="10105" xr:uid="{00000000-0005-0000-0000-000045210000}"/>
    <cellStyle name="40% - uthevingsfarge 6 13 4 2" xfId="18526" xr:uid="{6F12EDA9-5A24-454F-9723-5237A5730EED}"/>
    <cellStyle name="40% - uthevingsfarge 6 14" xfId="2147" xr:uid="{00000000-0005-0000-0000-000046210000}"/>
    <cellStyle name="40% - uthevingsfarge 6 14 2" xfId="2148" xr:uid="{00000000-0005-0000-0000-000047210000}"/>
    <cellStyle name="40% - uthevingsfarge 6 14 2 2" xfId="5895" xr:uid="{00000000-0005-0000-0000-000048210000}"/>
    <cellStyle name="40% - uthevingsfarge 6 14 2 2 2" xfId="8528" xr:uid="{00000000-0005-0000-0000-000049210000}"/>
    <cellStyle name="40% - uthevingsfarge 6 14 2 2 2 2" xfId="16983" xr:uid="{11E849F7-07DB-43A2-96B5-3FC2B6A3F8CF}"/>
    <cellStyle name="40% - uthevingsfarge 6 14 2 2 3" xfId="14410" xr:uid="{6E4A277D-0204-4C7B-B0EA-7D8F68E6EEB2}"/>
    <cellStyle name="40% - uthevingsfarge 6 14 2 3" xfId="9303" xr:uid="{00000000-0005-0000-0000-00004A210000}"/>
    <cellStyle name="40% - uthevingsfarge 6 14 2 3 2" xfId="17729" xr:uid="{39564F71-7DA7-4377-AEE7-814C547055CC}"/>
    <cellStyle name="40% - uthevingsfarge 6 14 3" xfId="5174" xr:uid="{00000000-0005-0000-0000-00004B210000}"/>
    <cellStyle name="40% - uthevingsfarge 6 14 3 2" xfId="7827" xr:uid="{00000000-0005-0000-0000-00004C210000}"/>
    <cellStyle name="40% - uthevingsfarge 6 14 3 2 2" xfId="16282" xr:uid="{DC752AFC-020A-4CA4-847E-8873E897366E}"/>
    <cellStyle name="40% - uthevingsfarge 6 14 3 3" xfId="13709" xr:uid="{221FF3C6-5B29-4189-A1F0-2A28A0E216F4}"/>
    <cellStyle name="40% - uthevingsfarge 6 14 4" xfId="10104" xr:uid="{00000000-0005-0000-0000-00004D210000}"/>
    <cellStyle name="40% - uthevingsfarge 6 14 4 2" xfId="18525" xr:uid="{3CD69093-CAD7-4E41-9733-62CD30E11C03}"/>
    <cellStyle name="40% - uthevingsfarge 6 15" xfId="2149" xr:uid="{00000000-0005-0000-0000-00004E210000}"/>
    <cellStyle name="40% - uthevingsfarge 6 15 2" xfId="2150" xr:uid="{00000000-0005-0000-0000-00004F210000}"/>
    <cellStyle name="40% - uthevingsfarge 6 15 2 2" xfId="5896" xr:uid="{00000000-0005-0000-0000-000050210000}"/>
    <cellStyle name="40% - uthevingsfarge 6 15 2 2 2" xfId="8529" xr:uid="{00000000-0005-0000-0000-000051210000}"/>
    <cellStyle name="40% - uthevingsfarge 6 15 2 2 2 2" xfId="16984" xr:uid="{B0C87179-EE49-46DF-86CE-7423A0350F62}"/>
    <cellStyle name="40% - uthevingsfarge 6 15 2 2 3" xfId="14411" xr:uid="{8E785EE0-AA81-4F68-A500-263C3373C663}"/>
    <cellStyle name="40% - uthevingsfarge 6 15 2 3" xfId="9302" xr:uid="{00000000-0005-0000-0000-000052210000}"/>
    <cellStyle name="40% - uthevingsfarge 6 15 2 3 2" xfId="17728" xr:uid="{84D1BA15-03C7-46A6-8CAE-727BE5AA3ED0}"/>
    <cellStyle name="40% - uthevingsfarge 6 15 3" xfId="5175" xr:uid="{00000000-0005-0000-0000-000053210000}"/>
    <cellStyle name="40% - uthevingsfarge 6 15 3 2" xfId="7828" xr:uid="{00000000-0005-0000-0000-000054210000}"/>
    <cellStyle name="40% - uthevingsfarge 6 15 3 2 2" xfId="16283" xr:uid="{07CFBF89-4125-48FE-B9D2-15AC0B876581}"/>
    <cellStyle name="40% - uthevingsfarge 6 15 3 3" xfId="13710" xr:uid="{C5B65F60-30AE-42A4-AB7B-B54254DA5CD6}"/>
    <cellStyle name="40% - uthevingsfarge 6 15 4" xfId="10103" xr:uid="{00000000-0005-0000-0000-000055210000}"/>
    <cellStyle name="40% - uthevingsfarge 6 15 4 2" xfId="18524" xr:uid="{D3F62201-4F30-4472-BBDF-650EAF4E1F36}"/>
    <cellStyle name="40% - uthevingsfarge 6 16" xfId="2151" xr:uid="{00000000-0005-0000-0000-000056210000}"/>
    <cellStyle name="40% - uthevingsfarge 6 16 2" xfId="2152" xr:uid="{00000000-0005-0000-0000-000057210000}"/>
    <cellStyle name="40% - uthevingsfarge 6 16 2 2" xfId="5897" xr:uid="{00000000-0005-0000-0000-000058210000}"/>
    <cellStyle name="40% - uthevingsfarge 6 16 2 2 2" xfId="8530" xr:uid="{00000000-0005-0000-0000-000059210000}"/>
    <cellStyle name="40% - uthevingsfarge 6 16 2 2 2 2" xfId="16985" xr:uid="{56939375-BA93-41A6-9CC8-39160072D2C0}"/>
    <cellStyle name="40% - uthevingsfarge 6 16 2 2 3" xfId="14412" xr:uid="{AC6AD73A-F567-45BE-9898-F7A9B7D1679A}"/>
    <cellStyle name="40% - uthevingsfarge 6 16 2 3" xfId="9301" xr:uid="{00000000-0005-0000-0000-00005A210000}"/>
    <cellStyle name="40% - uthevingsfarge 6 16 2 3 2" xfId="17727" xr:uid="{FE70BE86-E8D9-4778-975A-B483EB846071}"/>
    <cellStyle name="40% - uthevingsfarge 6 16 3" xfId="5176" xr:uid="{00000000-0005-0000-0000-00005B210000}"/>
    <cellStyle name="40% - uthevingsfarge 6 16 3 2" xfId="7829" xr:uid="{00000000-0005-0000-0000-00005C210000}"/>
    <cellStyle name="40% - uthevingsfarge 6 16 3 2 2" xfId="16284" xr:uid="{F5F884D5-4585-421E-BD42-D44E098E71A7}"/>
    <cellStyle name="40% - uthevingsfarge 6 16 3 3" xfId="13711" xr:uid="{84D1977A-FB39-4353-99F9-FFD0C12E7505}"/>
    <cellStyle name="40% - uthevingsfarge 6 16 4" xfId="10102" xr:uid="{00000000-0005-0000-0000-00005D210000}"/>
    <cellStyle name="40% - uthevingsfarge 6 16 4 2" xfId="18523" xr:uid="{D04FB8B7-BE66-4E20-B239-F2E951544657}"/>
    <cellStyle name="40% - uthevingsfarge 6 17" xfId="2153" xr:uid="{00000000-0005-0000-0000-00005E210000}"/>
    <cellStyle name="40% - uthevingsfarge 6 17 2" xfId="2154" xr:uid="{00000000-0005-0000-0000-00005F210000}"/>
    <cellStyle name="40% - uthevingsfarge 6 17 2 2" xfId="5898" xr:uid="{00000000-0005-0000-0000-000060210000}"/>
    <cellStyle name="40% - uthevingsfarge 6 17 2 2 2" xfId="8531" xr:uid="{00000000-0005-0000-0000-000061210000}"/>
    <cellStyle name="40% - uthevingsfarge 6 17 2 2 2 2" xfId="16986" xr:uid="{09BF1E83-4E25-4DF1-8AC3-6F8FE501B935}"/>
    <cellStyle name="40% - uthevingsfarge 6 17 2 2 3" xfId="14413" xr:uid="{8E59D7D6-5C42-48F8-941A-79D27A34D5D1}"/>
    <cellStyle name="40% - uthevingsfarge 6 17 2 3" xfId="9300" xr:uid="{00000000-0005-0000-0000-000062210000}"/>
    <cellStyle name="40% - uthevingsfarge 6 17 2 3 2" xfId="17726" xr:uid="{EFFFFB6D-E521-426A-A563-8FEC60A10893}"/>
    <cellStyle name="40% - uthevingsfarge 6 17 3" xfId="5177" xr:uid="{00000000-0005-0000-0000-000063210000}"/>
    <cellStyle name="40% - uthevingsfarge 6 17 3 2" xfId="7830" xr:uid="{00000000-0005-0000-0000-000064210000}"/>
    <cellStyle name="40% - uthevingsfarge 6 17 3 2 2" xfId="16285" xr:uid="{D2A599DB-B6D4-4271-9C27-98BAD91D2C7B}"/>
    <cellStyle name="40% - uthevingsfarge 6 17 3 3" xfId="13712" xr:uid="{E498B595-8CCF-4C78-AA4E-A9D327D068D4}"/>
    <cellStyle name="40% - uthevingsfarge 6 17 4" xfId="10101" xr:uid="{00000000-0005-0000-0000-000065210000}"/>
    <cellStyle name="40% - uthevingsfarge 6 17 4 2" xfId="18522" xr:uid="{C6116398-0E82-480A-89FE-C406FD75FA66}"/>
    <cellStyle name="40% - uthevingsfarge 6 18" xfId="2155" xr:uid="{00000000-0005-0000-0000-000066210000}"/>
    <cellStyle name="40% - uthevingsfarge 6 18 2" xfId="2156" xr:uid="{00000000-0005-0000-0000-000067210000}"/>
    <cellStyle name="40% - uthevingsfarge 6 18 2 2" xfId="5899" xr:uid="{00000000-0005-0000-0000-000068210000}"/>
    <cellStyle name="40% - uthevingsfarge 6 18 2 2 2" xfId="8532" xr:uid="{00000000-0005-0000-0000-000069210000}"/>
    <cellStyle name="40% - uthevingsfarge 6 18 2 2 2 2" xfId="16987" xr:uid="{44191E3D-60A9-4AA3-B788-09B09675B0F8}"/>
    <cellStyle name="40% - uthevingsfarge 6 18 2 2 3" xfId="14414" xr:uid="{C399E0A7-F338-4E96-9319-830579FA0A7D}"/>
    <cellStyle name="40% - uthevingsfarge 6 18 2 3" xfId="9299" xr:uid="{00000000-0005-0000-0000-00006A210000}"/>
    <cellStyle name="40% - uthevingsfarge 6 18 2 3 2" xfId="17725" xr:uid="{2F2AC1D4-D2BF-44BA-AC1E-FE2EC60B712F}"/>
    <cellStyle name="40% - uthevingsfarge 6 18 3" xfId="5178" xr:uid="{00000000-0005-0000-0000-00006B210000}"/>
    <cellStyle name="40% - uthevingsfarge 6 18 3 2" xfId="7831" xr:uid="{00000000-0005-0000-0000-00006C210000}"/>
    <cellStyle name="40% - uthevingsfarge 6 18 3 2 2" xfId="16286" xr:uid="{CAFC4867-F172-4BF9-890E-6840782B98D3}"/>
    <cellStyle name="40% - uthevingsfarge 6 18 3 3" xfId="13713" xr:uid="{1DF91ECC-B843-4C78-8665-11B670B90945}"/>
    <cellStyle name="40% - uthevingsfarge 6 18 4" xfId="10329" xr:uid="{00000000-0005-0000-0000-00006D210000}"/>
    <cellStyle name="40% - uthevingsfarge 6 18 4 2" xfId="18746" xr:uid="{53DC8210-1DD4-4736-B0F7-639CD745E52D}"/>
    <cellStyle name="40% - uthevingsfarge 6 19" xfId="2157" xr:uid="{00000000-0005-0000-0000-00006E210000}"/>
    <cellStyle name="40% - uthevingsfarge 6 19 2" xfId="2158" xr:uid="{00000000-0005-0000-0000-00006F210000}"/>
    <cellStyle name="40% - uthevingsfarge 6 19 2 2" xfId="5900" xr:uid="{00000000-0005-0000-0000-000070210000}"/>
    <cellStyle name="40% - uthevingsfarge 6 19 2 2 2" xfId="8533" xr:uid="{00000000-0005-0000-0000-000071210000}"/>
    <cellStyle name="40% - uthevingsfarge 6 19 2 2 2 2" xfId="16988" xr:uid="{0E15BFCF-0B05-4A5E-B10A-B9D22FD22ABA}"/>
    <cellStyle name="40% - uthevingsfarge 6 19 2 2 3" xfId="14415" xr:uid="{57B44F72-405F-4D6D-AD72-D663447A02B6}"/>
    <cellStyle name="40% - uthevingsfarge 6 19 2 3" xfId="10159" xr:uid="{00000000-0005-0000-0000-000072210000}"/>
    <cellStyle name="40% - uthevingsfarge 6 19 2 3 2" xfId="18576" xr:uid="{38801672-AD8D-4F86-8E64-52123273348D}"/>
    <cellStyle name="40% - uthevingsfarge 6 19 3" xfId="5179" xr:uid="{00000000-0005-0000-0000-000073210000}"/>
    <cellStyle name="40% - uthevingsfarge 6 19 3 2" xfId="7832" xr:uid="{00000000-0005-0000-0000-000074210000}"/>
    <cellStyle name="40% - uthevingsfarge 6 19 3 2 2" xfId="16287" xr:uid="{FA6C4791-9192-4AA9-BB09-9FA36D9949B5}"/>
    <cellStyle name="40% - uthevingsfarge 6 19 3 3" xfId="13714" xr:uid="{284BACDC-3493-4790-A92A-57D1D87D5E8E}"/>
    <cellStyle name="40% - uthevingsfarge 6 19 4" xfId="9298" xr:uid="{00000000-0005-0000-0000-000075210000}"/>
    <cellStyle name="40% - uthevingsfarge 6 19 4 2" xfId="17724" xr:uid="{F0BF3972-E6CD-4E80-B45D-E4F0660F56B7}"/>
    <cellStyle name="40% - uthevingsfarge 6 2" xfId="72" xr:uid="{00000000-0005-0000-0000-000076210000}"/>
    <cellStyle name="40% - uthevingsfarge 6 2 2" xfId="2159" xr:uid="{00000000-0005-0000-0000-000077210000}"/>
    <cellStyle name="40% - uthevingsfarge 6 2 2 2" xfId="5901" xr:uid="{00000000-0005-0000-0000-000078210000}"/>
    <cellStyle name="40% - uthevingsfarge 6 2 2 2 2" xfId="8534" xr:uid="{00000000-0005-0000-0000-000079210000}"/>
    <cellStyle name="40% - uthevingsfarge 6 2 2 2 2 2" xfId="16989" xr:uid="{4732BC14-EA8B-401B-9B91-6C1B9F4C4274}"/>
    <cellStyle name="40% - uthevingsfarge 6 2 2 2 3" xfId="14416" xr:uid="{8A4532FB-88AE-418A-A72E-C70616D407A9}"/>
    <cellStyle name="40% - uthevingsfarge 6 2 2 3" xfId="10350" xr:uid="{00000000-0005-0000-0000-00007A210000}"/>
    <cellStyle name="40% - uthevingsfarge 6 2 2 3 2" xfId="18767" xr:uid="{D2FACBE6-6FA4-4141-ADAB-101CA3E8B7BA}"/>
    <cellStyle name="40% - uthevingsfarge 6 2 3" xfId="5180" xr:uid="{00000000-0005-0000-0000-00007B210000}"/>
    <cellStyle name="40% - uthevingsfarge 6 2 3 2" xfId="7833" xr:uid="{00000000-0005-0000-0000-00007C210000}"/>
    <cellStyle name="40% - uthevingsfarge 6 2 3 2 2" xfId="16288" xr:uid="{781A3C53-630A-456A-B894-81FD6CF320C6}"/>
    <cellStyle name="40% - uthevingsfarge 6 2 3 3" xfId="13715" xr:uid="{BFFB11D7-3E1C-47EF-BB8F-70F55E86981C}"/>
    <cellStyle name="40% - uthevingsfarge 6 2 4" xfId="10671" xr:uid="{00000000-0005-0000-0000-00007D210000}"/>
    <cellStyle name="40% - uthevingsfarge 6 2 4 2" xfId="19078" xr:uid="{5F620413-3340-45C7-B0E3-EAC35D68D7F4}"/>
    <cellStyle name="40% - uthevingsfarge 6 20" xfId="2160" xr:uid="{00000000-0005-0000-0000-00007E210000}"/>
    <cellStyle name="40% - uthevingsfarge 6 20 2" xfId="2161" xr:uid="{00000000-0005-0000-0000-00007F210000}"/>
    <cellStyle name="40% - uthevingsfarge 6 20 2 2" xfId="5902" xr:uid="{00000000-0005-0000-0000-000080210000}"/>
    <cellStyle name="40% - uthevingsfarge 6 20 2 2 2" xfId="8535" xr:uid="{00000000-0005-0000-0000-000081210000}"/>
    <cellStyle name="40% - uthevingsfarge 6 20 2 2 2 2" xfId="16990" xr:uid="{C7EBE2D1-995C-455D-9588-8ABCDFA5A5C7}"/>
    <cellStyle name="40% - uthevingsfarge 6 20 2 2 3" xfId="14417" xr:uid="{C48F6EA8-8858-47F2-A548-49848094EDDD}"/>
    <cellStyle name="40% - uthevingsfarge 6 20 2 3" xfId="9774" xr:uid="{00000000-0005-0000-0000-000082210000}"/>
    <cellStyle name="40% - uthevingsfarge 6 20 2 3 2" xfId="18200" xr:uid="{13E9E252-F9E0-4B40-B149-1A9151398702}"/>
    <cellStyle name="40% - uthevingsfarge 6 20 3" xfId="5181" xr:uid="{00000000-0005-0000-0000-000083210000}"/>
    <cellStyle name="40% - uthevingsfarge 6 20 3 2" xfId="7834" xr:uid="{00000000-0005-0000-0000-000084210000}"/>
    <cellStyle name="40% - uthevingsfarge 6 20 3 2 2" xfId="16289" xr:uid="{A000C2EC-F0DE-45F8-94D5-B67A5D5C6AB9}"/>
    <cellStyle name="40% - uthevingsfarge 6 20 3 3" xfId="13716" xr:uid="{CBBB6DB5-853E-48A3-A431-E8C72BEA935C}"/>
    <cellStyle name="40% - uthevingsfarge 6 20 4" xfId="9297" xr:uid="{00000000-0005-0000-0000-000085210000}"/>
    <cellStyle name="40% - uthevingsfarge 6 20 4 2" xfId="17723" xr:uid="{05ABD64C-B62C-4268-BE3D-A67529C26475}"/>
    <cellStyle name="40% - uthevingsfarge 6 21" xfId="2162" xr:uid="{00000000-0005-0000-0000-000086210000}"/>
    <cellStyle name="40% - uthevingsfarge 6 21 2" xfId="2163" xr:uid="{00000000-0005-0000-0000-000087210000}"/>
    <cellStyle name="40% - uthevingsfarge 6 21 2 2" xfId="5903" xr:uid="{00000000-0005-0000-0000-000088210000}"/>
    <cellStyle name="40% - uthevingsfarge 6 21 2 2 2" xfId="8536" xr:uid="{00000000-0005-0000-0000-000089210000}"/>
    <cellStyle name="40% - uthevingsfarge 6 21 2 2 2 2" xfId="16991" xr:uid="{A45BA3A0-159D-4F67-81A8-20D8D12BB761}"/>
    <cellStyle name="40% - uthevingsfarge 6 21 2 2 3" xfId="14418" xr:uid="{50EF50E9-660C-4823-B385-34B02E725A2B}"/>
    <cellStyle name="40% - uthevingsfarge 6 21 2 3" xfId="10349" xr:uid="{00000000-0005-0000-0000-00008A210000}"/>
    <cellStyle name="40% - uthevingsfarge 6 21 2 3 2" xfId="18766" xr:uid="{797E87A3-1196-4E8A-9DE2-75346AA79BFB}"/>
    <cellStyle name="40% - uthevingsfarge 6 21 3" xfId="5182" xr:uid="{00000000-0005-0000-0000-00008B210000}"/>
    <cellStyle name="40% - uthevingsfarge 6 21 3 2" xfId="7835" xr:uid="{00000000-0005-0000-0000-00008C210000}"/>
    <cellStyle name="40% - uthevingsfarge 6 21 3 2 2" xfId="16290" xr:uid="{40E01033-3438-4F4D-BC5B-DF75A9A3ABF7}"/>
    <cellStyle name="40% - uthevingsfarge 6 21 3 3" xfId="13717" xr:uid="{78427EEE-A3D4-49C5-8AC7-DF231515E422}"/>
    <cellStyle name="40% - uthevingsfarge 6 21 4" xfId="10670" xr:uid="{00000000-0005-0000-0000-00008D210000}"/>
    <cellStyle name="40% - uthevingsfarge 6 21 4 2" xfId="19077" xr:uid="{3DCD6503-C862-4351-A21E-E32CD7763123}"/>
    <cellStyle name="40% - uthevingsfarge 6 22" xfId="2164" xr:uid="{00000000-0005-0000-0000-00008E210000}"/>
    <cellStyle name="40% - uthevingsfarge 6 22 2" xfId="2165" xr:uid="{00000000-0005-0000-0000-00008F210000}"/>
    <cellStyle name="40% - uthevingsfarge 6 22 2 2" xfId="5904" xr:uid="{00000000-0005-0000-0000-000090210000}"/>
    <cellStyle name="40% - uthevingsfarge 6 22 2 2 2" xfId="8537" xr:uid="{00000000-0005-0000-0000-000091210000}"/>
    <cellStyle name="40% - uthevingsfarge 6 22 2 2 2 2" xfId="16992" xr:uid="{4ED23592-4D0F-4A8B-8E25-54AE037A4907}"/>
    <cellStyle name="40% - uthevingsfarge 6 22 2 2 3" xfId="14419" xr:uid="{18D5C51D-B569-4519-8624-7CD1FA855722}"/>
    <cellStyle name="40% - uthevingsfarge 6 22 2 3" xfId="9773" xr:uid="{00000000-0005-0000-0000-000092210000}"/>
    <cellStyle name="40% - uthevingsfarge 6 22 2 3 2" xfId="18199" xr:uid="{759AE527-045D-48BA-9647-0049037EE5AA}"/>
    <cellStyle name="40% - uthevingsfarge 6 22 3" xfId="5183" xr:uid="{00000000-0005-0000-0000-000093210000}"/>
    <cellStyle name="40% - uthevingsfarge 6 22 3 2" xfId="7836" xr:uid="{00000000-0005-0000-0000-000094210000}"/>
    <cellStyle name="40% - uthevingsfarge 6 22 3 2 2" xfId="16291" xr:uid="{A4921DB0-98D8-406E-AB2A-58FE4078BBFC}"/>
    <cellStyle name="40% - uthevingsfarge 6 22 3 3" xfId="13718" xr:uid="{304A2570-6E13-4490-BABC-17E44DF87094}"/>
    <cellStyle name="40% - uthevingsfarge 6 22 4" xfId="9296" xr:uid="{00000000-0005-0000-0000-000095210000}"/>
    <cellStyle name="40% - uthevingsfarge 6 22 4 2" xfId="17722" xr:uid="{8334179B-A150-4E86-8FED-CE47AB682868}"/>
    <cellStyle name="40% - uthevingsfarge 6 23" xfId="2166" xr:uid="{00000000-0005-0000-0000-000096210000}"/>
    <cellStyle name="40% - uthevingsfarge 6 23 2" xfId="2167" xr:uid="{00000000-0005-0000-0000-000097210000}"/>
    <cellStyle name="40% - uthevingsfarge 6 23 2 2" xfId="5905" xr:uid="{00000000-0005-0000-0000-000098210000}"/>
    <cellStyle name="40% - uthevingsfarge 6 23 2 2 2" xfId="8538" xr:uid="{00000000-0005-0000-0000-000099210000}"/>
    <cellStyle name="40% - uthevingsfarge 6 23 2 2 2 2" xfId="16993" xr:uid="{B368B41B-8729-4534-B878-C7249BE5C37D}"/>
    <cellStyle name="40% - uthevingsfarge 6 23 2 2 3" xfId="14420" xr:uid="{681143A8-39ED-44E3-AAC5-3F93E8A3BDBB}"/>
    <cellStyle name="40% - uthevingsfarge 6 23 2 3" xfId="10348" xr:uid="{00000000-0005-0000-0000-00009A210000}"/>
    <cellStyle name="40% - uthevingsfarge 6 23 2 3 2" xfId="18765" xr:uid="{0068DC19-66CD-440B-855E-71F60BFD8219}"/>
    <cellStyle name="40% - uthevingsfarge 6 23 3" xfId="5184" xr:uid="{00000000-0005-0000-0000-00009B210000}"/>
    <cellStyle name="40% - uthevingsfarge 6 23 3 2" xfId="7837" xr:uid="{00000000-0005-0000-0000-00009C210000}"/>
    <cellStyle name="40% - uthevingsfarge 6 23 3 2 2" xfId="16292" xr:uid="{C5246ED4-D515-48EE-83A7-F81DE6DC80A9}"/>
    <cellStyle name="40% - uthevingsfarge 6 23 3 3" xfId="13719" xr:uid="{65E6CD9E-8A27-4B66-B63A-D1F88265CD8F}"/>
    <cellStyle name="40% - uthevingsfarge 6 23 4" xfId="10669" xr:uid="{00000000-0005-0000-0000-00009D210000}"/>
    <cellStyle name="40% - uthevingsfarge 6 23 4 2" xfId="19076" xr:uid="{47E7E618-9540-4597-B5F7-130A97888ECB}"/>
    <cellStyle name="40% - uthevingsfarge 6 24" xfId="2168" xr:uid="{00000000-0005-0000-0000-00009E210000}"/>
    <cellStyle name="40% - uthevingsfarge 6 24 2" xfId="2169" xr:uid="{00000000-0005-0000-0000-00009F210000}"/>
    <cellStyle name="40% - uthevingsfarge 6 24 2 2" xfId="5906" xr:uid="{00000000-0005-0000-0000-0000A0210000}"/>
    <cellStyle name="40% - uthevingsfarge 6 24 2 2 2" xfId="8539" xr:uid="{00000000-0005-0000-0000-0000A1210000}"/>
    <cellStyle name="40% - uthevingsfarge 6 24 2 2 2 2" xfId="16994" xr:uid="{C841F784-3390-4EDE-982B-358C8AD3BBC7}"/>
    <cellStyle name="40% - uthevingsfarge 6 24 2 2 3" xfId="14421" xr:uid="{EE78DF96-ABCF-4834-BD56-5A66208C80CA}"/>
    <cellStyle name="40% - uthevingsfarge 6 24 2 3" xfId="9772" xr:uid="{00000000-0005-0000-0000-0000A2210000}"/>
    <cellStyle name="40% - uthevingsfarge 6 24 2 3 2" xfId="18198" xr:uid="{BB1FFD93-5D29-40E5-9B94-1CE665AF9420}"/>
    <cellStyle name="40% - uthevingsfarge 6 24 3" xfId="5185" xr:uid="{00000000-0005-0000-0000-0000A3210000}"/>
    <cellStyle name="40% - uthevingsfarge 6 24 3 2" xfId="7838" xr:uid="{00000000-0005-0000-0000-0000A4210000}"/>
    <cellStyle name="40% - uthevingsfarge 6 24 3 2 2" xfId="16293" xr:uid="{A516609F-C1C9-40FA-B178-6734CF32B9DA}"/>
    <cellStyle name="40% - uthevingsfarge 6 24 3 3" xfId="13720" xr:uid="{3A92CE7F-3EF2-48FD-AACA-331B4749B7E5}"/>
    <cellStyle name="40% - uthevingsfarge 6 24 4" xfId="9295" xr:uid="{00000000-0005-0000-0000-0000A5210000}"/>
    <cellStyle name="40% - uthevingsfarge 6 24 4 2" xfId="17721" xr:uid="{0AAB36B5-C486-41DD-8618-3DEA2F970285}"/>
    <cellStyle name="40% - uthevingsfarge 6 25" xfId="2170" xr:uid="{00000000-0005-0000-0000-0000A6210000}"/>
    <cellStyle name="40% - uthevingsfarge 6 25 2" xfId="2171" xr:uid="{00000000-0005-0000-0000-0000A7210000}"/>
    <cellStyle name="40% - uthevingsfarge 6 25 2 2" xfId="5907" xr:uid="{00000000-0005-0000-0000-0000A8210000}"/>
    <cellStyle name="40% - uthevingsfarge 6 25 2 2 2" xfId="8540" xr:uid="{00000000-0005-0000-0000-0000A9210000}"/>
    <cellStyle name="40% - uthevingsfarge 6 25 2 2 2 2" xfId="16995" xr:uid="{86502695-A464-4499-8301-FB2FE4870719}"/>
    <cellStyle name="40% - uthevingsfarge 6 25 2 2 3" xfId="14422" xr:uid="{4068E495-8D4E-4825-80D0-5FFD40877782}"/>
    <cellStyle name="40% - uthevingsfarge 6 25 2 3" xfId="10347" xr:uid="{00000000-0005-0000-0000-0000AA210000}"/>
    <cellStyle name="40% - uthevingsfarge 6 25 2 3 2" xfId="18764" xr:uid="{F01F49C1-48C9-4A8F-9682-3D19DCF6A112}"/>
    <cellStyle name="40% - uthevingsfarge 6 25 3" xfId="5186" xr:uid="{00000000-0005-0000-0000-0000AB210000}"/>
    <cellStyle name="40% - uthevingsfarge 6 25 3 2" xfId="7839" xr:uid="{00000000-0005-0000-0000-0000AC210000}"/>
    <cellStyle name="40% - uthevingsfarge 6 25 3 2 2" xfId="16294" xr:uid="{24AC2416-402D-4C84-99CF-04D54A8FB66F}"/>
    <cellStyle name="40% - uthevingsfarge 6 25 3 3" xfId="13721" xr:uid="{D089B62B-6726-4470-95E2-9BC269DA94FF}"/>
    <cellStyle name="40% - uthevingsfarge 6 25 4" xfId="10668" xr:uid="{00000000-0005-0000-0000-0000AD210000}"/>
    <cellStyle name="40% - uthevingsfarge 6 25 4 2" xfId="19075" xr:uid="{C345E3E0-317B-4EDE-936A-DE40DAF30A05}"/>
    <cellStyle name="40% - uthevingsfarge 6 26" xfId="2172" xr:uid="{00000000-0005-0000-0000-0000AE210000}"/>
    <cellStyle name="40% - uthevingsfarge 6 26 2" xfId="2173" xr:uid="{00000000-0005-0000-0000-0000AF210000}"/>
    <cellStyle name="40% - uthevingsfarge 6 26 2 2" xfId="5908" xr:uid="{00000000-0005-0000-0000-0000B0210000}"/>
    <cellStyle name="40% - uthevingsfarge 6 26 2 2 2" xfId="8541" xr:uid="{00000000-0005-0000-0000-0000B1210000}"/>
    <cellStyle name="40% - uthevingsfarge 6 26 2 2 2 2" xfId="16996" xr:uid="{08B62FAF-D065-4304-929D-1B7C19A2719F}"/>
    <cellStyle name="40% - uthevingsfarge 6 26 2 2 3" xfId="14423" xr:uid="{A40F69A8-E2B8-4DA1-8DF8-5ADF55A425DC}"/>
    <cellStyle name="40% - uthevingsfarge 6 26 2 3" xfId="9771" xr:uid="{00000000-0005-0000-0000-0000B2210000}"/>
    <cellStyle name="40% - uthevingsfarge 6 26 2 3 2" xfId="18197" xr:uid="{801D1395-1344-4B30-8494-BC0532CD9316}"/>
    <cellStyle name="40% - uthevingsfarge 6 26 3" xfId="5187" xr:uid="{00000000-0005-0000-0000-0000B3210000}"/>
    <cellStyle name="40% - uthevingsfarge 6 26 3 2" xfId="7840" xr:uid="{00000000-0005-0000-0000-0000B4210000}"/>
    <cellStyle name="40% - uthevingsfarge 6 26 3 2 2" xfId="16295" xr:uid="{859AC26F-8E91-4DF3-B8FA-71881FF5B8D2}"/>
    <cellStyle name="40% - uthevingsfarge 6 26 3 3" xfId="13722" xr:uid="{9B7DFC57-74C9-48C7-9D4D-9364088980EC}"/>
    <cellStyle name="40% - uthevingsfarge 6 26 4" xfId="9294" xr:uid="{00000000-0005-0000-0000-0000B5210000}"/>
    <cellStyle name="40% - uthevingsfarge 6 26 4 2" xfId="17720" xr:uid="{FB39AD6A-29EC-46CF-8D8C-E1614BBC05C1}"/>
    <cellStyle name="40% - uthevingsfarge 6 27" xfId="2174" xr:uid="{00000000-0005-0000-0000-0000B6210000}"/>
    <cellStyle name="40% - uthevingsfarge 6 27 2" xfId="2175" xr:uid="{00000000-0005-0000-0000-0000B7210000}"/>
    <cellStyle name="40% - uthevingsfarge 6 27 2 2" xfId="5909" xr:uid="{00000000-0005-0000-0000-0000B8210000}"/>
    <cellStyle name="40% - uthevingsfarge 6 27 2 2 2" xfId="8542" xr:uid="{00000000-0005-0000-0000-0000B9210000}"/>
    <cellStyle name="40% - uthevingsfarge 6 27 2 2 2 2" xfId="16997" xr:uid="{080B5244-631A-47E6-896C-DD0161F2686E}"/>
    <cellStyle name="40% - uthevingsfarge 6 27 2 2 3" xfId="14424" xr:uid="{21ACDE8A-8DFA-41D2-A37F-5EE95F517A89}"/>
    <cellStyle name="40% - uthevingsfarge 6 27 2 3" xfId="10346" xr:uid="{00000000-0005-0000-0000-0000BA210000}"/>
    <cellStyle name="40% - uthevingsfarge 6 27 2 3 2" xfId="18763" xr:uid="{83EE86AF-1FA0-415D-A51E-1B61E50D1AA6}"/>
    <cellStyle name="40% - uthevingsfarge 6 27 3" xfId="5188" xr:uid="{00000000-0005-0000-0000-0000BB210000}"/>
    <cellStyle name="40% - uthevingsfarge 6 27 3 2" xfId="7841" xr:uid="{00000000-0005-0000-0000-0000BC210000}"/>
    <cellStyle name="40% - uthevingsfarge 6 27 3 2 2" xfId="16296" xr:uid="{F798FB10-104C-4D03-806D-EB0D44DFCA7D}"/>
    <cellStyle name="40% - uthevingsfarge 6 27 3 3" xfId="13723" xr:uid="{381C6C14-B808-4B07-83AA-0A9E2D5FC488}"/>
    <cellStyle name="40% - uthevingsfarge 6 27 4" xfId="10667" xr:uid="{00000000-0005-0000-0000-0000BD210000}"/>
    <cellStyle name="40% - uthevingsfarge 6 27 4 2" xfId="19074" xr:uid="{14DFE401-BD41-48A0-8B9D-1F0DDC0C88AD}"/>
    <cellStyle name="40% - uthevingsfarge 6 28" xfId="2176" xr:uid="{00000000-0005-0000-0000-0000BE210000}"/>
    <cellStyle name="40% - uthevingsfarge 6 28 2" xfId="2177" xr:uid="{00000000-0005-0000-0000-0000BF210000}"/>
    <cellStyle name="40% - uthevingsfarge 6 28 2 2" xfId="5910" xr:uid="{00000000-0005-0000-0000-0000C0210000}"/>
    <cellStyle name="40% - uthevingsfarge 6 28 2 2 2" xfId="8543" xr:uid="{00000000-0005-0000-0000-0000C1210000}"/>
    <cellStyle name="40% - uthevingsfarge 6 28 2 2 2 2" xfId="16998" xr:uid="{D8843E36-0509-412B-8AFA-65464749AAAD}"/>
    <cellStyle name="40% - uthevingsfarge 6 28 2 2 3" xfId="14425" xr:uid="{DF0BE622-A355-4517-B753-907FCA9A86B4}"/>
    <cellStyle name="40% - uthevingsfarge 6 28 2 3" xfId="9770" xr:uid="{00000000-0005-0000-0000-0000C2210000}"/>
    <cellStyle name="40% - uthevingsfarge 6 28 2 3 2" xfId="18196" xr:uid="{EF05C77A-60F5-4B37-9CB7-DC3C4398DA73}"/>
    <cellStyle name="40% - uthevingsfarge 6 28 3" xfId="5189" xr:uid="{00000000-0005-0000-0000-0000C3210000}"/>
    <cellStyle name="40% - uthevingsfarge 6 28 3 2" xfId="7842" xr:uid="{00000000-0005-0000-0000-0000C4210000}"/>
    <cellStyle name="40% - uthevingsfarge 6 28 3 2 2" xfId="16297" xr:uid="{A1216FAC-2624-43A7-AFE3-DA39BD057201}"/>
    <cellStyle name="40% - uthevingsfarge 6 28 3 3" xfId="13724" xr:uid="{AF2F75A7-CCD3-4BD2-9124-51B560C9A35F}"/>
    <cellStyle name="40% - uthevingsfarge 6 28 4" xfId="9293" xr:uid="{00000000-0005-0000-0000-0000C5210000}"/>
    <cellStyle name="40% - uthevingsfarge 6 28 4 2" xfId="17719" xr:uid="{5B30639E-0881-454C-A73D-53BCC26FC3F9}"/>
    <cellStyle name="40% - uthevingsfarge 6 29" xfId="2178" xr:uid="{00000000-0005-0000-0000-0000C6210000}"/>
    <cellStyle name="40% - uthevingsfarge 6 29 2" xfId="2179" xr:uid="{00000000-0005-0000-0000-0000C7210000}"/>
    <cellStyle name="40% - uthevingsfarge 6 29 2 2" xfId="5911" xr:uid="{00000000-0005-0000-0000-0000C8210000}"/>
    <cellStyle name="40% - uthevingsfarge 6 29 2 2 2" xfId="8544" xr:uid="{00000000-0005-0000-0000-0000C9210000}"/>
    <cellStyle name="40% - uthevingsfarge 6 29 2 2 2 2" xfId="16999" xr:uid="{C2E152C0-0263-47A8-8F14-26A1727C0A79}"/>
    <cellStyle name="40% - uthevingsfarge 6 29 2 2 3" xfId="14426" xr:uid="{4ACC320D-AE6F-4C01-858A-DA46592A2FC3}"/>
    <cellStyle name="40% - uthevingsfarge 6 29 2 3" xfId="10345" xr:uid="{00000000-0005-0000-0000-0000CA210000}"/>
    <cellStyle name="40% - uthevingsfarge 6 29 2 3 2" xfId="18762" xr:uid="{04DA6C6E-13BE-4045-9304-8AF46D5D796D}"/>
    <cellStyle name="40% - uthevingsfarge 6 29 3" xfId="5190" xr:uid="{00000000-0005-0000-0000-0000CB210000}"/>
    <cellStyle name="40% - uthevingsfarge 6 29 3 2" xfId="7843" xr:uid="{00000000-0005-0000-0000-0000CC210000}"/>
    <cellStyle name="40% - uthevingsfarge 6 29 3 2 2" xfId="16298" xr:uid="{505B624C-89E4-4D8E-A642-E30B5CE068E3}"/>
    <cellStyle name="40% - uthevingsfarge 6 29 3 3" xfId="13725" xr:uid="{FA7086FB-29C0-45C5-AC56-F99DC16AECCA}"/>
    <cellStyle name="40% - uthevingsfarge 6 29 4" xfId="10666" xr:uid="{00000000-0005-0000-0000-0000CD210000}"/>
    <cellStyle name="40% - uthevingsfarge 6 29 4 2" xfId="19073" xr:uid="{8B9EAF0C-6831-462D-AE30-021993E78A16}"/>
    <cellStyle name="40% - uthevingsfarge 6 3" xfId="2180" xr:uid="{00000000-0005-0000-0000-0000CE210000}"/>
    <cellStyle name="40% - uthevingsfarge 6 3 2" xfId="2181" xr:uid="{00000000-0005-0000-0000-0000CF210000}"/>
    <cellStyle name="40% - uthevingsfarge 6 3 2 2" xfId="5912" xr:uid="{00000000-0005-0000-0000-0000D0210000}"/>
    <cellStyle name="40% - uthevingsfarge 6 3 2 2 2" xfId="8545" xr:uid="{00000000-0005-0000-0000-0000D1210000}"/>
    <cellStyle name="40% - uthevingsfarge 6 3 2 2 2 2" xfId="17000" xr:uid="{36825A74-BF96-4D75-9EC8-AC973035F1F8}"/>
    <cellStyle name="40% - uthevingsfarge 6 3 2 2 3" xfId="14427" xr:uid="{4AD1EF82-868E-40BD-8DC6-8C4DB6CFA20F}"/>
    <cellStyle name="40% - uthevingsfarge 6 3 2 3" xfId="9769" xr:uid="{00000000-0005-0000-0000-0000D2210000}"/>
    <cellStyle name="40% - uthevingsfarge 6 3 2 3 2" xfId="18195" xr:uid="{5CDD61B5-EF36-40FA-853F-D0BBAE883FDD}"/>
    <cellStyle name="40% - uthevingsfarge 6 3 3" xfId="5191" xr:uid="{00000000-0005-0000-0000-0000D3210000}"/>
    <cellStyle name="40% - uthevingsfarge 6 3 3 2" xfId="7844" xr:uid="{00000000-0005-0000-0000-0000D4210000}"/>
    <cellStyle name="40% - uthevingsfarge 6 3 3 2 2" xfId="16299" xr:uid="{6849E4E7-1C55-47D8-83B6-37AC09115267}"/>
    <cellStyle name="40% - uthevingsfarge 6 3 3 3" xfId="13726" xr:uid="{2E02174C-BACA-42CA-BCB8-0966CA43E69A}"/>
    <cellStyle name="40% - uthevingsfarge 6 3 4" xfId="9292" xr:uid="{00000000-0005-0000-0000-0000D5210000}"/>
    <cellStyle name="40% - uthevingsfarge 6 3 4 2" xfId="17718" xr:uid="{B3975956-BCE3-4E80-A593-B4AF09021337}"/>
    <cellStyle name="40% - uthevingsfarge 6 30" xfId="2182" xr:uid="{00000000-0005-0000-0000-0000D6210000}"/>
    <cellStyle name="40% - uthevingsfarge 6 30 2" xfId="2183" xr:uid="{00000000-0005-0000-0000-0000D7210000}"/>
    <cellStyle name="40% - uthevingsfarge 6 30 2 2" xfId="5913" xr:uid="{00000000-0005-0000-0000-0000D8210000}"/>
    <cellStyle name="40% - uthevingsfarge 6 30 2 2 2" xfId="8546" xr:uid="{00000000-0005-0000-0000-0000D9210000}"/>
    <cellStyle name="40% - uthevingsfarge 6 30 2 2 2 2" xfId="17001" xr:uid="{A6066DB7-4334-4782-B357-ED8962118F24}"/>
    <cellStyle name="40% - uthevingsfarge 6 30 2 2 3" xfId="14428" xr:uid="{A4DF0B64-11C5-45CE-85F8-C032FAB16225}"/>
    <cellStyle name="40% - uthevingsfarge 6 30 2 3" xfId="10344" xr:uid="{00000000-0005-0000-0000-0000DA210000}"/>
    <cellStyle name="40% - uthevingsfarge 6 30 2 3 2" xfId="18761" xr:uid="{512C9AAA-4E09-4490-9798-61650C2AFE2E}"/>
    <cellStyle name="40% - uthevingsfarge 6 30 3" xfId="5192" xr:uid="{00000000-0005-0000-0000-0000DB210000}"/>
    <cellStyle name="40% - uthevingsfarge 6 30 3 2" xfId="7845" xr:uid="{00000000-0005-0000-0000-0000DC210000}"/>
    <cellStyle name="40% - uthevingsfarge 6 30 3 2 2" xfId="16300" xr:uid="{5B0ED920-AADB-4BDC-82C9-85250521EFEC}"/>
    <cellStyle name="40% - uthevingsfarge 6 30 3 3" xfId="13727" xr:uid="{A54F1AB9-E910-4CD4-83E1-8AECA46412E4}"/>
    <cellStyle name="40% - uthevingsfarge 6 30 4" xfId="10665" xr:uid="{00000000-0005-0000-0000-0000DD210000}"/>
    <cellStyle name="40% - uthevingsfarge 6 30 4 2" xfId="19072" xr:uid="{2E998846-380C-439A-B1DE-B3A41B69722E}"/>
    <cellStyle name="40% - uthevingsfarge 6 31" xfId="2184" xr:uid="{00000000-0005-0000-0000-0000DE210000}"/>
    <cellStyle name="40% - uthevingsfarge 6 31 2" xfId="2185" xr:uid="{00000000-0005-0000-0000-0000DF210000}"/>
    <cellStyle name="40% - uthevingsfarge 6 31 2 2" xfId="5914" xr:uid="{00000000-0005-0000-0000-0000E0210000}"/>
    <cellStyle name="40% - uthevingsfarge 6 31 2 2 2" xfId="8547" xr:uid="{00000000-0005-0000-0000-0000E1210000}"/>
    <cellStyle name="40% - uthevingsfarge 6 31 2 2 2 2" xfId="17002" xr:uid="{294355B4-DD52-456E-98CC-03DF28BBED1C}"/>
    <cellStyle name="40% - uthevingsfarge 6 31 2 2 3" xfId="14429" xr:uid="{DC52B403-5642-4380-AEBF-AC6933D6AB04}"/>
    <cellStyle name="40% - uthevingsfarge 6 31 2 3" xfId="9768" xr:uid="{00000000-0005-0000-0000-0000E2210000}"/>
    <cellStyle name="40% - uthevingsfarge 6 31 2 3 2" xfId="18194" xr:uid="{346E75AF-C4F4-4281-A222-C4AB7A6AB4CE}"/>
    <cellStyle name="40% - uthevingsfarge 6 31 3" xfId="5193" xr:uid="{00000000-0005-0000-0000-0000E3210000}"/>
    <cellStyle name="40% - uthevingsfarge 6 31 3 2" xfId="7846" xr:uid="{00000000-0005-0000-0000-0000E4210000}"/>
    <cellStyle name="40% - uthevingsfarge 6 31 3 2 2" xfId="16301" xr:uid="{2E6EFBE7-5A9D-43D6-B69A-FCA51CA2074B}"/>
    <cellStyle name="40% - uthevingsfarge 6 31 3 3" xfId="13728" xr:uid="{A1A96BDB-FF58-4A10-BD0D-C36352044A08}"/>
    <cellStyle name="40% - uthevingsfarge 6 31 4" xfId="9291" xr:uid="{00000000-0005-0000-0000-0000E5210000}"/>
    <cellStyle name="40% - uthevingsfarge 6 31 4 2" xfId="17717" xr:uid="{148844EF-833A-4E3A-A23A-5AE34E12A478}"/>
    <cellStyle name="40% - uthevingsfarge 6 32" xfId="2186" xr:uid="{00000000-0005-0000-0000-0000E6210000}"/>
    <cellStyle name="40% - uthevingsfarge 6 32 2" xfId="2187" xr:uid="{00000000-0005-0000-0000-0000E7210000}"/>
    <cellStyle name="40% - uthevingsfarge 6 32 2 2" xfId="5915" xr:uid="{00000000-0005-0000-0000-0000E8210000}"/>
    <cellStyle name="40% - uthevingsfarge 6 32 2 2 2" xfId="8548" xr:uid="{00000000-0005-0000-0000-0000E9210000}"/>
    <cellStyle name="40% - uthevingsfarge 6 32 2 2 2 2" xfId="17003" xr:uid="{6A87691C-BF9C-4FC7-B281-49FD1B3590F3}"/>
    <cellStyle name="40% - uthevingsfarge 6 32 2 2 3" xfId="14430" xr:uid="{5AC367CC-034F-4D82-8A68-00859E87BAB2}"/>
    <cellStyle name="40% - uthevingsfarge 6 32 2 3" xfId="10343" xr:uid="{00000000-0005-0000-0000-0000EA210000}"/>
    <cellStyle name="40% - uthevingsfarge 6 32 2 3 2" xfId="18760" xr:uid="{E9150BC5-C13B-43E4-9B99-E0ED4B05B3EB}"/>
    <cellStyle name="40% - uthevingsfarge 6 32 3" xfId="5194" xr:uid="{00000000-0005-0000-0000-0000EB210000}"/>
    <cellStyle name="40% - uthevingsfarge 6 32 3 2" xfId="7847" xr:uid="{00000000-0005-0000-0000-0000EC210000}"/>
    <cellStyle name="40% - uthevingsfarge 6 32 3 2 2" xfId="16302" xr:uid="{109E3580-D84F-4659-B897-7C42015C0F4B}"/>
    <cellStyle name="40% - uthevingsfarge 6 32 3 3" xfId="13729" xr:uid="{F720D8CF-BEF3-4C08-8353-C3084DB1B7BD}"/>
    <cellStyle name="40% - uthevingsfarge 6 32 4" xfId="10664" xr:uid="{00000000-0005-0000-0000-0000ED210000}"/>
    <cellStyle name="40% - uthevingsfarge 6 32 4 2" xfId="19071" xr:uid="{16EB4706-0DD5-4778-B940-A7E5A106B2ED}"/>
    <cellStyle name="40% - uthevingsfarge 6 33" xfId="2188" xr:uid="{00000000-0005-0000-0000-0000EE210000}"/>
    <cellStyle name="40% - uthevingsfarge 6 33 2" xfId="2189" xr:uid="{00000000-0005-0000-0000-0000EF210000}"/>
    <cellStyle name="40% - uthevingsfarge 6 33 2 2" xfId="5916" xr:uid="{00000000-0005-0000-0000-0000F0210000}"/>
    <cellStyle name="40% - uthevingsfarge 6 33 2 2 2" xfId="8549" xr:uid="{00000000-0005-0000-0000-0000F1210000}"/>
    <cellStyle name="40% - uthevingsfarge 6 33 2 2 2 2" xfId="17004" xr:uid="{45AE299A-657E-41B8-96DC-D0CE1B719D14}"/>
    <cellStyle name="40% - uthevingsfarge 6 33 2 2 3" xfId="14431" xr:uid="{39FDE8E2-BEA1-4C97-ACCD-B7E741929883}"/>
    <cellStyle name="40% - uthevingsfarge 6 33 2 3" xfId="9767" xr:uid="{00000000-0005-0000-0000-0000F2210000}"/>
    <cellStyle name="40% - uthevingsfarge 6 33 2 3 2" xfId="18193" xr:uid="{2DF2C900-2BBB-4999-AFBB-39D88841C299}"/>
    <cellStyle name="40% - uthevingsfarge 6 33 3" xfId="5195" xr:uid="{00000000-0005-0000-0000-0000F3210000}"/>
    <cellStyle name="40% - uthevingsfarge 6 33 3 2" xfId="7848" xr:uid="{00000000-0005-0000-0000-0000F4210000}"/>
    <cellStyle name="40% - uthevingsfarge 6 33 3 2 2" xfId="16303" xr:uid="{35A65086-9BAF-421E-848F-1FCE273EF839}"/>
    <cellStyle name="40% - uthevingsfarge 6 33 3 3" xfId="13730" xr:uid="{EEC221FD-9672-4049-9CD2-F94F3C084B84}"/>
    <cellStyle name="40% - uthevingsfarge 6 33 4" xfId="9290" xr:uid="{00000000-0005-0000-0000-0000F5210000}"/>
    <cellStyle name="40% - uthevingsfarge 6 33 4 2" xfId="17716" xr:uid="{82FC745E-4836-4F8F-8E21-FF1564EB4DB1}"/>
    <cellStyle name="40% - uthevingsfarge 6 34" xfId="2190" xr:uid="{00000000-0005-0000-0000-0000F6210000}"/>
    <cellStyle name="40% - uthevingsfarge 6 34 2" xfId="2191" xr:uid="{00000000-0005-0000-0000-0000F7210000}"/>
    <cellStyle name="40% - uthevingsfarge 6 34 2 2" xfId="5917" xr:uid="{00000000-0005-0000-0000-0000F8210000}"/>
    <cellStyle name="40% - uthevingsfarge 6 34 2 2 2" xfId="8550" xr:uid="{00000000-0005-0000-0000-0000F9210000}"/>
    <cellStyle name="40% - uthevingsfarge 6 34 2 2 2 2" xfId="17005" xr:uid="{DDFE2985-0AA2-42C7-A337-3653023DDC93}"/>
    <cellStyle name="40% - uthevingsfarge 6 34 2 2 3" xfId="14432" xr:uid="{D7B6F6EB-EBEC-4298-A0FC-8D50718DE2A6}"/>
    <cellStyle name="40% - uthevingsfarge 6 34 2 3" xfId="10342" xr:uid="{00000000-0005-0000-0000-0000FA210000}"/>
    <cellStyle name="40% - uthevingsfarge 6 34 2 3 2" xfId="18759" xr:uid="{F8E8A4AC-60CF-47E5-92E5-28966501B28A}"/>
    <cellStyle name="40% - uthevingsfarge 6 34 3" xfId="5196" xr:uid="{00000000-0005-0000-0000-0000FB210000}"/>
    <cellStyle name="40% - uthevingsfarge 6 34 3 2" xfId="7849" xr:uid="{00000000-0005-0000-0000-0000FC210000}"/>
    <cellStyle name="40% - uthevingsfarge 6 34 3 2 2" xfId="16304" xr:uid="{2DA19C77-EF8F-4ED1-81D5-D45472EA3425}"/>
    <cellStyle name="40% - uthevingsfarge 6 34 3 3" xfId="13731" xr:uid="{DDB30B03-ADB5-4EA6-8501-C9EC1049340A}"/>
    <cellStyle name="40% - uthevingsfarge 6 34 4" xfId="10663" xr:uid="{00000000-0005-0000-0000-0000FD210000}"/>
    <cellStyle name="40% - uthevingsfarge 6 34 4 2" xfId="19070" xr:uid="{745539D5-CC24-4838-A869-32725A734E02}"/>
    <cellStyle name="40% - uthevingsfarge 6 35" xfId="2192" xr:uid="{00000000-0005-0000-0000-0000FE210000}"/>
    <cellStyle name="40% - uthevingsfarge 6 35 2" xfId="2193" xr:uid="{00000000-0005-0000-0000-0000FF210000}"/>
    <cellStyle name="40% - uthevingsfarge 6 35 2 2" xfId="5918" xr:uid="{00000000-0005-0000-0000-000000220000}"/>
    <cellStyle name="40% - uthevingsfarge 6 35 2 2 2" xfId="8551" xr:uid="{00000000-0005-0000-0000-000001220000}"/>
    <cellStyle name="40% - uthevingsfarge 6 35 2 2 2 2" xfId="17006" xr:uid="{5C1695C9-CF82-4C38-81A0-BEAB0D694E69}"/>
    <cellStyle name="40% - uthevingsfarge 6 35 2 2 3" xfId="14433" xr:uid="{C487C8D5-C9A0-407C-AFAA-E9C07BDD1550}"/>
    <cellStyle name="40% - uthevingsfarge 6 35 2 3" xfId="9766" xr:uid="{00000000-0005-0000-0000-000002220000}"/>
    <cellStyle name="40% - uthevingsfarge 6 35 2 3 2" xfId="18192" xr:uid="{04BFF18D-814D-4586-A9BD-92B72A781FCE}"/>
    <cellStyle name="40% - uthevingsfarge 6 35 3" xfId="5197" xr:uid="{00000000-0005-0000-0000-000003220000}"/>
    <cellStyle name="40% - uthevingsfarge 6 35 3 2" xfId="7850" xr:uid="{00000000-0005-0000-0000-000004220000}"/>
    <cellStyle name="40% - uthevingsfarge 6 35 3 2 2" xfId="16305" xr:uid="{6E912551-CA68-4E03-A25E-48D81FEE64EF}"/>
    <cellStyle name="40% - uthevingsfarge 6 35 3 3" xfId="13732" xr:uid="{D2DA00A2-925F-4CEF-A4BE-588DC8F79F06}"/>
    <cellStyle name="40% - uthevingsfarge 6 35 4" xfId="9289" xr:uid="{00000000-0005-0000-0000-000005220000}"/>
    <cellStyle name="40% - uthevingsfarge 6 35 4 2" xfId="17715" xr:uid="{966A16D9-CAA9-47AC-8A7D-FC682C98A259}"/>
    <cellStyle name="40% - uthevingsfarge 6 36" xfId="2194" xr:uid="{00000000-0005-0000-0000-000006220000}"/>
    <cellStyle name="40% - uthevingsfarge 6 36 2" xfId="2195" xr:uid="{00000000-0005-0000-0000-000007220000}"/>
    <cellStyle name="40% - uthevingsfarge 6 36 2 2" xfId="5919" xr:uid="{00000000-0005-0000-0000-000008220000}"/>
    <cellStyle name="40% - uthevingsfarge 6 36 2 2 2" xfId="8552" xr:uid="{00000000-0005-0000-0000-000009220000}"/>
    <cellStyle name="40% - uthevingsfarge 6 36 2 2 2 2" xfId="17007" xr:uid="{11F3F334-99A3-48A4-BE3A-444C1642CF64}"/>
    <cellStyle name="40% - uthevingsfarge 6 36 2 2 3" xfId="14434" xr:uid="{E22E7599-C9C8-4970-A78A-3A514A1E9015}"/>
    <cellStyle name="40% - uthevingsfarge 6 36 2 3" xfId="10341" xr:uid="{00000000-0005-0000-0000-00000A220000}"/>
    <cellStyle name="40% - uthevingsfarge 6 36 2 3 2" xfId="18758" xr:uid="{7B2AD4DD-ABCC-4AE5-9861-014F13D6221B}"/>
    <cellStyle name="40% - uthevingsfarge 6 36 3" xfId="5198" xr:uid="{00000000-0005-0000-0000-00000B220000}"/>
    <cellStyle name="40% - uthevingsfarge 6 36 3 2" xfId="7851" xr:uid="{00000000-0005-0000-0000-00000C220000}"/>
    <cellStyle name="40% - uthevingsfarge 6 36 3 2 2" xfId="16306" xr:uid="{D4ED2B7A-DEA2-4659-97EB-AE7BFD3713FC}"/>
    <cellStyle name="40% - uthevingsfarge 6 36 3 3" xfId="13733" xr:uid="{CDDBBE66-5B9B-4780-A147-7AEC8166EACB}"/>
    <cellStyle name="40% - uthevingsfarge 6 36 4" xfId="10662" xr:uid="{00000000-0005-0000-0000-00000D220000}"/>
    <cellStyle name="40% - uthevingsfarge 6 36 4 2" xfId="19069" xr:uid="{2D4AD865-CB45-48F2-B90F-6EB5EB2B3494}"/>
    <cellStyle name="40% - uthevingsfarge 6 37" xfId="2196" xr:uid="{00000000-0005-0000-0000-00000E220000}"/>
    <cellStyle name="40% - uthevingsfarge 6 37 2" xfId="2197" xr:uid="{00000000-0005-0000-0000-00000F220000}"/>
    <cellStyle name="40% - uthevingsfarge 6 37 2 2" xfId="5920" xr:uid="{00000000-0005-0000-0000-000010220000}"/>
    <cellStyle name="40% - uthevingsfarge 6 37 2 2 2" xfId="8553" xr:uid="{00000000-0005-0000-0000-000011220000}"/>
    <cellStyle name="40% - uthevingsfarge 6 37 2 2 2 2" xfId="17008" xr:uid="{46E51922-8267-4426-8280-3E73F68F8EED}"/>
    <cellStyle name="40% - uthevingsfarge 6 37 2 2 3" xfId="14435" xr:uid="{949D8579-4B4E-4215-ADC2-EAF95701D821}"/>
    <cellStyle name="40% - uthevingsfarge 6 37 2 3" xfId="9765" xr:uid="{00000000-0005-0000-0000-000012220000}"/>
    <cellStyle name="40% - uthevingsfarge 6 37 2 3 2" xfId="18191" xr:uid="{6280635E-1164-47BD-84AC-5E62727EA18D}"/>
    <cellStyle name="40% - uthevingsfarge 6 37 3" xfId="5199" xr:uid="{00000000-0005-0000-0000-000013220000}"/>
    <cellStyle name="40% - uthevingsfarge 6 37 3 2" xfId="7852" xr:uid="{00000000-0005-0000-0000-000014220000}"/>
    <cellStyle name="40% - uthevingsfarge 6 37 3 2 2" xfId="16307" xr:uid="{E9BDB0F4-A3D4-4571-AEB2-AE48E03EFDAB}"/>
    <cellStyle name="40% - uthevingsfarge 6 37 3 3" xfId="13734" xr:uid="{2B2A2759-BA76-46EF-AFCC-C5A66AAA0363}"/>
    <cellStyle name="40% - uthevingsfarge 6 37 4" xfId="9288" xr:uid="{00000000-0005-0000-0000-000015220000}"/>
    <cellStyle name="40% - uthevingsfarge 6 37 4 2" xfId="17714" xr:uid="{D444D1F8-669C-4B5B-AAFB-EF22870AF453}"/>
    <cellStyle name="40% - uthevingsfarge 6 38" xfId="2198" xr:uid="{00000000-0005-0000-0000-000016220000}"/>
    <cellStyle name="40% - uthevingsfarge 6 38 2" xfId="2199" xr:uid="{00000000-0005-0000-0000-000017220000}"/>
    <cellStyle name="40% - uthevingsfarge 6 38 2 2" xfId="5921" xr:uid="{00000000-0005-0000-0000-000018220000}"/>
    <cellStyle name="40% - uthevingsfarge 6 38 2 2 2" xfId="8554" xr:uid="{00000000-0005-0000-0000-000019220000}"/>
    <cellStyle name="40% - uthevingsfarge 6 38 2 2 2 2" xfId="17009" xr:uid="{28D9F68F-0123-41DE-AB04-068C12F39F50}"/>
    <cellStyle name="40% - uthevingsfarge 6 38 2 2 3" xfId="14436" xr:uid="{9289F05F-2FC5-4935-874A-B6685AB58242}"/>
    <cellStyle name="40% - uthevingsfarge 6 38 2 3" xfId="10158" xr:uid="{00000000-0005-0000-0000-00001A220000}"/>
    <cellStyle name="40% - uthevingsfarge 6 38 2 3 2" xfId="18575" xr:uid="{AC65A1C4-D194-411D-ADB0-29A8D14F3E6E}"/>
    <cellStyle name="40% - uthevingsfarge 6 38 3" xfId="5200" xr:uid="{00000000-0005-0000-0000-00001B220000}"/>
    <cellStyle name="40% - uthevingsfarge 6 38 3 2" xfId="7853" xr:uid="{00000000-0005-0000-0000-00001C220000}"/>
    <cellStyle name="40% - uthevingsfarge 6 38 3 2 2" xfId="16308" xr:uid="{86BBB890-519A-433E-AB4D-E6030C59169D}"/>
    <cellStyle name="40% - uthevingsfarge 6 38 3 3" xfId="13735" xr:uid="{C705CB63-B8FB-414F-8E04-0CDF8601A4E9}"/>
    <cellStyle name="40% - uthevingsfarge 6 38 4" xfId="9287" xr:uid="{00000000-0005-0000-0000-00001D220000}"/>
    <cellStyle name="40% - uthevingsfarge 6 38 4 2" xfId="17713" xr:uid="{840011C9-7D47-4C3C-B85C-64929A6EDAE7}"/>
    <cellStyle name="40% - uthevingsfarge 6 39" xfId="2200" xr:uid="{00000000-0005-0000-0000-00001E220000}"/>
    <cellStyle name="40% - uthevingsfarge 6 39 2" xfId="2201" xr:uid="{00000000-0005-0000-0000-00001F220000}"/>
    <cellStyle name="40% - uthevingsfarge 6 39 2 2" xfId="5922" xr:uid="{00000000-0005-0000-0000-000020220000}"/>
    <cellStyle name="40% - uthevingsfarge 6 39 2 2 2" xfId="8555" xr:uid="{00000000-0005-0000-0000-000021220000}"/>
    <cellStyle name="40% - uthevingsfarge 6 39 2 2 2 2" xfId="17010" xr:uid="{DF716190-BF84-4952-BC63-49A66268CB37}"/>
    <cellStyle name="40% - uthevingsfarge 6 39 2 2 3" xfId="14437" xr:uid="{1EA3DECC-79C9-47F3-BAAD-484DEAFB51E0}"/>
    <cellStyle name="40% - uthevingsfarge 6 39 2 3" xfId="10340" xr:uid="{00000000-0005-0000-0000-000022220000}"/>
    <cellStyle name="40% - uthevingsfarge 6 39 2 3 2" xfId="18757" xr:uid="{72784912-58FE-43B5-A4D2-E466D7692920}"/>
    <cellStyle name="40% - uthevingsfarge 6 39 3" xfId="5201" xr:uid="{00000000-0005-0000-0000-000023220000}"/>
    <cellStyle name="40% - uthevingsfarge 6 39 3 2" xfId="7854" xr:uid="{00000000-0005-0000-0000-000024220000}"/>
    <cellStyle name="40% - uthevingsfarge 6 39 3 2 2" xfId="16309" xr:uid="{FF4E0598-B646-489B-B827-7A57EAD58E2D}"/>
    <cellStyle name="40% - uthevingsfarge 6 39 3 3" xfId="13736" xr:uid="{B531D470-D00A-47FE-B0AF-3C4E1FEE57F9}"/>
    <cellStyle name="40% - uthevingsfarge 6 39 4" xfId="10661" xr:uid="{00000000-0005-0000-0000-000025220000}"/>
    <cellStyle name="40% - uthevingsfarge 6 39 4 2" xfId="19068" xr:uid="{B22B5F53-6813-4310-86CD-477B929EEF44}"/>
    <cellStyle name="40% - uthevingsfarge 6 4" xfId="2202" xr:uid="{00000000-0005-0000-0000-000026220000}"/>
    <cellStyle name="40% - uthevingsfarge 6 4 2" xfId="2203" xr:uid="{00000000-0005-0000-0000-000027220000}"/>
    <cellStyle name="40% - uthevingsfarge 6 4 2 2" xfId="5923" xr:uid="{00000000-0005-0000-0000-000028220000}"/>
    <cellStyle name="40% - uthevingsfarge 6 4 2 2 2" xfId="8556" xr:uid="{00000000-0005-0000-0000-000029220000}"/>
    <cellStyle name="40% - uthevingsfarge 6 4 2 2 2 2" xfId="17011" xr:uid="{84C7E00F-A446-4B37-8568-03B130BAD566}"/>
    <cellStyle name="40% - uthevingsfarge 6 4 2 2 3" xfId="14438" xr:uid="{9285504C-0414-4D1D-B255-8E242C090149}"/>
    <cellStyle name="40% - uthevingsfarge 6 4 2 3" xfId="9764" xr:uid="{00000000-0005-0000-0000-00002A220000}"/>
    <cellStyle name="40% - uthevingsfarge 6 4 2 3 2" xfId="18190" xr:uid="{FF4FAE5B-C0F1-44D5-9B75-8AED6E8387C4}"/>
    <cellStyle name="40% - uthevingsfarge 6 4 3" xfId="5202" xr:uid="{00000000-0005-0000-0000-00002B220000}"/>
    <cellStyle name="40% - uthevingsfarge 6 4 3 2" xfId="7855" xr:uid="{00000000-0005-0000-0000-00002C220000}"/>
    <cellStyle name="40% - uthevingsfarge 6 4 3 2 2" xfId="16310" xr:uid="{03634406-5B3B-49C8-9BDB-1BF38A33BD69}"/>
    <cellStyle name="40% - uthevingsfarge 6 4 3 3" xfId="13737" xr:uid="{84BA814F-BE59-4137-81B2-B7380533C26A}"/>
    <cellStyle name="40% - uthevingsfarge 6 4 4" xfId="9286" xr:uid="{00000000-0005-0000-0000-00002D220000}"/>
    <cellStyle name="40% - uthevingsfarge 6 4 4 2" xfId="17712" xr:uid="{A3A382DC-2D4D-4280-9AE1-505494D3A8A5}"/>
    <cellStyle name="40% - uthevingsfarge 6 40" xfId="2204" xr:uid="{00000000-0005-0000-0000-00002E220000}"/>
    <cellStyle name="40% - uthevingsfarge 6 40 2" xfId="2205" xr:uid="{00000000-0005-0000-0000-00002F220000}"/>
    <cellStyle name="40% - uthevingsfarge 6 40 2 2" xfId="5924" xr:uid="{00000000-0005-0000-0000-000030220000}"/>
    <cellStyle name="40% - uthevingsfarge 6 40 2 2 2" xfId="8557" xr:uid="{00000000-0005-0000-0000-000031220000}"/>
    <cellStyle name="40% - uthevingsfarge 6 40 2 2 2 2" xfId="17012" xr:uid="{235CF3F6-1C21-43B7-AD72-62562272927D}"/>
    <cellStyle name="40% - uthevingsfarge 6 40 2 2 3" xfId="14439" xr:uid="{2DC58551-1A10-48D4-B990-BB8687079AAF}"/>
    <cellStyle name="40% - uthevingsfarge 6 40 2 3" xfId="10339" xr:uid="{00000000-0005-0000-0000-000032220000}"/>
    <cellStyle name="40% - uthevingsfarge 6 40 2 3 2" xfId="18756" xr:uid="{186C0B25-DAC5-43CD-AD2F-1F9FD96CC7E9}"/>
    <cellStyle name="40% - uthevingsfarge 6 40 3" xfId="5203" xr:uid="{00000000-0005-0000-0000-000033220000}"/>
    <cellStyle name="40% - uthevingsfarge 6 40 3 2" xfId="7856" xr:uid="{00000000-0005-0000-0000-000034220000}"/>
    <cellStyle name="40% - uthevingsfarge 6 40 3 2 2" xfId="16311" xr:uid="{31E10274-3772-4CC2-8F9F-74026929D349}"/>
    <cellStyle name="40% - uthevingsfarge 6 40 3 3" xfId="13738" xr:uid="{F9F83435-0E4D-4C75-B1F8-2377B14CD352}"/>
    <cellStyle name="40% - uthevingsfarge 6 40 4" xfId="10660" xr:uid="{00000000-0005-0000-0000-000035220000}"/>
    <cellStyle name="40% - uthevingsfarge 6 40 4 2" xfId="19067" xr:uid="{C55DE5DA-A214-4779-AE53-CA33547DA29E}"/>
    <cellStyle name="40% - uthevingsfarge 6 41" xfId="2206" xr:uid="{00000000-0005-0000-0000-000036220000}"/>
    <cellStyle name="40% - uthevingsfarge 6 41 2" xfId="2207" xr:uid="{00000000-0005-0000-0000-000037220000}"/>
    <cellStyle name="40% - uthevingsfarge 6 41 2 2" xfId="5925" xr:uid="{00000000-0005-0000-0000-000038220000}"/>
    <cellStyle name="40% - uthevingsfarge 6 41 2 2 2" xfId="8558" xr:uid="{00000000-0005-0000-0000-000039220000}"/>
    <cellStyle name="40% - uthevingsfarge 6 41 2 2 2 2" xfId="17013" xr:uid="{2C3595CF-9070-4599-9F44-2A010ED85EFA}"/>
    <cellStyle name="40% - uthevingsfarge 6 41 2 2 3" xfId="14440" xr:uid="{7E660A72-D26D-44B8-A844-6F203832B625}"/>
    <cellStyle name="40% - uthevingsfarge 6 41 2 3" xfId="9763" xr:uid="{00000000-0005-0000-0000-00003A220000}"/>
    <cellStyle name="40% - uthevingsfarge 6 41 2 3 2" xfId="18189" xr:uid="{2A72E02D-90AB-4A44-B5B3-4E396C5C86C8}"/>
    <cellStyle name="40% - uthevingsfarge 6 41 3" xfId="5204" xr:uid="{00000000-0005-0000-0000-00003B220000}"/>
    <cellStyle name="40% - uthevingsfarge 6 41 3 2" xfId="7857" xr:uid="{00000000-0005-0000-0000-00003C220000}"/>
    <cellStyle name="40% - uthevingsfarge 6 41 3 2 2" xfId="16312" xr:uid="{9167C996-4FAA-4E10-A3DE-1CDC1296ACCF}"/>
    <cellStyle name="40% - uthevingsfarge 6 41 3 3" xfId="13739" xr:uid="{23EABF4D-C4CF-4EB4-BD49-10A20C146B6A}"/>
    <cellStyle name="40% - uthevingsfarge 6 41 4" xfId="9285" xr:uid="{00000000-0005-0000-0000-00003D220000}"/>
    <cellStyle name="40% - uthevingsfarge 6 41 4 2" xfId="17711" xr:uid="{63484FBA-9AA7-4FE9-A560-4D4DB2121316}"/>
    <cellStyle name="40% - uthevingsfarge 6 42" xfId="2208" xr:uid="{00000000-0005-0000-0000-00003E220000}"/>
    <cellStyle name="40% - uthevingsfarge 6 42 2" xfId="2209" xr:uid="{00000000-0005-0000-0000-00003F220000}"/>
    <cellStyle name="40% - uthevingsfarge 6 42 2 2" xfId="5926" xr:uid="{00000000-0005-0000-0000-000040220000}"/>
    <cellStyle name="40% - uthevingsfarge 6 42 2 2 2" xfId="8559" xr:uid="{00000000-0005-0000-0000-000041220000}"/>
    <cellStyle name="40% - uthevingsfarge 6 42 2 2 2 2" xfId="17014" xr:uid="{9917FC56-9E81-474A-A0A3-570984093E5A}"/>
    <cellStyle name="40% - uthevingsfarge 6 42 2 2 3" xfId="14441" xr:uid="{992CA893-ECA3-4B82-B9E3-190DEE38038B}"/>
    <cellStyle name="40% - uthevingsfarge 6 42 2 3" xfId="10338" xr:uid="{00000000-0005-0000-0000-000042220000}"/>
    <cellStyle name="40% - uthevingsfarge 6 42 2 3 2" xfId="18755" xr:uid="{B3D43C8B-6A09-4D1D-A020-6359519C9AD5}"/>
    <cellStyle name="40% - uthevingsfarge 6 42 3" xfId="5205" xr:uid="{00000000-0005-0000-0000-000043220000}"/>
    <cellStyle name="40% - uthevingsfarge 6 42 3 2" xfId="7858" xr:uid="{00000000-0005-0000-0000-000044220000}"/>
    <cellStyle name="40% - uthevingsfarge 6 42 3 2 2" xfId="16313" xr:uid="{4A6C402F-C481-476A-9025-64A2DC530B79}"/>
    <cellStyle name="40% - uthevingsfarge 6 42 3 3" xfId="13740" xr:uid="{82BA2335-9A84-4BD8-8257-7C1A1766374B}"/>
    <cellStyle name="40% - uthevingsfarge 6 42 4" xfId="10659" xr:uid="{00000000-0005-0000-0000-000045220000}"/>
    <cellStyle name="40% - uthevingsfarge 6 42 4 2" xfId="19066" xr:uid="{6DD5E024-0400-4D69-AD10-205C6C608A69}"/>
    <cellStyle name="40% - uthevingsfarge 6 43" xfId="2210" xr:uid="{00000000-0005-0000-0000-000046220000}"/>
    <cellStyle name="40% - uthevingsfarge 6 43 2" xfId="2211" xr:uid="{00000000-0005-0000-0000-000047220000}"/>
    <cellStyle name="40% - uthevingsfarge 6 43 2 2" xfId="5927" xr:uid="{00000000-0005-0000-0000-000048220000}"/>
    <cellStyle name="40% - uthevingsfarge 6 43 2 2 2" xfId="8560" xr:uid="{00000000-0005-0000-0000-000049220000}"/>
    <cellStyle name="40% - uthevingsfarge 6 43 2 2 2 2" xfId="17015" xr:uid="{A9CFB828-51A6-46AC-8223-1368F295E292}"/>
    <cellStyle name="40% - uthevingsfarge 6 43 2 2 3" xfId="14442" xr:uid="{2900AE40-F4C0-48C7-8166-006338F0ACC6}"/>
    <cellStyle name="40% - uthevingsfarge 6 43 2 3" xfId="9762" xr:uid="{00000000-0005-0000-0000-00004A220000}"/>
    <cellStyle name="40% - uthevingsfarge 6 43 2 3 2" xfId="18188" xr:uid="{EC1A47E0-B992-47C3-B642-3783EA06483C}"/>
    <cellStyle name="40% - uthevingsfarge 6 43 3" xfId="5206" xr:uid="{00000000-0005-0000-0000-00004B220000}"/>
    <cellStyle name="40% - uthevingsfarge 6 43 3 2" xfId="7859" xr:uid="{00000000-0005-0000-0000-00004C220000}"/>
    <cellStyle name="40% - uthevingsfarge 6 43 3 2 2" xfId="16314" xr:uid="{6D83E975-B7F5-4818-B33C-9A1E65F17737}"/>
    <cellStyle name="40% - uthevingsfarge 6 43 3 3" xfId="13741" xr:uid="{FF81227E-DCCF-44B8-9C86-F36CABED0858}"/>
    <cellStyle name="40% - uthevingsfarge 6 43 4" xfId="9284" xr:uid="{00000000-0005-0000-0000-00004D220000}"/>
    <cellStyle name="40% - uthevingsfarge 6 43 4 2" xfId="17710" xr:uid="{BC5F39AA-564C-403A-9955-53741C736EE1}"/>
    <cellStyle name="40% - uthevingsfarge 6 44" xfId="2212" xr:uid="{00000000-0005-0000-0000-00004E220000}"/>
    <cellStyle name="40% - uthevingsfarge 6 44 2" xfId="2213" xr:uid="{00000000-0005-0000-0000-00004F220000}"/>
    <cellStyle name="40% - uthevingsfarge 6 44 2 2" xfId="5928" xr:uid="{00000000-0005-0000-0000-000050220000}"/>
    <cellStyle name="40% - uthevingsfarge 6 44 2 2 2" xfId="8561" xr:uid="{00000000-0005-0000-0000-000051220000}"/>
    <cellStyle name="40% - uthevingsfarge 6 44 2 2 2 2" xfId="17016" xr:uid="{AF1450E5-15F1-49EC-A5D7-0428CEAB332D}"/>
    <cellStyle name="40% - uthevingsfarge 6 44 2 2 3" xfId="14443" xr:uid="{53E3F53C-31AC-4227-8F7A-6D715E44BC6D}"/>
    <cellStyle name="40% - uthevingsfarge 6 44 2 3" xfId="10337" xr:uid="{00000000-0005-0000-0000-000052220000}"/>
    <cellStyle name="40% - uthevingsfarge 6 44 2 3 2" xfId="18754" xr:uid="{1CF259B8-D6E1-41BC-9268-C2A413C09E0E}"/>
    <cellStyle name="40% - uthevingsfarge 6 44 3" xfId="5207" xr:uid="{00000000-0005-0000-0000-000053220000}"/>
    <cellStyle name="40% - uthevingsfarge 6 44 3 2" xfId="7860" xr:uid="{00000000-0005-0000-0000-000054220000}"/>
    <cellStyle name="40% - uthevingsfarge 6 44 3 2 2" xfId="16315" xr:uid="{7E901126-D82A-48D1-A3A0-29A9BC47916A}"/>
    <cellStyle name="40% - uthevingsfarge 6 44 3 3" xfId="13742" xr:uid="{63233807-5916-4039-9F18-8599D095BE4A}"/>
    <cellStyle name="40% - uthevingsfarge 6 44 4" xfId="10658" xr:uid="{00000000-0005-0000-0000-000055220000}"/>
    <cellStyle name="40% - uthevingsfarge 6 44 4 2" xfId="19065" xr:uid="{836BDB67-6807-4685-ACC1-832DEB9C53ED}"/>
    <cellStyle name="40% - uthevingsfarge 6 45" xfId="2214" xr:uid="{00000000-0005-0000-0000-000056220000}"/>
    <cellStyle name="40% - uthevingsfarge 6 45 2" xfId="2215" xr:uid="{00000000-0005-0000-0000-000057220000}"/>
    <cellStyle name="40% - uthevingsfarge 6 45 2 2" xfId="5929" xr:uid="{00000000-0005-0000-0000-000058220000}"/>
    <cellStyle name="40% - uthevingsfarge 6 45 2 2 2" xfId="8562" xr:uid="{00000000-0005-0000-0000-000059220000}"/>
    <cellStyle name="40% - uthevingsfarge 6 45 2 2 2 2" xfId="17017" xr:uid="{A091730D-24F4-4201-9579-A0F5C10EEAD3}"/>
    <cellStyle name="40% - uthevingsfarge 6 45 2 2 3" xfId="14444" xr:uid="{278D1228-83B5-445A-B81E-B7CF2804581F}"/>
    <cellStyle name="40% - uthevingsfarge 6 45 2 3" xfId="9761" xr:uid="{00000000-0005-0000-0000-00005A220000}"/>
    <cellStyle name="40% - uthevingsfarge 6 45 2 3 2" xfId="18187" xr:uid="{2D18DD88-DB8C-4007-8BC0-07146C26F254}"/>
    <cellStyle name="40% - uthevingsfarge 6 45 3" xfId="5208" xr:uid="{00000000-0005-0000-0000-00005B220000}"/>
    <cellStyle name="40% - uthevingsfarge 6 45 3 2" xfId="7861" xr:uid="{00000000-0005-0000-0000-00005C220000}"/>
    <cellStyle name="40% - uthevingsfarge 6 45 3 2 2" xfId="16316" xr:uid="{63D54952-D20C-4725-B2B0-9B7FA17082E5}"/>
    <cellStyle name="40% - uthevingsfarge 6 45 3 3" xfId="13743" xr:uid="{8E72AE99-D8BB-4309-B29C-34C9081D0FD6}"/>
    <cellStyle name="40% - uthevingsfarge 6 45 4" xfId="9283" xr:uid="{00000000-0005-0000-0000-00005D220000}"/>
    <cellStyle name="40% - uthevingsfarge 6 45 4 2" xfId="17709" xr:uid="{CA1A4035-DFF8-4B7E-A99C-2F384EA723E4}"/>
    <cellStyle name="40% - uthevingsfarge 6 46" xfId="2216" xr:uid="{00000000-0005-0000-0000-00005E220000}"/>
    <cellStyle name="40% - uthevingsfarge 6 46 2" xfId="2217" xr:uid="{00000000-0005-0000-0000-00005F220000}"/>
    <cellStyle name="40% - uthevingsfarge 6 46 2 2" xfId="5930" xr:uid="{00000000-0005-0000-0000-000060220000}"/>
    <cellStyle name="40% - uthevingsfarge 6 46 2 2 2" xfId="8563" xr:uid="{00000000-0005-0000-0000-000061220000}"/>
    <cellStyle name="40% - uthevingsfarge 6 46 2 2 2 2" xfId="17018" xr:uid="{542F79F8-FE3F-413D-A6DD-461727FED181}"/>
    <cellStyle name="40% - uthevingsfarge 6 46 2 2 3" xfId="14445" xr:uid="{632CFD21-810C-44F9-B3BB-7B02F0167180}"/>
    <cellStyle name="40% - uthevingsfarge 6 46 2 3" xfId="10336" xr:uid="{00000000-0005-0000-0000-000062220000}"/>
    <cellStyle name="40% - uthevingsfarge 6 46 2 3 2" xfId="18753" xr:uid="{D5989787-C0AF-4FAD-A55C-2128C60BDE00}"/>
    <cellStyle name="40% - uthevingsfarge 6 46 3" xfId="5209" xr:uid="{00000000-0005-0000-0000-000063220000}"/>
    <cellStyle name="40% - uthevingsfarge 6 46 3 2" xfId="7862" xr:uid="{00000000-0005-0000-0000-000064220000}"/>
    <cellStyle name="40% - uthevingsfarge 6 46 3 2 2" xfId="16317" xr:uid="{DED33BC8-4C8E-46C8-B00A-0D15ED10AA4F}"/>
    <cellStyle name="40% - uthevingsfarge 6 46 3 3" xfId="13744" xr:uid="{FE9C70FE-01B8-4131-A09E-297C5F5FAACE}"/>
    <cellStyle name="40% - uthevingsfarge 6 46 4" xfId="10657" xr:uid="{00000000-0005-0000-0000-000065220000}"/>
    <cellStyle name="40% - uthevingsfarge 6 46 4 2" xfId="19064" xr:uid="{6CC67804-2993-43C5-8E98-3CE7AEFB4BDE}"/>
    <cellStyle name="40% - uthevingsfarge 6 47" xfId="2218" xr:uid="{00000000-0005-0000-0000-000066220000}"/>
    <cellStyle name="40% - uthevingsfarge 6 47 2" xfId="2219" xr:uid="{00000000-0005-0000-0000-000067220000}"/>
    <cellStyle name="40% - uthevingsfarge 6 47 2 2" xfId="5931" xr:uid="{00000000-0005-0000-0000-000068220000}"/>
    <cellStyle name="40% - uthevingsfarge 6 47 2 2 2" xfId="8564" xr:uid="{00000000-0005-0000-0000-000069220000}"/>
    <cellStyle name="40% - uthevingsfarge 6 47 2 2 2 2" xfId="17019" xr:uid="{5A18F7CA-F5EA-499E-85C0-5F655EB62F31}"/>
    <cellStyle name="40% - uthevingsfarge 6 47 2 2 3" xfId="14446" xr:uid="{3C22801C-53CA-44FB-BB9E-E08AEC73483D}"/>
    <cellStyle name="40% - uthevingsfarge 6 47 2 3" xfId="9760" xr:uid="{00000000-0005-0000-0000-00006A220000}"/>
    <cellStyle name="40% - uthevingsfarge 6 47 2 3 2" xfId="18186" xr:uid="{B70DA69A-56A9-436C-9334-A0E616E597D1}"/>
    <cellStyle name="40% - uthevingsfarge 6 47 3" xfId="5210" xr:uid="{00000000-0005-0000-0000-00006B220000}"/>
    <cellStyle name="40% - uthevingsfarge 6 47 3 2" xfId="7863" xr:uid="{00000000-0005-0000-0000-00006C220000}"/>
    <cellStyle name="40% - uthevingsfarge 6 47 3 2 2" xfId="16318" xr:uid="{596195E0-B9D9-43F5-8F33-9ED561169C74}"/>
    <cellStyle name="40% - uthevingsfarge 6 47 3 3" xfId="13745" xr:uid="{9085C3AE-C20F-44DD-A57B-82C8683D471F}"/>
    <cellStyle name="40% - uthevingsfarge 6 47 4" xfId="9282" xr:uid="{00000000-0005-0000-0000-00006D220000}"/>
    <cellStyle name="40% - uthevingsfarge 6 47 4 2" xfId="17708" xr:uid="{C5523212-30C0-4E02-8530-71280F42CC8C}"/>
    <cellStyle name="40% - uthevingsfarge 6 48" xfId="2220" xr:uid="{00000000-0005-0000-0000-00006E220000}"/>
    <cellStyle name="40% - uthevingsfarge 6 48 2" xfId="2221" xr:uid="{00000000-0005-0000-0000-00006F220000}"/>
    <cellStyle name="40% - uthevingsfarge 6 48 2 2" xfId="5932" xr:uid="{00000000-0005-0000-0000-000070220000}"/>
    <cellStyle name="40% - uthevingsfarge 6 48 2 2 2" xfId="8565" xr:uid="{00000000-0005-0000-0000-000071220000}"/>
    <cellStyle name="40% - uthevingsfarge 6 48 2 2 2 2" xfId="17020" xr:uid="{194BBCE6-FB53-4CA0-8A35-890DB18742DD}"/>
    <cellStyle name="40% - uthevingsfarge 6 48 2 2 3" xfId="14447" xr:uid="{CFFE3AC7-9764-4A9B-88E0-DFC997096D60}"/>
    <cellStyle name="40% - uthevingsfarge 6 48 2 3" xfId="10335" xr:uid="{00000000-0005-0000-0000-000072220000}"/>
    <cellStyle name="40% - uthevingsfarge 6 48 2 3 2" xfId="18752" xr:uid="{C4023F35-DC6E-4204-B59E-1FC78EC6854F}"/>
    <cellStyle name="40% - uthevingsfarge 6 48 3" xfId="5211" xr:uid="{00000000-0005-0000-0000-000073220000}"/>
    <cellStyle name="40% - uthevingsfarge 6 48 3 2" xfId="7864" xr:uid="{00000000-0005-0000-0000-000074220000}"/>
    <cellStyle name="40% - uthevingsfarge 6 48 3 2 2" xfId="16319" xr:uid="{03E390ED-7B63-4379-ABA0-2F93C4B60F22}"/>
    <cellStyle name="40% - uthevingsfarge 6 48 3 3" xfId="13746" xr:uid="{E2E42BD4-AF22-4727-BB00-E185401E947D}"/>
    <cellStyle name="40% - uthevingsfarge 6 48 4" xfId="10656" xr:uid="{00000000-0005-0000-0000-000075220000}"/>
    <cellStyle name="40% - uthevingsfarge 6 48 4 2" xfId="19063" xr:uid="{9F5C6DD6-BB01-4532-865B-84E8D5DA99E4}"/>
    <cellStyle name="40% - uthevingsfarge 6 49" xfId="2222" xr:uid="{00000000-0005-0000-0000-000076220000}"/>
    <cellStyle name="40% - uthevingsfarge 6 49 2" xfId="2223" xr:uid="{00000000-0005-0000-0000-000077220000}"/>
    <cellStyle name="40% - uthevingsfarge 6 49 2 2" xfId="5933" xr:uid="{00000000-0005-0000-0000-000078220000}"/>
    <cellStyle name="40% - uthevingsfarge 6 49 2 2 2" xfId="8566" xr:uid="{00000000-0005-0000-0000-000079220000}"/>
    <cellStyle name="40% - uthevingsfarge 6 49 2 2 2 2" xfId="17021" xr:uid="{03E115EF-0698-4796-BAB1-7F942EE33D7F}"/>
    <cellStyle name="40% - uthevingsfarge 6 49 2 2 3" xfId="14448" xr:uid="{B80511E7-53C1-4AC5-9A42-3F5B6BE55E67}"/>
    <cellStyle name="40% - uthevingsfarge 6 49 2 3" xfId="9759" xr:uid="{00000000-0005-0000-0000-00007A220000}"/>
    <cellStyle name="40% - uthevingsfarge 6 49 2 3 2" xfId="18185" xr:uid="{71C114FF-686F-41AF-AAC9-0CF57A07C4D4}"/>
    <cellStyle name="40% - uthevingsfarge 6 49 3" xfId="5212" xr:uid="{00000000-0005-0000-0000-00007B220000}"/>
    <cellStyle name="40% - uthevingsfarge 6 49 3 2" xfId="7865" xr:uid="{00000000-0005-0000-0000-00007C220000}"/>
    <cellStyle name="40% - uthevingsfarge 6 49 3 2 2" xfId="16320" xr:uid="{DD544959-23FB-4EEB-A303-1B3315E2954A}"/>
    <cellStyle name="40% - uthevingsfarge 6 49 3 3" xfId="13747" xr:uid="{F4A79DB5-0786-442C-91CC-CABD112C4F08}"/>
    <cellStyle name="40% - uthevingsfarge 6 49 4" xfId="9281" xr:uid="{00000000-0005-0000-0000-00007D220000}"/>
    <cellStyle name="40% - uthevingsfarge 6 49 4 2" xfId="17707" xr:uid="{E49F9A13-32CE-45CD-AA25-28EB9DDD9D22}"/>
    <cellStyle name="40% - uthevingsfarge 6 5" xfId="2224" xr:uid="{00000000-0005-0000-0000-00007E220000}"/>
    <cellStyle name="40% - uthevingsfarge 6 5 2" xfId="2225" xr:uid="{00000000-0005-0000-0000-00007F220000}"/>
    <cellStyle name="40% - uthevingsfarge 6 5 2 2" xfId="5934" xr:uid="{00000000-0005-0000-0000-000080220000}"/>
    <cellStyle name="40% - uthevingsfarge 6 5 2 2 2" xfId="8567" xr:uid="{00000000-0005-0000-0000-000081220000}"/>
    <cellStyle name="40% - uthevingsfarge 6 5 2 2 2 2" xfId="17022" xr:uid="{0E5E6382-570C-4E0F-8932-441A13FD50F4}"/>
    <cellStyle name="40% - uthevingsfarge 6 5 2 2 3" xfId="14449" xr:uid="{07570085-F932-40CF-9A91-6B4C0DA64F24}"/>
    <cellStyle name="40% - uthevingsfarge 6 5 2 3" xfId="10334" xr:uid="{00000000-0005-0000-0000-000082220000}"/>
    <cellStyle name="40% - uthevingsfarge 6 5 2 3 2" xfId="18751" xr:uid="{E225BF27-1102-4B96-9012-74D0A8E712E1}"/>
    <cellStyle name="40% - uthevingsfarge 6 5 3" xfId="5213" xr:uid="{00000000-0005-0000-0000-000083220000}"/>
    <cellStyle name="40% - uthevingsfarge 6 5 3 2" xfId="7866" xr:uid="{00000000-0005-0000-0000-000084220000}"/>
    <cellStyle name="40% - uthevingsfarge 6 5 3 2 2" xfId="16321" xr:uid="{EC7F2F70-82E1-43D9-845C-0A390CF6EF59}"/>
    <cellStyle name="40% - uthevingsfarge 6 5 3 3" xfId="13748" xr:uid="{C142569C-2234-410F-B25D-8177C51A2471}"/>
    <cellStyle name="40% - uthevingsfarge 6 5 4" xfId="10655" xr:uid="{00000000-0005-0000-0000-000085220000}"/>
    <cellStyle name="40% - uthevingsfarge 6 5 4 2" xfId="19062" xr:uid="{DD58DEA2-B41B-4F31-8CAB-C865CAE3094B}"/>
    <cellStyle name="40% - uthevingsfarge 6 50" xfId="2226" xr:uid="{00000000-0005-0000-0000-000086220000}"/>
    <cellStyle name="40% - uthevingsfarge 6 50 2" xfId="2227" xr:uid="{00000000-0005-0000-0000-000087220000}"/>
    <cellStyle name="40% - uthevingsfarge 6 50 2 2" xfId="5935" xr:uid="{00000000-0005-0000-0000-000088220000}"/>
    <cellStyle name="40% - uthevingsfarge 6 50 2 2 2" xfId="8568" xr:uid="{00000000-0005-0000-0000-000089220000}"/>
    <cellStyle name="40% - uthevingsfarge 6 50 2 2 2 2" xfId="17023" xr:uid="{C146B1C8-453A-4D9D-B57D-2B09DEE6F899}"/>
    <cellStyle name="40% - uthevingsfarge 6 50 2 2 3" xfId="14450" xr:uid="{1CC40621-7E43-4C6E-BD52-1944A2E5BEC2}"/>
    <cellStyle name="40% - uthevingsfarge 6 50 2 3" xfId="9758" xr:uid="{00000000-0005-0000-0000-00008A220000}"/>
    <cellStyle name="40% - uthevingsfarge 6 50 2 3 2" xfId="18184" xr:uid="{7B02DC98-8B5F-41DB-9DE8-7C1801EA4517}"/>
    <cellStyle name="40% - uthevingsfarge 6 50 3" xfId="5214" xr:uid="{00000000-0005-0000-0000-00008B220000}"/>
    <cellStyle name="40% - uthevingsfarge 6 50 3 2" xfId="7867" xr:uid="{00000000-0005-0000-0000-00008C220000}"/>
    <cellStyle name="40% - uthevingsfarge 6 50 3 2 2" xfId="16322" xr:uid="{A44D8046-DB94-488E-956D-6ED026B33D7E}"/>
    <cellStyle name="40% - uthevingsfarge 6 50 3 3" xfId="13749" xr:uid="{913E4217-9CE5-43F4-989C-5BF282263270}"/>
    <cellStyle name="40% - uthevingsfarge 6 50 4" xfId="9280" xr:uid="{00000000-0005-0000-0000-00008D220000}"/>
    <cellStyle name="40% - uthevingsfarge 6 50 4 2" xfId="17706" xr:uid="{392CA2AC-9278-47CF-B31F-56650CE20F99}"/>
    <cellStyle name="40% - uthevingsfarge 6 51" xfId="2228" xr:uid="{00000000-0005-0000-0000-00008E220000}"/>
    <cellStyle name="40% - uthevingsfarge 6 51 2" xfId="2229" xr:uid="{00000000-0005-0000-0000-00008F220000}"/>
    <cellStyle name="40% - uthevingsfarge 6 51 2 2" xfId="5936" xr:uid="{00000000-0005-0000-0000-000090220000}"/>
    <cellStyle name="40% - uthevingsfarge 6 51 2 2 2" xfId="8569" xr:uid="{00000000-0005-0000-0000-000091220000}"/>
    <cellStyle name="40% - uthevingsfarge 6 51 2 2 2 2" xfId="17024" xr:uid="{8487FC83-6E25-4C31-B72A-34DE4FF0543E}"/>
    <cellStyle name="40% - uthevingsfarge 6 51 2 2 3" xfId="14451" xr:uid="{4E9C9179-AE4C-4516-A80C-10A813D08081}"/>
    <cellStyle name="40% - uthevingsfarge 6 51 2 3" xfId="10333" xr:uid="{00000000-0005-0000-0000-000092220000}"/>
    <cellStyle name="40% - uthevingsfarge 6 51 2 3 2" xfId="18750" xr:uid="{0AF18213-F672-47F0-8637-03403617A26E}"/>
    <cellStyle name="40% - uthevingsfarge 6 51 3" xfId="5215" xr:uid="{00000000-0005-0000-0000-000093220000}"/>
    <cellStyle name="40% - uthevingsfarge 6 51 3 2" xfId="7868" xr:uid="{00000000-0005-0000-0000-000094220000}"/>
    <cellStyle name="40% - uthevingsfarge 6 51 3 2 2" xfId="16323" xr:uid="{8F6631DC-F518-4CE4-8D0F-944F9669A197}"/>
    <cellStyle name="40% - uthevingsfarge 6 51 3 3" xfId="13750" xr:uid="{B2657CDC-0FF3-4B2C-BFB1-6F685A5C5B5D}"/>
    <cellStyle name="40% - uthevingsfarge 6 51 4" xfId="10654" xr:uid="{00000000-0005-0000-0000-000095220000}"/>
    <cellStyle name="40% - uthevingsfarge 6 51 4 2" xfId="19061" xr:uid="{E15F9042-3F17-44E6-A9D2-7ADB107EB4FF}"/>
    <cellStyle name="40% - uthevingsfarge 6 52" xfId="2230" xr:uid="{00000000-0005-0000-0000-000096220000}"/>
    <cellStyle name="40% - uthevingsfarge 6 52 2" xfId="2231" xr:uid="{00000000-0005-0000-0000-000097220000}"/>
    <cellStyle name="40% - uthevingsfarge 6 52 2 2" xfId="5937" xr:uid="{00000000-0005-0000-0000-000098220000}"/>
    <cellStyle name="40% - uthevingsfarge 6 52 2 2 2" xfId="8570" xr:uid="{00000000-0005-0000-0000-000099220000}"/>
    <cellStyle name="40% - uthevingsfarge 6 52 2 2 2 2" xfId="17025" xr:uid="{F0441597-93B0-4ECF-97EF-0A7D8187C199}"/>
    <cellStyle name="40% - uthevingsfarge 6 52 2 2 3" xfId="14452" xr:uid="{D328B0D8-5CEE-41D0-AA32-4D71401E3391}"/>
    <cellStyle name="40% - uthevingsfarge 6 52 2 3" xfId="9757" xr:uid="{00000000-0005-0000-0000-00009A220000}"/>
    <cellStyle name="40% - uthevingsfarge 6 52 2 3 2" xfId="18183" xr:uid="{675B0708-B1F7-481D-AD0F-A872EFAEB223}"/>
    <cellStyle name="40% - uthevingsfarge 6 52 3" xfId="5216" xr:uid="{00000000-0005-0000-0000-00009B220000}"/>
    <cellStyle name="40% - uthevingsfarge 6 52 3 2" xfId="7869" xr:uid="{00000000-0005-0000-0000-00009C220000}"/>
    <cellStyle name="40% - uthevingsfarge 6 52 3 2 2" xfId="16324" xr:uid="{172FC5D1-7B46-4B6D-AC87-9330AD32E79B}"/>
    <cellStyle name="40% - uthevingsfarge 6 52 3 3" xfId="13751" xr:uid="{614BCB97-CBC3-4BF2-A17A-47BFDD935576}"/>
    <cellStyle name="40% - uthevingsfarge 6 52 4" xfId="9279" xr:uid="{00000000-0005-0000-0000-00009D220000}"/>
    <cellStyle name="40% - uthevingsfarge 6 52 4 2" xfId="17705" xr:uid="{9A6BEE5C-4979-4E7C-9120-F8D61A9CAD20}"/>
    <cellStyle name="40% - uthevingsfarge 6 53" xfId="2232" xr:uid="{00000000-0005-0000-0000-00009E220000}"/>
    <cellStyle name="40% - uthevingsfarge 6 53 2" xfId="2233" xr:uid="{00000000-0005-0000-0000-00009F220000}"/>
    <cellStyle name="40% - uthevingsfarge 6 53 2 2" xfId="5938" xr:uid="{00000000-0005-0000-0000-0000A0220000}"/>
    <cellStyle name="40% - uthevingsfarge 6 53 2 2 2" xfId="8571" xr:uid="{00000000-0005-0000-0000-0000A1220000}"/>
    <cellStyle name="40% - uthevingsfarge 6 53 2 2 2 2" xfId="17026" xr:uid="{4BFF13E1-237E-4CBD-A3C5-F9940CC9055D}"/>
    <cellStyle name="40% - uthevingsfarge 6 53 2 2 3" xfId="14453" xr:uid="{5F96F7F4-FAA3-4855-9135-B89214EA219B}"/>
    <cellStyle name="40% - uthevingsfarge 6 53 2 3" xfId="10332" xr:uid="{00000000-0005-0000-0000-0000A2220000}"/>
    <cellStyle name="40% - uthevingsfarge 6 53 2 3 2" xfId="18749" xr:uid="{44E1AC90-CC75-4B35-9453-2CADEDDAF44B}"/>
    <cellStyle name="40% - uthevingsfarge 6 53 3" xfId="5217" xr:uid="{00000000-0005-0000-0000-0000A3220000}"/>
    <cellStyle name="40% - uthevingsfarge 6 53 3 2" xfId="7870" xr:uid="{00000000-0005-0000-0000-0000A4220000}"/>
    <cellStyle name="40% - uthevingsfarge 6 53 3 2 2" xfId="16325" xr:uid="{DC9C8122-212C-47E7-BAF5-B6E09F2E9418}"/>
    <cellStyle name="40% - uthevingsfarge 6 53 3 3" xfId="13752" xr:uid="{30F47425-C4C7-4F87-945F-C1E44D2A81DB}"/>
    <cellStyle name="40% - uthevingsfarge 6 53 4" xfId="10653" xr:uid="{00000000-0005-0000-0000-0000A5220000}"/>
    <cellStyle name="40% - uthevingsfarge 6 53 4 2" xfId="19060" xr:uid="{8E7E8928-96D3-43B7-BB5A-90B840A3DBF8}"/>
    <cellStyle name="40% - uthevingsfarge 6 54" xfId="2234" xr:uid="{00000000-0005-0000-0000-0000A6220000}"/>
    <cellStyle name="40% - uthevingsfarge 6 54 2" xfId="2235" xr:uid="{00000000-0005-0000-0000-0000A7220000}"/>
    <cellStyle name="40% - uthevingsfarge 6 54 2 2" xfId="5939" xr:uid="{00000000-0005-0000-0000-0000A8220000}"/>
    <cellStyle name="40% - uthevingsfarge 6 54 2 2 2" xfId="8572" xr:uid="{00000000-0005-0000-0000-0000A9220000}"/>
    <cellStyle name="40% - uthevingsfarge 6 54 2 2 2 2" xfId="17027" xr:uid="{2AC99279-84D8-4368-B356-13007C9E3075}"/>
    <cellStyle name="40% - uthevingsfarge 6 54 2 2 3" xfId="14454" xr:uid="{DDF408A0-8F67-4F65-A860-60881FB0B479}"/>
    <cellStyle name="40% - uthevingsfarge 6 54 2 3" xfId="9756" xr:uid="{00000000-0005-0000-0000-0000AA220000}"/>
    <cellStyle name="40% - uthevingsfarge 6 54 2 3 2" xfId="18182" xr:uid="{3B648B18-6539-4048-96B3-8B78DDEE1344}"/>
    <cellStyle name="40% - uthevingsfarge 6 54 3" xfId="5218" xr:uid="{00000000-0005-0000-0000-0000AB220000}"/>
    <cellStyle name="40% - uthevingsfarge 6 54 3 2" xfId="7871" xr:uid="{00000000-0005-0000-0000-0000AC220000}"/>
    <cellStyle name="40% - uthevingsfarge 6 54 3 2 2" xfId="16326" xr:uid="{7B8CF9F7-568F-4594-924D-ECCBEB0AA89A}"/>
    <cellStyle name="40% - uthevingsfarge 6 54 3 3" xfId="13753" xr:uid="{579B892C-2FA7-4978-9857-4BDA79A96E76}"/>
    <cellStyle name="40% - uthevingsfarge 6 54 4" xfId="9278" xr:uid="{00000000-0005-0000-0000-0000AD220000}"/>
    <cellStyle name="40% - uthevingsfarge 6 54 4 2" xfId="17704" xr:uid="{B2E80A0F-B71E-43F5-B3AB-57D63D1368D9}"/>
    <cellStyle name="40% - uthevingsfarge 6 55" xfId="2236" xr:uid="{00000000-0005-0000-0000-0000AE220000}"/>
    <cellStyle name="40% - uthevingsfarge 6 55 2" xfId="2237" xr:uid="{00000000-0005-0000-0000-0000AF220000}"/>
    <cellStyle name="40% - uthevingsfarge 6 55 2 2" xfId="5940" xr:uid="{00000000-0005-0000-0000-0000B0220000}"/>
    <cellStyle name="40% - uthevingsfarge 6 55 2 2 2" xfId="8573" xr:uid="{00000000-0005-0000-0000-0000B1220000}"/>
    <cellStyle name="40% - uthevingsfarge 6 55 2 2 2 2" xfId="17028" xr:uid="{B36C9036-D7F9-4841-A3FF-C5F67BD75CC0}"/>
    <cellStyle name="40% - uthevingsfarge 6 55 2 2 3" xfId="14455" xr:uid="{1598646A-6860-4ACE-BA64-B4E07A25DD89}"/>
    <cellStyle name="40% - uthevingsfarge 6 55 2 3" xfId="10331" xr:uid="{00000000-0005-0000-0000-0000B2220000}"/>
    <cellStyle name="40% - uthevingsfarge 6 55 2 3 2" xfId="18748" xr:uid="{C2644D81-C6B7-4A1E-8520-51EEEC771CB0}"/>
    <cellStyle name="40% - uthevingsfarge 6 55 3" xfId="5219" xr:uid="{00000000-0005-0000-0000-0000B3220000}"/>
    <cellStyle name="40% - uthevingsfarge 6 55 3 2" xfId="7872" xr:uid="{00000000-0005-0000-0000-0000B4220000}"/>
    <cellStyle name="40% - uthevingsfarge 6 55 3 2 2" xfId="16327" xr:uid="{6862055B-6194-4616-83FC-3F5E167222F2}"/>
    <cellStyle name="40% - uthevingsfarge 6 55 3 3" xfId="13754" xr:uid="{934D93AB-B7BB-4DDE-9FB2-B1F28D21FABE}"/>
    <cellStyle name="40% - uthevingsfarge 6 55 4" xfId="10652" xr:uid="{00000000-0005-0000-0000-0000B5220000}"/>
    <cellStyle name="40% - uthevingsfarge 6 55 4 2" xfId="19059" xr:uid="{36FB5E1E-BFA5-4D2A-93E6-BF7D0AB9A3DA}"/>
    <cellStyle name="40% - uthevingsfarge 6 56" xfId="2238" xr:uid="{00000000-0005-0000-0000-0000B6220000}"/>
    <cellStyle name="40% - uthevingsfarge 6 56 2" xfId="2239" xr:uid="{00000000-0005-0000-0000-0000B7220000}"/>
    <cellStyle name="40% - uthevingsfarge 6 56 2 2" xfId="5941" xr:uid="{00000000-0005-0000-0000-0000B8220000}"/>
    <cellStyle name="40% - uthevingsfarge 6 56 2 2 2" xfId="8574" xr:uid="{00000000-0005-0000-0000-0000B9220000}"/>
    <cellStyle name="40% - uthevingsfarge 6 56 2 2 2 2" xfId="17029" xr:uid="{292FBC4D-0AE3-469C-9E16-E2AF6FF76101}"/>
    <cellStyle name="40% - uthevingsfarge 6 56 2 2 3" xfId="14456" xr:uid="{2547D49E-77B4-4B0F-A207-F7BD5997E427}"/>
    <cellStyle name="40% - uthevingsfarge 6 56 2 3" xfId="9755" xr:uid="{00000000-0005-0000-0000-0000BA220000}"/>
    <cellStyle name="40% - uthevingsfarge 6 56 2 3 2" xfId="18181" xr:uid="{68B43A9D-9ADE-4409-8800-F332FBEB5A79}"/>
    <cellStyle name="40% - uthevingsfarge 6 56 3" xfId="5220" xr:uid="{00000000-0005-0000-0000-0000BB220000}"/>
    <cellStyle name="40% - uthevingsfarge 6 56 3 2" xfId="7873" xr:uid="{00000000-0005-0000-0000-0000BC220000}"/>
    <cellStyle name="40% - uthevingsfarge 6 56 3 2 2" xfId="16328" xr:uid="{8EDEE336-6402-4027-B519-B2588BCF3D73}"/>
    <cellStyle name="40% - uthevingsfarge 6 56 3 3" xfId="13755" xr:uid="{97F0B947-5802-4942-B19F-7A1D8E7FD41D}"/>
    <cellStyle name="40% - uthevingsfarge 6 56 4" xfId="9277" xr:uid="{00000000-0005-0000-0000-0000BD220000}"/>
    <cellStyle name="40% - uthevingsfarge 6 56 4 2" xfId="17703" xr:uid="{025EADB9-8E07-4CCA-8C04-35D2923B8834}"/>
    <cellStyle name="40% - uthevingsfarge 6 57" xfId="2240" xr:uid="{00000000-0005-0000-0000-0000BE220000}"/>
    <cellStyle name="40% - uthevingsfarge 6 57 2" xfId="2241" xr:uid="{00000000-0005-0000-0000-0000BF220000}"/>
    <cellStyle name="40% - uthevingsfarge 6 57 2 2" xfId="5942" xr:uid="{00000000-0005-0000-0000-0000C0220000}"/>
    <cellStyle name="40% - uthevingsfarge 6 57 2 2 2" xfId="8575" xr:uid="{00000000-0005-0000-0000-0000C1220000}"/>
    <cellStyle name="40% - uthevingsfarge 6 57 2 2 2 2" xfId="17030" xr:uid="{B47B7A6B-5614-48D8-B493-21562F2BE316}"/>
    <cellStyle name="40% - uthevingsfarge 6 57 2 2 3" xfId="14457" xr:uid="{413EDF88-E85B-47FD-8C3C-169C3DF1D6BF}"/>
    <cellStyle name="40% - uthevingsfarge 6 57 2 3" xfId="10157" xr:uid="{00000000-0005-0000-0000-0000C2220000}"/>
    <cellStyle name="40% - uthevingsfarge 6 57 2 3 2" xfId="18574" xr:uid="{1C996596-7C77-416C-8C18-965AD21F97D2}"/>
    <cellStyle name="40% - uthevingsfarge 6 57 3" xfId="5221" xr:uid="{00000000-0005-0000-0000-0000C3220000}"/>
    <cellStyle name="40% - uthevingsfarge 6 57 3 2" xfId="7874" xr:uid="{00000000-0005-0000-0000-0000C4220000}"/>
    <cellStyle name="40% - uthevingsfarge 6 57 3 2 2" xfId="16329" xr:uid="{CC3A86A1-01BA-4548-8207-C8243150DB86}"/>
    <cellStyle name="40% - uthevingsfarge 6 57 3 3" xfId="13756" xr:uid="{C5FAD30D-0EE7-4BC0-9091-5422C5BF2FA6}"/>
    <cellStyle name="40% - uthevingsfarge 6 57 4" xfId="9276" xr:uid="{00000000-0005-0000-0000-0000C5220000}"/>
    <cellStyle name="40% - uthevingsfarge 6 57 4 2" xfId="17702" xr:uid="{B7BEB547-CD70-4A0E-B67A-6DCF7668E661}"/>
    <cellStyle name="40% - uthevingsfarge 6 58" xfId="2242" xr:uid="{00000000-0005-0000-0000-0000C6220000}"/>
    <cellStyle name="40% - uthevingsfarge 6 58 2" xfId="2243" xr:uid="{00000000-0005-0000-0000-0000C7220000}"/>
    <cellStyle name="40% - uthevingsfarge 6 58 2 2" xfId="5943" xr:uid="{00000000-0005-0000-0000-0000C8220000}"/>
    <cellStyle name="40% - uthevingsfarge 6 58 2 2 2" xfId="8576" xr:uid="{00000000-0005-0000-0000-0000C9220000}"/>
    <cellStyle name="40% - uthevingsfarge 6 58 2 2 2 2" xfId="17031" xr:uid="{B9859311-1992-480E-A308-72418F7B5DB6}"/>
    <cellStyle name="40% - uthevingsfarge 6 58 2 2 3" xfId="14458" xr:uid="{B08C1060-ECA3-4631-8E13-A34D0E797A4E}"/>
    <cellStyle name="40% - uthevingsfarge 6 58 2 3" xfId="9275" xr:uid="{00000000-0005-0000-0000-0000CA220000}"/>
    <cellStyle name="40% - uthevingsfarge 6 58 2 3 2" xfId="17701" xr:uid="{5FD5B6F6-362F-4238-916B-09BABDC29495}"/>
    <cellStyle name="40% - uthevingsfarge 6 58 3" xfId="5222" xr:uid="{00000000-0005-0000-0000-0000CB220000}"/>
    <cellStyle name="40% - uthevingsfarge 6 58 3 2" xfId="7875" xr:uid="{00000000-0005-0000-0000-0000CC220000}"/>
    <cellStyle name="40% - uthevingsfarge 6 58 3 2 2" xfId="16330" xr:uid="{1ABC48C0-5C02-4692-BB47-5E260D28BC41}"/>
    <cellStyle name="40% - uthevingsfarge 6 58 3 3" xfId="13757" xr:uid="{85A41F92-825C-49D2-B66A-8A72210CB797}"/>
    <cellStyle name="40% - uthevingsfarge 6 58 4" xfId="9274" xr:uid="{00000000-0005-0000-0000-0000CD220000}"/>
    <cellStyle name="40% - uthevingsfarge 6 58 4 2" xfId="17700" xr:uid="{849F6EBE-716C-46E7-9B04-EA28ECBE1830}"/>
    <cellStyle name="40% - uthevingsfarge 6 59" xfId="2244" xr:uid="{00000000-0005-0000-0000-0000CE220000}"/>
    <cellStyle name="40% - uthevingsfarge 6 59 2" xfId="2245" xr:uid="{00000000-0005-0000-0000-0000CF220000}"/>
    <cellStyle name="40% - uthevingsfarge 6 59 2 2" xfId="5944" xr:uid="{00000000-0005-0000-0000-0000D0220000}"/>
    <cellStyle name="40% - uthevingsfarge 6 59 2 2 2" xfId="8577" xr:uid="{00000000-0005-0000-0000-0000D1220000}"/>
    <cellStyle name="40% - uthevingsfarge 6 59 2 2 2 2" xfId="17032" xr:uid="{DB9F5DC2-37F6-4890-A93B-069DC14C9F91}"/>
    <cellStyle name="40% - uthevingsfarge 6 59 2 2 3" xfId="14459" xr:uid="{2D44A1F5-3908-4D82-850D-C2B00C8E1B20}"/>
    <cellStyle name="40% - uthevingsfarge 6 59 2 3" xfId="9273" xr:uid="{00000000-0005-0000-0000-0000D2220000}"/>
    <cellStyle name="40% - uthevingsfarge 6 59 2 3 2" xfId="17699" xr:uid="{C07A8CA2-286C-4A47-99FB-0B231A65311C}"/>
    <cellStyle name="40% - uthevingsfarge 6 59 3" xfId="5223" xr:uid="{00000000-0005-0000-0000-0000D3220000}"/>
    <cellStyle name="40% - uthevingsfarge 6 59 3 2" xfId="7876" xr:uid="{00000000-0005-0000-0000-0000D4220000}"/>
    <cellStyle name="40% - uthevingsfarge 6 59 3 2 2" xfId="16331" xr:uid="{4DBF394F-0704-44E8-802E-9EE25F338BFD}"/>
    <cellStyle name="40% - uthevingsfarge 6 59 3 3" xfId="13758" xr:uid="{EFE40D5F-6892-4247-A2A2-D26E907C038C}"/>
    <cellStyle name="40% - uthevingsfarge 6 59 4" xfId="10100" xr:uid="{00000000-0005-0000-0000-0000D5220000}"/>
    <cellStyle name="40% - uthevingsfarge 6 59 4 2" xfId="18521" xr:uid="{2113C572-5C72-4F50-B415-A216FD0D0AFA}"/>
    <cellStyle name="40% - uthevingsfarge 6 6" xfId="2246" xr:uid="{00000000-0005-0000-0000-0000D6220000}"/>
    <cellStyle name="40% - uthevingsfarge 6 6 2" xfId="2247" xr:uid="{00000000-0005-0000-0000-0000D7220000}"/>
    <cellStyle name="40% - uthevingsfarge 6 6 2 2" xfId="5945" xr:uid="{00000000-0005-0000-0000-0000D8220000}"/>
    <cellStyle name="40% - uthevingsfarge 6 6 2 2 2" xfId="8578" xr:uid="{00000000-0005-0000-0000-0000D9220000}"/>
    <cellStyle name="40% - uthevingsfarge 6 6 2 2 2 2" xfId="17033" xr:uid="{0E100BA0-DBFE-4A52-A9C6-FCECF63307E6}"/>
    <cellStyle name="40% - uthevingsfarge 6 6 2 2 3" xfId="14460" xr:uid="{E853C6DA-0BFD-40DC-ABE2-6BDCC336377C}"/>
    <cellStyle name="40% - uthevingsfarge 6 6 2 3" xfId="9272" xr:uid="{00000000-0005-0000-0000-0000DA220000}"/>
    <cellStyle name="40% - uthevingsfarge 6 6 2 3 2" xfId="17698" xr:uid="{3830629F-3B7F-4FD7-B3BA-3A1DAE3C3440}"/>
    <cellStyle name="40% - uthevingsfarge 6 6 3" xfId="5224" xr:uid="{00000000-0005-0000-0000-0000DB220000}"/>
    <cellStyle name="40% - uthevingsfarge 6 6 3 2" xfId="7877" xr:uid="{00000000-0005-0000-0000-0000DC220000}"/>
    <cellStyle name="40% - uthevingsfarge 6 6 3 2 2" xfId="16332" xr:uid="{D61FC082-C8FE-4659-959F-D25969F9B449}"/>
    <cellStyle name="40% - uthevingsfarge 6 6 3 3" xfId="13759" xr:uid="{7E645CF1-921E-46ED-BE6F-C5A64016B838}"/>
    <cellStyle name="40% - uthevingsfarge 6 6 4" xfId="9271" xr:uid="{00000000-0005-0000-0000-0000DD220000}"/>
    <cellStyle name="40% - uthevingsfarge 6 6 4 2" xfId="17697" xr:uid="{D1B22150-C375-4C33-B32D-EF6396052E0C}"/>
    <cellStyle name="40% - uthevingsfarge 6 60" xfId="2248" xr:uid="{00000000-0005-0000-0000-0000DE220000}"/>
    <cellStyle name="40% - uthevingsfarge 6 60 2" xfId="2249" xr:uid="{00000000-0005-0000-0000-0000DF220000}"/>
    <cellStyle name="40% - uthevingsfarge 6 60 3" xfId="9270" xr:uid="{00000000-0005-0000-0000-0000E0220000}"/>
    <cellStyle name="40% - uthevingsfarge 6 60 3 2" xfId="17696" xr:uid="{534AA20D-3B45-4D1F-988F-1FB3C123A9BB}"/>
    <cellStyle name="40% - uthevingsfarge 6 61" xfId="2250" xr:uid="{00000000-0005-0000-0000-0000E1220000}"/>
    <cellStyle name="40% - uthevingsfarge 6 61 2" xfId="2251" xr:uid="{00000000-0005-0000-0000-0000E2220000}"/>
    <cellStyle name="40% - uthevingsfarge 6 62" xfId="2252" xr:uid="{00000000-0005-0000-0000-0000E3220000}"/>
    <cellStyle name="40% - uthevingsfarge 6 62 2" xfId="2253" xr:uid="{00000000-0005-0000-0000-0000E4220000}"/>
    <cellStyle name="40% - uthevingsfarge 6 63" xfId="2254" xr:uid="{00000000-0005-0000-0000-0000E5220000}"/>
    <cellStyle name="40% - uthevingsfarge 6 63 2" xfId="2255" xr:uid="{00000000-0005-0000-0000-0000E6220000}"/>
    <cellStyle name="40% - uthevingsfarge 6 64" xfId="2256" xr:uid="{00000000-0005-0000-0000-0000E7220000}"/>
    <cellStyle name="40% - uthevingsfarge 6 64 2" xfId="2257" xr:uid="{00000000-0005-0000-0000-0000E8220000}"/>
    <cellStyle name="40% - uthevingsfarge 6 65" xfId="2258" xr:uid="{00000000-0005-0000-0000-0000E9220000}"/>
    <cellStyle name="40% - uthevingsfarge 6 65 2" xfId="2259" xr:uid="{00000000-0005-0000-0000-0000EA220000}"/>
    <cellStyle name="40% - uthevingsfarge 6 66" xfId="2260" xr:uid="{00000000-0005-0000-0000-0000EB220000}"/>
    <cellStyle name="40% - uthevingsfarge 6 66 2" xfId="2261" xr:uid="{00000000-0005-0000-0000-0000EC220000}"/>
    <cellStyle name="40% - uthevingsfarge 6 67" xfId="2262" xr:uid="{00000000-0005-0000-0000-0000ED220000}"/>
    <cellStyle name="40% - uthevingsfarge 6 67 2" xfId="2263" xr:uid="{00000000-0005-0000-0000-0000EE220000}"/>
    <cellStyle name="40% - uthevingsfarge 6 68" xfId="2264" xr:uid="{00000000-0005-0000-0000-0000EF220000}"/>
    <cellStyle name="40% - uthevingsfarge 6 68 2" xfId="2265" xr:uid="{00000000-0005-0000-0000-0000F0220000}"/>
    <cellStyle name="40% - uthevingsfarge 6 69" xfId="2266" xr:uid="{00000000-0005-0000-0000-0000F1220000}"/>
    <cellStyle name="40% - uthevingsfarge 6 69 2" xfId="2267" xr:uid="{00000000-0005-0000-0000-0000F2220000}"/>
    <cellStyle name="40% - uthevingsfarge 6 7" xfId="2268" xr:uid="{00000000-0005-0000-0000-0000F3220000}"/>
    <cellStyle name="40% - uthevingsfarge 6 7 2" xfId="2269" xr:uid="{00000000-0005-0000-0000-0000F4220000}"/>
    <cellStyle name="40% - uthevingsfarge 6 7 2 2" xfId="5946" xr:uid="{00000000-0005-0000-0000-0000F5220000}"/>
    <cellStyle name="40% - uthevingsfarge 6 7 2 2 2" xfId="8579" xr:uid="{00000000-0005-0000-0000-0000F6220000}"/>
    <cellStyle name="40% - uthevingsfarge 6 7 2 2 2 2" xfId="17034" xr:uid="{67B47ABF-4262-4091-B725-24458E504FBC}"/>
    <cellStyle name="40% - uthevingsfarge 6 7 2 2 3" xfId="14461" xr:uid="{3A6DEE6B-4262-43D2-8424-0006F8FCD780}"/>
    <cellStyle name="40% - uthevingsfarge 6 7 2 3" xfId="9269" xr:uid="{00000000-0005-0000-0000-0000F7220000}"/>
    <cellStyle name="40% - uthevingsfarge 6 7 2 3 2" xfId="17695" xr:uid="{56C76A00-ED7D-4358-82F0-7A43F1DD9340}"/>
    <cellStyle name="40% - uthevingsfarge 6 7 3" xfId="5225" xr:uid="{00000000-0005-0000-0000-0000F8220000}"/>
    <cellStyle name="40% - uthevingsfarge 6 7 3 2" xfId="7878" xr:uid="{00000000-0005-0000-0000-0000F9220000}"/>
    <cellStyle name="40% - uthevingsfarge 6 7 3 2 2" xfId="16333" xr:uid="{96BC0E74-C9BC-4A23-A11A-5D978234FD99}"/>
    <cellStyle name="40% - uthevingsfarge 6 7 3 3" xfId="13760" xr:uid="{585910AF-C047-4686-A095-87D2E107CE04}"/>
    <cellStyle name="40% - uthevingsfarge 6 7 4" xfId="9268" xr:uid="{00000000-0005-0000-0000-0000FA220000}"/>
    <cellStyle name="40% - uthevingsfarge 6 7 4 2" xfId="17694" xr:uid="{C8C549FA-4E4A-466F-BCF3-A4EA6556CA96}"/>
    <cellStyle name="40% - uthevingsfarge 6 70" xfId="2270" xr:uid="{00000000-0005-0000-0000-0000FB220000}"/>
    <cellStyle name="40% - uthevingsfarge 6 70 2" xfId="2271" xr:uid="{00000000-0005-0000-0000-0000FC220000}"/>
    <cellStyle name="40% - uthevingsfarge 6 71" xfId="2272" xr:uid="{00000000-0005-0000-0000-0000FD220000}"/>
    <cellStyle name="40% - uthevingsfarge 6 71 2" xfId="2273" xr:uid="{00000000-0005-0000-0000-0000FE220000}"/>
    <cellStyle name="40% - uthevingsfarge 6 72" xfId="2274" xr:uid="{00000000-0005-0000-0000-0000FF220000}"/>
    <cellStyle name="40% - uthevingsfarge 6 72 2" xfId="2275" xr:uid="{00000000-0005-0000-0000-000000230000}"/>
    <cellStyle name="40% - uthevingsfarge 6 73" xfId="2276" xr:uid="{00000000-0005-0000-0000-000001230000}"/>
    <cellStyle name="40% - uthevingsfarge 6 73 2" xfId="2277" xr:uid="{00000000-0005-0000-0000-000002230000}"/>
    <cellStyle name="40% - uthevingsfarge 6 74" xfId="2278" xr:uid="{00000000-0005-0000-0000-000003230000}"/>
    <cellStyle name="40% - uthevingsfarge 6 74 2" xfId="2279" xr:uid="{00000000-0005-0000-0000-000004230000}"/>
    <cellStyle name="40% - uthevingsfarge 6 75" xfId="2280" xr:uid="{00000000-0005-0000-0000-000005230000}"/>
    <cellStyle name="40% - uthevingsfarge 6 75 2" xfId="2281" xr:uid="{00000000-0005-0000-0000-000006230000}"/>
    <cellStyle name="40% - uthevingsfarge 6 76" xfId="2282" xr:uid="{00000000-0005-0000-0000-000007230000}"/>
    <cellStyle name="40% - uthevingsfarge 6 76 2" xfId="2283" xr:uid="{00000000-0005-0000-0000-000008230000}"/>
    <cellStyle name="40% - uthevingsfarge 6 77" xfId="2284" xr:uid="{00000000-0005-0000-0000-000009230000}"/>
    <cellStyle name="40% - uthevingsfarge 6 78" xfId="2285" xr:uid="{00000000-0005-0000-0000-00000A230000}"/>
    <cellStyle name="40% - uthevingsfarge 6 79" xfId="2286" xr:uid="{00000000-0005-0000-0000-00000B230000}"/>
    <cellStyle name="40% - uthevingsfarge 6 8" xfId="2287" xr:uid="{00000000-0005-0000-0000-00000C230000}"/>
    <cellStyle name="40% - uthevingsfarge 6 8 2" xfId="2288" xr:uid="{00000000-0005-0000-0000-00000D230000}"/>
    <cellStyle name="40% - uthevingsfarge 6 8 2 2" xfId="5947" xr:uid="{00000000-0005-0000-0000-00000E230000}"/>
    <cellStyle name="40% - uthevingsfarge 6 8 2 2 2" xfId="8580" xr:uid="{00000000-0005-0000-0000-00000F230000}"/>
    <cellStyle name="40% - uthevingsfarge 6 8 2 2 2 2" xfId="17035" xr:uid="{5D87A06B-EAE2-4973-873B-8E96C21A415E}"/>
    <cellStyle name="40% - uthevingsfarge 6 8 2 2 3" xfId="14462" xr:uid="{0B35DE08-B18C-434B-9127-BC929578F4A6}"/>
    <cellStyle name="40% - uthevingsfarge 6 8 2 3" xfId="9267" xr:uid="{00000000-0005-0000-0000-000010230000}"/>
    <cellStyle name="40% - uthevingsfarge 6 8 2 3 2" xfId="17693" xr:uid="{94004EDF-F8B5-4C4E-886E-FD57B811BC29}"/>
    <cellStyle name="40% - uthevingsfarge 6 8 3" xfId="5226" xr:uid="{00000000-0005-0000-0000-000011230000}"/>
    <cellStyle name="40% - uthevingsfarge 6 8 3 2" xfId="7879" xr:uid="{00000000-0005-0000-0000-000012230000}"/>
    <cellStyle name="40% - uthevingsfarge 6 8 3 2 2" xfId="16334" xr:uid="{B99135D0-9305-4983-93E3-3505D9146155}"/>
    <cellStyle name="40% - uthevingsfarge 6 8 3 3" xfId="13761" xr:uid="{E74F7DE5-7C83-48B4-8B82-0CB0F1D5E658}"/>
    <cellStyle name="40% - uthevingsfarge 6 8 4" xfId="9266" xr:uid="{00000000-0005-0000-0000-000013230000}"/>
    <cellStyle name="40% - uthevingsfarge 6 8 4 2" xfId="17692" xr:uid="{1E018983-111E-49F5-9414-DCF0C532DB48}"/>
    <cellStyle name="40% - uthevingsfarge 6 80" xfId="2289" xr:uid="{00000000-0005-0000-0000-000014230000}"/>
    <cellStyle name="40% - uthevingsfarge 6 81" xfId="2290" xr:uid="{00000000-0005-0000-0000-000015230000}"/>
    <cellStyle name="40% - uthevingsfarge 6 82" xfId="2291" xr:uid="{00000000-0005-0000-0000-000016230000}"/>
    <cellStyle name="40% - uthevingsfarge 6 83" xfId="2292" xr:uid="{00000000-0005-0000-0000-000017230000}"/>
    <cellStyle name="40% - uthevingsfarge 6 84" xfId="2293" xr:uid="{00000000-0005-0000-0000-000018230000}"/>
    <cellStyle name="40% - uthevingsfarge 6 85" xfId="2294" xr:uid="{00000000-0005-0000-0000-000019230000}"/>
    <cellStyle name="40% - uthevingsfarge 6 86" xfId="2295" xr:uid="{00000000-0005-0000-0000-00001A230000}"/>
    <cellStyle name="40% - uthevingsfarge 6 87" xfId="2296" xr:uid="{00000000-0005-0000-0000-00001B230000}"/>
    <cellStyle name="40% - uthevingsfarge 6 88" xfId="2297" xr:uid="{00000000-0005-0000-0000-00001C230000}"/>
    <cellStyle name="40% - uthevingsfarge 6 89" xfId="2298" xr:uid="{00000000-0005-0000-0000-00001D230000}"/>
    <cellStyle name="40% - uthevingsfarge 6 9" xfId="2299" xr:uid="{00000000-0005-0000-0000-00001E230000}"/>
    <cellStyle name="40% - uthevingsfarge 6 9 2" xfId="2300" xr:uid="{00000000-0005-0000-0000-00001F230000}"/>
    <cellStyle name="40% - uthevingsfarge 6 9 2 2" xfId="5948" xr:uid="{00000000-0005-0000-0000-000020230000}"/>
    <cellStyle name="40% - uthevingsfarge 6 9 2 2 2" xfId="8581" xr:uid="{00000000-0005-0000-0000-000021230000}"/>
    <cellStyle name="40% - uthevingsfarge 6 9 2 2 2 2" xfId="17036" xr:uid="{EFE85329-B574-4B1B-BB24-9C49DA4E6548}"/>
    <cellStyle name="40% - uthevingsfarge 6 9 2 2 3" xfId="14463" xr:uid="{857B8C2F-43A1-4A9B-B8BB-C9D4D4167A98}"/>
    <cellStyle name="40% - uthevingsfarge 6 9 2 3" xfId="10099" xr:uid="{00000000-0005-0000-0000-000022230000}"/>
    <cellStyle name="40% - uthevingsfarge 6 9 2 3 2" xfId="18520" xr:uid="{1E2E7F56-02B2-4833-A832-27F619D4F71D}"/>
    <cellStyle name="40% - uthevingsfarge 6 9 3" xfId="5227" xr:uid="{00000000-0005-0000-0000-000023230000}"/>
    <cellStyle name="40% - uthevingsfarge 6 9 3 2" xfId="7880" xr:uid="{00000000-0005-0000-0000-000024230000}"/>
    <cellStyle name="40% - uthevingsfarge 6 9 3 2 2" xfId="16335" xr:uid="{01C68BFF-998A-4861-9295-230D48B4BA0D}"/>
    <cellStyle name="40% - uthevingsfarge 6 9 3 3" xfId="13762" xr:uid="{749A5DA3-BB79-48C4-B2C5-30F566742D61}"/>
    <cellStyle name="40% - uthevingsfarge 6 9 4" xfId="10156" xr:uid="{00000000-0005-0000-0000-000025230000}"/>
    <cellStyle name="40% - uthevingsfarge 6 9 4 2" xfId="18573" xr:uid="{12AA74A9-6D60-498E-9C39-53AFB8C3A513}"/>
    <cellStyle name="40% - uthevingsfarge 6 90" xfId="2301" xr:uid="{00000000-0005-0000-0000-000026230000}"/>
    <cellStyle name="40% - uthevingsfarge 6 90 2" xfId="2959" xr:uid="{00000000-0005-0000-0000-000027230000}"/>
    <cellStyle name="40% - uthevingsfarge 6 90 2 2" xfId="3479" xr:uid="{00000000-0005-0000-0000-000028230000}"/>
    <cellStyle name="40% - uthevingsfarge 6 90 2 2 2" xfId="7064" xr:uid="{00000000-0005-0000-0000-000029230000}"/>
    <cellStyle name="40% - uthevingsfarge 6 90 2 2 2 2" xfId="15519" xr:uid="{3164A8E3-E165-4BB4-986B-FB3022828CC0}"/>
    <cellStyle name="40% - uthevingsfarge 6 90 2 2 3" xfId="12372" xr:uid="{2A795610-4343-4C1E-8F67-75359FB65226}"/>
    <cellStyle name="40% - uthevingsfarge 6 90 2 3" xfId="3697" xr:uid="{00000000-0005-0000-0000-00002A230000}"/>
    <cellStyle name="40% - uthevingsfarge 6 90 2 3 2" xfId="12586" xr:uid="{1A312875-45CD-4CF9-8B4F-6E99AD0B7472}"/>
    <cellStyle name="40% - uthevingsfarge 6 90 2 4" xfId="6532" xr:uid="{00000000-0005-0000-0000-00002B230000}"/>
    <cellStyle name="40% - uthevingsfarge 6 90 2 4 2" xfId="14987" xr:uid="{CF46EF89-342B-4B8F-B7B1-70FB0BA274BB}"/>
    <cellStyle name="40% - uthevingsfarge 6 90 2 5" xfId="9064" xr:uid="{00000000-0005-0000-0000-00002C230000}"/>
    <cellStyle name="40% - uthevingsfarge 6 90 2 5 2" xfId="17519" xr:uid="{4DA5F8DB-A997-4CE2-AA31-5801402E67C5}"/>
    <cellStyle name="40% - uthevingsfarge 6 90 2 6" xfId="11852" xr:uid="{36973779-5D51-42D7-8E77-FCCA4DACAA9D}"/>
    <cellStyle name="40% - uthevingsfarge 6 90 3" xfId="3478" xr:uid="{00000000-0005-0000-0000-00002D230000}"/>
    <cellStyle name="40% - uthevingsfarge 6 90 3 2" xfId="7063" xr:uid="{00000000-0005-0000-0000-00002E230000}"/>
    <cellStyle name="40% - uthevingsfarge 6 90 3 2 2" xfId="15518" xr:uid="{6D0197ED-030F-4EF5-95E3-AB11F4B8EABC}"/>
    <cellStyle name="40% - uthevingsfarge 6 90 3 3" xfId="12371" xr:uid="{43F822ED-6265-4548-B933-3D8C7F0B41F0}"/>
    <cellStyle name="40% - uthevingsfarge 6 90 4" xfId="3788" xr:uid="{00000000-0005-0000-0000-00002F230000}"/>
    <cellStyle name="40% - uthevingsfarge 6 90 4 2" xfId="12677" xr:uid="{6EAD4ADE-7F43-47F2-885C-3423C7313D79}"/>
    <cellStyle name="40% - uthevingsfarge 6 90 5" xfId="6247" xr:uid="{00000000-0005-0000-0000-000030230000}"/>
    <cellStyle name="40% - uthevingsfarge 6 90 5 2" xfId="14702" xr:uid="{C74CF30F-DA9A-4603-A5C8-DA818B5D5E39}"/>
    <cellStyle name="40% - uthevingsfarge 6 90 6" xfId="9063" xr:uid="{00000000-0005-0000-0000-000031230000}"/>
    <cellStyle name="40% - uthevingsfarge 6 90 6 2" xfId="17518" xr:uid="{EB028D61-24A3-4384-9025-F618F0D06793}"/>
    <cellStyle name="40% - uthevingsfarge 6 90 7" xfId="11570" xr:uid="{EC971BEB-163A-44E1-8912-7BE4C757FA66}"/>
    <cellStyle name="40% - uthevingsfarge 6 91" xfId="2302" xr:uid="{00000000-0005-0000-0000-000032230000}"/>
    <cellStyle name="40% - uthevingsfarge 6 91 2" xfId="2960" xr:uid="{00000000-0005-0000-0000-000033230000}"/>
    <cellStyle name="40% - uthevingsfarge 6 91 2 2" xfId="3481" xr:uid="{00000000-0005-0000-0000-000034230000}"/>
    <cellStyle name="40% - uthevingsfarge 6 91 2 2 2" xfId="7066" xr:uid="{00000000-0005-0000-0000-000035230000}"/>
    <cellStyle name="40% - uthevingsfarge 6 91 2 2 2 2" xfId="15521" xr:uid="{B9D969A0-B311-43C8-9872-A1C4E00A96DC}"/>
    <cellStyle name="40% - uthevingsfarge 6 91 2 2 3" xfId="12374" xr:uid="{75C650E8-45F0-44EA-964B-D84FB50933D2}"/>
    <cellStyle name="40% - uthevingsfarge 6 91 2 3" xfId="3696" xr:uid="{00000000-0005-0000-0000-000036230000}"/>
    <cellStyle name="40% - uthevingsfarge 6 91 2 3 2" xfId="12585" xr:uid="{ACA81F2A-3272-43C2-8712-A1B88210DF80}"/>
    <cellStyle name="40% - uthevingsfarge 6 91 2 4" xfId="6533" xr:uid="{00000000-0005-0000-0000-000037230000}"/>
    <cellStyle name="40% - uthevingsfarge 6 91 2 4 2" xfId="14988" xr:uid="{7C3786A3-D4FE-4BD0-A3A0-441AE77D0075}"/>
    <cellStyle name="40% - uthevingsfarge 6 91 2 5" xfId="9066" xr:uid="{00000000-0005-0000-0000-000038230000}"/>
    <cellStyle name="40% - uthevingsfarge 6 91 2 5 2" xfId="17521" xr:uid="{CAA93B00-E5A6-4378-9DE1-032A31A5FF38}"/>
    <cellStyle name="40% - uthevingsfarge 6 91 2 6" xfId="11853" xr:uid="{87D1EC97-AE45-43D4-A484-1F43DA1CAEB8}"/>
    <cellStyle name="40% - uthevingsfarge 6 91 3" xfId="3480" xr:uid="{00000000-0005-0000-0000-000039230000}"/>
    <cellStyle name="40% - uthevingsfarge 6 91 3 2" xfId="7065" xr:uid="{00000000-0005-0000-0000-00003A230000}"/>
    <cellStyle name="40% - uthevingsfarge 6 91 3 2 2" xfId="15520" xr:uid="{94E5B38C-02CB-4A9D-92A1-48993E2792A7}"/>
    <cellStyle name="40% - uthevingsfarge 6 91 3 3" xfId="12373" xr:uid="{696B7444-C780-42CB-9FA5-6588C6BA2683}"/>
    <cellStyle name="40% - uthevingsfarge 6 91 4" xfId="3787" xr:uid="{00000000-0005-0000-0000-00003B230000}"/>
    <cellStyle name="40% - uthevingsfarge 6 91 4 2" xfId="12676" xr:uid="{370B766C-1EA5-49D8-89FB-15B1598E40A7}"/>
    <cellStyle name="40% - uthevingsfarge 6 91 5" xfId="6248" xr:uid="{00000000-0005-0000-0000-00003C230000}"/>
    <cellStyle name="40% - uthevingsfarge 6 91 5 2" xfId="14703" xr:uid="{FCDC75ED-C8FB-464D-A453-774D1C331B60}"/>
    <cellStyle name="40% - uthevingsfarge 6 91 6" xfId="9065" xr:uid="{00000000-0005-0000-0000-00003D230000}"/>
    <cellStyle name="40% - uthevingsfarge 6 91 6 2" xfId="17520" xr:uid="{45D1B056-71E7-41CF-9A11-C750F5E3BFA2}"/>
    <cellStyle name="40% - uthevingsfarge 6 91 7" xfId="11571" xr:uid="{7BE26F2A-F191-4989-9A65-5CF31A52A402}"/>
    <cellStyle name="40% - uthevingsfarge 6 92" xfId="2303" xr:uid="{00000000-0005-0000-0000-00003E230000}"/>
    <cellStyle name="40% - uthevingsfarge 6 92 2" xfId="2961" xr:uid="{00000000-0005-0000-0000-00003F230000}"/>
    <cellStyle name="40% - uthevingsfarge 6 92 2 2" xfId="3483" xr:uid="{00000000-0005-0000-0000-000040230000}"/>
    <cellStyle name="40% - uthevingsfarge 6 92 2 2 2" xfId="7068" xr:uid="{00000000-0005-0000-0000-000041230000}"/>
    <cellStyle name="40% - uthevingsfarge 6 92 2 2 2 2" xfId="15523" xr:uid="{B0C80D41-0F38-4757-AA74-476645DE988A}"/>
    <cellStyle name="40% - uthevingsfarge 6 92 2 2 3" xfId="12376" xr:uid="{4DEC0409-DC75-44D1-BF1B-8256E0534CA5}"/>
    <cellStyle name="40% - uthevingsfarge 6 92 2 3" xfId="3695" xr:uid="{00000000-0005-0000-0000-000042230000}"/>
    <cellStyle name="40% - uthevingsfarge 6 92 2 3 2" xfId="12584" xr:uid="{067CFE62-0105-4AA1-8327-81A71A407EB1}"/>
    <cellStyle name="40% - uthevingsfarge 6 92 2 4" xfId="6534" xr:uid="{00000000-0005-0000-0000-000043230000}"/>
    <cellStyle name="40% - uthevingsfarge 6 92 2 4 2" xfId="14989" xr:uid="{7A1F744A-ACB7-48AE-B830-23F448324334}"/>
    <cellStyle name="40% - uthevingsfarge 6 92 2 5" xfId="9068" xr:uid="{00000000-0005-0000-0000-000044230000}"/>
    <cellStyle name="40% - uthevingsfarge 6 92 2 5 2" xfId="17523" xr:uid="{28DC5FAC-DCCE-46EF-8D3C-2A80FB969325}"/>
    <cellStyle name="40% - uthevingsfarge 6 92 2 6" xfId="11854" xr:uid="{575456A0-92F4-4005-AC51-0F718F63F6C8}"/>
    <cellStyle name="40% - uthevingsfarge 6 92 3" xfId="3482" xr:uid="{00000000-0005-0000-0000-000045230000}"/>
    <cellStyle name="40% - uthevingsfarge 6 92 3 2" xfId="7067" xr:uid="{00000000-0005-0000-0000-000046230000}"/>
    <cellStyle name="40% - uthevingsfarge 6 92 3 2 2" xfId="15522" xr:uid="{3AD99440-CF35-4AC4-97C5-030AD86D149A}"/>
    <cellStyle name="40% - uthevingsfarge 6 92 3 3" xfId="12375" xr:uid="{9C50DC11-6F31-479E-9456-53AEF32D15A8}"/>
    <cellStyle name="40% - uthevingsfarge 6 92 4" xfId="3786" xr:uid="{00000000-0005-0000-0000-000047230000}"/>
    <cellStyle name="40% - uthevingsfarge 6 92 4 2" xfId="12675" xr:uid="{AFA4FC76-5645-441C-9D59-F316DEC39FC9}"/>
    <cellStyle name="40% - uthevingsfarge 6 92 5" xfId="6249" xr:uid="{00000000-0005-0000-0000-000048230000}"/>
    <cellStyle name="40% - uthevingsfarge 6 92 5 2" xfId="14704" xr:uid="{22394A90-993F-41AE-B91E-45FC6F6612CD}"/>
    <cellStyle name="40% - uthevingsfarge 6 92 6" xfId="9067" xr:uid="{00000000-0005-0000-0000-000049230000}"/>
    <cellStyle name="40% - uthevingsfarge 6 92 6 2" xfId="17522" xr:uid="{82E75CF7-9B8B-4E03-8D76-42F2D9FE7569}"/>
    <cellStyle name="40% - uthevingsfarge 6 92 7" xfId="11572" xr:uid="{6961CA05-7E92-4CF9-8073-128FBD68375F}"/>
    <cellStyle name="40% - uthevingsfarge 6 93" xfId="2304" xr:uid="{00000000-0005-0000-0000-00004A230000}"/>
    <cellStyle name="40% - uthevingsfarge 6 93 2" xfId="2962" xr:uid="{00000000-0005-0000-0000-00004B230000}"/>
    <cellStyle name="40% - uthevingsfarge 6 93 2 2" xfId="3485" xr:uid="{00000000-0005-0000-0000-00004C230000}"/>
    <cellStyle name="40% - uthevingsfarge 6 93 2 2 2" xfId="7070" xr:uid="{00000000-0005-0000-0000-00004D230000}"/>
    <cellStyle name="40% - uthevingsfarge 6 93 2 2 2 2" xfId="15525" xr:uid="{5EB2DF89-578A-4621-9700-2A0070D7157D}"/>
    <cellStyle name="40% - uthevingsfarge 6 93 2 2 3" xfId="12378" xr:uid="{3C854E97-2628-4576-8701-C686A8B53F79}"/>
    <cellStyle name="40% - uthevingsfarge 6 93 2 3" xfId="3694" xr:uid="{00000000-0005-0000-0000-00004E230000}"/>
    <cellStyle name="40% - uthevingsfarge 6 93 2 3 2" xfId="12583" xr:uid="{37879D98-6915-4F32-9F2B-81924691FF33}"/>
    <cellStyle name="40% - uthevingsfarge 6 93 2 4" xfId="6535" xr:uid="{00000000-0005-0000-0000-00004F230000}"/>
    <cellStyle name="40% - uthevingsfarge 6 93 2 4 2" xfId="14990" xr:uid="{D1DAC1D3-1E1F-436F-AD28-C21053DC6CC8}"/>
    <cellStyle name="40% - uthevingsfarge 6 93 2 5" xfId="9070" xr:uid="{00000000-0005-0000-0000-000050230000}"/>
    <cellStyle name="40% - uthevingsfarge 6 93 2 5 2" xfId="17525" xr:uid="{13873AE3-24F7-4A89-B899-E0ED1CB29B12}"/>
    <cellStyle name="40% - uthevingsfarge 6 93 2 6" xfId="11855" xr:uid="{6BF0387A-76BC-427D-B4A3-CB756CC54396}"/>
    <cellStyle name="40% - uthevingsfarge 6 93 3" xfId="3484" xr:uid="{00000000-0005-0000-0000-000051230000}"/>
    <cellStyle name="40% - uthevingsfarge 6 93 3 2" xfId="7069" xr:uid="{00000000-0005-0000-0000-000052230000}"/>
    <cellStyle name="40% - uthevingsfarge 6 93 3 2 2" xfId="15524" xr:uid="{99CE835F-8263-414A-B2B0-466929E71ACB}"/>
    <cellStyle name="40% - uthevingsfarge 6 93 3 3" xfId="12377" xr:uid="{EA361882-6C70-4DE9-918A-331EBB0CFD71}"/>
    <cellStyle name="40% - uthevingsfarge 6 93 4" xfId="3785" xr:uid="{00000000-0005-0000-0000-000053230000}"/>
    <cellStyle name="40% - uthevingsfarge 6 93 4 2" xfId="12674" xr:uid="{04811066-FAD1-4464-8652-B70A920C23FB}"/>
    <cellStyle name="40% - uthevingsfarge 6 93 5" xfId="6250" xr:uid="{00000000-0005-0000-0000-000054230000}"/>
    <cellStyle name="40% - uthevingsfarge 6 93 5 2" xfId="14705" xr:uid="{38443EF1-7604-469B-88E5-28576CBEACA5}"/>
    <cellStyle name="40% - uthevingsfarge 6 93 6" xfId="9069" xr:uid="{00000000-0005-0000-0000-000055230000}"/>
    <cellStyle name="40% - uthevingsfarge 6 93 6 2" xfId="17524" xr:uid="{0D38250B-296A-46E4-8BC7-5230B5F05004}"/>
    <cellStyle name="40% - uthevingsfarge 6 93 7" xfId="11573" xr:uid="{53D73B45-19B1-4D09-A877-1354A94BB56F}"/>
    <cellStyle name="40% - uthevingsfarge 6 94" xfId="2305" xr:uid="{00000000-0005-0000-0000-000056230000}"/>
    <cellStyle name="40% - uthevingsfarge 6 94 2" xfId="2963" xr:uid="{00000000-0005-0000-0000-000057230000}"/>
    <cellStyle name="40% - uthevingsfarge 6 94 2 2" xfId="3487" xr:uid="{00000000-0005-0000-0000-000058230000}"/>
    <cellStyle name="40% - uthevingsfarge 6 94 2 2 2" xfId="7072" xr:uid="{00000000-0005-0000-0000-000059230000}"/>
    <cellStyle name="40% - uthevingsfarge 6 94 2 2 2 2" xfId="15527" xr:uid="{B3E1F37C-CC79-442A-BEDB-A23FD93C0DC5}"/>
    <cellStyle name="40% - uthevingsfarge 6 94 2 2 3" xfId="12380" xr:uid="{E7F95534-2034-45B1-A946-1CFFB72449F9}"/>
    <cellStyle name="40% - uthevingsfarge 6 94 2 3" xfId="3693" xr:uid="{00000000-0005-0000-0000-00005A230000}"/>
    <cellStyle name="40% - uthevingsfarge 6 94 2 3 2" xfId="12582" xr:uid="{4DA70462-1E93-4E42-B4D3-F3CE49088AAA}"/>
    <cellStyle name="40% - uthevingsfarge 6 94 2 4" xfId="6536" xr:uid="{00000000-0005-0000-0000-00005B230000}"/>
    <cellStyle name="40% - uthevingsfarge 6 94 2 4 2" xfId="14991" xr:uid="{F1F6986D-EF45-4800-85FE-CDCE470D77CA}"/>
    <cellStyle name="40% - uthevingsfarge 6 94 2 5" xfId="9072" xr:uid="{00000000-0005-0000-0000-00005C230000}"/>
    <cellStyle name="40% - uthevingsfarge 6 94 2 5 2" xfId="17527" xr:uid="{75C77746-A860-4A98-B94E-FE024704ADDE}"/>
    <cellStyle name="40% - uthevingsfarge 6 94 2 6" xfId="11856" xr:uid="{1E4D4D2B-1959-4614-8A85-C9A47F2C8090}"/>
    <cellStyle name="40% - uthevingsfarge 6 94 3" xfId="3486" xr:uid="{00000000-0005-0000-0000-00005D230000}"/>
    <cellStyle name="40% - uthevingsfarge 6 94 3 2" xfId="7071" xr:uid="{00000000-0005-0000-0000-00005E230000}"/>
    <cellStyle name="40% - uthevingsfarge 6 94 3 2 2" xfId="15526" xr:uid="{56B1FA19-AB49-47AC-838B-C3F007EABA70}"/>
    <cellStyle name="40% - uthevingsfarge 6 94 3 3" xfId="12379" xr:uid="{4CDA7E5A-0EAA-4BD7-BCAC-6D4AB7C87C4D}"/>
    <cellStyle name="40% - uthevingsfarge 6 94 4" xfId="3784" xr:uid="{00000000-0005-0000-0000-00005F230000}"/>
    <cellStyle name="40% - uthevingsfarge 6 94 4 2" xfId="12673" xr:uid="{27DDFBC0-B272-4747-B627-C98AC4666863}"/>
    <cellStyle name="40% - uthevingsfarge 6 94 5" xfId="6251" xr:uid="{00000000-0005-0000-0000-000060230000}"/>
    <cellStyle name="40% - uthevingsfarge 6 94 5 2" xfId="14706" xr:uid="{2A6F5889-4D5C-445C-8E97-FAE1924741C5}"/>
    <cellStyle name="40% - uthevingsfarge 6 94 6" xfId="9071" xr:uid="{00000000-0005-0000-0000-000061230000}"/>
    <cellStyle name="40% - uthevingsfarge 6 94 6 2" xfId="17526" xr:uid="{5F4F4C01-85C9-4AFB-9117-6B7B18A5F8B0}"/>
    <cellStyle name="40% - uthevingsfarge 6 94 7" xfId="11574" xr:uid="{91A703C5-2572-43BC-B026-84752CAA1F3D}"/>
    <cellStyle name="40% - uthevingsfarge 6 95" xfId="2306" xr:uid="{00000000-0005-0000-0000-000062230000}"/>
    <cellStyle name="40% - uthevingsfarge 6 95 2" xfId="2964" xr:uid="{00000000-0005-0000-0000-000063230000}"/>
    <cellStyle name="40% - uthevingsfarge 6 95 2 2" xfId="3489" xr:uid="{00000000-0005-0000-0000-000064230000}"/>
    <cellStyle name="40% - uthevingsfarge 6 95 2 2 2" xfId="7074" xr:uid="{00000000-0005-0000-0000-000065230000}"/>
    <cellStyle name="40% - uthevingsfarge 6 95 2 2 2 2" xfId="15529" xr:uid="{86C4ECC0-EA5F-4949-859E-B21BFE2C61B1}"/>
    <cellStyle name="40% - uthevingsfarge 6 95 2 2 3" xfId="12382" xr:uid="{A6A89954-B99F-43CC-9A51-A8BFDBAF4204}"/>
    <cellStyle name="40% - uthevingsfarge 6 95 2 3" xfId="3692" xr:uid="{00000000-0005-0000-0000-000066230000}"/>
    <cellStyle name="40% - uthevingsfarge 6 95 2 3 2" xfId="12581" xr:uid="{F1DE91FF-2B60-44B0-B695-9F7F2E5F91EE}"/>
    <cellStyle name="40% - uthevingsfarge 6 95 2 4" xfId="6537" xr:uid="{00000000-0005-0000-0000-000067230000}"/>
    <cellStyle name="40% - uthevingsfarge 6 95 2 4 2" xfId="14992" xr:uid="{C3F83778-8D83-4C18-83D0-1CCCFE9D6614}"/>
    <cellStyle name="40% - uthevingsfarge 6 95 2 5" xfId="9074" xr:uid="{00000000-0005-0000-0000-000068230000}"/>
    <cellStyle name="40% - uthevingsfarge 6 95 2 5 2" xfId="17529" xr:uid="{61382E47-E69E-42DA-B7A6-BBB2F5B4470A}"/>
    <cellStyle name="40% - uthevingsfarge 6 95 2 6" xfId="11857" xr:uid="{545E5393-2F3A-44EA-9B8B-6199D62DC0D2}"/>
    <cellStyle name="40% - uthevingsfarge 6 95 3" xfId="3488" xr:uid="{00000000-0005-0000-0000-000069230000}"/>
    <cellStyle name="40% - uthevingsfarge 6 95 3 2" xfId="7073" xr:uid="{00000000-0005-0000-0000-00006A230000}"/>
    <cellStyle name="40% - uthevingsfarge 6 95 3 2 2" xfId="15528" xr:uid="{6322F450-1CF9-4180-BA3E-FC0874B3F57D}"/>
    <cellStyle name="40% - uthevingsfarge 6 95 3 3" xfId="12381" xr:uid="{576BE153-A5A9-444E-A685-BD4001524EA6}"/>
    <cellStyle name="40% - uthevingsfarge 6 95 4" xfId="3783" xr:uid="{00000000-0005-0000-0000-00006B230000}"/>
    <cellStyle name="40% - uthevingsfarge 6 95 4 2" xfId="12672" xr:uid="{285797CE-0CB5-4062-8F03-F0F562568DF5}"/>
    <cellStyle name="40% - uthevingsfarge 6 95 5" xfId="6252" xr:uid="{00000000-0005-0000-0000-00006C230000}"/>
    <cellStyle name="40% - uthevingsfarge 6 95 5 2" xfId="14707" xr:uid="{33CBBAA1-717F-4E58-AB0B-0FE697A8E369}"/>
    <cellStyle name="40% - uthevingsfarge 6 95 6" xfId="9073" xr:uid="{00000000-0005-0000-0000-00006D230000}"/>
    <cellStyle name="40% - uthevingsfarge 6 95 6 2" xfId="17528" xr:uid="{18D49392-38A7-41AD-B059-54F43E27DFC1}"/>
    <cellStyle name="40% - uthevingsfarge 6 95 7" xfId="11575" xr:uid="{44D5C33A-CC3F-4DBB-8DF4-D13B5A765C02}"/>
    <cellStyle name="40% - uthevingsfarge 6 96" xfId="2307" xr:uid="{00000000-0005-0000-0000-00006E230000}"/>
    <cellStyle name="40% - uthevingsfarge 6 96 2" xfId="2965" xr:uid="{00000000-0005-0000-0000-00006F230000}"/>
    <cellStyle name="40% - uthevingsfarge 6 96 2 2" xfId="3491" xr:uid="{00000000-0005-0000-0000-000070230000}"/>
    <cellStyle name="40% - uthevingsfarge 6 96 2 2 2" xfId="7076" xr:uid="{00000000-0005-0000-0000-000071230000}"/>
    <cellStyle name="40% - uthevingsfarge 6 96 2 2 2 2" xfId="15531" xr:uid="{598B773C-F769-4521-9D41-E532450C5417}"/>
    <cellStyle name="40% - uthevingsfarge 6 96 2 2 3" xfId="12384" xr:uid="{88F5A371-E255-4D77-B83D-B535CC4D7E95}"/>
    <cellStyle name="40% - uthevingsfarge 6 96 2 3" xfId="3954" xr:uid="{00000000-0005-0000-0000-000072230000}"/>
    <cellStyle name="40% - uthevingsfarge 6 96 2 3 2" xfId="12843" xr:uid="{BD0FAEF5-3347-486C-9811-B569222690EE}"/>
    <cellStyle name="40% - uthevingsfarge 6 96 2 4" xfId="6538" xr:uid="{00000000-0005-0000-0000-000073230000}"/>
    <cellStyle name="40% - uthevingsfarge 6 96 2 4 2" xfId="14993" xr:uid="{3BD840AF-9278-46BB-B1A0-74A98E93701D}"/>
    <cellStyle name="40% - uthevingsfarge 6 96 2 5" xfId="9076" xr:uid="{00000000-0005-0000-0000-000074230000}"/>
    <cellStyle name="40% - uthevingsfarge 6 96 2 5 2" xfId="17531" xr:uid="{73DDF60E-BE52-4B6C-AD20-CC02CC5F00B6}"/>
    <cellStyle name="40% - uthevingsfarge 6 96 2 6" xfId="11858" xr:uid="{8CCCF777-5545-4FAA-8527-A9AAAFD37BA3}"/>
    <cellStyle name="40% - uthevingsfarge 6 96 3" xfId="3490" xr:uid="{00000000-0005-0000-0000-000075230000}"/>
    <cellStyle name="40% - uthevingsfarge 6 96 3 2" xfId="7075" xr:uid="{00000000-0005-0000-0000-000076230000}"/>
    <cellStyle name="40% - uthevingsfarge 6 96 3 2 2" xfId="15530" xr:uid="{6F0FF884-77AE-44C0-8522-A2FE247B2E53}"/>
    <cellStyle name="40% - uthevingsfarge 6 96 3 3" xfId="12383" xr:uid="{5C7B7B0B-8EDA-4225-A59F-CBB3BEC0FBDD}"/>
    <cellStyle name="40% - uthevingsfarge 6 96 4" xfId="3782" xr:uid="{00000000-0005-0000-0000-000077230000}"/>
    <cellStyle name="40% - uthevingsfarge 6 96 4 2" xfId="12671" xr:uid="{3A789DCE-268D-4672-8BDB-B44FC29C6EA5}"/>
    <cellStyle name="40% - uthevingsfarge 6 96 5" xfId="6253" xr:uid="{00000000-0005-0000-0000-000078230000}"/>
    <cellStyle name="40% - uthevingsfarge 6 96 5 2" xfId="14708" xr:uid="{B17BAE0C-C34B-4D6A-A73E-EE800EDB1F7E}"/>
    <cellStyle name="40% - uthevingsfarge 6 96 6" xfId="9075" xr:uid="{00000000-0005-0000-0000-000079230000}"/>
    <cellStyle name="40% - uthevingsfarge 6 96 6 2" xfId="17530" xr:uid="{55736CE4-5C8E-45CB-890C-97BBA5EF7561}"/>
    <cellStyle name="40% - uthevingsfarge 6 96 7" xfId="11576" xr:uid="{1D3989B4-45A6-4E5A-979B-E3262AE55E22}"/>
    <cellStyle name="40% - uthevingsfarge 6 97" xfId="2308" xr:uid="{00000000-0005-0000-0000-00007A230000}"/>
    <cellStyle name="40% - uthevingsfarge 6 97 2" xfId="2966" xr:uid="{00000000-0005-0000-0000-00007B230000}"/>
    <cellStyle name="40% - uthevingsfarge 6 97 2 2" xfId="3493" xr:uid="{00000000-0005-0000-0000-00007C230000}"/>
    <cellStyle name="40% - uthevingsfarge 6 97 2 2 2" xfId="7078" xr:uid="{00000000-0005-0000-0000-00007D230000}"/>
    <cellStyle name="40% - uthevingsfarge 6 97 2 2 2 2" xfId="15533" xr:uid="{9F453BCC-F59F-479C-841E-3D1E2E252ABB}"/>
    <cellStyle name="40% - uthevingsfarge 6 97 2 2 3" xfId="12386" xr:uid="{674D52A4-DDEC-4C5F-AAA5-07868151087D}"/>
    <cellStyle name="40% - uthevingsfarge 6 97 2 3" xfId="3955" xr:uid="{00000000-0005-0000-0000-00007E230000}"/>
    <cellStyle name="40% - uthevingsfarge 6 97 2 3 2" xfId="12844" xr:uid="{F40170BB-70A2-472D-9D53-B7701E9308C8}"/>
    <cellStyle name="40% - uthevingsfarge 6 97 2 4" xfId="6539" xr:uid="{00000000-0005-0000-0000-00007F230000}"/>
    <cellStyle name="40% - uthevingsfarge 6 97 2 4 2" xfId="14994" xr:uid="{D61A368C-8F50-48A9-9416-A8F24FAEC254}"/>
    <cellStyle name="40% - uthevingsfarge 6 97 2 5" xfId="9078" xr:uid="{00000000-0005-0000-0000-000080230000}"/>
    <cellStyle name="40% - uthevingsfarge 6 97 2 5 2" xfId="17533" xr:uid="{4A7863AC-21C9-4CC6-97A2-7C4D8E128450}"/>
    <cellStyle name="40% - uthevingsfarge 6 97 2 6" xfId="11859" xr:uid="{B9BB5EB9-C8EA-405C-9141-381A11EFA447}"/>
    <cellStyle name="40% - uthevingsfarge 6 97 3" xfId="3492" xr:uid="{00000000-0005-0000-0000-000081230000}"/>
    <cellStyle name="40% - uthevingsfarge 6 97 3 2" xfId="7077" xr:uid="{00000000-0005-0000-0000-000082230000}"/>
    <cellStyle name="40% - uthevingsfarge 6 97 3 2 2" xfId="15532" xr:uid="{608A0C62-0F9C-4FA8-A011-98C7306BFE69}"/>
    <cellStyle name="40% - uthevingsfarge 6 97 3 3" xfId="12385" xr:uid="{1B68C332-612D-4374-8841-0F8FAE1457E9}"/>
    <cellStyle name="40% - uthevingsfarge 6 97 4" xfId="3781" xr:uid="{00000000-0005-0000-0000-000083230000}"/>
    <cellStyle name="40% - uthevingsfarge 6 97 4 2" xfId="12670" xr:uid="{6E1C062D-666B-446C-8817-705480CAE43B}"/>
    <cellStyle name="40% - uthevingsfarge 6 97 5" xfId="6254" xr:uid="{00000000-0005-0000-0000-000084230000}"/>
    <cellStyle name="40% - uthevingsfarge 6 97 5 2" xfId="14709" xr:uid="{187C8757-203F-47F6-AE0F-45E35DB3A486}"/>
    <cellStyle name="40% - uthevingsfarge 6 97 6" xfId="9077" xr:uid="{00000000-0005-0000-0000-000085230000}"/>
    <cellStyle name="40% - uthevingsfarge 6 97 6 2" xfId="17532" xr:uid="{E489E266-87AB-4680-8F02-9DA7B83546F2}"/>
    <cellStyle name="40% - uthevingsfarge 6 97 7" xfId="11577" xr:uid="{3A20DCD2-3EB8-4993-9915-30D588E52FFD}"/>
    <cellStyle name="40% - uthevingsfarge 6 98" xfId="2309" xr:uid="{00000000-0005-0000-0000-000086230000}"/>
    <cellStyle name="40% - uthevingsfarge 6 98 2" xfId="2967" xr:uid="{00000000-0005-0000-0000-000087230000}"/>
    <cellStyle name="40% - uthevingsfarge 6 98 2 2" xfId="3495" xr:uid="{00000000-0005-0000-0000-000088230000}"/>
    <cellStyle name="40% - uthevingsfarge 6 98 2 2 2" xfId="7080" xr:uid="{00000000-0005-0000-0000-000089230000}"/>
    <cellStyle name="40% - uthevingsfarge 6 98 2 2 2 2" xfId="15535" xr:uid="{E2FBFC8E-1D84-4832-B557-13B20C83F45D}"/>
    <cellStyle name="40% - uthevingsfarge 6 98 2 2 3" xfId="12388" xr:uid="{30706638-65A8-4346-A856-B841C8EEEC5D}"/>
    <cellStyle name="40% - uthevingsfarge 6 98 2 3" xfId="3909" xr:uid="{00000000-0005-0000-0000-00008A230000}"/>
    <cellStyle name="40% - uthevingsfarge 6 98 2 3 2" xfId="12798" xr:uid="{70B33A4E-CBDF-4ADF-8476-BBA2724EC9BB}"/>
    <cellStyle name="40% - uthevingsfarge 6 98 2 4" xfId="6540" xr:uid="{00000000-0005-0000-0000-00008B230000}"/>
    <cellStyle name="40% - uthevingsfarge 6 98 2 4 2" xfId="14995" xr:uid="{F0C358B1-2085-48EA-A2EF-416548367CD6}"/>
    <cellStyle name="40% - uthevingsfarge 6 98 2 5" xfId="9080" xr:uid="{00000000-0005-0000-0000-00008C230000}"/>
    <cellStyle name="40% - uthevingsfarge 6 98 2 5 2" xfId="17535" xr:uid="{BEE5B7D4-570E-4403-A552-D8F7312A398B}"/>
    <cellStyle name="40% - uthevingsfarge 6 98 2 6" xfId="11860" xr:uid="{79CFCCB5-ABBC-4823-8F78-C280D43EDAA9}"/>
    <cellStyle name="40% - uthevingsfarge 6 98 3" xfId="3494" xr:uid="{00000000-0005-0000-0000-00008D230000}"/>
    <cellStyle name="40% - uthevingsfarge 6 98 3 2" xfId="7079" xr:uid="{00000000-0005-0000-0000-00008E230000}"/>
    <cellStyle name="40% - uthevingsfarge 6 98 3 2 2" xfId="15534" xr:uid="{D3287EB4-5B6F-499E-8405-115DA8811BE4}"/>
    <cellStyle name="40% - uthevingsfarge 6 98 3 3" xfId="12387" xr:uid="{FD6DFD72-F427-4DAC-8F66-C8AA53C68673}"/>
    <cellStyle name="40% - uthevingsfarge 6 98 4" xfId="3780" xr:uid="{00000000-0005-0000-0000-00008F230000}"/>
    <cellStyle name="40% - uthevingsfarge 6 98 4 2" xfId="12669" xr:uid="{881F8A4E-D6BC-4760-80E0-D05803981BDE}"/>
    <cellStyle name="40% - uthevingsfarge 6 98 5" xfId="6255" xr:uid="{00000000-0005-0000-0000-000090230000}"/>
    <cellStyle name="40% - uthevingsfarge 6 98 5 2" xfId="14710" xr:uid="{28E072DE-8B1C-4E18-BFA4-E88D33627C48}"/>
    <cellStyle name="40% - uthevingsfarge 6 98 6" xfId="9079" xr:uid="{00000000-0005-0000-0000-000091230000}"/>
    <cellStyle name="40% - uthevingsfarge 6 98 6 2" xfId="17534" xr:uid="{5FCA4816-220C-41A3-AB9A-A178989F1D27}"/>
    <cellStyle name="40% - uthevingsfarge 6 98 7" xfId="11578" xr:uid="{489F8093-B4F4-497C-81FD-8D74653EF805}"/>
    <cellStyle name="40% - uthevingsfarge 6 99" xfId="2310" xr:uid="{00000000-0005-0000-0000-000092230000}"/>
    <cellStyle name="40% - uthevingsfarge 6 99 2" xfId="2968" xr:uid="{00000000-0005-0000-0000-000093230000}"/>
    <cellStyle name="40% - uthevingsfarge 6 99 2 2" xfId="3497" xr:uid="{00000000-0005-0000-0000-000094230000}"/>
    <cellStyle name="40% - uthevingsfarge 6 99 2 2 2" xfId="7082" xr:uid="{00000000-0005-0000-0000-000095230000}"/>
    <cellStyle name="40% - uthevingsfarge 6 99 2 2 2 2" xfId="15537" xr:uid="{B8992D41-0F90-49ED-845C-CBDEEFCE24A0}"/>
    <cellStyle name="40% - uthevingsfarge 6 99 2 2 3" xfId="12390" xr:uid="{82157593-9243-4C0A-A140-6518004286F6}"/>
    <cellStyle name="40% - uthevingsfarge 6 99 2 3" xfId="3691" xr:uid="{00000000-0005-0000-0000-000096230000}"/>
    <cellStyle name="40% - uthevingsfarge 6 99 2 3 2" xfId="12580" xr:uid="{2D22CF5F-C89B-4E40-8638-452B3E8678B3}"/>
    <cellStyle name="40% - uthevingsfarge 6 99 2 4" xfId="6541" xr:uid="{00000000-0005-0000-0000-000097230000}"/>
    <cellStyle name="40% - uthevingsfarge 6 99 2 4 2" xfId="14996" xr:uid="{4A5E4B3C-6686-4436-BCC2-65FF624FE0FB}"/>
    <cellStyle name="40% - uthevingsfarge 6 99 2 5" xfId="9082" xr:uid="{00000000-0005-0000-0000-000098230000}"/>
    <cellStyle name="40% - uthevingsfarge 6 99 2 5 2" xfId="17537" xr:uid="{CE70FA0E-88A8-4743-85BF-DC6FA236BA47}"/>
    <cellStyle name="40% - uthevingsfarge 6 99 2 6" xfId="11861" xr:uid="{92C37165-740C-4F4D-A7C5-723C34E438E9}"/>
    <cellStyle name="40% - uthevingsfarge 6 99 3" xfId="3496" xr:uid="{00000000-0005-0000-0000-000099230000}"/>
    <cellStyle name="40% - uthevingsfarge 6 99 3 2" xfId="7081" xr:uid="{00000000-0005-0000-0000-00009A230000}"/>
    <cellStyle name="40% - uthevingsfarge 6 99 3 2 2" xfId="15536" xr:uid="{449FE2D5-04ED-4FE3-8AD8-BB39D5BCFEBF}"/>
    <cellStyle name="40% - uthevingsfarge 6 99 3 3" xfId="12389" xr:uid="{CFD65798-7022-45BB-BF6C-45E0BE5B64EF}"/>
    <cellStyle name="40% - uthevingsfarge 6 99 4" xfId="3779" xr:uid="{00000000-0005-0000-0000-00009B230000}"/>
    <cellStyle name="40% - uthevingsfarge 6 99 4 2" xfId="12668" xr:uid="{ABD309AC-19F4-4619-BC8F-D3BF393F0AC3}"/>
    <cellStyle name="40% - uthevingsfarge 6 99 5" xfId="6256" xr:uid="{00000000-0005-0000-0000-00009C230000}"/>
    <cellStyle name="40% - uthevingsfarge 6 99 5 2" xfId="14711" xr:uid="{9FE4A5FC-BFBA-4499-81B1-162D513C1953}"/>
    <cellStyle name="40% - uthevingsfarge 6 99 6" xfId="9081" xr:uid="{00000000-0005-0000-0000-00009D230000}"/>
    <cellStyle name="40% - uthevingsfarge 6 99 6 2" xfId="17536" xr:uid="{60E68DCA-7756-40D7-8C4E-21563B9E3C2E}"/>
    <cellStyle name="40% - uthevingsfarge 6 99 7" xfId="11579" xr:uid="{57920244-FDFD-4ADC-8376-5B522DB12BBE}"/>
    <cellStyle name="60 % - uthevingsfarge 1" xfId="11317" xr:uid="{A9EB5E49-F9CB-4905-933F-9EB0BC2233F7}"/>
    <cellStyle name="60 % – uthevingsfarge 1 2" xfId="11016" xr:uid="{00000000-0005-0000-0000-0000DE230000}"/>
    <cellStyle name="60 % - uthevingsfarge 2" xfId="11318" xr:uid="{91DAD08A-56CE-4CDE-BE32-17F2147B2C7C}"/>
    <cellStyle name="60 % – uthevingsfarge 2 2" xfId="11017" xr:uid="{00000000-0005-0000-0000-0000E0230000}"/>
    <cellStyle name="60 % - uthevingsfarge 3" xfId="11319" xr:uid="{5EEDC855-AAD2-4761-AF7B-4E6FABC7AA4D}"/>
    <cellStyle name="60 % – uthevingsfarge 3 2" xfId="11018" xr:uid="{00000000-0005-0000-0000-0000E2230000}"/>
    <cellStyle name="60 % - uthevingsfarge 4" xfId="11320" xr:uid="{ABDB80D3-99F0-44A4-8733-A478C8736149}"/>
    <cellStyle name="60 % – uthevingsfarge 4 2" xfId="11019" xr:uid="{00000000-0005-0000-0000-0000E4230000}"/>
    <cellStyle name="60 % - uthevingsfarge 5" xfId="11321" xr:uid="{10A30FCF-4F20-4F21-9123-D581D8E510A8}"/>
    <cellStyle name="60 % – uthevingsfarge 5 2" xfId="11020" xr:uid="{00000000-0005-0000-0000-0000E6230000}"/>
    <cellStyle name="60 % - uthevingsfarge 6" xfId="11322" xr:uid="{C51AA1B5-D3CF-4C27-992A-B318641C90EB}"/>
    <cellStyle name="60 % – uthevingsfarge 6 2" xfId="11021" xr:uid="{00000000-0005-0000-0000-0000E8230000}"/>
    <cellStyle name="60% - 1. jelölőszín" xfId="4198" xr:uid="{00000000-0005-0000-0000-0000A4230000}"/>
    <cellStyle name="60% - 2. jelölőszín" xfId="4199" xr:uid="{00000000-0005-0000-0000-0000A5230000}"/>
    <cellStyle name="60% - 3. jelölőszín" xfId="4200" xr:uid="{00000000-0005-0000-0000-0000A6230000}"/>
    <cellStyle name="60% - 4. jelölőszín" xfId="4201" xr:uid="{00000000-0005-0000-0000-0000A7230000}"/>
    <cellStyle name="60% - 5. jelölőszín" xfId="4202" xr:uid="{00000000-0005-0000-0000-0000A8230000}"/>
    <cellStyle name="60% - 6. jelölőszín" xfId="4203" xr:uid="{00000000-0005-0000-0000-0000A9230000}"/>
    <cellStyle name="60% - Accent1 2" xfId="10784" xr:uid="{00000000-0005-0000-0000-0000AA230000}"/>
    <cellStyle name="60% - Accent2 2" xfId="10785" xr:uid="{00000000-0005-0000-0000-0000AB230000}"/>
    <cellStyle name="60% - Accent3 2" xfId="10786" xr:uid="{00000000-0005-0000-0000-0000AC230000}"/>
    <cellStyle name="60% - Accent4 2" xfId="10787" xr:uid="{00000000-0005-0000-0000-0000AD230000}"/>
    <cellStyle name="60% - Accent5 2" xfId="10788" xr:uid="{00000000-0005-0000-0000-0000AE230000}"/>
    <cellStyle name="60% - Accent6 2" xfId="10789" xr:uid="{00000000-0005-0000-0000-0000AF230000}"/>
    <cellStyle name="60% - Énfasis1" xfId="4204" xr:uid="{00000000-0005-0000-0000-0000B0230000}"/>
    <cellStyle name="60% - Énfasis2" xfId="4205" xr:uid="{00000000-0005-0000-0000-0000B1230000}"/>
    <cellStyle name="60% - Énfasis3" xfId="4206" xr:uid="{00000000-0005-0000-0000-0000B2230000}"/>
    <cellStyle name="60% - Énfasis4" xfId="4207" xr:uid="{00000000-0005-0000-0000-0000B3230000}"/>
    <cellStyle name="60% - Énfasis5" xfId="4208" xr:uid="{00000000-0005-0000-0000-0000B4230000}"/>
    <cellStyle name="60% - Énfasis6" xfId="4209" xr:uid="{00000000-0005-0000-0000-0000B5230000}"/>
    <cellStyle name="60% - uthevingsfarge 1 2" xfId="73" xr:uid="{00000000-0005-0000-0000-0000B6230000}"/>
    <cellStyle name="60% - uthevingsfarge 1 2 2" xfId="2311" xr:uid="{00000000-0005-0000-0000-0000B7230000}"/>
    <cellStyle name="60% - uthevingsfarge 2 2" xfId="74" xr:uid="{00000000-0005-0000-0000-0000B8230000}"/>
    <cellStyle name="60% - uthevingsfarge 2 2 2" xfId="2312" xr:uid="{00000000-0005-0000-0000-0000B9230000}"/>
    <cellStyle name="60% - uthevingsfarge 3 2" xfId="75" xr:uid="{00000000-0005-0000-0000-0000BA230000}"/>
    <cellStyle name="60% - uthevingsfarge 3 2 2" xfId="2313" xr:uid="{00000000-0005-0000-0000-0000BB230000}"/>
    <cellStyle name="60% - uthevingsfarge 4 2" xfId="76" xr:uid="{00000000-0005-0000-0000-0000BC230000}"/>
    <cellStyle name="60% - uthevingsfarge 4 2 2" xfId="2314" xr:uid="{00000000-0005-0000-0000-0000BD230000}"/>
    <cellStyle name="60% - uthevingsfarge 5 2" xfId="77" xr:uid="{00000000-0005-0000-0000-0000BE230000}"/>
    <cellStyle name="60% - uthevingsfarge 5 2 2" xfId="2315" xr:uid="{00000000-0005-0000-0000-0000BF230000}"/>
    <cellStyle name="60% - uthevingsfarge 6 2" xfId="78" xr:uid="{00000000-0005-0000-0000-0000C0230000}"/>
    <cellStyle name="60% - uthevingsfarge 6 2 2" xfId="2316" xr:uid="{00000000-0005-0000-0000-0000C1230000}"/>
    <cellStyle name="Accent1" xfId="47" xr:uid="{00000000-0005-0000-0000-0000C2230000}"/>
    <cellStyle name="Accent1 2" xfId="10790" xr:uid="{00000000-0005-0000-0000-0000C3230000}"/>
    <cellStyle name="Accent2" xfId="48" xr:uid="{00000000-0005-0000-0000-0000C4230000}"/>
    <cellStyle name="Accent2 2" xfId="10791" xr:uid="{00000000-0005-0000-0000-0000C5230000}"/>
    <cellStyle name="Accent3" xfId="49" xr:uid="{00000000-0005-0000-0000-0000C6230000}"/>
    <cellStyle name="Accent3 2" xfId="10792" xr:uid="{00000000-0005-0000-0000-0000C7230000}"/>
    <cellStyle name="Accent4" xfId="50" xr:uid="{00000000-0005-0000-0000-0000C8230000}"/>
    <cellStyle name="Accent4 2" xfId="10793" xr:uid="{00000000-0005-0000-0000-0000C9230000}"/>
    <cellStyle name="Accent5" xfId="51" xr:uid="{00000000-0005-0000-0000-0000CA230000}"/>
    <cellStyle name="Accent5 2" xfId="10794" xr:uid="{00000000-0005-0000-0000-0000CB230000}"/>
    <cellStyle name="Accent6" xfId="52" xr:uid="{00000000-0005-0000-0000-0000CC230000}"/>
    <cellStyle name="Accent6 2" xfId="10795" xr:uid="{00000000-0005-0000-0000-0000CD230000}"/>
    <cellStyle name="Bad" xfId="41" xr:uid="{00000000-0005-0000-0000-0000CE230000}"/>
    <cellStyle name="Bad 2" xfId="10796" xr:uid="{00000000-0005-0000-0000-0000CF230000}"/>
    <cellStyle name="Beregning" xfId="19" builtinId="22" customBuiltin="1"/>
    <cellStyle name="Beregning 2" xfId="79" xr:uid="{00000000-0005-0000-0000-0000D1230000}"/>
    <cellStyle name="Beregning 2 2" xfId="2317" xr:uid="{00000000-0005-0000-0000-0000D2230000}"/>
    <cellStyle name="Beregning 2_Balanse" xfId="11247" xr:uid="{00000000-0005-0000-0000-0000D3230000}"/>
    <cellStyle name="Beregning 3" xfId="19339" xr:uid="{A45E40C7-D635-420C-88FA-1329DADB276C}"/>
    <cellStyle name="Bevitel" xfId="4210" xr:uid="{00000000-0005-0000-0000-0000D4230000}"/>
    <cellStyle name="Bevitel 2" xfId="9173" xr:uid="{00000000-0005-0000-0000-0000D5230000}"/>
    <cellStyle name="Bevitel 2 2" xfId="10949" xr:uid="{00000000-0005-0000-0000-0000D6230000}"/>
    <cellStyle name="Bevitel 2 3" xfId="10980" xr:uid="{00000000-0005-0000-0000-0000D7230000}"/>
    <cellStyle name="Bevitel 2 4" xfId="10892" xr:uid="{00000000-0005-0000-0000-0000D8230000}"/>
    <cellStyle name="Bevitel 2 5" xfId="10911" xr:uid="{00000000-0005-0000-0000-0000D9230000}"/>
    <cellStyle name="Bevitel 2 6" xfId="10849" xr:uid="{00000000-0005-0000-0000-0000DA230000}"/>
    <cellStyle name="Bevitel 3" xfId="10905" xr:uid="{00000000-0005-0000-0000-0000DB230000}"/>
    <cellStyle name="Bevitel 4" xfId="10957" xr:uid="{00000000-0005-0000-0000-0000DC230000}"/>
    <cellStyle name="Bevitel 5" xfId="10981" xr:uid="{00000000-0005-0000-0000-0000DD230000}"/>
    <cellStyle name="Bevitel 6" xfId="10942" xr:uid="{00000000-0005-0000-0000-0000DE230000}"/>
    <cellStyle name="Bevitel 7" xfId="10840" xr:uid="{00000000-0005-0000-0000-0000DF230000}"/>
    <cellStyle name="Buena" xfId="4211" xr:uid="{00000000-0005-0000-0000-0000E0230000}"/>
    <cellStyle name="Calculation 2" xfId="9174" xr:uid="{00000000-0005-0000-0000-0000E1230000}"/>
    <cellStyle name="Calculation 2 2" xfId="10916" xr:uid="{00000000-0005-0000-0000-0000E2230000}"/>
    <cellStyle name="Calculation 2 3" xfId="10972" xr:uid="{00000000-0005-0000-0000-0000E3230000}"/>
    <cellStyle name="Calculation 2 4" xfId="10985" xr:uid="{00000000-0005-0000-0000-0000E4230000}"/>
    <cellStyle name="Calculation 2 5" xfId="10932" xr:uid="{00000000-0005-0000-0000-0000E5230000}"/>
    <cellStyle name="Calculation 2 6" xfId="10850" xr:uid="{00000000-0005-0000-0000-0000E6230000}"/>
    <cellStyle name="Cálculo" xfId="4212" xr:uid="{00000000-0005-0000-0000-0000E7230000}"/>
    <cellStyle name="Cálculo 2" xfId="9175" xr:uid="{00000000-0005-0000-0000-0000E8230000}"/>
    <cellStyle name="Cálculo 2 2" xfId="10913" xr:uid="{00000000-0005-0000-0000-0000E9230000}"/>
    <cellStyle name="Cálculo 2 3" xfId="10986" xr:uid="{00000000-0005-0000-0000-0000EA230000}"/>
    <cellStyle name="Cálculo 2 4" xfId="10912" xr:uid="{00000000-0005-0000-0000-0000EB230000}"/>
    <cellStyle name="Cálculo 2 5" xfId="10901" xr:uid="{00000000-0005-0000-0000-0000EC230000}"/>
    <cellStyle name="Cálculo 2 6" xfId="10851" xr:uid="{00000000-0005-0000-0000-0000ED230000}"/>
    <cellStyle name="Cálculo 3" xfId="10960" xr:uid="{00000000-0005-0000-0000-0000EE230000}"/>
    <cellStyle name="Cálculo 4" xfId="10898" xr:uid="{00000000-0005-0000-0000-0000EF230000}"/>
    <cellStyle name="Cálculo 5" xfId="10923" xr:uid="{00000000-0005-0000-0000-0000F0230000}"/>
    <cellStyle name="Cálculo 6" xfId="10939" xr:uid="{00000000-0005-0000-0000-0000F1230000}"/>
    <cellStyle name="Cálculo 7" xfId="10841" xr:uid="{00000000-0005-0000-0000-0000F2230000}"/>
    <cellStyle name="Celda de comprobación" xfId="4213" xr:uid="{00000000-0005-0000-0000-0000F3230000}"/>
    <cellStyle name="Celda vinculada" xfId="4214" xr:uid="{00000000-0005-0000-0000-0000F4230000}"/>
    <cellStyle name="Check Cell" xfId="44" xr:uid="{00000000-0005-0000-0000-0000F5230000}"/>
    <cellStyle name="Check Cell 2" xfId="10797" xr:uid="{00000000-0005-0000-0000-0000F6230000}"/>
    <cellStyle name="Cím" xfId="4215" xr:uid="{00000000-0005-0000-0000-0000F7230000}"/>
    <cellStyle name="Címsor 1" xfId="4216" xr:uid="{00000000-0005-0000-0000-0000F8230000}"/>
    <cellStyle name="Címsor 2" xfId="4217" xr:uid="{00000000-0005-0000-0000-0000F9230000}"/>
    <cellStyle name="Címsor 3" xfId="4218" xr:uid="{00000000-0005-0000-0000-0000FA230000}"/>
    <cellStyle name="Címsor 4" xfId="4219" xr:uid="{00000000-0005-0000-0000-0000FB230000}"/>
    <cellStyle name="Comma 2" xfId="9" xr:uid="{00000000-0005-0000-0000-000000000000}"/>
    <cellStyle name="Comma 2 10" xfId="11023" xr:uid="{00000000-0005-0000-0000-0000FC230000}"/>
    <cellStyle name="Comma 2 10 2" xfId="19431" xr:uid="{F276518D-0801-4EBC-9387-76CF9CB7DC84}"/>
    <cellStyle name="Comma 2 2" xfId="11024" xr:uid="{00000000-0005-0000-0000-0000FD230000}"/>
    <cellStyle name="Comma 2 2 2" xfId="11025" xr:uid="{00000000-0005-0000-0000-0000FE230000}"/>
    <cellStyle name="Comma 2 2 2 2" xfId="11026" xr:uid="{00000000-0005-0000-0000-0000FF230000}"/>
    <cellStyle name="Comma 2 2 2 2 2" xfId="19434" xr:uid="{3E442318-6089-4BF7-8C2F-32E1FEA19BBC}"/>
    <cellStyle name="Comma 2 2 2 3" xfId="19433" xr:uid="{DEB3CCDA-7FD6-4456-AFE3-8BB4380352AB}"/>
    <cellStyle name="Comma 2 2 3" xfId="11027" xr:uid="{00000000-0005-0000-0000-000000240000}"/>
    <cellStyle name="Comma 2 2 3 2" xfId="11028" xr:uid="{00000000-0005-0000-0000-000001240000}"/>
    <cellStyle name="Comma 2 2 3 2 2" xfId="19436" xr:uid="{C50A30EA-41BC-4795-A92B-255194D6305A}"/>
    <cellStyle name="Comma 2 2 3 3" xfId="19435" xr:uid="{C2EAAE62-6EDD-40FE-A350-01C6F37D6566}"/>
    <cellStyle name="Comma 2 2 4" xfId="11029" xr:uid="{00000000-0005-0000-0000-000002240000}"/>
    <cellStyle name="Comma 2 2 4 2" xfId="19437" xr:uid="{B776DF9B-B84E-4A97-98D0-446586603730}"/>
    <cellStyle name="Comma 2 2 5" xfId="11030" xr:uid="{00000000-0005-0000-0000-000003240000}"/>
    <cellStyle name="Comma 2 2 5 2" xfId="19438" xr:uid="{72A4AE58-0784-443B-AD8B-A71DAD906353}"/>
    <cellStyle name="Comma 2 2 6" xfId="19432" xr:uid="{56AFF216-5358-40F6-974E-148581FC78B4}"/>
    <cellStyle name="Comma 2 3" xfId="11031" xr:uid="{00000000-0005-0000-0000-000004240000}"/>
    <cellStyle name="Comma 2 3 2" xfId="11032" xr:uid="{00000000-0005-0000-0000-000005240000}"/>
    <cellStyle name="Comma 2 3 2 2" xfId="11033" xr:uid="{00000000-0005-0000-0000-000006240000}"/>
    <cellStyle name="Comma 2 3 2 2 2" xfId="19441" xr:uid="{978A8E2B-FDA4-45D5-BA42-BCF8855D48FD}"/>
    <cellStyle name="Comma 2 3 2 3" xfId="19440" xr:uid="{916A7477-1D9D-4FAD-9119-F9C135F32BDE}"/>
    <cellStyle name="Comma 2 3 3" xfId="11034" xr:uid="{00000000-0005-0000-0000-000007240000}"/>
    <cellStyle name="Comma 2 3 3 2" xfId="11035" xr:uid="{00000000-0005-0000-0000-000008240000}"/>
    <cellStyle name="Comma 2 3 3 2 2" xfId="19443" xr:uid="{FF80C284-91D2-48C3-9ACA-1F23F478FB93}"/>
    <cellStyle name="Comma 2 3 3 3" xfId="19442" xr:uid="{8F369DDD-6861-4B28-A782-F3791B26A0AA}"/>
    <cellStyle name="Comma 2 3 4" xfId="11036" xr:uid="{00000000-0005-0000-0000-000009240000}"/>
    <cellStyle name="Comma 2 3 4 2" xfId="19444" xr:uid="{3529CE36-CA40-413B-8E1A-1727B5224149}"/>
    <cellStyle name="Comma 2 3 5" xfId="11037" xr:uid="{00000000-0005-0000-0000-00000A240000}"/>
    <cellStyle name="Comma 2 3 5 2" xfId="19445" xr:uid="{75B87D6D-FDC7-4768-A286-70DC5F4AF90D}"/>
    <cellStyle name="Comma 2 3 6" xfId="19439" xr:uid="{2A3A155A-3551-457C-9B3E-94FE06CB1C49}"/>
    <cellStyle name="Comma 2 4" xfId="11038" xr:uid="{00000000-0005-0000-0000-00000B240000}"/>
    <cellStyle name="Comma 2 4 2" xfId="11039" xr:uid="{00000000-0005-0000-0000-00000C240000}"/>
    <cellStyle name="Comma 2 4 2 2" xfId="11040" xr:uid="{00000000-0005-0000-0000-00000D240000}"/>
    <cellStyle name="Comma 2 4 2 2 2" xfId="19448" xr:uid="{15745353-C8D8-4188-980B-336D5956B95B}"/>
    <cellStyle name="Comma 2 4 2 3" xfId="19447" xr:uid="{2E5D3171-4A73-476F-B64E-2582BB9C06EB}"/>
    <cellStyle name="Comma 2 4 3" xfId="11041" xr:uid="{00000000-0005-0000-0000-00000E240000}"/>
    <cellStyle name="Comma 2 4 3 2" xfId="11042" xr:uid="{00000000-0005-0000-0000-00000F240000}"/>
    <cellStyle name="Comma 2 4 3 2 2" xfId="19450" xr:uid="{2783FF4F-BF97-42A2-9088-D1ADDD0FA6B9}"/>
    <cellStyle name="Comma 2 4 3 3" xfId="19449" xr:uid="{67B02380-E78B-486E-BC49-D570457A12AA}"/>
    <cellStyle name="Comma 2 4 4" xfId="11043" xr:uid="{00000000-0005-0000-0000-000010240000}"/>
    <cellStyle name="Comma 2 4 4 2" xfId="19451" xr:uid="{2B1F7635-DC3F-46E8-97F7-0BFC9967CB77}"/>
    <cellStyle name="Comma 2 4 5" xfId="11044" xr:uid="{00000000-0005-0000-0000-000011240000}"/>
    <cellStyle name="Comma 2 4 5 2" xfId="19452" xr:uid="{3558E76A-7693-435E-979F-977F614BB20C}"/>
    <cellStyle name="Comma 2 4 6" xfId="19446" xr:uid="{65EBB115-9CB8-4CC0-8543-C8C93280BC26}"/>
    <cellStyle name="Comma 2 5" xfId="11045" xr:uid="{00000000-0005-0000-0000-000012240000}"/>
    <cellStyle name="Comma 2 5 2" xfId="11046" xr:uid="{00000000-0005-0000-0000-000013240000}"/>
    <cellStyle name="Comma 2 5 2 2" xfId="19454" xr:uid="{91794FD6-CE0C-4EB6-B403-A15D2A0D2779}"/>
    <cellStyle name="Comma 2 5 3" xfId="19453" xr:uid="{FCAC7191-76E2-4267-A012-AD79BA203430}"/>
    <cellStyle name="Comma 2 6" xfId="11047" xr:uid="{00000000-0005-0000-0000-000014240000}"/>
    <cellStyle name="Comma 2 6 2" xfId="11048" xr:uid="{00000000-0005-0000-0000-000015240000}"/>
    <cellStyle name="Comma 2 6 2 2" xfId="19456" xr:uid="{6665ABAB-FE80-44A3-9118-680138FC6347}"/>
    <cellStyle name="Comma 2 6 3" xfId="19455" xr:uid="{2407B98F-B0F4-4111-9556-16296EB29547}"/>
    <cellStyle name="Comma 2 7" xfId="11049" xr:uid="{00000000-0005-0000-0000-000016240000}"/>
    <cellStyle name="Comma 2 7 2" xfId="19457" xr:uid="{1C010FF7-8B28-4281-BCA6-ADEC8889FC8B}"/>
    <cellStyle name="Comma 2 8" xfId="11050" xr:uid="{00000000-0005-0000-0000-000017240000}"/>
    <cellStyle name="Comma 2 8 2" xfId="19458" xr:uid="{5ED3535C-7893-4F05-A7B0-214ECB1F701D}"/>
    <cellStyle name="Comma 2 8 3" xfId="19222" xr:uid="{CB39EDB2-D189-40F3-9D65-D11D5C0D4843}"/>
    <cellStyle name="Comma 2 9" xfId="11051" xr:uid="{00000000-0005-0000-0000-000018240000}"/>
    <cellStyle name="Comma 2 9 2" xfId="19459" xr:uid="{77185466-DF24-4687-A1FC-CFFD230C3767}"/>
    <cellStyle name="Comma 3" xfId="11052" xr:uid="{00000000-0005-0000-0000-000019240000}"/>
    <cellStyle name="Comma 3 10" xfId="19223" xr:uid="{4565D7BE-C693-42AB-977F-27A67F43ECF9}"/>
    <cellStyle name="Comma 3 2" xfId="11053" xr:uid="{00000000-0005-0000-0000-00001A240000}"/>
    <cellStyle name="Comma 3 2 2" xfId="11054" xr:uid="{00000000-0005-0000-0000-00001B240000}"/>
    <cellStyle name="Comma 3 2 2 2" xfId="11055" xr:uid="{00000000-0005-0000-0000-00001C240000}"/>
    <cellStyle name="Comma 3 2 2 2 2" xfId="19463" xr:uid="{0E34D9A0-A350-4906-84C5-737809A78A3E}"/>
    <cellStyle name="Comma 3 2 2 2 3" xfId="19226" xr:uid="{37D07822-57D0-4334-904F-682982D21031}"/>
    <cellStyle name="Comma 3 2 2 3" xfId="19462" xr:uid="{9C1CFA6D-1109-4DEA-BE56-7C9A6EDC5F6F}"/>
    <cellStyle name="Comma 3 2 2 4" xfId="19225" xr:uid="{E954053A-BA2A-4D0A-B6FB-BFEDEA87638F}"/>
    <cellStyle name="Comma 3 2 3" xfId="11056" xr:uid="{00000000-0005-0000-0000-00001D240000}"/>
    <cellStyle name="Comma 3 2 3 2" xfId="11057" xr:uid="{00000000-0005-0000-0000-00001E240000}"/>
    <cellStyle name="Comma 3 2 3 2 2" xfId="19465" xr:uid="{AD6098AB-AEBD-4875-A41E-B7E4468D28BA}"/>
    <cellStyle name="Comma 3 2 3 2 3" xfId="19228" xr:uid="{A06A87C3-9D1B-4AF7-8F8A-FE9116BD6FB3}"/>
    <cellStyle name="Comma 3 2 3 3" xfId="19464" xr:uid="{350B3A72-6737-42E8-93C7-AC57FF57365B}"/>
    <cellStyle name="Comma 3 2 3 4" xfId="19227" xr:uid="{AFA601B5-E319-4238-AF62-65FA81918982}"/>
    <cellStyle name="Comma 3 2 4" xfId="11058" xr:uid="{00000000-0005-0000-0000-00001F240000}"/>
    <cellStyle name="Comma 3 2 4 2" xfId="19466" xr:uid="{41EBD084-DD8B-42E4-8BE6-AEB5893D52FA}"/>
    <cellStyle name="Comma 3 2 4 3" xfId="19229" xr:uid="{20EEDB09-5E94-457D-B445-5B8711B6F712}"/>
    <cellStyle name="Comma 3 2 5" xfId="11059" xr:uid="{00000000-0005-0000-0000-000020240000}"/>
    <cellStyle name="Comma 3 2 5 2" xfId="19467" xr:uid="{DB9FB8CE-BBE7-4B47-9111-3DCBD1C2FBE0}"/>
    <cellStyle name="Comma 3 2 5 3" xfId="19230" xr:uid="{7051E872-F39D-415E-9717-D8330C1331AF}"/>
    <cellStyle name="Comma 3 2 6" xfId="19461" xr:uid="{28CF11E6-9A78-4CC3-B075-024209A37FB4}"/>
    <cellStyle name="Comma 3 2 7" xfId="19224" xr:uid="{10B33E71-89C3-4210-B397-46B545CFA8ED}"/>
    <cellStyle name="Comma 3 3" xfId="11060" xr:uid="{00000000-0005-0000-0000-000021240000}"/>
    <cellStyle name="Comma 3 3 2" xfId="11061" xr:uid="{00000000-0005-0000-0000-000022240000}"/>
    <cellStyle name="Comma 3 3 2 2" xfId="11062" xr:uid="{00000000-0005-0000-0000-000023240000}"/>
    <cellStyle name="Comma 3 3 2 2 2" xfId="19470" xr:uid="{7384F9C9-9E60-4510-B901-425D77B3B529}"/>
    <cellStyle name="Comma 3 3 2 2 3" xfId="19233" xr:uid="{065DA6C6-552A-40B5-97DF-5E9336714126}"/>
    <cellStyle name="Comma 3 3 2 3" xfId="19469" xr:uid="{57DFA8B6-A7D2-4F2D-A1AC-D781F07FE415}"/>
    <cellStyle name="Comma 3 3 2 4" xfId="19232" xr:uid="{8E049F1B-E41A-4B3F-B36D-468070E2509C}"/>
    <cellStyle name="Comma 3 3 3" xfId="11063" xr:uid="{00000000-0005-0000-0000-000024240000}"/>
    <cellStyle name="Comma 3 3 3 2" xfId="11064" xr:uid="{00000000-0005-0000-0000-000025240000}"/>
    <cellStyle name="Comma 3 3 3 2 2" xfId="19472" xr:uid="{2FC4BD05-F85B-4968-BDCE-962A8E4B7C2E}"/>
    <cellStyle name="Comma 3 3 3 2 3" xfId="19235" xr:uid="{BC76C90E-06A5-48A7-A089-15764013FC23}"/>
    <cellStyle name="Comma 3 3 3 3" xfId="19471" xr:uid="{6C7BB030-68BB-4CDA-B0CE-190A6486B2DE}"/>
    <cellStyle name="Comma 3 3 3 4" xfId="19234" xr:uid="{9E9150FC-09F3-4618-8502-D9E286E541E8}"/>
    <cellStyle name="Comma 3 3 4" xfId="11065" xr:uid="{00000000-0005-0000-0000-000026240000}"/>
    <cellStyle name="Comma 3 3 4 2" xfId="19473" xr:uid="{E8D901C3-A131-4081-A8C9-F08E1A2D2400}"/>
    <cellStyle name="Comma 3 3 4 3" xfId="19236" xr:uid="{A480DDD7-0FDF-4C7F-BA15-1585E5963644}"/>
    <cellStyle name="Comma 3 3 5" xfId="11066" xr:uid="{00000000-0005-0000-0000-000027240000}"/>
    <cellStyle name="Comma 3 3 5 2" xfId="19474" xr:uid="{5F970861-2654-4E2E-92D4-C2892D31DE45}"/>
    <cellStyle name="Comma 3 3 5 3" xfId="19237" xr:uid="{3FB027E6-0EF1-4487-BD04-2BC370E08B7D}"/>
    <cellStyle name="Comma 3 3 6" xfId="19468" xr:uid="{6B63081E-D873-443F-8A9B-916D2B553A5B}"/>
    <cellStyle name="Comma 3 3 7" xfId="19231" xr:uid="{F327D080-D5B6-49E0-883A-94FC78A1733B}"/>
    <cellStyle name="Comma 3 4" xfId="11067" xr:uid="{00000000-0005-0000-0000-000028240000}"/>
    <cellStyle name="Comma 3 4 2" xfId="11068" xr:uid="{00000000-0005-0000-0000-000029240000}"/>
    <cellStyle name="Comma 3 4 2 2" xfId="11069" xr:uid="{00000000-0005-0000-0000-00002A240000}"/>
    <cellStyle name="Comma 3 4 2 2 2" xfId="19477" xr:uid="{FA5C2E15-28E4-45DF-98C4-14AD4C3DBB16}"/>
    <cellStyle name="Comma 3 4 2 2 3" xfId="19240" xr:uid="{B21B8695-AB25-492D-9389-B3DB734B887D}"/>
    <cellStyle name="Comma 3 4 2 3" xfId="19476" xr:uid="{C109AFF3-4B01-4FAE-BAAB-27742B29D6B8}"/>
    <cellStyle name="Comma 3 4 2 4" xfId="19239" xr:uid="{699D10CA-B8CD-4790-AB9C-F344348D3BBF}"/>
    <cellStyle name="Comma 3 4 3" xfId="11070" xr:uid="{00000000-0005-0000-0000-00002B240000}"/>
    <cellStyle name="Comma 3 4 3 2" xfId="11071" xr:uid="{00000000-0005-0000-0000-00002C240000}"/>
    <cellStyle name="Comma 3 4 3 2 2" xfId="19479" xr:uid="{B6094B03-CCD0-4AD3-9AEB-5EB24B3BEDBA}"/>
    <cellStyle name="Comma 3 4 3 2 3" xfId="19242" xr:uid="{EEE58DE6-8CCA-49C7-B31D-CEC6265502DC}"/>
    <cellStyle name="Comma 3 4 3 3" xfId="19478" xr:uid="{17BBF1D1-8181-4E33-BE12-4519507A7FA9}"/>
    <cellStyle name="Comma 3 4 3 4" xfId="19241" xr:uid="{45F47036-0049-48D6-9729-EB3B07D88E34}"/>
    <cellStyle name="Comma 3 4 4" xfId="11072" xr:uid="{00000000-0005-0000-0000-00002D240000}"/>
    <cellStyle name="Comma 3 4 4 2" xfId="19480" xr:uid="{F7E73926-C967-45C4-9339-82346BDEB47A}"/>
    <cellStyle name="Comma 3 4 4 3" xfId="19243" xr:uid="{B014506E-41D2-4400-9C5C-64F09F5D5593}"/>
    <cellStyle name="Comma 3 4 5" xfId="11073" xr:uid="{00000000-0005-0000-0000-00002E240000}"/>
    <cellStyle name="Comma 3 4 5 2" xfId="19481" xr:uid="{3F615AA6-0B20-4648-A6F7-66D4B10BAE81}"/>
    <cellStyle name="Comma 3 4 5 3" xfId="19244" xr:uid="{0936BBBA-7866-4C25-83D9-F5D3EC792C5A}"/>
    <cellStyle name="Comma 3 4 6" xfId="19475" xr:uid="{05896A44-5793-4210-BE3D-B35013C2DC24}"/>
    <cellStyle name="Comma 3 4 7" xfId="19238" xr:uid="{D178A4B0-8F6D-4B4C-97C7-EBD3D4AC091A}"/>
    <cellStyle name="Comma 3 5" xfId="11074" xr:uid="{00000000-0005-0000-0000-00002F240000}"/>
    <cellStyle name="Comma 3 5 2" xfId="11075" xr:uid="{00000000-0005-0000-0000-000030240000}"/>
    <cellStyle name="Comma 3 5 2 2" xfId="19483" xr:uid="{CAF340BB-375D-4C3E-A3DD-E07CD8B589A5}"/>
    <cellStyle name="Comma 3 5 2 3" xfId="19246" xr:uid="{09645333-8E18-4CB5-B8C0-0E59B587B673}"/>
    <cellStyle name="Comma 3 5 3" xfId="19482" xr:uid="{75CE6355-9163-468F-8AB3-3E3942247481}"/>
    <cellStyle name="Comma 3 5 4" xfId="19245" xr:uid="{0CED6586-B45A-469D-BF1D-60AD5C2E6713}"/>
    <cellStyle name="Comma 3 6" xfId="11076" xr:uid="{00000000-0005-0000-0000-000031240000}"/>
    <cellStyle name="Comma 3 6 2" xfId="11077" xr:uid="{00000000-0005-0000-0000-000032240000}"/>
    <cellStyle name="Comma 3 6 2 2" xfId="19485" xr:uid="{E6F73617-C47B-44A8-B090-72ADB7791FD9}"/>
    <cellStyle name="Comma 3 6 2 3" xfId="19248" xr:uid="{FAF86598-F682-4631-9059-23EA1D03A5EE}"/>
    <cellStyle name="Comma 3 6 3" xfId="19484" xr:uid="{08E68DF0-0654-43BD-824B-F8B5DBDEB130}"/>
    <cellStyle name="Comma 3 6 4" xfId="19247" xr:uid="{BDC401BE-35AF-44B0-89D4-98078E500068}"/>
    <cellStyle name="Comma 3 7" xfId="11078" xr:uid="{00000000-0005-0000-0000-000033240000}"/>
    <cellStyle name="Comma 3 7 2" xfId="19486" xr:uid="{0D9235F3-D882-4753-873C-A901FEB29667}"/>
    <cellStyle name="Comma 3 7 3" xfId="19249" xr:uid="{C55B2FF8-AAC3-42AF-991C-7BBADB4FCDB4}"/>
    <cellStyle name="Comma 3 8" xfId="11079" xr:uid="{00000000-0005-0000-0000-000034240000}"/>
    <cellStyle name="Comma 3 8 2" xfId="19487" xr:uid="{CFEBC5C0-93D5-4C08-9748-5CC717A2841E}"/>
    <cellStyle name="Comma 3 8 3" xfId="19250" xr:uid="{B5DF33D8-DA02-4F11-AA98-59DAB2C26C57}"/>
    <cellStyle name="Comma 3 9" xfId="19460" xr:uid="{257BC7C1-9EDE-4F92-956E-4AC6981A978E}"/>
    <cellStyle name="Comma 4" xfId="11080" xr:uid="{00000000-0005-0000-0000-000035240000}"/>
    <cellStyle name="Comma 4 2" xfId="11081" xr:uid="{00000000-0005-0000-0000-000036240000}"/>
    <cellStyle name="Comma 4 2 2" xfId="11082" xr:uid="{00000000-0005-0000-0000-000037240000}"/>
    <cellStyle name="Comma 4 2 2 2" xfId="19490" xr:uid="{B536A651-D4DA-4EA0-BDFD-9BE6BEDF7D6F}"/>
    <cellStyle name="Comma 4 2 2 3" xfId="19253" xr:uid="{FBEB9347-2087-4B2D-A3FE-16126BE5C082}"/>
    <cellStyle name="Comma 4 2 3" xfId="19489" xr:uid="{D5120944-D823-4581-82AE-127C8D528B2D}"/>
    <cellStyle name="Comma 4 2 4" xfId="19252" xr:uid="{83167B5E-2960-40EE-A73B-0C33B657F690}"/>
    <cellStyle name="Comma 4 3" xfId="11083" xr:uid="{00000000-0005-0000-0000-000038240000}"/>
    <cellStyle name="Comma 4 3 2" xfId="11084" xr:uid="{00000000-0005-0000-0000-000039240000}"/>
    <cellStyle name="Comma 4 3 2 2" xfId="19492" xr:uid="{B6D04D56-8208-43D5-9E63-EED14772ED40}"/>
    <cellStyle name="Comma 4 3 2 3" xfId="19255" xr:uid="{A07D0F03-02BD-4D82-A3B1-B1AB65318E7F}"/>
    <cellStyle name="Comma 4 3 3" xfId="19491" xr:uid="{BB56EB97-7B52-4789-951E-BC1A273D6E82}"/>
    <cellStyle name="Comma 4 3 4" xfId="19254" xr:uid="{FAA4B924-6BBC-4604-9D11-503D8CE42A3A}"/>
    <cellStyle name="Comma 4 4" xfId="11085" xr:uid="{00000000-0005-0000-0000-00003A240000}"/>
    <cellStyle name="Comma 4 4 2" xfId="19493" xr:uid="{B2EE62D8-E2A5-4DB9-B0DD-29A9EA0837DF}"/>
    <cellStyle name="Comma 4 4 3" xfId="19256" xr:uid="{4AFE74EA-2294-4031-885C-4E5BFA5D63A3}"/>
    <cellStyle name="Comma 4 5" xfId="11086" xr:uid="{00000000-0005-0000-0000-00003B240000}"/>
    <cellStyle name="Comma 4 5 2" xfId="19494" xr:uid="{AFE3761C-B629-40D0-BF97-FC07E935DBB4}"/>
    <cellStyle name="Comma 4 5 3" xfId="19257" xr:uid="{62B1EB1C-BC59-460B-BF60-D668FBCFAE5D}"/>
    <cellStyle name="Comma 4 6" xfId="19488" xr:uid="{B9062036-5E90-44FB-83E4-F28CE043A65C}"/>
    <cellStyle name="Comma 4 7" xfId="19251" xr:uid="{82DEFD37-C564-41B9-BD18-F36608222E82}"/>
    <cellStyle name="Comma 5" xfId="11087" xr:uid="{00000000-0005-0000-0000-00003C240000}"/>
    <cellStyle name="Comma 5 2" xfId="11088" xr:uid="{00000000-0005-0000-0000-00003D240000}"/>
    <cellStyle name="Comma 5 2 2" xfId="11089" xr:uid="{00000000-0005-0000-0000-00003E240000}"/>
    <cellStyle name="Comma 5 2 2 2" xfId="19497" xr:uid="{B539315B-D4A7-45F4-9B0D-60ED5BC7E20D}"/>
    <cellStyle name="Comma 5 2 2 3" xfId="19260" xr:uid="{D8B892EC-A87F-4CBD-9DDD-3B2B8499F625}"/>
    <cellStyle name="Comma 5 2 3" xfId="19496" xr:uid="{5E5A95C6-DA35-480C-A467-02A9C707118F}"/>
    <cellStyle name="Comma 5 2 4" xfId="19259" xr:uid="{78A6BC3A-EC83-4915-A43B-4B79A8AE7955}"/>
    <cellStyle name="Comma 5 3" xfId="11090" xr:uid="{00000000-0005-0000-0000-00003F240000}"/>
    <cellStyle name="Comma 5 3 2" xfId="11091" xr:uid="{00000000-0005-0000-0000-000040240000}"/>
    <cellStyle name="Comma 5 3 2 2" xfId="19499" xr:uid="{318E2FF5-3A65-4030-AC48-A59929EE8444}"/>
    <cellStyle name="Comma 5 3 2 3" xfId="19262" xr:uid="{08330710-767B-4B7D-91EC-1418A20EF093}"/>
    <cellStyle name="Comma 5 3 3" xfId="19498" xr:uid="{28A6A83B-BBA7-41DF-9F49-99CB41BAEA99}"/>
    <cellStyle name="Comma 5 3 4" xfId="19261" xr:uid="{43AB806A-F6E3-45E6-B50F-075D3FC8B8D0}"/>
    <cellStyle name="Comma 5 4" xfId="11092" xr:uid="{00000000-0005-0000-0000-000041240000}"/>
    <cellStyle name="Comma 5 4 2" xfId="19500" xr:uid="{96854F74-1680-46C0-82D9-26FF59D41A16}"/>
    <cellStyle name="Comma 5 4 3" xfId="19263" xr:uid="{881BF025-9247-456D-B2AE-F4BEBF65A692}"/>
    <cellStyle name="Comma 5 5" xfId="11093" xr:uid="{00000000-0005-0000-0000-000042240000}"/>
    <cellStyle name="Comma 5 5 2" xfId="19501" xr:uid="{FE37870F-DFE8-4AB5-A6B7-0D465863ABA8}"/>
    <cellStyle name="Comma 5 5 3" xfId="19264" xr:uid="{60BF03DA-4FE2-4BC3-A9BE-854BC9E2C10D}"/>
    <cellStyle name="Comma 5 6" xfId="19495" xr:uid="{E8A28306-F24C-4EE2-8EBD-38E171A1068E}"/>
    <cellStyle name="Comma 5 7" xfId="19258" xr:uid="{A70D865A-B757-49E4-B2A9-A1EBEBA87236}"/>
    <cellStyle name="Dårlig 2" xfId="80" xr:uid="{00000000-0005-0000-0000-000043240000}"/>
    <cellStyle name="Dårlig 2 2" xfId="2318" xr:uid="{00000000-0005-0000-0000-000044240000}"/>
    <cellStyle name="Dårlig 2_Balanse" xfId="11248" xr:uid="{00000000-0005-0000-0000-000045240000}"/>
    <cellStyle name="Ellenőrzőcella" xfId="4220" xr:uid="{00000000-0005-0000-0000-000046240000}"/>
    <cellStyle name="Encabezado 4" xfId="4221" xr:uid="{00000000-0005-0000-0000-000047240000}"/>
    <cellStyle name="Énfasis1" xfId="4222" xr:uid="{00000000-0005-0000-0000-000048240000}"/>
    <cellStyle name="Énfasis2" xfId="4223" xr:uid="{00000000-0005-0000-0000-000049240000}"/>
    <cellStyle name="Énfasis3" xfId="4224" xr:uid="{00000000-0005-0000-0000-00004A240000}"/>
    <cellStyle name="Énfasis4" xfId="4225" xr:uid="{00000000-0005-0000-0000-00004B240000}"/>
    <cellStyle name="Énfasis5" xfId="4226" xr:uid="{00000000-0005-0000-0000-00004C240000}"/>
    <cellStyle name="Énfasis6" xfId="4227" xr:uid="{00000000-0005-0000-0000-00004D240000}"/>
    <cellStyle name="Entrada" xfId="4228" xr:uid="{00000000-0005-0000-0000-00004E240000}"/>
    <cellStyle name="Entrada 2" xfId="9176" xr:uid="{00000000-0005-0000-0000-00004F240000}"/>
    <cellStyle name="Entrada 2 2" xfId="10895" xr:uid="{00000000-0005-0000-0000-000050240000}"/>
    <cellStyle name="Entrada 2 3" xfId="10925" xr:uid="{00000000-0005-0000-0000-000051240000}"/>
    <cellStyle name="Entrada 2 4" xfId="10952" xr:uid="{00000000-0005-0000-0000-000052240000}"/>
    <cellStyle name="Entrada 2 5" xfId="10931" xr:uid="{00000000-0005-0000-0000-000053240000}"/>
    <cellStyle name="Entrada 2 6" xfId="10852" xr:uid="{00000000-0005-0000-0000-000054240000}"/>
    <cellStyle name="Entrada 3" xfId="10959" xr:uid="{00000000-0005-0000-0000-000055240000}"/>
    <cellStyle name="Entrada 4" xfId="10938" xr:uid="{00000000-0005-0000-0000-000056240000}"/>
    <cellStyle name="Entrada 5" xfId="10992" xr:uid="{00000000-0005-0000-0000-000057240000}"/>
    <cellStyle name="Entrada 6" xfId="10950" xr:uid="{00000000-0005-0000-0000-000058240000}"/>
    <cellStyle name="Entrada 7" xfId="10842" xr:uid="{00000000-0005-0000-0000-000059240000}"/>
    <cellStyle name="Explanatory Text" xfId="45" xr:uid="{00000000-0005-0000-0000-00005A240000}"/>
    <cellStyle name="Explanatory Text 2" xfId="9265" xr:uid="{00000000-0005-0000-0000-00005B240000}"/>
    <cellStyle name="EY%colcalc" xfId="81" xr:uid="{00000000-0005-0000-0000-00005C240000}"/>
    <cellStyle name="EY%input" xfId="82" xr:uid="{00000000-0005-0000-0000-00005D240000}"/>
    <cellStyle name="EY%rowcalc" xfId="83" xr:uid="{00000000-0005-0000-0000-00005E240000}"/>
    <cellStyle name="EY0dp" xfId="57" xr:uid="{00000000-0005-0000-0000-00005F240000}"/>
    <cellStyle name="EY1dp" xfId="84" xr:uid="{00000000-0005-0000-0000-000060240000}"/>
    <cellStyle name="EY2dp" xfId="85" xr:uid="{00000000-0005-0000-0000-000061240000}"/>
    <cellStyle name="EY3dp" xfId="86" xr:uid="{00000000-0005-0000-0000-000062240000}"/>
    <cellStyle name="EYColumnHeading" xfId="55" xr:uid="{00000000-0005-0000-0000-000063240000}"/>
    <cellStyle name="EYHeading1" xfId="87" xr:uid="{00000000-0005-0000-0000-000064240000}"/>
    <cellStyle name="EYheading2" xfId="88" xr:uid="{00000000-0005-0000-0000-000065240000}"/>
    <cellStyle name="EYheading3" xfId="89" xr:uid="{00000000-0005-0000-0000-000066240000}"/>
    <cellStyle name="EYnumber" xfId="54" xr:uid="{00000000-0005-0000-0000-000067240000}"/>
    <cellStyle name="EYnumber 2" xfId="9194" xr:uid="{00000000-0005-0000-0000-000068240000}"/>
    <cellStyle name="EYnumber 2 2" xfId="10739" xr:uid="{00000000-0005-0000-0000-000069240000}"/>
    <cellStyle name="EYnumber 2 2 2" xfId="10876" xr:uid="{00000000-0005-0000-0000-00006A240000}"/>
    <cellStyle name="EYnumber 2 2 2 2" xfId="19396" xr:uid="{17143D6F-8F07-439D-9FDE-D7C5DE34585E}"/>
    <cellStyle name="EYnumber 2 2 2 3" xfId="19172" xr:uid="{39735AE1-4462-496B-8A2B-8291EA277E01}"/>
    <cellStyle name="EYnumber 2 2 3" xfId="10999" xr:uid="{00000000-0005-0000-0000-00006B240000}"/>
    <cellStyle name="EYnumber 2 2 3 2" xfId="19420" xr:uid="{F0A502DE-A775-49C9-B9E9-7BCF05A8F48F}"/>
    <cellStyle name="EYnumber 2 2 3 3" xfId="19199" xr:uid="{3D2CA29C-7F69-4839-A9F6-9F8493EC50EC}"/>
    <cellStyle name="EYnumber 2 2 4" xfId="19368" xr:uid="{2DCC6871-3BC6-4270-A6E4-D25423D1F070}"/>
    <cellStyle name="EYnumber 2 2 5" xfId="19143" xr:uid="{47AF289D-D330-4CFA-AC6E-98318E22296D}"/>
    <cellStyle name="EYnumber 2 3" xfId="10861" xr:uid="{00000000-0005-0000-0000-00006C240000}"/>
    <cellStyle name="EYnumber 2 3 2" xfId="19383" xr:uid="{E1FFE665-41C0-40D0-A9C2-BACAF4552A26}"/>
    <cellStyle name="EYnumber 2 3 3" xfId="19159" xr:uid="{EF84163E-055B-40EF-A95B-43D941DFF589}"/>
    <cellStyle name="EYnumber 2 4" xfId="10973" xr:uid="{00000000-0005-0000-0000-00006D240000}"/>
    <cellStyle name="EYnumber 2 4 2" xfId="19408" xr:uid="{851CE9AD-8A76-4DFF-9CED-FB5CCD1498C7}"/>
    <cellStyle name="EYnumber 2 4 3" xfId="19187" xr:uid="{642149BB-E1DD-4154-AB62-04367211F32F}"/>
    <cellStyle name="EYnumber 2 5" xfId="10834" xr:uid="{00000000-0005-0000-0000-00006E240000}"/>
    <cellStyle name="EYnumber 2 6" xfId="19355" xr:uid="{BE4C2C95-177F-48CF-B649-B0681E65D857}"/>
    <cellStyle name="EYnumber 2 7" xfId="17632" xr:uid="{CF68F1A1-A829-4EBF-A771-E387E978E2AE}"/>
    <cellStyle name="EYnumber 3" xfId="10734" xr:uid="{00000000-0005-0000-0000-00006F240000}"/>
    <cellStyle name="EYnumber 3 2" xfId="10996" xr:uid="{00000000-0005-0000-0000-000070240000}"/>
    <cellStyle name="EYnumber 3 2 2" xfId="19417" xr:uid="{AC9E8269-C786-4FCF-A9E2-3440882E12BE}"/>
    <cellStyle name="EYnumber 3 2 3" xfId="19196" xr:uid="{895EF1DE-E288-499B-9681-A08DB0C12051}"/>
    <cellStyle name="EYnumber 3 3" xfId="10873" xr:uid="{00000000-0005-0000-0000-000071240000}"/>
    <cellStyle name="EYnumber 3 3 2" xfId="19393" xr:uid="{81B22E3A-094F-4D9C-9E28-BF1C4D59A0A5}"/>
    <cellStyle name="EYnumber 3 3 3" xfId="19169" xr:uid="{9D62B0FB-906D-4E17-AE73-ADB01849512F}"/>
    <cellStyle name="EYnumber 3 4" xfId="19365" xr:uid="{9450A542-BC98-4147-8F31-AF4244A51471}"/>
    <cellStyle name="EYnumber 3 5" xfId="19140" xr:uid="{A18AFFFA-D0AC-4DBC-9711-B7D1BF21001E}"/>
    <cellStyle name="EYnumber 4" xfId="10836" xr:uid="{00000000-0005-0000-0000-000072240000}"/>
    <cellStyle name="EYnumber 4 2" xfId="19380" xr:uid="{EEB142E3-5A4A-4620-BC31-1AA66B964242}"/>
    <cellStyle name="EYnumber 4 3" xfId="19156" xr:uid="{5885C64E-3BCF-4DDF-9B4E-80C3881B740D}"/>
    <cellStyle name="EYSheetHeader1" xfId="56" xr:uid="{00000000-0005-0000-0000-000073240000}"/>
    <cellStyle name="EYtext" xfId="53" xr:uid="{00000000-0005-0000-0000-000074240000}"/>
    <cellStyle name="Figyelmeztetés" xfId="4229" xr:uid="{00000000-0005-0000-0000-000075240000}"/>
    <cellStyle name="Followed Hyperlink" xfId="10098" xr:uid="{00000000-0005-0000-0000-000076240000}"/>
    <cellStyle name="Forklarende tekst 2" xfId="90" xr:uid="{00000000-0005-0000-0000-000077240000}"/>
    <cellStyle name="Forklarende tekst 2 2" xfId="2319" xr:uid="{00000000-0005-0000-0000-000078240000}"/>
    <cellStyle name="Forklarende tekst 2_Balanse" xfId="11249" xr:uid="{00000000-0005-0000-0000-000079240000}"/>
    <cellStyle name="God" xfId="17" builtinId="26" customBuiltin="1"/>
    <cellStyle name="God 2" xfId="91" xr:uid="{00000000-0005-0000-0000-00007B240000}"/>
    <cellStyle name="God 2 2" xfId="2320" xr:uid="{00000000-0005-0000-0000-00007C240000}"/>
    <cellStyle name="God 2_Balanse" xfId="11250" xr:uid="{00000000-0005-0000-0000-00007D240000}"/>
    <cellStyle name="Good 2" xfId="10798" xr:uid="{00000000-0005-0000-0000-00007E240000}"/>
    <cellStyle name="greyed" xfId="10799" xr:uid="{00000000-0005-0000-0000-00007F240000}"/>
    <cellStyle name="Heading 1" xfId="37" xr:uid="{00000000-0005-0000-0000-000080240000}"/>
    <cellStyle name="Heading 1 2" xfId="10800" xr:uid="{00000000-0005-0000-0000-000081240000}"/>
    <cellStyle name="Heading 2" xfId="38" xr:uid="{00000000-0005-0000-0000-000082240000}"/>
    <cellStyle name="Heading 2 2" xfId="10801" xr:uid="{00000000-0005-0000-0000-000083240000}"/>
    <cellStyle name="Heading 3" xfId="39" xr:uid="{00000000-0005-0000-0000-000084240000}"/>
    <cellStyle name="Heading 3 2" xfId="10802" xr:uid="{00000000-0005-0000-0000-000085240000}"/>
    <cellStyle name="Heading 4" xfId="40" xr:uid="{00000000-0005-0000-0000-000086240000}"/>
    <cellStyle name="Heading 4 2" xfId="10803" xr:uid="{00000000-0005-0000-0000-000087240000}"/>
    <cellStyle name="highlightExposure" xfId="10804" xr:uid="{00000000-0005-0000-0000-000088240000}"/>
    <cellStyle name="highlightText" xfId="10805" xr:uid="{00000000-0005-0000-0000-000089240000}"/>
    <cellStyle name="Hipervínculo 2" xfId="4230" xr:uid="{00000000-0005-0000-0000-00008A240000}"/>
    <cellStyle name="Hivatkozott cella" xfId="4231" xr:uid="{00000000-0005-0000-0000-00008B240000}"/>
    <cellStyle name="Hyperkobling" xfId="10097" builtinId="8"/>
    <cellStyle name="Hyperkobling 2" xfId="4272" xr:uid="{00000000-0005-0000-0000-00008C240000}"/>
    <cellStyle name="Hyperkobling 3" xfId="4282" xr:uid="{00000000-0005-0000-0000-00008D240000}"/>
    <cellStyle name="Hyperkobling 4" xfId="10482" xr:uid="{00000000-0005-0000-0000-00008E240000}"/>
    <cellStyle name="Hyperlink" xfId="18519" xr:uid="{4ACA9019-46D5-4B67-9486-D3A747D93164}"/>
    <cellStyle name="Hyperlink 2" xfId="4232" xr:uid="{00000000-0005-0000-0000-000090240000}"/>
    <cellStyle name="Hyperlink 3" xfId="10806" xr:uid="{00000000-0005-0000-0000-000091240000}"/>
    <cellStyle name="Hyperlink 3 2" xfId="10807" xr:uid="{00000000-0005-0000-0000-000092240000}"/>
    <cellStyle name="Hyperlink_20090914_1805 Meneau_COREP ON COREP amendments (GSD) + FR" xfId="19152" xr:uid="{DD0AB34C-C0B2-476D-BCBF-1C2AADD0C95E}"/>
    <cellStyle name="Incorrecto" xfId="4233" xr:uid="{00000000-0005-0000-0000-000094240000}"/>
    <cellStyle name="Inndata" xfId="18" builtinId="20" customBuiltin="1"/>
    <cellStyle name="Inndata 2" xfId="92" xr:uid="{00000000-0005-0000-0000-000096240000}"/>
    <cellStyle name="Inndata 2 2" xfId="2321" xr:uid="{00000000-0005-0000-0000-000097240000}"/>
    <cellStyle name="Inndata 2_Balanse" xfId="11251" xr:uid="{00000000-0005-0000-0000-000098240000}"/>
    <cellStyle name="Inndata 3" xfId="19340" xr:uid="{E3A26591-E486-4216-8F14-639DF6E5F893}"/>
    <cellStyle name="Input 2" xfId="9177" xr:uid="{00000000-0005-0000-0000-000099240000}"/>
    <cellStyle name="Input 2 2" xfId="10967" xr:uid="{00000000-0005-0000-0000-00009A240000}"/>
    <cellStyle name="Input 2 3" xfId="10971" xr:uid="{00000000-0005-0000-0000-00009B240000}"/>
    <cellStyle name="Input 2 4" xfId="10989" xr:uid="{00000000-0005-0000-0000-00009C240000}"/>
    <cellStyle name="Input 2 5" xfId="10920" xr:uid="{00000000-0005-0000-0000-00009D240000}"/>
    <cellStyle name="Input 2 6" xfId="10853" xr:uid="{00000000-0005-0000-0000-00009E240000}"/>
    <cellStyle name="inputExposure" xfId="10808" xr:uid="{00000000-0005-0000-0000-00009F240000}"/>
    <cellStyle name="Jegyzet" xfId="4234" xr:uid="{00000000-0005-0000-0000-0000A0240000}"/>
    <cellStyle name="Jegyzet 2" xfId="9178" xr:uid="{00000000-0005-0000-0000-0000A1240000}"/>
    <cellStyle name="Jegyzet 2 2" xfId="10945" xr:uid="{00000000-0005-0000-0000-0000A2240000}"/>
    <cellStyle name="Jegyzet 2 3" xfId="10955" xr:uid="{00000000-0005-0000-0000-0000A3240000}"/>
    <cellStyle name="Jegyzet 2 4" xfId="10953" xr:uid="{00000000-0005-0000-0000-0000A4240000}"/>
    <cellStyle name="Jegyzet 2 5" xfId="10958" xr:uid="{00000000-0005-0000-0000-0000A5240000}"/>
    <cellStyle name="Jegyzet 2 6" xfId="10854" xr:uid="{00000000-0005-0000-0000-0000A6240000}"/>
    <cellStyle name="Jegyzet 3" xfId="10904" xr:uid="{00000000-0005-0000-0000-0000A7240000}"/>
    <cellStyle name="Jegyzet 4" xfId="10900" xr:uid="{00000000-0005-0000-0000-0000A8240000}"/>
    <cellStyle name="Jegyzet 5" xfId="10976" xr:uid="{00000000-0005-0000-0000-0000A9240000}"/>
    <cellStyle name="Jegyzet 6" xfId="10909" xr:uid="{00000000-0005-0000-0000-0000AA240000}"/>
    <cellStyle name="Jegyzet 7" xfId="10843" xr:uid="{00000000-0005-0000-0000-0000AB240000}"/>
    <cellStyle name="Jelölőszín (1)" xfId="4235" xr:uid="{00000000-0005-0000-0000-0000AC240000}"/>
    <cellStyle name="Jelölőszín (2)" xfId="4236" xr:uid="{00000000-0005-0000-0000-0000AD240000}"/>
    <cellStyle name="Jelölőszín (3)" xfId="4237" xr:uid="{00000000-0005-0000-0000-0000AE240000}"/>
    <cellStyle name="Jelölőszín (4)" xfId="4238" xr:uid="{00000000-0005-0000-0000-0000AF240000}"/>
    <cellStyle name="Jelölőszín (5)" xfId="4239" xr:uid="{00000000-0005-0000-0000-0000B0240000}"/>
    <cellStyle name="Jelölőszín (6)" xfId="4240" xr:uid="{00000000-0005-0000-0000-0000B1240000}"/>
    <cellStyle name="Jó" xfId="4241" xr:uid="{00000000-0005-0000-0000-0000B2240000}"/>
    <cellStyle name="K AVR." xfId="10575" xr:uid="{00000000-0005-0000-0000-0000B3240000}"/>
    <cellStyle name="K AVR. 2" xfId="10893" xr:uid="{00000000-0005-0000-0000-0000B4240000}"/>
    <cellStyle name="K AVR. 2 2" xfId="19407" xr:uid="{DC57FB6B-3CCB-429A-A83F-64726D34DAAC}"/>
    <cellStyle name="K AVR. 2 3" xfId="19183" xr:uid="{79FD651C-A11A-49DE-9237-425E48FF547F}"/>
    <cellStyle name="K AVR. 3" xfId="10954" xr:uid="{00000000-0005-0000-0000-0000B5240000}"/>
    <cellStyle name="K AVR. 3 2" xfId="19185" xr:uid="{08F24FA5-E868-496C-9FF5-F81F2DFFE031}"/>
    <cellStyle name="K AVR. 4" xfId="10933" xr:uid="{00000000-0005-0000-0000-0000B6240000}"/>
    <cellStyle name="K AVR. 4 2" xfId="19184" xr:uid="{032D74E4-1061-4524-8275-05D477AA3141}"/>
    <cellStyle name="K AVR. 5" xfId="10961" xr:uid="{00000000-0005-0000-0000-0000B7240000}"/>
    <cellStyle name="K AVR. 5 2" xfId="19186" xr:uid="{60943B91-5C97-4EFE-ADE1-DE3C2BD26DD6}"/>
    <cellStyle name="K AVR. 6" xfId="10870" xr:uid="{00000000-0005-0000-0000-0000B8240000}"/>
    <cellStyle name="K AVR. 6 2" xfId="19390" xr:uid="{55FD069B-C8BF-4839-957E-24987EFF852A}"/>
    <cellStyle name="K AVR. 6 3" xfId="19166" xr:uid="{F05ADA51-FAFB-4669-818C-AB7955CD834A}"/>
    <cellStyle name="K AVR. 7" xfId="18982" xr:uid="{BBEEB324-8369-4EA5-8F81-DE3E2DC8D735}"/>
    <cellStyle name="Kimenet" xfId="4242" xr:uid="{00000000-0005-0000-0000-0000B9240000}"/>
    <cellStyle name="Kimenet 2" xfId="9179" xr:uid="{00000000-0005-0000-0000-0000BA240000}"/>
    <cellStyle name="Kimenet 2 2" xfId="10927" xr:uid="{00000000-0005-0000-0000-0000BB240000}"/>
    <cellStyle name="Kimenet 2 3" xfId="10947" xr:uid="{00000000-0005-0000-0000-0000BC240000}"/>
    <cellStyle name="Kimenet 2 4" xfId="10917" xr:uid="{00000000-0005-0000-0000-0000BD240000}"/>
    <cellStyle name="Kimenet 2 5" xfId="10934" xr:uid="{00000000-0005-0000-0000-0000BE240000}"/>
    <cellStyle name="Kimenet 2 6" xfId="10855" xr:uid="{00000000-0005-0000-0000-0000BF240000}"/>
    <cellStyle name="Kimenet 3" xfId="10903" xr:uid="{00000000-0005-0000-0000-0000C0240000}"/>
    <cellStyle name="Kimenet 4" xfId="10940" xr:uid="{00000000-0005-0000-0000-0000C1240000}"/>
    <cellStyle name="Kimenet 5" xfId="10983" xr:uid="{00000000-0005-0000-0000-0000C2240000}"/>
    <cellStyle name="Kimenet 6" xfId="10982" xr:uid="{00000000-0005-0000-0000-0000C3240000}"/>
    <cellStyle name="Kimenet 7" xfId="10844" xr:uid="{00000000-0005-0000-0000-0000C4240000}"/>
    <cellStyle name="Koblet celle" xfId="20" builtinId="24" customBuiltin="1"/>
    <cellStyle name="Koblet celle 2" xfId="93" xr:uid="{00000000-0005-0000-0000-0000C6240000}"/>
    <cellStyle name="Koblet celle 2 2" xfId="2322" xr:uid="{00000000-0005-0000-0000-0000C7240000}"/>
    <cellStyle name="Koblet celle 2_Balanse" xfId="11252" xr:uid="{00000000-0005-0000-0000-0000C8240000}"/>
    <cellStyle name="Komma" xfId="1" builtinId="3"/>
    <cellStyle name="Komma 10" xfId="11330" xr:uid="{4E5BA150-0570-4CC1-B7A3-6AAD6A19ADA7}"/>
    <cellStyle name="Komma 11" xfId="11334" xr:uid="{17E6E608-3484-4AD2-9899-226A5B81EE1F}"/>
    <cellStyle name="Komma 2" xfId="4000" xr:uid="{00000000-0005-0000-0000-0000CA240000}"/>
    <cellStyle name="Komma 2 2" xfId="10076" xr:uid="{00000000-0005-0000-0000-0000CB240000}"/>
    <cellStyle name="Komma 2 2 2" xfId="11022" xr:uid="{00000000-0005-0000-0000-0000CC240000}"/>
    <cellStyle name="Komma 2 3" xfId="10839" xr:uid="{00000000-0005-0000-0000-0000CD240000}"/>
    <cellStyle name="Komma 2 4" xfId="10835" xr:uid="{00000000-0005-0000-0000-0000CE240000}"/>
    <cellStyle name="Komma 2 4 2" xfId="11331" xr:uid="{4C1BF2A3-22B0-4B6D-AE1F-957A763FBBF5}"/>
    <cellStyle name="Komma 2 4 2 2" xfId="19655" xr:uid="{CB15DFB7-E7E8-4452-BC0B-4C14A6B8984C}"/>
    <cellStyle name="Komma 2 4 2 3" xfId="19349" xr:uid="{3B0A12EB-1837-4E7C-9137-BE95C97BF24B}"/>
    <cellStyle name="Komma 2 4 3" xfId="19379" xr:uid="{29D1788E-F710-4DA7-AB4F-EEA696164C0F}"/>
    <cellStyle name="Komma 2 4 4" xfId="19155" xr:uid="{2C79FF43-C81D-444C-8774-B545DCCB62BD}"/>
    <cellStyle name="Komma 2 5" xfId="11323" xr:uid="{B7251DD4-CEBA-4EB9-ABB8-63B747563BB0}"/>
    <cellStyle name="Komma 2 5 2" xfId="19338" xr:uid="{1B32AAF4-1991-4704-B80F-088A3625AC38}"/>
    <cellStyle name="Komma 3" xfId="9185" xr:uid="{00000000-0005-0000-0000-0000CF240000}"/>
    <cellStyle name="Komma 3 2" xfId="9224" xr:uid="{00000000-0005-0000-0000-0000D0240000}"/>
    <cellStyle name="Komma 3 2 2" xfId="10743" xr:uid="{00000000-0005-0000-0000-0000D1240000}"/>
    <cellStyle name="Komma 3 2 2 2" xfId="11003" xr:uid="{00000000-0005-0000-0000-0000D2240000}"/>
    <cellStyle name="Komma 3 2 2 2 2" xfId="19424" xr:uid="{60B811EB-2CEE-454D-8881-A2CD6BE0D258}"/>
    <cellStyle name="Komma 3 2 2 2 3" xfId="19203" xr:uid="{B740E06F-9B13-48A4-9583-2425E1CA76EB}"/>
    <cellStyle name="Komma 3 2 2 3" xfId="10880" xr:uid="{00000000-0005-0000-0000-0000D3240000}"/>
    <cellStyle name="Komma 3 2 2 3 2" xfId="19400" xr:uid="{2F2934BE-B598-4E04-89F2-8F8147F5986A}"/>
    <cellStyle name="Komma 3 2 2 3 3" xfId="19176" xr:uid="{B7A572A9-345A-4FCA-AD3A-4C0723130B9E}"/>
    <cellStyle name="Komma 3 2 2 4" xfId="19372" xr:uid="{71BC6583-A445-42C9-BDD6-5ABE6BDA0D7F}"/>
    <cellStyle name="Komma 3 2 2 5" xfId="19147" xr:uid="{F5428B4A-9751-4AAC-B1A7-83B51C87B1EE}"/>
    <cellStyle name="Komma 3 2 3" xfId="10978" xr:uid="{00000000-0005-0000-0000-0000D4240000}"/>
    <cellStyle name="Komma 3 2 3 2" xfId="19412" xr:uid="{AFBD0F6E-CBD9-4A29-8AA5-4A46FBDDEAB3}"/>
    <cellStyle name="Komma 3 2 3 3" xfId="19191" xr:uid="{C1B53FDC-DD44-4020-A61D-108B01AFE1B4}"/>
    <cellStyle name="Komma 3 2 4" xfId="10865" xr:uid="{00000000-0005-0000-0000-0000D5240000}"/>
    <cellStyle name="Komma 3 2 4 2" xfId="19387" xr:uid="{389DD9B8-8E04-4618-AFD9-F80F3795B1C0}"/>
    <cellStyle name="Komma 3 2 4 3" xfId="19163" xr:uid="{6A29EE27-2941-46F0-B1CA-0299BEAACDEF}"/>
    <cellStyle name="Komma 3 2 5" xfId="19353" xr:uid="{F8632ADB-D41A-4144-A64D-ADBF9CEA9AF5}"/>
    <cellStyle name="Komma 3 2 5 2" xfId="19657" xr:uid="{992AAFCB-308A-4197-8F66-014DCE350EC1}"/>
    <cellStyle name="Komma 3 2 6" xfId="19359" xr:uid="{3BB2BD38-B3A3-4434-B4BE-7B8A43DD152A}"/>
    <cellStyle name="Komma 3 2 7" xfId="17659" xr:uid="{811FAD3A-D8D6-45BF-9B8B-51E39BD575BE}"/>
    <cellStyle name="Komma 3 3" xfId="17628" xr:uid="{86D4E076-AFBB-44BF-8A12-8201E901E9D6}"/>
    <cellStyle name="Komma 4" xfId="9187" xr:uid="{00000000-0005-0000-0000-0000D6240000}"/>
    <cellStyle name="Komma 4 2" xfId="9202" xr:uid="{00000000-0005-0000-0000-0000D7240000}"/>
    <cellStyle name="Komma 4 3" xfId="19345" xr:uid="{3685DC4D-042E-4F9A-9F14-9C30C0C8E8C2}"/>
    <cellStyle name="Komma 4 3 2" xfId="19654" xr:uid="{958FE697-8786-4184-BC58-F96C65174FDF}"/>
    <cellStyle name="Komma 5" xfId="9192" xr:uid="{00000000-0005-0000-0000-0000D8240000}"/>
    <cellStyle name="Komma 5 2" xfId="19347" xr:uid="{63C32949-9D2F-40DF-8B0E-783500471BB5}"/>
    <cellStyle name="Komma 5 3" xfId="17631" xr:uid="{0DA3F909-BF0E-47DA-8905-A92DCF764F74}"/>
    <cellStyle name="Komma 55" xfId="4" xr:uid="{00000000-0005-0000-0000-000003000000}"/>
    <cellStyle name="Komma 6" xfId="9220" xr:uid="{00000000-0005-0000-0000-0000D9240000}"/>
    <cellStyle name="Komma 6 2" xfId="10742" xr:uid="{00000000-0005-0000-0000-0000DA240000}"/>
    <cellStyle name="Komma 6 2 2" xfId="11002" xr:uid="{00000000-0005-0000-0000-0000DB240000}"/>
    <cellStyle name="Komma 6 2 2 2" xfId="19423" xr:uid="{27CDCEDB-FF78-40CE-9D1C-626D64D90496}"/>
    <cellStyle name="Komma 6 2 2 3" xfId="19202" xr:uid="{C36667C9-66D2-42B0-BC03-04609D9693F4}"/>
    <cellStyle name="Komma 6 2 3" xfId="10879" xr:uid="{00000000-0005-0000-0000-0000DC240000}"/>
    <cellStyle name="Komma 6 2 3 2" xfId="19399" xr:uid="{82880EE9-4CAF-4544-B1BD-DA4595AF4B85}"/>
    <cellStyle name="Komma 6 2 3 3" xfId="19175" xr:uid="{F20CF03D-FF7A-456B-A826-96944992E16C}"/>
    <cellStyle name="Komma 6 2 4" xfId="19371" xr:uid="{A477019C-E686-4202-A9E1-8F308E4586A0}"/>
    <cellStyle name="Komma 6 2 5" xfId="19146" xr:uid="{D3EC050F-76B5-462D-B058-1E3A6A944DD9}"/>
    <cellStyle name="Komma 6 3" xfId="10977" xr:uid="{00000000-0005-0000-0000-0000DD240000}"/>
    <cellStyle name="Komma 6 3 2" xfId="19411" xr:uid="{3931E268-F789-4FD2-8CCF-1BFD15B445E9}"/>
    <cellStyle name="Komma 6 3 3" xfId="19190" xr:uid="{54E55787-431B-4742-8A11-0E9D94FF34B0}"/>
    <cellStyle name="Komma 6 4" xfId="10864" xr:uid="{00000000-0005-0000-0000-0000DE240000}"/>
    <cellStyle name="Komma 6 4 2" xfId="19386" xr:uid="{900CD60D-37B0-4DCC-8DE8-BA2902253096}"/>
    <cellStyle name="Komma 6 4 3" xfId="19162" xr:uid="{94C1CA25-04B4-4491-8B59-8663ED83D76A}"/>
    <cellStyle name="Komma 6 5" xfId="19348" xr:uid="{F4164BD7-37F7-4B45-912E-B59BF29E27CA}"/>
    <cellStyle name="Komma 6 6" xfId="19358" xr:uid="{C735F145-A445-4A4C-8565-2A3F7C4B656B}"/>
    <cellStyle name="Komma 6 7" xfId="17655" xr:uid="{AC10EBD9-C913-4CB1-9866-E3E317699F95}"/>
    <cellStyle name="Komma 7" xfId="10733" xr:uid="{00000000-0005-0000-0000-0000DF240000}"/>
    <cellStyle name="Komma 7 2" xfId="19139" xr:uid="{A6592A8E-3258-41BF-8484-74C3D293701A}"/>
    <cellStyle name="Komma 8" xfId="35" xr:uid="{00000000-0005-0000-0000-00000A250000}"/>
    <cellStyle name="Komma 8 2" xfId="19656" xr:uid="{3FE3AD35-05C2-4453-9B60-EF7B3177FA0E}"/>
    <cellStyle name="Komma 8 3" xfId="19350" xr:uid="{6A03DE6A-C71E-4180-96AB-B4692CA24DDD}"/>
    <cellStyle name="Komma 9" xfId="11326" xr:uid="{15ACEA87-4C32-4ACD-AA42-9FCA06EAE975}"/>
    <cellStyle name="Kontrollcelle 2" xfId="94" xr:uid="{00000000-0005-0000-0000-0000E0240000}"/>
    <cellStyle name="Kontrollcelle 2 2" xfId="2323" xr:uid="{00000000-0005-0000-0000-0000E1240000}"/>
    <cellStyle name="Kontrollcelle 2_Balanse" xfId="11253" xr:uid="{00000000-0005-0000-0000-0000E2240000}"/>
    <cellStyle name="Lien hypertexte 2" xfId="4243" xr:uid="{00000000-0005-0000-0000-0000E3240000}"/>
    <cellStyle name="Lien hypertexte 3" xfId="4244" xr:uid="{00000000-0005-0000-0000-0000E4240000}"/>
    <cellStyle name="Linked Cell 2" xfId="10809" xr:uid="{00000000-0005-0000-0000-0000E5240000}"/>
    <cellStyle name="Magyarázó szöveg" xfId="4245" xr:uid="{00000000-0005-0000-0000-0000E6240000}"/>
    <cellStyle name="Merknad 10" xfId="2324" xr:uid="{00000000-0005-0000-0000-0000E7240000}"/>
    <cellStyle name="Merknad 10 2" xfId="2325" xr:uid="{00000000-0005-0000-0000-0000E8240000}"/>
    <cellStyle name="Merknad 100" xfId="2326" xr:uid="{00000000-0005-0000-0000-0000E9240000}"/>
    <cellStyle name="Merknad 101" xfId="2327" xr:uid="{00000000-0005-0000-0000-0000EA240000}"/>
    <cellStyle name="Merknad 101 2" xfId="2969" xr:uid="{00000000-0005-0000-0000-0000EB240000}"/>
    <cellStyle name="Merknad 101 2 2" xfId="3499" xr:uid="{00000000-0005-0000-0000-0000EC240000}"/>
    <cellStyle name="Merknad 101 2 2 2" xfId="7084" xr:uid="{00000000-0005-0000-0000-0000ED240000}"/>
    <cellStyle name="Merknad 101 2 2 2 2" xfId="15539" xr:uid="{6D1FE7EF-6739-41F7-B2E7-CB75806EBF0E}"/>
    <cellStyle name="Merknad 101 2 2 3" xfId="12392" xr:uid="{C767B900-35B2-4B7F-A72E-6EF8A6334C9E}"/>
    <cellStyle name="Merknad 101 2 3" xfId="4157" xr:uid="{00000000-0005-0000-0000-0000EE240000}"/>
    <cellStyle name="Merknad 101 2 3 2" xfId="13045" xr:uid="{02DB96F5-B494-4A9E-9945-93A0D22ECCC8}"/>
    <cellStyle name="Merknad 101 2 4" xfId="6542" xr:uid="{00000000-0005-0000-0000-0000EF240000}"/>
    <cellStyle name="Merknad 101 2 4 2" xfId="14997" xr:uid="{728C8652-3895-4FBE-A65D-601DFD3B8C50}"/>
    <cellStyle name="Merknad 101 2 5" xfId="9084" xr:uid="{00000000-0005-0000-0000-0000F0240000}"/>
    <cellStyle name="Merknad 101 2 5 2" xfId="17539" xr:uid="{E29F8BE3-4EC4-4AAB-BAF3-4CC16E4A6FAC}"/>
    <cellStyle name="Merknad 101 2 6" xfId="11862" xr:uid="{7FA79E9C-1DFC-49D9-8E78-9052E3A69D19}"/>
    <cellStyle name="Merknad 101 3" xfId="3498" xr:uid="{00000000-0005-0000-0000-0000F1240000}"/>
    <cellStyle name="Merknad 101 3 2" xfId="7083" xr:uid="{00000000-0005-0000-0000-0000F2240000}"/>
    <cellStyle name="Merknad 101 3 2 2" xfId="15538" xr:uid="{A13A3A10-FF02-43E7-9F69-F8167BA4643B}"/>
    <cellStyle name="Merknad 101 3 3" xfId="12391" xr:uid="{47A97EA4-EC9D-4538-95EE-1CF588F8E35E}"/>
    <cellStyle name="Merknad 101 4" xfId="3778" xr:uid="{00000000-0005-0000-0000-0000F3240000}"/>
    <cellStyle name="Merknad 101 4 2" xfId="12667" xr:uid="{D710A1E2-BCF7-4BB1-AE43-AF3B2C15AA96}"/>
    <cellStyle name="Merknad 101 5" xfId="6257" xr:uid="{00000000-0005-0000-0000-0000F4240000}"/>
    <cellStyle name="Merknad 101 5 2" xfId="14712" xr:uid="{F1167653-0BD9-489E-86D3-3EBA7782AEF1}"/>
    <cellStyle name="Merknad 101 6" xfId="9083" xr:uid="{00000000-0005-0000-0000-0000F5240000}"/>
    <cellStyle name="Merknad 101 6 2" xfId="17538" xr:uid="{D8BC8C86-0A2E-4BFB-A2CC-ADE870A53A94}"/>
    <cellStyle name="Merknad 101 7" xfId="11580" xr:uid="{D90F0E4B-5C15-45B3-B0A7-5C75CA928662}"/>
    <cellStyle name="Merknad 102" xfId="2328" xr:uid="{00000000-0005-0000-0000-0000F6240000}"/>
    <cellStyle name="Merknad 102 2" xfId="2970" xr:uid="{00000000-0005-0000-0000-0000F7240000}"/>
    <cellStyle name="Merknad 102 2 2" xfId="3501" xr:uid="{00000000-0005-0000-0000-0000F8240000}"/>
    <cellStyle name="Merknad 102 2 2 2" xfId="7086" xr:uid="{00000000-0005-0000-0000-0000F9240000}"/>
    <cellStyle name="Merknad 102 2 2 2 2" xfId="15541" xr:uid="{9A311C97-F7E7-42F0-8674-413FF4FCE866}"/>
    <cellStyle name="Merknad 102 2 2 3" xfId="12394" xr:uid="{15D8E1F3-1B73-4571-93BD-037DE5B9F9F6}"/>
    <cellStyle name="Merknad 102 2 3" xfId="4156" xr:uid="{00000000-0005-0000-0000-0000FA240000}"/>
    <cellStyle name="Merknad 102 2 3 2" xfId="13044" xr:uid="{DB6F39C5-83D3-44F9-9CEE-B3F5F2C5F778}"/>
    <cellStyle name="Merknad 102 2 4" xfId="6543" xr:uid="{00000000-0005-0000-0000-0000FB240000}"/>
    <cellStyle name="Merknad 102 2 4 2" xfId="14998" xr:uid="{DE2B1612-0E28-45ED-9513-B1CE80CF2A80}"/>
    <cellStyle name="Merknad 102 2 5" xfId="9086" xr:uid="{00000000-0005-0000-0000-0000FC240000}"/>
    <cellStyle name="Merknad 102 2 5 2" xfId="17541" xr:uid="{3D24B8E8-FD40-437C-9A13-2957CBEFB2B4}"/>
    <cellStyle name="Merknad 102 2 6" xfId="11863" xr:uid="{66487DD6-C873-40F1-A025-849136E6FCB4}"/>
    <cellStyle name="Merknad 102 3" xfId="3500" xr:uid="{00000000-0005-0000-0000-0000FD240000}"/>
    <cellStyle name="Merknad 102 3 2" xfId="7085" xr:uid="{00000000-0005-0000-0000-0000FE240000}"/>
    <cellStyle name="Merknad 102 3 2 2" xfId="15540" xr:uid="{6FD5AF6D-4F9B-4C57-88DF-F131C4BD4C93}"/>
    <cellStyle name="Merknad 102 3 3" xfId="12393" xr:uid="{5DD0D36B-7EF9-4511-B137-F2C50D664F7A}"/>
    <cellStyle name="Merknad 102 4" xfId="3777" xr:uid="{00000000-0005-0000-0000-0000FF240000}"/>
    <cellStyle name="Merknad 102 4 2" xfId="12666" xr:uid="{C1A5CD15-2CCC-4CCF-B71E-0040A8D5D039}"/>
    <cellStyle name="Merknad 102 5" xfId="6258" xr:uid="{00000000-0005-0000-0000-000000250000}"/>
    <cellStyle name="Merknad 102 5 2" xfId="14713" xr:uid="{1CDE9C01-EC19-4374-BCBD-9B3478C89FC0}"/>
    <cellStyle name="Merknad 102 6" xfId="9085" xr:uid="{00000000-0005-0000-0000-000001250000}"/>
    <cellStyle name="Merknad 102 6 2" xfId="17540" xr:uid="{93E8E148-B25B-4B21-AC5E-2F9E43B7474C}"/>
    <cellStyle name="Merknad 102 7" xfId="11581" xr:uid="{5CDD7669-08AF-4FD2-8AB9-C2F07305BDF8}"/>
    <cellStyle name="Merknad 103" xfId="2329" xr:uid="{00000000-0005-0000-0000-000002250000}"/>
    <cellStyle name="Merknad 103 2" xfId="2971" xr:uid="{00000000-0005-0000-0000-000003250000}"/>
    <cellStyle name="Merknad 103 2 2" xfId="3503" xr:uid="{00000000-0005-0000-0000-000004250000}"/>
    <cellStyle name="Merknad 103 2 2 2" xfId="7088" xr:uid="{00000000-0005-0000-0000-000005250000}"/>
    <cellStyle name="Merknad 103 2 2 2 2" xfId="15543" xr:uid="{89767D23-1749-4A53-99E1-FCC6009CBB46}"/>
    <cellStyle name="Merknad 103 2 2 3" xfId="12396" xr:uid="{DA7B7D33-6C36-4A53-A680-7D3B44E5CF5F}"/>
    <cellStyle name="Merknad 103 2 3" xfId="3908" xr:uid="{00000000-0005-0000-0000-000006250000}"/>
    <cellStyle name="Merknad 103 2 3 2" xfId="12797" xr:uid="{BB6F5AD5-413B-42F0-A3E3-DDD3A94426D9}"/>
    <cellStyle name="Merknad 103 2 4" xfId="6544" xr:uid="{00000000-0005-0000-0000-000007250000}"/>
    <cellStyle name="Merknad 103 2 4 2" xfId="14999" xr:uid="{F1254205-B926-4ED0-A1D8-011F5977C100}"/>
    <cellStyle name="Merknad 103 2 5" xfId="9088" xr:uid="{00000000-0005-0000-0000-000008250000}"/>
    <cellStyle name="Merknad 103 2 5 2" xfId="17543" xr:uid="{689A8831-350F-4451-9443-597498D4C9C9}"/>
    <cellStyle name="Merknad 103 2 6" xfId="11864" xr:uid="{FA7CF45F-C985-4067-B0BA-93CD1EE3B6EF}"/>
    <cellStyle name="Merknad 103 3" xfId="3502" xr:uid="{00000000-0005-0000-0000-000009250000}"/>
    <cellStyle name="Merknad 103 3 2" xfId="7087" xr:uid="{00000000-0005-0000-0000-00000A250000}"/>
    <cellStyle name="Merknad 103 3 2 2" xfId="15542" xr:uid="{CE37A490-2A4D-4032-ABBA-74A03454D68D}"/>
    <cellStyle name="Merknad 103 3 3" xfId="12395" xr:uid="{FB0862B4-D056-4996-84C5-0A49FAA2B630}"/>
    <cellStyle name="Merknad 103 4" xfId="3776" xr:uid="{00000000-0005-0000-0000-00000B250000}"/>
    <cellStyle name="Merknad 103 4 2" xfId="12665" xr:uid="{837B79B2-7D33-40C0-8618-E94FEB2684F0}"/>
    <cellStyle name="Merknad 103 5" xfId="6259" xr:uid="{00000000-0005-0000-0000-00000C250000}"/>
    <cellStyle name="Merknad 103 5 2" xfId="14714" xr:uid="{EAE71355-FCD6-4AA6-B4BD-5DF8070FD2DB}"/>
    <cellStyle name="Merknad 103 6" xfId="9087" xr:uid="{00000000-0005-0000-0000-00000D250000}"/>
    <cellStyle name="Merknad 103 6 2" xfId="17542" xr:uid="{08F1F597-AD9B-491E-8E81-E42235F03EC6}"/>
    <cellStyle name="Merknad 103 7" xfId="11582" xr:uid="{04966D8B-BE2C-4F98-9E3E-9D589A19862C}"/>
    <cellStyle name="Merknad 104" xfId="2330" xr:uid="{00000000-0005-0000-0000-00000E250000}"/>
    <cellStyle name="Merknad 104 2" xfId="2972" xr:uid="{00000000-0005-0000-0000-00000F250000}"/>
    <cellStyle name="Merknad 104 2 2" xfId="3505" xr:uid="{00000000-0005-0000-0000-000010250000}"/>
    <cellStyle name="Merknad 104 2 2 2" xfId="7090" xr:uid="{00000000-0005-0000-0000-000011250000}"/>
    <cellStyle name="Merknad 104 2 2 2 2" xfId="15545" xr:uid="{307B104D-5756-4CED-90ED-1E49DE75826C}"/>
    <cellStyle name="Merknad 104 2 2 3" xfId="12398" xr:uid="{181EAB9A-C3A1-4CAB-BB4C-120447450FC5}"/>
    <cellStyle name="Merknad 104 2 3" xfId="3690" xr:uid="{00000000-0005-0000-0000-000012250000}"/>
    <cellStyle name="Merknad 104 2 3 2" xfId="12579" xr:uid="{7A957175-077E-4838-A4AA-E358E72F5205}"/>
    <cellStyle name="Merknad 104 2 4" xfId="6545" xr:uid="{00000000-0005-0000-0000-000013250000}"/>
    <cellStyle name="Merknad 104 2 4 2" xfId="15000" xr:uid="{FE9C858B-5BA1-4C40-8909-A32FA2072E10}"/>
    <cellStyle name="Merknad 104 2 5" xfId="9090" xr:uid="{00000000-0005-0000-0000-000014250000}"/>
    <cellStyle name="Merknad 104 2 5 2" xfId="17545" xr:uid="{86ADEBF6-A199-498E-8AE9-789B7D9B2049}"/>
    <cellStyle name="Merknad 104 2 6" xfId="11865" xr:uid="{4102F897-5652-4302-9C06-74747F0EEDC8}"/>
    <cellStyle name="Merknad 104 3" xfId="3504" xr:uid="{00000000-0005-0000-0000-000015250000}"/>
    <cellStyle name="Merknad 104 3 2" xfId="7089" xr:uid="{00000000-0005-0000-0000-000016250000}"/>
    <cellStyle name="Merknad 104 3 2 2" xfId="15544" xr:uid="{CC991405-AC89-4363-8644-B03542B99C65}"/>
    <cellStyle name="Merknad 104 3 3" xfId="12397" xr:uid="{C968B8C6-4B91-4449-9A83-4E14BFCE8BA1}"/>
    <cellStyle name="Merknad 104 4" xfId="3775" xr:uid="{00000000-0005-0000-0000-000017250000}"/>
    <cellStyle name="Merknad 104 4 2" xfId="12664" xr:uid="{DD2CD1E1-7F99-40B3-AA45-0A6C6045DFEA}"/>
    <cellStyle name="Merknad 104 5" xfId="6260" xr:uid="{00000000-0005-0000-0000-000018250000}"/>
    <cellStyle name="Merknad 104 5 2" xfId="14715" xr:uid="{775D0179-8C4F-41FE-B329-0C60A326A35E}"/>
    <cellStyle name="Merknad 104 6" xfId="9089" xr:uid="{00000000-0005-0000-0000-000019250000}"/>
    <cellStyle name="Merknad 104 6 2" xfId="17544" xr:uid="{8217CEC1-AC12-40A9-9950-EDC0731D53D2}"/>
    <cellStyle name="Merknad 104 7" xfId="11583" xr:uid="{00C8F16D-2711-48D7-8A24-D3ACF92EBBA7}"/>
    <cellStyle name="Merknad 105" xfId="2331" xr:uid="{00000000-0005-0000-0000-00001A250000}"/>
    <cellStyle name="Merknad 105 2" xfId="2973" xr:uid="{00000000-0005-0000-0000-00001B250000}"/>
    <cellStyle name="Merknad 105 2 2" xfId="3507" xr:uid="{00000000-0005-0000-0000-00001C250000}"/>
    <cellStyle name="Merknad 105 2 2 2" xfId="7092" xr:uid="{00000000-0005-0000-0000-00001D250000}"/>
    <cellStyle name="Merknad 105 2 2 2 2" xfId="15547" xr:uid="{FF3A11C1-1493-463F-9357-5DF81286EFAF}"/>
    <cellStyle name="Merknad 105 2 2 3" xfId="12400" xr:uid="{5D05EDCD-FAE4-4BF6-A5EA-97CB600C67D3}"/>
    <cellStyle name="Merknad 105 2 3" xfId="3953" xr:uid="{00000000-0005-0000-0000-00001E250000}"/>
    <cellStyle name="Merknad 105 2 3 2" xfId="12842" xr:uid="{CCCD9BF4-FBF1-4A9F-8451-0ADBE43F5C34}"/>
    <cellStyle name="Merknad 105 2 4" xfId="6546" xr:uid="{00000000-0005-0000-0000-00001F250000}"/>
    <cellStyle name="Merknad 105 2 4 2" xfId="15001" xr:uid="{6B41B0F0-B2C0-4531-A69B-08557D9D0D4B}"/>
    <cellStyle name="Merknad 105 2 5" xfId="9092" xr:uid="{00000000-0005-0000-0000-000020250000}"/>
    <cellStyle name="Merknad 105 2 5 2" xfId="17547" xr:uid="{59C6A696-B6E9-457F-BE96-72846A306429}"/>
    <cellStyle name="Merknad 105 2 6" xfId="11866" xr:uid="{E17C9E3F-B03C-4E94-BD1A-8017ED5A0D9B}"/>
    <cellStyle name="Merknad 105 3" xfId="3506" xr:uid="{00000000-0005-0000-0000-000021250000}"/>
    <cellStyle name="Merknad 105 3 2" xfId="7091" xr:uid="{00000000-0005-0000-0000-000022250000}"/>
    <cellStyle name="Merknad 105 3 2 2" xfId="15546" xr:uid="{68D99BB1-1575-4724-9F72-5B43C15344CE}"/>
    <cellStyle name="Merknad 105 3 3" xfId="12399" xr:uid="{80573140-F2DB-4D80-AC66-A8F45385063B}"/>
    <cellStyle name="Merknad 105 4" xfId="3774" xr:uid="{00000000-0005-0000-0000-000023250000}"/>
    <cellStyle name="Merknad 105 4 2" xfId="12663" xr:uid="{EBEC042C-AB0D-4584-9743-B5E857756AB9}"/>
    <cellStyle name="Merknad 105 5" xfId="6261" xr:uid="{00000000-0005-0000-0000-000024250000}"/>
    <cellStyle name="Merknad 105 5 2" xfId="14716" xr:uid="{35CD0E8C-D1C0-4E5E-9FA9-5D5541D54EDF}"/>
    <cellStyle name="Merknad 105 6" xfId="9091" xr:uid="{00000000-0005-0000-0000-000025250000}"/>
    <cellStyle name="Merknad 105 6 2" xfId="17546" xr:uid="{CF4CAFC9-2D73-4BC1-B307-12278EA804CB}"/>
    <cellStyle name="Merknad 105 7" xfId="11584" xr:uid="{695D9CDB-4218-4371-BB90-ED79DB4AFF2C}"/>
    <cellStyle name="Merknad 106" xfId="2332" xr:uid="{00000000-0005-0000-0000-000026250000}"/>
    <cellStyle name="Merknad 106 2" xfId="2974" xr:uid="{00000000-0005-0000-0000-000027250000}"/>
    <cellStyle name="Merknad 106 2 2" xfId="3509" xr:uid="{00000000-0005-0000-0000-000028250000}"/>
    <cellStyle name="Merknad 106 2 2 2" xfId="7094" xr:uid="{00000000-0005-0000-0000-000029250000}"/>
    <cellStyle name="Merknad 106 2 2 2 2" xfId="15549" xr:uid="{75D8BDFF-E103-4073-9BBF-E6339E3523CA}"/>
    <cellStyle name="Merknad 106 2 2 3" xfId="12402" xr:uid="{AD0A2B0B-E5B2-4166-A20D-879EFFFC29EB}"/>
    <cellStyle name="Merknad 106 2 3" xfId="4051" xr:uid="{00000000-0005-0000-0000-00002A250000}"/>
    <cellStyle name="Merknad 106 2 3 2" xfId="12939" xr:uid="{92AB8A8A-1971-44F6-95AF-6EA0D600F4D6}"/>
    <cellStyle name="Merknad 106 2 4" xfId="6547" xr:uid="{00000000-0005-0000-0000-00002B250000}"/>
    <cellStyle name="Merknad 106 2 4 2" xfId="15002" xr:uid="{E111AA89-E0C2-4303-996D-D79EDBE6FA93}"/>
    <cellStyle name="Merknad 106 2 5" xfId="9094" xr:uid="{00000000-0005-0000-0000-00002C250000}"/>
    <cellStyle name="Merknad 106 2 5 2" xfId="17549" xr:uid="{9E65F298-9E40-48E3-84BE-FD1CD062C5B8}"/>
    <cellStyle name="Merknad 106 2 6" xfId="11867" xr:uid="{634DF45C-2D7C-4DBE-82E2-22DD36D25C8A}"/>
    <cellStyle name="Merknad 106 3" xfId="3508" xr:uid="{00000000-0005-0000-0000-00002D250000}"/>
    <cellStyle name="Merknad 106 3 2" xfId="7093" xr:uid="{00000000-0005-0000-0000-00002E250000}"/>
    <cellStyle name="Merknad 106 3 2 2" xfId="15548" xr:uid="{7CE89C8A-CCE1-49BD-9169-A58619CFDB3E}"/>
    <cellStyle name="Merknad 106 3 3" xfId="12401" xr:uid="{8731B1A3-74DC-483A-943F-D6E083691F8B}"/>
    <cellStyle name="Merknad 106 4" xfId="3773" xr:uid="{00000000-0005-0000-0000-00002F250000}"/>
    <cellStyle name="Merknad 106 4 2" xfId="12662" xr:uid="{2D56EB73-0932-49DA-A43A-CB41EC1AEE65}"/>
    <cellStyle name="Merknad 106 5" xfId="6262" xr:uid="{00000000-0005-0000-0000-000030250000}"/>
    <cellStyle name="Merknad 106 5 2" xfId="14717" xr:uid="{73208D03-E7E6-4C9A-92D3-664B27729A29}"/>
    <cellStyle name="Merknad 106 6" xfId="9093" xr:uid="{00000000-0005-0000-0000-000031250000}"/>
    <cellStyle name="Merknad 106 6 2" xfId="17548" xr:uid="{10D7E388-246E-47D2-A9FC-3E1020429FC7}"/>
    <cellStyle name="Merknad 106 7" xfId="11585" xr:uid="{62D1DBEF-DCAA-44A9-96C8-D9022AC0A9AC}"/>
    <cellStyle name="Merknad 107" xfId="2333" xr:uid="{00000000-0005-0000-0000-000032250000}"/>
    <cellStyle name="Merknad 107 2" xfId="2975" xr:uid="{00000000-0005-0000-0000-000033250000}"/>
    <cellStyle name="Merknad 107 2 2" xfId="3511" xr:uid="{00000000-0005-0000-0000-000034250000}"/>
    <cellStyle name="Merknad 107 2 2 2" xfId="7096" xr:uid="{00000000-0005-0000-0000-000035250000}"/>
    <cellStyle name="Merknad 107 2 2 2 2" xfId="15551" xr:uid="{DDA52970-29B3-4808-806D-A11BC0107FD4}"/>
    <cellStyle name="Merknad 107 2 2 3" xfId="12404" xr:uid="{CAB445A0-3493-4140-AF38-DD26D70C31FA}"/>
    <cellStyle name="Merknad 107 2 3" xfId="3907" xr:uid="{00000000-0005-0000-0000-000036250000}"/>
    <cellStyle name="Merknad 107 2 3 2" xfId="12796" xr:uid="{02FE76C3-D389-4C7F-9500-8E303602A5F7}"/>
    <cellStyle name="Merknad 107 2 4" xfId="6548" xr:uid="{00000000-0005-0000-0000-000037250000}"/>
    <cellStyle name="Merknad 107 2 4 2" xfId="15003" xr:uid="{17807224-8F08-4EB6-B483-1907B40D266F}"/>
    <cellStyle name="Merknad 107 2 5" xfId="9096" xr:uid="{00000000-0005-0000-0000-000038250000}"/>
    <cellStyle name="Merknad 107 2 5 2" xfId="17551" xr:uid="{3EE52B7F-FEF4-4813-A1AF-3B6AD4893B64}"/>
    <cellStyle name="Merknad 107 2 6" xfId="11868" xr:uid="{EE2BF0F0-9477-4B37-BF01-D065B93B9ED5}"/>
    <cellStyle name="Merknad 107 3" xfId="3510" xr:uid="{00000000-0005-0000-0000-000039250000}"/>
    <cellStyle name="Merknad 107 3 2" xfId="7095" xr:uid="{00000000-0005-0000-0000-00003A250000}"/>
    <cellStyle name="Merknad 107 3 2 2" xfId="15550" xr:uid="{966C088D-D812-44D9-BD7D-5EE279A2461D}"/>
    <cellStyle name="Merknad 107 3 3" xfId="12403" xr:uid="{68BD1D7C-C792-4447-A7E8-EA4613D93BEE}"/>
    <cellStyle name="Merknad 107 4" xfId="3772" xr:uid="{00000000-0005-0000-0000-00003B250000}"/>
    <cellStyle name="Merknad 107 4 2" xfId="12661" xr:uid="{BD7F6274-0FCD-4B23-9E94-BDE02D115B80}"/>
    <cellStyle name="Merknad 107 5" xfId="6263" xr:uid="{00000000-0005-0000-0000-00003C250000}"/>
    <cellStyle name="Merknad 107 5 2" xfId="14718" xr:uid="{B777ED68-2085-479A-B2F7-3BC31981A63B}"/>
    <cellStyle name="Merknad 107 6" xfId="9095" xr:uid="{00000000-0005-0000-0000-00003D250000}"/>
    <cellStyle name="Merknad 107 6 2" xfId="17550" xr:uid="{462BF7C9-0FFE-460F-96EF-21EECD241A27}"/>
    <cellStyle name="Merknad 107 7" xfId="11586" xr:uid="{081F3C3C-D5EC-48ED-B559-FB8202F2DD4E}"/>
    <cellStyle name="Merknad 108" xfId="2334" xr:uid="{00000000-0005-0000-0000-00003E250000}"/>
    <cellStyle name="Merknad 108 2" xfId="2976" xr:uid="{00000000-0005-0000-0000-00003F250000}"/>
    <cellStyle name="Merknad 108 2 2" xfId="3513" xr:uid="{00000000-0005-0000-0000-000040250000}"/>
    <cellStyle name="Merknad 108 2 2 2" xfId="7098" xr:uid="{00000000-0005-0000-0000-000041250000}"/>
    <cellStyle name="Merknad 108 2 2 2 2" xfId="15553" xr:uid="{25B0E2D8-62E8-48F7-BDC0-B2874402267B}"/>
    <cellStyle name="Merknad 108 2 2 3" xfId="12406" xr:uid="{150760D7-A2D6-4FEA-A295-C3AB46BC33FA}"/>
    <cellStyle name="Merknad 108 2 3" xfId="3689" xr:uid="{00000000-0005-0000-0000-000042250000}"/>
    <cellStyle name="Merknad 108 2 3 2" xfId="12578" xr:uid="{47A37776-A861-44A6-A9C5-3C92D02BC9BC}"/>
    <cellStyle name="Merknad 108 2 4" xfId="6549" xr:uid="{00000000-0005-0000-0000-000043250000}"/>
    <cellStyle name="Merknad 108 2 4 2" xfId="15004" xr:uid="{E3BFDDE0-76DA-494F-A1B4-7CE6CC0B21F3}"/>
    <cellStyle name="Merknad 108 2 5" xfId="9098" xr:uid="{00000000-0005-0000-0000-000044250000}"/>
    <cellStyle name="Merknad 108 2 5 2" xfId="17553" xr:uid="{2230E7AD-339B-46E6-B8AF-F0EC2E49C443}"/>
    <cellStyle name="Merknad 108 2 6" xfId="11869" xr:uid="{89348650-60F9-49B5-8D80-64C6B1B85287}"/>
    <cellStyle name="Merknad 108 3" xfId="3512" xr:uid="{00000000-0005-0000-0000-000045250000}"/>
    <cellStyle name="Merknad 108 3 2" xfId="7097" xr:uid="{00000000-0005-0000-0000-000046250000}"/>
    <cellStyle name="Merknad 108 3 2 2" xfId="15552" xr:uid="{D2E8095B-2842-4E37-B5EB-4FB4561C52BD}"/>
    <cellStyle name="Merknad 108 3 3" xfId="12405" xr:uid="{EE3D15F5-1A82-4CFC-8DCD-7112A55EFDA2}"/>
    <cellStyle name="Merknad 108 4" xfId="3771" xr:uid="{00000000-0005-0000-0000-000047250000}"/>
    <cellStyle name="Merknad 108 4 2" xfId="12660" xr:uid="{F53E2150-7E19-4096-A8C4-276F19401578}"/>
    <cellStyle name="Merknad 108 5" xfId="6264" xr:uid="{00000000-0005-0000-0000-000048250000}"/>
    <cellStyle name="Merknad 108 5 2" xfId="14719" xr:uid="{2AB9F732-D579-4317-A8DD-33AF341675F0}"/>
    <cellStyle name="Merknad 108 6" xfId="9097" xr:uid="{00000000-0005-0000-0000-000049250000}"/>
    <cellStyle name="Merknad 108 6 2" xfId="17552" xr:uid="{EFADE8C1-5689-428B-AC18-5976592C9C70}"/>
    <cellStyle name="Merknad 108 7" xfId="11587" xr:uid="{EE73E3EA-9A68-4252-9183-8C195C1558E2}"/>
    <cellStyle name="Merknad 109" xfId="2335" xr:uid="{00000000-0005-0000-0000-00004A250000}"/>
    <cellStyle name="Merknad 109 2" xfId="2977" xr:uid="{00000000-0005-0000-0000-00004B250000}"/>
    <cellStyle name="Merknad 109 2 2" xfId="3515" xr:uid="{00000000-0005-0000-0000-00004C250000}"/>
    <cellStyle name="Merknad 109 2 2 2" xfId="7100" xr:uid="{00000000-0005-0000-0000-00004D250000}"/>
    <cellStyle name="Merknad 109 2 2 2 2" xfId="15555" xr:uid="{E194290D-1BEB-4C18-A1DE-526CC32F1502}"/>
    <cellStyle name="Merknad 109 2 2 3" xfId="12408" xr:uid="{D8639FCF-226D-4348-B3D1-A48B7E9BFA24}"/>
    <cellStyle name="Merknad 109 2 3" xfId="4155" xr:uid="{00000000-0005-0000-0000-00004E250000}"/>
    <cellStyle name="Merknad 109 2 3 2" xfId="13043" xr:uid="{8A074357-04FB-45F4-9769-19813C92277D}"/>
    <cellStyle name="Merknad 109 2 4" xfId="6550" xr:uid="{00000000-0005-0000-0000-00004F250000}"/>
    <cellStyle name="Merknad 109 2 4 2" xfId="15005" xr:uid="{5BBC4E70-812C-4BE1-A6BA-599C0CEE5690}"/>
    <cellStyle name="Merknad 109 2 5" xfId="9100" xr:uid="{00000000-0005-0000-0000-000050250000}"/>
    <cellStyle name="Merknad 109 2 5 2" xfId="17555" xr:uid="{9D93A2A7-64A1-4217-8731-CA0F2E4AB82E}"/>
    <cellStyle name="Merknad 109 2 6" xfId="11870" xr:uid="{0E1FFB1F-54D1-49A6-B7A5-A17D23E556F8}"/>
    <cellStyle name="Merknad 109 3" xfId="3514" xr:uid="{00000000-0005-0000-0000-000051250000}"/>
    <cellStyle name="Merknad 109 3 2" xfId="7099" xr:uid="{00000000-0005-0000-0000-000052250000}"/>
    <cellStyle name="Merknad 109 3 2 2" xfId="15554" xr:uid="{8DAC60FC-FFDF-4186-B7DB-A8F966877D21}"/>
    <cellStyle name="Merknad 109 3 3" xfId="12407" xr:uid="{6AE526E8-6F35-417F-8186-B101B83C532A}"/>
    <cellStyle name="Merknad 109 4" xfId="3770" xr:uid="{00000000-0005-0000-0000-000053250000}"/>
    <cellStyle name="Merknad 109 4 2" xfId="12659" xr:uid="{F1B69F10-EAAE-4E0D-89E3-68D5D4393780}"/>
    <cellStyle name="Merknad 109 5" xfId="6265" xr:uid="{00000000-0005-0000-0000-000054250000}"/>
    <cellStyle name="Merknad 109 5 2" xfId="14720" xr:uid="{980EC8AE-B441-4C39-8E4F-54F3FE53A618}"/>
    <cellStyle name="Merknad 109 6" xfId="9099" xr:uid="{00000000-0005-0000-0000-000055250000}"/>
    <cellStyle name="Merknad 109 6 2" xfId="17554" xr:uid="{E4630BD4-6925-43A0-AB9A-05EDB97E1636}"/>
    <cellStyle name="Merknad 109 7" xfId="11588" xr:uid="{4D2E9286-FCD7-4543-A649-360488C2FAA1}"/>
    <cellStyle name="Merknad 11" xfId="2336" xr:uid="{00000000-0005-0000-0000-000056250000}"/>
    <cellStyle name="Merknad 11 2" xfId="2337" xr:uid="{00000000-0005-0000-0000-000057250000}"/>
    <cellStyle name="Merknad 110" xfId="2338" xr:uid="{00000000-0005-0000-0000-000058250000}"/>
    <cellStyle name="Merknad 110 2" xfId="2978" xr:uid="{00000000-0005-0000-0000-000059250000}"/>
    <cellStyle name="Merknad 110 2 2" xfId="3517" xr:uid="{00000000-0005-0000-0000-00005A250000}"/>
    <cellStyle name="Merknad 110 2 2 2" xfId="7102" xr:uid="{00000000-0005-0000-0000-00005B250000}"/>
    <cellStyle name="Merknad 110 2 2 2 2" xfId="15557" xr:uid="{8AD4DA13-D174-4476-965E-BA87322A8E47}"/>
    <cellStyle name="Merknad 110 2 2 3" xfId="12410" xr:uid="{6F6B38CD-E2A9-4081-8995-8091C7EB0675}"/>
    <cellStyle name="Merknad 110 2 3" xfId="4154" xr:uid="{00000000-0005-0000-0000-00005C250000}"/>
    <cellStyle name="Merknad 110 2 3 2" xfId="13042" xr:uid="{38766600-5B58-44A1-9E13-F94547B051BF}"/>
    <cellStyle name="Merknad 110 2 4" xfId="6551" xr:uid="{00000000-0005-0000-0000-00005D250000}"/>
    <cellStyle name="Merknad 110 2 4 2" xfId="15006" xr:uid="{9C2DEBFD-A737-4196-B86F-13B13CAF748D}"/>
    <cellStyle name="Merknad 110 2 5" xfId="9102" xr:uid="{00000000-0005-0000-0000-00005E250000}"/>
    <cellStyle name="Merknad 110 2 5 2" xfId="17557" xr:uid="{A93C5819-E421-429A-BACC-A354317809CF}"/>
    <cellStyle name="Merknad 110 2 6" xfId="11871" xr:uid="{FC675BD7-482E-41B9-8748-3123850507F6}"/>
    <cellStyle name="Merknad 110 3" xfId="3516" xr:uid="{00000000-0005-0000-0000-00005F250000}"/>
    <cellStyle name="Merknad 110 3 2" xfId="7101" xr:uid="{00000000-0005-0000-0000-000060250000}"/>
    <cellStyle name="Merknad 110 3 2 2" xfId="15556" xr:uid="{9EF25DD1-4757-4B5A-8376-AE73F3A3C3A5}"/>
    <cellStyle name="Merknad 110 3 3" xfId="12409" xr:uid="{45217521-4875-4AF9-AD2D-6DDCCF330ADC}"/>
    <cellStyle name="Merknad 110 4" xfId="3769" xr:uid="{00000000-0005-0000-0000-000061250000}"/>
    <cellStyle name="Merknad 110 4 2" xfId="12658" xr:uid="{2D962F2D-40CF-4E96-97C0-8B0E7225D931}"/>
    <cellStyle name="Merknad 110 5" xfId="6266" xr:uid="{00000000-0005-0000-0000-000062250000}"/>
    <cellStyle name="Merknad 110 5 2" xfId="14721" xr:uid="{3BF0ED74-0591-42B6-ACC8-CBB88DF0CF85}"/>
    <cellStyle name="Merknad 110 6" xfId="9101" xr:uid="{00000000-0005-0000-0000-000063250000}"/>
    <cellStyle name="Merknad 110 6 2" xfId="17556" xr:uid="{919383A7-BF3D-4807-BB60-8C81C1A3F51A}"/>
    <cellStyle name="Merknad 110 7" xfId="11589" xr:uid="{6F2B53D2-EE08-4677-8A78-667FFCCB4616}"/>
    <cellStyle name="Merknad 111" xfId="2339" xr:uid="{00000000-0005-0000-0000-000064250000}"/>
    <cellStyle name="Merknad 111 2" xfId="2979" xr:uid="{00000000-0005-0000-0000-000065250000}"/>
    <cellStyle name="Merknad 111 2 2" xfId="3519" xr:uid="{00000000-0005-0000-0000-000066250000}"/>
    <cellStyle name="Merknad 111 2 2 2" xfId="7104" xr:uid="{00000000-0005-0000-0000-000067250000}"/>
    <cellStyle name="Merknad 111 2 2 2 2" xfId="15559" xr:uid="{43F0F641-370D-4859-86D3-04CF526E0A71}"/>
    <cellStyle name="Merknad 111 2 2 3" xfId="12412" xr:uid="{4946B98F-A5B8-4F6D-8F70-FEFC7C5D89B9}"/>
    <cellStyle name="Merknad 111 2 3" xfId="3906" xr:uid="{00000000-0005-0000-0000-000068250000}"/>
    <cellStyle name="Merknad 111 2 3 2" xfId="12795" xr:uid="{191EA8CC-21C8-4163-8A4B-08025E345312}"/>
    <cellStyle name="Merknad 111 2 4" xfId="6552" xr:uid="{00000000-0005-0000-0000-000069250000}"/>
    <cellStyle name="Merknad 111 2 4 2" xfId="15007" xr:uid="{34298E04-63C5-430F-8C42-DEF54CC72032}"/>
    <cellStyle name="Merknad 111 2 5" xfId="9104" xr:uid="{00000000-0005-0000-0000-00006A250000}"/>
    <cellStyle name="Merknad 111 2 5 2" xfId="17559" xr:uid="{8D5DCAE7-61E2-44BD-9608-B4062C62E1CB}"/>
    <cellStyle name="Merknad 111 2 6" xfId="11872" xr:uid="{6EEC2DAC-B66B-4FFE-AE2C-EB95B32C8243}"/>
    <cellStyle name="Merknad 111 3" xfId="3518" xr:uid="{00000000-0005-0000-0000-00006B250000}"/>
    <cellStyle name="Merknad 111 3 2" xfId="7103" xr:uid="{00000000-0005-0000-0000-00006C250000}"/>
    <cellStyle name="Merknad 111 3 2 2" xfId="15558" xr:uid="{E26B5CDE-592C-4621-9CC2-41D71946560C}"/>
    <cellStyle name="Merknad 111 3 3" xfId="12411" xr:uid="{05D28C7E-6439-4CAC-BCE5-143477C9C677}"/>
    <cellStyle name="Merknad 111 4" xfId="3768" xr:uid="{00000000-0005-0000-0000-00006D250000}"/>
    <cellStyle name="Merknad 111 4 2" xfId="12657" xr:uid="{8777A5C1-E0BE-4468-879E-728A5CBC28B3}"/>
    <cellStyle name="Merknad 111 5" xfId="6267" xr:uid="{00000000-0005-0000-0000-00006E250000}"/>
    <cellStyle name="Merknad 111 5 2" xfId="14722" xr:uid="{8A942A18-2B2A-4998-A4C3-7017AE416CE8}"/>
    <cellStyle name="Merknad 111 6" xfId="9103" xr:uid="{00000000-0005-0000-0000-00006F250000}"/>
    <cellStyle name="Merknad 111 6 2" xfId="17558" xr:uid="{E8DBD44D-464C-48CF-8CD2-32B68A6A71F0}"/>
    <cellStyle name="Merknad 111 7" xfId="11590" xr:uid="{FAE82C8B-AFF5-4DDA-8F5F-902EF27FF5F2}"/>
    <cellStyle name="Merknad 112" xfId="2340" xr:uid="{00000000-0005-0000-0000-000070250000}"/>
    <cellStyle name="Merknad 112 2" xfId="2980" xr:uid="{00000000-0005-0000-0000-000071250000}"/>
    <cellStyle name="Merknad 112 2 2" xfId="3521" xr:uid="{00000000-0005-0000-0000-000072250000}"/>
    <cellStyle name="Merknad 112 2 2 2" xfId="7106" xr:uid="{00000000-0005-0000-0000-000073250000}"/>
    <cellStyle name="Merknad 112 2 2 2 2" xfId="15561" xr:uid="{D372B60B-E863-491F-B581-D595B9446D99}"/>
    <cellStyle name="Merknad 112 2 2 3" xfId="12414" xr:uid="{99BB2186-78DD-4A4A-8193-D539FC228E03}"/>
    <cellStyle name="Merknad 112 2 3" xfId="3688" xr:uid="{00000000-0005-0000-0000-000074250000}"/>
    <cellStyle name="Merknad 112 2 3 2" xfId="12577" xr:uid="{9C967F7C-7A82-451E-8FD6-4CD8C23B1781}"/>
    <cellStyle name="Merknad 112 2 4" xfId="6553" xr:uid="{00000000-0005-0000-0000-000075250000}"/>
    <cellStyle name="Merknad 112 2 4 2" xfId="15008" xr:uid="{27597B7A-5F35-462E-856D-3DF4ACEF9A21}"/>
    <cellStyle name="Merknad 112 2 5" xfId="9106" xr:uid="{00000000-0005-0000-0000-000076250000}"/>
    <cellStyle name="Merknad 112 2 5 2" xfId="17561" xr:uid="{2109F85A-AA3C-4490-8CB3-A1C4EC9F2E6D}"/>
    <cellStyle name="Merknad 112 2 6" xfId="11873" xr:uid="{6EE1FAAE-C74F-4F69-B78A-ACE0710F2B34}"/>
    <cellStyle name="Merknad 112 3" xfId="3520" xr:uid="{00000000-0005-0000-0000-000077250000}"/>
    <cellStyle name="Merknad 112 3 2" xfId="7105" xr:uid="{00000000-0005-0000-0000-000078250000}"/>
    <cellStyle name="Merknad 112 3 2 2" xfId="15560" xr:uid="{B43FFB97-3F80-44E3-B6A8-979A31316B79}"/>
    <cellStyle name="Merknad 112 3 3" xfId="12413" xr:uid="{E8084996-E976-4916-B967-496649AA56CF}"/>
    <cellStyle name="Merknad 112 4" xfId="3767" xr:uid="{00000000-0005-0000-0000-000079250000}"/>
    <cellStyle name="Merknad 112 4 2" xfId="12656" xr:uid="{E1B431BD-4581-47FF-9A25-3C178151BCCD}"/>
    <cellStyle name="Merknad 112 5" xfId="6268" xr:uid="{00000000-0005-0000-0000-00007A250000}"/>
    <cellStyle name="Merknad 112 5 2" xfId="14723" xr:uid="{C9491DC3-1139-4E8B-9415-601941220D5D}"/>
    <cellStyle name="Merknad 112 6" xfId="9105" xr:uid="{00000000-0005-0000-0000-00007B250000}"/>
    <cellStyle name="Merknad 112 6 2" xfId="17560" xr:uid="{CD5434EE-58C7-415E-9EBC-DB02228DC080}"/>
    <cellStyle name="Merknad 112 7" xfId="11591" xr:uid="{EB28D774-7642-4058-A060-456D52A1B122}"/>
    <cellStyle name="Merknad 113" xfId="2341" xr:uid="{00000000-0005-0000-0000-00007C250000}"/>
    <cellStyle name="Merknad 113 2" xfId="2981" xr:uid="{00000000-0005-0000-0000-00007D250000}"/>
    <cellStyle name="Merknad 113 2 2" xfId="3523" xr:uid="{00000000-0005-0000-0000-00007E250000}"/>
    <cellStyle name="Merknad 113 2 2 2" xfId="7108" xr:uid="{00000000-0005-0000-0000-00007F250000}"/>
    <cellStyle name="Merknad 113 2 2 2 2" xfId="15563" xr:uid="{A008A1BC-31E9-4A2F-92B6-5C0F7A0B61B5}"/>
    <cellStyle name="Merknad 113 2 2 3" xfId="12416" xr:uid="{CAD2570C-29A6-4E89-B8EC-484B09F226D9}"/>
    <cellStyle name="Merknad 113 2 3" xfId="3952" xr:uid="{00000000-0005-0000-0000-000080250000}"/>
    <cellStyle name="Merknad 113 2 3 2" xfId="12841" xr:uid="{6886103D-8F90-4A5C-B2C8-EF4D2D7A267B}"/>
    <cellStyle name="Merknad 113 2 4" xfId="6554" xr:uid="{00000000-0005-0000-0000-000081250000}"/>
    <cellStyle name="Merknad 113 2 4 2" xfId="15009" xr:uid="{FF20E0B4-FCA8-47B6-92A6-D3E1FC905AE3}"/>
    <cellStyle name="Merknad 113 2 5" xfId="9108" xr:uid="{00000000-0005-0000-0000-000082250000}"/>
    <cellStyle name="Merknad 113 2 5 2" xfId="17563" xr:uid="{963B730A-600B-460F-8DD2-12B3EDA9CFD4}"/>
    <cellStyle name="Merknad 113 2 6" xfId="11874" xr:uid="{D612DA34-C472-4DD4-A231-84969B0D8B81}"/>
    <cellStyle name="Merknad 113 3" xfId="3522" xr:uid="{00000000-0005-0000-0000-000083250000}"/>
    <cellStyle name="Merknad 113 3 2" xfId="7107" xr:uid="{00000000-0005-0000-0000-000084250000}"/>
    <cellStyle name="Merknad 113 3 2 2" xfId="15562" xr:uid="{82178A6D-0F51-46A5-9ACD-A1DB031C913A}"/>
    <cellStyle name="Merknad 113 3 3" xfId="12415" xr:uid="{64D4F0A1-E4C2-4DC5-9BC2-CD1452DEDF22}"/>
    <cellStyle name="Merknad 113 4" xfId="3766" xr:uid="{00000000-0005-0000-0000-000085250000}"/>
    <cellStyle name="Merknad 113 4 2" xfId="12655" xr:uid="{CFA64CA1-876A-428B-904C-CB1C5602272F}"/>
    <cellStyle name="Merknad 113 5" xfId="6269" xr:uid="{00000000-0005-0000-0000-000086250000}"/>
    <cellStyle name="Merknad 113 5 2" xfId="14724" xr:uid="{43DDBF5C-EB83-4AFB-BACC-0B4F262863F7}"/>
    <cellStyle name="Merknad 113 6" xfId="9107" xr:uid="{00000000-0005-0000-0000-000087250000}"/>
    <cellStyle name="Merknad 113 6 2" xfId="17562" xr:uid="{346B9472-D085-4DEE-AED7-35FADECC8767}"/>
    <cellStyle name="Merknad 113 7" xfId="11592" xr:uid="{5659D907-B41C-4D25-922B-563D87E104B1}"/>
    <cellStyle name="Merknad 114" xfId="2342" xr:uid="{00000000-0005-0000-0000-000088250000}"/>
    <cellStyle name="Merknad 114 2" xfId="2982" xr:uid="{00000000-0005-0000-0000-000089250000}"/>
    <cellStyle name="Merknad 114 2 2" xfId="3525" xr:uid="{00000000-0005-0000-0000-00008A250000}"/>
    <cellStyle name="Merknad 114 2 2 2" xfId="7110" xr:uid="{00000000-0005-0000-0000-00008B250000}"/>
    <cellStyle name="Merknad 114 2 2 2 2" xfId="15565" xr:uid="{EC34C3E1-A29D-483A-B1D2-B7D12078A1FB}"/>
    <cellStyle name="Merknad 114 2 2 3" xfId="12418" xr:uid="{A01BBFA7-DFFC-4D5E-8D7E-2464DACF5A65}"/>
    <cellStyle name="Merknad 114 2 3" xfId="4050" xr:uid="{00000000-0005-0000-0000-00008C250000}"/>
    <cellStyle name="Merknad 114 2 3 2" xfId="12938" xr:uid="{795B3159-1689-4AD8-9BB3-0B3865A248F7}"/>
    <cellStyle name="Merknad 114 2 4" xfId="6555" xr:uid="{00000000-0005-0000-0000-00008D250000}"/>
    <cellStyle name="Merknad 114 2 4 2" xfId="15010" xr:uid="{D0DA5AD7-EDFF-491A-AC74-6FCF191E70E7}"/>
    <cellStyle name="Merknad 114 2 5" xfId="9110" xr:uid="{00000000-0005-0000-0000-00008E250000}"/>
    <cellStyle name="Merknad 114 2 5 2" xfId="17565" xr:uid="{5DC8ECDC-DC25-46F3-B114-1761BF5F5C75}"/>
    <cellStyle name="Merknad 114 2 6" xfId="11875" xr:uid="{D5725FC2-9EA9-49AD-8906-99EF93438405}"/>
    <cellStyle name="Merknad 114 3" xfId="3524" xr:uid="{00000000-0005-0000-0000-00008F250000}"/>
    <cellStyle name="Merknad 114 3 2" xfId="7109" xr:uid="{00000000-0005-0000-0000-000090250000}"/>
    <cellStyle name="Merknad 114 3 2 2" xfId="15564" xr:uid="{EEB3E3D7-B60E-45C0-AE5C-292A8B1B44D0}"/>
    <cellStyle name="Merknad 114 3 3" xfId="12417" xr:uid="{AD296BA3-7EE2-4F87-B50A-979448047532}"/>
    <cellStyle name="Merknad 114 4" xfId="3594" xr:uid="{00000000-0005-0000-0000-000091250000}"/>
    <cellStyle name="Merknad 114 4 2" xfId="12483" xr:uid="{1614E597-74AB-4106-A09C-52A1FB4EE105}"/>
    <cellStyle name="Merknad 114 5" xfId="6270" xr:uid="{00000000-0005-0000-0000-000092250000}"/>
    <cellStyle name="Merknad 114 5 2" xfId="14725" xr:uid="{153EEF81-4703-41BA-8FB7-8281038FD735}"/>
    <cellStyle name="Merknad 114 6" xfId="9109" xr:uid="{00000000-0005-0000-0000-000093250000}"/>
    <cellStyle name="Merknad 114 6 2" xfId="17564" xr:uid="{4BB056E9-57CD-47C9-BB08-887C92204241}"/>
    <cellStyle name="Merknad 114 7" xfId="11593" xr:uid="{E6D7D33E-24B1-4948-98C9-2CAEF3E26597}"/>
    <cellStyle name="Merknad 115" xfId="2343" xr:uid="{00000000-0005-0000-0000-000094250000}"/>
    <cellStyle name="Merknad 115 2" xfId="2983" xr:uid="{00000000-0005-0000-0000-000095250000}"/>
    <cellStyle name="Merknad 115 2 2" xfId="3527" xr:uid="{00000000-0005-0000-0000-000096250000}"/>
    <cellStyle name="Merknad 115 2 2 2" xfId="7112" xr:uid="{00000000-0005-0000-0000-000097250000}"/>
    <cellStyle name="Merknad 115 2 2 2 2" xfId="15567" xr:uid="{86906E7D-0987-4B83-8D4F-22676AC04374}"/>
    <cellStyle name="Merknad 115 2 2 3" xfId="12420" xr:uid="{F7619A8E-C07A-47DA-884A-62F4B767F94C}"/>
    <cellStyle name="Merknad 115 2 3" xfId="3905" xr:uid="{00000000-0005-0000-0000-000098250000}"/>
    <cellStyle name="Merknad 115 2 3 2" xfId="12794" xr:uid="{CECF0FE7-B343-4A83-8EA8-E0F3610B0BA9}"/>
    <cellStyle name="Merknad 115 2 4" xfId="6556" xr:uid="{00000000-0005-0000-0000-000099250000}"/>
    <cellStyle name="Merknad 115 2 4 2" xfId="15011" xr:uid="{71C19797-2404-49E1-8360-419ED4B2EB80}"/>
    <cellStyle name="Merknad 115 2 5" xfId="9112" xr:uid="{00000000-0005-0000-0000-00009A250000}"/>
    <cellStyle name="Merknad 115 2 5 2" xfId="17567" xr:uid="{7DE2EA46-9492-4780-B5AF-A91C8C6C9AE8}"/>
    <cellStyle name="Merknad 115 2 6" xfId="11876" xr:uid="{829614C4-D7E5-40FA-9A43-9704319323EB}"/>
    <cellStyle name="Merknad 115 3" xfId="3526" xr:uid="{00000000-0005-0000-0000-00009B250000}"/>
    <cellStyle name="Merknad 115 3 2" xfId="7111" xr:uid="{00000000-0005-0000-0000-00009C250000}"/>
    <cellStyle name="Merknad 115 3 2 2" xfId="15566" xr:uid="{5DAC2980-B2C2-4586-9DFC-51298AACB905}"/>
    <cellStyle name="Merknad 115 3 3" xfId="12419" xr:uid="{4D46DC31-F06E-4026-924F-69821BAE031D}"/>
    <cellStyle name="Merknad 115 4" xfId="3765" xr:uid="{00000000-0005-0000-0000-00009D250000}"/>
    <cellStyle name="Merknad 115 4 2" xfId="12654" xr:uid="{F654EDF6-50C0-4D36-8566-AB5CB4C4FD68}"/>
    <cellStyle name="Merknad 115 5" xfId="6271" xr:uid="{00000000-0005-0000-0000-00009E250000}"/>
    <cellStyle name="Merknad 115 5 2" xfId="14726" xr:uid="{162DF583-87DA-4ACD-841C-3E6C21006D47}"/>
    <cellStyle name="Merknad 115 6" xfId="9111" xr:uid="{00000000-0005-0000-0000-00009F250000}"/>
    <cellStyle name="Merknad 115 6 2" xfId="17566" xr:uid="{FACB096D-5EB6-4602-B466-A7ABF9E4AEC0}"/>
    <cellStyle name="Merknad 115 7" xfId="11594" xr:uid="{CA6A8EE4-7911-4352-952C-8C948E085D43}"/>
    <cellStyle name="Merknad 116" xfId="2344" xr:uid="{00000000-0005-0000-0000-0000A0250000}"/>
    <cellStyle name="Merknad 116 2" xfId="2984" xr:uid="{00000000-0005-0000-0000-0000A1250000}"/>
    <cellStyle name="Merknad 116 2 2" xfId="3529" xr:uid="{00000000-0005-0000-0000-0000A2250000}"/>
    <cellStyle name="Merknad 116 2 2 2" xfId="7114" xr:uid="{00000000-0005-0000-0000-0000A3250000}"/>
    <cellStyle name="Merknad 116 2 2 2 2" xfId="15569" xr:uid="{8FE10528-FF87-4590-BFCE-3E9B319FB73D}"/>
    <cellStyle name="Merknad 116 2 2 3" xfId="12422" xr:uid="{4DD9128C-8273-4B81-A66A-3142030CF850}"/>
    <cellStyle name="Merknad 116 2 3" xfId="3687" xr:uid="{00000000-0005-0000-0000-0000A4250000}"/>
    <cellStyle name="Merknad 116 2 3 2" xfId="12576" xr:uid="{56F5B4CF-7461-46D3-9C6A-5627925BD1BC}"/>
    <cellStyle name="Merknad 116 2 4" xfId="6557" xr:uid="{00000000-0005-0000-0000-0000A5250000}"/>
    <cellStyle name="Merknad 116 2 4 2" xfId="15012" xr:uid="{B21B2ECD-3A49-40E0-818A-147C7CA5E05C}"/>
    <cellStyle name="Merknad 116 2 5" xfId="9114" xr:uid="{00000000-0005-0000-0000-0000A6250000}"/>
    <cellStyle name="Merknad 116 2 5 2" xfId="17569" xr:uid="{5D6E489C-6DA8-4D20-B1CC-F1C6C68B2DF9}"/>
    <cellStyle name="Merknad 116 2 6" xfId="11877" xr:uid="{2C9959DF-9DB5-4099-A819-86EFBB56EE87}"/>
    <cellStyle name="Merknad 116 3" xfId="3528" xr:uid="{00000000-0005-0000-0000-0000A7250000}"/>
    <cellStyle name="Merknad 116 3 2" xfId="7113" xr:uid="{00000000-0005-0000-0000-0000A8250000}"/>
    <cellStyle name="Merknad 116 3 2 2" xfId="15568" xr:uid="{BECC8CF6-F88B-47D4-9A9F-107F31C302C1}"/>
    <cellStyle name="Merknad 116 3 3" xfId="12421" xr:uid="{1DA9781D-646A-4096-9D33-41AA9324439F}"/>
    <cellStyle name="Merknad 116 4" xfId="3764" xr:uid="{00000000-0005-0000-0000-0000A9250000}"/>
    <cellStyle name="Merknad 116 4 2" xfId="12653" xr:uid="{1848ED40-DC9E-43FE-816D-B1907EF967B7}"/>
    <cellStyle name="Merknad 116 5" xfId="6272" xr:uid="{00000000-0005-0000-0000-0000AA250000}"/>
    <cellStyle name="Merknad 116 5 2" xfId="14727" xr:uid="{43ACAD55-7573-4C80-970B-9E8278C90AEE}"/>
    <cellStyle name="Merknad 116 6" xfId="9113" xr:uid="{00000000-0005-0000-0000-0000AB250000}"/>
    <cellStyle name="Merknad 116 6 2" xfId="17568" xr:uid="{8D399FA5-1A32-4DB0-8C05-4B7B30B9F351}"/>
    <cellStyle name="Merknad 116 7" xfId="11595" xr:uid="{9CBE6433-246A-49D0-85CE-A4AE7D787555}"/>
    <cellStyle name="Merknad 117" xfId="2345" xr:uid="{00000000-0005-0000-0000-0000AC250000}"/>
    <cellStyle name="Merknad 117 2" xfId="2985" xr:uid="{00000000-0005-0000-0000-0000AD250000}"/>
    <cellStyle name="Merknad 117 2 2" xfId="3531" xr:uid="{00000000-0005-0000-0000-0000AE250000}"/>
    <cellStyle name="Merknad 117 2 2 2" xfId="7116" xr:uid="{00000000-0005-0000-0000-0000AF250000}"/>
    <cellStyle name="Merknad 117 2 2 2 2" xfId="15571" xr:uid="{03B86944-F4D0-4971-A788-D68188D98F4F}"/>
    <cellStyle name="Merknad 117 2 2 3" xfId="12424" xr:uid="{8B1B448F-8106-488E-BAFC-D5EB6F28818F}"/>
    <cellStyle name="Merknad 117 2 3" xfId="4153" xr:uid="{00000000-0005-0000-0000-0000B0250000}"/>
    <cellStyle name="Merknad 117 2 3 2" xfId="13041" xr:uid="{75E1C689-AF55-4D3B-AF94-8647BA7543F4}"/>
    <cellStyle name="Merknad 117 2 4" xfId="6558" xr:uid="{00000000-0005-0000-0000-0000B1250000}"/>
    <cellStyle name="Merknad 117 2 4 2" xfId="15013" xr:uid="{B8B5ED95-D912-4202-BED8-02D247E38B20}"/>
    <cellStyle name="Merknad 117 2 5" xfId="9116" xr:uid="{00000000-0005-0000-0000-0000B2250000}"/>
    <cellStyle name="Merknad 117 2 5 2" xfId="17571" xr:uid="{2346C92A-639B-4121-8DBF-4F379B13B1BC}"/>
    <cellStyle name="Merknad 117 2 6" xfId="11878" xr:uid="{6B0ACC8E-9A40-4B24-B7AF-5DD90532EF09}"/>
    <cellStyle name="Merknad 117 3" xfId="3530" xr:uid="{00000000-0005-0000-0000-0000B3250000}"/>
    <cellStyle name="Merknad 117 3 2" xfId="7115" xr:uid="{00000000-0005-0000-0000-0000B4250000}"/>
    <cellStyle name="Merknad 117 3 2 2" xfId="15570" xr:uid="{DFCACC4C-740F-4844-996B-4D784025DA00}"/>
    <cellStyle name="Merknad 117 3 3" xfId="12423" xr:uid="{FE9B34D6-D3E0-42E8-A8AE-1B307F82C1AA}"/>
    <cellStyle name="Merknad 117 4" xfId="3603" xr:uid="{00000000-0005-0000-0000-0000B5250000}"/>
    <cellStyle name="Merknad 117 4 2" xfId="12492" xr:uid="{D90795F1-3837-4B44-9B91-FF1EDADEE0A6}"/>
    <cellStyle name="Merknad 117 5" xfId="6273" xr:uid="{00000000-0005-0000-0000-0000B6250000}"/>
    <cellStyle name="Merknad 117 5 2" xfId="14728" xr:uid="{A9C51D4D-05BF-42A7-B279-939AC3FC5E08}"/>
    <cellStyle name="Merknad 117 6" xfId="9115" xr:uid="{00000000-0005-0000-0000-0000B7250000}"/>
    <cellStyle name="Merknad 117 6 2" xfId="17570" xr:uid="{214FF45D-AC94-499C-A1DD-15817347C93E}"/>
    <cellStyle name="Merknad 117 7" xfId="11596" xr:uid="{BA311659-6EF7-442A-B282-76E6628D0B0D}"/>
    <cellStyle name="Merknad 118" xfId="2346" xr:uid="{00000000-0005-0000-0000-0000B8250000}"/>
    <cellStyle name="Merknad 118 2" xfId="2986" xr:uid="{00000000-0005-0000-0000-0000B9250000}"/>
    <cellStyle name="Merknad 118 2 2" xfId="3533" xr:uid="{00000000-0005-0000-0000-0000BA250000}"/>
    <cellStyle name="Merknad 118 2 2 2" xfId="7118" xr:uid="{00000000-0005-0000-0000-0000BB250000}"/>
    <cellStyle name="Merknad 118 2 2 2 2" xfId="15573" xr:uid="{E8ED0E5B-EC09-4E2D-9AA3-2D519FFFBACD}"/>
    <cellStyle name="Merknad 118 2 2 3" xfId="12426" xr:uid="{94E8E32B-8E74-48D7-8C99-1C42C7553542}"/>
    <cellStyle name="Merknad 118 2 3" xfId="4152" xr:uid="{00000000-0005-0000-0000-0000BC250000}"/>
    <cellStyle name="Merknad 118 2 3 2" xfId="13040" xr:uid="{5A867FF6-1A6D-4E65-8805-5BE9F9C30811}"/>
    <cellStyle name="Merknad 118 2 4" xfId="6559" xr:uid="{00000000-0005-0000-0000-0000BD250000}"/>
    <cellStyle name="Merknad 118 2 4 2" xfId="15014" xr:uid="{9AE7B1B4-B520-4C0B-AA1F-F888D5C72E7E}"/>
    <cellStyle name="Merknad 118 2 5" xfId="9118" xr:uid="{00000000-0005-0000-0000-0000BE250000}"/>
    <cellStyle name="Merknad 118 2 5 2" xfId="17573" xr:uid="{C04EADF7-3504-42E3-B10C-A3BBD28FC6B1}"/>
    <cellStyle name="Merknad 118 2 6" xfId="11879" xr:uid="{E4D9D563-E3A7-469A-B25D-F85E8F769CFE}"/>
    <cellStyle name="Merknad 118 3" xfId="3532" xr:uid="{00000000-0005-0000-0000-0000BF250000}"/>
    <cellStyle name="Merknad 118 3 2" xfId="7117" xr:uid="{00000000-0005-0000-0000-0000C0250000}"/>
    <cellStyle name="Merknad 118 3 2 2" xfId="15572" xr:uid="{886F3180-7342-44F8-8E67-923FB93AD513}"/>
    <cellStyle name="Merknad 118 3 3" xfId="12425" xr:uid="{EE84EF2C-D527-4517-BCA5-4FD1591B3C06}"/>
    <cellStyle name="Merknad 118 4" xfId="3763" xr:uid="{00000000-0005-0000-0000-0000C1250000}"/>
    <cellStyle name="Merknad 118 4 2" xfId="12652" xr:uid="{64B298D6-CCF1-4900-9470-B71F92AF8CB7}"/>
    <cellStyle name="Merknad 118 5" xfId="6274" xr:uid="{00000000-0005-0000-0000-0000C2250000}"/>
    <cellStyle name="Merknad 118 5 2" xfId="14729" xr:uid="{F5C68293-6A35-4B58-9ED9-F840744406A7}"/>
    <cellStyle name="Merknad 118 6" xfId="9117" xr:uid="{00000000-0005-0000-0000-0000C3250000}"/>
    <cellStyle name="Merknad 118 6 2" xfId="17572" xr:uid="{58056899-3C9E-4714-922B-42E92E3CDEC3}"/>
    <cellStyle name="Merknad 118 7" xfId="11597" xr:uid="{80BDCC71-F9C2-4442-B495-474D3E7D12B4}"/>
    <cellStyle name="Merknad 119" xfId="2347" xr:uid="{00000000-0005-0000-0000-0000C4250000}"/>
    <cellStyle name="Merknad 119 2" xfId="2987" xr:uid="{00000000-0005-0000-0000-0000C5250000}"/>
    <cellStyle name="Merknad 119 2 2" xfId="3535" xr:uid="{00000000-0005-0000-0000-0000C6250000}"/>
    <cellStyle name="Merknad 119 2 2 2" xfId="7120" xr:uid="{00000000-0005-0000-0000-0000C7250000}"/>
    <cellStyle name="Merknad 119 2 2 2 2" xfId="15575" xr:uid="{56B64272-577A-4A6D-9287-339FCA3A0A91}"/>
    <cellStyle name="Merknad 119 2 2 3" xfId="12428" xr:uid="{B268E140-16D0-4732-BDF4-7D154A817263}"/>
    <cellStyle name="Merknad 119 2 3" xfId="3904" xr:uid="{00000000-0005-0000-0000-0000C8250000}"/>
    <cellStyle name="Merknad 119 2 3 2" xfId="12793" xr:uid="{4FA17C09-5CFD-45D5-BB98-B4D9CF6C68A3}"/>
    <cellStyle name="Merknad 119 2 4" xfId="6560" xr:uid="{00000000-0005-0000-0000-0000C9250000}"/>
    <cellStyle name="Merknad 119 2 4 2" xfId="15015" xr:uid="{82461093-B847-4514-A830-47EA2804455B}"/>
    <cellStyle name="Merknad 119 2 5" xfId="9120" xr:uid="{00000000-0005-0000-0000-0000CA250000}"/>
    <cellStyle name="Merknad 119 2 5 2" xfId="17575" xr:uid="{5C5089EA-7D86-4A8B-B44E-291EE1C6F686}"/>
    <cellStyle name="Merknad 119 2 6" xfId="11880" xr:uid="{73F14E12-DBD1-49EC-AC6A-D5FF04403304}"/>
    <cellStyle name="Merknad 119 3" xfId="3534" xr:uid="{00000000-0005-0000-0000-0000CB250000}"/>
    <cellStyle name="Merknad 119 3 2" xfId="7119" xr:uid="{00000000-0005-0000-0000-0000CC250000}"/>
    <cellStyle name="Merknad 119 3 2 2" xfId="15574" xr:uid="{6B5428D3-B040-45BE-B8FE-FDFC55176D13}"/>
    <cellStyle name="Merknad 119 3 3" xfId="12427" xr:uid="{38F1007A-602B-4D6B-8F77-3677BCC57074}"/>
    <cellStyle name="Merknad 119 4" xfId="3655" xr:uid="{00000000-0005-0000-0000-0000CD250000}"/>
    <cellStyle name="Merknad 119 4 2" xfId="12544" xr:uid="{35EDDE9A-1FFD-4177-8815-3408AED48819}"/>
    <cellStyle name="Merknad 119 5" xfId="6275" xr:uid="{00000000-0005-0000-0000-0000CE250000}"/>
    <cellStyle name="Merknad 119 5 2" xfId="14730" xr:uid="{D2C2DB5B-C116-4003-AFD3-11950C007753}"/>
    <cellStyle name="Merknad 119 6" xfId="9119" xr:uid="{00000000-0005-0000-0000-0000CF250000}"/>
    <cellStyle name="Merknad 119 6 2" xfId="17574" xr:uid="{E070FA32-6AB6-4B6C-907E-5FA616B550B1}"/>
    <cellStyle name="Merknad 119 7" xfId="11598" xr:uid="{515FEA52-9BCC-4B1F-A661-B0EBAB94379D}"/>
    <cellStyle name="Merknad 12" xfId="2348" xr:uid="{00000000-0005-0000-0000-0000D0250000}"/>
    <cellStyle name="Merknad 12 2" xfId="2349" xr:uid="{00000000-0005-0000-0000-0000D1250000}"/>
    <cellStyle name="Merknad 120" xfId="2350" xr:uid="{00000000-0005-0000-0000-0000D2250000}"/>
    <cellStyle name="Merknad 120 2" xfId="2988" xr:uid="{00000000-0005-0000-0000-0000D3250000}"/>
    <cellStyle name="Merknad 120 2 2" xfId="3537" xr:uid="{00000000-0005-0000-0000-0000D4250000}"/>
    <cellStyle name="Merknad 120 2 2 2" xfId="7122" xr:uid="{00000000-0005-0000-0000-0000D5250000}"/>
    <cellStyle name="Merknad 120 2 2 2 2" xfId="15577" xr:uid="{609F0861-56CD-4C9C-AFB1-F5AF4D495BCB}"/>
    <cellStyle name="Merknad 120 2 2 3" xfId="12430" xr:uid="{BC93FFC7-D7F0-470A-952D-105F78DF37F7}"/>
    <cellStyle name="Merknad 120 2 3" xfId="3686" xr:uid="{00000000-0005-0000-0000-0000D6250000}"/>
    <cellStyle name="Merknad 120 2 3 2" xfId="12575" xr:uid="{B2C80516-2476-44B5-9BAD-B33DC1CD0DAF}"/>
    <cellStyle name="Merknad 120 2 4" xfId="6561" xr:uid="{00000000-0005-0000-0000-0000D7250000}"/>
    <cellStyle name="Merknad 120 2 4 2" xfId="15016" xr:uid="{D1A96BE4-3014-4D36-93B4-DF66ABE98A0A}"/>
    <cellStyle name="Merknad 120 2 5" xfId="9122" xr:uid="{00000000-0005-0000-0000-0000D8250000}"/>
    <cellStyle name="Merknad 120 2 5 2" xfId="17577" xr:uid="{EDD8D337-E032-4809-824B-46ABC73C6C2D}"/>
    <cellStyle name="Merknad 120 2 6" xfId="11881" xr:uid="{80A661CF-8A28-417E-9F49-92A86E8B6932}"/>
    <cellStyle name="Merknad 120 3" xfId="3536" xr:uid="{00000000-0005-0000-0000-0000D9250000}"/>
    <cellStyle name="Merknad 120 3 2" xfId="7121" xr:uid="{00000000-0005-0000-0000-0000DA250000}"/>
    <cellStyle name="Merknad 120 3 2 2" xfId="15576" xr:uid="{A9756A39-4AF7-44AF-AB9D-49A5D804F7F0}"/>
    <cellStyle name="Merknad 120 3 3" xfId="12429" xr:uid="{5DB51868-EA9F-4432-9F84-5CD4D55A812E}"/>
    <cellStyle name="Merknad 120 4" xfId="3620" xr:uid="{00000000-0005-0000-0000-0000DB250000}"/>
    <cellStyle name="Merknad 120 4 2" xfId="12509" xr:uid="{8DED966C-FDD0-41DE-9122-7E21EA891F0B}"/>
    <cellStyle name="Merknad 120 5" xfId="6276" xr:uid="{00000000-0005-0000-0000-0000DC250000}"/>
    <cellStyle name="Merknad 120 5 2" xfId="14731" xr:uid="{780B7C25-63CD-4077-A3F0-7DA56A49F491}"/>
    <cellStyle name="Merknad 120 6" xfId="9121" xr:uid="{00000000-0005-0000-0000-0000DD250000}"/>
    <cellStyle name="Merknad 120 6 2" xfId="17576" xr:uid="{8992AA7A-C002-4A4C-964D-2D45F3C9668B}"/>
    <cellStyle name="Merknad 120 7" xfId="11599" xr:uid="{8D53338C-7CA9-40EC-BA19-8223AE11F8F5}"/>
    <cellStyle name="Merknad 121" xfId="3015" xr:uid="{00000000-0005-0000-0000-0000DE250000}"/>
    <cellStyle name="Merknad 121 2" xfId="6600" xr:uid="{00000000-0005-0000-0000-0000DF250000}"/>
    <cellStyle name="Merknad 121 2 2" xfId="15055" xr:uid="{0805E098-F398-423F-86CF-B122FC406E59}"/>
    <cellStyle name="Merknad 121 3" xfId="11908" xr:uid="{CE0AE53A-6CEC-47D2-B16D-2483323B4F4A}"/>
    <cellStyle name="Merknad 122" xfId="8589" xr:uid="{00000000-0005-0000-0000-0000E0250000}"/>
    <cellStyle name="Merknad 122 2" xfId="17044" xr:uid="{442DA6D3-23AA-4D89-8B5C-EE682AAF1F58}"/>
    <cellStyle name="Merknad 13" xfId="2351" xr:uid="{00000000-0005-0000-0000-0000E1250000}"/>
    <cellStyle name="Merknad 13 2" xfId="2352" xr:uid="{00000000-0005-0000-0000-0000E2250000}"/>
    <cellStyle name="Merknad 14" xfId="2353" xr:uid="{00000000-0005-0000-0000-0000E3250000}"/>
    <cellStyle name="Merknad 14 2" xfId="2354" xr:uid="{00000000-0005-0000-0000-0000E4250000}"/>
    <cellStyle name="Merknad 15" xfId="2355" xr:uid="{00000000-0005-0000-0000-0000E5250000}"/>
    <cellStyle name="Merknad 15 2" xfId="2356" xr:uid="{00000000-0005-0000-0000-0000E6250000}"/>
    <cellStyle name="Merknad 16" xfId="2357" xr:uid="{00000000-0005-0000-0000-0000E7250000}"/>
    <cellStyle name="Merknad 16 2" xfId="2358" xr:uid="{00000000-0005-0000-0000-0000E8250000}"/>
    <cellStyle name="Merknad 17" xfId="2359" xr:uid="{00000000-0005-0000-0000-0000E9250000}"/>
    <cellStyle name="Merknad 17 2" xfId="2360" xr:uid="{00000000-0005-0000-0000-0000EA250000}"/>
    <cellStyle name="Merknad 18" xfId="2361" xr:uid="{00000000-0005-0000-0000-0000EB250000}"/>
    <cellStyle name="Merknad 18 2" xfId="2362" xr:uid="{00000000-0005-0000-0000-0000EC250000}"/>
    <cellStyle name="Merknad 19" xfId="2363" xr:uid="{00000000-0005-0000-0000-0000ED250000}"/>
    <cellStyle name="Merknad 19 2" xfId="2364" xr:uid="{00000000-0005-0000-0000-0000EE250000}"/>
    <cellStyle name="Merknad 2" xfId="95" xr:uid="{00000000-0005-0000-0000-0000EF250000}"/>
    <cellStyle name="Merknad 2 10" xfId="4290" xr:uid="{00000000-0005-0000-0000-0000F0250000}"/>
    <cellStyle name="Merknad 2 100" xfId="4385" xr:uid="{00000000-0005-0000-0000-0000F1250000}"/>
    <cellStyle name="Merknad 2 101" xfId="4386" xr:uid="{00000000-0005-0000-0000-0000F2250000}"/>
    <cellStyle name="Merknad 2 102" xfId="4387" xr:uid="{00000000-0005-0000-0000-0000F3250000}"/>
    <cellStyle name="Merknad 2 103" xfId="4388" xr:uid="{00000000-0005-0000-0000-0000F4250000}"/>
    <cellStyle name="Merknad 2 104" xfId="4389" xr:uid="{00000000-0005-0000-0000-0000F5250000}"/>
    <cellStyle name="Merknad 2 105" xfId="4390" xr:uid="{00000000-0005-0000-0000-0000F6250000}"/>
    <cellStyle name="Merknad 2 106" xfId="4391" xr:uid="{00000000-0005-0000-0000-0000F7250000}"/>
    <cellStyle name="Merknad 2 107" xfId="4392" xr:uid="{00000000-0005-0000-0000-0000F8250000}"/>
    <cellStyle name="Merknad 2 108" xfId="4393" xr:uid="{00000000-0005-0000-0000-0000F9250000}"/>
    <cellStyle name="Merknad 2 109" xfId="4394" xr:uid="{00000000-0005-0000-0000-0000FA250000}"/>
    <cellStyle name="Merknad 2 11" xfId="4291" xr:uid="{00000000-0005-0000-0000-0000FB250000}"/>
    <cellStyle name="Merknad 2 110" xfId="4395" xr:uid="{00000000-0005-0000-0000-0000FC250000}"/>
    <cellStyle name="Merknad 2 111" xfId="4396" xr:uid="{00000000-0005-0000-0000-0000FD250000}"/>
    <cellStyle name="Merknad 2 112" xfId="4397" xr:uid="{00000000-0005-0000-0000-0000FE250000}"/>
    <cellStyle name="Merknad 2 113" xfId="4398" xr:uid="{00000000-0005-0000-0000-0000FF250000}"/>
    <cellStyle name="Merknad 2 114" xfId="4399" xr:uid="{00000000-0005-0000-0000-000000260000}"/>
    <cellStyle name="Merknad 2 115" xfId="4400" xr:uid="{00000000-0005-0000-0000-000001260000}"/>
    <cellStyle name="Merknad 2 116" xfId="4401" xr:uid="{00000000-0005-0000-0000-000002260000}"/>
    <cellStyle name="Merknad 2 117" xfId="4402" xr:uid="{00000000-0005-0000-0000-000003260000}"/>
    <cellStyle name="Merknad 2 118" xfId="4403" xr:uid="{00000000-0005-0000-0000-000004260000}"/>
    <cellStyle name="Merknad 2 119" xfId="4404" xr:uid="{00000000-0005-0000-0000-000005260000}"/>
    <cellStyle name="Merknad 2 12" xfId="4292" xr:uid="{00000000-0005-0000-0000-000006260000}"/>
    <cellStyle name="Merknad 2 120" xfId="4405" xr:uid="{00000000-0005-0000-0000-000007260000}"/>
    <cellStyle name="Merknad 2 121" xfId="4406" xr:uid="{00000000-0005-0000-0000-000008260000}"/>
    <cellStyle name="Merknad 2 122" xfId="4407" xr:uid="{00000000-0005-0000-0000-000009260000}"/>
    <cellStyle name="Merknad 2 123" xfId="4408" xr:uid="{00000000-0005-0000-0000-00000A260000}"/>
    <cellStyle name="Merknad 2 124" xfId="4409" xr:uid="{00000000-0005-0000-0000-00000B260000}"/>
    <cellStyle name="Merknad 2 125" xfId="4410" xr:uid="{00000000-0005-0000-0000-00000C260000}"/>
    <cellStyle name="Merknad 2 126" xfId="4411" xr:uid="{00000000-0005-0000-0000-00000D260000}"/>
    <cellStyle name="Merknad 2 127" xfId="4412" xr:uid="{00000000-0005-0000-0000-00000E260000}"/>
    <cellStyle name="Merknad 2 128" xfId="4413" xr:uid="{00000000-0005-0000-0000-00000F260000}"/>
    <cellStyle name="Merknad 2 129" xfId="4414" xr:uid="{00000000-0005-0000-0000-000010260000}"/>
    <cellStyle name="Merknad 2 13" xfId="4293" xr:uid="{00000000-0005-0000-0000-000011260000}"/>
    <cellStyle name="Merknad 2 130" xfId="4415" xr:uid="{00000000-0005-0000-0000-000012260000}"/>
    <cellStyle name="Merknad 2 131" xfId="4416" xr:uid="{00000000-0005-0000-0000-000013260000}"/>
    <cellStyle name="Merknad 2 132" xfId="4417" xr:uid="{00000000-0005-0000-0000-000014260000}"/>
    <cellStyle name="Merknad 2 133" xfId="4418" xr:uid="{00000000-0005-0000-0000-000015260000}"/>
    <cellStyle name="Merknad 2 134" xfId="4419" xr:uid="{00000000-0005-0000-0000-000016260000}"/>
    <cellStyle name="Merknad 2 135" xfId="4420" xr:uid="{00000000-0005-0000-0000-000017260000}"/>
    <cellStyle name="Merknad 2 136" xfId="4421" xr:uid="{00000000-0005-0000-0000-000018260000}"/>
    <cellStyle name="Merknad 2 137" xfId="4422" xr:uid="{00000000-0005-0000-0000-000019260000}"/>
    <cellStyle name="Merknad 2 138" xfId="4423" xr:uid="{00000000-0005-0000-0000-00001A260000}"/>
    <cellStyle name="Merknad 2 139" xfId="4424" xr:uid="{00000000-0005-0000-0000-00001B260000}"/>
    <cellStyle name="Merknad 2 14" xfId="4294" xr:uid="{00000000-0005-0000-0000-00001C260000}"/>
    <cellStyle name="Merknad 2 140" xfId="4425" xr:uid="{00000000-0005-0000-0000-00001D260000}"/>
    <cellStyle name="Merknad 2 141" xfId="4426" xr:uid="{00000000-0005-0000-0000-00001E260000}"/>
    <cellStyle name="Merknad 2 142" xfId="4427" xr:uid="{00000000-0005-0000-0000-00001F260000}"/>
    <cellStyle name="Merknad 2 143" xfId="4428" xr:uid="{00000000-0005-0000-0000-000020260000}"/>
    <cellStyle name="Merknad 2 144" xfId="4429" xr:uid="{00000000-0005-0000-0000-000021260000}"/>
    <cellStyle name="Merknad 2 145" xfId="4430" xr:uid="{00000000-0005-0000-0000-000022260000}"/>
    <cellStyle name="Merknad 2 146" xfId="4431" xr:uid="{00000000-0005-0000-0000-000023260000}"/>
    <cellStyle name="Merknad 2 147" xfId="4432" xr:uid="{00000000-0005-0000-0000-000024260000}"/>
    <cellStyle name="Merknad 2 148" xfId="4433" xr:uid="{00000000-0005-0000-0000-000025260000}"/>
    <cellStyle name="Merknad 2 149" xfId="4434" xr:uid="{00000000-0005-0000-0000-000026260000}"/>
    <cellStyle name="Merknad 2 15" xfId="4295" xr:uid="{00000000-0005-0000-0000-000027260000}"/>
    <cellStyle name="Merknad 2 150" xfId="4435" xr:uid="{00000000-0005-0000-0000-000028260000}"/>
    <cellStyle name="Merknad 2 151" xfId="4436" xr:uid="{00000000-0005-0000-0000-000029260000}"/>
    <cellStyle name="Merknad 2 152" xfId="4437" xr:uid="{00000000-0005-0000-0000-00002A260000}"/>
    <cellStyle name="Merknad 2 153" xfId="4438" xr:uid="{00000000-0005-0000-0000-00002B260000}"/>
    <cellStyle name="Merknad 2 154" xfId="4439" xr:uid="{00000000-0005-0000-0000-00002C260000}"/>
    <cellStyle name="Merknad 2 155" xfId="4440" xr:uid="{00000000-0005-0000-0000-00002D260000}"/>
    <cellStyle name="Merknad 2 156" xfId="4441" xr:uid="{00000000-0005-0000-0000-00002E260000}"/>
    <cellStyle name="Merknad 2 157" xfId="4442" xr:uid="{00000000-0005-0000-0000-00002F260000}"/>
    <cellStyle name="Merknad 2 158" xfId="4443" xr:uid="{00000000-0005-0000-0000-000030260000}"/>
    <cellStyle name="Merknad 2 159" xfId="4444" xr:uid="{00000000-0005-0000-0000-000031260000}"/>
    <cellStyle name="Merknad 2 16" xfId="4296" xr:uid="{00000000-0005-0000-0000-000032260000}"/>
    <cellStyle name="Merknad 2 160" xfId="4445" xr:uid="{00000000-0005-0000-0000-000033260000}"/>
    <cellStyle name="Merknad 2 161" xfId="4446" xr:uid="{00000000-0005-0000-0000-000034260000}"/>
    <cellStyle name="Merknad 2 162" xfId="4447" xr:uid="{00000000-0005-0000-0000-000035260000}"/>
    <cellStyle name="Merknad 2 163" xfId="4448" xr:uid="{00000000-0005-0000-0000-000036260000}"/>
    <cellStyle name="Merknad 2 164" xfId="4449" xr:uid="{00000000-0005-0000-0000-000037260000}"/>
    <cellStyle name="Merknad 2 165" xfId="4450" xr:uid="{00000000-0005-0000-0000-000038260000}"/>
    <cellStyle name="Merknad 2 166" xfId="4451" xr:uid="{00000000-0005-0000-0000-000039260000}"/>
    <cellStyle name="Merknad 2 167" xfId="4452" xr:uid="{00000000-0005-0000-0000-00003A260000}"/>
    <cellStyle name="Merknad 2 168" xfId="4453" xr:uid="{00000000-0005-0000-0000-00003B260000}"/>
    <cellStyle name="Merknad 2 169" xfId="4454" xr:uid="{00000000-0005-0000-0000-00003C260000}"/>
    <cellStyle name="Merknad 2 17" xfId="4297" xr:uid="{00000000-0005-0000-0000-00003D260000}"/>
    <cellStyle name="Merknad 2 170" xfId="4455" xr:uid="{00000000-0005-0000-0000-00003E260000}"/>
    <cellStyle name="Merknad 2 171" xfId="4456" xr:uid="{00000000-0005-0000-0000-00003F260000}"/>
    <cellStyle name="Merknad 2 172" xfId="4457" xr:uid="{00000000-0005-0000-0000-000040260000}"/>
    <cellStyle name="Merknad 2 173" xfId="4458" xr:uid="{00000000-0005-0000-0000-000041260000}"/>
    <cellStyle name="Merknad 2 174" xfId="4459" xr:uid="{00000000-0005-0000-0000-000042260000}"/>
    <cellStyle name="Merknad 2 175" xfId="4460" xr:uid="{00000000-0005-0000-0000-000043260000}"/>
    <cellStyle name="Merknad 2 176" xfId="4461" xr:uid="{00000000-0005-0000-0000-000044260000}"/>
    <cellStyle name="Merknad 2 177" xfId="4462" xr:uid="{00000000-0005-0000-0000-000045260000}"/>
    <cellStyle name="Merknad 2 178" xfId="4463" xr:uid="{00000000-0005-0000-0000-000046260000}"/>
    <cellStyle name="Merknad 2 179" xfId="4464" xr:uid="{00000000-0005-0000-0000-000047260000}"/>
    <cellStyle name="Merknad 2 18" xfId="4298" xr:uid="{00000000-0005-0000-0000-000048260000}"/>
    <cellStyle name="Merknad 2 180" xfId="4465" xr:uid="{00000000-0005-0000-0000-000049260000}"/>
    <cellStyle name="Merknad 2 181" xfId="4466" xr:uid="{00000000-0005-0000-0000-00004A260000}"/>
    <cellStyle name="Merknad 2 182" xfId="4467" xr:uid="{00000000-0005-0000-0000-00004B260000}"/>
    <cellStyle name="Merknad 2 183" xfId="4468" xr:uid="{00000000-0005-0000-0000-00004C260000}"/>
    <cellStyle name="Merknad 2 184" xfId="4469" xr:uid="{00000000-0005-0000-0000-00004D260000}"/>
    <cellStyle name="Merknad 2 185" xfId="4470" xr:uid="{00000000-0005-0000-0000-00004E260000}"/>
    <cellStyle name="Merknad 2 186" xfId="4471" xr:uid="{00000000-0005-0000-0000-00004F260000}"/>
    <cellStyle name="Merknad 2 187" xfId="4472" xr:uid="{00000000-0005-0000-0000-000050260000}"/>
    <cellStyle name="Merknad 2 188" xfId="4473" xr:uid="{00000000-0005-0000-0000-000051260000}"/>
    <cellStyle name="Merknad 2 189" xfId="4474" xr:uid="{00000000-0005-0000-0000-000052260000}"/>
    <cellStyle name="Merknad 2 19" xfId="4299" xr:uid="{00000000-0005-0000-0000-000053260000}"/>
    <cellStyle name="Merknad 2 190" xfId="4475" xr:uid="{00000000-0005-0000-0000-000054260000}"/>
    <cellStyle name="Merknad 2 191" xfId="4476" xr:uid="{00000000-0005-0000-0000-000055260000}"/>
    <cellStyle name="Merknad 2 192" xfId="4477" xr:uid="{00000000-0005-0000-0000-000056260000}"/>
    <cellStyle name="Merknad 2 193" xfId="4478" xr:uid="{00000000-0005-0000-0000-000057260000}"/>
    <cellStyle name="Merknad 2 194" xfId="4479" xr:uid="{00000000-0005-0000-0000-000058260000}"/>
    <cellStyle name="Merknad 2 195" xfId="4480" xr:uid="{00000000-0005-0000-0000-000059260000}"/>
    <cellStyle name="Merknad 2 196" xfId="4481" xr:uid="{00000000-0005-0000-0000-00005A260000}"/>
    <cellStyle name="Merknad 2 197" xfId="4482" xr:uid="{00000000-0005-0000-0000-00005B260000}"/>
    <cellStyle name="Merknad 2 198" xfId="4483" xr:uid="{00000000-0005-0000-0000-00005C260000}"/>
    <cellStyle name="Merknad 2 199" xfId="4484" xr:uid="{00000000-0005-0000-0000-00005D260000}"/>
    <cellStyle name="Merknad 2 2" xfId="2365" xr:uid="{00000000-0005-0000-0000-00005E260000}"/>
    <cellStyle name="Merknad 2 2 2" xfId="10574" xr:uid="{00000000-0005-0000-0000-00005F260000}"/>
    <cellStyle name="Merknad 2 2 2 2" xfId="18981" xr:uid="{ABF030E3-7EE3-4D43-A108-268CEFEF0F7C}"/>
    <cellStyle name="Merknad 2 20" xfId="4301" xr:uid="{00000000-0005-0000-0000-000060260000}"/>
    <cellStyle name="Merknad 2 200" xfId="4485" xr:uid="{00000000-0005-0000-0000-000061260000}"/>
    <cellStyle name="Merknad 2 201" xfId="4486" xr:uid="{00000000-0005-0000-0000-000062260000}"/>
    <cellStyle name="Merknad 2 202" xfId="4487" xr:uid="{00000000-0005-0000-0000-000063260000}"/>
    <cellStyle name="Merknad 2 203" xfId="4488" xr:uid="{00000000-0005-0000-0000-000064260000}"/>
    <cellStyle name="Merknad 2 204" xfId="4489" xr:uid="{00000000-0005-0000-0000-000065260000}"/>
    <cellStyle name="Merknad 2 205" xfId="4490" xr:uid="{00000000-0005-0000-0000-000066260000}"/>
    <cellStyle name="Merknad 2 206" xfId="4491" xr:uid="{00000000-0005-0000-0000-000067260000}"/>
    <cellStyle name="Merknad 2 207" xfId="4492" xr:uid="{00000000-0005-0000-0000-000068260000}"/>
    <cellStyle name="Merknad 2 208" xfId="4493" xr:uid="{00000000-0005-0000-0000-000069260000}"/>
    <cellStyle name="Merknad 2 209" xfId="4494" xr:uid="{00000000-0005-0000-0000-00006A260000}"/>
    <cellStyle name="Merknad 2 21" xfId="4302" xr:uid="{00000000-0005-0000-0000-00006B260000}"/>
    <cellStyle name="Merknad 2 210" xfId="4495" xr:uid="{00000000-0005-0000-0000-00006C260000}"/>
    <cellStyle name="Merknad 2 211" xfId="4496" xr:uid="{00000000-0005-0000-0000-00006D260000}"/>
    <cellStyle name="Merknad 2 212" xfId="4497" xr:uid="{00000000-0005-0000-0000-00006E260000}"/>
    <cellStyle name="Merknad 2 213" xfId="4498" xr:uid="{00000000-0005-0000-0000-00006F260000}"/>
    <cellStyle name="Merknad 2 214" xfId="4499" xr:uid="{00000000-0005-0000-0000-000070260000}"/>
    <cellStyle name="Merknad 2 215" xfId="4500" xr:uid="{00000000-0005-0000-0000-000071260000}"/>
    <cellStyle name="Merknad 2 216" xfId="4501" xr:uid="{00000000-0005-0000-0000-000072260000}"/>
    <cellStyle name="Merknad 2 217" xfId="4502" xr:uid="{00000000-0005-0000-0000-000073260000}"/>
    <cellStyle name="Merknad 2 218" xfId="4503" xr:uid="{00000000-0005-0000-0000-000074260000}"/>
    <cellStyle name="Merknad 2 219" xfId="4504" xr:uid="{00000000-0005-0000-0000-000075260000}"/>
    <cellStyle name="Merknad 2 22" xfId="4303" xr:uid="{00000000-0005-0000-0000-000076260000}"/>
    <cellStyle name="Merknad 2 220" xfId="4505" xr:uid="{00000000-0005-0000-0000-000077260000}"/>
    <cellStyle name="Merknad 2 221" xfId="4506" xr:uid="{00000000-0005-0000-0000-000078260000}"/>
    <cellStyle name="Merknad 2 222" xfId="4507" xr:uid="{00000000-0005-0000-0000-000079260000}"/>
    <cellStyle name="Merknad 2 223" xfId="4508" xr:uid="{00000000-0005-0000-0000-00007A260000}"/>
    <cellStyle name="Merknad 2 224" xfId="4509" xr:uid="{00000000-0005-0000-0000-00007B260000}"/>
    <cellStyle name="Merknad 2 225" xfId="4510" xr:uid="{00000000-0005-0000-0000-00007C260000}"/>
    <cellStyle name="Merknad 2 226" xfId="4511" xr:uid="{00000000-0005-0000-0000-00007D260000}"/>
    <cellStyle name="Merknad 2 227" xfId="4535" xr:uid="{00000000-0005-0000-0000-00007E260000}"/>
    <cellStyle name="Merknad 2 228" xfId="4536" xr:uid="{00000000-0005-0000-0000-00007F260000}"/>
    <cellStyle name="Merknad 2 229" xfId="4537" xr:uid="{00000000-0005-0000-0000-000080260000}"/>
    <cellStyle name="Merknad 2 23" xfId="4304" xr:uid="{00000000-0005-0000-0000-000081260000}"/>
    <cellStyle name="Merknad 2 230" xfId="4538" xr:uid="{00000000-0005-0000-0000-000082260000}"/>
    <cellStyle name="Merknad 2 231" xfId="4539" xr:uid="{00000000-0005-0000-0000-000083260000}"/>
    <cellStyle name="Merknad 2 232" xfId="4540" xr:uid="{00000000-0005-0000-0000-000084260000}"/>
    <cellStyle name="Merknad 2 233" xfId="4541" xr:uid="{00000000-0005-0000-0000-000085260000}"/>
    <cellStyle name="Merknad 2 234" xfId="4542" xr:uid="{00000000-0005-0000-0000-000086260000}"/>
    <cellStyle name="Merknad 2 235" xfId="4543" xr:uid="{00000000-0005-0000-0000-000087260000}"/>
    <cellStyle name="Merknad 2 236" xfId="4544" xr:uid="{00000000-0005-0000-0000-000088260000}"/>
    <cellStyle name="Merknad 2 237" xfId="4545" xr:uid="{00000000-0005-0000-0000-000089260000}"/>
    <cellStyle name="Merknad 2 238" xfId="4546" xr:uid="{00000000-0005-0000-0000-00008A260000}"/>
    <cellStyle name="Merknad 2 239" xfId="4547" xr:uid="{00000000-0005-0000-0000-00008B260000}"/>
    <cellStyle name="Merknad 2 24" xfId="4305" xr:uid="{00000000-0005-0000-0000-00008C260000}"/>
    <cellStyle name="Merknad 2 240" xfId="4548" xr:uid="{00000000-0005-0000-0000-00008D260000}"/>
    <cellStyle name="Merknad 2 241" xfId="4549" xr:uid="{00000000-0005-0000-0000-00008E260000}"/>
    <cellStyle name="Merknad 2 242" xfId="4550" xr:uid="{00000000-0005-0000-0000-00008F260000}"/>
    <cellStyle name="Merknad 2 243" xfId="4551" xr:uid="{00000000-0005-0000-0000-000090260000}"/>
    <cellStyle name="Merknad 2 244" xfId="4552" xr:uid="{00000000-0005-0000-0000-000091260000}"/>
    <cellStyle name="Merknad 2 245" xfId="4553" xr:uid="{00000000-0005-0000-0000-000092260000}"/>
    <cellStyle name="Merknad 2 246" xfId="4554" xr:uid="{00000000-0005-0000-0000-000093260000}"/>
    <cellStyle name="Merknad 2 247" xfId="5230" xr:uid="{00000000-0005-0000-0000-000094260000}"/>
    <cellStyle name="Merknad 2 248" xfId="5231" xr:uid="{00000000-0005-0000-0000-000095260000}"/>
    <cellStyle name="Merknad 2 249" xfId="5233" xr:uid="{00000000-0005-0000-0000-000096260000}"/>
    <cellStyle name="Merknad 2 25" xfId="4306" xr:uid="{00000000-0005-0000-0000-000097260000}"/>
    <cellStyle name="Merknad 2 250" xfId="5234" xr:uid="{00000000-0005-0000-0000-000098260000}"/>
    <cellStyle name="Merknad 2 251" xfId="5235" xr:uid="{00000000-0005-0000-0000-000099260000}"/>
    <cellStyle name="Merknad 2 252" xfId="5236" xr:uid="{00000000-0005-0000-0000-00009A260000}"/>
    <cellStyle name="Merknad 2 253" xfId="5237" xr:uid="{00000000-0005-0000-0000-00009B260000}"/>
    <cellStyle name="Merknad 2 254" xfId="5238" xr:uid="{00000000-0005-0000-0000-00009C260000}"/>
    <cellStyle name="Merknad 2 255" xfId="5239" xr:uid="{00000000-0005-0000-0000-00009D260000}"/>
    <cellStyle name="Merknad 2 256" xfId="5240" xr:uid="{00000000-0005-0000-0000-00009E260000}"/>
    <cellStyle name="Merknad 2 257" xfId="5241" xr:uid="{00000000-0005-0000-0000-00009F260000}"/>
    <cellStyle name="Merknad 2 258" xfId="5242" xr:uid="{00000000-0005-0000-0000-0000A0260000}"/>
    <cellStyle name="Merknad 2 259" xfId="5243" xr:uid="{00000000-0005-0000-0000-0000A1260000}"/>
    <cellStyle name="Merknad 2 26" xfId="4307" xr:uid="{00000000-0005-0000-0000-0000A2260000}"/>
    <cellStyle name="Merknad 2 260" xfId="5245" xr:uid="{00000000-0005-0000-0000-0000A3260000}"/>
    <cellStyle name="Merknad 2 261" xfId="5246" xr:uid="{00000000-0005-0000-0000-0000A4260000}"/>
    <cellStyle name="Merknad 2 262" xfId="5247" xr:uid="{00000000-0005-0000-0000-0000A5260000}"/>
    <cellStyle name="Merknad 2 263" xfId="5248" xr:uid="{00000000-0005-0000-0000-0000A6260000}"/>
    <cellStyle name="Merknad 2 264" xfId="5249" xr:uid="{00000000-0005-0000-0000-0000A7260000}"/>
    <cellStyle name="Merknad 2 265" xfId="5250" xr:uid="{00000000-0005-0000-0000-0000A8260000}"/>
    <cellStyle name="Merknad 2 266" xfId="5251" xr:uid="{00000000-0005-0000-0000-0000A9260000}"/>
    <cellStyle name="Merknad 2 267" xfId="5955" xr:uid="{00000000-0005-0000-0000-0000AA260000}"/>
    <cellStyle name="Merknad 2 268" xfId="5956" xr:uid="{00000000-0005-0000-0000-0000AB260000}"/>
    <cellStyle name="Merknad 2 269" xfId="5957" xr:uid="{00000000-0005-0000-0000-0000AC260000}"/>
    <cellStyle name="Merknad 2 27" xfId="4308" xr:uid="{00000000-0005-0000-0000-0000AD260000}"/>
    <cellStyle name="Merknad 2 270" xfId="5958" xr:uid="{00000000-0005-0000-0000-0000AE260000}"/>
    <cellStyle name="Merknad 2 271" xfId="5959" xr:uid="{00000000-0005-0000-0000-0000AF260000}"/>
    <cellStyle name="Merknad 2 272" xfId="5960" xr:uid="{00000000-0005-0000-0000-0000B0260000}"/>
    <cellStyle name="Merknad 2 273" xfId="5961" xr:uid="{00000000-0005-0000-0000-0000B1260000}"/>
    <cellStyle name="Merknad 2 274" xfId="5962" xr:uid="{00000000-0005-0000-0000-0000B2260000}"/>
    <cellStyle name="Merknad 2 275" xfId="5963" xr:uid="{00000000-0005-0000-0000-0000B3260000}"/>
    <cellStyle name="Merknad 2 276" xfId="5964" xr:uid="{00000000-0005-0000-0000-0000B4260000}"/>
    <cellStyle name="Merknad 2 277" xfId="5965" xr:uid="{00000000-0005-0000-0000-0000B5260000}"/>
    <cellStyle name="Merknad 2 278" xfId="5966" xr:uid="{00000000-0005-0000-0000-0000B6260000}"/>
    <cellStyle name="Merknad 2 279" xfId="5967" xr:uid="{00000000-0005-0000-0000-0000B7260000}"/>
    <cellStyle name="Merknad 2 28" xfId="4309" xr:uid="{00000000-0005-0000-0000-0000B8260000}"/>
    <cellStyle name="Merknad 2 280" xfId="5968" xr:uid="{00000000-0005-0000-0000-0000B9260000}"/>
    <cellStyle name="Merknad 2 281" xfId="5969" xr:uid="{00000000-0005-0000-0000-0000BA260000}"/>
    <cellStyle name="Merknad 2 282" xfId="5970" xr:uid="{00000000-0005-0000-0000-0000BB260000}"/>
    <cellStyle name="Merknad 2 283" xfId="5971" xr:uid="{00000000-0005-0000-0000-0000BC260000}"/>
    <cellStyle name="Merknad 2 284" xfId="5972" xr:uid="{00000000-0005-0000-0000-0000BD260000}"/>
    <cellStyle name="Merknad 2 285" xfId="5973" xr:uid="{00000000-0005-0000-0000-0000BE260000}"/>
    <cellStyle name="Merknad 2 286" xfId="5974" xr:uid="{00000000-0005-0000-0000-0000BF260000}"/>
    <cellStyle name="Merknad 2 287" xfId="5980" xr:uid="{00000000-0005-0000-0000-0000C0260000}"/>
    <cellStyle name="Merknad 2 288" xfId="5979" xr:uid="{00000000-0005-0000-0000-0000C1260000}"/>
    <cellStyle name="Merknad 2 289" xfId="5978" xr:uid="{00000000-0005-0000-0000-0000C2260000}"/>
    <cellStyle name="Merknad 2 29" xfId="4310" xr:uid="{00000000-0005-0000-0000-0000C3260000}"/>
    <cellStyle name="Merknad 2 290" xfId="5977" xr:uid="{00000000-0005-0000-0000-0000C4260000}"/>
    <cellStyle name="Merknad 2 291" xfId="5976" xr:uid="{00000000-0005-0000-0000-0000C5260000}"/>
    <cellStyle name="Merknad 2 292" xfId="5975" xr:uid="{00000000-0005-0000-0000-0000C6260000}"/>
    <cellStyle name="Merknad 2 293" xfId="5981" xr:uid="{00000000-0005-0000-0000-0000C7260000}"/>
    <cellStyle name="Merknad 2 294" xfId="5982" xr:uid="{00000000-0005-0000-0000-0000C8260000}"/>
    <cellStyle name="Merknad 2 295" xfId="5983" xr:uid="{00000000-0005-0000-0000-0000C9260000}"/>
    <cellStyle name="Merknad 2 296" xfId="5984" xr:uid="{00000000-0005-0000-0000-0000CA260000}"/>
    <cellStyle name="Merknad 2 297" xfId="5985" xr:uid="{00000000-0005-0000-0000-0000CB260000}"/>
    <cellStyle name="Merknad 2 298" xfId="5986" xr:uid="{00000000-0005-0000-0000-0000CC260000}"/>
    <cellStyle name="Merknad 2 299" xfId="5987" xr:uid="{00000000-0005-0000-0000-0000CD260000}"/>
    <cellStyle name="Merknad 2 3" xfId="4273" xr:uid="{00000000-0005-0000-0000-0000CE260000}"/>
    <cellStyle name="Merknad 2 3 2" xfId="10155" xr:uid="{00000000-0005-0000-0000-0000CF260000}"/>
    <cellStyle name="Merknad 2 3 2 2" xfId="18572" xr:uid="{BEA8F52D-7614-42DE-80DF-366FDDD1EA74}"/>
    <cellStyle name="Merknad 2 30" xfId="4311" xr:uid="{00000000-0005-0000-0000-0000D0260000}"/>
    <cellStyle name="Merknad 2 300" xfId="5988" xr:uid="{00000000-0005-0000-0000-0000D1260000}"/>
    <cellStyle name="Merknad 2 301" xfId="5989" xr:uid="{00000000-0005-0000-0000-0000D2260000}"/>
    <cellStyle name="Merknad 2 302" xfId="5990" xr:uid="{00000000-0005-0000-0000-0000D3260000}"/>
    <cellStyle name="Merknad 2 303" xfId="5991" xr:uid="{00000000-0005-0000-0000-0000D4260000}"/>
    <cellStyle name="Merknad 2 304" xfId="5992" xr:uid="{00000000-0005-0000-0000-0000D5260000}"/>
    <cellStyle name="Merknad 2 305" xfId="5993" xr:uid="{00000000-0005-0000-0000-0000D6260000}"/>
    <cellStyle name="Merknad 2 306" xfId="5994" xr:uid="{00000000-0005-0000-0000-0000D7260000}"/>
    <cellStyle name="Merknad 2 307" xfId="6000" xr:uid="{00000000-0005-0000-0000-0000D8260000}"/>
    <cellStyle name="Merknad 2 308" xfId="5999" xr:uid="{00000000-0005-0000-0000-0000D9260000}"/>
    <cellStyle name="Merknad 2 309" xfId="5998" xr:uid="{00000000-0005-0000-0000-0000DA260000}"/>
    <cellStyle name="Merknad 2 31" xfId="4312" xr:uid="{00000000-0005-0000-0000-0000DB260000}"/>
    <cellStyle name="Merknad 2 310" xfId="5997" xr:uid="{00000000-0005-0000-0000-0000DC260000}"/>
    <cellStyle name="Merknad 2 311" xfId="5996" xr:uid="{00000000-0005-0000-0000-0000DD260000}"/>
    <cellStyle name="Merknad 2 312" xfId="5995" xr:uid="{00000000-0005-0000-0000-0000DE260000}"/>
    <cellStyle name="Merknad 2 313" xfId="6001" xr:uid="{00000000-0005-0000-0000-0000DF260000}"/>
    <cellStyle name="Merknad 2 314" xfId="6002" xr:uid="{00000000-0005-0000-0000-0000E0260000}"/>
    <cellStyle name="Merknad 2 315" xfId="6003" xr:uid="{00000000-0005-0000-0000-0000E1260000}"/>
    <cellStyle name="Merknad 2 316" xfId="6004" xr:uid="{00000000-0005-0000-0000-0000E2260000}"/>
    <cellStyle name="Merknad 2 317" xfId="6005" xr:uid="{00000000-0005-0000-0000-0000E3260000}"/>
    <cellStyle name="Merknad 2 318" xfId="6006" xr:uid="{00000000-0005-0000-0000-0000E4260000}"/>
    <cellStyle name="Merknad 2 319" xfId="6007" xr:uid="{00000000-0005-0000-0000-0000E5260000}"/>
    <cellStyle name="Merknad 2 32" xfId="4313" xr:uid="{00000000-0005-0000-0000-0000E6260000}"/>
    <cellStyle name="Merknad 2 320" xfId="6008" xr:uid="{00000000-0005-0000-0000-0000E7260000}"/>
    <cellStyle name="Merknad 2 321" xfId="6009" xr:uid="{00000000-0005-0000-0000-0000E8260000}"/>
    <cellStyle name="Merknad 2 322" xfId="6010" xr:uid="{00000000-0005-0000-0000-0000E9260000}"/>
    <cellStyle name="Merknad 2 323" xfId="6011" xr:uid="{00000000-0005-0000-0000-0000EA260000}"/>
    <cellStyle name="Merknad 2 324" xfId="6012" xr:uid="{00000000-0005-0000-0000-0000EB260000}"/>
    <cellStyle name="Merknad 2 325" xfId="6013" xr:uid="{00000000-0005-0000-0000-0000EC260000}"/>
    <cellStyle name="Merknad 2 326" xfId="6014" xr:uid="{00000000-0005-0000-0000-0000ED260000}"/>
    <cellStyle name="Merknad 2 327" xfId="10096" xr:uid="{00000000-0005-0000-0000-0000EE260000}"/>
    <cellStyle name="Merknad 2 327 2" xfId="18518" xr:uid="{7F1883DC-5015-4DFE-9DC4-81CD1F79752C}"/>
    <cellStyle name="Merknad 2 33" xfId="4314" xr:uid="{00000000-0005-0000-0000-0000EF260000}"/>
    <cellStyle name="Merknad 2 34" xfId="4315" xr:uid="{00000000-0005-0000-0000-0000F0260000}"/>
    <cellStyle name="Merknad 2 35" xfId="4316" xr:uid="{00000000-0005-0000-0000-0000F1260000}"/>
    <cellStyle name="Merknad 2 36" xfId="4317" xr:uid="{00000000-0005-0000-0000-0000F2260000}"/>
    <cellStyle name="Merknad 2 37" xfId="4318" xr:uid="{00000000-0005-0000-0000-0000F3260000}"/>
    <cellStyle name="Merknad 2 38" xfId="4319" xr:uid="{00000000-0005-0000-0000-0000F4260000}"/>
    <cellStyle name="Merknad 2 39" xfId="4320" xr:uid="{00000000-0005-0000-0000-0000F5260000}"/>
    <cellStyle name="Merknad 2 4" xfId="4274" xr:uid="{00000000-0005-0000-0000-0000F6260000}"/>
    <cellStyle name="Merknad 2 40" xfId="4321" xr:uid="{00000000-0005-0000-0000-0000F7260000}"/>
    <cellStyle name="Merknad 2 41" xfId="4322" xr:uid="{00000000-0005-0000-0000-0000F8260000}"/>
    <cellStyle name="Merknad 2 42" xfId="4323" xr:uid="{00000000-0005-0000-0000-0000F9260000}"/>
    <cellStyle name="Merknad 2 43" xfId="4324" xr:uid="{00000000-0005-0000-0000-0000FA260000}"/>
    <cellStyle name="Merknad 2 44" xfId="4325" xr:uid="{00000000-0005-0000-0000-0000FB260000}"/>
    <cellStyle name="Merknad 2 45" xfId="4326" xr:uid="{00000000-0005-0000-0000-0000FC260000}"/>
    <cellStyle name="Merknad 2 46" xfId="4327" xr:uid="{00000000-0005-0000-0000-0000FD260000}"/>
    <cellStyle name="Merknad 2 47" xfId="4330" xr:uid="{00000000-0005-0000-0000-0000FE260000}"/>
    <cellStyle name="Merknad 2 48" xfId="4331" xr:uid="{00000000-0005-0000-0000-0000FF260000}"/>
    <cellStyle name="Merknad 2 49" xfId="4333" xr:uid="{00000000-0005-0000-0000-000000270000}"/>
    <cellStyle name="Merknad 2 5" xfId="4278" xr:uid="{00000000-0005-0000-0000-000001270000}"/>
    <cellStyle name="Merknad 2 50" xfId="4334" xr:uid="{00000000-0005-0000-0000-000002270000}"/>
    <cellStyle name="Merknad 2 51" xfId="4335" xr:uid="{00000000-0005-0000-0000-000003270000}"/>
    <cellStyle name="Merknad 2 52" xfId="4336" xr:uid="{00000000-0005-0000-0000-000004270000}"/>
    <cellStyle name="Merknad 2 53" xfId="4337" xr:uid="{00000000-0005-0000-0000-000005270000}"/>
    <cellStyle name="Merknad 2 54" xfId="4338" xr:uid="{00000000-0005-0000-0000-000006270000}"/>
    <cellStyle name="Merknad 2 55" xfId="4339" xr:uid="{00000000-0005-0000-0000-000007270000}"/>
    <cellStyle name="Merknad 2 56" xfId="4340" xr:uid="{00000000-0005-0000-0000-000008270000}"/>
    <cellStyle name="Merknad 2 57" xfId="4341" xr:uid="{00000000-0005-0000-0000-000009270000}"/>
    <cellStyle name="Merknad 2 58" xfId="4342" xr:uid="{00000000-0005-0000-0000-00000A270000}"/>
    <cellStyle name="Merknad 2 59" xfId="4343" xr:uid="{00000000-0005-0000-0000-00000B270000}"/>
    <cellStyle name="Merknad 2 6" xfId="4279" xr:uid="{00000000-0005-0000-0000-00000C270000}"/>
    <cellStyle name="Merknad 2 60" xfId="4345" xr:uid="{00000000-0005-0000-0000-00000D270000}"/>
    <cellStyle name="Merknad 2 61" xfId="4346" xr:uid="{00000000-0005-0000-0000-00000E270000}"/>
    <cellStyle name="Merknad 2 62" xfId="4347" xr:uid="{00000000-0005-0000-0000-00000F270000}"/>
    <cellStyle name="Merknad 2 63" xfId="4348" xr:uid="{00000000-0005-0000-0000-000010270000}"/>
    <cellStyle name="Merknad 2 64" xfId="4349" xr:uid="{00000000-0005-0000-0000-000011270000}"/>
    <cellStyle name="Merknad 2 65" xfId="4350" xr:uid="{00000000-0005-0000-0000-000012270000}"/>
    <cellStyle name="Merknad 2 66" xfId="4351" xr:uid="{00000000-0005-0000-0000-000013270000}"/>
    <cellStyle name="Merknad 2 67" xfId="4352" xr:uid="{00000000-0005-0000-0000-000014270000}"/>
    <cellStyle name="Merknad 2 68" xfId="4353" xr:uid="{00000000-0005-0000-0000-000015270000}"/>
    <cellStyle name="Merknad 2 69" xfId="4354" xr:uid="{00000000-0005-0000-0000-000016270000}"/>
    <cellStyle name="Merknad 2 7" xfId="4286" xr:uid="{00000000-0005-0000-0000-000017270000}"/>
    <cellStyle name="Merknad 2 70" xfId="4355" xr:uid="{00000000-0005-0000-0000-000018270000}"/>
    <cellStyle name="Merknad 2 71" xfId="4356" xr:uid="{00000000-0005-0000-0000-000019270000}"/>
    <cellStyle name="Merknad 2 72" xfId="4357" xr:uid="{00000000-0005-0000-0000-00001A270000}"/>
    <cellStyle name="Merknad 2 73" xfId="4358" xr:uid="{00000000-0005-0000-0000-00001B270000}"/>
    <cellStyle name="Merknad 2 74" xfId="4359" xr:uid="{00000000-0005-0000-0000-00001C270000}"/>
    <cellStyle name="Merknad 2 75" xfId="4360" xr:uid="{00000000-0005-0000-0000-00001D270000}"/>
    <cellStyle name="Merknad 2 76" xfId="4361" xr:uid="{00000000-0005-0000-0000-00001E270000}"/>
    <cellStyle name="Merknad 2 77" xfId="4362" xr:uid="{00000000-0005-0000-0000-00001F270000}"/>
    <cellStyle name="Merknad 2 78" xfId="4363" xr:uid="{00000000-0005-0000-0000-000020270000}"/>
    <cellStyle name="Merknad 2 79" xfId="4364" xr:uid="{00000000-0005-0000-0000-000021270000}"/>
    <cellStyle name="Merknad 2 8" xfId="4287" xr:uid="{00000000-0005-0000-0000-000022270000}"/>
    <cellStyle name="Merknad 2 80" xfId="4365" xr:uid="{00000000-0005-0000-0000-000023270000}"/>
    <cellStyle name="Merknad 2 81" xfId="4366" xr:uid="{00000000-0005-0000-0000-000024270000}"/>
    <cellStyle name="Merknad 2 82" xfId="4367" xr:uid="{00000000-0005-0000-0000-000025270000}"/>
    <cellStyle name="Merknad 2 83" xfId="4368" xr:uid="{00000000-0005-0000-0000-000026270000}"/>
    <cellStyle name="Merknad 2 84" xfId="4369" xr:uid="{00000000-0005-0000-0000-000027270000}"/>
    <cellStyle name="Merknad 2 85" xfId="4370" xr:uid="{00000000-0005-0000-0000-000028270000}"/>
    <cellStyle name="Merknad 2 86" xfId="4371" xr:uid="{00000000-0005-0000-0000-000029270000}"/>
    <cellStyle name="Merknad 2 87" xfId="4372" xr:uid="{00000000-0005-0000-0000-00002A270000}"/>
    <cellStyle name="Merknad 2 88" xfId="4373" xr:uid="{00000000-0005-0000-0000-00002B270000}"/>
    <cellStyle name="Merknad 2 89" xfId="4374" xr:uid="{00000000-0005-0000-0000-00002C270000}"/>
    <cellStyle name="Merknad 2 9" xfId="4289" xr:uid="{00000000-0005-0000-0000-00002D270000}"/>
    <cellStyle name="Merknad 2 90" xfId="4375" xr:uid="{00000000-0005-0000-0000-00002E270000}"/>
    <cellStyle name="Merknad 2 91" xfId="4376" xr:uid="{00000000-0005-0000-0000-00002F270000}"/>
    <cellStyle name="Merknad 2 92" xfId="4377" xr:uid="{00000000-0005-0000-0000-000030270000}"/>
    <cellStyle name="Merknad 2 93" xfId="4378" xr:uid="{00000000-0005-0000-0000-000031270000}"/>
    <cellStyle name="Merknad 2 94" xfId="4379" xr:uid="{00000000-0005-0000-0000-000032270000}"/>
    <cellStyle name="Merknad 2 95" xfId="4380" xr:uid="{00000000-0005-0000-0000-000033270000}"/>
    <cellStyle name="Merknad 2 96" xfId="4381" xr:uid="{00000000-0005-0000-0000-000034270000}"/>
    <cellStyle name="Merknad 2 97" xfId="4382" xr:uid="{00000000-0005-0000-0000-000035270000}"/>
    <cellStyle name="Merknad 2 98" xfId="4383" xr:uid="{00000000-0005-0000-0000-000036270000}"/>
    <cellStyle name="Merknad 2 99" xfId="4384" xr:uid="{00000000-0005-0000-0000-000037270000}"/>
    <cellStyle name="Merknad 20" xfId="2366" xr:uid="{00000000-0005-0000-0000-000038270000}"/>
    <cellStyle name="Merknad 20 2" xfId="2367" xr:uid="{00000000-0005-0000-0000-000039270000}"/>
    <cellStyle name="Merknad 21" xfId="2368" xr:uid="{00000000-0005-0000-0000-00003A270000}"/>
    <cellStyle name="Merknad 21 2" xfId="2369" xr:uid="{00000000-0005-0000-0000-00003B270000}"/>
    <cellStyle name="Merknad 22" xfId="2370" xr:uid="{00000000-0005-0000-0000-00003C270000}"/>
    <cellStyle name="Merknad 22 2" xfId="2371" xr:uid="{00000000-0005-0000-0000-00003D270000}"/>
    <cellStyle name="Merknad 23" xfId="2372" xr:uid="{00000000-0005-0000-0000-00003E270000}"/>
    <cellStyle name="Merknad 23 2" xfId="2373" xr:uid="{00000000-0005-0000-0000-00003F270000}"/>
    <cellStyle name="Merknad 24" xfId="2374" xr:uid="{00000000-0005-0000-0000-000040270000}"/>
    <cellStyle name="Merknad 24 2" xfId="2375" xr:uid="{00000000-0005-0000-0000-000041270000}"/>
    <cellStyle name="Merknad 25" xfId="2376" xr:uid="{00000000-0005-0000-0000-000042270000}"/>
    <cellStyle name="Merknad 25 2" xfId="2377" xr:uid="{00000000-0005-0000-0000-000043270000}"/>
    <cellStyle name="Merknad 26" xfId="2378" xr:uid="{00000000-0005-0000-0000-000044270000}"/>
    <cellStyle name="Merknad 26 2" xfId="2379" xr:uid="{00000000-0005-0000-0000-000045270000}"/>
    <cellStyle name="Merknad 27" xfId="2380" xr:uid="{00000000-0005-0000-0000-000046270000}"/>
    <cellStyle name="Merknad 27 2" xfId="2381" xr:uid="{00000000-0005-0000-0000-000047270000}"/>
    <cellStyle name="Merknad 28" xfId="2382" xr:uid="{00000000-0005-0000-0000-000048270000}"/>
    <cellStyle name="Merknad 28 2" xfId="2383" xr:uid="{00000000-0005-0000-0000-000049270000}"/>
    <cellStyle name="Merknad 29" xfId="2384" xr:uid="{00000000-0005-0000-0000-00004A270000}"/>
    <cellStyle name="Merknad 29 2" xfId="2385" xr:uid="{00000000-0005-0000-0000-00004B270000}"/>
    <cellStyle name="Merknad 3" xfId="2386" xr:uid="{00000000-0005-0000-0000-00004C270000}"/>
    <cellStyle name="Merknad 3 2" xfId="2387" xr:uid="{00000000-0005-0000-0000-00004D270000}"/>
    <cellStyle name="Merknad 30" xfId="2388" xr:uid="{00000000-0005-0000-0000-00004E270000}"/>
    <cellStyle name="Merknad 30 2" xfId="2389" xr:uid="{00000000-0005-0000-0000-00004F270000}"/>
    <cellStyle name="Merknad 31" xfId="2390" xr:uid="{00000000-0005-0000-0000-000050270000}"/>
    <cellStyle name="Merknad 31 2" xfId="2391" xr:uid="{00000000-0005-0000-0000-000051270000}"/>
    <cellStyle name="Merknad 32" xfId="2392" xr:uid="{00000000-0005-0000-0000-000052270000}"/>
    <cellStyle name="Merknad 32 2" xfId="2393" xr:uid="{00000000-0005-0000-0000-000053270000}"/>
    <cellStyle name="Merknad 33" xfId="2394" xr:uid="{00000000-0005-0000-0000-000054270000}"/>
    <cellStyle name="Merknad 33 2" xfId="2395" xr:uid="{00000000-0005-0000-0000-000055270000}"/>
    <cellStyle name="Merknad 34" xfId="2396" xr:uid="{00000000-0005-0000-0000-000056270000}"/>
    <cellStyle name="Merknad 34 2" xfId="2397" xr:uid="{00000000-0005-0000-0000-000057270000}"/>
    <cellStyle name="Merknad 35" xfId="2398" xr:uid="{00000000-0005-0000-0000-000058270000}"/>
    <cellStyle name="Merknad 35 2" xfId="2399" xr:uid="{00000000-0005-0000-0000-000059270000}"/>
    <cellStyle name="Merknad 36" xfId="2400" xr:uid="{00000000-0005-0000-0000-00005A270000}"/>
    <cellStyle name="Merknad 36 2" xfId="2401" xr:uid="{00000000-0005-0000-0000-00005B270000}"/>
    <cellStyle name="Merknad 37" xfId="2402" xr:uid="{00000000-0005-0000-0000-00005C270000}"/>
    <cellStyle name="Merknad 37 2" xfId="2403" xr:uid="{00000000-0005-0000-0000-00005D270000}"/>
    <cellStyle name="Merknad 38" xfId="2404" xr:uid="{00000000-0005-0000-0000-00005E270000}"/>
    <cellStyle name="Merknad 38 2" xfId="2405" xr:uid="{00000000-0005-0000-0000-00005F270000}"/>
    <cellStyle name="Merknad 39" xfId="2406" xr:uid="{00000000-0005-0000-0000-000060270000}"/>
    <cellStyle name="Merknad 39 2" xfId="2407" xr:uid="{00000000-0005-0000-0000-000061270000}"/>
    <cellStyle name="Merknad 4" xfId="2408" xr:uid="{00000000-0005-0000-0000-000062270000}"/>
    <cellStyle name="Merknad 4 2" xfId="2409" xr:uid="{00000000-0005-0000-0000-000063270000}"/>
    <cellStyle name="Merknad 40" xfId="2410" xr:uid="{00000000-0005-0000-0000-000064270000}"/>
    <cellStyle name="Merknad 40 2" xfId="2411" xr:uid="{00000000-0005-0000-0000-000065270000}"/>
    <cellStyle name="Merknad 41" xfId="2412" xr:uid="{00000000-0005-0000-0000-000066270000}"/>
    <cellStyle name="Merknad 41 2" xfId="2413" xr:uid="{00000000-0005-0000-0000-000067270000}"/>
    <cellStyle name="Merknad 42" xfId="2414" xr:uid="{00000000-0005-0000-0000-000068270000}"/>
    <cellStyle name="Merknad 42 2" xfId="2415" xr:uid="{00000000-0005-0000-0000-000069270000}"/>
    <cellStyle name="Merknad 43" xfId="2416" xr:uid="{00000000-0005-0000-0000-00006A270000}"/>
    <cellStyle name="Merknad 43 2" xfId="2417" xr:uid="{00000000-0005-0000-0000-00006B270000}"/>
    <cellStyle name="Merknad 44" xfId="2418" xr:uid="{00000000-0005-0000-0000-00006C270000}"/>
    <cellStyle name="Merknad 44 2" xfId="2419" xr:uid="{00000000-0005-0000-0000-00006D270000}"/>
    <cellStyle name="Merknad 45" xfId="2420" xr:uid="{00000000-0005-0000-0000-00006E270000}"/>
    <cellStyle name="Merknad 45 2" xfId="2421" xr:uid="{00000000-0005-0000-0000-00006F270000}"/>
    <cellStyle name="Merknad 46" xfId="2422" xr:uid="{00000000-0005-0000-0000-000070270000}"/>
    <cellStyle name="Merknad 46 2" xfId="2423" xr:uid="{00000000-0005-0000-0000-000071270000}"/>
    <cellStyle name="Merknad 47" xfId="2424" xr:uid="{00000000-0005-0000-0000-000072270000}"/>
    <cellStyle name="Merknad 47 2" xfId="2425" xr:uid="{00000000-0005-0000-0000-000073270000}"/>
    <cellStyle name="Merknad 48" xfId="2426" xr:uid="{00000000-0005-0000-0000-000074270000}"/>
    <cellStyle name="Merknad 48 2" xfId="2427" xr:uid="{00000000-0005-0000-0000-000075270000}"/>
    <cellStyle name="Merknad 49" xfId="2428" xr:uid="{00000000-0005-0000-0000-000076270000}"/>
    <cellStyle name="Merknad 49 2" xfId="2429" xr:uid="{00000000-0005-0000-0000-000077270000}"/>
    <cellStyle name="Merknad 5" xfId="2430" xr:uid="{00000000-0005-0000-0000-000078270000}"/>
    <cellStyle name="Merknad 5 2" xfId="2431" xr:uid="{00000000-0005-0000-0000-000079270000}"/>
    <cellStyle name="Merknad 50" xfId="2432" xr:uid="{00000000-0005-0000-0000-00007A270000}"/>
    <cellStyle name="Merknad 50 2" xfId="2433" xr:uid="{00000000-0005-0000-0000-00007B270000}"/>
    <cellStyle name="Merknad 51" xfId="2434" xr:uid="{00000000-0005-0000-0000-00007C270000}"/>
    <cellStyle name="Merknad 51 2" xfId="2435" xr:uid="{00000000-0005-0000-0000-00007D270000}"/>
    <cellStyle name="Merknad 52" xfId="2436" xr:uid="{00000000-0005-0000-0000-00007E270000}"/>
    <cellStyle name="Merknad 52 2" xfId="2437" xr:uid="{00000000-0005-0000-0000-00007F270000}"/>
    <cellStyle name="Merknad 53" xfId="2438" xr:uid="{00000000-0005-0000-0000-000080270000}"/>
    <cellStyle name="Merknad 53 2" xfId="2439" xr:uid="{00000000-0005-0000-0000-000081270000}"/>
    <cellStyle name="Merknad 54" xfId="2440" xr:uid="{00000000-0005-0000-0000-000082270000}"/>
    <cellStyle name="Merknad 54 2" xfId="2441" xr:uid="{00000000-0005-0000-0000-000083270000}"/>
    <cellStyle name="Merknad 55" xfId="2442" xr:uid="{00000000-0005-0000-0000-000084270000}"/>
    <cellStyle name="Merknad 55 2" xfId="2443" xr:uid="{00000000-0005-0000-0000-000085270000}"/>
    <cellStyle name="Merknad 56" xfId="2444" xr:uid="{00000000-0005-0000-0000-000086270000}"/>
    <cellStyle name="Merknad 56 2" xfId="2445" xr:uid="{00000000-0005-0000-0000-000087270000}"/>
    <cellStyle name="Merknad 57" xfId="2446" xr:uid="{00000000-0005-0000-0000-000088270000}"/>
    <cellStyle name="Merknad 57 2" xfId="2447" xr:uid="{00000000-0005-0000-0000-000089270000}"/>
    <cellStyle name="Merknad 58" xfId="2448" xr:uid="{00000000-0005-0000-0000-00008A270000}"/>
    <cellStyle name="Merknad 58 2" xfId="2449" xr:uid="{00000000-0005-0000-0000-00008B270000}"/>
    <cellStyle name="Merknad 59" xfId="2450" xr:uid="{00000000-0005-0000-0000-00008C270000}"/>
    <cellStyle name="Merknad 59 2" xfId="2451" xr:uid="{00000000-0005-0000-0000-00008D270000}"/>
    <cellStyle name="Merknad 6" xfId="2452" xr:uid="{00000000-0005-0000-0000-00008E270000}"/>
    <cellStyle name="Merknad 6 2" xfId="2453" xr:uid="{00000000-0005-0000-0000-00008F270000}"/>
    <cellStyle name="Merknad 60" xfId="2454" xr:uid="{00000000-0005-0000-0000-000090270000}"/>
    <cellStyle name="Merknad 60 2" xfId="2455" xr:uid="{00000000-0005-0000-0000-000091270000}"/>
    <cellStyle name="Merknad 61" xfId="2456" xr:uid="{00000000-0005-0000-0000-000092270000}"/>
    <cellStyle name="Merknad 61 2" xfId="2457" xr:uid="{00000000-0005-0000-0000-000093270000}"/>
    <cellStyle name="Merknad 62" xfId="2458" xr:uid="{00000000-0005-0000-0000-000094270000}"/>
    <cellStyle name="Merknad 62 2" xfId="2459" xr:uid="{00000000-0005-0000-0000-000095270000}"/>
    <cellStyle name="Merknad 63" xfId="2460" xr:uid="{00000000-0005-0000-0000-000096270000}"/>
    <cellStyle name="Merknad 63 2" xfId="2461" xr:uid="{00000000-0005-0000-0000-000097270000}"/>
    <cellStyle name="Merknad 64" xfId="2462" xr:uid="{00000000-0005-0000-0000-000098270000}"/>
    <cellStyle name="Merknad 64 2" xfId="2463" xr:uid="{00000000-0005-0000-0000-000099270000}"/>
    <cellStyle name="Merknad 65" xfId="2464" xr:uid="{00000000-0005-0000-0000-00009A270000}"/>
    <cellStyle name="Merknad 65 2" xfId="2465" xr:uid="{00000000-0005-0000-0000-00009B270000}"/>
    <cellStyle name="Merknad 66" xfId="2466" xr:uid="{00000000-0005-0000-0000-00009C270000}"/>
    <cellStyle name="Merknad 66 2" xfId="2467" xr:uid="{00000000-0005-0000-0000-00009D270000}"/>
    <cellStyle name="Merknad 67" xfId="2468" xr:uid="{00000000-0005-0000-0000-00009E270000}"/>
    <cellStyle name="Merknad 67 2" xfId="2469" xr:uid="{00000000-0005-0000-0000-00009F270000}"/>
    <cellStyle name="Merknad 68" xfId="2470" xr:uid="{00000000-0005-0000-0000-0000A0270000}"/>
    <cellStyle name="Merknad 68 2" xfId="2471" xr:uid="{00000000-0005-0000-0000-0000A1270000}"/>
    <cellStyle name="Merknad 69" xfId="2472" xr:uid="{00000000-0005-0000-0000-0000A2270000}"/>
    <cellStyle name="Merknad 69 2" xfId="2473" xr:uid="{00000000-0005-0000-0000-0000A3270000}"/>
    <cellStyle name="Merknad 7" xfId="2474" xr:uid="{00000000-0005-0000-0000-0000A4270000}"/>
    <cellStyle name="Merknad 7 2" xfId="2475" xr:uid="{00000000-0005-0000-0000-0000A5270000}"/>
    <cellStyle name="Merknad 70" xfId="2476" xr:uid="{00000000-0005-0000-0000-0000A6270000}"/>
    <cellStyle name="Merknad 70 2" xfId="2477" xr:uid="{00000000-0005-0000-0000-0000A7270000}"/>
    <cellStyle name="Merknad 71" xfId="2478" xr:uid="{00000000-0005-0000-0000-0000A8270000}"/>
    <cellStyle name="Merknad 71 2" xfId="2479" xr:uid="{00000000-0005-0000-0000-0000A9270000}"/>
    <cellStyle name="Merknad 72" xfId="2480" xr:uid="{00000000-0005-0000-0000-0000AA270000}"/>
    <cellStyle name="Merknad 72 2" xfId="2481" xr:uid="{00000000-0005-0000-0000-0000AB270000}"/>
    <cellStyle name="Merknad 73" xfId="2482" xr:uid="{00000000-0005-0000-0000-0000AC270000}"/>
    <cellStyle name="Merknad 73 2" xfId="2483" xr:uid="{00000000-0005-0000-0000-0000AD270000}"/>
    <cellStyle name="Merknad 74" xfId="2484" xr:uid="{00000000-0005-0000-0000-0000AE270000}"/>
    <cellStyle name="Merknad 74 2" xfId="2485" xr:uid="{00000000-0005-0000-0000-0000AF270000}"/>
    <cellStyle name="Merknad 75" xfId="2486" xr:uid="{00000000-0005-0000-0000-0000B0270000}"/>
    <cellStyle name="Merknad 75 2" xfId="2487" xr:uid="{00000000-0005-0000-0000-0000B1270000}"/>
    <cellStyle name="Merknad 76" xfId="2488" xr:uid="{00000000-0005-0000-0000-0000B2270000}"/>
    <cellStyle name="Merknad 76 2" xfId="2489" xr:uid="{00000000-0005-0000-0000-0000B3270000}"/>
    <cellStyle name="Merknad 77" xfId="2490" xr:uid="{00000000-0005-0000-0000-0000B4270000}"/>
    <cellStyle name="Merknad 77 2" xfId="2491" xr:uid="{00000000-0005-0000-0000-0000B5270000}"/>
    <cellStyle name="Merknad 78" xfId="2492" xr:uid="{00000000-0005-0000-0000-0000B6270000}"/>
    <cellStyle name="Merknad 78 2" xfId="2493" xr:uid="{00000000-0005-0000-0000-0000B7270000}"/>
    <cellStyle name="Merknad 79" xfId="2494" xr:uid="{00000000-0005-0000-0000-0000B8270000}"/>
    <cellStyle name="Merknad 79 2" xfId="2495" xr:uid="{00000000-0005-0000-0000-0000B9270000}"/>
    <cellStyle name="Merknad 8" xfId="2496" xr:uid="{00000000-0005-0000-0000-0000BA270000}"/>
    <cellStyle name="Merknad 8 2" xfId="2497" xr:uid="{00000000-0005-0000-0000-0000BB270000}"/>
    <cellStyle name="Merknad 80" xfId="2498" xr:uid="{00000000-0005-0000-0000-0000BC270000}"/>
    <cellStyle name="Merknad 80 2" xfId="2499" xr:uid="{00000000-0005-0000-0000-0000BD270000}"/>
    <cellStyle name="Merknad 81" xfId="2500" xr:uid="{00000000-0005-0000-0000-0000BE270000}"/>
    <cellStyle name="Merknad 81 2" xfId="2501" xr:uid="{00000000-0005-0000-0000-0000BF270000}"/>
    <cellStyle name="Merknad 82" xfId="2502" xr:uid="{00000000-0005-0000-0000-0000C0270000}"/>
    <cellStyle name="Merknad 82 2" xfId="2503" xr:uid="{00000000-0005-0000-0000-0000C1270000}"/>
    <cellStyle name="Merknad 83" xfId="2504" xr:uid="{00000000-0005-0000-0000-0000C2270000}"/>
    <cellStyle name="Merknad 83 2" xfId="2505" xr:uid="{00000000-0005-0000-0000-0000C3270000}"/>
    <cellStyle name="Merknad 84" xfId="2506" xr:uid="{00000000-0005-0000-0000-0000C4270000}"/>
    <cellStyle name="Merknad 84 2" xfId="2507" xr:uid="{00000000-0005-0000-0000-0000C5270000}"/>
    <cellStyle name="Merknad 85" xfId="2508" xr:uid="{00000000-0005-0000-0000-0000C6270000}"/>
    <cellStyle name="Merknad 85 2" xfId="2509" xr:uid="{00000000-0005-0000-0000-0000C7270000}"/>
    <cellStyle name="Merknad 86" xfId="2510" xr:uid="{00000000-0005-0000-0000-0000C8270000}"/>
    <cellStyle name="Merknad 86 2" xfId="2511" xr:uid="{00000000-0005-0000-0000-0000C9270000}"/>
    <cellStyle name="Merknad 87" xfId="2512" xr:uid="{00000000-0005-0000-0000-0000CA270000}"/>
    <cellStyle name="Merknad 87 2" xfId="2513" xr:uid="{00000000-0005-0000-0000-0000CB270000}"/>
    <cellStyle name="Merknad 88" xfId="2514" xr:uid="{00000000-0005-0000-0000-0000CC270000}"/>
    <cellStyle name="Merknad 88 2" xfId="2515" xr:uid="{00000000-0005-0000-0000-0000CD270000}"/>
    <cellStyle name="Merknad 89" xfId="2516" xr:uid="{00000000-0005-0000-0000-0000CE270000}"/>
    <cellStyle name="Merknad 9" xfId="2517" xr:uid="{00000000-0005-0000-0000-0000CF270000}"/>
    <cellStyle name="Merknad 9 2" xfId="2518" xr:uid="{00000000-0005-0000-0000-0000D0270000}"/>
    <cellStyle name="Merknad 90" xfId="2519" xr:uid="{00000000-0005-0000-0000-0000D1270000}"/>
    <cellStyle name="Merknad 91" xfId="2520" xr:uid="{00000000-0005-0000-0000-0000D2270000}"/>
    <cellStyle name="Merknad 92" xfId="2521" xr:uid="{00000000-0005-0000-0000-0000D3270000}"/>
    <cellStyle name="Merknad 93" xfId="2522" xr:uid="{00000000-0005-0000-0000-0000D4270000}"/>
    <cellStyle name="Merknad 94" xfId="2523" xr:uid="{00000000-0005-0000-0000-0000D5270000}"/>
    <cellStyle name="Merknad 95" xfId="2524" xr:uid="{00000000-0005-0000-0000-0000D6270000}"/>
    <cellStyle name="Merknad 96" xfId="2525" xr:uid="{00000000-0005-0000-0000-0000D7270000}"/>
    <cellStyle name="Merknad 97" xfId="2526" xr:uid="{00000000-0005-0000-0000-0000D8270000}"/>
    <cellStyle name="Merknad 98" xfId="2527" xr:uid="{00000000-0005-0000-0000-0000D9270000}"/>
    <cellStyle name="Merknad 99" xfId="2528" xr:uid="{00000000-0005-0000-0000-0000DA270000}"/>
    <cellStyle name="Millares 2" xfId="10810" xr:uid="{00000000-0005-0000-0000-0000DB270000}"/>
    <cellStyle name="Millares 2 2" xfId="10811" xr:uid="{00000000-0005-0000-0000-0000DC270000}"/>
    <cellStyle name="Millares 3" xfId="10812" xr:uid="{00000000-0005-0000-0000-0000DD270000}"/>
    <cellStyle name="Millares 3 2" xfId="10813" xr:uid="{00000000-0005-0000-0000-0000DE270000}"/>
    <cellStyle name="Millares 3 2 2" xfId="11010" xr:uid="{00000000-0005-0000-0000-0000DF270000}"/>
    <cellStyle name="Millares 3 2 2 2" xfId="19430" xr:uid="{9CCA313E-9CAD-4C67-9965-85676ECF4E35}"/>
    <cellStyle name="Millares 3 2 2 3" xfId="19209" xr:uid="{FBBE9537-27E8-4DE7-A2BF-B2757C06D3B7}"/>
    <cellStyle name="Millares 3 2 3" xfId="10886" xr:uid="{00000000-0005-0000-0000-0000E0270000}"/>
    <cellStyle name="Millares 3 2 3 2" xfId="19406" xr:uid="{F16C86DD-5F8B-49F0-9625-5690AC6B4AEE}"/>
    <cellStyle name="Millares 3 2 3 3" xfId="19182" xr:uid="{D563BC62-AFA1-4E3C-816B-CE0C19C907C5}"/>
    <cellStyle name="Millares 3 2 4" xfId="19378" xr:uid="{257714E4-7101-4766-9633-6C06204D2D0F}"/>
    <cellStyle name="Millares 3 2 5" xfId="19154" xr:uid="{124DCDD7-02A7-4809-86CD-1A41A2A03530}"/>
    <cellStyle name="Millares 3 3" xfId="11009" xr:uid="{00000000-0005-0000-0000-0000E1270000}"/>
    <cellStyle name="Millares 3 3 2" xfId="19429" xr:uid="{DC88EF17-2620-48DA-A824-BECDC72B822D}"/>
    <cellStyle name="Millares 3 3 3" xfId="19208" xr:uid="{1A6CD02E-C12F-4AB0-800E-4629E21FFF0C}"/>
    <cellStyle name="Millares 3 4" xfId="10885" xr:uid="{00000000-0005-0000-0000-0000E2270000}"/>
    <cellStyle name="Millares 3 4 2" xfId="19405" xr:uid="{C636C99C-B53E-4DCC-971B-2A832F57EF05}"/>
    <cellStyle name="Millares 3 4 3" xfId="19181" xr:uid="{00778DF6-A75F-4336-8A09-7E4DC94293EF}"/>
    <cellStyle name="Millares 3 5" xfId="19377" xr:uid="{AD3BBC3C-584B-40E9-935C-B52CAC93E866}"/>
    <cellStyle name="Millares 3 6" xfId="19153" xr:uid="{50BF476A-4A4B-43D6-9ED5-5F35E1B1AA62}"/>
    <cellStyle name="Milliers [0]_3A_NumeratorReport_Option1_040611" xfId="4168" xr:uid="{00000000-0005-0000-0000-0000E3270000}"/>
    <cellStyle name="Milliers_3A_NumeratorReport_Option1_040611" xfId="4169" xr:uid="{00000000-0005-0000-0000-0000E4270000}"/>
    <cellStyle name="Monétaire [0]_3A_NumeratorReport_Option1_040611" xfId="4170" xr:uid="{00000000-0005-0000-0000-0000E5270000}"/>
    <cellStyle name="Monétaire_3A_NumeratorReport_Option1_040611" xfId="4171" xr:uid="{00000000-0005-0000-0000-0000E6270000}"/>
    <cellStyle name="Navadno_List1" xfId="4246" xr:uid="{00000000-0005-0000-0000-0000E7270000}"/>
    <cellStyle name="Neutral" xfId="42" xr:uid="{00000000-0005-0000-0000-0000E8270000}"/>
    <cellStyle name="Neutral 2" xfId="10154" xr:uid="{00000000-0005-0000-0000-0000E9270000}"/>
    <cellStyle name="Normal" xfId="0" builtinId="0"/>
    <cellStyle name="Normal 10" xfId="2529" xr:uid="{00000000-0005-0000-0000-0000EB270000}"/>
    <cellStyle name="Normal 10 2" xfId="2530" xr:uid="{00000000-0005-0000-0000-0000EC270000}"/>
    <cellStyle name="Normal 10 3" xfId="3591" xr:uid="{00000000-0005-0000-0000-0000ED270000}"/>
    <cellStyle name="Normal 100" xfId="2531" xr:uid="{00000000-0005-0000-0000-0000EE270000}"/>
    <cellStyle name="Normal 100 2" xfId="2989" xr:uid="{00000000-0005-0000-0000-0000EF270000}"/>
    <cellStyle name="Normal 100 2 2" xfId="3539" xr:uid="{00000000-0005-0000-0000-0000F0270000}"/>
    <cellStyle name="Normal 100 2 2 2" xfId="7124" xr:uid="{00000000-0005-0000-0000-0000F1270000}"/>
    <cellStyle name="Normal 100 2 2 2 2" xfId="15579" xr:uid="{929410B6-E59F-4B08-9370-C3C65AD21ADA}"/>
    <cellStyle name="Normal 100 2 2 3" xfId="12432" xr:uid="{EEC3313C-86D2-433F-9BB4-5B6A3977AF21}"/>
    <cellStyle name="Normal 100 2 3" xfId="3951" xr:uid="{00000000-0005-0000-0000-0000F2270000}"/>
    <cellStyle name="Normal 100 2 3 2" xfId="12840" xr:uid="{111DD78C-E587-4261-8E42-02E50C9472D5}"/>
    <cellStyle name="Normal 100 2 4" xfId="6562" xr:uid="{00000000-0005-0000-0000-0000F3270000}"/>
    <cellStyle name="Normal 100 2 4 2" xfId="15017" xr:uid="{A9EF6300-1F6C-4756-A045-96A70E3BE2B3}"/>
    <cellStyle name="Normal 100 2 5" xfId="9124" xr:uid="{00000000-0005-0000-0000-0000F4270000}"/>
    <cellStyle name="Normal 100 2 5 2" xfId="17579" xr:uid="{D659A699-E323-4D4D-9899-6AADD83CFB3A}"/>
    <cellStyle name="Normal 100 2 6" xfId="11882" xr:uid="{304284EE-9EBC-49B7-9166-DDE6BBFBCD02}"/>
    <cellStyle name="Normal 100 3" xfId="3538" xr:uid="{00000000-0005-0000-0000-0000F5270000}"/>
    <cellStyle name="Normal 100 3 2" xfId="7123" xr:uid="{00000000-0005-0000-0000-0000F6270000}"/>
    <cellStyle name="Normal 100 3 2 2" xfId="15578" xr:uid="{01BB77C6-C459-4E76-91D5-84A5F0E36F37}"/>
    <cellStyle name="Normal 100 3 3" xfId="12431" xr:uid="{6F93700A-199C-4EA1-82B4-3AC9676A33F5}"/>
    <cellStyle name="Normal 100 4" xfId="3679" xr:uid="{00000000-0005-0000-0000-0000F7270000}"/>
    <cellStyle name="Normal 100 4 2" xfId="12568" xr:uid="{8AC3A14B-BC36-450A-89D5-CF51EB3FB205}"/>
    <cellStyle name="Normal 100 5" xfId="6277" xr:uid="{00000000-0005-0000-0000-0000F8270000}"/>
    <cellStyle name="Normal 100 5 2" xfId="14732" xr:uid="{A33EB062-99B8-438E-9D9C-E7336DF6F808}"/>
    <cellStyle name="Normal 100 6" xfId="9123" xr:uid="{00000000-0005-0000-0000-0000F9270000}"/>
    <cellStyle name="Normal 100 6 2" xfId="17578" xr:uid="{84055A65-7F59-476D-A8E1-70FDC353DF4B}"/>
    <cellStyle name="Normal 100 7" xfId="11600" xr:uid="{5915D745-2D93-4D8A-8350-9C6DC080E853}"/>
    <cellStyle name="Normal 101" xfId="2532" xr:uid="{00000000-0005-0000-0000-0000FA270000}"/>
    <cellStyle name="Normal 101 2" xfId="2990" xr:uid="{00000000-0005-0000-0000-0000FB270000}"/>
    <cellStyle name="Normal 101 2 2" xfId="3541" xr:uid="{00000000-0005-0000-0000-0000FC270000}"/>
    <cellStyle name="Normal 101 2 2 2" xfId="7126" xr:uid="{00000000-0005-0000-0000-0000FD270000}"/>
    <cellStyle name="Normal 101 2 2 2 2" xfId="15581" xr:uid="{E147D282-DA0D-444C-9878-51218673A64A}"/>
    <cellStyle name="Normal 101 2 2 3" xfId="12434" xr:uid="{6FE948D6-3DBA-490A-8C33-2939A7DB0330}"/>
    <cellStyle name="Normal 101 2 3" xfId="4049" xr:uid="{00000000-0005-0000-0000-0000FE270000}"/>
    <cellStyle name="Normal 101 2 3 2" xfId="12937" xr:uid="{26B029CD-22D8-4807-B45C-8E42F327A693}"/>
    <cellStyle name="Normal 101 2 4" xfId="6563" xr:uid="{00000000-0005-0000-0000-0000FF270000}"/>
    <cellStyle name="Normal 101 2 4 2" xfId="15018" xr:uid="{FB626ABB-4E6F-4302-8BF9-CD6B96945F30}"/>
    <cellStyle name="Normal 101 2 5" xfId="9126" xr:uid="{00000000-0005-0000-0000-000000280000}"/>
    <cellStyle name="Normal 101 2 5 2" xfId="17581" xr:uid="{97FA50FC-7A61-443B-A355-1C4069354AFE}"/>
    <cellStyle name="Normal 101 2 6" xfId="11883" xr:uid="{8108053A-9AC0-4C2F-8475-99FD7680BD49}"/>
    <cellStyle name="Normal 101 3" xfId="3540" xr:uid="{00000000-0005-0000-0000-000001280000}"/>
    <cellStyle name="Normal 101 3 2" xfId="7125" xr:uid="{00000000-0005-0000-0000-000002280000}"/>
    <cellStyle name="Normal 101 3 2 2" xfId="15580" xr:uid="{2AFC85A1-2616-4567-84A1-94C81606CEF8}"/>
    <cellStyle name="Normal 101 3 3" xfId="12433" xr:uid="{E8360D27-D8BA-424D-A1B3-6AD70401FE44}"/>
    <cellStyle name="Normal 101 4" xfId="3621" xr:uid="{00000000-0005-0000-0000-000003280000}"/>
    <cellStyle name="Normal 101 4 2" xfId="12510" xr:uid="{23B378FF-4AF6-49F2-B4CB-92EA960BB4C4}"/>
    <cellStyle name="Normal 101 5" xfId="6278" xr:uid="{00000000-0005-0000-0000-000004280000}"/>
    <cellStyle name="Normal 101 5 2" xfId="14733" xr:uid="{8E2EA3B9-4D4A-4C7B-BF45-5A94BB96D071}"/>
    <cellStyle name="Normal 101 6" xfId="9125" xr:uid="{00000000-0005-0000-0000-000005280000}"/>
    <cellStyle name="Normal 101 6 2" xfId="17580" xr:uid="{6D510964-98BE-4006-A141-A22FF4CC099D}"/>
    <cellStyle name="Normal 101 7" xfId="11601" xr:uid="{3485036A-8733-4479-AE8E-2F4156FDC88A}"/>
    <cellStyle name="Normal 102" xfId="2533" xr:uid="{00000000-0005-0000-0000-000006280000}"/>
    <cellStyle name="Normal 102 2" xfId="2991" xr:uid="{00000000-0005-0000-0000-000007280000}"/>
    <cellStyle name="Normal 102 2 2" xfId="3543" xr:uid="{00000000-0005-0000-0000-000008280000}"/>
    <cellStyle name="Normal 102 2 2 2" xfId="7128" xr:uid="{00000000-0005-0000-0000-000009280000}"/>
    <cellStyle name="Normal 102 2 2 2 2" xfId="15583" xr:uid="{C15AA925-77FA-4176-9D40-9557EC7A3CDB}"/>
    <cellStyle name="Normal 102 2 2 3" xfId="12436" xr:uid="{26C12D8F-73CE-463A-BAE1-BCF2BE660702}"/>
    <cellStyle name="Normal 102 2 3" xfId="3903" xr:uid="{00000000-0005-0000-0000-00000A280000}"/>
    <cellStyle name="Normal 102 2 3 2" xfId="12792" xr:uid="{E3EF6B00-4497-45B7-B661-83CD2D90D235}"/>
    <cellStyle name="Normal 102 2 4" xfId="6564" xr:uid="{00000000-0005-0000-0000-00000B280000}"/>
    <cellStyle name="Normal 102 2 4 2" xfId="15019" xr:uid="{0F2EA318-4DB9-4677-AC8D-0148C19A5AC9}"/>
    <cellStyle name="Normal 102 2 5" xfId="9128" xr:uid="{00000000-0005-0000-0000-00000C280000}"/>
    <cellStyle name="Normal 102 2 5 2" xfId="17583" xr:uid="{502A22C4-9F3B-49FE-A8AB-BDB01BD1CF90}"/>
    <cellStyle name="Normal 102 2 6" xfId="11884" xr:uid="{AE7EA287-20EF-4B74-9E0D-2A011577C2BC}"/>
    <cellStyle name="Normal 102 3" xfId="3542" xr:uid="{00000000-0005-0000-0000-00000D280000}"/>
    <cellStyle name="Normal 102 3 2" xfId="7127" xr:uid="{00000000-0005-0000-0000-00000E280000}"/>
    <cellStyle name="Normal 102 3 2 2" xfId="15582" xr:uid="{D907A631-16EC-4FBD-914B-39BC99700062}"/>
    <cellStyle name="Normal 102 3 3" xfId="12435" xr:uid="{5B14ACCF-9148-4DE0-88FE-A674B8B0C60C}"/>
    <cellStyle name="Normal 102 4" xfId="3762" xr:uid="{00000000-0005-0000-0000-00000F280000}"/>
    <cellStyle name="Normal 102 4 2" xfId="12651" xr:uid="{52D405FF-875E-451F-9395-BC63EF552E47}"/>
    <cellStyle name="Normal 102 5" xfId="6279" xr:uid="{00000000-0005-0000-0000-000010280000}"/>
    <cellStyle name="Normal 102 5 2" xfId="14734" xr:uid="{82F09D0D-8FDA-4EE2-8A0F-3A7EFD3AD923}"/>
    <cellStyle name="Normal 102 6" xfId="9127" xr:uid="{00000000-0005-0000-0000-000011280000}"/>
    <cellStyle name="Normal 102 6 2" xfId="17582" xr:uid="{CF7C97E4-34CA-4461-A454-24319B3F7072}"/>
    <cellStyle name="Normal 102 7" xfId="11602" xr:uid="{C72836B3-6E48-4583-A5D5-DBE1C6F49C3B}"/>
    <cellStyle name="Normal 103" xfId="2534" xr:uid="{00000000-0005-0000-0000-000012280000}"/>
    <cellStyle name="Normal 103 2" xfId="2992" xr:uid="{00000000-0005-0000-0000-000013280000}"/>
    <cellStyle name="Normal 103 2 2" xfId="3545" xr:uid="{00000000-0005-0000-0000-000014280000}"/>
    <cellStyle name="Normal 103 2 2 2" xfId="7130" xr:uid="{00000000-0005-0000-0000-000015280000}"/>
    <cellStyle name="Normal 103 2 2 2 2" xfId="15585" xr:uid="{54F00945-4FBE-458B-96B2-A3D17BE0D78D}"/>
    <cellStyle name="Normal 103 2 2 3" xfId="12438" xr:uid="{EB1173D4-594B-49D8-B0B7-F3EBFC00C1C5}"/>
    <cellStyle name="Normal 103 2 3" xfId="3685" xr:uid="{00000000-0005-0000-0000-000016280000}"/>
    <cellStyle name="Normal 103 2 3 2" xfId="12574" xr:uid="{F3B98ADF-E11E-4528-B964-9348CF8D880F}"/>
    <cellStyle name="Normal 103 2 4" xfId="6565" xr:uid="{00000000-0005-0000-0000-000017280000}"/>
    <cellStyle name="Normal 103 2 4 2" xfId="15020" xr:uid="{0925BB74-D75E-4AF7-ADDB-6A00D5686D0A}"/>
    <cellStyle name="Normal 103 2 5" xfId="9130" xr:uid="{00000000-0005-0000-0000-000018280000}"/>
    <cellStyle name="Normal 103 2 5 2" xfId="17585" xr:uid="{BA4D40B8-BC0C-4474-90DF-FECD45B7A09B}"/>
    <cellStyle name="Normal 103 2 6" xfId="11885" xr:uid="{EAB048D6-86EB-46EC-B0D2-84E5E471E9D1}"/>
    <cellStyle name="Normal 103 3" xfId="3544" xr:uid="{00000000-0005-0000-0000-000019280000}"/>
    <cellStyle name="Normal 103 3 2" xfId="7129" xr:uid="{00000000-0005-0000-0000-00001A280000}"/>
    <cellStyle name="Normal 103 3 2 2" xfId="15584" xr:uid="{64637508-2A3C-466F-9D82-E806503C9E46}"/>
    <cellStyle name="Normal 103 3 3" xfId="12437" xr:uid="{EF87ED1D-A6E7-4ED0-B93F-756E6E711F02}"/>
    <cellStyle name="Normal 103 4" xfId="3654" xr:uid="{00000000-0005-0000-0000-00001B280000}"/>
    <cellStyle name="Normal 103 4 2" xfId="12543" xr:uid="{9AD32AFE-ACBC-4DF2-BE84-6471958251D4}"/>
    <cellStyle name="Normal 103 5" xfId="6280" xr:uid="{00000000-0005-0000-0000-00001C280000}"/>
    <cellStyle name="Normal 103 5 2" xfId="14735" xr:uid="{C6807C2D-1C15-4DFE-A7E7-B80D0B3A52E9}"/>
    <cellStyle name="Normal 103 6" xfId="9129" xr:uid="{00000000-0005-0000-0000-00001D280000}"/>
    <cellStyle name="Normal 103 6 2" xfId="17584" xr:uid="{BC30B98E-21A8-4DBE-8117-F38A2052F65C}"/>
    <cellStyle name="Normal 103 7" xfId="11603" xr:uid="{3C35F08C-ECEC-4213-8134-06F52761AB1B}"/>
    <cellStyle name="Normal 104" xfId="2535" xr:uid="{00000000-0005-0000-0000-00001E280000}"/>
    <cellStyle name="Normal 104 2" xfId="2993" xr:uid="{00000000-0005-0000-0000-00001F280000}"/>
    <cellStyle name="Normal 104 2 2" xfId="3547" xr:uid="{00000000-0005-0000-0000-000020280000}"/>
    <cellStyle name="Normal 104 2 2 2" xfId="7132" xr:uid="{00000000-0005-0000-0000-000021280000}"/>
    <cellStyle name="Normal 104 2 2 2 2" xfId="15587" xr:uid="{F19AE833-F1B5-42F9-9DB6-81B4CD882C21}"/>
    <cellStyle name="Normal 104 2 2 3" xfId="12440" xr:uid="{5BAD2E37-5AD8-4C39-AE64-D0AC6248400E}"/>
    <cellStyle name="Normal 104 2 3" xfId="4151" xr:uid="{00000000-0005-0000-0000-000022280000}"/>
    <cellStyle name="Normal 104 2 3 2" xfId="13039" xr:uid="{2973A62A-444F-4AFF-AB0C-DE11F3E14F51}"/>
    <cellStyle name="Normal 104 2 4" xfId="6566" xr:uid="{00000000-0005-0000-0000-000023280000}"/>
    <cellStyle name="Normal 104 2 4 2" xfId="15021" xr:uid="{647B056A-5F06-4ACB-95D1-64F4656C33E2}"/>
    <cellStyle name="Normal 104 2 5" xfId="9132" xr:uid="{00000000-0005-0000-0000-000024280000}"/>
    <cellStyle name="Normal 104 2 5 2" xfId="17587" xr:uid="{51EB525D-EA44-4513-A640-7B598850280A}"/>
    <cellStyle name="Normal 104 2 6" xfId="11886" xr:uid="{37CE5A6B-3A41-48A8-B26D-D4D6ACF43866}"/>
    <cellStyle name="Normal 104 3" xfId="3546" xr:uid="{00000000-0005-0000-0000-000025280000}"/>
    <cellStyle name="Normal 104 3 2" xfId="7131" xr:uid="{00000000-0005-0000-0000-000026280000}"/>
    <cellStyle name="Normal 104 3 2 2" xfId="15586" xr:uid="{701FFD70-BAE6-456C-8223-C7EC5B590450}"/>
    <cellStyle name="Normal 104 3 3" xfId="12439" xr:uid="{B43B3DFF-568A-448E-A55E-FC9A6FE8CA58}"/>
    <cellStyle name="Normal 104 4" xfId="3618" xr:uid="{00000000-0005-0000-0000-000027280000}"/>
    <cellStyle name="Normal 104 4 2" xfId="12507" xr:uid="{4166264D-CE28-4A54-BE4B-F72AF5C5EAB1}"/>
    <cellStyle name="Normal 104 5" xfId="6281" xr:uid="{00000000-0005-0000-0000-000028280000}"/>
    <cellStyle name="Normal 104 5 2" xfId="14736" xr:uid="{60E6DF5F-63B7-4465-960E-2407CD9018AB}"/>
    <cellStyle name="Normal 104 6" xfId="9131" xr:uid="{00000000-0005-0000-0000-000029280000}"/>
    <cellStyle name="Normal 104 6 2" xfId="17586" xr:uid="{12E9F702-434E-4151-BD6A-76D48F4A3E01}"/>
    <cellStyle name="Normal 104 7" xfId="11604" xr:uid="{275BF452-62B3-490E-B61D-D9C7DC40FB04}"/>
    <cellStyle name="Normal 105" xfId="2536" xr:uid="{00000000-0005-0000-0000-00002A280000}"/>
    <cellStyle name="Normal 105 2" xfId="2994" xr:uid="{00000000-0005-0000-0000-00002B280000}"/>
    <cellStyle name="Normal 105 2 2" xfId="3549" xr:uid="{00000000-0005-0000-0000-00002C280000}"/>
    <cellStyle name="Normal 105 2 2 2" xfId="7134" xr:uid="{00000000-0005-0000-0000-00002D280000}"/>
    <cellStyle name="Normal 105 2 2 2 2" xfId="15589" xr:uid="{3DC0B57E-81FF-4261-8C73-C2C8E8AC3C0C}"/>
    <cellStyle name="Normal 105 2 2 3" xfId="12442" xr:uid="{E529C82D-AC13-4C9D-BEBC-E465C3320519}"/>
    <cellStyle name="Normal 105 2 3" xfId="4150" xr:uid="{00000000-0005-0000-0000-00002E280000}"/>
    <cellStyle name="Normal 105 2 3 2" xfId="13038" xr:uid="{A4CFB9C9-0C59-4BCE-94FD-973E04724B40}"/>
    <cellStyle name="Normal 105 2 4" xfId="6567" xr:uid="{00000000-0005-0000-0000-00002F280000}"/>
    <cellStyle name="Normal 105 2 4 2" xfId="15022" xr:uid="{F9C2C16B-30A8-4DD4-917D-3AC31ECCB108}"/>
    <cellStyle name="Normal 105 2 5" xfId="9134" xr:uid="{00000000-0005-0000-0000-000030280000}"/>
    <cellStyle name="Normal 105 2 5 2" xfId="17589" xr:uid="{B60277A5-15EE-47CB-8F15-AE746A24D761}"/>
    <cellStyle name="Normal 105 2 6" xfId="11887" xr:uid="{695034C1-CF8B-4F06-A19F-138A657CC99E}"/>
    <cellStyle name="Normal 105 3" xfId="3548" xr:uid="{00000000-0005-0000-0000-000031280000}"/>
    <cellStyle name="Normal 105 3 2" xfId="7133" xr:uid="{00000000-0005-0000-0000-000032280000}"/>
    <cellStyle name="Normal 105 3 2 2" xfId="15588" xr:uid="{ACB2B079-CB50-47CF-8644-08639CE4C2A6}"/>
    <cellStyle name="Normal 105 3 3" xfId="12441" xr:uid="{EA5D96F2-62B0-419A-B5C1-430C8F1A7D2B}"/>
    <cellStyle name="Normal 105 4" xfId="3619" xr:uid="{00000000-0005-0000-0000-000033280000}"/>
    <cellStyle name="Normal 105 4 2" xfId="12508" xr:uid="{90A1C0EF-94B7-49EF-87E4-C2F2239DE550}"/>
    <cellStyle name="Normal 105 5" xfId="6282" xr:uid="{00000000-0005-0000-0000-000034280000}"/>
    <cellStyle name="Normal 105 5 2" xfId="14737" xr:uid="{BE9BFE42-E785-48FF-900C-D4D6C8188ACD}"/>
    <cellStyle name="Normal 105 6" xfId="9133" xr:uid="{00000000-0005-0000-0000-000035280000}"/>
    <cellStyle name="Normal 105 6 2" xfId="17588" xr:uid="{F8B8DA72-FAFF-4D63-B359-B2E3E0339AD3}"/>
    <cellStyle name="Normal 105 7" xfId="11605" xr:uid="{F79E471D-56EA-41E9-90AB-EAB9FA3C7B86}"/>
    <cellStyle name="Normal 106" xfId="2537" xr:uid="{00000000-0005-0000-0000-000036280000}"/>
    <cellStyle name="Normal 106 2" xfId="2995" xr:uid="{00000000-0005-0000-0000-000037280000}"/>
    <cellStyle name="Normal 106 2 2" xfId="3551" xr:uid="{00000000-0005-0000-0000-000038280000}"/>
    <cellStyle name="Normal 106 2 2 2" xfId="7136" xr:uid="{00000000-0005-0000-0000-000039280000}"/>
    <cellStyle name="Normal 106 2 2 2 2" xfId="15591" xr:uid="{5E8DF574-5A0F-47F8-A622-E298AC92D47B}"/>
    <cellStyle name="Normal 106 2 2 3" xfId="12444" xr:uid="{636CBB56-0F91-4172-B95D-139D27DF89AD}"/>
    <cellStyle name="Normal 106 2 3" xfId="3902" xr:uid="{00000000-0005-0000-0000-00003A280000}"/>
    <cellStyle name="Normal 106 2 3 2" xfId="12791" xr:uid="{2F18439B-6C75-489F-8E91-29AAB1129185}"/>
    <cellStyle name="Normal 106 2 4" xfId="6568" xr:uid="{00000000-0005-0000-0000-00003B280000}"/>
    <cellStyle name="Normal 106 2 4 2" xfId="15023" xr:uid="{AA850CCD-16C0-4CC0-A0F9-513867B98E29}"/>
    <cellStyle name="Normal 106 2 5" xfId="9136" xr:uid="{00000000-0005-0000-0000-00003C280000}"/>
    <cellStyle name="Normal 106 2 5 2" xfId="17591" xr:uid="{2C73855D-E1E5-473E-9331-BC191E67FF86}"/>
    <cellStyle name="Normal 106 2 6" xfId="11888" xr:uid="{79EA1E5B-551C-4975-A1FE-A41A9820B698}"/>
    <cellStyle name="Normal 106 3" xfId="3550" xr:uid="{00000000-0005-0000-0000-00003D280000}"/>
    <cellStyle name="Normal 106 3 2" xfId="7135" xr:uid="{00000000-0005-0000-0000-00003E280000}"/>
    <cellStyle name="Normal 106 3 2 2" xfId="15590" xr:uid="{99A694DD-CDE7-4422-97C9-2D24D2BD96A3}"/>
    <cellStyle name="Normal 106 3 3" xfId="12443" xr:uid="{42544F4B-457C-492C-A253-4F894FB43B38}"/>
    <cellStyle name="Normal 106 4" xfId="3761" xr:uid="{00000000-0005-0000-0000-00003F280000}"/>
    <cellStyle name="Normal 106 4 2" xfId="12650" xr:uid="{7EE924A9-F4A2-441F-9457-BECF2B336FDD}"/>
    <cellStyle name="Normal 106 5" xfId="6283" xr:uid="{00000000-0005-0000-0000-000040280000}"/>
    <cellStyle name="Normal 106 5 2" xfId="14738" xr:uid="{6C996033-4109-4F7B-8B94-45D444E38907}"/>
    <cellStyle name="Normal 106 6" xfId="9135" xr:uid="{00000000-0005-0000-0000-000041280000}"/>
    <cellStyle name="Normal 106 6 2" xfId="17590" xr:uid="{E126702C-ED90-415A-98F0-44D760479917}"/>
    <cellStyle name="Normal 106 7" xfId="11606" xr:uid="{DB90AA1A-099A-44A9-AE74-8247E794402A}"/>
    <cellStyle name="Normal 107" xfId="2538" xr:uid="{00000000-0005-0000-0000-000042280000}"/>
    <cellStyle name="Normal 107 2" xfId="2996" xr:uid="{00000000-0005-0000-0000-000043280000}"/>
    <cellStyle name="Normal 107 2 2" xfId="3553" xr:uid="{00000000-0005-0000-0000-000044280000}"/>
    <cellStyle name="Normal 107 2 2 2" xfId="7138" xr:uid="{00000000-0005-0000-0000-000045280000}"/>
    <cellStyle name="Normal 107 2 2 2 2" xfId="15593" xr:uid="{BB9ADD4B-75AB-40C8-B4C1-9A7E69E973C4}"/>
    <cellStyle name="Normal 107 2 2 3" xfId="12446" xr:uid="{D3D9FF12-C44B-46F9-8578-2A05355DECC0}"/>
    <cellStyle name="Normal 107 2 3" xfId="3684" xr:uid="{00000000-0005-0000-0000-000046280000}"/>
    <cellStyle name="Normal 107 2 3 2" xfId="12573" xr:uid="{D002293A-1177-49D4-A104-E093A6FDA8F3}"/>
    <cellStyle name="Normal 107 2 4" xfId="6569" xr:uid="{00000000-0005-0000-0000-000047280000}"/>
    <cellStyle name="Normal 107 2 4 2" xfId="15024" xr:uid="{AE90D548-56D1-429F-9F97-7487FA5B9776}"/>
    <cellStyle name="Normal 107 2 5" xfId="9138" xr:uid="{00000000-0005-0000-0000-000048280000}"/>
    <cellStyle name="Normal 107 2 5 2" xfId="17593" xr:uid="{09AF9C60-38BF-47C1-BCB8-A5E14EB2C0AF}"/>
    <cellStyle name="Normal 107 2 6" xfId="11889" xr:uid="{B77CEBBE-B3D6-4333-BAEA-8BB5655AF059}"/>
    <cellStyle name="Normal 107 3" xfId="3552" xr:uid="{00000000-0005-0000-0000-000049280000}"/>
    <cellStyle name="Normal 107 3 2" xfId="7137" xr:uid="{00000000-0005-0000-0000-00004A280000}"/>
    <cellStyle name="Normal 107 3 2 2" xfId="15592" xr:uid="{84175DA5-CC17-41EB-B9EF-62B43E0AC19E}"/>
    <cellStyle name="Normal 107 3 3" xfId="12445" xr:uid="{697E83EE-7C32-4A5F-BC66-663BB5730A20}"/>
    <cellStyle name="Normal 107 4" xfId="3653" xr:uid="{00000000-0005-0000-0000-00004B280000}"/>
    <cellStyle name="Normal 107 4 2" xfId="12542" xr:uid="{33B701D0-5956-4270-93A1-9FAEC956AA65}"/>
    <cellStyle name="Normal 107 5" xfId="6284" xr:uid="{00000000-0005-0000-0000-00004C280000}"/>
    <cellStyle name="Normal 107 5 2" xfId="14739" xr:uid="{1F30553C-CD97-4447-A668-E4A240EF7EE5}"/>
    <cellStyle name="Normal 107 6" xfId="9137" xr:uid="{00000000-0005-0000-0000-00004D280000}"/>
    <cellStyle name="Normal 107 6 2" xfId="17592" xr:uid="{D0388213-BD00-445C-B4AA-B4A10166C523}"/>
    <cellStyle name="Normal 107 7" xfId="11607" xr:uid="{4EEF751E-F6B3-42C1-B544-75DB5A32F968}"/>
    <cellStyle name="Normal 108" xfId="125" xr:uid="{00000000-0005-0000-0000-00004E280000}"/>
    <cellStyle name="Normal 108 2" xfId="2997" xr:uid="{00000000-0005-0000-0000-00004F280000}"/>
    <cellStyle name="Normal 108 2 2" xfId="3555" xr:uid="{00000000-0005-0000-0000-000050280000}"/>
    <cellStyle name="Normal 108 2 2 2" xfId="7140" xr:uid="{00000000-0005-0000-0000-000051280000}"/>
    <cellStyle name="Normal 108 2 2 2 2" xfId="15595" xr:uid="{BCEEAAF5-1E47-424D-9746-318AB9ED03A4}"/>
    <cellStyle name="Normal 108 2 2 3" xfId="12448" xr:uid="{E018B41D-7587-4D64-A855-23ACA719EF7D}"/>
    <cellStyle name="Normal 108 2 3" xfId="3950" xr:uid="{00000000-0005-0000-0000-000052280000}"/>
    <cellStyle name="Normal 108 2 3 2" xfId="12839" xr:uid="{6AA8A5E8-D509-4F4E-87DF-4E05683A6E02}"/>
    <cellStyle name="Normal 108 2 4" xfId="6570" xr:uid="{00000000-0005-0000-0000-000053280000}"/>
    <cellStyle name="Normal 108 2 4 2" xfId="15025" xr:uid="{B078FE61-E5C8-4DDE-8872-E351C4BEA031}"/>
    <cellStyle name="Normal 108 2 5" xfId="9140" xr:uid="{00000000-0005-0000-0000-000054280000}"/>
    <cellStyle name="Normal 108 2 5 2" xfId="17595" xr:uid="{A6E55DC6-3C02-4A23-8614-9E0CBB43CBAF}"/>
    <cellStyle name="Normal 108 2 6" xfId="11890" xr:uid="{9D8AE2D8-6806-4A11-B547-A2FBC3C47557}"/>
    <cellStyle name="Normal 108 3" xfId="3554" xr:uid="{00000000-0005-0000-0000-000055280000}"/>
    <cellStyle name="Normal 108 3 2" xfId="7139" xr:uid="{00000000-0005-0000-0000-000056280000}"/>
    <cellStyle name="Normal 108 3 2 2" xfId="15594" xr:uid="{6A456E7C-0DB8-4701-B013-EEB2F3ACD75C}"/>
    <cellStyle name="Normal 108 3 3" xfId="12447" xr:uid="{2D5AAAB7-94A2-41F8-8F3A-0B6CDCBBF2A0}"/>
    <cellStyle name="Normal 108 4" xfId="3616" xr:uid="{00000000-0005-0000-0000-000057280000}"/>
    <cellStyle name="Normal 108 4 2" xfId="12505" xr:uid="{38649F20-DFB6-454A-85FD-6979BC854E7D}"/>
    <cellStyle name="Normal 108 5" xfId="6285" xr:uid="{00000000-0005-0000-0000-000058280000}"/>
    <cellStyle name="Normal 108 5 2" xfId="14740" xr:uid="{10AFDB86-AC72-44E3-8A5E-9FE7E5C87F03}"/>
    <cellStyle name="Normal 108 6" xfId="9139" xr:uid="{00000000-0005-0000-0000-000059280000}"/>
    <cellStyle name="Normal 108 6 2" xfId="17594" xr:uid="{AF19738F-7F62-49F3-81D2-0A0CB6CF7F87}"/>
    <cellStyle name="Normal 108 7" xfId="11339" xr:uid="{CD643719-1172-46C1-97FF-9DBE3B6BAB89}"/>
    <cellStyle name="Normal 109" xfId="124" xr:uid="{00000000-0005-0000-0000-00005A280000}"/>
    <cellStyle name="Normal 109 2" xfId="2998" xr:uid="{00000000-0005-0000-0000-00005B280000}"/>
    <cellStyle name="Normal 109 2 2" xfId="3557" xr:uid="{00000000-0005-0000-0000-00005C280000}"/>
    <cellStyle name="Normal 109 2 2 2" xfId="7142" xr:uid="{00000000-0005-0000-0000-00005D280000}"/>
    <cellStyle name="Normal 109 2 2 2 2" xfId="15597" xr:uid="{B73CB79A-6755-4444-85F5-D98E95E11E5C}"/>
    <cellStyle name="Normal 109 2 2 3" xfId="12450" xr:uid="{71FDC6A7-D355-4EC1-8D67-B94601509256}"/>
    <cellStyle name="Normal 109 2 3" xfId="4048" xr:uid="{00000000-0005-0000-0000-00005E280000}"/>
    <cellStyle name="Normal 109 2 3 2" xfId="12936" xr:uid="{2114812E-1A5D-45D2-8F58-3DE9C406ADFA}"/>
    <cellStyle name="Normal 109 2 4" xfId="6571" xr:uid="{00000000-0005-0000-0000-00005F280000}"/>
    <cellStyle name="Normal 109 2 4 2" xfId="15026" xr:uid="{609EE96C-86A8-436A-9E98-A97DC1D20BB9}"/>
    <cellStyle name="Normal 109 2 5" xfId="9142" xr:uid="{00000000-0005-0000-0000-000060280000}"/>
    <cellStyle name="Normal 109 2 5 2" xfId="17597" xr:uid="{27A1310C-3647-401C-B6AE-6EFD4660A9E8}"/>
    <cellStyle name="Normal 109 2 6" xfId="11891" xr:uid="{FFF4C17F-094B-44B2-8A13-3FAAECA383C5}"/>
    <cellStyle name="Normal 109 3" xfId="3556" xr:uid="{00000000-0005-0000-0000-000061280000}"/>
    <cellStyle name="Normal 109 3 2" xfId="7141" xr:uid="{00000000-0005-0000-0000-000062280000}"/>
    <cellStyle name="Normal 109 3 2 2" xfId="15596" xr:uid="{0B20F0DD-75DD-4DA0-990E-968FD8C9EB82}"/>
    <cellStyle name="Normal 109 3 3" xfId="12449" xr:uid="{0A8B4AF4-7BB5-4C03-93BB-ACFE2C6F9BD4}"/>
    <cellStyle name="Normal 109 4" xfId="3617" xr:uid="{00000000-0005-0000-0000-000063280000}"/>
    <cellStyle name="Normal 109 4 2" xfId="12506" xr:uid="{45F86A60-4EFF-4973-B849-94B3B7A99F65}"/>
    <cellStyle name="Normal 109 5" xfId="6286" xr:uid="{00000000-0005-0000-0000-000064280000}"/>
    <cellStyle name="Normal 109 5 2" xfId="14741" xr:uid="{EDD4C234-0A97-4880-A0AA-F4EDDE3E29D7}"/>
    <cellStyle name="Normal 109 6" xfId="9141" xr:uid="{00000000-0005-0000-0000-000065280000}"/>
    <cellStyle name="Normal 109 6 2" xfId="17596" xr:uid="{C3B69610-9AF4-4988-AC29-8F96B7BBF7D9}"/>
    <cellStyle name="Normal 109 7" xfId="11338" xr:uid="{E6B841EB-4467-4263-A984-E14BB28F063F}"/>
    <cellStyle name="Normal 11" xfId="2539" xr:uid="{00000000-0005-0000-0000-000066280000}"/>
    <cellStyle name="Normal 11 2" xfId="2540" xr:uid="{00000000-0005-0000-0000-000067280000}"/>
    <cellStyle name="Normal 11 3" xfId="9264" xr:uid="{00000000-0005-0000-0000-000068280000}"/>
    <cellStyle name="Normal 110" xfId="2541" xr:uid="{00000000-0005-0000-0000-000069280000}"/>
    <cellStyle name="Normal 110 2" xfId="2999" xr:uid="{00000000-0005-0000-0000-00006A280000}"/>
    <cellStyle name="Normal 110 2 2" xfId="3559" xr:uid="{00000000-0005-0000-0000-00006B280000}"/>
    <cellStyle name="Normal 110 2 2 2" xfId="7144" xr:uid="{00000000-0005-0000-0000-00006C280000}"/>
    <cellStyle name="Normal 110 2 2 2 2" xfId="15599" xr:uid="{B5341FB8-63CD-44AA-A05C-056B25B0E906}"/>
    <cellStyle name="Normal 110 2 2 3" xfId="12452" xr:uid="{4B0355F7-442E-4884-BDD4-5121A3C1F28D}"/>
    <cellStyle name="Normal 110 2 3" xfId="3901" xr:uid="{00000000-0005-0000-0000-00006D280000}"/>
    <cellStyle name="Normal 110 2 3 2" xfId="12790" xr:uid="{4714EDF0-24A6-4CA7-AF18-8AAB428FEFA2}"/>
    <cellStyle name="Normal 110 2 4" xfId="6572" xr:uid="{00000000-0005-0000-0000-00006E280000}"/>
    <cellStyle name="Normal 110 2 4 2" xfId="15027" xr:uid="{434EBF39-3472-4B46-97BD-10604D2FCBE3}"/>
    <cellStyle name="Normal 110 2 5" xfId="9144" xr:uid="{00000000-0005-0000-0000-00006F280000}"/>
    <cellStyle name="Normal 110 2 5 2" xfId="17599" xr:uid="{D8130F99-C8AF-45C5-A37F-554001120AB9}"/>
    <cellStyle name="Normal 110 2 6" xfId="11892" xr:uid="{496ABA96-9E0A-4A6B-8E20-47306D913537}"/>
    <cellStyle name="Normal 110 3" xfId="3558" xr:uid="{00000000-0005-0000-0000-000070280000}"/>
    <cellStyle name="Normal 110 3 2" xfId="7143" xr:uid="{00000000-0005-0000-0000-000071280000}"/>
    <cellStyle name="Normal 110 3 2 2" xfId="15598" xr:uid="{206AED01-D00B-42AE-9DD0-6ED90DD3B989}"/>
    <cellStyle name="Normal 110 3 3" xfId="12451" xr:uid="{615AA2DD-C25D-4949-9C75-5E863205F827}"/>
    <cellStyle name="Normal 110 4" xfId="3760" xr:uid="{00000000-0005-0000-0000-000072280000}"/>
    <cellStyle name="Normal 110 4 2" xfId="12649" xr:uid="{FEEE574C-A1F2-4BF6-B333-4FDA42662617}"/>
    <cellStyle name="Normal 110 5" xfId="6287" xr:uid="{00000000-0005-0000-0000-000073280000}"/>
    <cellStyle name="Normal 110 5 2" xfId="14742" xr:uid="{DF61DDB1-5F15-4D4B-B38C-A89FF6CDAC5A}"/>
    <cellStyle name="Normal 110 6" xfId="9143" xr:uid="{00000000-0005-0000-0000-000074280000}"/>
    <cellStyle name="Normal 110 6 2" xfId="17598" xr:uid="{9C91E3B1-7D58-4F9A-8771-4AB6B1D11C79}"/>
    <cellStyle name="Normal 110 7" xfId="11608" xr:uid="{0BE862D0-9868-4F9D-9F63-ACBC136C85DC}"/>
    <cellStyle name="Normal 111" xfId="2721" xr:uid="{00000000-0005-0000-0000-000075280000}"/>
    <cellStyle name="Normal 111 2" xfId="2728" xr:uid="{00000000-0005-0000-0000-000076280000}"/>
    <cellStyle name="Normal 111 2 2" xfId="3013" xr:uid="{00000000-0005-0000-0000-000077280000}"/>
    <cellStyle name="Normal 111 2 2 2" xfId="3589" xr:uid="{00000000-0005-0000-0000-000078280000}"/>
    <cellStyle name="Normal 111 2 2 2 2" xfId="7172" xr:uid="{00000000-0005-0000-0000-000079280000}"/>
    <cellStyle name="Normal 111 2 2 2 2 2" xfId="15627" xr:uid="{79900055-BFDB-4E61-A648-9B12E2449336}"/>
    <cellStyle name="Normal 111 2 2 2 3" xfId="12480" xr:uid="{6216B855-6AD5-453F-93D0-360730F05D41}"/>
    <cellStyle name="Normal 111 2 2 3" xfId="6586" xr:uid="{00000000-0005-0000-0000-00007A280000}"/>
    <cellStyle name="Normal 111 2 2 3 2" xfId="15041" xr:uid="{F209CB1D-BD3F-47A7-99C9-662120A21553}"/>
    <cellStyle name="Normal 111 2 2 4" xfId="9172" xr:uid="{00000000-0005-0000-0000-00007B280000}"/>
    <cellStyle name="Normal 111 2 2 4 2" xfId="17627" xr:uid="{ABF60BCC-A325-48F1-9F26-AD69E45D25C0}"/>
    <cellStyle name="Normal 111 2 2 5" xfId="11906" xr:uid="{52E9C319-3A8C-407A-8A34-6082610EB9EE}"/>
    <cellStyle name="Normal 111 2 3" xfId="3017" xr:uid="{00000000-0005-0000-0000-00007C280000}"/>
    <cellStyle name="Normal 111 2 3 2" xfId="6602" xr:uid="{00000000-0005-0000-0000-00007D280000}"/>
    <cellStyle name="Normal 111 2 3 2 2" xfId="15057" xr:uid="{9A2B3515-363B-4F26-95B0-ED69D73CFA1A}"/>
    <cellStyle name="Normal 111 2 3 3" xfId="11910" xr:uid="{07AF0618-5E79-4D76-9829-8E47243EA528}"/>
    <cellStyle name="Normal 111 2 4" xfId="3610" xr:uid="{00000000-0005-0000-0000-00007E280000}"/>
    <cellStyle name="Normal 111 2 4 2" xfId="12499" xr:uid="{130842D5-5299-489F-B0BE-83BF89453369}"/>
    <cellStyle name="Normal 111 2 5" xfId="6301" xr:uid="{00000000-0005-0000-0000-00007F280000}"/>
    <cellStyle name="Normal 111 2 5 2" xfId="14756" xr:uid="{6534BB45-495D-48C5-9F84-A9401B9379C4}"/>
    <cellStyle name="Normal 111 2 6" xfId="8603" xr:uid="{00000000-0005-0000-0000-000080280000}"/>
    <cellStyle name="Normal 111 2 6 2" xfId="17058" xr:uid="{E50A0A48-28B5-49CF-B467-F9BFBEF2CFC0}"/>
    <cellStyle name="Normal 111 2 7" xfId="11621" xr:uid="{83A013B2-0544-438F-8E9F-38418E9BA1D9}"/>
    <cellStyle name="Normal 111 3" xfId="3560" xr:uid="{00000000-0005-0000-0000-000081280000}"/>
    <cellStyle name="Normal 111 3 2" xfId="7145" xr:uid="{00000000-0005-0000-0000-000082280000}"/>
    <cellStyle name="Normal 111 3 2 2" xfId="15600" xr:uid="{8B465D90-DCA5-4712-8215-ADFF1687E627}"/>
    <cellStyle name="Normal 111 3 3" xfId="12453" xr:uid="{0CD32350-0F31-4D50-A2F5-44182F4E9143}"/>
    <cellStyle name="Normal 111 4" xfId="4146" xr:uid="{00000000-0005-0000-0000-000083280000}"/>
    <cellStyle name="Normal 111 4 2" xfId="13034" xr:uid="{5717F33B-6F94-42A4-AB7C-7C2E22768827}"/>
    <cellStyle name="Normal 111 5" xfId="6017" xr:uid="{00000000-0005-0000-0000-000084280000}"/>
    <cellStyle name="Normal 111 5 2" xfId="14472" xr:uid="{F5A01EB9-461D-4D42-9867-2B0C4AC4B808}"/>
    <cellStyle name="Normal 111 6" xfId="9145" xr:uid="{00000000-0005-0000-0000-000085280000}"/>
    <cellStyle name="Normal 111 6 2" xfId="17600" xr:uid="{9B44B87E-454D-4BD1-8BD2-F588FD97A07E}"/>
    <cellStyle name="Normal 111 7" xfId="11618" xr:uid="{2AC3444C-329F-45BB-8C80-BBF60F20CFBC}"/>
    <cellStyle name="Normal 112" xfId="123" xr:uid="{00000000-0005-0000-0000-000086280000}"/>
    <cellStyle name="Normal 112 2" xfId="2725" xr:uid="{00000000-0005-0000-0000-000087280000}"/>
    <cellStyle name="Normal 113" xfId="3014" xr:uid="{00000000-0005-0000-0000-000088280000}"/>
    <cellStyle name="Normal 113 2" xfId="6599" xr:uid="{00000000-0005-0000-0000-000089280000}"/>
    <cellStyle name="Normal 113 2 2" xfId="15054" xr:uid="{5EA544F3-3457-47EE-999C-ECEC4B3F7DDC}"/>
    <cellStyle name="Normal 113 3" xfId="11907" xr:uid="{D5B84C14-1E8D-43DA-AB51-AFCC49CE8068}"/>
    <cellStyle name="Normal 114" xfId="2722" xr:uid="{00000000-0005-0000-0000-00008A280000}"/>
    <cellStyle name="Normal 114 2" xfId="3590" xr:uid="{00000000-0005-0000-0000-00008B280000}"/>
    <cellStyle name="Normal 114 2 2" xfId="7173" xr:uid="{00000000-0005-0000-0000-00008C280000}"/>
    <cellStyle name="Normal 114 2 2 2" xfId="15628" xr:uid="{2C646683-1A44-4746-823B-911D8FBA290B}"/>
    <cellStyle name="Normal 114 3" xfId="4167" xr:uid="{00000000-0005-0000-0000-00008D280000}"/>
    <cellStyle name="Normal 114 3 2" xfId="13055" xr:uid="{B2D0260F-54FF-41C3-8689-065205DACEC3}"/>
    <cellStyle name="Normal 115" xfId="8588" xr:uid="{00000000-0005-0000-0000-00008E280000}"/>
    <cellStyle name="Normal 115 2" xfId="17043" xr:uid="{3FC1F702-7344-4BFF-BF36-421B923FEE11}"/>
    <cellStyle name="Normal 116" xfId="9186" xr:uid="{00000000-0005-0000-0000-00008F280000}"/>
    <cellStyle name="Normal 116 2" xfId="9201" xr:uid="{00000000-0005-0000-0000-000090280000}"/>
    <cellStyle name="Normal 117" xfId="9188" xr:uid="{00000000-0005-0000-0000-000091280000}"/>
    <cellStyle name="Normal 117 2" xfId="9203" xr:uid="{00000000-0005-0000-0000-000092280000}"/>
    <cellStyle name="Normal 118" xfId="34" xr:uid="{00000000-0005-0000-0000-00002C280000}"/>
    <cellStyle name="Normal 119" xfId="11324" xr:uid="{C07951A4-783E-4812-91AF-C00D4AC0437E}"/>
    <cellStyle name="Normal 12" xfId="2542" xr:uid="{00000000-0005-0000-0000-000093280000}"/>
    <cellStyle name="Normal 12 2" xfId="2543" xr:uid="{00000000-0005-0000-0000-000094280000}"/>
    <cellStyle name="Normal 12 3" xfId="10481" xr:uid="{00000000-0005-0000-0000-000095280000}"/>
    <cellStyle name="Normal 120" xfId="11325" xr:uid="{55D14433-20E9-4366-BCA7-C4335CED4046}"/>
    <cellStyle name="Normal 121" xfId="11328" xr:uid="{CB060AB3-0D54-45EC-AD9A-2599F0CA04E6}"/>
    <cellStyle name="Normal 122" xfId="11333" xr:uid="{6390FB7B-AD94-43C4-8ABF-D9D443DE6C3A}"/>
    <cellStyle name="Normal 13" xfId="2544" xr:uid="{00000000-0005-0000-0000-000096280000}"/>
    <cellStyle name="Normal 13 2" xfId="2545" xr:uid="{00000000-0005-0000-0000-000097280000}"/>
    <cellStyle name="Normal 13 2 2" xfId="10573" xr:uid="{00000000-0005-0000-0000-000098280000}"/>
    <cellStyle name="Normal 13 2 2 2" xfId="18980" xr:uid="{FD8CBB54-51CE-42D6-A699-F21EC22BD302}"/>
    <cellStyle name="Normal 13 3" xfId="10153" xr:uid="{00000000-0005-0000-0000-000099280000}"/>
    <cellStyle name="Normal 13 3 2" xfId="18571" xr:uid="{D27A1C1E-FF22-4FF8-9029-A059B6FB6728}"/>
    <cellStyle name="Normal 13 4" xfId="10095" xr:uid="{00000000-0005-0000-0000-00009A280000}"/>
    <cellStyle name="Normal 13 4 2" xfId="18517" xr:uid="{CA80817B-180A-434B-8C05-88A426115179}"/>
    <cellStyle name="Normal 14" xfId="2546" xr:uid="{00000000-0005-0000-0000-00009B280000}"/>
    <cellStyle name="Normal 14 2" xfId="2547" xr:uid="{00000000-0005-0000-0000-00009C280000}"/>
    <cellStyle name="Normal 14 2 2" xfId="9262" xr:uid="{00000000-0005-0000-0000-00009D280000}"/>
    <cellStyle name="Normal 14 2 2 2" xfId="17690" xr:uid="{F99DA2C7-2244-43CD-A935-07245C8ECA82}"/>
    <cellStyle name="Normal 14 3" xfId="10480" xr:uid="{00000000-0005-0000-0000-00009E280000}"/>
    <cellStyle name="Normal 14 3 2" xfId="18895" xr:uid="{7216119E-5766-4A9F-BF97-4984AE4F01B3}"/>
    <cellStyle name="Normal 14 4" xfId="9263" xr:uid="{00000000-0005-0000-0000-00009F280000}"/>
    <cellStyle name="Normal 14 4 2" xfId="17691" xr:uid="{5CF27751-C942-43E6-A048-A59166BCBA2B}"/>
    <cellStyle name="Normal 15" xfId="2548" xr:uid="{00000000-0005-0000-0000-0000A0280000}"/>
    <cellStyle name="Normal 15 2" xfId="2549" xr:uid="{00000000-0005-0000-0000-0000A1280000}"/>
    <cellStyle name="Normal 15 2 2" xfId="10572" xr:uid="{00000000-0005-0000-0000-0000A2280000}"/>
    <cellStyle name="Normal 15 2 2 2" xfId="18979" xr:uid="{EE3F1C33-C24E-4B6E-8EEF-C902E639DCD7}"/>
    <cellStyle name="Normal 15 3" xfId="10152" xr:uid="{00000000-0005-0000-0000-0000A3280000}"/>
    <cellStyle name="Normal 15 3 2" xfId="18570" xr:uid="{30AC61B6-FBB3-4A65-B19D-D95F004C1A24}"/>
    <cellStyle name="Normal 15 4" xfId="10094" xr:uid="{00000000-0005-0000-0000-0000A4280000}"/>
    <cellStyle name="Normal 15 4 2" xfId="18516" xr:uid="{38A40ADB-B609-4771-954A-680ECE6E0744}"/>
    <cellStyle name="Normal 16" xfId="2550" xr:uid="{00000000-0005-0000-0000-0000A5280000}"/>
    <cellStyle name="Normal 16 2" xfId="2551" xr:uid="{00000000-0005-0000-0000-0000A6280000}"/>
    <cellStyle name="Normal 16 2 2" xfId="9260" xr:uid="{00000000-0005-0000-0000-0000A7280000}"/>
    <cellStyle name="Normal 16 2 2 2" xfId="17688" xr:uid="{B263F1E3-E051-46D2-82AA-45A6E6388419}"/>
    <cellStyle name="Normal 16 3" xfId="10479" xr:uid="{00000000-0005-0000-0000-0000A8280000}"/>
    <cellStyle name="Normal 16 3 2" xfId="18894" xr:uid="{39625E0C-BF93-498D-901F-304681D90268}"/>
    <cellStyle name="Normal 16 4" xfId="9261" xr:uid="{00000000-0005-0000-0000-0000A9280000}"/>
    <cellStyle name="Normal 16 4 2" xfId="17689" xr:uid="{5CE9BDD0-3458-4E1B-B010-A76A4E2EE547}"/>
    <cellStyle name="Normal 17" xfId="2552" xr:uid="{00000000-0005-0000-0000-0000AA280000}"/>
    <cellStyle name="Normal 17 2" xfId="2553" xr:uid="{00000000-0005-0000-0000-0000AB280000}"/>
    <cellStyle name="Normal 18" xfId="2554" xr:uid="{00000000-0005-0000-0000-0000AC280000}"/>
    <cellStyle name="Normal 18 2" xfId="2555" xr:uid="{00000000-0005-0000-0000-0000AD280000}"/>
    <cellStyle name="Normal 18 2 2" xfId="10463" xr:uid="{00000000-0005-0000-0000-0000AE280000}"/>
    <cellStyle name="Normal 18 3" xfId="10554" xr:uid="{00000000-0005-0000-0000-0000AF280000}"/>
    <cellStyle name="Normal 19" xfId="2556" xr:uid="{00000000-0005-0000-0000-0000B0280000}"/>
    <cellStyle name="Normal 19 2" xfId="2557" xr:uid="{00000000-0005-0000-0000-0000B1280000}"/>
    <cellStyle name="Normal 19 3" xfId="9225" xr:uid="{00000000-0005-0000-0000-0000B2280000}"/>
    <cellStyle name="Normal 19 3 2" xfId="17660" xr:uid="{E4AECDF1-75D8-4A9B-88AE-392C0649BAC7}"/>
    <cellStyle name="Normal 2" xfId="7" xr:uid="{00000000-0005-0000-0000-000005000000}"/>
    <cellStyle name="Normal 2 10" xfId="3656" xr:uid="{00000000-0005-0000-0000-0000B4280000}"/>
    <cellStyle name="Normal 2 10 2" xfId="12545" xr:uid="{EBFC69F5-55C5-47DD-A741-EDEB92E9AB75}"/>
    <cellStyle name="Normal 2 11" xfId="6016" xr:uid="{00000000-0005-0000-0000-0000B5280000}"/>
    <cellStyle name="Normal 2 11 2" xfId="14471" xr:uid="{C69A78F3-E058-489E-AC5D-0899D89955F1}"/>
    <cellStyle name="Normal 2 12" xfId="9146" xr:uid="{00000000-0005-0000-0000-0000B6280000}"/>
    <cellStyle name="Normal 2 12 2" xfId="17601" xr:uid="{4FA534EC-85C6-4A75-A1FB-66244CBC5D85}"/>
    <cellStyle name="Normal 2 13" xfId="10735" xr:uid="{00000000-0005-0000-0000-0000B7280000}"/>
    <cellStyle name="Normal 2 14" xfId="10732" xr:uid="{00000000-0005-0000-0000-0000B8280000}"/>
    <cellStyle name="Normal 2 15" xfId="19351" xr:uid="{D94F21C0-03ED-4E7E-962B-1E5EFA2B11AF}"/>
    <cellStyle name="Normal 2 2" xfId="13" xr:uid="{00000000-0005-0000-0000-000006000000}"/>
    <cellStyle name="Normal 2 2 2" xfId="4247" xr:uid="{00000000-0005-0000-0000-0000BA280000}"/>
    <cellStyle name="Normal 2 2 3" xfId="4248" xr:uid="{00000000-0005-0000-0000-0000BB280000}"/>
    <cellStyle name="Normal 2 2 3 2" xfId="10814" xr:uid="{00000000-0005-0000-0000-0000BC280000}"/>
    <cellStyle name="Normal 2 2_COREP GL04rev3" xfId="4249" xr:uid="{00000000-0005-0000-0000-0000BD280000}"/>
    <cellStyle name="Normal 2 3" xfId="2727" xr:uid="{00000000-0005-0000-0000-0000BE280000}"/>
    <cellStyle name="Normal 2 3 2" xfId="3012" xr:uid="{00000000-0005-0000-0000-0000BF280000}"/>
    <cellStyle name="Normal 2 3 2 2" xfId="3588" xr:uid="{00000000-0005-0000-0000-0000C0280000}"/>
    <cellStyle name="Normal 2 3 2 2 2" xfId="7171" xr:uid="{00000000-0005-0000-0000-0000C1280000}"/>
    <cellStyle name="Normal 2 3 2 2 2 2" xfId="15626" xr:uid="{F856E4BE-2D23-488F-A61D-1A179676F53B}"/>
    <cellStyle name="Normal 2 3 2 2 3" xfId="12479" xr:uid="{8CA30E9B-ED7F-4E52-B532-9333B013ACBA}"/>
    <cellStyle name="Normal 2 3 2 3" xfId="4276" xr:uid="{00000000-0005-0000-0000-0000C2280000}"/>
    <cellStyle name="Normal 2 3 2 4" xfId="6585" xr:uid="{00000000-0005-0000-0000-0000C3280000}"/>
    <cellStyle name="Normal 2 3 2 4 2" xfId="15040" xr:uid="{81280831-8DA3-4AB9-8C22-0313D8D0BD86}"/>
    <cellStyle name="Normal 2 3 2 5" xfId="9171" xr:uid="{00000000-0005-0000-0000-0000C4280000}"/>
    <cellStyle name="Normal 2 3 2 5 2" xfId="17626" xr:uid="{87E1352E-F448-4681-BBA1-CCA359C17438}"/>
    <cellStyle name="Normal 2 3 2 6" xfId="11905" xr:uid="{978CDFB7-ACEF-4C0A-BEC6-018B6ED1FD4B}"/>
    <cellStyle name="Normal 2 3 3" xfId="3016" xr:uid="{00000000-0005-0000-0000-0000C5280000}"/>
    <cellStyle name="Normal 2 3 3 2" xfId="6601" xr:uid="{00000000-0005-0000-0000-0000C6280000}"/>
    <cellStyle name="Normal 2 3 3 2 2" xfId="15056" xr:uid="{AD17ECA0-97EE-419A-8E93-595CB27120EE}"/>
    <cellStyle name="Normal 2 3 3 3" xfId="11909" xr:uid="{895BE158-7896-40EF-B09B-18E05F801225}"/>
    <cellStyle name="Normal 2 3 4" xfId="4250" xr:uid="{00000000-0005-0000-0000-0000C7280000}"/>
    <cellStyle name="Normal 2 3 5" xfId="3928" xr:uid="{00000000-0005-0000-0000-0000C8280000}"/>
    <cellStyle name="Normal 2 3 5 2" xfId="12817" xr:uid="{F3015709-443F-418B-86F9-24CF31EEB9D3}"/>
    <cellStyle name="Normal 2 3 6" xfId="6300" xr:uid="{00000000-0005-0000-0000-0000C9280000}"/>
    <cellStyle name="Normal 2 3 6 2" xfId="14755" xr:uid="{D43D7DD7-EC72-478E-BE27-75061AA15032}"/>
    <cellStyle name="Normal 2 3 7" xfId="8602" xr:uid="{00000000-0005-0000-0000-0000CA280000}"/>
    <cellStyle name="Normal 2 3 7 2" xfId="17057" xr:uid="{EB0B9626-C626-49A5-85AC-D9BD429E4340}"/>
    <cellStyle name="Normal 2 3 8" xfId="11620" xr:uid="{789278CB-6298-4FE8-8DE4-D039EDD573F6}"/>
    <cellStyle name="Normal 2 4" xfId="3561" xr:uid="{00000000-0005-0000-0000-0000CB280000}"/>
    <cellStyle name="Normal 2 4 2" xfId="7146" xr:uid="{00000000-0005-0000-0000-0000CC280000}"/>
    <cellStyle name="Normal 2 4 2 2" xfId="15601" xr:uid="{539BD422-2D14-4517-B227-1CB70CB2ECCE}"/>
    <cellStyle name="Normal 2 4 3" xfId="19346" xr:uid="{04DD5644-50E9-4858-94E0-C428B0C297BA}"/>
    <cellStyle name="Normal 2 4 4" xfId="12454" xr:uid="{A8088508-53D5-4000-B893-516642CED359}"/>
    <cellStyle name="Normal 2 5" xfId="2724" xr:uid="{00000000-0005-0000-0000-0000CD280000}"/>
    <cellStyle name="Normal 2 5 2" xfId="11619" xr:uid="{ACBA415F-08C1-43F4-9485-A4C0375EF3B4}"/>
    <cellStyle name="Normal 2 6" xfId="3978" xr:uid="{00000000-0005-0000-0000-0000CE280000}"/>
    <cellStyle name="Normal 2 6 2" xfId="12867" xr:uid="{AB4EEF96-AC37-43FA-841A-6EE6D4F23E8C}"/>
    <cellStyle name="Normal 2 7" xfId="6015" xr:uid="{00000000-0005-0000-0000-0000CF280000}"/>
    <cellStyle name="Normal 2 7 2" xfId="14470" xr:uid="{645A4AE8-99EA-4004-A4A5-B84EDBCE2DE3}"/>
    <cellStyle name="Normal 2 8" xfId="4118" xr:uid="{00000000-0005-0000-0000-0000D0280000}"/>
    <cellStyle name="Normal 2 8 2" xfId="13006" xr:uid="{989164BF-3D29-4F84-8C6F-97DF3AAE0710}"/>
    <cellStyle name="Normal 2 9" xfId="3652" xr:uid="{00000000-0005-0000-0000-0000D1280000}"/>
    <cellStyle name="Normal 2 9 2" xfId="12541" xr:uid="{25EFA7D9-73B0-4627-BE95-6915D45AB6F1}"/>
    <cellStyle name="Normal 2_~0149226" xfId="10815" xr:uid="{00000000-0005-0000-0000-0000D2280000}"/>
    <cellStyle name="Normal 20" xfId="2558" xr:uid="{00000000-0005-0000-0000-0000D3280000}"/>
    <cellStyle name="Normal 20 2" xfId="11" xr:uid="{00000000-0005-0000-0000-000007000000}"/>
    <cellStyle name="Normal 20 2 2" xfId="2559" xr:uid="{00000000-0005-0000-0000-0000D4280000}"/>
    <cellStyle name="Normal 20 3" xfId="10137" xr:uid="{00000000-0005-0000-0000-0000D5280000}"/>
    <cellStyle name="Normal 21" xfId="2560" xr:uid="{00000000-0005-0000-0000-0000D6280000}"/>
    <cellStyle name="Normal 21 2" xfId="2561" xr:uid="{00000000-0005-0000-0000-0000D7280000}"/>
    <cellStyle name="Normal 21 3" xfId="19344" xr:uid="{9010DE47-BA09-424C-BDE2-7D1FA50DF6B2}"/>
    <cellStyle name="Normal 22" xfId="2562" xr:uid="{00000000-0005-0000-0000-0000D8280000}"/>
    <cellStyle name="Normal 22 2" xfId="2563" xr:uid="{00000000-0005-0000-0000-0000D9280000}"/>
    <cellStyle name="Normal 23" xfId="2564" xr:uid="{00000000-0005-0000-0000-0000DA280000}"/>
    <cellStyle name="Normal 23 2" xfId="2565" xr:uid="{00000000-0005-0000-0000-0000DB280000}"/>
    <cellStyle name="Normal 24" xfId="2566" xr:uid="{00000000-0005-0000-0000-0000DC280000}"/>
    <cellStyle name="Normal 24 2" xfId="2567" xr:uid="{00000000-0005-0000-0000-0000DD280000}"/>
    <cellStyle name="Normal 25" xfId="2568" xr:uid="{00000000-0005-0000-0000-0000DE280000}"/>
    <cellStyle name="Normal 25 2" xfId="2569" xr:uid="{00000000-0005-0000-0000-0000DF280000}"/>
    <cellStyle name="Normal 26" xfId="2570" xr:uid="{00000000-0005-0000-0000-0000E0280000}"/>
    <cellStyle name="Normal 26 2" xfId="2571" xr:uid="{00000000-0005-0000-0000-0000E1280000}"/>
    <cellStyle name="Normal 27" xfId="2572" xr:uid="{00000000-0005-0000-0000-0000E2280000}"/>
    <cellStyle name="Normal 27 2" xfId="2573" xr:uid="{00000000-0005-0000-0000-0000E3280000}"/>
    <cellStyle name="Normal 28" xfId="2574" xr:uid="{00000000-0005-0000-0000-0000E4280000}"/>
    <cellStyle name="Normal 28 2" xfId="2575" xr:uid="{00000000-0005-0000-0000-0000E5280000}"/>
    <cellStyle name="Normal 29" xfId="2576" xr:uid="{00000000-0005-0000-0000-0000E6280000}"/>
    <cellStyle name="Normal 29 2" xfId="2577" xr:uid="{00000000-0005-0000-0000-0000E7280000}"/>
    <cellStyle name="Normal 3" xfId="16" xr:uid="{00000000-0005-0000-0000-000008000000}"/>
    <cellStyle name="Normal 3 10" xfId="96" xr:uid="{00000000-0005-0000-0000-0000E8280000}"/>
    <cellStyle name="Normal 3 11" xfId="11335" xr:uid="{7F002B6B-6FC0-465B-BB14-2EFFA83289F9}"/>
    <cellStyle name="Normal 3 2" xfId="97" xr:uid="{00000000-0005-0000-0000-0000E9280000}"/>
    <cellStyle name="Normal 3 2 2" xfId="2578" xr:uid="{00000000-0005-0000-0000-0000EA280000}"/>
    <cellStyle name="Normal 3 2 3" xfId="3001" xr:uid="{00000000-0005-0000-0000-0000EB280000}"/>
    <cellStyle name="Normal 3 2 3 2" xfId="3564" xr:uid="{00000000-0005-0000-0000-0000EC280000}"/>
    <cellStyle name="Normal 3 2 3 2 2" xfId="7149" xr:uid="{00000000-0005-0000-0000-0000ED280000}"/>
    <cellStyle name="Normal 3 2 3 2 2 2" xfId="15604" xr:uid="{9744296C-D0BD-4A13-9013-FBD9FAF2A597}"/>
    <cellStyle name="Normal 3 2 3 2 3" xfId="12457" xr:uid="{24EDFCD6-C218-4CE2-ACEA-83C33B42D5E7}"/>
    <cellStyle name="Normal 3 2 3 3" xfId="4149" xr:uid="{00000000-0005-0000-0000-0000EE280000}"/>
    <cellStyle name="Normal 3 2 3 3 2" xfId="13037" xr:uid="{F459A491-0191-4B6A-9C85-1E5F4B8AA31C}"/>
    <cellStyle name="Normal 3 2 3 4" xfId="6574" xr:uid="{00000000-0005-0000-0000-0000EF280000}"/>
    <cellStyle name="Normal 3 2 3 4 2" xfId="15029" xr:uid="{2C65D0B3-6DEB-418E-A4E2-790B9ECBDFB5}"/>
    <cellStyle name="Normal 3 2 3 5" xfId="9149" xr:uid="{00000000-0005-0000-0000-0000F0280000}"/>
    <cellStyle name="Normal 3 2 3 5 2" xfId="17604" xr:uid="{5A5FB6C9-7ED3-4880-BCAB-790A3DAEB3A2}"/>
    <cellStyle name="Normal 3 2 3 6" xfId="11894" xr:uid="{58A20D24-6DA9-4BDF-855C-1FE833A6B572}"/>
    <cellStyle name="Normal 3 2 4" xfId="3563" xr:uid="{00000000-0005-0000-0000-0000F1280000}"/>
    <cellStyle name="Normal 3 2 4 2" xfId="7148" xr:uid="{00000000-0005-0000-0000-0000F2280000}"/>
    <cellStyle name="Normal 3 2 4 2 2" xfId="15603" xr:uid="{49E8380B-EF10-4F38-881C-AFE91DAD6184}"/>
    <cellStyle name="Normal 3 2 4 3" xfId="12456" xr:uid="{EB66FC8A-9FA9-4AC9-ACE8-B3ACD079F49F}"/>
    <cellStyle name="Normal 3 2 5" xfId="4252" xr:uid="{00000000-0005-0000-0000-0000F3280000}"/>
    <cellStyle name="Normal 3 2 6" xfId="3615" xr:uid="{00000000-0005-0000-0000-0000F4280000}"/>
    <cellStyle name="Normal 3 2 6 2" xfId="12504" xr:uid="{1AA28CB2-2179-4AB5-B6FD-95CBFC5AABE4}"/>
    <cellStyle name="Normal 3 2 7" xfId="6289" xr:uid="{00000000-0005-0000-0000-0000F5280000}"/>
    <cellStyle name="Normal 3 2 7 2" xfId="14744" xr:uid="{5663F0AC-5468-4BF9-8C27-811DC8DDE606}"/>
    <cellStyle name="Normal 3 2 8" xfId="9148" xr:uid="{00000000-0005-0000-0000-0000F6280000}"/>
    <cellStyle name="Normal 3 2 8 2" xfId="17603" xr:uid="{5392D618-C815-4801-9D47-A187AB479667}"/>
    <cellStyle name="Normal 3 2 9" xfId="11336" xr:uid="{52246351-C0BA-493E-AB07-D95E2243FE23}"/>
    <cellStyle name="Normal 3 3" xfId="98" xr:uid="{00000000-0005-0000-0000-0000F7280000}"/>
    <cellStyle name="Normal 3 3 2" xfId="4253" xr:uid="{00000000-0005-0000-0000-0000F8280000}"/>
    <cellStyle name="Normal 3 3_Balanse" xfId="11254" xr:uid="{00000000-0005-0000-0000-0000F9280000}"/>
    <cellStyle name="Normal 3 4" xfId="3000" xr:uid="{00000000-0005-0000-0000-0000FA280000}"/>
    <cellStyle name="Normal 3 4 2" xfId="3565" xr:uid="{00000000-0005-0000-0000-0000FB280000}"/>
    <cellStyle name="Normal 3 4 2 2" xfId="7150" xr:uid="{00000000-0005-0000-0000-0000FC280000}"/>
    <cellStyle name="Normal 3 4 2 2 2" xfId="15605" xr:uid="{A3DBC064-B616-4D28-B7F5-03D56D53A753}"/>
    <cellStyle name="Normal 3 4 2 3" xfId="12458" xr:uid="{31C838A8-E5C2-4456-8486-AF873BACF8D2}"/>
    <cellStyle name="Normal 3 4 3" xfId="3683" xr:uid="{00000000-0005-0000-0000-0000FD280000}"/>
    <cellStyle name="Normal 3 4 3 2" xfId="12572" xr:uid="{31E77EBD-B7C2-4818-A9BD-621ADA8B4009}"/>
    <cellStyle name="Normal 3 4 4" xfId="6573" xr:uid="{00000000-0005-0000-0000-0000FE280000}"/>
    <cellStyle name="Normal 3 4 4 2" xfId="15028" xr:uid="{FF98227F-2FDB-4CDD-9FCF-12984EA1275A}"/>
    <cellStyle name="Normal 3 4 5" xfId="9150" xr:uid="{00000000-0005-0000-0000-0000FF280000}"/>
    <cellStyle name="Normal 3 4 5 2" xfId="17605" xr:uid="{996E25CD-51CD-4077-BA88-F10184BD5BD8}"/>
    <cellStyle name="Normal 3 4 6" xfId="10478" xr:uid="{00000000-0005-0000-0000-000000290000}"/>
    <cellStyle name="Normal 3 4 7" xfId="11893" xr:uid="{909A7DF6-2C0B-4157-B346-0D2D47E8FB44}"/>
    <cellStyle name="Normal 3 5" xfId="3562" xr:uid="{00000000-0005-0000-0000-000001290000}"/>
    <cellStyle name="Normal 3 5 2" xfId="7147" xr:uid="{00000000-0005-0000-0000-000002290000}"/>
    <cellStyle name="Normal 3 5 2 2" xfId="15602" xr:uid="{F75A1D96-FE03-4BCF-9190-FCDA3319AFFF}"/>
    <cellStyle name="Normal 3 5 3" xfId="10093" xr:uid="{00000000-0005-0000-0000-000003290000}"/>
    <cellStyle name="Normal 3 5 4" xfId="12455" xr:uid="{7451CCB3-4C8C-4F9A-8292-F51EB0607CB3}"/>
    <cellStyle name="Normal 3 6" xfId="4251" xr:uid="{00000000-0005-0000-0000-000004290000}"/>
    <cellStyle name="Normal 3 7" xfId="3614" xr:uid="{00000000-0005-0000-0000-000005290000}"/>
    <cellStyle name="Normal 3 7 2" xfId="12503" xr:uid="{F94EAA83-6F73-4BAD-BDDE-C14BB8617B6B}"/>
    <cellStyle name="Normal 3 8" xfId="6288" xr:uid="{00000000-0005-0000-0000-000006290000}"/>
    <cellStyle name="Normal 3 8 2" xfId="14743" xr:uid="{C64240B0-B917-4D32-A603-C0A02DE8272F}"/>
    <cellStyle name="Normal 3 9" xfId="9147" xr:uid="{00000000-0005-0000-0000-000007290000}"/>
    <cellStyle name="Normal 3 9 2" xfId="17602" xr:uid="{42C40C32-C7C9-4AE1-BCFB-951FBDDBDF66}"/>
    <cellStyle name="Normal 3_~1520012" xfId="4254" xr:uid="{00000000-0005-0000-0000-000008290000}"/>
    <cellStyle name="Normal 30" xfId="2579" xr:uid="{00000000-0005-0000-0000-000009290000}"/>
    <cellStyle name="Normal 30 2" xfId="2580" xr:uid="{00000000-0005-0000-0000-00000A290000}"/>
    <cellStyle name="Normal 31" xfId="2581" xr:uid="{00000000-0005-0000-0000-00000B290000}"/>
    <cellStyle name="Normal 31 2" xfId="2582" xr:uid="{00000000-0005-0000-0000-00000C290000}"/>
    <cellStyle name="Normal 32" xfId="2583" xr:uid="{00000000-0005-0000-0000-00000D290000}"/>
    <cellStyle name="Normal 32 2" xfId="2584" xr:uid="{00000000-0005-0000-0000-00000E290000}"/>
    <cellStyle name="Normal 33" xfId="2585" xr:uid="{00000000-0005-0000-0000-00000F290000}"/>
    <cellStyle name="Normal 33 2" xfId="2586" xr:uid="{00000000-0005-0000-0000-000010290000}"/>
    <cellStyle name="Normal 34" xfId="2587" xr:uid="{00000000-0005-0000-0000-000011290000}"/>
    <cellStyle name="Normal 34 2" xfId="2588" xr:uid="{00000000-0005-0000-0000-000012290000}"/>
    <cellStyle name="Normal 35" xfId="3" xr:uid="{00000000-0005-0000-0000-000009000000}"/>
    <cellStyle name="Normal 35 2" xfId="8" xr:uid="{00000000-0005-0000-0000-00000A000000}"/>
    <cellStyle name="Normal 35 2 2" xfId="2590" xr:uid="{00000000-0005-0000-0000-000014290000}"/>
    <cellStyle name="Normal 35 3" xfId="10" xr:uid="{00000000-0005-0000-0000-00000B000000}"/>
    <cellStyle name="Normal 35 4" xfId="2589" xr:uid="{00000000-0005-0000-0000-000013290000}"/>
    <cellStyle name="Normal 36" xfId="2591" xr:uid="{00000000-0005-0000-0000-000015290000}"/>
    <cellStyle name="Normal 36 2" xfId="2592" xr:uid="{00000000-0005-0000-0000-000016290000}"/>
    <cellStyle name="Normal 37" xfId="2593" xr:uid="{00000000-0005-0000-0000-000017290000}"/>
    <cellStyle name="Normal 37 2" xfId="2594" xr:uid="{00000000-0005-0000-0000-000018290000}"/>
    <cellStyle name="Normal 38" xfId="2595" xr:uid="{00000000-0005-0000-0000-000019290000}"/>
    <cellStyle name="Normal 38 2" xfId="2596" xr:uid="{00000000-0005-0000-0000-00001A290000}"/>
    <cellStyle name="Normal 39" xfId="2597" xr:uid="{00000000-0005-0000-0000-00001B290000}"/>
    <cellStyle name="Normal 39 2" xfId="2598" xr:uid="{00000000-0005-0000-0000-00001C290000}"/>
    <cellStyle name="Normal 4" xfId="99" xr:uid="{00000000-0005-0000-0000-00001D290000}"/>
    <cellStyle name="Normal 4 10" xfId="19352" xr:uid="{AE6E8934-7542-4D3D-9989-99C869AECA23}"/>
    <cellStyle name="Normal 4 11" xfId="11337" xr:uid="{A519363E-5846-4E01-A9EA-6DBA491FFA56}"/>
    <cellStyle name="Normal 4 2" xfId="2599" xr:uid="{00000000-0005-0000-0000-00001E290000}"/>
    <cellStyle name="Normal 4 2 2" xfId="9259" xr:uid="{00000000-0005-0000-0000-00001F290000}"/>
    <cellStyle name="Normal 4 2_Balanse" xfId="11255" xr:uid="{00000000-0005-0000-0000-000020290000}"/>
    <cellStyle name="Normal 4 3" xfId="3002" xr:uid="{00000000-0005-0000-0000-000021290000}"/>
    <cellStyle name="Normal 4 3 2" xfId="3567" xr:uid="{00000000-0005-0000-0000-000022290000}"/>
    <cellStyle name="Normal 4 3 2 2" xfId="7152" xr:uid="{00000000-0005-0000-0000-000023290000}"/>
    <cellStyle name="Normal 4 3 2 2 2" xfId="15607" xr:uid="{52E0DC69-81E4-4EE8-A310-7961C6088F74}"/>
    <cellStyle name="Normal 4 3 2 3" xfId="12460" xr:uid="{8265E250-C94F-4808-A843-8FDCCE116B3C}"/>
    <cellStyle name="Normal 4 3 3" xfId="4148" xr:uid="{00000000-0005-0000-0000-000024290000}"/>
    <cellStyle name="Normal 4 3 3 2" xfId="13036" xr:uid="{950C82A2-0794-410B-8361-80B5BE8EBED5}"/>
    <cellStyle name="Normal 4 3 4" xfId="6575" xr:uid="{00000000-0005-0000-0000-000025290000}"/>
    <cellStyle name="Normal 4 3 4 2" xfId="15030" xr:uid="{9BFD897D-542A-463D-9C10-E158A11B77B5}"/>
    <cellStyle name="Normal 4 3 5" xfId="9152" xr:uid="{00000000-0005-0000-0000-000026290000}"/>
    <cellStyle name="Normal 4 3 5 2" xfId="17607" xr:uid="{BD8DB8B2-30AA-4D7A-9748-01FE01676A08}"/>
    <cellStyle name="Normal 4 3 6" xfId="11895" xr:uid="{D983029B-B411-4FF1-A6AE-2BDE24E1FEFF}"/>
    <cellStyle name="Normal 4 4" xfId="3566" xr:uid="{00000000-0005-0000-0000-000027290000}"/>
    <cellStyle name="Normal 4 4 2" xfId="7151" xr:uid="{00000000-0005-0000-0000-000028290000}"/>
    <cellStyle name="Normal 4 4 2 2" xfId="15606" xr:uid="{C66363DE-067C-4732-BEFC-808113423B19}"/>
    <cellStyle name="Normal 4 4 3" xfId="9258" xr:uid="{00000000-0005-0000-0000-000029290000}"/>
    <cellStyle name="Normal 4 4 3 2" xfId="17687" xr:uid="{48B7541E-0143-40DA-AA98-630415D4A14F}"/>
    <cellStyle name="Normal 4 4 4" xfId="12459" xr:uid="{BA264E89-6F5C-4BC9-BE5B-528167E36ED5}"/>
    <cellStyle name="Normal 4 5" xfId="4255" xr:uid="{00000000-0005-0000-0000-00002A290000}"/>
    <cellStyle name="Normal 4 5 2" xfId="10477" xr:uid="{00000000-0005-0000-0000-00002B290000}"/>
    <cellStyle name="Normal 4 5 2 2" xfId="18893" xr:uid="{7F272AB6-BF12-49FD-88EF-CD79C28D931C}"/>
    <cellStyle name="Normal 4 5 3" xfId="10092" xr:uid="{00000000-0005-0000-0000-00002C290000}"/>
    <cellStyle name="Normal 4 5 3 2" xfId="18515" xr:uid="{22E9A783-4B9D-46E3-BFC3-BBB52A804A58}"/>
    <cellStyle name="Normal 4 5 4" xfId="9257" xr:uid="{00000000-0005-0000-0000-00002D290000}"/>
    <cellStyle name="Normal 4 5 4 2" xfId="17686" xr:uid="{D62BEA4E-74D4-4F44-AAB5-AA77215D2017}"/>
    <cellStyle name="Normal 4 6" xfId="3759" xr:uid="{00000000-0005-0000-0000-00002E290000}"/>
    <cellStyle name="Normal 4 6 2" xfId="10151" xr:uid="{00000000-0005-0000-0000-00002F290000}"/>
    <cellStyle name="Normal 4 6 2 2" xfId="18569" xr:uid="{57ECA9B4-8226-48EA-92D8-C2590F5B2375}"/>
    <cellStyle name="Normal 4 6 3" xfId="9256" xr:uid="{00000000-0005-0000-0000-000030290000}"/>
    <cellStyle name="Normal 4 6 3 2" xfId="17685" xr:uid="{83307B9E-B3F2-4CA7-B441-9CDD31F6016A}"/>
    <cellStyle name="Normal 4 6 4" xfId="12648" xr:uid="{A2E3115F-D0A6-48FD-A4E0-020DBB68ADA6}"/>
    <cellStyle name="Normal 4 7" xfId="6290" xr:uid="{00000000-0005-0000-0000-000031290000}"/>
    <cellStyle name="Normal 4 7 2" xfId="14745" xr:uid="{54A843F3-A0E9-4CA0-ADD9-C543078251EE}"/>
    <cellStyle name="Normal 4 8" xfId="9151" xr:uid="{00000000-0005-0000-0000-000032290000}"/>
    <cellStyle name="Normal 4 8 2" xfId="17606" xr:uid="{9EEF94BF-594A-475A-8C39-7A0C990BF4F2}"/>
    <cellStyle name="Normal 4 9" xfId="10833" xr:uid="{00000000-0005-0000-0000-000033290000}"/>
    <cellStyle name="Normal 40" xfId="2600" xr:uid="{00000000-0005-0000-0000-000034290000}"/>
    <cellStyle name="Normal 40 2" xfId="2601" xr:uid="{00000000-0005-0000-0000-000035290000}"/>
    <cellStyle name="Normal 41" xfId="2602" xr:uid="{00000000-0005-0000-0000-000036290000}"/>
    <cellStyle name="Normal 41 2" xfId="2603" xr:uid="{00000000-0005-0000-0000-000037290000}"/>
    <cellStyle name="Normal 42" xfId="2604" xr:uid="{00000000-0005-0000-0000-000038290000}"/>
    <cellStyle name="Normal 42 2" xfId="2605" xr:uid="{00000000-0005-0000-0000-000039290000}"/>
    <cellStyle name="Normal 43" xfId="2606" xr:uid="{00000000-0005-0000-0000-00003A290000}"/>
    <cellStyle name="Normal 43 2" xfId="2607" xr:uid="{00000000-0005-0000-0000-00003B290000}"/>
    <cellStyle name="Normal 44" xfId="2608" xr:uid="{00000000-0005-0000-0000-00003C290000}"/>
    <cellStyle name="Normal 44 2" xfId="2609" xr:uid="{00000000-0005-0000-0000-00003D290000}"/>
    <cellStyle name="Normal 45" xfId="2610" xr:uid="{00000000-0005-0000-0000-00003E290000}"/>
    <cellStyle name="Normal 45 2" xfId="2611" xr:uid="{00000000-0005-0000-0000-00003F290000}"/>
    <cellStyle name="Normal 46" xfId="2612" xr:uid="{00000000-0005-0000-0000-000040290000}"/>
    <cellStyle name="Normal 46 2" xfId="2613" xr:uid="{00000000-0005-0000-0000-000041290000}"/>
    <cellStyle name="Normal 47" xfId="2614" xr:uid="{00000000-0005-0000-0000-000042290000}"/>
    <cellStyle name="Normal 47 2" xfId="2615" xr:uid="{00000000-0005-0000-0000-000043290000}"/>
    <cellStyle name="Normal 48" xfId="2616" xr:uid="{00000000-0005-0000-0000-000044290000}"/>
    <cellStyle name="Normal 48 2" xfId="2617" xr:uid="{00000000-0005-0000-0000-000045290000}"/>
    <cellStyle name="Normal 49" xfId="2618" xr:uid="{00000000-0005-0000-0000-000046290000}"/>
    <cellStyle name="Normal 49 2" xfId="2619" xr:uid="{00000000-0005-0000-0000-000047290000}"/>
    <cellStyle name="Normal 5" xfId="119" xr:uid="{00000000-0005-0000-0000-000048290000}"/>
    <cellStyle name="Normal 5 2" xfId="2621" xr:uid="{00000000-0005-0000-0000-000049290000}"/>
    <cellStyle name="Normal 5 2 2" xfId="5949" xr:uid="{00000000-0005-0000-0000-00004A290000}"/>
    <cellStyle name="Normal 5 2 2 2" xfId="8582" xr:uid="{00000000-0005-0000-0000-00004B290000}"/>
    <cellStyle name="Normal 5 2 2 2 2" xfId="17037" xr:uid="{7F00A0E3-A001-4497-A8B3-F4CA5AAAF6D2}"/>
    <cellStyle name="Normal 5 2 2 3" xfId="9255" xr:uid="{00000000-0005-0000-0000-00004C290000}"/>
    <cellStyle name="Normal 5 2 2 3 2" xfId="17684" xr:uid="{C653FBA2-94A5-46C1-AFB0-FD186ED8749F}"/>
    <cellStyle name="Normal 5 2 2 4" xfId="14464" xr:uid="{B39A9878-3948-42FE-9F4B-5E3FAC40A92B}"/>
    <cellStyle name="Normal 5 2 3" xfId="4284" xr:uid="{00000000-0005-0000-0000-00004D290000}"/>
    <cellStyle name="Normal 5 2 3 2" xfId="7177" xr:uid="{00000000-0005-0000-0000-00004E290000}"/>
    <cellStyle name="Normal 5 2 3 2 2" xfId="15632" xr:uid="{F745BA62-BE61-4549-A948-489C6A7E6D8D}"/>
    <cellStyle name="Normal 5 2 3 3" xfId="13059" xr:uid="{6940EDC4-06BB-494E-A638-4CB3B14A6094}"/>
    <cellStyle name="Normal 5 2 4" xfId="10091" xr:uid="{00000000-0005-0000-0000-00004F290000}"/>
    <cellStyle name="Normal 5 2 4 2" xfId="18514" xr:uid="{F8B70FC7-3533-4E3D-B27D-5588F6AA56E8}"/>
    <cellStyle name="Normal 5 2 5" xfId="10816" xr:uid="{00000000-0005-0000-0000-000050290000}"/>
    <cellStyle name="Normal 5 3" xfId="2620" xr:uid="{00000000-0005-0000-0000-000051290000}"/>
    <cellStyle name="Normal 5 3 2" xfId="5252" xr:uid="{00000000-0005-0000-0000-000052290000}"/>
    <cellStyle name="Normal 5 3 2 2" xfId="7885" xr:uid="{00000000-0005-0000-0000-000053290000}"/>
    <cellStyle name="Normal 5 3 2 2 2" xfId="16340" xr:uid="{55399722-6DF7-4C0B-BA46-40A5A52BD38D}"/>
    <cellStyle name="Normal 5 3 2 3" xfId="9254" xr:uid="{00000000-0005-0000-0000-000054290000}"/>
    <cellStyle name="Normal 5 3 2 3 2" xfId="17683" xr:uid="{EEE7DB84-FB8F-432C-B1A4-C29D21903BDB}"/>
    <cellStyle name="Normal 5 3 2 4" xfId="13767" xr:uid="{0CB5B6D3-704F-43B7-8E28-56ED421B8E67}"/>
    <cellStyle name="Normal 5 3 3" xfId="4328" xr:uid="{00000000-0005-0000-0000-000055290000}"/>
    <cellStyle name="Normal 5 3 3 2" xfId="7181" xr:uid="{00000000-0005-0000-0000-000056290000}"/>
    <cellStyle name="Normal 5 3 3 2 2" xfId="15636" xr:uid="{92D7EBE8-40EE-4A65-A9B9-A3D2A300589F}"/>
    <cellStyle name="Normal 5 3 3 3" xfId="13063" xr:uid="{1401F2CC-ABAA-4250-9E38-1BD753FAB332}"/>
    <cellStyle name="Normal 5 3 4" xfId="10090" xr:uid="{00000000-0005-0000-0000-000057290000}"/>
    <cellStyle name="Normal 5 3 4 2" xfId="18513" xr:uid="{ECA8BD1F-24BB-4C00-AB47-4590BE2AD1FC}"/>
    <cellStyle name="Normal 5 4" xfId="2726" xr:uid="{00000000-0005-0000-0000-000058290000}"/>
    <cellStyle name="Normal 5 4 2" xfId="7881" xr:uid="{00000000-0005-0000-0000-000059290000}"/>
    <cellStyle name="Normal 5 4 2 2" xfId="16336" xr:uid="{B2963875-556E-47CF-8C86-A29A0EDAC307}"/>
    <cellStyle name="Normal 5 4 3" xfId="5228" xr:uid="{00000000-0005-0000-0000-00005A290000}"/>
    <cellStyle name="Normal 5 4 3 2" xfId="13763" xr:uid="{83491110-48CF-45DB-BD15-9A9F56A44152}"/>
    <cellStyle name="Normal 5 5" xfId="4172" xr:uid="{00000000-0005-0000-0000-00005B290000}"/>
    <cellStyle name="Normal 5 5 2" xfId="7174" xr:uid="{00000000-0005-0000-0000-00005C290000}"/>
    <cellStyle name="Normal 5 5 2 2" xfId="15629" xr:uid="{5975D55B-ABFC-4073-825E-AF20F596BF51}"/>
    <cellStyle name="Normal 5 5 3" xfId="9253" xr:uid="{00000000-0005-0000-0000-00005D290000}"/>
    <cellStyle name="Normal 5 5 4" xfId="13056" xr:uid="{3FFCB5BE-3C63-4312-98ED-69A5A396F5EB}"/>
    <cellStyle name="Normal 5 6" xfId="10476" xr:uid="{00000000-0005-0000-0000-00005E290000}"/>
    <cellStyle name="Normal 5 6 2" xfId="18892" xr:uid="{B2D832C4-2BD9-431B-B520-D591E129DBDD}"/>
    <cellStyle name="Normal 5 7" xfId="10089" xr:uid="{00000000-0005-0000-0000-00005F290000}"/>
    <cellStyle name="Normal 5 7 2" xfId="18512" xr:uid="{B1A81AE8-AC82-49FE-AEF8-495ABFF9C78E}"/>
    <cellStyle name="Normal 5_20130128_ITS on reporting_Annex I_CA" xfId="10817" xr:uid="{00000000-0005-0000-0000-000060290000}"/>
    <cellStyle name="Normal 50" xfId="2622" xr:uid="{00000000-0005-0000-0000-000061290000}"/>
    <cellStyle name="Normal 50 2" xfId="2623" xr:uid="{00000000-0005-0000-0000-000062290000}"/>
    <cellStyle name="Normal 51" xfId="2624" xr:uid="{00000000-0005-0000-0000-000063290000}"/>
    <cellStyle name="Normal 51 2" xfId="2625" xr:uid="{00000000-0005-0000-0000-000064290000}"/>
    <cellStyle name="Normal 52" xfId="2626" xr:uid="{00000000-0005-0000-0000-000065290000}"/>
    <cellStyle name="Normal 52 2" xfId="2627" xr:uid="{00000000-0005-0000-0000-000066290000}"/>
    <cellStyle name="Normal 53" xfId="2628" xr:uid="{00000000-0005-0000-0000-000067290000}"/>
    <cellStyle name="Normal 53 2" xfId="2629" xr:uid="{00000000-0005-0000-0000-000068290000}"/>
    <cellStyle name="Normal 54" xfId="2630" xr:uid="{00000000-0005-0000-0000-000069290000}"/>
    <cellStyle name="Normal 54 2" xfId="2631" xr:uid="{00000000-0005-0000-0000-00006A290000}"/>
    <cellStyle name="Normal 55" xfId="2632" xr:uid="{00000000-0005-0000-0000-00006B290000}"/>
    <cellStyle name="Normal 55 2" xfId="2633" xr:uid="{00000000-0005-0000-0000-00006C290000}"/>
    <cellStyle name="Normal 56" xfId="2634" xr:uid="{00000000-0005-0000-0000-00006D290000}"/>
    <cellStyle name="Normal 56 2" xfId="2635" xr:uid="{00000000-0005-0000-0000-00006E290000}"/>
    <cellStyle name="Normal 57" xfId="2636" xr:uid="{00000000-0005-0000-0000-00006F290000}"/>
    <cellStyle name="Normal 57 2" xfId="2637" xr:uid="{00000000-0005-0000-0000-000070290000}"/>
    <cellStyle name="Normal 58" xfId="2638" xr:uid="{00000000-0005-0000-0000-000071290000}"/>
    <cellStyle name="Normal 58 2" xfId="2639" xr:uid="{00000000-0005-0000-0000-000072290000}"/>
    <cellStyle name="Normal 59" xfId="2640" xr:uid="{00000000-0005-0000-0000-000073290000}"/>
    <cellStyle name="Normal 59 2" xfId="2641" xr:uid="{00000000-0005-0000-0000-000074290000}"/>
    <cellStyle name="Normal 6" xfId="2642" xr:uid="{00000000-0005-0000-0000-000075290000}"/>
    <cellStyle name="Normal 6 2" xfId="2643" xr:uid="{00000000-0005-0000-0000-000076290000}"/>
    <cellStyle name="Normal 6 2 2" xfId="5950" xr:uid="{00000000-0005-0000-0000-000077290000}"/>
    <cellStyle name="Normal 6 2 2 2" xfId="8583" xr:uid="{00000000-0005-0000-0000-000078290000}"/>
    <cellStyle name="Normal 6 2 2 2 2" xfId="17038" xr:uid="{EBE77A5F-4AA1-4E5E-BDBD-BD77E69B13A1}"/>
    <cellStyle name="Normal 6 2 2 3" xfId="10475" xr:uid="{00000000-0005-0000-0000-000079290000}"/>
    <cellStyle name="Normal 6 2 2 3 2" xfId="18891" xr:uid="{7B87BA9E-BC97-4B50-9B29-20330DE3ECB0}"/>
    <cellStyle name="Normal 6 2 2 4" xfId="14465" xr:uid="{95190518-0D22-4E50-B8DA-2C98D0B2B8AC}"/>
    <cellStyle name="Normal 6 2 3" xfId="4285" xr:uid="{00000000-0005-0000-0000-00007A290000}"/>
    <cellStyle name="Normal 6 2 3 2" xfId="7178" xr:uid="{00000000-0005-0000-0000-00007B290000}"/>
    <cellStyle name="Normal 6 2 3 2 2" xfId="15633" xr:uid="{3336257F-BCE4-442A-B7E8-F149652D2AD7}"/>
    <cellStyle name="Normal 6 2 3 3" xfId="13060" xr:uid="{0DE1EB66-0471-444D-8FF8-6AC9B369365C}"/>
    <cellStyle name="Normal 6 2 4" xfId="10570" xr:uid="{00000000-0005-0000-0000-00007C290000}"/>
    <cellStyle name="Normal 6 2 4 2" xfId="18978" xr:uid="{D24863A5-EBFD-4E56-A6EC-763DED9CA59A}"/>
    <cellStyle name="Normal 6 3" xfId="4329" xr:uid="{00000000-0005-0000-0000-00007D290000}"/>
    <cellStyle name="Normal 6 3 2" xfId="5951" xr:uid="{00000000-0005-0000-0000-00007E290000}"/>
    <cellStyle name="Normal 6 3 2 2" xfId="8584" xr:uid="{00000000-0005-0000-0000-00007F290000}"/>
    <cellStyle name="Normal 6 3 2 2 2" xfId="17039" xr:uid="{5391ACE1-6FA3-4465-8FEE-7DE2D01AE4D7}"/>
    <cellStyle name="Normal 6 3 2 3" xfId="10474" xr:uid="{00000000-0005-0000-0000-000080290000}"/>
    <cellStyle name="Normal 6 3 2 3 2" xfId="18890" xr:uid="{37088CAC-1E65-4862-80E9-314669B703E4}"/>
    <cellStyle name="Normal 6 3 2 4" xfId="14466" xr:uid="{EC4C4B5A-00F3-40FC-BEE0-064F1F259293}"/>
    <cellStyle name="Normal 6 3 3" xfId="7182" xr:uid="{00000000-0005-0000-0000-000081290000}"/>
    <cellStyle name="Normal 6 3 3 2" xfId="15637" xr:uid="{5EFFB1C8-BE5C-4CDC-AECE-47FC264CA548}"/>
    <cellStyle name="Normal 6 3 4" xfId="10569" xr:uid="{00000000-0005-0000-0000-000082290000}"/>
    <cellStyle name="Normal 6 3 4 2" xfId="18977" xr:uid="{BAE5CCA2-77CB-4BA2-8466-8CB3F1371D6F}"/>
    <cellStyle name="Normal 6 3 5" xfId="13064" xr:uid="{9990DF4A-2318-443B-B641-55AA32C91E29}"/>
    <cellStyle name="Normal 6 4" xfId="5229" xr:uid="{00000000-0005-0000-0000-000083290000}"/>
    <cellStyle name="Normal 6 4 2" xfId="7882" xr:uid="{00000000-0005-0000-0000-000084290000}"/>
    <cellStyle name="Normal 6 4 2 2" xfId="16337" xr:uid="{FF6F148C-D76B-4E00-851E-16E73FCEA4A5}"/>
    <cellStyle name="Normal 6 4 3" xfId="9252" xr:uid="{00000000-0005-0000-0000-000085290000}"/>
    <cellStyle name="Normal 6 4 3 2" xfId="17682" xr:uid="{DD05D2E8-3756-470A-AF96-1C511E28F0EA}"/>
    <cellStyle name="Normal 6 4 4" xfId="13764" xr:uid="{FB838E54-A5F4-44F6-9A5D-6A18CB2563B2}"/>
    <cellStyle name="Normal 6 5" xfId="4173" xr:uid="{00000000-0005-0000-0000-000086290000}"/>
    <cellStyle name="Normal 6 5 2" xfId="7175" xr:uid="{00000000-0005-0000-0000-000087290000}"/>
    <cellStyle name="Normal 6 5 2 2" xfId="15630" xr:uid="{00347A2B-9551-4BC9-A7B2-D0825C5C29F3}"/>
    <cellStyle name="Normal 6 5 3" xfId="13057" xr:uid="{40BD0E28-83B8-41E9-AC33-E31BB3F74FD7}"/>
    <cellStyle name="Normal 6 6" xfId="10088" xr:uid="{00000000-0005-0000-0000-000088290000}"/>
    <cellStyle name="Normal 6 6 2" xfId="18511" xr:uid="{57E9582A-ED31-45C6-A348-7FF27CD00824}"/>
    <cellStyle name="Normal 6 7" xfId="10571" xr:uid="{00000000-0005-0000-0000-000089290000}"/>
    <cellStyle name="Normal 6 8" xfId="10818" xr:uid="{00000000-0005-0000-0000-00008A290000}"/>
    <cellStyle name="Normal 6_Balanse" xfId="11256" xr:uid="{00000000-0005-0000-0000-00008B290000}"/>
    <cellStyle name="Normal 60" xfId="2644" xr:uid="{00000000-0005-0000-0000-00008C290000}"/>
    <cellStyle name="Normal 60 2" xfId="2645" xr:uid="{00000000-0005-0000-0000-00008D290000}"/>
    <cellStyle name="Normal 61" xfId="2646" xr:uid="{00000000-0005-0000-0000-00008E290000}"/>
    <cellStyle name="Normal 61 2" xfId="2647" xr:uid="{00000000-0005-0000-0000-00008F290000}"/>
    <cellStyle name="Normal 62" xfId="2648" xr:uid="{00000000-0005-0000-0000-000090290000}"/>
    <cellStyle name="Normal 62 2" xfId="2649" xr:uid="{00000000-0005-0000-0000-000091290000}"/>
    <cellStyle name="Normal 63" xfId="2650" xr:uid="{00000000-0005-0000-0000-000092290000}"/>
    <cellStyle name="Normal 63 2" xfId="2651" xr:uid="{00000000-0005-0000-0000-000093290000}"/>
    <cellStyle name="Normal 64" xfId="2652" xr:uid="{00000000-0005-0000-0000-000094290000}"/>
    <cellStyle name="Normal 64 2" xfId="2653" xr:uid="{00000000-0005-0000-0000-000095290000}"/>
    <cellStyle name="Normal 65" xfId="2654" xr:uid="{00000000-0005-0000-0000-000096290000}"/>
    <cellStyle name="Normal 65 2" xfId="2655" xr:uid="{00000000-0005-0000-0000-000097290000}"/>
    <cellStyle name="Normal 66" xfId="2656" xr:uid="{00000000-0005-0000-0000-000098290000}"/>
    <cellStyle name="Normal 66 2" xfId="2657" xr:uid="{00000000-0005-0000-0000-000099290000}"/>
    <cellStyle name="Normal 67" xfId="2658" xr:uid="{00000000-0005-0000-0000-00009A290000}"/>
    <cellStyle name="Normal 67 2" xfId="2659" xr:uid="{00000000-0005-0000-0000-00009B290000}"/>
    <cellStyle name="Normal 68" xfId="2660" xr:uid="{00000000-0005-0000-0000-00009C290000}"/>
    <cellStyle name="Normal 68 2" xfId="2661" xr:uid="{00000000-0005-0000-0000-00009D290000}"/>
    <cellStyle name="Normal 69" xfId="2662" xr:uid="{00000000-0005-0000-0000-00009E290000}"/>
    <cellStyle name="Normal 69 2" xfId="2663" xr:uid="{00000000-0005-0000-0000-00009F290000}"/>
    <cellStyle name="Normal 7" xfId="2664" xr:uid="{00000000-0005-0000-0000-0000A0290000}"/>
    <cellStyle name="Normal 7 2" xfId="2665" xr:uid="{00000000-0005-0000-0000-0000A1290000}"/>
    <cellStyle name="Normal 7 2 2" xfId="5952" xr:uid="{00000000-0005-0000-0000-0000A2290000}"/>
    <cellStyle name="Normal 7 2 2 2" xfId="8585" xr:uid="{00000000-0005-0000-0000-0000A3290000}"/>
    <cellStyle name="Normal 7 2 2 2 2" xfId="17040" xr:uid="{DC48C54E-B37A-4A9B-A960-818B4880EF1C}"/>
    <cellStyle name="Normal 7 2 2 3" xfId="10473" xr:uid="{00000000-0005-0000-0000-0000A4290000}"/>
    <cellStyle name="Normal 7 2 2 3 2" xfId="18889" xr:uid="{68C06FDC-EDA6-45EB-B8DC-FB1DFF86AFC5}"/>
    <cellStyle name="Normal 7 2 2 4" xfId="14467" xr:uid="{CD35947B-8547-4A87-9C5D-DBDA4D3FEB4B}"/>
    <cellStyle name="Normal 7 2 3" xfId="4288" xr:uid="{00000000-0005-0000-0000-0000A5290000}"/>
    <cellStyle name="Normal 7 2 3 2" xfId="7179" xr:uid="{00000000-0005-0000-0000-0000A6290000}"/>
    <cellStyle name="Normal 7 2 3 2 2" xfId="15634" xr:uid="{98BC740B-FFDC-46A7-B787-E0CFAC7B67C9}"/>
    <cellStyle name="Normal 7 2 3 3" xfId="13061" xr:uid="{6AFC05C1-3B15-494F-A98B-3E723D04B411}"/>
    <cellStyle name="Normal 7 2 4" xfId="10568" xr:uid="{00000000-0005-0000-0000-0000A7290000}"/>
    <cellStyle name="Normal 7 2 4 2" xfId="18976" xr:uid="{611C6364-8989-4DC2-A29C-63D8B0BA3B30}"/>
    <cellStyle name="Normal 7 2 5" xfId="10820" xr:uid="{00000000-0005-0000-0000-0000A8290000}"/>
    <cellStyle name="Normal 7 3" xfId="4332" xr:uid="{00000000-0005-0000-0000-0000A9290000}"/>
    <cellStyle name="Normal 7 3 2" xfId="5953" xr:uid="{00000000-0005-0000-0000-0000AA290000}"/>
    <cellStyle name="Normal 7 3 2 2" xfId="8586" xr:uid="{00000000-0005-0000-0000-0000AB290000}"/>
    <cellStyle name="Normal 7 3 2 2 2" xfId="17041" xr:uid="{D193B074-FDCE-4FD8-B5CF-85DC1CEC54BC}"/>
    <cellStyle name="Normal 7 3 2 3" xfId="10472" xr:uid="{00000000-0005-0000-0000-0000AC290000}"/>
    <cellStyle name="Normal 7 3 2 3 2" xfId="18888" xr:uid="{FA196CA3-F053-4484-958D-A2787A329832}"/>
    <cellStyle name="Normal 7 3 2 4" xfId="14468" xr:uid="{394F968F-37C7-4FBA-B5AA-56C0A4682B3C}"/>
    <cellStyle name="Normal 7 3 3" xfId="7183" xr:uid="{00000000-0005-0000-0000-0000AD290000}"/>
    <cellStyle name="Normal 7 3 3 2" xfId="15638" xr:uid="{47ACCB78-D31B-4DB6-8C30-4E0CE7FA4888}"/>
    <cellStyle name="Normal 7 3 4" xfId="10567" xr:uid="{00000000-0005-0000-0000-0000AE290000}"/>
    <cellStyle name="Normal 7 3 4 2" xfId="18975" xr:uid="{0D9D296B-5894-4F14-B62A-B8FA954C81C8}"/>
    <cellStyle name="Normal 7 3 5" xfId="13065" xr:uid="{4F51F14B-192E-4FE8-8470-A1A111E9DE2C}"/>
    <cellStyle name="Normal 7 4" xfId="5232" xr:uid="{00000000-0005-0000-0000-0000AF290000}"/>
    <cellStyle name="Normal 7 4 2" xfId="7883" xr:uid="{00000000-0005-0000-0000-0000B0290000}"/>
    <cellStyle name="Normal 7 4 2 2" xfId="16338" xr:uid="{5A95DCAB-FC38-47C6-9327-1481ADBC662C}"/>
    <cellStyle name="Normal 7 4 3" xfId="9251" xr:uid="{00000000-0005-0000-0000-0000B1290000}"/>
    <cellStyle name="Normal 7 4 3 2" xfId="17681" xr:uid="{C07CEBBE-F59A-42F0-9AFB-195B3630867A}"/>
    <cellStyle name="Normal 7 4 4" xfId="13765" xr:uid="{3BF8412A-4489-461C-B755-0FE0E545A610}"/>
    <cellStyle name="Normal 7 5" xfId="4277" xr:uid="{00000000-0005-0000-0000-0000B2290000}"/>
    <cellStyle name="Normal 7 5 2" xfId="7176" xr:uid="{00000000-0005-0000-0000-0000B3290000}"/>
    <cellStyle name="Normal 7 5 2 2" xfId="15631" xr:uid="{0CF6BA53-39AE-4D5C-990F-EB6E2AD514C2}"/>
    <cellStyle name="Normal 7 5 3" xfId="13058" xr:uid="{5207DB03-011D-4FA7-A502-21F4941B4FDA}"/>
    <cellStyle name="Normal 7 6" xfId="10087" xr:uid="{00000000-0005-0000-0000-0000B4290000}"/>
    <cellStyle name="Normal 7 6 2" xfId="18510" xr:uid="{8049C6E5-1132-4C37-AC97-EA233768B8D3}"/>
    <cellStyle name="Normal 7 7" xfId="10819" xr:uid="{00000000-0005-0000-0000-0000B5290000}"/>
    <cellStyle name="Normal 7_Balanse" xfId="11257" xr:uid="{00000000-0005-0000-0000-0000B6290000}"/>
    <cellStyle name="Normal 70" xfId="2666" xr:uid="{00000000-0005-0000-0000-0000B7290000}"/>
    <cellStyle name="Normal 70 2" xfId="2667" xr:uid="{00000000-0005-0000-0000-0000B8290000}"/>
    <cellStyle name="Normal 71" xfId="2668" xr:uid="{00000000-0005-0000-0000-0000B9290000}"/>
    <cellStyle name="Normal 71 2" xfId="2669" xr:uid="{00000000-0005-0000-0000-0000BA290000}"/>
    <cellStyle name="Normal 72" xfId="2670" xr:uid="{00000000-0005-0000-0000-0000BB290000}"/>
    <cellStyle name="Normal 72 2" xfId="2671" xr:uid="{00000000-0005-0000-0000-0000BC290000}"/>
    <cellStyle name="Normal 73" xfId="2672" xr:uid="{00000000-0005-0000-0000-0000BD290000}"/>
    <cellStyle name="Normal 73 2" xfId="2673" xr:uid="{00000000-0005-0000-0000-0000BE290000}"/>
    <cellStyle name="Normal 74" xfId="2674" xr:uid="{00000000-0005-0000-0000-0000BF290000}"/>
    <cellStyle name="Normal 74 2" xfId="2675" xr:uid="{00000000-0005-0000-0000-0000C0290000}"/>
    <cellStyle name="Normal 75" xfId="2676" xr:uid="{00000000-0005-0000-0000-0000C1290000}"/>
    <cellStyle name="Normal 75 2" xfId="2677" xr:uid="{00000000-0005-0000-0000-0000C2290000}"/>
    <cellStyle name="Normal 76" xfId="2678" xr:uid="{00000000-0005-0000-0000-0000C3290000}"/>
    <cellStyle name="Normal 76 2" xfId="2679" xr:uid="{00000000-0005-0000-0000-0000C4290000}"/>
    <cellStyle name="Normal 77" xfId="126" xr:uid="{00000000-0005-0000-0000-0000C5290000}"/>
    <cellStyle name="Normal 77 2" xfId="2680" xr:uid="{00000000-0005-0000-0000-0000C6290000}"/>
    <cellStyle name="Normal 78" xfId="2681" xr:uid="{00000000-0005-0000-0000-0000C7290000}"/>
    <cellStyle name="Normal 79" xfId="2682" xr:uid="{00000000-0005-0000-0000-0000C8290000}"/>
    <cellStyle name="Normal 8" xfId="2683" xr:uid="{00000000-0005-0000-0000-0000C9290000}"/>
    <cellStyle name="Normal 8 2" xfId="2684" xr:uid="{00000000-0005-0000-0000-0000CA290000}"/>
    <cellStyle name="Normal 8 2 2" xfId="10150" xr:uid="{00000000-0005-0000-0000-0000CB290000}"/>
    <cellStyle name="Normal 8 2 2 2" xfId="18568" xr:uid="{814B3F2D-DB5E-4C1B-BE5C-5EC3ABE2AB7B}"/>
    <cellStyle name="Normal 8 3" xfId="4281" xr:uid="{00000000-0005-0000-0000-0000CC290000}"/>
    <cellStyle name="Normal 8 3 2" xfId="9250" xr:uid="{00000000-0005-0000-0000-0000CD290000}"/>
    <cellStyle name="Normal 8 3 2 2" xfId="17680" xr:uid="{22E10C68-1EE3-4DBC-AE56-9D4C6F841CDA}"/>
    <cellStyle name="Normal 8 4" xfId="10566" xr:uid="{00000000-0005-0000-0000-0000CE290000}"/>
    <cellStyle name="Normal 8 4 2" xfId="18974" xr:uid="{7E99EA34-450F-4FA1-8518-94B984EDE144}"/>
    <cellStyle name="Normal 8 5" xfId="10821" xr:uid="{00000000-0005-0000-0000-0000CF290000}"/>
    <cellStyle name="Normal 8_Balanse" xfId="11258" xr:uid="{00000000-0005-0000-0000-0000D0290000}"/>
    <cellStyle name="Normal 80" xfId="2685" xr:uid="{00000000-0005-0000-0000-0000D1290000}"/>
    <cellStyle name="Normal 81" xfId="2686" xr:uid="{00000000-0005-0000-0000-0000D2290000}"/>
    <cellStyle name="Normal 82" xfId="2687" xr:uid="{00000000-0005-0000-0000-0000D3290000}"/>
    <cellStyle name="Normal 83" xfId="2688" xr:uid="{00000000-0005-0000-0000-0000D4290000}"/>
    <cellStyle name="Normal 84" xfId="2689" xr:uid="{00000000-0005-0000-0000-0000D5290000}"/>
    <cellStyle name="Normal 85" xfId="2690" xr:uid="{00000000-0005-0000-0000-0000D6290000}"/>
    <cellStyle name="Normal 86" xfId="2691" xr:uid="{00000000-0005-0000-0000-0000D7290000}"/>
    <cellStyle name="Normal 87" xfId="2692" xr:uid="{00000000-0005-0000-0000-0000D8290000}"/>
    <cellStyle name="Normal 88" xfId="2693" xr:uid="{00000000-0005-0000-0000-0000D9290000}"/>
    <cellStyle name="Normal 89" xfId="2694" xr:uid="{00000000-0005-0000-0000-0000DA290000}"/>
    <cellStyle name="Normal 9" xfId="2695" xr:uid="{00000000-0005-0000-0000-0000DB290000}"/>
    <cellStyle name="Normal 9 2" xfId="2696" xr:uid="{00000000-0005-0000-0000-0000DC290000}"/>
    <cellStyle name="Normal 9 2 2" xfId="5954" xr:uid="{00000000-0005-0000-0000-0000DD290000}"/>
    <cellStyle name="Normal 9 2 2 2" xfId="8587" xr:uid="{00000000-0005-0000-0000-0000DE290000}"/>
    <cellStyle name="Normal 9 2 2 2 2" xfId="17042" xr:uid="{90170094-5401-41D0-81AF-6F805B53A819}"/>
    <cellStyle name="Normal 9 2 2 3" xfId="10149" xr:uid="{00000000-0005-0000-0000-0000DF290000}"/>
    <cellStyle name="Normal 9 2 2 3 2" xfId="18567" xr:uid="{999F9CEF-18A2-4920-9976-83974BFDAA25}"/>
    <cellStyle name="Normal 9 2 2 4" xfId="14469" xr:uid="{DAB2CB22-B03B-4713-9A96-29280C267FAE}"/>
    <cellStyle name="Normal 9 2 3" xfId="4344" xr:uid="{00000000-0005-0000-0000-0000E0290000}"/>
    <cellStyle name="Normal 9 2 3 2" xfId="7184" xr:uid="{00000000-0005-0000-0000-0000E1290000}"/>
    <cellStyle name="Normal 9 2 3 2 2" xfId="15639" xr:uid="{1D025A47-2D18-446A-9EE7-4DAAC73D4502}"/>
    <cellStyle name="Normal 9 2 3 3" xfId="13066" xr:uid="{F71E2751-1D11-4FA4-AF9D-6DC87F4EADB5}"/>
    <cellStyle name="Normal 9 2 4" xfId="9249" xr:uid="{00000000-0005-0000-0000-0000E2290000}"/>
    <cellStyle name="Normal 9 2 4 2" xfId="17679" xr:uid="{3D0E250D-B995-423E-B980-25F419257436}"/>
    <cellStyle name="Normal 9 3" xfId="5244" xr:uid="{00000000-0005-0000-0000-0000E3290000}"/>
    <cellStyle name="Normal 9 3 2" xfId="7884" xr:uid="{00000000-0005-0000-0000-0000E4290000}"/>
    <cellStyle name="Normal 9 3 2 2" xfId="16339" xr:uid="{73DF29D9-9C5F-458C-984F-7842E4CEA46C}"/>
    <cellStyle name="Normal 9 3 3" xfId="10565" xr:uid="{00000000-0005-0000-0000-0000E5290000}"/>
    <cellStyle name="Normal 9 3 3 2" xfId="18973" xr:uid="{B54A8C45-5545-4E11-AB00-35C7975A8B7C}"/>
    <cellStyle name="Normal 9 3 4" xfId="13766" xr:uid="{D15B13D3-CE80-4AE1-B5AD-BC9DADC66AA2}"/>
    <cellStyle name="Normal 9 4" xfId="4300" xr:uid="{00000000-0005-0000-0000-0000E6290000}"/>
    <cellStyle name="Normal 9 4 2" xfId="7180" xr:uid="{00000000-0005-0000-0000-0000E7290000}"/>
    <cellStyle name="Normal 9 4 2 2" xfId="15635" xr:uid="{2F7E830E-9ED8-4B5C-8B7F-2BBA8E944A56}"/>
    <cellStyle name="Normal 9 4 3" xfId="13062" xr:uid="{DC010188-769E-4E2A-B0F1-0AE5D5C8E250}"/>
    <cellStyle name="Normal 9 5" xfId="9248" xr:uid="{00000000-0005-0000-0000-0000E8290000}"/>
    <cellStyle name="Normal 9 5 2" xfId="17678" xr:uid="{5C6CEA2D-A0D6-4981-A6D2-03ED8F1559A8}"/>
    <cellStyle name="Normal 90" xfId="2697" xr:uid="{00000000-0005-0000-0000-0000E9290000}"/>
    <cellStyle name="Normal 91" xfId="2698" xr:uid="{00000000-0005-0000-0000-0000EA290000}"/>
    <cellStyle name="Normal 91 2" xfId="3003" xr:uid="{00000000-0005-0000-0000-0000EB290000}"/>
    <cellStyle name="Normal 91 2 2" xfId="3569" xr:uid="{00000000-0005-0000-0000-0000EC290000}"/>
    <cellStyle name="Normal 91 2 2 2" xfId="7154" xr:uid="{00000000-0005-0000-0000-0000ED290000}"/>
    <cellStyle name="Normal 91 2 2 2 2" xfId="15609" xr:uid="{7506C583-352A-4647-A0AB-387955EFBC21}"/>
    <cellStyle name="Normal 91 2 2 3" xfId="12462" xr:uid="{9ACAE4D8-4E1D-4E38-9F7B-08A91FE90347}"/>
    <cellStyle name="Normal 91 2 3" xfId="3900" xr:uid="{00000000-0005-0000-0000-0000EE290000}"/>
    <cellStyle name="Normal 91 2 3 2" xfId="12789" xr:uid="{FB792D6B-3FE1-476A-9E79-A7C160FDE6A9}"/>
    <cellStyle name="Normal 91 2 4" xfId="6576" xr:uid="{00000000-0005-0000-0000-0000EF290000}"/>
    <cellStyle name="Normal 91 2 4 2" xfId="15031" xr:uid="{0BEAD9CC-F6B2-463F-AA61-74EA9B6211EC}"/>
    <cellStyle name="Normal 91 2 5" xfId="9154" xr:uid="{00000000-0005-0000-0000-0000F0290000}"/>
    <cellStyle name="Normal 91 2 5 2" xfId="17609" xr:uid="{7F00CB44-6596-42DE-A197-4DBCA2DC919D}"/>
    <cellStyle name="Normal 91 2 6" xfId="11896" xr:uid="{7CF10DF4-6A3F-4FB6-8899-905781F338F7}"/>
    <cellStyle name="Normal 91 3" xfId="3568" xr:uid="{00000000-0005-0000-0000-0000F1290000}"/>
    <cellStyle name="Normal 91 3 2" xfId="7153" xr:uid="{00000000-0005-0000-0000-0000F2290000}"/>
    <cellStyle name="Normal 91 3 2 2" xfId="15608" xr:uid="{4ED9D1FD-8315-4F95-8E09-8B7B1C9025DA}"/>
    <cellStyle name="Normal 91 3 3" xfId="12461" xr:uid="{3EFD9A3B-9BFD-4443-8E55-513C6716AA09}"/>
    <cellStyle name="Normal 91 4" xfId="3651" xr:uid="{00000000-0005-0000-0000-0000F3290000}"/>
    <cellStyle name="Normal 91 4 2" xfId="12540" xr:uid="{09760BA8-7D77-46DB-A3BD-A3D331BFF1A7}"/>
    <cellStyle name="Normal 91 5" xfId="6291" xr:uid="{00000000-0005-0000-0000-0000F4290000}"/>
    <cellStyle name="Normal 91 5 2" xfId="14746" xr:uid="{3AF76E1E-347F-4999-B934-328E0E9E4533}"/>
    <cellStyle name="Normal 91 6" xfId="9153" xr:uid="{00000000-0005-0000-0000-0000F5290000}"/>
    <cellStyle name="Normal 91 6 2" xfId="17608" xr:uid="{07DCEC63-CBFE-4906-AC5F-9E4A5B6083A2}"/>
    <cellStyle name="Normal 91 7" xfId="11609" xr:uid="{DB8C15A9-DCFB-465C-A849-48EBEE4FA43A}"/>
    <cellStyle name="Normal 92" xfId="2699" xr:uid="{00000000-0005-0000-0000-0000F6290000}"/>
    <cellStyle name="Normal 92 2" xfId="3004" xr:uid="{00000000-0005-0000-0000-0000F7290000}"/>
    <cellStyle name="Normal 92 2 2" xfId="3571" xr:uid="{00000000-0005-0000-0000-0000F8290000}"/>
    <cellStyle name="Normal 92 2 2 2" xfId="7156" xr:uid="{00000000-0005-0000-0000-0000F9290000}"/>
    <cellStyle name="Normal 92 2 2 2 2" xfId="15611" xr:uid="{7D7C3FC7-86FE-4BA2-82F8-72D0B662E48D}"/>
    <cellStyle name="Normal 92 2 2 3" xfId="12464" xr:uid="{1D9AECF5-CD6D-4E33-9E1B-EBADE459AF30}"/>
    <cellStyle name="Normal 92 2 3" xfId="3682" xr:uid="{00000000-0005-0000-0000-0000FA290000}"/>
    <cellStyle name="Normal 92 2 3 2" xfId="12571" xr:uid="{C5B7C148-4592-42AC-A4CB-45AD85EC07CD}"/>
    <cellStyle name="Normal 92 2 4" xfId="6577" xr:uid="{00000000-0005-0000-0000-0000FB290000}"/>
    <cellStyle name="Normal 92 2 4 2" xfId="15032" xr:uid="{BB3791C0-7C7F-4DC3-AA3E-88295CD58067}"/>
    <cellStyle name="Normal 92 2 5" xfId="9156" xr:uid="{00000000-0005-0000-0000-0000FC290000}"/>
    <cellStyle name="Normal 92 2 5 2" xfId="17611" xr:uid="{7309756C-5658-4D3B-978C-4046E936F31C}"/>
    <cellStyle name="Normal 92 2 6" xfId="11897" xr:uid="{F5760AF9-DC34-4BE4-893A-346F06306E64}"/>
    <cellStyle name="Normal 92 3" xfId="3570" xr:uid="{00000000-0005-0000-0000-0000FD290000}"/>
    <cellStyle name="Normal 92 3 2" xfId="7155" xr:uid="{00000000-0005-0000-0000-0000FE290000}"/>
    <cellStyle name="Normal 92 3 2 2" xfId="15610" xr:uid="{25C98F0E-0100-416D-B500-92CC3271D315}"/>
    <cellStyle name="Normal 92 3 3" xfId="12463" xr:uid="{27A01432-D2AC-4B44-9F6E-51BEEF795D47}"/>
    <cellStyle name="Normal 92 4" xfId="3612" xr:uid="{00000000-0005-0000-0000-0000FF290000}"/>
    <cellStyle name="Normal 92 4 2" xfId="12501" xr:uid="{49E9964A-AD61-4BCE-B8DB-2A13886D9054}"/>
    <cellStyle name="Normal 92 5" xfId="6292" xr:uid="{00000000-0005-0000-0000-0000002A0000}"/>
    <cellStyle name="Normal 92 5 2" xfId="14747" xr:uid="{FE82EC38-8EA7-466A-A931-0381878DF295}"/>
    <cellStyle name="Normal 92 6" xfId="9155" xr:uid="{00000000-0005-0000-0000-0000012A0000}"/>
    <cellStyle name="Normal 92 6 2" xfId="17610" xr:uid="{95366859-2A1C-4B89-8FD9-25277938A33F}"/>
    <cellStyle name="Normal 92 7" xfId="11610" xr:uid="{050DEA90-B217-4B18-A255-F223BAAA77E9}"/>
    <cellStyle name="Normal 93" xfId="2700" xr:uid="{00000000-0005-0000-0000-0000022A0000}"/>
    <cellStyle name="Normal 93 2" xfId="3005" xr:uid="{00000000-0005-0000-0000-0000032A0000}"/>
    <cellStyle name="Normal 93 2 2" xfId="3573" xr:uid="{00000000-0005-0000-0000-0000042A0000}"/>
    <cellStyle name="Normal 93 2 2 2" xfId="7158" xr:uid="{00000000-0005-0000-0000-0000052A0000}"/>
    <cellStyle name="Normal 93 2 2 2 2" xfId="15613" xr:uid="{A551E7D0-6892-4FDD-80C0-672740AFA0F2}"/>
    <cellStyle name="Normal 93 2 2 3" xfId="12466" xr:uid="{99E3608D-8519-4FF6-A4E3-C483D31CC1EE}"/>
    <cellStyle name="Normal 93 2 3" xfId="3681" xr:uid="{00000000-0005-0000-0000-0000062A0000}"/>
    <cellStyle name="Normal 93 2 3 2" xfId="12570" xr:uid="{886102C6-99C9-445A-9457-44E06F9180EF}"/>
    <cellStyle name="Normal 93 2 4" xfId="6578" xr:uid="{00000000-0005-0000-0000-0000072A0000}"/>
    <cellStyle name="Normal 93 2 4 2" xfId="15033" xr:uid="{7E0BAF75-A537-44EA-B99D-D156975DAE6D}"/>
    <cellStyle name="Normal 93 2 5" xfId="9158" xr:uid="{00000000-0005-0000-0000-0000082A0000}"/>
    <cellStyle name="Normal 93 2 5 2" xfId="17613" xr:uid="{4E5BCFA9-7269-4DB3-8459-1682318AA83F}"/>
    <cellStyle name="Normal 93 2 6" xfId="11898" xr:uid="{258725CC-99F4-46AC-9815-B0BBD840D4CB}"/>
    <cellStyle name="Normal 93 3" xfId="3572" xr:uid="{00000000-0005-0000-0000-0000092A0000}"/>
    <cellStyle name="Normal 93 3 2" xfId="7157" xr:uid="{00000000-0005-0000-0000-00000A2A0000}"/>
    <cellStyle name="Normal 93 3 2 2" xfId="15612" xr:uid="{F2954B98-1A7A-4136-B0CE-50172D37BDEE}"/>
    <cellStyle name="Normal 93 3 3" xfId="12465" xr:uid="{9D72B2B3-C0D7-4D0E-BC7A-2A24D85E4455}"/>
    <cellStyle name="Normal 93 4" xfId="3613" xr:uid="{00000000-0005-0000-0000-00000B2A0000}"/>
    <cellStyle name="Normal 93 4 2" xfId="12502" xr:uid="{A8FE15C9-E99F-4BA0-966F-A20449394B15}"/>
    <cellStyle name="Normal 93 5" xfId="6293" xr:uid="{00000000-0005-0000-0000-00000C2A0000}"/>
    <cellStyle name="Normal 93 5 2" xfId="14748" xr:uid="{1DC387F9-B1C2-4811-A41F-7EA22ACA0565}"/>
    <cellStyle name="Normal 93 6" xfId="9157" xr:uid="{00000000-0005-0000-0000-00000D2A0000}"/>
    <cellStyle name="Normal 93 6 2" xfId="17612" xr:uid="{5D02B433-E72A-4658-982D-E0DC81476F5B}"/>
    <cellStyle name="Normal 93 7" xfId="11611" xr:uid="{2FD13B01-096E-4F79-AA98-E142CD2AB6EF}"/>
    <cellStyle name="Normal 94" xfId="2701" xr:uid="{00000000-0005-0000-0000-00000E2A0000}"/>
    <cellStyle name="Normal 94 2" xfId="3006" xr:uid="{00000000-0005-0000-0000-00000F2A0000}"/>
    <cellStyle name="Normal 94 2 2" xfId="3575" xr:uid="{00000000-0005-0000-0000-0000102A0000}"/>
    <cellStyle name="Normal 94 2 2 2" xfId="7160" xr:uid="{00000000-0005-0000-0000-0000112A0000}"/>
    <cellStyle name="Normal 94 2 2 2 2" xfId="15615" xr:uid="{1510FCAC-546A-4DB3-BF27-03C363EA60D1}"/>
    <cellStyle name="Normal 94 2 2 3" xfId="12468" xr:uid="{92215A10-09E0-4ECD-82C1-CFA6116CAEE9}"/>
    <cellStyle name="Normal 94 2 3" xfId="3680" xr:uid="{00000000-0005-0000-0000-0000122A0000}"/>
    <cellStyle name="Normal 94 2 3 2" xfId="12569" xr:uid="{93CC368F-97F9-405B-A764-A067EF9FE773}"/>
    <cellStyle name="Normal 94 2 4" xfId="6579" xr:uid="{00000000-0005-0000-0000-0000132A0000}"/>
    <cellStyle name="Normal 94 2 4 2" xfId="15034" xr:uid="{1B3D52FB-FDE2-4AEF-AF0C-08F9C373699B}"/>
    <cellStyle name="Normal 94 2 5" xfId="9160" xr:uid="{00000000-0005-0000-0000-0000142A0000}"/>
    <cellStyle name="Normal 94 2 5 2" xfId="17615" xr:uid="{14DB1908-6589-42B8-9112-EBD45DF74715}"/>
    <cellStyle name="Normal 94 2 6" xfId="11899" xr:uid="{CF67803F-DAD4-45DF-B29A-B8E4FE29CD6B}"/>
    <cellStyle name="Normal 94 3" xfId="3574" xr:uid="{00000000-0005-0000-0000-0000152A0000}"/>
    <cellStyle name="Normal 94 3 2" xfId="7159" xr:uid="{00000000-0005-0000-0000-0000162A0000}"/>
    <cellStyle name="Normal 94 3 2 2" xfId="15614" xr:uid="{A69350AB-B8AB-48C0-8ED4-605458B6C5E8}"/>
    <cellStyle name="Normal 94 3 3" xfId="12467" xr:uid="{8DF0F4DF-877E-46BC-8D41-FF4911DCF13F}"/>
    <cellStyle name="Normal 94 4" xfId="3758" xr:uid="{00000000-0005-0000-0000-0000172A0000}"/>
    <cellStyle name="Normal 94 4 2" xfId="12647" xr:uid="{741957AF-EC66-49DD-B2A9-9DCC7386AD9C}"/>
    <cellStyle name="Normal 94 5" xfId="6294" xr:uid="{00000000-0005-0000-0000-0000182A0000}"/>
    <cellStyle name="Normal 94 5 2" xfId="14749" xr:uid="{53263131-36B0-48B5-8C24-0C631D8A36EA}"/>
    <cellStyle name="Normal 94 6" xfId="9159" xr:uid="{00000000-0005-0000-0000-0000192A0000}"/>
    <cellStyle name="Normal 94 6 2" xfId="17614" xr:uid="{FD8BCF1B-4D51-4516-BA8B-4807B7D185D7}"/>
    <cellStyle name="Normal 94 7" xfId="11612" xr:uid="{514A44A6-7223-4243-8C85-3C8103EE2A7C}"/>
    <cellStyle name="Normal 95" xfId="2702" xr:uid="{00000000-0005-0000-0000-00001A2A0000}"/>
    <cellStyle name="Normal 95 2" xfId="3007" xr:uid="{00000000-0005-0000-0000-00001B2A0000}"/>
    <cellStyle name="Normal 95 2 2" xfId="3577" xr:uid="{00000000-0005-0000-0000-00001C2A0000}"/>
    <cellStyle name="Normal 95 2 2 2" xfId="7162" xr:uid="{00000000-0005-0000-0000-00001D2A0000}"/>
    <cellStyle name="Normal 95 2 2 2 2" xfId="15617" xr:uid="{3D25F764-8B33-4E32-A45D-C8B5E94E2527}"/>
    <cellStyle name="Normal 95 2 2 3" xfId="12470" xr:uid="{E1AEA9F3-B069-4E4C-AF97-793C592B9202}"/>
    <cellStyle name="Normal 95 2 3" xfId="3994" xr:uid="{00000000-0005-0000-0000-00001E2A0000}"/>
    <cellStyle name="Normal 95 2 3 2" xfId="12883" xr:uid="{A8971AB3-46EE-4FB1-891D-2ADF0FD98E09}"/>
    <cellStyle name="Normal 95 2 4" xfId="6580" xr:uid="{00000000-0005-0000-0000-00001F2A0000}"/>
    <cellStyle name="Normal 95 2 4 2" xfId="15035" xr:uid="{CE8F3329-03A1-4E05-A8AE-53A25515CB2E}"/>
    <cellStyle name="Normal 95 2 5" xfId="9162" xr:uid="{00000000-0005-0000-0000-0000202A0000}"/>
    <cellStyle name="Normal 95 2 5 2" xfId="17617" xr:uid="{C8381DCC-A373-4AE7-BF86-DD847C061F23}"/>
    <cellStyle name="Normal 95 2 6" xfId="11900" xr:uid="{ED4D7101-2B42-48D4-9610-D9D04167BC01}"/>
    <cellStyle name="Normal 95 3" xfId="3576" xr:uid="{00000000-0005-0000-0000-0000212A0000}"/>
    <cellStyle name="Normal 95 3 2" xfId="7161" xr:uid="{00000000-0005-0000-0000-0000222A0000}"/>
    <cellStyle name="Normal 95 3 2 2" xfId="15616" xr:uid="{DF483445-5EA0-4741-AB37-8AC6EF41BC02}"/>
    <cellStyle name="Normal 95 3 3" xfId="12469" xr:uid="{F18BB711-7AE9-4D89-B91D-16DE67EE2CFF}"/>
    <cellStyle name="Normal 95 4" xfId="4069" xr:uid="{00000000-0005-0000-0000-0000232A0000}"/>
    <cellStyle name="Normal 95 4 2" xfId="12957" xr:uid="{25A36C9E-CE3F-451D-8FDD-F23988E54E5E}"/>
    <cellStyle name="Normal 95 5" xfId="6295" xr:uid="{00000000-0005-0000-0000-0000242A0000}"/>
    <cellStyle name="Normal 95 5 2" xfId="14750" xr:uid="{4067E83E-2E19-4EEC-B872-5074CA974EFD}"/>
    <cellStyle name="Normal 95 6" xfId="9161" xr:uid="{00000000-0005-0000-0000-0000252A0000}"/>
    <cellStyle name="Normal 95 6 2" xfId="17616" xr:uid="{5BA2A0C5-9DED-4C30-8F86-3416F9E72B6C}"/>
    <cellStyle name="Normal 95 7" xfId="11613" xr:uid="{9832AC88-ADCF-4BA3-8C05-E091B77FFD89}"/>
    <cellStyle name="Normal 96" xfId="2703" xr:uid="{00000000-0005-0000-0000-0000262A0000}"/>
    <cellStyle name="Normal 96 2" xfId="3008" xr:uid="{00000000-0005-0000-0000-0000272A0000}"/>
    <cellStyle name="Normal 96 2 2" xfId="3579" xr:uid="{00000000-0005-0000-0000-0000282A0000}"/>
    <cellStyle name="Normal 96 2 2 2" xfId="7164" xr:uid="{00000000-0005-0000-0000-0000292A0000}"/>
    <cellStyle name="Normal 96 2 2 2 2" xfId="15619" xr:uid="{68A77E99-FAEB-47A3-9E97-9387D7256F14}"/>
    <cellStyle name="Normal 96 2 2 3" xfId="12472" xr:uid="{67E0A623-E23B-4AA9-A5DF-0944D5A6B438}"/>
    <cellStyle name="Normal 96 2 3" xfId="4163" xr:uid="{00000000-0005-0000-0000-00002A2A0000}"/>
    <cellStyle name="Normal 96 2 3 2" xfId="13051" xr:uid="{9F31D621-1E23-4CCE-B681-5F5938B3F6A7}"/>
    <cellStyle name="Normal 96 2 4" xfId="6581" xr:uid="{00000000-0005-0000-0000-00002B2A0000}"/>
    <cellStyle name="Normal 96 2 4 2" xfId="15036" xr:uid="{E2033517-2F95-4A18-9361-9FA7C6FE9B48}"/>
    <cellStyle name="Normal 96 2 5" xfId="9164" xr:uid="{00000000-0005-0000-0000-00002C2A0000}"/>
    <cellStyle name="Normal 96 2 5 2" xfId="17619" xr:uid="{2B791598-FD04-47D0-BE32-80C06ECD063F}"/>
    <cellStyle name="Normal 96 2 6" xfId="11901" xr:uid="{02A3B973-0BD0-47E1-9ED6-8530E46A58B0}"/>
    <cellStyle name="Normal 96 3" xfId="3578" xr:uid="{00000000-0005-0000-0000-00002D2A0000}"/>
    <cellStyle name="Normal 96 3 2" xfId="7163" xr:uid="{00000000-0005-0000-0000-00002E2A0000}"/>
    <cellStyle name="Normal 96 3 2 2" xfId="15618" xr:uid="{94948963-991C-4DC0-9E98-BE3DE277B30D}"/>
    <cellStyle name="Normal 96 3 3" xfId="12471" xr:uid="{B1775363-36ED-4921-8BB4-906F6B6D3951}"/>
    <cellStyle name="Normal 96 4" xfId="4007" xr:uid="{00000000-0005-0000-0000-00002F2A0000}"/>
    <cellStyle name="Normal 96 4 2" xfId="12895" xr:uid="{BBDC568B-279A-4613-B5C5-0D1231C77A93}"/>
    <cellStyle name="Normal 96 5" xfId="6296" xr:uid="{00000000-0005-0000-0000-0000302A0000}"/>
    <cellStyle name="Normal 96 5 2" xfId="14751" xr:uid="{74FC7D07-53DF-4CD9-B525-26DFEE9976F8}"/>
    <cellStyle name="Normal 96 6" xfId="9163" xr:uid="{00000000-0005-0000-0000-0000312A0000}"/>
    <cellStyle name="Normal 96 6 2" xfId="17618" xr:uid="{B0718049-11B3-4FF2-B4C6-32A74FC7BD52}"/>
    <cellStyle name="Normal 96 7" xfId="11614" xr:uid="{A324EAC5-ACC5-4090-858E-13BE3FE01408}"/>
    <cellStyle name="Normal 97" xfId="2704" xr:uid="{00000000-0005-0000-0000-0000322A0000}"/>
    <cellStyle name="Normal 97 2" xfId="3009" xr:uid="{00000000-0005-0000-0000-0000332A0000}"/>
    <cellStyle name="Normal 97 2 2" xfId="3581" xr:uid="{00000000-0005-0000-0000-0000342A0000}"/>
    <cellStyle name="Normal 97 2 2 2" xfId="7166" xr:uid="{00000000-0005-0000-0000-0000352A0000}"/>
    <cellStyle name="Normal 97 2 2 2 2" xfId="15621" xr:uid="{49F0BB86-DF58-4F06-9456-3242E26BC2FD}"/>
    <cellStyle name="Normal 97 2 2 3" xfId="12474" xr:uid="{AC25F2F8-05E2-4D07-940C-529660F9C570}"/>
    <cellStyle name="Normal 97 2 3" xfId="4164" xr:uid="{00000000-0005-0000-0000-0000362A0000}"/>
    <cellStyle name="Normal 97 2 3 2" xfId="13052" xr:uid="{6BD05F68-0233-4F17-940E-B87D6F795009}"/>
    <cellStyle name="Normal 97 2 4" xfId="6582" xr:uid="{00000000-0005-0000-0000-0000372A0000}"/>
    <cellStyle name="Normal 97 2 4 2" xfId="15037" xr:uid="{B4F0C700-C2A3-4834-998E-6B47FB9E2F96}"/>
    <cellStyle name="Normal 97 2 5" xfId="9166" xr:uid="{00000000-0005-0000-0000-0000382A0000}"/>
    <cellStyle name="Normal 97 2 5 2" xfId="17621" xr:uid="{ED689A44-5748-4BD6-B6C1-9B983FAC129D}"/>
    <cellStyle name="Normal 97 2 6" xfId="11902" xr:uid="{8C286599-7332-4B76-A92A-573CE65135DC}"/>
    <cellStyle name="Normal 97 3" xfId="3580" xr:uid="{00000000-0005-0000-0000-0000392A0000}"/>
    <cellStyle name="Normal 97 3 2" xfId="7165" xr:uid="{00000000-0005-0000-0000-00003A2A0000}"/>
    <cellStyle name="Normal 97 3 2 2" xfId="15620" xr:uid="{3AEB69EE-FFE5-45CC-9020-FEF35AE589C5}"/>
    <cellStyle name="Normal 97 3 3" xfId="12473" xr:uid="{1C4A1EB1-5D2F-4CBB-BDE3-74716B5B8FBF}"/>
    <cellStyle name="Normal 97 4" xfId="3929" xr:uid="{00000000-0005-0000-0000-00003B2A0000}"/>
    <cellStyle name="Normal 97 4 2" xfId="12818" xr:uid="{2DB01D4B-27CC-4C94-A59F-394D93386EBE}"/>
    <cellStyle name="Normal 97 5" xfId="6297" xr:uid="{00000000-0005-0000-0000-00003C2A0000}"/>
    <cellStyle name="Normal 97 5 2" xfId="14752" xr:uid="{D751D522-5F8D-439A-ADEA-B08093FC0655}"/>
    <cellStyle name="Normal 97 6" xfId="9165" xr:uid="{00000000-0005-0000-0000-00003D2A0000}"/>
    <cellStyle name="Normal 97 6 2" xfId="17620" xr:uid="{B6562EB1-4B21-4788-87C9-F80F5AB6BDD5}"/>
    <cellStyle name="Normal 97 7" xfId="11615" xr:uid="{3A1EBC80-A3C7-4A62-89F9-B1F7BEC26740}"/>
    <cellStyle name="Normal 98" xfId="2705" xr:uid="{00000000-0005-0000-0000-00003E2A0000}"/>
    <cellStyle name="Normal 98 2" xfId="3010" xr:uid="{00000000-0005-0000-0000-00003F2A0000}"/>
    <cellStyle name="Normal 98 2 2" xfId="3583" xr:uid="{00000000-0005-0000-0000-0000402A0000}"/>
    <cellStyle name="Normal 98 2 2 2" xfId="7168" xr:uid="{00000000-0005-0000-0000-0000412A0000}"/>
    <cellStyle name="Normal 98 2 2 2 2" xfId="15623" xr:uid="{FD603C38-04C7-4C6F-9079-91966ABF7CD5}"/>
    <cellStyle name="Normal 98 2 2 3" xfId="12476" xr:uid="{37F1F32E-BC8A-4C54-9605-DE7D23E7F4E3}"/>
    <cellStyle name="Normal 98 2 3" xfId="4165" xr:uid="{00000000-0005-0000-0000-0000422A0000}"/>
    <cellStyle name="Normal 98 2 3 2" xfId="13053" xr:uid="{4A795B5A-3519-4C7A-A096-DDBA67DE81F5}"/>
    <cellStyle name="Normal 98 2 4" xfId="6583" xr:uid="{00000000-0005-0000-0000-0000432A0000}"/>
    <cellStyle name="Normal 98 2 4 2" xfId="15038" xr:uid="{E14B2DDC-6232-4E36-AA2F-D34ED2300848}"/>
    <cellStyle name="Normal 98 2 5" xfId="9168" xr:uid="{00000000-0005-0000-0000-0000442A0000}"/>
    <cellStyle name="Normal 98 2 5 2" xfId="17623" xr:uid="{81F974CE-14BD-4052-9922-570E9716CACC}"/>
    <cellStyle name="Normal 98 2 6" xfId="11903" xr:uid="{F5FCDBC4-1935-4905-A86E-975C0C016ED5}"/>
    <cellStyle name="Normal 98 3" xfId="3582" xr:uid="{00000000-0005-0000-0000-0000452A0000}"/>
    <cellStyle name="Normal 98 3 2" xfId="7167" xr:uid="{00000000-0005-0000-0000-0000462A0000}"/>
    <cellStyle name="Normal 98 3 2 2" xfId="15622" xr:uid="{C5245CBE-FEC2-43C9-8A37-8641A77887F0}"/>
    <cellStyle name="Normal 98 3 3" xfId="12475" xr:uid="{762FA40C-00F9-4776-A6BF-0418A667E573}"/>
    <cellStyle name="Normal 98 4" xfId="3650" xr:uid="{00000000-0005-0000-0000-0000472A0000}"/>
    <cellStyle name="Normal 98 4 2" xfId="12539" xr:uid="{17DA6F78-26B7-4E9E-8659-5A97F2FB4316}"/>
    <cellStyle name="Normal 98 5" xfId="6298" xr:uid="{00000000-0005-0000-0000-0000482A0000}"/>
    <cellStyle name="Normal 98 5 2" xfId="14753" xr:uid="{1D2390C1-22F6-46E0-9B86-E5927709938C}"/>
    <cellStyle name="Normal 98 6" xfId="9167" xr:uid="{00000000-0005-0000-0000-0000492A0000}"/>
    <cellStyle name="Normal 98 6 2" xfId="17622" xr:uid="{14C1C752-E434-4AC8-81EC-0F6C18A76D3B}"/>
    <cellStyle name="Normal 98 7" xfId="11616" xr:uid="{0F12780E-7493-4A04-9007-327334F974C8}"/>
    <cellStyle name="Normal 99" xfId="2706" xr:uid="{00000000-0005-0000-0000-00004A2A0000}"/>
    <cellStyle name="Normal 99 2" xfId="3011" xr:uid="{00000000-0005-0000-0000-00004B2A0000}"/>
    <cellStyle name="Normal 99 2 2" xfId="3585" xr:uid="{00000000-0005-0000-0000-00004C2A0000}"/>
    <cellStyle name="Normal 99 2 2 2" xfId="7170" xr:uid="{00000000-0005-0000-0000-00004D2A0000}"/>
    <cellStyle name="Normal 99 2 2 2 2" xfId="15625" xr:uid="{DAB6E0E3-2F58-4392-AA5B-5F60BEF23A5B}"/>
    <cellStyle name="Normal 99 2 2 3" xfId="12478" xr:uid="{FEB8F348-3102-4A22-A9B6-8FE9480BB3AD}"/>
    <cellStyle name="Normal 99 2 3" xfId="4166" xr:uid="{00000000-0005-0000-0000-00004E2A0000}"/>
    <cellStyle name="Normal 99 2 3 2" xfId="13054" xr:uid="{0ECEC9D0-5656-417E-B058-9C3578D883CB}"/>
    <cellStyle name="Normal 99 2 4" xfId="6584" xr:uid="{00000000-0005-0000-0000-00004F2A0000}"/>
    <cellStyle name="Normal 99 2 4 2" xfId="15039" xr:uid="{E487F6BD-9716-4F2F-B961-0A0647774686}"/>
    <cellStyle name="Normal 99 2 5" xfId="9170" xr:uid="{00000000-0005-0000-0000-0000502A0000}"/>
    <cellStyle name="Normal 99 2 5 2" xfId="17625" xr:uid="{91BD0826-7CE2-4C27-B4E4-57374AE5B900}"/>
    <cellStyle name="Normal 99 2 6" xfId="11904" xr:uid="{C28021E3-532C-4F25-8E57-516527E262D7}"/>
    <cellStyle name="Normal 99 3" xfId="3584" xr:uid="{00000000-0005-0000-0000-0000512A0000}"/>
    <cellStyle name="Normal 99 3 2" xfId="7169" xr:uid="{00000000-0005-0000-0000-0000522A0000}"/>
    <cellStyle name="Normal 99 3 2 2" xfId="15624" xr:uid="{918CD23B-E184-44D4-B42F-B4E05D57DCB1}"/>
    <cellStyle name="Normal 99 3 3" xfId="12477" xr:uid="{1D98050F-581A-4536-A0B4-E6CD40F32AD4}"/>
    <cellStyle name="Normal 99 4" xfId="3661" xr:uid="{00000000-0005-0000-0000-0000532A0000}"/>
    <cellStyle name="Normal 99 4 2" xfId="12550" xr:uid="{4E782F97-2C24-4161-BB79-E64A28BFAE25}"/>
    <cellStyle name="Normal 99 5" xfId="6299" xr:uid="{00000000-0005-0000-0000-0000542A0000}"/>
    <cellStyle name="Normal 99 5 2" xfId="14754" xr:uid="{DC1D0B85-95DE-428D-963F-00AEC051AC29}"/>
    <cellStyle name="Normal 99 6" xfId="9169" xr:uid="{00000000-0005-0000-0000-0000552A0000}"/>
    <cellStyle name="Normal 99 6 2" xfId="17624" xr:uid="{4C85CEC9-F92B-422D-9DFA-A49CAEC113B3}"/>
    <cellStyle name="Normal 99 7" xfId="11617" xr:uid="{B20BEA0A-96E8-4D56-8A94-C35C3A329889}"/>
    <cellStyle name="Normal_Kopi av bearbeidet notemal pr 280907 begge grupper vs 4" xfId="11329" xr:uid="{01C7166A-53C8-4ED6-8D01-4F8A438BB427}"/>
    <cellStyle name="Normal_Note 5 til 7" xfId="15" xr:uid="{00000000-0005-0000-0000-00000C000000}"/>
    <cellStyle name="Normal_Noter" xfId="14" xr:uid="{00000000-0005-0000-0000-00000D000000}"/>
    <cellStyle name="Normal_tabeller.xls 2 2" xfId="12" xr:uid="{00000000-0005-0000-0000-00000E000000}"/>
    <cellStyle name="Normale_2011 04 14 Templates for stress test_bcl" xfId="10822" xr:uid="{00000000-0005-0000-0000-0000602A0000}"/>
    <cellStyle name="Notas" xfId="4256" xr:uid="{00000000-0005-0000-0000-0000612A0000}"/>
    <cellStyle name="Notas 2" xfId="9180" xr:uid="{00000000-0005-0000-0000-0000622A0000}"/>
    <cellStyle name="Notas 2 2" xfId="10948" xr:uid="{00000000-0005-0000-0000-0000632A0000}"/>
    <cellStyle name="Notas 2 3" xfId="10963" xr:uid="{00000000-0005-0000-0000-0000642A0000}"/>
    <cellStyle name="Notas 2 4" xfId="10969" xr:uid="{00000000-0005-0000-0000-0000652A0000}"/>
    <cellStyle name="Notas 2 5" xfId="10899" xr:uid="{00000000-0005-0000-0000-0000662A0000}"/>
    <cellStyle name="Notas 2 6" xfId="10856" xr:uid="{00000000-0005-0000-0000-0000672A0000}"/>
    <cellStyle name="Notas 3" xfId="10941" xr:uid="{00000000-0005-0000-0000-0000682A0000}"/>
    <cellStyle name="Notas 4" xfId="10894" xr:uid="{00000000-0005-0000-0000-0000692A0000}"/>
    <cellStyle name="Notas 5" xfId="10924" xr:uid="{00000000-0005-0000-0000-00006A2A0000}"/>
    <cellStyle name="Notas 6" xfId="10943" xr:uid="{00000000-0005-0000-0000-00006B2A0000}"/>
    <cellStyle name="Notas 7" xfId="10845" xr:uid="{00000000-0005-0000-0000-00006C2A0000}"/>
    <cellStyle name="Note" xfId="9189" xr:uid="{00000000-0005-0000-0000-00006D2A0000}"/>
    <cellStyle name="Note 2" xfId="10823" xr:uid="{00000000-0005-0000-0000-00006E2A0000}"/>
    <cellStyle name="Note 2 2" xfId="11011" xr:uid="{00000000-0005-0000-0000-00006F2A0000}"/>
    <cellStyle name="Note 2 3" xfId="10966" xr:uid="{00000000-0005-0000-0000-0000702A0000}"/>
    <cellStyle name="Note 2 4" xfId="11008" xr:uid="{00000000-0005-0000-0000-0000712A0000}"/>
    <cellStyle name="Note 2 5" xfId="10951" xr:uid="{00000000-0005-0000-0000-0000722A0000}"/>
    <cellStyle name="Note 2 6" xfId="10887" xr:uid="{00000000-0005-0000-0000-0000732A0000}"/>
    <cellStyle name="Note 3" xfId="17629" xr:uid="{7C09A4CA-E8B3-451D-B38B-C95AF35ED78F}"/>
    <cellStyle name="Nøytral 2" xfId="100" xr:uid="{00000000-0005-0000-0000-0000742A0000}"/>
    <cellStyle name="Nøytral 2 2" xfId="2707" xr:uid="{00000000-0005-0000-0000-0000752A0000}"/>
    <cellStyle name="Nøytral 2_Balanse" xfId="11259" xr:uid="{00000000-0005-0000-0000-0000762A0000}"/>
    <cellStyle name="Output" xfId="43" xr:uid="{00000000-0005-0000-0000-0000772A0000}"/>
    <cellStyle name="Output 2" xfId="9181" xr:uid="{00000000-0005-0000-0000-0000782A0000}"/>
    <cellStyle name="Output 2 2" xfId="10915" xr:uid="{00000000-0005-0000-0000-0000792A0000}"/>
    <cellStyle name="Output 2 3" xfId="10910" xr:uid="{00000000-0005-0000-0000-00007A2A0000}"/>
    <cellStyle name="Output 2 4" xfId="10987" xr:uid="{00000000-0005-0000-0000-00007B2A0000}"/>
    <cellStyle name="Output 2 5" xfId="10891" xr:uid="{00000000-0005-0000-0000-00007C2A0000}"/>
    <cellStyle name="Output 2 6" xfId="10857" xr:uid="{00000000-0005-0000-0000-00007D2A0000}"/>
    <cellStyle name="Overskrift" xfId="6" xr:uid="{00000000-0005-0000-0000-00000F000000}"/>
    <cellStyle name="Overskrift 1 2" xfId="101" xr:uid="{00000000-0005-0000-0000-00007F2A0000}"/>
    <cellStyle name="Overskrift 1 2 2" xfId="2708" xr:uid="{00000000-0005-0000-0000-0000802A0000}"/>
    <cellStyle name="Overskrift 1 2_Balanse" xfId="11260" xr:uid="{00000000-0005-0000-0000-0000812A0000}"/>
    <cellStyle name="Overskrift 10" xfId="10086" xr:uid="{00000000-0005-0000-0000-00007E2A0000}"/>
    <cellStyle name="Overskrift 11" xfId="19360" xr:uid="{56441A68-E1A7-475E-97F7-B0C2BD2A71FE}"/>
    <cellStyle name="Overskrift 12" xfId="19354" xr:uid="{7075178F-20C8-4936-B69A-AAD35D1FB8A5}"/>
    <cellStyle name="Overskrift 13" xfId="18509" xr:uid="{888EAAD0-CB5C-47F1-B453-E2CA628BBA02}"/>
    <cellStyle name="Overskrift 2 2" xfId="102" xr:uid="{00000000-0005-0000-0000-0000822A0000}"/>
    <cellStyle name="Overskrift 2 2 2" xfId="2709" xr:uid="{00000000-0005-0000-0000-0000832A0000}"/>
    <cellStyle name="Overskrift 2 2_Balanse" xfId="11261" xr:uid="{00000000-0005-0000-0000-0000842A0000}"/>
    <cellStyle name="Overskrift 3 2" xfId="103" xr:uid="{00000000-0005-0000-0000-0000852A0000}"/>
    <cellStyle name="Overskrift 3 2 2" xfId="2710" xr:uid="{00000000-0005-0000-0000-0000862A0000}"/>
    <cellStyle name="Overskrift 3 2_Balanse" xfId="11262" xr:uid="{00000000-0005-0000-0000-0000872A0000}"/>
    <cellStyle name="Overskrift 4 2" xfId="104" xr:uid="{00000000-0005-0000-0000-0000882A0000}"/>
    <cellStyle name="Overskrift 4 2 2" xfId="2711" xr:uid="{00000000-0005-0000-0000-0000892A0000}"/>
    <cellStyle name="Overskrift 4 2_Balanse" xfId="11263" xr:uid="{00000000-0005-0000-0000-00008A2A0000}"/>
    <cellStyle name="Overskrift 5" xfId="10914" xr:uid="{00000000-0005-0000-0000-00008B2A0000}"/>
    <cellStyle name="Overskrift 6" xfId="10962" xr:uid="{00000000-0005-0000-0000-00008C2A0000}"/>
    <cellStyle name="Overskrift 7" xfId="10922" xr:uid="{00000000-0005-0000-0000-00008D2A0000}"/>
    <cellStyle name="Overskrift 8" xfId="10936" xr:uid="{00000000-0005-0000-0000-00008E2A0000}"/>
    <cellStyle name="Overskrift 9" xfId="10866" xr:uid="{00000000-0005-0000-0000-00008F2A0000}"/>
    <cellStyle name="Percent 2" xfId="10824" xr:uid="{00000000-0005-0000-0000-0000902A0000}"/>
    <cellStyle name="Porcentual 2" xfId="10825" xr:uid="{00000000-0005-0000-0000-0000912A0000}"/>
    <cellStyle name="Porcentual 2 2" xfId="10826" xr:uid="{00000000-0005-0000-0000-0000922A0000}"/>
    <cellStyle name="Prosent" xfId="2" builtinId="5"/>
    <cellStyle name="Prosent 10" xfId="10148" xr:uid="{00000000-0005-0000-0000-0000942A0000}"/>
    <cellStyle name="Prosent 11" xfId="3592" xr:uid="{00000000-0005-0000-0000-0000D22A0000}"/>
    <cellStyle name="Prosent 12" xfId="11327" xr:uid="{EC4670F5-06D4-4A2B-B7F8-F6DC76E63A52}"/>
    <cellStyle name="Prosent 13" xfId="11332" xr:uid="{FBC2D0F9-6126-4697-B66F-06A4A31F01AE}"/>
    <cellStyle name="Prosent 14" xfId="12481" xr:uid="{32138206-3D8C-44B3-B01E-14537082F8D7}"/>
    <cellStyle name="Prosent 2" xfId="58" xr:uid="{00000000-0005-0000-0000-0000952A0000}"/>
    <cellStyle name="Prosent 2 2" xfId="9247" xr:uid="{00000000-0005-0000-0000-0000962A0000}"/>
    <cellStyle name="Prosent 3" xfId="4283" xr:uid="{00000000-0005-0000-0000-0000972A0000}"/>
    <cellStyle name="Prosent 3 2" xfId="10085" xr:uid="{00000000-0005-0000-0000-0000982A0000}"/>
    <cellStyle name="Prosent 4" xfId="10564" xr:uid="{00000000-0005-0000-0000-0000992A0000}"/>
    <cellStyle name="Prosent 5" xfId="10147" xr:uid="{00000000-0005-0000-0000-00009A2A0000}"/>
    <cellStyle name="Prosent 5 2" xfId="9246" xr:uid="{00000000-0005-0000-0000-00009B2A0000}"/>
    <cellStyle name="Prosent 5 2 2" xfId="17677" xr:uid="{FA1A750A-098E-4EB6-A4B5-E34A737BBBCC}"/>
    <cellStyle name="Prosent 5 3" xfId="9245" xr:uid="{00000000-0005-0000-0000-00009C2A0000}"/>
    <cellStyle name="Prosent 5 3 2" xfId="17676" xr:uid="{1B96ECBF-ABC6-4F8E-9176-F32C8C409E9A}"/>
    <cellStyle name="Prosent 5 4" xfId="18566" xr:uid="{F1EE04BA-05ED-4230-A5E3-FFBCC1575B4F}"/>
    <cellStyle name="Prosent 6" xfId="10471" xr:uid="{00000000-0005-0000-0000-00009D2A0000}"/>
    <cellStyle name="Prosent 6 2" xfId="10084" xr:uid="{00000000-0005-0000-0000-00009E2A0000}"/>
    <cellStyle name="Prosent 6 2 2" xfId="18508" xr:uid="{F2DF53B1-071B-4745-82C9-2B65FD1DD4EF}"/>
    <cellStyle name="Prosent 6 3" xfId="10563" xr:uid="{00000000-0005-0000-0000-00009F2A0000}"/>
    <cellStyle name="Prosent 6 3 2" xfId="18972" xr:uid="{38CD13D4-49AC-40C0-9752-9C2DC3F0665E}"/>
    <cellStyle name="Prosent 6 4" xfId="18887" xr:uid="{218C3837-9127-4FE5-8C1C-52DB824C4D93}"/>
    <cellStyle name="Prosent 7" xfId="10146" xr:uid="{00000000-0005-0000-0000-0000A02A0000}"/>
    <cellStyle name="Prosent 7 2" xfId="9244" xr:uid="{00000000-0005-0000-0000-0000A12A0000}"/>
    <cellStyle name="Prosent 7 2 2" xfId="17675" xr:uid="{24E2449C-45DB-4696-A737-92696515FED3}"/>
    <cellStyle name="Prosent 7 3" xfId="9243" xr:uid="{00000000-0005-0000-0000-0000A22A0000}"/>
    <cellStyle name="Prosent 7 3 2" xfId="17674" xr:uid="{58A4E6F4-0F5F-4325-8AF6-99E6BF1E0D34}"/>
    <cellStyle name="Prosent 7 4" xfId="18565" xr:uid="{CA969801-B0E8-407D-9E55-DD275D9A43DA}"/>
    <cellStyle name="Prosent 8" xfId="10470" xr:uid="{00000000-0005-0000-0000-0000A32A0000}"/>
    <cellStyle name="Prosent 8 2" xfId="10083" xr:uid="{00000000-0005-0000-0000-0000A42A0000}"/>
    <cellStyle name="Prosent 8 2 2" xfId="18507" xr:uid="{4DBFA4C0-B982-44F0-A7E7-4F817A3B14B7}"/>
    <cellStyle name="Prosent 8 3" xfId="10562" xr:uid="{00000000-0005-0000-0000-0000A52A0000}"/>
    <cellStyle name="Prosent 8 3 2" xfId="18971" xr:uid="{87A5B5B8-AB77-4178-B655-B5125AF0967F}"/>
    <cellStyle name="Prosent 8 4" xfId="18886" xr:uid="{E7520538-4FED-4E04-AE36-84D58FAF75E4}"/>
    <cellStyle name="Prosent 9" xfId="10145" xr:uid="{00000000-0005-0000-0000-0000A62A0000}"/>
    <cellStyle name="Prosent 9 2" xfId="9242" xr:uid="{00000000-0005-0000-0000-0000A72A0000}"/>
    <cellStyle name="Prosent 9 2 2" xfId="17673" xr:uid="{72B98841-5D56-457C-83C4-2094F3B089AB}"/>
    <cellStyle name="Prosent 9 3" xfId="9241" xr:uid="{00000000-0005-0000-0000-0000A82A0000}"/>
    <cellStyle name="Prosent 9 3 2" xfId="17672" xr:uid="{C4DAB3B2-09E8-4795-A25A-131B1709E379}"/>
    <cellStyle name="Prosent 9 4" xfId="18564" xr:uid="{82744C6F-3BA6-4D42-B6A7-EBADFBD20137}"/>
    <cellStyle name="Prozent 2" xfId="10827" xr:uid="{00000000-0005-0000-0000-0000A92A0000}"/>
    <cellStyle name="Rossz" xfId="4257" xr:uid="{00000000-0005-0000-0000-0000AA2A0000}"/>
    <cellStyle name="Salida" xfId="4258" xr:uid="{00000000-0005-0000-0000-0000AB2A0000}"/>
    <cellStyle name="Salida 2" xfId="9182" xr:uid="{00000000-0005-0000-0000-0000AC2A0000}"/>
    <cellStyle name="Salida 2 2" xfId="10968" xr:uid="{00000000-0005-0000-0000-0000AD2A0000}"/>
    <cellStyle name="Salida 2 3" xfId="10897" xr:uid="{00000000-0005-0000-0000-0000AE2A0000}"/>
    <cellStyle name="Salida 2 4" xfId="10944" xr:uid="{00000000-0005-0000-0000-0000AF2A0000}"/>
    <cellStyle name="Salida 2 5" xfId="10908" xr:uid="{00000000-0005-0000-0000-0000B02A0000}"/>
    <cellStyle name="Salida 2 6" xfId="10858" xr:uid="{00000000-0005-0000-0000-0000B12A0000}"/>
    <cellStyle name="Salida 3" xfId="10902" xr:uid="{00000000-0005-0000-0000-0000B22A0000}"/>
    <cellStyle name="Salida 4" xfId="10990" xr:uid="{00000000-0005-0000-0000-0000B32A0000}"/>
    <cellStyle name="Salida 5" xfId="10919" xr:uid="{00000000-0005-0000-0000-0000B42A0000}"/>
    <cellStyle name="Salida 6" xfId="10991" xr:uid="{00000000-0005-0000-0000-0000B52A0000}"/>
    <cellStyle name="Salida 7" xfId="10846" xr:uid="{00000000-0005-0000-0000-0000B62A0000}"/>
    <cellStyle name="Semleges" xfId="4259" xr:uid="{00000000-0005-0000-0000-0000B72A0000}"/>
    <cellStyle name="showExposure" xfId="10828" xr:uid="{00000000-0005-0000-0000-0000B82A0000}"/>
    <cellStyle name="Skrift" xfId="10144" xr:uid="{00000000-0005-0000-0000-0000B92A0000}"/>
    <cellStyle name="Skrift 2" xfId="10921" xr:uid="{00000000-0005-0000-0000-0000BA2A0000}"/>
    <cellStyle name="Skrift 3" xfId="10906" xr:uid="{00000000-0005-0000-0000-0000BB2A0000}"/>
    <cellStyle name="Skrift 4" xfId="10928" xr:uid="{00000000-0005-0000-0000-0000BC2A0000}"/>
    <cellStyle name="Skrift 5" xfId="10970" xr:uid="{00000000-0005-0000-0000-0000BD2A0000}"/>
    <cellStyle name="Skrift 6" xfId="10868" xr:uid="{00000000-0005-0000-0000-0000BE2A0000}"/>
    <cellStyle name="Standard 2" xfId="4260" xr:uid="{00000000-0005-0000-0000-0000BF2A0000}"/>
    <cellStyle name="Standard 3" xfId="4261" xr:uid="{00000000-0005-0000-0000-0000C02A0000}"/>
    <cellStyle name="Standard 3 2" xfId="4275" xr:uid="{00000000-0005-0000-0000-0000C12A0000}"/>
    <cellStyle name="Standard 3 2 2" xfId="10829" xr:uid="{00000000-0005-0000-0000-0000C22A0000}"/>
    <cellStyle name="Standard 4" xfId="10830" xr:uid="{00000000-0005-0000-0000-0000C32A0000}"/>
    <cellStyle name="Standard_20100106 GL04rev2 Documentation of changes 2 2" xfId="4262" xr:uid="{00000000-0005-0000-0000-0000C42A0000}"/>
    <cellStyle name="Számítás" xfId="4263" xr:uid="{00000000-0005-0000-0000-0000C52A0000}"/>
    <cellStyle name="Számítás 2" xfId="9183" xr:uid="{00000000-0005-0000-0000-0000C62A0000}"/>
    <cellStyle name="Számítás 2 2" xfId="10946" xr:uid="{00000000-0005-0000-0000-0000C72A0000}"/>
    <cellStyle name="Számítás 2 3" xfId="10937" xr:uid="{00000000-0005-0000-0000-0000C82A0000}"/>
    <cellStyle name="Számítás 2 4" xfId="10956" xr:uid="{00000000-0005-0000-0000-0000C92A0000}"/>
    <cellStyle name="Számítás 2 5" xfId="10984" xr:uid="{00000000-0005-0000-0000-0000CA2A0000}"/>
    <cellStyle name="Számítás 2 6" xfId="10859" xr:uid="{00000000-0005-0000-0000-0000CB2A0000}"/>
    <cellStyle name="Számítás 3" xfId="10965" xr:uid="{00000000-0005-0000-0000-0000CC2A0000}"/>
    <cellStyle name="Számítás 4" xfId="10889" xr:uid="{00000000-0005-0000-0000-0000CD2A0000}"/>
    <cellStyle name="Számítás 5" xfId="10930" xr:uid="{00000000-0005-0000-0000-0000CE2A0000}"/>
    <cellStyle name="Számítás 6" xfId="10896" xr:uid="{00000000-0005-0000-0000-0000CF2A0000}"/>
    <cellStyle name="Számítás 7" xfId="10847" xr:uid="{00000000-0005-0000-0000-0000D02A0000}"/>
    <cellStyle name="Texto de advertencia" xfId="4264" xr:uid="{00000000-0005-0000-0000-0000D12A0000}"/>
    <cellStyle name="Texto explicativo" xfId="4265" xr:uid="{00000000-0005-0000-0000-0000D22A0000}"/>
    <cellStyle name="Title" xfId="36" xr:uid="{00000000-0005-0000-0000-0000D32A0000}"/>
    <cellStyle name="Title 2" xfId="9193" xr:uid="{00000000-0005-0000-0000-0000D42A0000}"/>
    <cellStyle name="Title 2 2" xfId="10831" xr:uid="{00000000-0005-0000-0000-0000D52A0000}"/>
    <cellStyle name="Title 3" xfId="9191" xr:uid="{00000000-0005-0000-0000-0000D62A0000}"/>
    <cellStyle name="Title_Ark3" xfId="10738" xr:uid="{00000000-0005-0000-0000-0000D72A0000}"/>
    <cellStyle name="Tittel 2" xfId="11094" xr:uid="{00000000-0005-0000-0000-0000D82A0000}"/>
    <cellStyle name="Título" xfId="4266" xr:uid="{00000000-0005-0000-0000-0000D92A0000}"/>
    <cellStyle name="Título 1" xfId="4267" xr:uid="{00000000-0005-0000-0000-0000DA2A0000}"/>
    <cellStyle name="Título 2" xfId="4268" xr:uid="{00000000-0005-0000-0000-0000DB2A0000}"/>
    <cellStyle name="Título 3" xfId="4269" xr:uid="{00000000-0005-0000-0000-0000DC2A0000}"/>
    <cellStyle name="Título_20091015 DE_Proposed amendments to CR SEC_MKR" xfId="4270" xr:uid="{00000000-0005-0000-0000-0000DD2A0000}"/>
    <cellStyle name="Total" xfId="46" xr:uid="{00000000-0005-0000-0000-0000DE2A0000}"/>
    <cellStyle name="Total 2" xfId="10832" xr:uid="{00000000-0005-0000-0000-0000DF2A0000}"/>
    <cellStyle name="Total 2 2" xfId="11012" xr:uid="{00000000-0005-0000-0000-0000E02A0000}"/>
    <cellStyle name="Total 2 3" xfId="11013" xr:uid="{00000000-0005-0000-0000-0000E12A0000}"/>
    <cellStyle name="Total 2 4" xfId="11014" xr:uid="{00000000-0005-0000-0000-0000E22A0000}"/>
    <cellStyle name="Total 2 5" xfId="11015" xr:uid="{00000000-0005-0000-0000-0000E32A0000}"/>
    <cellStyle name="Total 2 6" xfId="10888" xr:uid="{00000000-0005-0000-0000-0000E42A0000}"/>
    <cellStyle name="Totalt 2" xfId="105" xr:uid="{00000000-0005-0000-0000-0000E52A0000}"/>
    <cellStyle name="Totalt 2 2" xfId="2712" xr:uid="{00000000-0005-0000-0000-0000E62A0000}"/>
    <cellStyle name="Totalt 2_Balanse" xfId="11264" xr:uid="{00000000-0005-0000-0000-0000E72A0000}"/>
    <cellStyle name="Tusenskille [0] 2" xfId="106" xr:uid="{00000000-0005-0000-0000-0000E82A0000}"/>
    <cellStyle name="Tusenskille 10" xfId="122" xr:uid="{00000000-0005-0000-0000-0000E92A0000}"/>
    <cellStyle name="Tusenskille 10 2" xfId="9239" xr:uid="{00000000-0005-0000-0000-0000EA2A0000}"/>
    <cellStyle name="Tusenskille 10 2 2" xfId="17670" xr:uid="{2B6233D6-4D50-492F-B566-E514A2C96F35}"/>
    <cellStyle name="Tusenskille 10 3" xfId="10469" xr:uid="{00000000-0005-0000-0000-0000EB2A0000}"/>
    <cellStyle name="Tusenskille 10 3 2" xfId="18885" xr:uid="{1115CA72-CF7E-4239-9BCA-69A1A94254FC}"/>
    <cellStyle name="Tusenskille 10 4" xfId="9240" xr:uid="{00000000-0005-0000-0000-0000EC2A0000}"/>
    <cellStyle name="Tusenskille 10 4 2" xfId="17671" xr:uid="{57D93F7C-5C5E-4C50-BC23-19455DA6E025}"/>
    <cellStyle name="Tusenskille 11" xfId="3586" xr:uid="{00000000-0005-0000-0000-0000ED2A0000}"/>
    <cellStyle name="Tusenskille 11 2" xfId="10561" xr:uid="{00000000-0005-0000-0000-0000EE2A0000}"/>
    <cellStyle name="Tusenskille 11 2 2" xfId="18970" xr:uid="{1BC7FF27-A920-4C01-ACBB-A73CF60665A6}"/>
    <cellStyle name="Tusenskille 11 3" xfId="10143" xr:uid="{00000000-0005-0000-0000-0000EF2A0000}"/>
    <cellStyle name="Tusenskille 11 3 2" xfId="18563" xr:uid="{8B7932FB-AF62-45E6-92E4-C90841D9373B}"/>
    <cellStyle name="Tusenskille 11 4" xfId="10082" xr:uid="{00000000-0005-0000-0000-0000F02A0000}"/>
    <cellStyle name="Tusenskille 11 4 2" xfId="18506" xr:uid="{0D131B6C-6BC8-4094-BAF4-17A03F3C6413}"/>
    <cellStyle name="Tusenskille 12" xfId="3587" xr:uid="{00000000-0005-0000-0000-0000F12A0000}"/>
    <cellStyle name="Tusenskille 12 2" xfId="9237" xr:uid="{00000000-0005-0000-0000-0000F22A0000}"/>
    <cellStyle name="Tusenskille 12 2 2" xfId="17668" xr:uid="{6648736C-0036-4BA5-A512-7AF0156DB1E1}"/>
    <cellStyle name="Tusenskille 12 3" xfId="10468" xr:uid="{00000000-0005-0000-0000-0000F32A0000}"/>
    <cellStyle name="Tusenskille 12 3 2" xfId="18884" xr:uid="{A2AED70A-477D-404F-9422-77C315B25EB0}"/>
    <cellStyle name="Tusenskille 12 4" xfId="9238" xr:uid="{00000000-0005-0000-0000-0000F42A0000}"/>
    <cellStyle name="Tusenskille 12 4 2" xfId="17669" xr:uid="{72B11F1A-E753-4212-8A4B-168509077FEA}"/>
    <cellStyle name="Tusenskille 13" xfId="2723" xr:uid="{00000000-0005-0000-0000-0000F52A0000}"/>
    <cellStyle name="Tusenskille 13 2" xfId="10560" xr:uid="{00000000-0005-0000-0000-0000F62A0000}"/>
    <cellStyle name="Tusenskille 13 2 2" xfId="18969" xr:uid="{435F3075-27CD-4C12-B659-3761AC701575}"/>
    <cellStyle name="Tusenskille 13 3" xfId="10142" xr:uid="{00000000-0005-0000-0000-0000F72A0000}"/>
    <cellStyle name="Tusenskille 13 3 2" xfId="18562" xr:uid="{B3162259-44E9-466B-A1A8-218F0BDB04B3}"/>
    <cellStyle name="Tusenskille 13 4" xfId="10081" xr:uid="{00000000-0005-0000-0000-0000F82A0000}"/>
    <cellStyle name="Tusenskille 13 4 2" xfId="18505" xr:uid="{D271EFF4-00DE-4B5D-9A13-045121FE8D30}"/>
    <cellStyle name="Tusenskille 14" xfId="9236" xr:uid="{00000000-0005-0000-0000-0000F92A0000}"/>
    <cellStyle name="Tusenskille 16" xfId="9235" xr:uid="{00000000-0005-0000-0000-0000FA2A0000}"/>
    <cellStyle name="Tusenskille 16 2" xfId="17667" xr:uid="{611F734C-D2CA-443C-A735-5164DC528776}"/>
    <cellStyle name="Tusenskille 2" xfId="59" xr:uid="{00000000-0005-0000-0000-0000FB2A0000}"/>
    <cellStyle name="Tusenskille 2 10" xfId="11095" xr:uid="{00000000-0005-0000-0000-0000FC2A0000}"/>
    <cellStyle name="Tusenskille 2 10 2" xfId="19502" xr:uid="{C2F2A4FA-4704-4A7A-8732-B156F169FBD3}"/>
    <cellStyle name="Tusenskille 2 10 3" xfId="19265" xr:uid="{47925360-EE34-4BCD-8B8E-B3A4173AA77D}"/>
    <cellStyle name="Tusenskille 2 2" xfId="9195" xr:uid="{00000000-0005-0000-0000-0000FD2A0000}"/>
    <cellStyle name="Tusenskille 2 2 10" xfId="19356" xr:uid="{17E2F04E-BADD-4DF6-A153-CB860CE44C91}"/>
    <cellStyle name="Tusenskille 2 2 11" xfId="17633" xr:uid="{9FF1FCF5-AF52-4905-AAB4-0D9CAC06F20E}"/>
    <cellStyle name="Tusenskille 2 2 2" xfId="10730" xr:uid="{00000000-0005-0000-0000-0000FE2A0000}"/>
    <cellStyle name="Tusenskille 2 2 2 2" xfId="10746" xr:uid="{00000000-0005-0000-0000-0000FF2A0000}"/>
    <cellStyle name="Tusenskille 2 2 2 2 2" xfId="11006" xr:uid="{00000000-0005-0000-0000-0000002B0000}"/>
    <cellStyle name="Tusenskille 2 2 2 2 2 2" xfId="19427" xr:uid="{EE6467B5-8A7F-4AC0-9F3B-C48619BEC836}"/>
    <cellStyle name="Tusenskille 2 2 2 2 2 3" xfId="19206" xr:uid="{3E19F58A-8062-4024-8ECF-4254BD655FD5}"/>
    <cellStyle name="Tusenskille 2 2 2 2 3" xfId="10883" xr:uid="{00000000-0005-0000-0000-0000012B0000}"/>
    <cellStyle name="Tusenskille 2 2 2 2 3 2" xfId="19403" xr:uid="{90C38702-A47A-41C2-903D-EBC2BFF367B6}"/>
    <cellStyle name="Tusenskille 2 2 2 2 3 3" xfId="19179" xr:uid="{851DAD6E-C282-4CFC-9B61-0FB063963D06}"/>
    <cellStyle name="Tusenskille 2 2 2 2 4" xfId="19375" xr:uid="{34998D64-88C6-4505-93DA-68CF8A211267}"/>
    <cellStyle name="Tusenskille 2 2 2 2 5" xfId="19150" xr:uid="{A1D99FC2-6A1F-423E-B432-5FD1AF73BC4C}"/>
    <cellStyle name="Tusenskille 2 2 2 2_Balanse" xfId="11267" xr:uid="{00000000-0005-0000-0000-0000022B0000}"/>
    <cellStyle name="Tusenskille 2 2 2 3" xfId="10994" xr:uid="{00000000-0005-0000-0000-0000032B0000}"/>
    <cellStyle name="Tusenskille 2 2 2 3 2" xfId="11096" xr:uid="{00000000-0005-0000-0000-0000042B0000}"/>
    <cellStyle name="Tusenskille 2 2 2 3 2 2" xfId="19503" xr:uid="{FA7A9A4D-D9DD-4BAE-93C4-18225FBC406B}"/>
    <cellStyle name="Tusenskille 2 2 2 3 2 3" xfId="19266" xr:uid="{8CFFD5FC-D645-4D19-82B5-F0F8DA972172}"/>
    <cellStyle name="Tusenskille 2 2 2 3 3" xfId="19415" xr:uid="{A6778507-DFD6-4C26-9A56-409EAEFDEF25}"/>
    <cellStyle name="Tusenskille 2 2 2 3 4" xfId="19194" xr:uid="{F8166999-64FE-481C-BDFD-6951F767B440}"/>
    <cellStyle name="Tusenskille 2 2 2 3_Balanse" xfId="11268" xr:uid="{00000000-0005-0000-0000-0000052B0000}"/>
    <cellStyle name="Tusenskille 2 2 2 4" xfId="10871" xr:uid="{00000000-0005-0000-0000-0000062B0000}"/>
    <cellStyle name="Tusenskille 2 2 2 4 2" xfId="19391" xr:uid="{7989195E-E67F-4FCF-974B-A22FC66C1E5F}"/>
    <cellStyle name="Tusenskille 2 2 2 4 3" xfId="19167" xr:uid="{8AA97756-2753-4101-9051-9B990901186B}"/>
    <cellStyle name="Tusenskille 2 2 2 5" xfId="11097" xr:uid="{00000000-0005-0000-0000-0000072B0000}"/>
    <cellStyle name="Tusenskille 2 2 2 5 2" xfId="19504" xr:uid="{1487F90F-11AA-438A-B8B1-EB150CB7E564}"/>
    <cellStyle name="Tusenskille 2 2 2 5 3" xfId="19267" xr:uid="{CC5033B8-9C7A-43A1-AEC8-EA3DA08A2B2F}"/>
    <cellStyle name="Tusenskille 2 2 2 6" xfId="19363" xr:uid="{71A0CB40-96BC-414B-AACD-695728B25C29}"/>
    <cellStyle name="Tusenskille 2 2 2 7" xfId="19137" xr:uid="{4B5ECF2B-BD52-4D93-8319-FBC524865305}"/>
    <cellStyle name="Tusenskille 2 2 2_Balanse" xfId="11266" xr:uid="{00000000-0005-0000-0000-0000082B0000}"/>
    <cellStyle name="Tusenskille 2 2 3" xfId="10080" xr:uid="{00000000-0005-0000-0000-0000092B0000}"/>
    <cellStyle name="Tusenskille 2 2 3 2" xfId="11098" xr:uid="{00000000-0005-0000-0000-00000A2B0000}"/>
    <cellStyle name="Tusenskille 2 2 3 2 2" xfId="11099" xr:uid="{00000000-0005-0000-0000-00000B2B0000}"/>
    <cellStyle name="Tusenskille 2 2 3 2 2 2" xfId="19506" xr:uid="{446C58D8-2B58-4A1C-89F1-EAFFFB0C0B7E}"/>
    <cellStyle name="Tusenskille 2 2 3 2 2 3" xfId="19269" xr:uid="{C1B62BA0-73BC-43EA-8588-8A20B1884CAA}"/>
    <cellStyle name="Tusenskille 2 2 3 2 3" xfId="19505" xr:uid="{2AFC6F93-ABFE-4776-B47D-F20C5247296A}"/>
    <cellStyle name="Tusenskille 2 2 3 2 4" xfId="19268" xr:uid="{BFAEBC4A-8574-4C7E-94E7-99D0B93F4972}"/>
    <cellStyle name="Tusenskille 2 2 3 3" xfId="11100" xr:uid="{00000000-0005-0000-0000-00000C2B0000}"/>
    <cellStyle name="Tusenskille 2 2 3 3 2" xfId="11101" xr:uid="{00000000-0005-0000-0000-00000D2B0000}"/>
    <cellStyle name="Tusenskille 2 2 3 3 2 2" xfId="19508" xr:uid="{EB0D27ED-B528-445D-9233-F7714B1C9BA5}"/>
    <cellStyle name="Tusenskille 2 2 3 3 2 3" xfId="19271" xr:uid="{F22368B9-7663-4815-8482-98ED68920E5E}"/>
    <cellStyle name="Tusenskille 2 2 3 3 3" xfId="19507" xr:uid="{60AAC03A-3D97-4778-A749-05C238E34BD6}"/>
    <cellStyle name="Tusenskille 2 2 3 3 4" xfId="19270" xr:uid="{3DDB70C0-A4E7-46BE-A1D1-DA1F4B118344}"/>
    <cellStyle name="Tusenskille 2 2 3 4" xfId="11102" xr:uid="{00000000-0005-0000-0000-00000E2B0000}"/>
    <cellStyle name="Tusenskille 2 2 3 4 2" xfId="19509" xr:uid="{ED43F0EB-60E4-4D7D-BE0D-122B8C39CDB6}"/>
    <cellStyle name="Tusenskille 2 2 3 4 3" xfId="19272" xr:uid="{D1A32516-26E2-4371-B464-909D28801FDC}"/>
    <cellStyle name="Tusenskille 2 2 3 5" xfId="11103" xr:uid="{00000000-0005-0000-0000-00000F2B0000}"/>
    <cellStyle name="Tusenskille 2 2 3 5 2" xfId="19510" xr:uid="{40897291-4A58-4D12-85F6-05F2B266CBAC}"/>
    <cellStyle name="Tusenskille 2 2 3 5 3" xfId="19273" xr:uid="{3F3B053D-E23D-4E2D-A7C5-E7EA372E8E55}"/>
    <cellStyle name="Tusenskille 2 2 3_Balanse" xfId="11269" xr:uid="{00000000-0005-0000-0000-0000102B0000}"/>
    <cellStyle name="Tusenskille 2 2 4" xfId="10740" xr:uid="{00000000-0005-0000-0000-0000112B0000}"/>
    <cellStyle name="Tusenskille 2 2 4 2" xfId="11000" xr:uid="{00000000-0005-0000-0000-0000122B0000}"/>
    <cellStyle name="Tusenskille 2 2 4 2 2" xfId="11104" xr:uid="{00000000-0005-0000-0000-0000132B0000}"/>
    <cellStyle name="Tusenskille 2 2 4 2 2 2" xfId="19511" xr:uid="{C4FCBD98-2260-458A-BC1B-C5BCE955E948}"/>
    <cellStyle name="Tusenskille 2 2 4 2 2 3" xfId="19274" xr:uid="{6D08573C-48B8-4983-AFC7-CCAC10CF59F3}"/>
    <cellStyle name="Tusenskille 2 2 4 2 3" xfId="19421" xr:uid="{23B1C604-F155-433A-B132-4FFA002DFC9C}"/>
    <cellStyle name="Tusenskille 2 2 4 2 4" xfId="19200" xr:uid="{FE4F9C84-7AA1-483E-A0BF-6C19ACAC35B8}"/>
    <cellStyle name="Tusenskille 2 2 4 2_Balanse" xfId="11271" xr:uid="{00000000-0005-0000-0000-0000142B0000}"/>
    <cellStyle name="Tusenskille 2 2 4 3" xfId="10877" xr:uid="{00000000-0005-0000-0000-0000152B0000}"/>
    <cellStyle name="Tusenskille 2 2 4 3 2" xfId="11105" xr:uid="{00000000-0005-0000-0000-0000162B0000}"/>
    <cellStyle name="Tusenskille 2 2 4 3 2 2" xfId="19512" xr:uid="{03FD2615-995F-454B-AF63-E74FB849FDEC}"/>
    <cellStyle name="Tusenskille 2 2 4 3 2 3" xfId="19275" xr:uid="{85E11440-9C3E-496A-9052-072773E9ADA4}"/>
    <cellStyle name="Tusenskille 2 2 4 3 3" xfId="19397" xr:uid="{C96032D7-B385-4479-A552-5FDF1E31A1EF}"/>
    <cellStyle name="Tusenskille 2 2 4 3 4" xfId="19173" xr:uid="{CBC765A4-A851-4B84-B555-D4766F6942DE}"/>
    <cellStyle name="Tusenskille 2 2 4 3_Balanse" xfId="11272" xr:uid="{00000000-0005-0000-0000-0000172B0000}"/>
    <cellStyle name="Tusenskille 2 2 4 4" xfId="11106" xr:uid="{00000000-0005-0000-0000-0000182B0000}"/>
    <cellStyle name="Tusenskille 2 2 4 4 2" xfId="19513" xr:uid="{59567F4D-802B-4198-AEC6-F6C41E460ADC}"/>
    <cellStyle name="Tusenskille 2 2 4 4 3" xfId="19276" xr:uid="{EB0EF815-8B3A-4FEA-AEFC-96FA64FBBFFF}"/>
    <cellStyle name="Tusenskille 2 2 4 5" xfId="11107" xr:uid="{00000000-0005-0000-0000-0000192B0000}"/>
    <cellStyle name="Tusenskille 2 2 4 5 2" xfId="19514" xr:uid="{D8283A24-BC5C-4821-BFED-7A44AEF16E21}"/>
    <cellStyle name="Tusenskille 2 2 4 5 3" xfId="19277" xr:uid="{F2AF5C58-1A2F-4C2D-B2F4-8A5606994DB3}"/>
    <cellStyle name="Tusenskille 2 2 4 6" xfId="19369" xr:uid="{867C2ECF-B8FD-4E3E-817F-AFB6E78DAA12}"/>
    <cellStyle name="Tusenskille 2 2 4 7" xfId="19144" xr:uid="{16DB776A-6C44-4B91-A0AB-A5DDC94E1DA1}"/>
    <cellStyle name="Tusenskille 2 2 4_Balanse" xfId="11270" xr:uid="{00000000-0005-0000-0000-00001A2B0000}"/>
    <cellStyle name="Tusenskille 2 2 5" xfId="10974" xr:uid="{00000000-0005-0000-0000-00001B2B0000}"/>
    <cellStyle name="Tusenskille 2 2 5 2" xfId="11108" xr:uid="{00000000-0005-0000-0000-00001C2B0000}"/>
    <cellStyle name="Tusenskille 2 2 5 2 2" xfId="19515" xr:uid="{5563535B-9C9C-40CD-9957-FD6FBDB5275D}"/>
    <cellStyle name="Tusenskille 2 2 5 2 3" xfId="19278" xr:uid="{46B72D5E-9CBA-4442-AB2C-D7424442EDB7}"/>
    <cellStyle name="Tusenskille 2 2 5 3" xfId="19409" xr:uid="{13531180-B77A-4B5F-84AF-BC29C6E2B17E}"/>
    <cellStyle name="Tusenskille 2 2 5 4" xfId="19188" xr:uid="{4D82282E-B040-4B28-B453-E8B639F51328}"/>
    <cellStyle name="Tusenskille 2 2 5_Balanse" xfId="11273" xr:uid="{00000000-0005-0000-0000-00001D2B0000}"/>
    <cellStyle name="Tusenskille 2 2 6" xfId="10862" xr:uid="{00000000-0005-0000-0000-00001E2B0000}"/>
    <cellStyle name="Tusenskille 2 2 6 2" xfId="11109" xr:uid="{00000000-0005-0000-0000-00001F2B0000}"/>
    <cellStyle name="Tusenskille 2 2 6 2 2" xfId="19516" xr:uid="{73E5042F-DF6D-473C-B292-1EF7FF63EE89}"/>
    <cellStyle name="Tusenskille 2 2 6 2 3" xfId="19279" xr:uid="{7DB11E97-294C-4742-949D-8A81C04F286E}"/>
    <cellStyle name="Tusenskille 2 2 6 3" xfId="19384" xr:uid="{A2001885-0480-4144-A76E-9C880C839498}"/>
    <cellStyle name="Tusenskille 2 2 6 4" xfId="19160" xr:uid="{D8CF6925-807D-4BCC-81D3-D471417C9A9B}"/>
    <cellStyle name="Tusenskille 2 2 6_Balanse" xfId="11274" xr:uid="{00000000-0005-0000-0000-0000202B0000}"/>
    <cellStyle name="Tusenskille 2 2 7" xfId="11110" xr:uid="{00000000-0005-0000-0000-0000212B0000}"/>
    <cellStyle name="Tusenskille 2 2 7 2" xfId="19517" xr:uid="{B019358F-A5C1-4E0E-BA7B-D48AAEE3DBFA}"/>
    <cellStyle name="Tusenskille 2 2 7 3" xfId="19280" xr:uid="{73133FBB-2936-4C82-A4DE-DA4DD90728FB}"/>
    <cellStyle name="Tusenskille 2 2 8" xfId="11111" xr:uid="{00000000-0005-0000-0000-0000222B0000}"/>
    <cellStyle name="Tusenskille 2 2 8 2" xfId="19518" xr:uid="{2098F17A-16D9-4DB4-8E12-46D188EB46F3}"/>
    <cellStyle name="Tusenskille 2 2 8 3" xfId="19281" xr:uid="{5AE8ED17-C28A-4622-BA3C-00E027960790}"/>
    <cellStyle name="Tusenskille 2 2 9" xfId="19341" xr:uid="{891B0508-3944-4285-A2B0-330E6EA36124}"/>
    <cellStyle name="Tusenskille 2 2_Balanse" xfId="11265" xr:uid="{00000000-0005-0000-0000-0000232B0000}"/>
    <cellStyle name="Tusenskille 2 3" xfId="10559" xr:uid="{00000000-0005-0000-0000-0000242B0000}"/>
    <cellStyle name="Tusenskille 2 3 2" xfId="11112" xr:uid="{00000000-0005-0000-0000-0000252B0000}"/>
    <cellStyle name="Tusenskille 2 3 2 2" xfId="11113" xr:uid="{00000000-0005-0000-0000-0000262B0000}"/>
    <cellStyle name="Tusenskille 2 3 2 2 2" xfId="11114" xr:uid="{00000000-0005-0000-0000-0000272B0000}"/>
    <cellStyle name="Tusenskille 2 3 2 2 2 2" xfId="19521" xr:uid="{B445287D-AEAE-48C4-AEB3-B17E019CEE4A}"/>
    <cellStyle name="Tusenskille 2 3 2 2 2 3" xfId="19284" xr:uid="{1DA6A320-E83B-40FC-BDF2-928129F451E5}"/>
    <cellStyle name="Tusenskille 2 3 2 2 3" xfId="19520" xr:uid="{3E786A76-4F01-4581-8704-A799A46245CA}"/>
    <cellStyle name="Tusenskille 2 3 2 2 4" xfId="19283" xr:uid="{2A45DC97-3E9D-44FE-9646-CF0A572AC5DD}"/>
    <cellStyle name="Tusenskille 2 3 2 3" xfId="11115" xr:uid="{00000000-0005-0000-0000-0000282B0000}"/>
    <cellStyle name="Tusenskille 2 3 2 3 2" xfId="11116" xr:uid="{00000000-0005-0000-0000-0000292B0000}"/>
    <cellStyle name="Tusenskille 2 3 2 3 2 2" xfId="19523" xr:uid="{C692899E-A397-4273-A2CE-1DD18CA9CA14}"/>
    <cellStyle name="Tusenskille 2 3 2 3 2 3" xfId="19286" xr:uid="{3556C945-57D9-4D92-9FBD-28ADE7F41EE2}"/>
    <cellStyle name="Tusenskille 2 3 2 3 3" xfId="19522" xr:uid="{125B5E1D-6E3A-4725-87E6-D90A62036C48}"/>
    <cellStyle name="Tusenskille 2 3 2 3 4" xfId="19285" xr:uid="{9159AC59-B9FE-48D7-93DC-DD2E09F37D06}"/>
    <cellStyle name="Tusenskille 2 3 2 4" xfId="11117" xr:uid="{00000000-0005-0000-0000-00002A2B0000}"/>
    <cellStyle name="Tusenskille 2 3 2 4 2" xfId="19524" xr:uid="{85E93877-5016-437F-9915-F57BC3552120}"/>
    <cellStyle name="Tusenskille 2 3 2 4 3" xfId="19287" xr:uid="{5E989EA4-F178-4F56-8C8A-5E92CC9C7A6C}"/>
    <cellStyle name="Tusenskille 2 3 2 5" xfId="11118" xr:uid="{00000000-0005-0000-0000-00002B2B0000}"/>
    <cellStyle name="Tusenskille 2 3 2 5 2" xfId="19525" xr:uid="{5D158C5F-3BA7-49D7-A42F-385B7AB67919}"/>
    <cellStyle name="Tusenskille 2 3 2 5 3" xfId="19288" xr:uid="{C06D984D-3A73-4ACA-AB00-05B831B9994D}"/>
    <cellStyle name="Tusenskille 2 3 2 6" xfId="19519" xr:uid="{31799977-015E-4A43-96E9-3AD9C8CFFE9A}"/>
    <cellStyle name="Tusenskille 2 3 2 7" xfId="19282" xr:uid="{5591D10C-38D4-407D-BDD2-F5B193F87BE4}"/>
    <cellStyle name="Tusenskille 2 3 3" xfId="11119" xr:uid="{00000000-0005-0000-0000-00002C2B0000}"/>
    <cellStyle name="Tusenskille 2 3 3 2" xfId="11120" xr:uid="{00000000-0005-0000-0000-00002D2B0000}"/>
    <cellStyle name="Tusenskille 2 3 3 2 2" xfId="11121" xr:uid="{00000000-0005-0000-0000-00002E2B0000}"/>
    <cellStyle name="Tusenskille 2 3 3 2 2 2" xfId="19528" xr:uid="{4B55538A-8FA6-4FB8-95D5-ECCCD5FD63EE}"/>
    <cellStyle name="Tusenskille 2 3 3 2 2 3" xfId="19291" xr:uid="{D1FA1301-CF34-4207-A314-F56E01FECF00}"/>
    <cellStyle name="Tusenskille 2 3 3 2 3" xfId="19527" xr:uid="{DFA9E9E5-FC9F-4D28-BA4B-4C6FC90F4248}"/>
    <cellStyle name="Tusenskille 2 3 3 2 4" xfId="19290" xr:uid="{AFD9638B-E0D0-49F5-9D2B-3CB7329B0444}"/>
    <cellStyle name="Tusenskille 2 3 3 3" xfId="11122" xr:uid="{00000000-0005-0000-0000-00002F2B0000}"/>
    <cellStyle name="Tusenskille 2 3 3 3 2" xfId="11123" xr:uid="{00000000-0005-0000-0000-0000302B0000}"/>
    <cellStyle name="Tusenskille 2 3 3 3 2 2" xfId="19530" xr:uid="{B70DFCDF-A399-4BC2-AACE-ADFC726B9376}"/>
    <cellStyle name="Tusenskille 2 3 3 3 2 3" xfId="19293" xr:uid="{1A27C040-2712-4766-B3C4-AB8169744C59}"/>
    <cellStyle name="Tusenskille 2 3 3 3 3" xfId="19529" xr:uid="{F6A7B45B-9074-4B62-B862-6A1D7B33D43A}"/>
    <cellStyle name="Tusenskille 2 3 3 3 4" xfId="19292" xr:uid="{A7219089-C567-4D6F-927E-352ECEE9790C}"/>
    <cellStyle name="Tusenskille 2 3 3 4" xfId="11124" xr:uid="{00000000-0005-0000-0000-0000312B0000}"/>
    <cellStyle name="Tusenskille 2 3 3 4 2" xfId="19531" xr:uid="{5838F4C6-CB9A-412C-B87C-EC913644B2DF}"/>
    <cellStyle name="Tusenskille 2 3 3 4 3" xfId="19294" xr:uid="{7B381FA6-3EEC-45DA-B452-E2996DCB0772}"/>
    <cellStyle name="Tusenskille 2 3 3 5" xfId="11125" xr:uid="{00000000-0005-0000-0000-0000322B0000}"/>
    <cellStyle name="Tusenskille 2 3 3 5 2" xfId="19532" xr:uid="{C58A3B05-0DEC-43AF-B898-717A4698CBF0}"/>
    <cellStyle name="Tusenskille 2 3 3 5 3" xfId="19295" xr:uid="{36A5265E-D14D-4460-A316-F50865D11C2D}"/>
    <cellStyle name="Tusenskille 2 3 3 6" xfId="19526" xr:uid="{FEE52572-DF8C-46E4-AA5C-A0F7A8190800}"/>
    <cellStyle name="Tusenskille 2 3 3 7" xfId="19289" xr:uid="{7016C5D1-A620-4C00-AA20-787EB1BB1A76}"/>
    <cellStyle name="Tusenskille 2 3 4" xfId="11126" xr:uid="{00000000-0005-0000-0000-0000332B0000}"/>
    <cellStyle name="Tusenskille 2 3 4 2" xfId="11127" xr:uid="{00000000-0005-0000-0000-0000342B0000}"/>
    <cellStyle name="Tusenskille 2 3 4 2 2" xfId="11128" xr:uid="{00000000-0005-0000-0000-0000352B0000}"/>
    <cellStyle name="Tusenskille 2 3 4 2 2 2" xfId="19535" xr:uid="{9A749B35-8434-4D8A-A81E-C4B00EA3262B}"/>
    <cellStyle name="Tusenskille 2 3 4 2 2 3" xfId="19298" xr:uid="{8D649373-ADA6-488F-A2D6-832BACC8D2CC}"/>
    <cellStyle name="Tusenskille 2 3 4 2 3" xfId="19534" xr:uid="{28E9E487-CA9E-462F-AD0C-2A5236255E93}"/>
    <cellStyle name="Tusenskille 2 3 4 2 4" xfId="19297" xr:uid="{D6144A48-9CAB-4B74-821F-878130AA47AD}"/>
    <cellStyle name="Tusenskille 2 3 4 3" xfId="11129" xr:uid="{00000000-0005-0000-0000-0000362B0000}"/>
    <cellStyle name="Tusenskille 2 3 4 3 2" xfId="11130" xr:uid="{00000000-0005-0000-0000-0000372B0000}"/>
    <cellStyle name="Tusenskille 2 3 4 3 2 2" xfId="19537" xr:uid="{108B37A6-99D4-47DB-A930-087714DD5ECF}"/>
    <cellStyle name="Tusenskille 2 3 4 3 2 3" xfId="19300" xr:uid="{6089A16F-80B3-4476-BFAE-C0A96CFCA5F4}"/>
    <cellStyle name="Tusenskille 2 3 4 3 3" xfId="19536" xr:uid="{2A870F9D-8405-49B7-8621-725583021787}"/>
    <cellStyle name="Tusenskille 2 3 4 3 4" xfId="19299" xr:uid="{9D6B1FBA-ACDF-4B0F-B199-BD647ED0163E}"/>
    <cellStyle name="Tusenskille 2 3 4 4" xfId="11131" xr:uid="{00000000-0005-0000-0000-0000382B0000}"/>
    <cellStyle name="Tusenskille 2 3 4 4 2" xfId="19538" xr:uid="{86585E62-EE74-4635-9488-6ED2643B4168}"/>
    <cellStyle name="Tusenskille 2 3 4 4 3" xfId="19301" xr:uid="{EFB51A84-F539-40B0-963B-A43C7B008992}"/>
    <cellStyle name="Tusenskille 2 3 4 5" xfId="11132" xr:uid="{00000000-0005-0000-0000-0000392B0000}"/>
    <cellStyle name="Tusenskille 2 3 4 5 2" xfId="19539" xr:uid="{E02829A3-33E3-45F2-B384-886C2966CC12}"/>
    <cellStyle name="Tusenskille 2 3 4 5 3" xfId="19302" xr:uid="{D548CB25-4F06-4A92-9D06-0DC1BDE7A4B6}"/>
    <cellStyle name="Tusenskille 2 3 4 6" xfId="19533" xr:uid="{996F47F7-C5ED-4486-B69D-781BDFF1E805}"/>
    <cellStyle name="Tusenskille 2 3 4 7" xfId="19296" xr:uid="{92D82D2B-A1D2-4B05-8767-8D4623657F9E}"/>
    <cellStyle name="Tusenskille 2 3 5" xfId="11133" xr:uid="{00000000-0005-0000-0000-00003A2B0000}"/>
    <cellStyle name="Tusenskille 2 3 5 2" xfId="11134" xr:uid="{00000000-0005-0000-0000-00003B2B0000}"/>
    <cellStyle name="Tusenskille 2 3 5 2 2" xfId="19541" xr:uid="{8BD8E148-7F97-41E0-9E6D-BF16499540CC}"/>
    <cellStyle name="Tusenskille 2 3 5 2 3" xfId="19304" xr:uid="{7ED0AB6E-2E82-4A99-BFF4-BCDC120FD9B5}"/>
    <cellStyle name="Tusenskille 2 3 5 3" xfId="19540" xr:uid="{60233736-E68E-424F-9BB4-857C9F2B83EC}"/>
    <cellStyle name="Tusenskille 2 3 5 4" xfId="19303" xr:uid="{B0546141-C676-49BB-B02A-8DBA7C1B53E2}"/>
    <cellStyle name="Tusenskille 2 3 6" xfId="11135" xr:uid="{00000000-0005-0000-0000-00003C2B0000}"/>
    <cellStyle name="Tusenskille 2 3 6 2" xfId="11136" xr:uid="{00000000-0005-0000-0000-00003D2B0000}"/>
    <cellStyle name="Tusenskille 2 3 6 2 2" xfId="19543" xr:uid="{C449E8EF-506A-4912-AE06-E5C53E877358}"/>
    <cellStyle name="Tusenskille 2 3 6 2 3" xfId="19306" xr:uid="{334E7EA8-9F12-4BA1-AA40-ECCE45506A85}"/>
    <cellStyle name="Tusenskille 2 3 6 3" xfId="19542" xr:uid="{C8959E0D-4268-437F-BF01-C44624E30516}"/>
    <cellStyle name="Tusenskille 2 3 6 4" xfId="19305" xr:uid="{A52344BB-4364-4E47-8356-4CAD8DFCAEFD}"/>
    <cellStyle name="Tusenskille 2 3 7" xfId="11137" xr:uid="{00000000-0005-0000-0000-00003E2B0000}"/>
    <cellStyle name="Tusenskille 2 3 7 2" xfId="19544" xr:uid="{61F793B3-50E4-478D-A7F4-4F0D3BAB30EB}"/>
    <cellStyle name="Tusenskille 2 3 7 3" xfId="19307" xr:uid="{667EB3E3-041F-4D34-B619-2ADF3F3CC6A0}"/>
    <cellStyle name="Tusenskille 2 3 8" xfId="11138" xr:uid="{00000000-0005-0000-0000-00003F2B0000}"/>
    <cellStyle name="Tusenskille 2 3 8 2" xfId="19545" xr:uid="{7A6B819B-DA51-4D19-A235-00BE2C838B08}"/>
    <cellStyle name="Tusenskille 2 3 8 3" xfId="19308" xr:uid="{E3C839B9-D1DB-41EE-879A-C65CB4CE988B}"/>
    <cellStyle name="Tusenskille 2 3_Balanse" xfId="11275" xr:uid="{00000000-0005-0000-0000-0000402B0000}"/>
    <cellStyle name="Tusenskille 2 4" xfId="10141" xr:uid="{00000000-0005-0000-0000-0000412B0000}"/>
    <cellStyle name="Tusenskille 2 4 2" xfId="10744" xr:uid="{00000000-0005-0000-0000-0000422B0000}"/>
    <cellStyle name="Tusenskille 2 4 2 2" xfId="11004" xr:uid="{00000000-0005-0000-0000-0000432B0000}"/>
    <cellStyle name="Tusenskille 2 4 2 2 2" xfId="19425" xr:uid="{D2014408-4D44-43CC-9A9A-737E9BCBED18}"/>
    <cellStyle name="Tusenskille 2 4 2 2 3" xfId="19204" xr:uid="{A62FC62B-1C5B-46DC-9603-91500AD1BF62}"/>
    <cellStyle name="Tusenskille 2 4 2 3" xfId="10881" xr:uid="{00000000-0005-0000-0000-0000442B0000}"/>
    <cellStyle name="Tusenskille 2 4 2 3 2" xfId="19401" xr:uid="{3C3E5942-9321-4444-8F41-432E57645311}"/>
    <cellStyle name="Tusenskille 2 4 2 3 3" xfId="19177" xr:uid="{3E5A58CF-13EB-495D-B784-91D5FC854383}"/>
    <cellStyle name="Tusenskille 2 4 2 4" xfId="19373" xr:uid="{F9693797-D6D7-4342-9CCE-124CB4F1B502}"/>
    <cellStyle name="Tusenskille 2 4 2 5" xfId="19148" xr:uid="{DC41C46F-2973-4BDC-9BE8-21CA3BFBD948}"/>
    <cellStyle name="Tusenskille 2 4 2_Balanse" xfId="11277" xr:uid="{00000000-0005-0000-0000-0000452B0000}"/>
    <cellStyle name="Tusenskille 2 4 3" xfId="10988" xr:uid="{00000000-0005-0000-0000-0000462B0000}"/>
    <cellStyle name="Tusenskille 2 4 3 2" xfId="11139" xr:uid="{00000000-0005-0000-0000-0000472B0000}"/>
    <cellStyle name="Tusenskille 2 4 3 2 2" xfId="19546" xr:uid="{63402F2B-7625-4595-A09B-184B20A072D6}"/>
    <cellStyle name="Tusenskille 2 4 3 2 3" xfId="19309" xr:uid="{231F62C8-8025-4329-9C39-8EB8845B91E8}"/>
    <cellStyle name="Tusenskille 2 4 3 3" xfId="19413" xr:uid="{AA61E310-88F8-4C1B-8D4E-0AB955F424C5}"/>
    <cellStyle name="Tusenskille 2 4 3 4" xfId="19192" xr:uid="{E187104E-87EE-4218-88A5-B7D7B4A0F1A1}"/>
    <cellStyle name="Tusenskille 2 4 3_Balanse" xfId="11278" xr:uid="{00000000-0005-0000-0000-0000482B0000}"/>
    <cellStyle name="Tusenskille 2 4 4" xfId="10867" xr:uid="{00000000-0005-0000-0000-0000492B0000}"/>
    <cellStyle name="Tusenskille 2 4 4 2" xfId="19388" xr:uid="{E49E87C4-C413-4915-8483-5DC44DF62C23}"/>
    <cellStyle name="Tusenskille 2 4 4 3" xfId="19164" xr:uid="{AD11BD2C-40C3-44BC-BEFB-79DF352421BF}"/>
    <cellStyle name="Tusenskille 2 4 5" xfId="11140" xr:uid="{00000000-0005-0000-0000-00004A2B0000}"/>
    <cellStyle name="Tusenskille 2 4 5 2" xfId="19547" xr:uid="{32CF10F3-B09A-4088-8526-A6700C6AED02}"/>
    <cellStyle name="Tusenskille 2 4 5 3" xfId="19310" xr:uid="{18EC477E-50D9-41DD-8760-C77364599C5C}"/>
    <cellStyle name="Tusenskille 2 4 6" xfId="19361" xr:uid="{8AABC8F4-C8D0-4BFA-9651-44870F3D8700}"/>
    <cellStyle name="Tusenskille 2 4 7" xfId="18561" xr:uid="{F40186E2-9C1F-4173-AE9E-30666F3F18E4}"/>
    <cellStyle name="Tusenskille 2 4_Balanse" xfId="11276" xr:uid="{00000000-0005-0000-0000-00004B2B0000}"/>
    <cellStyle name="Tusenskille 2 5" xfId="10736" xr:uid="{00000000-0005-0000-0000-00004C2B0000}"/>
    <cellStyle name="Tusenskille 2 5 2" xfId="10997" xr:uid="{00000000-0005-0000-0000-00004D2B0000}"/>
    <cellStyle name="Tusenskille 2 5 2 2" xfId="11141" xr:uid="{00000000-0005-0000-0000-00004E2B0000}"/>
    <cellStyle name="Tusenskille 2 5 2 2 2" xfId="19548" xr:uid="{C4A5F64C-7F2A-4EEC-88C9-6D02078BEE9F}"/>
    <cellStyle name="Tusenskille 2 5 2 2 3" xfId="19311" xr:uid="{47D362D2-B86E-4CB3-B6A8-3D7123234FCB}"/>
    <cellStyle name="Tusenskille 2 5 2 3" xfId="19418" xr:uid="{49DB34E9-DB53-4A0E-8D24-6F0233095A76}"/>
    <cellStyle name="Tusenskille 2 5 2 4" xfId="19197" xr:uid="{212B9BDB-D660-4B6E-AF68-AC0966A3E987}"/>
    <cellStyle name="Tusenskille 2 5 2_Balanse" xfId="11280" xr:uid="{00000000-0005-0000-0000-00004F2B0000}"/>
    <cellStyle name="Tusenskille 2 5 3" xfId="10874" xr:uid="{00000000-0005-0000-0000-0000502B0000}"/>
    <cellStyle name="Tusenskille 2 5 3 2" xfId="11142" xr:uid="{00000000-0005-0000-0000-0000512B0000}"/>
    <cellStyle name="Tusenskille 2 5 3 2 2" xfId="19549" xr:uid="{E7AB330E-0695-4D68-B38F-3E11DD6BACE4}"/>
    <cellStyle name="Tusenskille 2 5 3 2 3" xfId="19312" xr:uid="{92B900DC-3781-444C-BEB1-407EC6C8D5B6}"/>
    <cellStyle name="Tusenskille 2 5 3 3" xfId="19394" xr:uid="{ECF22A2A-94F4-471E-ABA2-C62AC5E2EFE7}"/>
    <cellStyle name="Tusenskille 2 5 3 4" xfId="19170" xr:uid="{983B50E8-330A-4BB8-A1F6-4C3A2E5994E1}"/>
    <cellStyle name="Tusenskille 2 5 3_Balanse" xfId="11281" xr:uid="{00000000-0005-0000-0000-0000522B0000}"/>
    <cellStyle name="Tusenskille 2 5 4" xfId="11143" xr:uid="{00000000-0005-0000-0000-0000532B0000}"/>
    <cellStyle name="Tusenskille 2 5 4 2" xfId="19550" xr:uid="{5611C0AA-FC04-4CAC-AF05-475C240994BC}"/>
    <cellStyle name="Tusenskille 2 5 4 3" xfId="19313" xr:uid="{644B2609-1C88-4907-8138-A8093A69417D}"/>
    <cellStyle name="Tusenskille 2 5 5" xfId="11144" xr:uid="{00000000-0005-0000-0000-0000542B0000}"/>
    <cellStyle name="Tusenskille 2 5 5 2" xfId="19551" xr:uid="{0ECF44D4-264F-4D20-81F6-BB9009FB5466}"/>
    <cellStyle name="Tusenskille 2 5 5 3" xfId="19314" xr:uid="{F3181FC0-64C7-4FD8-B3F0-2184EB0A1090}"/>
    <cellStyle name="Tusenskille 2 5 6" xfId="19366" xr:uid="{BF41A080-466D-4821-95E7-9F834B36EA6A}"/>
    <cellStyle name="Tusenskille 2 5 7" xfId="19141" xr:uid="{6A96EBE2-BE92-4EAF-83CC-055BD8198383}"/>
    <cellStyle name="Tusenskille 2 5_Balanse" xfId="11279" xr:uid="{00000000-0005-0000-0000-0000552B0000}"/>
    <cellStyle name="Tusenskille 2 6" xfId="10837" xr:uid="{00000000-0005-0000-0000-0000562B0000}"/>
    <cellStyle name="Tusenskille 2 6 2" xfId="11145" xr:uid="{00000000-0005-0000-0000-0000572B0000}"/>
    <cellStyle name="Tusenskille 2 6 2 2" xfId="11146" xr:uid="{00000000-0005-0000-0000-0000582B0000}"/>
    <cellStyle name="Tusenskille 2 6 2 2 2" xfId="19553" xr:uid="{F88360A8-E356-4CAF-9EC9-3EC9B5C269FA}"/>
    <cellStyle name="Tusenskille 2 6 2 2 3" xfId="19316" xr:uid="{28BA499F-6966-4FFB-A62B-E06FFBAEDB7F}"/>
    <cellStyle name="Tusenskille 2 6 2 3" xfId="19552" xr:uid="{33CD7BCC-550E-430E-BB98-CAD30BA1653C}"/>
    <cellStyle name="Tusenskille 2 6 2 4" xfId="19315" xr:uid="{BE14C0AB-702A-41B7-82D6-09D78509651E}"/>
    <cellStyle name="Tusenskille 2 6 3" xfId="11147" xr:uid="{00000000-0005-0000-0000-0000592B0000}"/>
    <cellStyle name="Tusenskille 2 6 3 2" xfId="11148" xr:uid="{00000000-0005-0000-0000-00005A2B0000}"/>
    <cellStyle name="Tusenskille 2 6 3 2 2" xfId="19555" xr:uid="{E6DEB06B-5D74-415C-A9F9-E824B39CD85B}"/>
    <cellStyle name="Tusenskille 2 6 3 2 3" xfId="19318" xr:uid="{420E5C18-7B70-4E78-9B48-BAAD4AD8F5F9}"/>
    <cellStyle name="Tusenskille 2 6 3 3" xfId="19554" xr:uid="{EEBF71DE-10DC-498A-8DFC-0FEFA143EDBB}"/>
    <cellStyle name="Tusenskille 2 6 3 4" xfId="19317" xr:uid="{6E9A4582-2D7A-4AD0-9881-40F7EE831DC1}"/>
    <cellStyle name="Tusenskille 2 6 4" xfId="11149" xr:uid="{00000000-0005-0000-0000-00005B2B0000}"/>
    <cellStyle name="Tusenskille 2 6 4 2" xfId="19556" xr:uid="{4DA8D1C6-1F90-4B3E-86C9-37BDC0608565}"/>
    <cellStyle name="Tusenskille 2 6 4 3" xfId="19319" xr:uid="{BE274E1B-C732-4D7A-B200-D5E50ECBC429}"/>
    <cellStyle name="Tusenskille 2 6 5" xfId="11150" xr:uid="{00000000-0005-0000-0000-00005C2B0000}"/>
    <cellStyle name="Tusenskille 2 6 5 2" xfId="19557" xr:uid="{0DDE2DD7-A572-429D-9877-8691B550F05B}"/>
    <cellStyle name="Tusenskille 2 6 5 3" xfId="19320" xr:uid="{127D002D-E628-4412-8EEA-B9585CE6AE42}"/>
    <cellStyle name="Tusenskille 2 6 6" xfId="19381" xr:uid="{12B2FB8A-1DCD-4EFB-B3D5-567CDD16396E}"/>
    <cellStyle name="Tusenskille 2 6 7" xfId="19157" xr:uid="{35EC6425-45DA-48DF-8835-A5ACAA77B183}"/>
    <cellStyle name="Tusenskille 2 6_Balanse" xfId="11282" xr:uid="{00000000-0005-0000-0000-00005D2B0000}"/>
    <cellStyle name="Tusenskille 2 7" xfId="11151" xr:uid="{00000000-0005-0000-0000-00005E2B0000}"/>
    <cellStyle name="Tusenskille 2 7 2" xfId="11152" xr:uid="{00000000-0005-0000-0000-00005F2B0000}"/>
    <cellStyle name="Tusenskille 2 7 2 2" xfId="19559" xr:uid="{627F1A3F-EDA9-42F4-969D-E9ABC4552560}"/>
    <cellStyle name="Tusenskille 2 7 2 3" xfId="19322" xr:uid="{6D55A824-2D6C-4B9F-AA98-D21926D4FEE7}"/>
    <cellStyle name="Tusenskille 2 7 3" xfId="19558" xr:uid="{8D01878D-31BE-452C-BD23-9BB1571D4386}"/>
    <cellStyle name="Tusenskille 2 7 4" xfId="19321" xr:uid="{FB1E1B83-69A0-4763-B09A-9DA286061946}"/>
    <cellStyle name="Tusenskille 2 8" xfId="11153" xr:uid="{00000000-0005-0000-0000-0000602B0000}"/>
    <cellStyle name="Tusenskille 2 8 2" xfId="11154" xr:uid="{00000000-0005-0000-0000-0000612B0000}"/>
    <cellStyle name="Tusenskille 2 8 2 2" xfId="19561" xr:uid="{8F516FF6-9610-4CDB-817B-9885E6053E40}"/>
    <cellStyle name="Tusenskille 2 8 2 3" xfId="19324" xr:uid="{74B3C9A1-9B44-4523-8EF7-54B23170F9FB}"/>
    <cellStyle name="Tusenskille 2 8 3" xfId="19560" xr:uid="{FB381553-55D3-4F38-A3D6-9DC60826D9FC}"/>
    <cellStyle name="Tusenskille 2 8 4" xfId="19323" xr:uid="{05016A3A-5325-4507-889E-654D762C72CB}"/>
    <cellStyle name="Tusenskille 2 9" xfId="11155" xr:uid="{00000000-0005-0000-0000-0000622B0000}"/>
    <cellStyle name="Tusenskille 2 9 2" xfId="19562" xr:uid="{2B5858CB-D594-4997-B5C7-BED41DA92058}"/>
    <cellStyle name="Tusenskille 2 9 3" xfId="19325" xr:uid="{3158DF47-42EC-4C22-9E76-6A93AFD3B0D9}"/>
    <cellStyle name="Tusenskille 3" xfId="107" xr:uid="{00000000-0005-0000-0000-0000632B0000}"/>
    <cellStyle name="Tusenskille 3 2" xfId="9196" xr:uid="{00000000-0005-0000-0000-0000642B0000}"/>
    <cellStyle name="Tusenskille 3 2 2" xfId="10731" xr:uid="{00000000-0005-0000-0000-0000652B0000}"/>
    <cellStyle name="Tusenskille 3 2 2 2" xfId="10747" xr:uid="{00000000-0005-0000-0000-0000662B0000}"/>
    <cellStyle name="Tusenskille 3 2 2 2 2" xfId="11007" xr:uid="{00000000-0005-0000-0000-0000672B0000}"/>
    <cellStyle name="Tusenskille 3 2 2 2 2 2" xfId="19428" xr:uid="{278D779D-6098-4721-A936-AF679718011E}"/>
    <cellStyle name="Tusenskille 3 2 2 2 2 3" xfId="19207" xr:uid="{81D3E8B4-FA6A-4E65-941A-84241DAA6900}"/>
    <cellStyle name="Tusenskille 3 2 2 2 3" xfId="10884" xr:uid="{00000000-0005-0000-0000-0000682B0000}"/>
    <cellStyle name="Tusenskille 3 2 2 2 3 2" xfId="19404" xr:uid="{12BD526B-7010-4E25-825D-A34638F10A5B}"/>
    <cellStyle name="Tusenskille 3 2 2 2 3 3" xfId="19180" xr:uid="{9F3F78C4-C5F3-4234-BB3D-2F176438D350}"/>
    <cellStyle name="Tusenskille 3 2 2 2 4" xfId="19376" xr:uid="{B361E058-2123-4079-8A59-B37C6ED4B577}"/>
    <cellStyle name="Tusenskille 3 2 2 2 5" xfId="19151" xr:uid="{A9E459B3-652F-40D4-B1FB-9227C3A1AB6F}"/>
    <cellStyle name="Tusenskille 3 2 2 2_Balanse" xfId="11285" xr:uid="{00000000-0005-0000-0000-0000692B0000}"/>
    <cellStyle name="Tusenskille 3 2 2 3" xfId="10995" xr:uid="{00000000-0005-0000-0000-00006A2B0000}"/>
    <cellStyle name="Tusenskille 3 2 2 3 2" xfId="19416" xr:uid="{39D6295B-9A40-45C0-8ECD-F726B9DAEA3B}"/>
    <cellStyle name="Tusenskille 3 2 2 3 3" xfId="19195" xr:uid="{BB08C896-BFB0-41FE-B7B6-EEE6C15E52FC}"/>
    <cellStyle name="Tusenskille 3 2 2 4" xfId="10872" xr:uid="{00000000-0005-0000-0000-00006B2B0000}"/>
    <cellStyle name="Tusenskille 3 2 2 4 2" xfId="19392" xr:uid="{082A4804-2DCF-4388-A8FB-1B893C6D7253}"/>
    <cellStyle name="Tusenskille 3 2 2 4 3" xfId="19168" xr:uid="{B14B99E3-FA04-4522-8E3C-5A9D65BAD402}"/>
    <cellStyle name="Tusenskille 3 2 2 5" xfId="19364" xr:uid="{53B3E499-BF79-45F6-AB7D-CE0090E69D7C}"/>
    <cellStyle name="Tusenskille 3 2 2 6" xfId="19138" xr:uid="{E80FF12B-B064-4F80-B45E-0A17AE67714D}"/>
    <cellStyle name="Tusenskille 3 2 2_Balanse" xfId="11284" xr:uid="{00000000-0005-0000-0000-00006C2B0000}"/>
    <cellStyle name="Tusenskille 3 2 3" xfId="10741" xr:uid="{00000000-0005-0000-0000-00006D2B0000}"/>
    <cellStyle name="Tusenskille 3 2 3 2" xfId="11001" xr:uid="{00000000-0005-0000-0000-00006E2B0000}"/>
    <cellStyle name="Tusenskille 3 2 3 2 2" xfId="19422" xr:uid="{3FFF7D5B-7C94-4610-9166-4510A716F99A}"/>
    <cellStyle name="Tusenskille 3 2 3 2 3" xfId="19201" xr:uid="{5222A870-AC72-476D-B7F4-1091C2B1CC98}"/>
    <cellStyle name="Tusenskille 3 2 3 3" xfId="10878" xr:uid="{00000000-0005-0000-0000-00006F2B0000}"/>
    <cellStyle name="Tusenskille 3 2 3 3 2" xfId="19398" xr:uid="{11B73D37-64DB-4A32-B1A8-D5F1C889FC2D}"/>
    <cellStyle name="Tusenskille 3 2 3 3 3" xfId="19174" xr:uid="{86F3E640-C2EC-4268-98CA-888F8093D46E}"/>
    <cellStyle name="Tusenskille 3 2 3 4" xfId="19370" xr:uid="{555BCAC1-0EF9-46B6-AD95-90189C937AC4}"/>
    <cellStyle name="Tusenskille 3 2 3 5" xfId="19145" xr:uid="{4D1CFAB3-F195-48BE-B3B9-85CE9E010379}"/>
    <cellStyle name="Tusenskille 3 2 3_Balanse" xfId="11286" xr:uid="{00000000-0005-0000-0000-0000702B0000}"/>
    <cellStyle name="Tusenskille 3 2 4" xfId="10975" xr:uid="{00000000-0005-0000-0000-0000712B0000}"/>
    <cellStyle name="Tusenskille 3 2 4 2" xfId="19410" xr:uid="{6944E045-E65E-4293-BCFB-F02BF4DD2196}"/>
    <cellStyle name="Tusenskille 3 2 4 3" xfId="19189" xr:uid="{3EA3B8B1-CE16-4DE2-9D18-337CA1856ED6}"/>
    <cellStyle name="Tusenskille 3 2 5" xfId="10863" xr:uid="{00000000-0005-0000-0000-0000722B0000}"/>
    <cellStyle name="Tusenskille 3 2 5 2" xfId="19385" xr:uid="{F916D94E-3A57-409D-BBEB-0BFC50CEB4D3}"/>
    <cellStyle name="Tusenskille 3 2 5 3" xfId="19161" xr:uid="{FE745CF4-BB22-435B-B1D5-36486B8EFF15}"/>
    <cellStyle name="Tusenskille 3 2 6" xfId="19357" xr:uid="{7B848E7D-F4BF-47E0-9720-050E77247686}"/>
    <cellStyle name="Tusenskille 3 2 7" xfId="17634" xr:uid="{D1251376-FD78-43CA-9E5E-5FC056F82156}"/>
    <cellStyle name="Tusenskille 3 2_Balanse" xfId="11283" xr:uid="{00000000-0005-0000-0000-0000732B0000}"/>
    <cellStyle name="Tusenskille 3 3" xfId="10467" xr:uid="{00000000-0005-0000-0000-0000742B0000}"/>
    <cellStyle name="Tusenskille 3 3 2" xfId="10745" xr:uid="{00000000-0005-0000-0000-0000752B0000}"/>
    <cellStyle name="Tusenskille 3 3 2 2" xfId="11005" xr:uid="{00000000-0005-0000-0000-0000762B0000}"/>
    <cellStyle name="Tusenskille 3 3 2 2 2" xfId="19426" xr:uid="{CB0D339D-1A76-468C-82FB-2E961969D919}"/>
    <cellStyle name="Tusenskille 3 3 2 2 3" xfId="19205" xr:uid="{3803A6DB-69F0-4DC0-B845-44E8CAA89293}"/>
    <cellStyle name="Tusenskille 3 3 2 3" xfId="10882" xr:uid="{00000000-0005-0000-0000-0000772B0000}"/>
    <cellStyle name="Tusenskille 3 3 2 3 2" xfId="19402" xr:uid="{5D632A41-039C-4C8A-B1B2-2E0A2A74ABC3}"/>
    <cellStyle name="Tusenskille 3 3 2 3 3" xfId="19178" xr:uid="{FEB0F2E2-2045-4170-A743-7DF3802C5800}"/>
    <cellStyle name="Tusenskille 3 3 2 4" xfId="19374" xr:uid="{A641825D-1636-495E-A97C-70A8B8CCBC12}"/>
    <cellStyle name="Tusenskille 3 3 2 5" xfId="19149" xr:uid="{C66E9FE5-2B49-41A1-8163-647CB0811382}"/>
    <cellStyle name="Tusenskille 3 3 2_Balanse" xfId="11288" xr:uid="{00000000-0005-0000-0000-0000782B0000}"/>
    <cellStyle name="Tusenskille 3 3 3" xfId="10993" xr:uid="{00000000-0005-0000-0000-0000792B0000}"/>
    <cellStyle name="Tusenskille 3 3 3 2" xfId="11156" xr:uid="{00000000-0005-0000-0000-00007A2B0000}"/>
    <cellStyle name="Tusenskille 3 3 3 2 2" xfId="19563" xr:uid="{33B5DAEA-246B-4849-8C18-7D5F59A5627D}"/>
    <cellStyle name="Tusenskille 3 3 3 3" xfId="19414" xr:uid="{1905E714-5B10-4A2D-BBE6-E39E77B904ED}"/>
    <cellStyle name="Tusenskille 3 3 3 4" xfId="19193" xr:uid="{D56893D6-A6F0-4CE8-A485-ED2A95DB32BA}"/>
    <cellStyle name="Tusenskille 3 3 3_Balanse" xfId="11289" xr:uid="{00000000-0005-0000-0000-00007B2B0000}"/>
    <cellStyle name="Tusenskille 3 3 4" xfId="10869" xr:uid="{00000000-0005-0000-0000-00007C2B0000}"/>
    <cellStyle name="Tusenskille 3 3 4 2" xfId="19389" xr:uid="{9FEFDFDE-0829-44B0-9ABC-E2E6A9E1B545}"/>
    <cellStyle name="Tusenskille 3 3 4 3" xfId="19165" xr:uid="{2CB6DDA0-A0C7-4ABC-8207-327670272B6D}"/>
    <cellStyle name="Tusenskille 3 3 5" xfId="11157" xr:uid="{00000000-0005-0000-0000-00007D2B0000}"/>
    <cellStyle name="Tusenskille 3 3 5 2" xfId="19564" xr:uid="{919DFB6B-7842-4573-940C-754E45FC393E}"/>
    <cellStyle name="Tusenskille 3 3 6" xfId="19362" xr:uid="{04210776-2C41-4E06-967B-9BF5EDB5765C}"/>
    <cellStyle name="Tusenskille 3 3 7" xfId="18883" xr:uid="{2A2B64EE-CFC3-4CD1-9E63-B6DE0544CB04}"/>
    <cellStyle name="Tusenskille 3 3_Balanse" xfId="11287" xr:uid="{00000000-0005-0000-0000-00007E2B0000}"/>
    <cellStyle name="Tusenskille 3 4" xfId="9234" xr:uid="{00000000-0005-0000-0000-00007F2B0000}"/>
    <cellStyle name="Tusenskille 3 4 2" xfId="11158" xr:uid="{00000000-0005-0000-0000-0000802B0000}"/>
    <cellStyle name="Tusenskille 3 4 2 2" xfId="11159" xr:uid="{00000000-0005-0000-0000-0000812B0000}"/>
    <cellStyle name="Tusenskille 3 4 2 2 2" xfId="19566" xr:uid="{B9581F62-7A83-4D1A-B992-571A47A23296}"/>
    <cellStyle name="Tusenskille 3 4 2 3" xfId="19565" xr:uid="{86B0497D-C739-4450-90D9-8F85FDE5EEAF}"/>
    <cellStyle name="Tusenskille 3 4 3" xfId="11160" xr:uid="{00000000-0005-0000-0000-0000822B0000}"/>
    <cellStyle name="Tusenskille 3 4 3 2" xfId="11161" xr:uid="{00000000-0005-0000-0000-0000832B0000}"/>
    <cellStyle name="Tusenskille 3 4 3 2 2" xfId="19568" xr:uid="{F33237DB-E71D-4947-8145-A9DC5009C29D}"/>
    <cellStyle name="Tusenskille 3 4 3 3" xfId="19567" xr:uid="{6EFE7028-A3CA-40D9-92F4-98987CC82778}"/>
    <cellStyle name="Tusenskille 3 4 4" xfId="11162" xr:uid="{00000000-0005-0000-0000-0000842B0000}"/>
    <cellStyle name="Tusenskille 3 4 4 2" xfId="19569" xr:uid="{35A0F46B-DEEC-4292-9EDD-517863867668}"/>
    <cellStyle name="Tusenskille 3 4 5" xfId="11163" xr:uid="{00000000-0005-0000-0000-0000852B0000}"/>
    <cellStyle name="Tusenskille 3 4 5 2" xfId="19570" xr:uid="{93DCA344-8973-488E-A541-B79317ED60D8}"/>
    <cellStyle name="Tusenskille 3 4_Balanse" xfId="11290" xr:uid="{00000000-0005-0000-0000-0000862B0000}"/>
    <cellStyle name="Tusenskille 3 5" xfId="10737" xr:uid="{00000000-0005-0000-0000-0000872B0000}"/>
    <cellStyle name="Tusenskille 3 5 2" xfId="10998" xr:uid="{00000000-0005-0000-0000-0000882B0000}"/>
    <cellStyle name="Tusenskille 3 5 2 2" xfId="19419" xr:uid="{7735F2A7-A545-44F6-A690-D6D5DED71158}"/>
    <cellStyle name="Tusenskille 3 5 2 3" xfId="19198" xr:uid="{984546C3-5A30-4E36-87EC-882B806021DD}"/>
    <cellStyle name="Tusenskille 3 5 3" xfId="10875" xr:uid="{00000000-0005-0000-0000-0000892B0000}"/>
    <cellStyle name="Tusenskille 3 5 3 2" xfId="19395" xr:uid="{A14374EA-91F5-4453-975B-75BF0178FFE6}"/>
    <cellStyle name="Tusenskille 3 5 3 3" xfId="19171" xr:uid="{AD2DE77B-EFA7-47C3-BCC8-05E75FC03C68}"/>
    <cellStyle name="Tusenskille 3 5 4" xfId="19367" xr:uid="{777A94DE-B8E3-42A6-9580-1554476B9DD7}"/>
    <cellStyle name="Tusenskille 3 5 5" xfId="19142" xr:uid="{6BABFAA9-53EE-420F-A155-4CF94F0065AE}"/>
    <cellStyle name="Tusenskille 3 5_Balanse" xfId="11291" xr:uid="{00000000-0005-0000-0000-00008A2B0000}"/>
    <cellStyle name="Tusenskille 3 6" xfId="10838" xr:uid="{00000000-0005-0000-0000-00008B2B0000}"/>
    <cellStyle name="Tusenskille 3 6 2" xfId="11164" xr:uid="{00000000-0005-0000-0000-00008C2B0000}"/>
    <cellStyle name="Tusenskille 3 6 2 2" xfId="19571" xr:uid="{144AFCF8-08A7-4144-A57D-45A5C1F75FE1}"/>
    <cellStyle name="Tusenskille 3 6 3" xfId="19382" xr:uid="{C2A69C6F-38B5-46BD-91DC-B2652F84F35C}"/>
    <cellStyle name="Tusenskille 3 6 4" xfId="19158" xr:uid="{57D8F828-5C94-4F04-923C-D8BC1679908D}"/>
    <cellStyle name="Tusenskille 3 6_Balanse" xfId="11292" xr:uid="{00000000-0005-0000-0000-00008D2B0000}"/>
    <cellStyle name="Tusenskille 3 7" xfId="11165" xr:uid="{00000000-0005-0000-0000-00008E2B0000}"/>
    <cellStyle name="Tusenskille 3 7 2" xfId="19572" xr:uid="{A1844D6D-8645-439F-B0E9-DBD558CF73EE}"/>
    <cellStyle name="Tusenskille 3 8" xfId="11166" xr:uid="{00000000-0005-0000-0000-00008F2B0000}"/>
    <cellStyle name="Tusenskille 3 8 2" xfId="19573" xr:uid="{8C6BFE45-4430-4BEF-9129-6D09F9338CA1}"/>
    <cellStyle name="Tusenskille 3 9" xfId="19342" xr:uid="{4DD1ABBB-9AE3-4C08-9D24-595828C6766F}"/>
    <cellStyle name="Tusenskille 4" xfId="60" xr:uid="{00000000-0005-0000-0000-0000902B0000}"/>
    <cellStyle name="Tusenskille 4 10" xfId="11167" xr:uid="{00000000-0005-0000-0000-0000912B0000}"/>
    <cellStyle name="Tusenskille 4 10 2" xfId="19574" xr:uid="{E5B08421-55D7-4FA7-AF84-3AF8F57C7303}"/>
    <cellStyle name="Tusenskille 4 2" xfId="10558" xr:uid="{00000000-0005-0000-0000-0000922B0000}"/>
    <cellStyle name="Tusenskille 4 2 2" xfId="11168" xr:uid="{00000000-0005-0000-0000-0000932B0000}"/>
    <cellStyle name="Tusenskille 4 2 2 2" xfId="11169" xr:uid="{00000000-0005-0000-0000-0000942B0000}"/>
    <cellStyle name="Tusenskille 4 2 2 2 2" xfId="11170" xr:uid="{00000000-0005-0000-0000-0000952B0000}"/>
    <cellStyle name="Tusenskille 4 2 2 2 2 2" xfId="19577" xr:uid="{77F50002-869E-4D9F-A50B-79A70CE0FA37}"/>
    <cellStyle name="Tusenskille 4 2 2 2 3" xfId="19576" xr:uid="{6BB5DCAA-54ED-4234-8524-1FE0710409C4}"/>
    <cellStyle name="Tusenskille 4 2 2 3" xfId="11171" xr:uid="{00000000-0005-0000-0000-0000962B0000}"/>
    <cellStyle name="Tusenskille 4 2 2 3 2" xfId="11172" xr:uid="{00000000-0005-0000-0000-0000972B0000}"/>
    <cellStyle name="Tusenskille 4 2 2 3 2 2" xfId="19579" xr:uid="{CDE84629-2645-48B1-B257-E8C1652A601B}"/>
    <cellStyle name="Tusenskille 4 2 2 3 3" xfId="19578" xr:uid="{C9A07274-3024-401D-8A99-D1999BF25B35}"/>
    <cellStyle name="Tusenskille 4 2 2 4" xfId="11173" xr:uid="{00000000-0005-0000-0000-0000982B0000}"/>
    <cellStyle name="Tusenskille 4 2 2 4 2" xfId="19580" xr:uid="{3A73CF77-681B-4BB2-8BCB-03D9C3E69DF6}"/>
    <cellStyle name="Tusenskille 4 2 2 5" xfId="11174" xr:uid="{00000000-0005-0000-0000-0000992B0000}"/>
    <cellStyle name="Tusenskille 4 2 2 5 2" xfId="19581" xr:uid="{FD40946F-8C49-4BCB-83CF-13818F11B919}"/>
    <cellStyle name="Tusenskille 4 2 2 6" xfId="19575" xr:uid="{03C770E9-B0F0-45D9-96AB-D6B09A193097}"/>
    <cellStyle name="Tusenskille 4 2 3" xfId="11175" xr:uid="{00000000-0005-0000-0000-00009A2B0000}"/>
    <cellStyle name="Tusenskille 4 2 3 2" xfId="11176" xr:uid="{00000000-0005-0000-0000-00009B2B0000}"/>
    <cellStyle name="Tusenskille 4 2 3 2 2" xfId="11177" xr:uid="{00000000-0005-0000-0000-00009C2B0000}"/>
    <cellStyle name="Tusenskille 4 2 3 2 2 2" xfId="19584" xr:uid="{3590D584-43C3-4A81-8631-94E015B8F8B8}"/>
    <cellStyle name="Tusenskille 4 2 3 2 3" xfId="19583" xr:uid="{553DF8F5-774C-4685-A943-CD0C86AFEFAF}"/>
    <cellStyle name="Tusenskille 4 2 3 3" xfId="11178" xr:uid="{00000000-0005-0000-0000-00009D2B0000}"/>
    <cellStyle name="Tusenskille 4 2 3 3 2" xfId="11179" xr:uid="{00000000-0005-0000-0000-00009E2B0000}"/>
    <cellStyle name="Tusenskille 4 2 3 3 2 2" xfId="19586" xr:uid="{23A7C114-C0F2-4FCC-BBC5-2B7F3B328879}"/>
    <cellStyle name="Tusenskille 4 2 3 3 3" xfId="19585" xr:uid="{F387DC10-03B3-4895-AF1F-479343E42FAD}"/>
    <cellStyle name="Tusenskille 4 2 3 4" xfId="11180" xr:uid="{00000000-0005-0000-0000-00009F2B0000}"/>
    <cellStyle name="Tusenskille 4 2 3 4 2" xfId="19587" xr:uid="{8243D956-DABB-40A9-9E95-FC6CDB5829F9}"/>
    <cellStyle name="Tusenskille 4 2 3 5" xfId="11181" xr:uid="{00000000-0005-0000-0000-0000A02B0000}"/>
    <cellStyle name="Tusenskille 4 2 3 5 2" xfId="19588" xr:uid="{B37BE7AB-AC79-4F9F-9FB8-A6D53E1A78AA}"/>
    <cellStyle name="Tusenskille 4 2 3 6" xfId="19582" xr:uid="{961D8388-F85E-47BF-9F0D-B681C241AA73}"/>
    <cellStyle name="Tusenskille 4 2 4" xfId="11182" xr:uid="{00000000-0005-0000-0000-0000A12B0000}"/>
    <cellStyle name="Tusenskille 4 2 4 2" xfId="11183" xr:uid="{00000000-0005-0000-0000-0000A22B0000}"/>
    <cellStyle name="Tusenskille 4 2 4 2 2" xfId="11184" xr:uid="{00000000-0005-0000-0000-0000A32B0000}"/>
    <cellStyle name="Tusenskille 4 2 4 2 2 2" xfId="19591" xr:uid="{69950209-1B0B-4A5B-8A12-34F38EBA41A3}"/>
    <cellStyle name="Tusenskille 4 2 4 2 3" xfId="19590" xr:uid="{E9CE4F4E-E835-4D7B-834A-427E82B740CC}"/>
    <cellStyle name="Tusenskille 4 2 4 3" xfId="11185" xr:uid="{00000000-0005-0000-0000-0000A42B0000}"/>
    <cellStyle name="Tusenskille 4 2 4 3 2" xfId="11186" xr:uid="{00000000-0005-0000-0000-0000A52B0000}"/>
    <cellStyle name="Tusenskille 4 2 4 3 2 2" xfId="19593" xr:uid="{5D970EB3-EB0A-454A-AA14-B78EC7FCE759}"/>
    <cellStyle name="Tusenskille 4 2 4 3 3" xfId="19592" xr:uid="{AF96A146-3B9D-466C-B137-11744CC4BBB2}"/>
    <cellStyle name="Tusenskille 4 2 4 4" xfId="11187" xr:uid="{00000000-0005-0000-0000-0000A62B0000}"/>
    <cellStyle name="Tusenskille 4 2 4 4 2" xfId="19594" xr:uid="{21E8E5B3-69AE-4BF1-9335-3AAAAC62A33A}"/>
    <cellStyle name="Tusenskille 4 2 4 5" xfId="11188" xr:uid="{00000000-0005-0000-0000-0000A72B0000}"/>
    <cellStyle name="Tusenskille 4 2 4 5 2" xfId="19595" xr:uid="{E57A99E5-CDA5-461B-8E95-202F857F524D}"/>
    <cellStyle name="Tusenskille 4 2 4 6" xfId="19589" xr:uid="{E9E4D21A-6273-42B4-82BA-D370DF551A78}"/>
    <cellStyle name="Tusenskille 4 2 5" xfId="11189" xr:uid="{00000000-0005-0000-0000-0000A82B0000}"/>
    <cellStyle name="Tusenskille 4 2 5 2" xfId="11190" xr:uid="{00000000-0005-0000-0000-0000A92B0000}"/>
    <cellStyle name="Tusenskille 4 2 5 2 2" xfId="19597" xr:uid="{639D0293-F002-492C-987A-D684DBF9FEA5}"/>
    <cellStyle name="Tusenskille 4 2 5 3" xfId="19596" xr:uid="{47737B82-9EDE-46DC-A817-FB270C9BB05F}"/>
    <cellStyle name="Tusenskille 4 2 6" xfId="11191" xr:uid="{00000000-0005-0000-0000-0000AA2B0000}"/>
    <cellStyle name="Tusenskille 4 2 6 2" xfId="11192" xr:uid="{00000000-0005-0000-0000-0000AB2B0000}"/>
    <cellStyle name="Tusenskille 4 2 6 2 2" xfId="19599" xr:uid="{BC246A67-DC6D-4733-B9BB-1233174A9701}"/>
    <cellStyle name="Tusenskille 4 2 6 3" xfId="19598" xr:uid="{A2F9092A-9C2D-428A-B51B-7A3677365A29}"/>
    <cellStyle name="Tusenskille 4 2 7" xfId="11193" xr:uid="{00000000-0005-0000-0000-0000AC2B0000}"/>
    <cellStyle name="Tusenskille 4 2 7 2" xfId="19600" xr:uid="{503BD187-7221-4D37-B8EB-8C9A85053FC2}"/>
    <cellStyle name="Tusenskille 4 2 8" xfId="11194" xr:uid="{00000000-0005-0000-0000-0000AD2B0000}"/>
    <cellStyle name="Tusenskille 4 2 8 2" xfId="19601" xr:uid="{02E7D34A-ED3E-4854-8A1B-C4D3ACABA251}"/>
    <cellStyle name="Tusenskille 4 2_Balanse" xfId="11294" xr:uid="{00000000-0005-0000-0000-0000AE2B0000}"/>
    <cellStyle name="Tusenskille 4 3" xfId="10140" xr:uid="{00000000-0005-0000-0000-0000AF2B0000}"/>
    <cellStyle name="Tusenskille 4 3 2" xfId="11195" xr:uid="{00000000-0005-0000-0000-0000B02B0000}"/>
    <cellStyle name="Tusenskille 4 3 2 2" xfId="11196" xr:uid="{00000000-0005-0000-0000-0000B12B0000}"/>
    <cellStyle name="Tusenskille 4 3 2 2 2" xfId="11197" xr:uid="{00000000-0005-0000-0000-0000B22B0000}"/>
    <cellStyle name="Tusenskille 4 3 2 2 2 2" xfId="19604" xr:uid="{E55FF04F-BCF1-4633-B21D-F55CCFF6885B}"/>
    <cellStyle name="Tusenskille 4 3 2 2 3" xfId="19603" xr:uid="{5D6A6618-601D-4F9A-98F6-4454DA11A12D}"/>
    <cellStyle name="Tusenskille 4 3 2 3" xfId="11198" xr:uid="{00000000-0005-0000-0000-0000B32B0000}"/>
    <cellStyle name="Tusenskille 4 3 2 3 2" xfId="11199" xr:uid="{00000000-0005-0000-0000-0000B42B0000}"/>
    <cellStyle name="Tusenskille 4 3 2 3 2 2" xfId="19606" xr:uid="{15C8F050-5A92-408D-8BB3-264C918B6877}"/>
    <cellStyle name="Tusenskille 4 3 2 3 3" xfId="19605" xr:uid="{DD96B736-E303-4F56-9903-D66C6DF82636}"/>
    <cellStyle name="Tusenskille 4 3 2 4" xfId="11200" xr:uid="{00000000-0005-0000-0000-0000B52B0000}"/>
    <cellStyle name="Tusenskille 4 3 2 4 2" xfId="19607" xr:uid="{7192D9D0-2398-45B0-A685-6E588213D663}"/>
    <cellStyle name="Tusenskille 4 3 2 5" xfId="11201" xr:uid="{00000000-0005-0000-0000-0000B62B0000}"/>
    <cellStyle name="Tusenskille 4 3 2 5 2" xfId="19608" xr:uid="{269DEE21-4127-4A94-B5AA-830492F06AB8}"/>
    <cellStyle name="Tusenskille 4 3 2 6" xfId="19602" xr:uid="{48BFFD78-D6C4-4964-84AF-2171E1DEA669}"/>
    <cellStyle name="Tusenskille 4 3 3" xfId="11202" xr:uid="{00000000-0005-0000-0000-0000B72B0000}"/>
    <cellStyle name="Tusenskille 4 3 3 2" xfId="11203" xr:uid="{00000000-0005-0000-0000-0000B82B0000}"/>
    <cellStyle name="Tusenskille 4 3 3 2 2" xfId="11204" xr:uid="{00000000-0005-0000-0000-0000B92B0000}"/>
    <cellStyle name="Tusenskille 4 3 3 2 2 2" xfId="19611" xr:uid="{DA65C295-DF5C-43B0-A7FF-87CE23280507}"/>
    <cellStyle name="Tusenskille 4 3 3 2 3" xfId="19610" xr:uid="{8E5FD2B4-6913-40B5-810E-E8017B02CF10}"/>
    <cellStyle name="Tusenskille 4 3 3 3" xfId="11205" xr:uid="{00000000-0005-0000-0000-0000BA2B0000}"/>
    <cellStyle name="Tusenskille 4 3 3 3 2" xfId="11206" xr:uid="{00000000-0005-0000-0000-0000BB2B0000}"/>
    <cellStyle name="Tusenskille 4 3 3 3 2 2" xfId="19613" xr:uid="{A20BAE12-DEDD-44C7-9C4A-BA7AFDCB7AA4}"/>
    <cellStyle name="Tusenskille 4 3 3 3 3" xfId="19612" xr:uid="{BDCEB9B0-6CE4-48A8-A459-886BC8B6AC20}"/>
    <cellStyle name="Tusenskille 4 3 3 4" xfId="11207" xr:uid="{00000000-0005-0000-0000-0000BC2B0000}"/>
    <cellStyle name="Tusenskille 4 3 3 4 2" xfId="19614" xr:uid="{C179C62D-630C-4EA6-8179-99AA3A6833F4}"/>
    <cellStyle name="Tusenskille 4 3 3 5" xfId="11208" xr:uid="{00000000-0005-0000-0000-0000BD2B0000}"/>
    <cellStyle name="Tusenskille 4 3 3 5 2" xfId="19615" xr:uid="{B075A812-5CD2-4F7F-B985-BCC3D07C6C2F}"/>
    <cellStyle name="Tusenskille 4 3 3 6" xfId="19609" xr:uid="{2C5289D6-41D0-4227-8FA8-B5BF47A20FD0}"/>
    <cellStyle name="Tusenskille 4 3 4" xfId="11209" xr:uid="{00000000-0005-0000-0000-0000BE2B0000}"/>
    <cellStyle name="Tusenskille 4 3 4 2" xfId="11210" xr:uid="{00000000-0005-0000-0000-0000BF2B0000}"/>
    <cellStyle name="Tusenskille 4 3 4 2 2" xfId="11211" xr:uid="{00000000-0005-0000-0000-0000C02B0000}"/>
    <cellStyle name="Tusenskille 4 3 4 2 2 2" xfId="19618" xr:uid="{05DC5B52-87A6-4C44-AFEA-3932660AE0D8}"/>
    <cellStyle name="Tusenskille 4 3 4 2 3" xfId="19617" xr:uid="{E7DA9D90-A7DC-49FF-AF10-204D18F861E8}"/>
    <cellStyle name="Tusenskille 4 3 4 3" xfId="11212" xr:uid="{00000000-0005-0000-0000-0000C12B0000}"/>
    <cellStyle name="Tusenskille 4 3 4 3 2" xfId="11213" xr:uid="{00000000-0005-0000-0000-0000C22B0000}"/>
    <cellStyle name="Tusenskille 4 3 4 3 2 2" xfId="19620" xr:uid="{7B5DC9FE-1744-4813-8861-9EF50499764E}"/>
    <cellStyle name="Tusenskille 4 3 4 3 3" xfId="19619" xr:uid="{7FD4223E-4EFC-4B04-89DE-56D68BC8AD0E}"/>
    <cellStyle name="Tusenskille 4 3 4 4" xfId="11214" xr:uid="{00000000-0005-0000-0000-0000C32B0000}"/>
    <cellStyle name="Tusenskille 4 3 4 4 2" xfId="19621" xr:uid="{FBF79147-FC24-4E94-9E11-6C0E2FCAD18F}"/>
    <cellStyle name="Tusenskille 4 3 4 5" xfId="11215" xr:uid="{00000000-0005-0000-0000-0000C42B0000}"/>
    <cellStyle name="Tusenskille 4 3 4 5 2" xfId="19622" xr:uid="{4D6E9DE4-5FFA-4C10-8B32-0F9E4909D0BD}"/>
    <cellStyle name="Tusenskille 4 3 4 6" xfId="19616" xr:uid="{BE2FC2D9-24F5-4394-8596-4AC79ADF1006}"/>
    <cellStyle name="Tusenskille 4 3 5" xfId="11216" xr:uid="{00000000-0005-0000-0000-0000C52B0000}"/>
    <cellStyle name="Tusenskille 4 3 5 2" xfId="11217" xr:uid="{00000000-0005-0000-0000-0000C62B0000}"/>
    <cellStyle name="Tusenskille 4 3 5 2 2" xfId="19624" xr:uid="{E8875799-A30C-452F-A92A-B58FDA032028}"/>
    <cellStyle name="Tusenskille 4 3 5 3" xfId="19623" xr:uid="{361265B1-E7F2-4EA9-BDCD-3617AEBDA10C}"/>
    <cellStyle name="Tusenskille 4 3 6" xfId="11218" xr:uid="{00000000-0005-0000-0000-0000C72B0000}"/>
    <cellStyle name="Tusenskille 4 3 6 2" xfId="11219" xr:uid="{00000000-0005-0000-0000-0000C82B0000}"/>
    <cellStyle name="Tusenskille 4 3 6 2 2" xfId="19626" xr:uid="{3E379ACD-DF14-42E3-A125-5200F7955D9A}"/>
    <cellStyle name="Tusenskille 4 3 6 3" xfId="19625" xr:uid="{01168E13-1031-4243-81A1-2BAA4225920D}"/>
    <cellStyle name="Tusenskille 4 3 7" xfId="11220" xr:uid="{00000000-0005-0000-0000-0000C92B0000}"/>
    <cellStyle name="Tusenskille 4 3 7 2" xfId="19627" xr:uid="{BCE4741A-A138-46CB-9F89-F39DC38E6772}"/>
    <cellStyle name="Tusenskille 4 3 8" xfId="11221" xr:uid="{00000000-0005-0000-0000-0000CA2B0000}"/>
    <cellStyle name="Tusenskille 4 3 8 2" xfId="19628" xr:uid="{B279260C-9210-4D44-B55C-0A582515496D}"/>
    <cellStyle name="Tusenskille 4 3 9" xfId="18560" xr:uid="{08AE9AC1-4DAB-4E56-AFF1-7B66DD6B441B}"/>
    <cellStyle name="Tusenskille 4 3_Balanse" xfId="11295" xr:uid="{00000000-0005-0000-0000-0000CB2B0000}"/>
    <cellStyle name="Tusenskille 4 4" xfId="9233" xr:uid="{00000000-0005-0000-0000-0000CC2B0000}"/>
    <cellStyle name="Tusenskille 4 4 2" xfId="11222" xr:uid="{00000000-0005-0000-0000-0000CD2B0000}"/>
    <cellStyle name="Tusenskille 4 4 2 2" xfId="11223" xr:uid="{00000000-0005-0000-0000-0000CE2B0000}"/>
    <cellStyle name="Tusenskille 4 4 2 2 2" xfId="19630" xr:uid="{1A04FB44-5F58-43EE-A320-B3A0B930B449}"/>
    <cellStyle name="Tusenskille 4 4 2 3" xfId="19629" xr:uid="{A8E7DF77-F156-4E22-ABF8-E0EEB499B13F}"/>
    <cellStyle name="Tusenskille 4 4 3" xfId="11224" xr:uid="{00000000-0005-0000-0000-0000CF2B0000}"/>
    <cellStyle name="Tusenskille 4 4 3 2" xfId="11225" xr:uid="{00000000-0005-0000-0000-0000D02B0000}"/>
    <cellStyle name="Tusenskille 4 4 3 2 2" xfId="19632" xr:uid="{26541E78-AA89-4DA7-BB57-D4362500CE6A}"/>
    <cellStyle name="Tusenskille 4 4 3 3" xfId="19631" xr:uid="{1D05D2BB-F030-473E-BA2F-827587CB6F3F}"/>
    <cellStyle name="Tusenskille 4 4 4" xfId="11226" xr:uid="{00000000-0005-0000-0000-0000D12B0000}"/>
    <cellStyle name="Tusenskille 4 4 4 2" xfId="19633" xr:uid="{8DA9B7ED-4F43-42A2-83EC-40EA696BE12D}"/>
    <cellStyle name="Tusenskille 4 4 5" xfId="11227" xr:uid="{00000000-0005-0000-0000-0000D22B0000}"/>
    <cellStyle name="Tusenskille 4 4 5 2" xfId="19634" xr:uid="{58F670C0-0788-43D2-A2DB-F97C871930AB}"/>
    <cellStyle name="Tusenskille 4 4 6" xfId="17666" xr:uid="{883F264A-E90E-431D-960B-55894F956DE1}"/>
    <cellStyle name="Tusenskille 4 4_Balanse" xfId="11296" xr:uid="{00000000-0005-0000-0000-0000D32B0000}"/>
    <cellStyle name="Tusenskille 4 5" xfId="11228" xr:uid="{00000000-0005-0000-0000-0000D42B0000}"/>
    <cellStyle name="Tusenskille 4 5 2" xfId="11229" xr:uid="{00000000-0005-0000-0000-0000D52B0000}"/>
    <cellStyle name="Tusenskille 4 5 2 2" xfId="11230" xr:uid="{00000000-0005-0000-0000-0000D62B0000}"/>
    <cellStyle name="Tusenskille 4 5 2 2 2" xfId="19637" xr:uid="{A4983129-7E08-4B96-985B-A50EE1ADE8AF}"/>
    <cellStyle name="Tusenskille 4 5 2 3" xfId="19636" xr:uid="{CCAD4A33-46FD-4145-B3FD-2B7035DADF43}"/>
    <cellStyle name="Tusenskille 4 5 3" xfId="11231" xr:uid="{00000000-0005-0000-0000-0000D72B0000}"/>
    <cellStyle name="Tusenskille 4 5 3 2" xfId="11232" xr:uid="{00000000-0005-0000-0000-0000D82B0000}"/>
    <cellStyle name="Tusenskille 4 5 3 2 2" xfId="19639" xr:uid="{6DFAFC22-73EA-4271-A7A8-7E4AA68751E0}"/>
    <cellStyle name="Tusenskille 4 5 3 3" xfId="19638" xr:uid="{AB695937-9A2A-4649-BFF3-6CFD8503DD7F}"/>
    <cellStyle name="Tusenskille 4 5 4" xfId="11233" xr:uid="{00000000-0005-0000-0000-0000D92B0000}"/>
    <cellStyle name="Tusenskille 4 5 4 2" xfId="19640" xr:uid="{00D7942F-D253-44B7-9A9C-1FE872E727A2}"/>
    <cellStyle name="Tusenskille 4 5 5" xfId="11234" xr:uid="{00000000-0005-0000-0000-0000DA2B0000}"/>
    <cellStyle name="Tusenskille 4 5 5 2" xfId="19641" xr:uid="{6AE7093B-0466-43F5-BBA1-405A6D2D7C72}"/>
    <cellStyle name="Tusenskille 4 5 6" xfId="19635" xr:uid="{BC63C4C8-497F-4427-BCEB-CBAA1D51DCB1}"/>
    <cellStyle name="Tusenskille 4 6" xfId="11235" xr:uid="{00000000-0005-0000-0000-0000DB2B0000}"/>
    <cellStyle name="Tusenskille 4 6 2" xfId="11236" xr:uid="{00000000-0005-0000-0000-0000DC2B0000}"/>
    <cellStyle name="Tusenskille 4 6 2 2" xfId="11237" xr:uid="{00000000-0005-0000-0000-0000DD2B0000}"/>
    <cellStyle name="Tusenskille 4 6 2 2 2" xfId="19644" xr:uid="{102CBA6C-2293-4561-94E8-B85295AF9AEA}"/>
    <cellStyle name="Tusenskille 4 6 2 3" xfId="19643" xr:uid="{8B143E6A-B4DF-403D-911F-A52912559461}"/>
    <cellStyle name="Tusenskille 4 6 3" xfId="11238" xr:uid="{00000000-0005-0000-0000-0000DE2B0000}"/>
    <cellStyle name="Tusenskille 4 6 3 2" xfId="11239" xr:uid="{00000000-0005-0000-0000-0000DF2B0000}"/>
    <cellStyle name="Tusenskille 4 6 3 2 2" xfId="19646" xr:uid="{4F31AE92-D041-4BE8-BED2-BAA8E01A2E1F}"/>
    <cellStyle name="Tusenskille 4 6 3 3" xfId="19645" xr:uid="{E954E274-4E2B-4D47-9750-75226EE41F04}"/>
    <cellStyle name="Tusenskille 4 6 4" xfId="11240" xr:uid="{00000000-0005-0000-0000-0000E02B0000}"/>
    <cellStyle name="Tusenskille 4 6 4 2" xfId="19647" xr:uid="{416BDBF0-BA2F-48B1-880A-F0210A8DD934}"/>
    <cellStyle name="Tusenskille 4 6 5" xfId="11241" xr:uid="{00000000-0005-0000-0000-0000E12B0000}"/>
    <cellStyle name="Tusenskille 4 6 5 2" xfId="19648" xr:uid="{5DBD769A-1A4D-4BB2-8256-22EBABF9BA2D}"/>
    <cellStyle name="Tusenskille 4 6 6" xfId="19642" xr:uid="{EF54EC97-316C-4916-B98E-87625E1E4209}"/>
    <cellStyle name="Tusenskille 4 7" xfId="11242" xr:uid="{00000000-0005-0000-0000-0000E22B0000}"/>
    <cellStyle name="Tusenskille 4 7 2" xfId="11243" xr:uid="{00000000-0005-0000-0000-0000E32B0000}"/>
    <cellStyle name="Tusenskille 4 7 2 2" xfId="19650" xr:uid="{9653EA62-065F-405E-959A-AEE88E172211}"/>
    <cellStyle name="Tusenskille 4 7 3" xfId="19649" xr:uid="{A8F7D40E-137F-4FC5-9273-C660F9C50550}"/>
    <cellStyle name="Tusenskille 4 8" xfId="11244" xr:uid="{00000000-0005-0000-0000-0000E42B0000}"/>
    <cellStyle name="Tusenskille 4 8 2" xfId="11245" xr:uid="{00000000-0005-0000-0000-0000E52B0000}"/>
    <cellStyle name="Tusenskille 4 8 2 2" xfId="19652" xr:uid="{6DCE8BC5-74EC-4FD7-8B80-442ADC5A13BF}"/>
    <cellStyle name="Tusenskille 4 8 3" xfId="19651" xr:uid="{3A065DCC-11A4-491A-853C-2A5F535D61DD}"/>
    <cellStyle name="Tusenskille 4 9" xfId="11246" xr:uid="{00000000-0005-0000-0000-0000E62B0000}"/>
    <cellStyle name="Tusenskille 4 9 2" xfId="19653" xr:uid="{3E176CA5-C8C4-4A63-A10D-1D14BA3B0D3A}"/>
    <cellStyle name="Tusenskille 4_Balanse" xfId="11293" xr:uid="{00000000-0005-0000-0000-0000E72B0000}"/>
    <cellStyle name="Tusenskille 5" xfId="108" xr:uid="{00000000-0005-0000-0000-0000E82B0000}"/>
    <cellStyle name="Tusenskille 5 2" xfId="10466" xr:uid="{00000000-0005-0000-0000-0000E92B0000}"/>
    <cellStyle name="Tusenskille 5 2 2" xfId="18882" xr:uid="{2ECFF618-CD7D-45D7-8625-33571CD90F73}"/>
    <cellStyle name="Tusenskille 5 3" xfId="10079" xr:uid="{00000000-0005-0000-0000-0000EA2B0000}"/>
    <cellStyle name="Tusenskille 5 3 2" xfId="18504" xr:uid="{5A5ED5EA-A195-4B14-B476-3BFCCB3657C2}"/>
    <cellStyle name="Tusenskille 5 4" xfId="9232" xr:uid="{00000000-0005-0000-0000-0000EB2B0000}"/>
    <cellStyle name="Tusenskille 5 4 2" xfId="17665" xr:uid="{8FB143A5-C4A6-446C-B8EB-0EA209F4E7DD}"/>
    <cellStyle name="Tusenskille 6" xfId="109" xr:uid="{00000000-0005-0000-0000-0000EC2B0000}"/>
    <cellStyle name="Tusenskille 6 2" xfId="10139" xr:uid="{00000000-0005-0000-0000-0000ED2B0000}"/>
    <cellStyle name="Tusenskille 6 2 2" xfId="18559" xr:uid="{24A8E010-2E9E-4F75-8912-2D21B2F9EE85}"/>
    <cellStyle name="Tusenskille 6 3" xfId="9231" xr:uid="{00000000-0005-0000-0000-0000EE2B0000}"/>
    <cellStyle name="Tusenskille 6 3 2" xfId="17664" xr:uid="{E68BA779-884E-4AD4-B446-D129074837B6}"/>
    <cellStyle name="Tusenskille 6 4" xfId="10557" xr:uid="{00000000-0005-0000-0000-0000EF2B0000}"/>
    <cellStyle name="Tusenskille 6 4 2" xfId="18968" xr:uid="{6D8A8F1F-6316-4C39-A047-A1ACA2EEF3FD}"/>
    <cellStyle name="Tusenskille 7" xfId="110" xr:uid="{00000000-0005-0000-0000-0000F02B0000}"/>
    <cellStyle name="Tusenskille 7 2" xfId="10465" xr:uid="{00000000-0005-0000-0000-0000F12B0000}"/>
    <cellStyle name="Tusenskille 7 2 2" xfId="18881" xr:uid="{D25AAC1A-6B24-4ED5-991E-A8967A40F61D}"/>
    <cellStyle name="Tusenskille 7 3" xfId="10078" xr:uid="{00000000-0005-0000-0000-0000F22B0000}"/>
    <cellStyle name="Tusenskille 7 3 2" xfId="18503" xr:uid="{8506E6C7-C7DE-46ED-8D10-DFCB67432C2C}"/>
    <cellStyle name="Tusenskille 7 4" xfId="9230" xr:uid="{00000000-0005-0000-0000-0000F32B0000}"/>
    <cellStyle name="Tusenskille 7 4 2" xfId="17663" xr:uid="{80211442-E06F-454E-BA90-F4EA4C6F0D86}"/>
    <cellStyle name="Tusenskille 8" xfId="121" xr:uid="{00000000-0005-0000-0000-0000F42B0000}"/>
    <cellStyle name="Tusenskille 8 2" xfId="10138" xr:uid="{00000000-0005-0000-0000-0000F52B0000}"/>
    <cellStyle name="Tusenskille 8 2 2" xfId="18558" xr:uid="{75D1189C-2297-4D1F-B29C-8A48CC7D5108}"/>
    <cellStyle name="Tusenskille 8 3" xfId="9229" xr:uid="{00000000-0005-0000-0000-0000F62B0000}"/>
    <cellStyle name="Tusenskille 8 3 2" xfId="17662" xr:uid="{5B790572-D286-45D1-BD37-E88EE774EA79}"/>
    <cellStyle name="Tusenskille 8 4" xfId="10556" xr:uid="{00000000-0005-0000-0000-0000F72B0000}"/>
    <cellStyle name="Tusenskille 8 4 2" xfId="18967" xr:uid="{5AEFD4CC-687D-4882-B11C-3108AE0737B1}"/>
    <cellStyle name="Tusenskille 9" xfId="120" xr:uid="{00000000-0005-0000-0000-0000F82B0000}"/>
    <cellStyle name="Tusenskille 9 2" xfId="10464" xr:uid="{00000000-0005-0000-0000-0000F92B0000}"/>
    <cellStyle name="Tusenskille 9 2 2" xfId="18880" xr:uid="{08167FFA-0AB2-4A70-88C2-3AD54DC72D73}"/>
    <cellStyle name="Tusenskille 9 3" xfId="10077" xr:uid="{00000000-0005-0000-0000-0000FA2B0000}"/>
    <cellStyle name="Tusenskille 9 3 2" xfId="18502" xr:uid="{3145B617-CC28-492A-9F20-254353931ACD}"/>
    <cellStyle name="Tusenskille 9 4" xfId="9228" xr:uid="{00000000-0005-0000-0000-0000FB2B0000}"/>
    <cellStyle name="Tusenskille 9 4 2" xfId="17661" xr:uid="{809267A6-3B11-4140-9054-09AEBDC9E97D}"/>
    <cellStyle name="Udefinert" xfId="10555" xr:uid="{00000000-0005-0000-0000-0000FC2B0000}"/>
    <cellStyle name="Utdata 2" xfId="111" xr:uid="{00000000-0005-0000-0000-0000FD2B0000}"/>
    <cellStyle name="Utdata 2 2" xfId="2713" xr:uid="{00000000-0005-0000-0000-0000FE2B0000}"/>
    <cellStyle name="Utdata 2_Balanse" xfId="11297" xr:uid="{00000000-0005-0000-0000-0000FF2B0000}"/>
    <cellStyle name="Uthevingsfarge1 2" xfId="112" xr:uid="{00000000-0005-0000-0000-0000002C0000}"/>
    <cellStyle name="Uthevingsfarge1 2 2" xfId="2714" xr:uid="{00000000-0005-0000-0000-0000012C0000}"/>
    <cellStyle name="Uthevingsfarge1 2_Balanse" xfId="11298" xr:uid="{00000000-0005-0000-0000-0000022C0000}"/>
    <cellStyle name="Uthevingsfarge2 2" xfId="113" xr:uid="{00000000-0005-0000-0000-0000032C0000}"/>
    <cellStyle name="Uthevingsfarge2 2 2" xfId="2715" xr:uid="{00000000-0005-0000-0000-0000042C0000}"/>
    <cellStyle name="Uthevingsfarge2 2_Balanse" xfId="11299" xr:uid="{00000000-0005-0000-0000-0000052C0000}"/>
    <cellStyle name="Uthevingsfarge3 2" xfId="114" xr:uid="{00000000-0005-0000-0000-0000062C0000}"/>
    <cellStyle name="Uthevingsfarge3 2 2" xfId="2716" xr:uid="{00000000-0005-0000-0000-0000072C0000}"/>
    <cellStyle name="Uthevingsfarge3 2_Balanse" xfId="11300" xr:uid="{00000000-0005-0000-0000-0000082C0000}"/>
    <cellStyle name="Uthevingsfarge4 2" xfId="115" xr:uid="{00000000-0005-0000-0000-0000092C0000}"/>
    <cellStyle name="Uthevingsfarge4 2 2" xfId="2717" xr:uid="{00000000-0005-0000-0000-00000A2C0000}"/>
    <cellStyle name="Uthevingsfarge4 2_Balanse" xfId="11301" xr:uid="{00000000-0005-0000-0000-00000B2C0000}"/>
    <cellStyle name="Uthevingsfarge5 2" xfId="116" xr:uid="{00000000-0005-0000-0000-00000C2C0000}"/>
    <cellStyle name="Uthevingsfarge5 2 2" xfId="2718" xr:uid="{00000000-0005-0000-0000-00000D2C0000}"/>
    <cellStyle name="Uthevingsfarge5 2_Balanse" xfId="11302" xr:uid="{00000000-0005-0000-0000-00000E2C0000}"/>
    <cellStyle name="Uthevingsfarge6 2" xfId="117" xr:uid="{00000000-0005-0000-0000-00000F2C0000}"/>
    <cellStyle name="Uthevingsfarge6 2 2" xfId="2719" xr:uid="{00000000-0005-0000-0000-0000102C0000}"/>
    <cellStyle name="Uthevingsfarge6 2_Balanse" xfId="11303" xr:uid="{00000000-0005-0000-0000-0000112C0000}"/>
    <cellStyle name="Valuta 2" xfId="4280" xr:uid="{00000000-0005-0000-0000-0000122C0000}"/>
    <cellStyle name="Vanlig" xfId="5" xr:uid="{00000000-0005-0000-0000-000011000000}"/>
    <cellStyle name="vanlig skrift" xfId="9227" xr:uid="{00000000-0005-0000-0000-0000132C0000}"/>
    <cellStyle name="Varseltekst" xfId="21" builtinId="11" customBuiltin="1"/>
    <cellStyle name="Varseltekst 2" xfId="118" xr:uid="{00000000-0005-0000-0000-0000152C0000}"/>
    <cellStyle name="Varseltekst 2 2" xfId="2720" xr:uid="{00000000-0005-0000-0000-0000162C0000}"/>
    <cellStyle name="Varseltekst 2_Balanse" xfId="11304" xr:uid="{00000000-0005-0000-0000-0000172C0000}"/>
    <cellStyle name="Varseltekst 3" xfId="19343" xr:uid="{01E16D48-6C12-4147-81B3-9CF0D976C2C9}"/>
    <cellStyle name="Warning Text 2" xfId="9226" xr:uid="{00000000-0005-0000-0000-0000182C0000}"/>
    <cellStyle name="Összesen" xfId="4271" xr:uid="{00000000-0005-0000-0000-0000192C0000}"/>
    <cellStyle name="Összesen 2" xfId="9184" xr:uid="{00000000-0005-0000-0000-00001A2C0000}"/>
    <cellStyle name="Összesen 2 2" xfId="10926" xr:uid="{00000000-0005-0000-0000-00001B2C0000}"/>
    <cellStyle name="Összesen 2 3" xfId="10918" xr:uid="{00000000-0005-0000-0000-00001C2C0000}"/>
    <cellStyle name="Összesen 2 4" xfId="10907" xr:uid="{00000000-0005-0000-0000-00001D2C0000}"/>
    <cellStyle name="Összesen 2 5" xfId="10935" xr:uid="{00000000-0005-0000-0000-00001E2C0000}"/>
    <cellStyle name="Összesen 2 6" xfId="10860" xr:uid="{00000000-0005-0000-0000-00001F2C0000}"/>
    <cellStyle name="Összesen 3" xfId="10964" xr:uid="{00000000-0005-0000-0000-0000202C0000}"/>
    <cellStyle name="Összesen 4" xfId="10890" xr:uid="{00000000-0005-0000-0000-0000212C0000}"/>
    <cellStyle name="Összesen 5" xfId="10929" xr:uid="{00000000-0005-0000-0000-0000222C0000}"/>
    <cellStyle name="Összesen 6" xfId="10979" xr:uid="{00000000-0005-0000-0000-0000232C0000}"/>
    <cellStyle name="Összesen 7" xfId="10848" xr:uid="{00000000-0005-0000-0000-0000242C0000}"/>
  </cellStyles>
  <dxfs count="2">
    <dxf>
      <fill>
        <patternFill>
          <bgColor rgb="FFFF0000"/>
        </patternFill>
      </fill>
    </dxf>
    <dxf>
      <fill>
        <patternFill>
          <bgColor rgb="FFFF0000"/>
        </patternFill>
      </fill>
    </dxf>
  </dxfs>
  <tableStyles count="0" defaultTableStyle="TableStyleMedium2" defaultPivotStyle="PivotStyleLight16"/>
  <colors>
    <mruColors>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9.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180975</xdr:colOff>
      <xdr:row>1</xdr:row>
      <xdr:rowOff>101909</xdr:rowOff>
    </xdr:from>
    <xdr:to>
      <xdr:col>5</xdr:col>
      <xdr:colOff>164514</xdr:colOff>
      <xdr:row>3</xdr:row>
      <xdr:rowOff>40194</xdr:rowOff>
    </xdr:to>
    <xdr:sp macro="" textlink="">
      <xdr:nvSpPr>
        <xdr:cNvPr id="5" name="TekstSylinder 4">
          <a:extLst>
            <a:ext uri="{FF2B5EF4-FFF2-40B4-BE49-F238E27FC236}">
              <a16:creationId xmlns:a16="http://schemas.microsoft.com/office/drawing/2014/main" id="{00000000-0008-0000-0000-000005000000}"/>
            </a:ext>
          </a:extLst>
        </xdr:cNvPr>
        <xdr:cNvSpPr txBox="1"/>
      </xdr:nvSpPr>
      <xdr:spPr>
        <a:xfrm>
          <a:off x="180975" y="258791"/>
          <a:ext cx="3793539" cy="341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b-NO" sz="1600" b="1">
              <a:solidFill>
                <a:schemeClr val="bg1"/>
              </a:solidFill>
              <a:latin typeface="Verdana" panose="020B0604030504040204" pitchFamily="34" charset="0"/>
              <a:ea typeface="Verdana" panose="020B0604030504040204" pitchFamily="34" charset="0"/>
              <a:cs typeface="Verdana" panose="020B0604030504040204" pitchFamily="34" charset="0"/>
            </a:rPr>
            <a:t>Additional</a:t>
          </a:r>
          <a:r>
            <a:rPr lang="nb-NO" sz="1600" b="1" baseline="0">
              <a:solidFill>
                <a:schemeClr val="bg1"/>
              </a:solidFill>
              <a:latin typeface="Verdana" panose="020B0604030504040204" pitchFamily="34" charset="0"/>
              <a:ea typeface="Verdana" panose="020B0604030504040204" pitchFamily="34" charset="0"/>
              <a:cs typeface="Verdana" panose="020B0604030504040204" pitchFamily="34" charset="0"/>
            </a:rPr>
            <a:t> financial information</a:t>
          </a:r>
          <a:endParaRPr lang="nb-NO" sz="16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200025</xdr:colOff>
      <xdr:row>4</xdr:row>
      <xdr:rowOff>49954</xdr:rowOff>
    </xdr:from>
    <xdr:to>
      <xdr:col>2</xdr:col>
      <xdr:colOff>705107</xdr:colOff>
      <xdr:row>5</xdr:row>
      <xdr:rowOff>110117</xdr:rowOff>
    </xdr:to>
    <xdr:sp macro="" textlink="">
      <xdr:nvSpPr>
        <xdr:cNvPr id="7" name="TekstSylinder 6">
          <a:extLst>
            <a:ext uri="{FF2B5EF4-FFF2-40B4-BE49-F238E27FC236}">
              <a16:creationId xmlns:a16="http://schemas.microsoft.com/office/drawing/2014/main" id="{00000000-0008-0000-0000-000007000000}"/>
            </a:ext>
          </a:extLst>
        </xdr:cNvPr>
        <xdr:cNvSpPr txBox="1"/>
      </xdr:nvSpPr>
      <xdr:spPr>
        <a:xfrm>
          <a:off x="200025" y="767130"/>
          <a:ext cx="2029082" cy="217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b-NO" sz="800" b="1">
              <a:solidFill>
                <a:schemeClr val="bg1"/>
              </a:solidFill>
              <a:latin typeface="Verdana" panose="020B0604030504040204" pitchFamily="34" charset="0"/>
              <a:ea typeface="Verdana" panose="020B0604030504040204" pitchFamily="34" charset="0"/>
              <a:cs typeface="Verdana" panose="020B0604030504040204" pitchFamily="34" charset="0"/>
            </a:rPr>
            <a:t>SpareBank 1 Østlandet Q2 2026</a:t>
          </a:r>
        </a:p>
      </xdr:txBody>
    </xdr:sp>
    <xdr:clientData/>
  </xdr:twoCellAnchor>
  <xdr:twoCellAnchor>
    <xdr:from>
      <xdr:col>0</xdr:col>
      <xdr:colOff>190500</xdr:colOff>
      <xdr:row>7</xdr:row>
      <xdr:rowOff>22947</xdr:rowOff>
    </xdr:from>
    <xdr:to>
      <xdr:col>5</xdr:col>
      <xdr:colOff>157240</xdr:colOff>
      <xdr:row>8</xdr:row>
      <xdr:rowOff>114274</xdr:rowOff>
    </xdr:to>
    <xdr:sp macro="" textlink="">
      <xdr:nvSpPr>
        <xdr:cNvPr id="8" name="TekstSylinder 7">
          <a:extLst>
            <a:ext uri="{FF2B5EF4-FFF2-40B4-BE49-F238E27FC236}">
              <a16:creationId xmlns:a16="http://schemas.microsoft.com/office/drawing/2014/main" id="{00000000-0008-0000-0000-000008000000}"/>
            </a:ext>
          </a:extLst>
        </xdr:cNvPr>
        <xdr:cNvSpPr txBox="1"/>
      </xdr:nvSpPr>
      <xdr:spPr>
        <a:xfrm>
          <a:off x="190500" y="1210771"/>
          <a:ext cx="3776740" cy="2482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b-NO" sz="1000" b="0">
              <a:solidFill>
                <a:schemeClr val="bg1"/>
              </a:solidFill>
              <a:latin typeface="Verdana" panose="020B0604030504040204" pitchFamily="34" charset="0"/>
              <a:ea typeface="Verdana" panose="020B0604030504040204" pitchFamily="34" charset="0"/>
              <a:cs typeface="Verdana" panose="020B0604030504040204" pitchFamily="34" charset="0"/>
            </a:rPr>
            <a:t>All amounts are in NOK million unless otherwise stated.</a:t>
          </a:r>
        </a:p>
      </xdr:txBody>
    </xdr:sp>
    <xdr:clientData/>
  </xdr:twoCellAnchor>
  <xdr:twoCellAnchor editAs="oneCell">
    <xdr:from>
      <xdr:col>0</xdr:col>
      <xdr:colOff>257735</xdr:colOff>
      <xdr:row>12</xdr:row>
      <xdr:rowOff>44824</xdr:rowOff>
    </xdr:from>
    <xdr:to>
      <xdr:col>3</xdr:col>
      <xdr:colOff>387902</xdr:colOff>
      <xdr:row>16</xdr:row>
      <xdr:rowOff>44823</xdr:rowOff>
    </xdr:to>
    <xdr:pic>
      <xdr:nvPicPr>
        <xdr:cNvPr id="10" name="Bild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735" y="2196353"/>
          <a:ext cx="2416167" cy="7171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307600</xdr:colOff>
      <xdr:row>19</xdr:row>
      <xdr:rowOff>3364</xdr:rowOff>
    </xdr:from>
    <xdr:to>
      <xdr:col>11</xdr:col>
      <xdr:colOff>477706</xdr:colOff>
      <xdr:row>20</xdr:row>
      <xdr:rowOff>25264</xdr:rowOff>
    </xdr:to>
    <xdr:sp macro="" textlink="">
      <xdr:nvSpPr>
        <xdr:cNvPr id="5" name="Avrundet rektangel 4">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a:off x="3584200" y="3432364"/>
          <a:ext cx="2237031" cy="212400"/>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7</xdr:col>
      <xdr:colOff>355785</xdr:colOff>
      <xdr:row>1</xdr:row>
      <xdr:rowOff>96931</xdr:rowOff>
    </xdr:from>
    <xdr:to>
      <xdr:col>11</xdr:col>
      <xdr:colOff>305135</xdr:colOff>
      <xdr:row>2</xdr:row>
      <xdr:rowOff>74519</xdr:rowOff>
    </xdr:to>
    <xdr:sp macro="" textlink="">
      <xdr:nvSpPr>
        <xdr:cNvPr id="9" name="Avrundet rektangel 8">
          <a:hlinkClick xmlns:r="http://schemas.openxmlformats.org/officeDocument/2006/relationships" r:id="rId1"/>
          <a:extLst>
            <a:ext uri="{FF2B5EF4-FFF2-40B4-BE49-F238E27FC236}">
              <a16:creationId xmlns:a16="http://schemas.microsoft.com/office/drawing/2014/main" id="{00000000-0008-0000-0700-000009000000}"/>
            </a:ext>
          </a:extLst>
        </xdr:cNvPr>
        <xdr:cNvSpPr/>
      </xdr:nvSpPr>
      <xdr:spPr>
        <a:xfrm>
          <a:off x="3632385" y="335056"/>
          <a:ext cx="2016275" cy="215713"/>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41</xdr:col>
      <xdr:colOff>336178</xdr:colOff>
      <xdr:row>4</xdr:row>
      <xdr:rowOff>11202</xdr:rowOff>
    </xdr:from>
    <xdr:to>
      <xdr:col>48</xdr:col>
      <xdr:colOff>112059</xdr:colOff>
      <xdr:row>14</xdr:row>
      <xdr:rowOff>89647</xdr:rowOff>
    </xdr:to>
    <xdr:sp macro="" textlink="">
      <xdr:nvSpPr>
        <xdr:cNvPr id="2" name="TekstSylinder 1">
          <a:extLst>
            <a:ext uri="{FF2B5EF4-FFF2-40B4-BE49-F238E27FC236}">
              <a16:creationId xmlns:a16="http://schemas.microsoft.com/office/drawing/2014/main" id="{00000000-0008-0000-0700-000002000000}"/>
            </a:ext>
          </a:extLst>
        </xdr:cNvPr>
        <xdr:cNvSpPr txBox="1"/>
      </xdr:nvSpPr>
      <xdr:spPr>
        <a:xfrm>
          <a:off x="20249031" y="896467"/>
          <a:ext cx="5759822" cy="15127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endParaRPr lang="nb-NO" sz="1100"/>
        </a:p>
      </xdr:txBody>
    </xdr:sp>
    <xdr:clientData/>
  </xdr:twoCellAnchor>
  <xdr:twoCellAnchor>
    <xdr:from>
      <xdr:col>41</xdr:col>
      <xdr:colOff>380998</xdr:colOff>
      <xdr:row>21</xdr:row>
      <xdr:rowOff>112061</xdr:rowOff>
    </xdr:from>
    <xdr:to>
      <xdr:col>48</xdr:col>
      <xdr:colOff>156879</xdr:colOff>
      <xdr:row>32</xdr:row>
      <xdr:rowOff>78442</xdr:rowOff>
    </xdr:to>
    <xdr:sp macro="" textlink="">
      <xdr:nvSpPr>
        <xdr:cNvPr id="10" name="TekstSylinder 9">
          <a:extLst>
            <a:ext uri="{FF2B5EF4-FFF2-40B4-BE49-F238E27FC236}">
              <a16:creationId xmlns:a16="http://schemas.microsoft.com/office/drawing/2014/main" id="{00000000-0008-0000-0700-00000A000000}"/>
            </a:ext>
          </a:extLst>
        </xdr:cNvPr>
        <xdr:cNvSpPr txBox="1"/>
      </xdr:nvSpPr>
      <xdr:spPr>
        <a:xfrm>
          <a:off x="20293851" y="3697943"/>
          <a:ext cx="5759822" cy="1580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endParaRPr lang="nb-N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259415</xdr:colOff>
      <xdr:row>1</xdr:row>
      <xdr:rowOff>22412</xdr:rowOff>
    </xdr:from>
    <xdr:to>
      <xdr:col>18</xdr:col>
      <xdr:colOff>268941</xdr:colOff>
      <xdr:row>2</xdr:row>
      <xdr:rowOff>112060</xdr:rowOff>
    </xdr:to>
    <xdr:sp macro="" textlink="">
      <xdr:nvSpPr>
        <xdr:cNvPr id="6" name="Avrundet rektangel 5">
          <a:hlinkClick xmlns:r="http://schemas.openxmlformats.org/officeDocument/2006/relationships" r:id="rId1"/>
          <a:extLst>
            <a:ext uri="{FF2B5EF4-FFF2-40B4-BE49-F238E27FC236}">
              <a16:creationId xmlns:a16="http://schemas.microsoft.com/office/drawing/2014/main" id="{00000000-0008-0000-0900-000006000000}"/>
            </a:ext>
          </a:extLst>
        </xdr:cNvPr>
        <xdr:cNvSpPr/>
      </xdr:nvSpPr>
      <xdr:spPr>
        <a:xfrm>
          <a:off x="7957856" y="257736"/>
          <a:ext cx="3068732" cy="32497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44</xdr:col>
      <xdr:colOff>33618</xdr:colOff>
      <xdr:row>3</xdr:row>
      <xdr:rowOff>145676</xdr:rowOff>
    </xdr:from>
    <xdr:to>
      <xdr:col>50</xdr:col>
      <xdr:colOff>571499</xdr:colOff>
      <xdr:row>28</xdr:row>
      <xdr:rowOff>44823</xdr:rowOff>
    </xdr:to>
    <xdr:sp macro="" textlink="">
      <xdr:nvSpPr>
        <xdr:cNvPr id="4" name="TekstSylinder 3">
          <a:extLst>
            <a:ext uri="{FF2B5EF4-FFF2-40B4-BE49-F238E27FC236}">
              <a16:creationId xmlns:a16="http://schemas.microsoft.com/office/drawing/2014/main" id="{00000000-0008-0000-0900-000004000000}"/>
            </a:ext>
          </a:extLst>
        </xdr:cNvPr>
        <xdr:cNvSpPr txBox="1"/>
      </xdr:nvSpPr>
      <xdr:spPr>
        <a:xfrm>
          <a:off x="27006177" y="795617"/>
          <a:ext cx="5109881" cy="40229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endParaRPr lang="nb-NO" sz="1100"/>
        </a:p>
      </xdr:txBody>
    </xdr:sp>
    <xdr:clientData/>
  </xdr:twoCellAnchor>
  <xdr:twoCellAnchor>
    <xdr:from>
      <xdr:col>2</xdr:col>
      <xdr:colOff>5894296</xdr:colOff>
      <xdr:row>54</xdr:row>
      <xdr:rowOff>89648</xdr:rowOff>
    </xdr:from>
    <xdr:to>
      <xdr:col>23</xdr:col>
      <xdr:colOff>145677</xdr:colOff>
      <xdr:row>64</xdr:row>
      <xdr:rowOff>145676</xdr:rowOff>
    </xdr:to>
    <xdr:sp macro="" textlink="">
      <xdr:nvSpPr>
        <xdr:cNvPr id="5" name="TekstSylinder 4">
          <a:extLst>
            <a:ext uri="{FF2B5EF4-FFF2-40B4-BE49-F238E27FC236}">
              <a16:creationId xmlns:a16="http://schemas.microsoft.com/office/drawing/2014/main" id="{00000000-0008-0000-0900-000005000000}"/>
            </a:ext>
          </a:extLst>
        </xdr:cNvPr>
        <xdr:cNvSpPr txBox="1"/>
      </xdr:nvSpPr>
      <xdr:spPr>
        <a:xfrm>
          <a:off x="6477002" y="9155207"/>
          <a:ext cx="5109881" cy="18041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 </a:t>
          </a: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On 1 September 2025, Statistics Norway implemented a new standard for industry classification. As a result of this change, approximately NOK 3 billion has been reclassified from the “Building and constructions” sector to the “Real Estate” sector. This migration affects the comparability of financial figures between periods and should be taken into account when analysing developments within the affected industries.</a:t>
          </a:r>
        </a:p>
      </xdr:txBody>
    </xdr:sp>
    <xdr:clientData/>
  </xdr:twoCellAnchor>
  <xdr:twoCellAnchor>
    <xdr:from>
      <xdr:col>13</xdr:col>
      <xdr:colOff>324970</xdr:colOff>
      <xdr:row>33</xdr:row>
      <xdr:rowOff>123264</xdr:rowOff>
    </xdr:from>
    <xdr:to>
      <xdr:col>18</xdr:col>
      <xdr:colOff>358588</xdr:colOff>
      <xdr:row>35</xdr:row>
      <xdr:rowOff>33617</xdr:rowOff>
    </xdr:to>
    <xdr:sp macro="" textlink="">
      <xdr:nvSpPr>
        <xdr:cNvPr id="7" name="Avrundet rektangel 6">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a:off x="8023411" y="5793440"/>
          <a:ext cx="3092824" cy="268942"/>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419100</xdr:colOff>
      <xdr:row>1</xdr:row>
      <xdr:rowOff>0</xdr:rowOff>
    </xdr:from>
    <xdr:to>
      <xdr:col>10</xdr:col>
      <xdr:colOff>381560</xdr:colOff>
      <xdr:row>2</xdr:row>
      <xdr:rowOff>34923</xdr:rowOff>
    </xdr:to>
    <xdr:sp macro="" textlink="">
      <xdr:nvSpPr>
        <xdr:cNvPr id="2" name="Avrundet rektangel 3">
          <a:hlinkClick xmlns:r="http://schemas.openxmlformats.org/officeDocument/2006/relationships" r:id="rId1"/>
          <a:extLst>
            <a:ext uri="{FF2B5EF4-FFF2-40B4-BE49-F238E27FC236}">
              <a16:creationId xmlns:a16="http://schemas.microsoft.com/office/drawing/2014/main" id="{EB1913BE-5561-4073-8496-283E2340CC1E}"/>
            </a:ext>
          </a:extLst>
        </xdr:cNvPr>
        <xdr:cNvSpPr/>
      </xdr:nvSpPr>
      <xdr:spPr>
        <a:xfrm>
          <a:off x="5429250" y="161925"/>
          <a:ext cx="2019860" cy="225423"/>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3193677</xdr:colOff>
      <xdr:row>2</xdr:row>
      <xdr:rowOff>67236</xdr:rowOff>
    </xdr:from>
    <xdr:to>
      <xdr:col>10</xdr:col>
      <xdr:colOff>619126</xdr:colOff>
      <xdr:row>3</xdr:row>
      <xdr:rowOff>116540</xdr:rowOff>
    </xdr:to>
    <xdr:sp macro="" textlink="">
      <xdr:nvSpPr>
        <xdr:cNvPr id="4" name="Avrundet rektangel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3765177" y="543486"/>
          <a:ext cx="2845174" cy="230279"/>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44</xdr:col>
      <xdr:colOff>44823</xdr:colOff>
      <xdr:row>4</xdr:row>
      <xdr:rowOff>11205</xdr:rowOff>
    </xdr:from>
    <xdr:to>
      <xdr:col>50</xdr:col>
      <xdr:colOff>582704</xdr:colOff>
      <xdr:row>19</xdr:row>
      <xdr:rowOff>100853</xdr:rowOff>
    </xdr:to>
    <xdr:sp macro="" textlink="">
      <xdr:nvSpPr>
        <xdr:cNvPr id="7" name="TekstSylinder 6">
          <a:extLst>
            <a:ext uri="{FF2B5EF4-FFF2-40B4-BE49-F238E27FC236}">
              <a16:creationId xmlns:a16="http://schemas.microsoft.com/office/drawing/2014/main" id="{00000000-0008-0000-0A00-000007000000}"/>
            </a:ext>
          </a:extLst>
        </xdr:cNvPr>
        <xdr:cNvSpPr txBox="1"/>
      </xdr:nvSpPr>
      <xdr:spPr>
        <a:xfrm>
          <a:off x="22165235" y="840440"/>
          <a:ext cx="5109881" cy="2779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endParaRPr lang="nb-NO" sz="1100"/>
        </a:p>
      </xdr:txBody>
    </xdr:sp>
    <xdr:clientData/>
  </xdr:twoCellAnchor>
  <xdr:twoCellAnchor>
    <xdr:from>
      <xdr:col>44</xdr:col>
      <xdr:colOff>78441</xdr:colOff>
      <xdr:row>24</xdr:row>
      <xdr:rowOff>33618</xdr:rowOff>
    </xdr:from>
    <xdr:to>
      <xdr:col>50</xdr:col>
      <xdr:colOff>616322</xdr:colOff>
      <xdr:row>32</xdr:row>
      <xdr:rowOff>78441</xdr:rowOff>
    </xdr:to>
    <xdr:sp macro="" textlink="">
      <xdr:nvSpPr>
        <xdr:cNvPr id="5" name="TekstSylinder 4">
          <a:extLst>
            <a:ext uri="{FF2B5EF4-FFF2-40B4-BE49-F238E27FC236}">
              <a16:creationId xmlns:a16="http://schemas.microsoft.com/office/drawing/2014/main" id="{00000000-0008-0000-0A00-000005000000}"/>
            </a:ext>
          </a:extLst>
        </xdr:cNvPr>
        <xdr:cNvSpPr txBox="1"/>
      </xdr:nvSpPr>
      <xdr:spPr>
        <a:xfrm>
          <a:off x="23935765" y="4459942"/>
          <a:ext cx="5109881" cy="1479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p>
        <a:p>
          <a:endParaRPr lang="nb-NO" sz="1100"/>
        </a:p>
      </xdr:txBody>
    </xdr:sp>
    <xdr:clientData/>
  </xdr:twoCellAnchor>
  <xdr:twoCellAnchor>
    <xdr:from>
      <xdr:col>2</xdr:col>
      <xdr:colOff>3204883</xdr:colOff>
      <xdr:row>22</xdr:row>
      <xdr:rowOff>156885</xdr:rowOff>
    </xdr:from>
    <xdr:to>
      <xdr:col>10</xdr:col>
      <xdr:colOff>733425</xdr:colOff>
      <xdr:row>24</xdr:row>
      <xdr:rowOff>15688</xdr:rowOff>
    </xdr:to>
    <xdr:sp macro="" textlink="">
      <xdr:nvSpPr>
        <xdr:cNvPr id="6" name="Avrundet rektangel 5">
          <a:hlinkClick xmlns:r="http://schemas.openxmlformats.org/officeDocument/2006/relationships" r:id="rId1"/>
          <a:extLst>
            <a:ext uri="{FF2B5EF4-FFF2-40B4-BE49-F238E27FC236}">
              <a16:creationId xmlns:a16="http://schemas.microsoft.com/office/drawing/2014/main" id="{00000000-0008-0000-0A00-000006000000}"/>
            </a:ext>
          </a:extLst>
        </xdr:cNvPr>
        <xdr:cNvSpPr/>
      </xdr:nvSpPr>
      <xdr:spPr>
        <a:xfrm>
          <a:off x="3776383" y="4252635"/>
          <a:ext cx="2948267" cy="230278"/>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43</xdr:col>
      <xdr:colOff>515471</xdr:colOff>
      <xdr:row>3</xdr:row>
      <xdr:rowOff>123264</xdr:rowOff>
    </xdr:from>
    <xdr:to>
      <xdr:col>50</xdr:col>
      <xdr:colOff>291352</xdr:colOff>
      <xdr:row>22</xdr:row>
      <xdr:rowOff>0</xdr:rowOff>
    </xdr:to>
    <xdr:sp macro="" textlink="">
      <xdr:nvSpPr>
        <xdr:cNvPr id="2" name="TekstSylinder 1">
          <a:extLst>
            <a:ext uri="{FF2B5EF4-FFF2-40B4-BE49-F238E27FC236}">
              <a16:creationId xmlns:a16="http://schemas.microsoft.com/office/drawing/2014/main" id="{00000000-0008-0000-0B00-000002000000}"/>
            </a:ext>
          </a:extLst>
        </xdr:cNvPr>
        <xdr:cNvSpPr txBox="1"/>
      </xdr:nvSpPr>
      <xdr:spPr>
        <a:xfrm>
          <a:off x="18612971" y="661146"/>
          <a:ext cx="5109881" cy="46734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endParaRPr lang="nb-NO" sz="1100"/>
        </a:p>
      </xdr:txBody>
    </xdr:sp>
    <xdr:clientData/>
  </xdr:twoCellAnchor>
  <xdr:twoCellAnchor>
    <xdr:from>
      <xdr:col>2</xdr:col>
      <xdr:colOff>1439956</xdr:colOff>
      <xdr:row>12</xdr:row>
      <xdr:rowOff>155761</xdr:rowOff>
    </xdr:from>
    <xdr:to>
      <xdr:col>12</xdr:col>
      <xdr:colOff>373156</xdr:colOff>
      <xdr:row>14</xdr:row>
      <xdr:rowOff>94688</xdr:rowOff>
    </xdr:to>
    <xdr:sp macro="" textlink="">
      <xdr:nvSpPr>
        <xdr:cNvPr id="3" name="Avrundet rektangel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2725831" y="2289361"/>
          <a:ext cx="2819400" cy="26277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2</xdr:col>
      <xdr:colOff>0</xdr:colOff>
      <xdr:row>18</xdr:row>
      <xdr:rowOff>0</xdr:rowOff>
    </xdr:from>
    <xdr:to>
      <xdr:col>15</xdr:col>
      <xdr:colOff>200025</xdr:colOff>
      <xdr:row>29</xdr:row>
      <xdr:rowOff>46503</xdr:rowOff>
    </xdr:to>
    <xdr:sp macro="" textlink="">
      <xdr:nvSpPr>
        <xdr:cNvPr id="4" name="TekstSylinder 3">
          <a:extLst>
            <a:ext uri="{FF2B5EF4-FFF2-40B4-BE49-F238E27FC236}">
              <a16:creationId xmlns:a16="http://schemas.microsoft.com/office/drawing/2014/main" id="{7CD29F9E-F2CA-47C1-B445-1D69ADEA9D91}"/>
            </a:ext>
          </a:extLst>
        </xdr:cNvPr>
        <xdr:cNvSpPr txBox="1"/>
      </xdr:nvSpPr>
      <xdr:spPr>
        <a:xfrm>
          <a:off x="1285875" y="3105150"/>
          <a:ext cx="6438900" cy="18276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r>
            <a:rPr lang="nb-NO" sz="1100"/>
            <a:t>In the course of 2025, the</a:t>
          </a:r>
          <a:r>
            <a:rPr lang="nb-NO" sz="1100" baseline="0"/>
            <a:t> </a:t>
          </a:r>
          <a:r>
            <a:rPr lang="nb-NO" sz="1100"/>
            <a:t>Retail Market has initiated clean-up measures targeting inactive customers. As a result of this clean-up, the number of customers is decreasing, even though engagement volumes are increasing.</a:t>
          </a:r>
          <a:br>
            <a:rPr lang="nb-NO" sz="1100"/>
          </a:br>
          <a:br>
            <a:rPr lang="nb-NO" sz="1100"/>
          </a:br>
          <a:r>
            <a:rPr lang="nb-NO" sz="1100"/>
            <a:t>Customers</a:t>
          </a:r>
          <a:r>
            <a:rPr lang="nb-NO" sz="1100" baseline="0"/>
            <a:t> transferred from Totens Sparebank at 2024-11-01</a:t>
          </a:r>
        </a:p>
        <a:p>
          <a:r>
            <a:rPr lang="nb-NO" sz="1100" baseline="0"/>
            <a:t>Private customers: 	36 140</a:t>
          </a:r>
        </a:p>
        <a:p>
          <a:r>
            <a:rPr lang="nb-NO" sz="1100" baseline="0"/>
            <a:t>Corporate customers: 	   3 534</a:t>
          </a:r>
        </a:p>
        <a:p>
          <a:r>
            <a:rPr lang="nb-NO" sz="1100" baseline="0"/>
            <a:t>Total:		 39 674</a:t>
          </a:r>
          <a:endParaRPr lang="nb-NO"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145676</xdr:colOff>
      <xdr:row>15</xdr:row>
      <xdr:rowOff>67236</xdr:rowOff>
    </xdr:from>
    <xdr:to>
      <xdr:col>7</xdr:col>
      <xdr:colOff>78440</xdr:colOff>
      <xdr:row>17</xdr:row>
      <xdr:rowOff>22412</xdr:rowOff>
    </xdr:to>
    <xdr:sp macro="" textlink="">
      <xdr:nvSpPr>
        <xdr:cNvPr id="2" name="Avrundet rektangel 2">
          <a:hlinkClick xmlns:r="http://schemas.openxmlformats.org/officeDocument/2006/relationships" r:id="rId1"/>
          <a:extLst>
            <a:ext uri="{FF2B5EF4-FFF2-40B4-BE49-F238E27FC236}">
              <a16:creationId xmlns:a16="http://schemas.microsoft.com/office/drawing/2014/main" id="{E87FF756-97A2-4F8B-9CB2-A94661F4428C}"/>
            </a:ext>
          </a:extLst>
        </xdr:cNvPr>
        <xdr:cNvSpPr/>
      </xdr:nvSpPr>
      <xdr:spPr>
        <a:xfrm>
          <a:off x="5468470" y="3171265"/>
          <a:ext cx="2173941" cy="26894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8</xdr:col>
      <xdr:colOff>100852</xdr:colOff>
      <xdr:row>3</xdr:row>
      <xdr:rowOff>145675</xdr:rowOff>
    </xdr:from>
    <xdr:to>
      <xdr:col>18</xdr:col>
      <xdr:colOff>459442</xdr:colOff>
      <xdr:row>32</xdr:row>
      <xdr:rowOff>78442</xdr:rowOff>
    </xdr:to>
    <xdr:sp macro="" textlink="">
      <xdr:nvSpPr>
        <xdr:cNvPr id="3" name="TekstSylinder 2">
          <a:extLst>
            <a:ext uri="{FF2B5EF4-FFF2-40B4-BE49-F238E27FC236}">
              <a16:creationId xmlns:a16="http://schemas.microsoft.com/office/drawing/2014/main" id="{4D143D8F-80C0-44EE-B64E-6F8F8CC8C9B8}"/>
            </a:ext>
          </a:extLst>
        </xdr:cNvPr>
        <xdr:cNvSpPr txBox="1"/>
      </xdr:nvSpPr>
      <xdr:spPr>
        <a:xfrm>
          <a:off x="9043146" y="649940"/>
          <a:ext cx="7978590" cy="47288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r>
            <a:rPr lang="en-GB" sz="1100" b="0">
              <a:solidFill>
                <a:schemeClr val="dk1"/>
              </a:solidFill>
              <a:effectLst/>
              <a:latin typeface="+mn-lt"/>
              <a:ea typeface="+mn-ea"/>
              <a:cs typeface="+mn-cs"/>
            </a:rPr>
            <a:t>Changes in macroeconomic assumptions compared with the previous quarter had, in isolation, a moderately negative effect on estimated future default and loss severity (PD and LGD), and consequently on expected credit loss (ECL). Overall, adjustments to the macroeconomic assumptions increased expected credit loss by NOK 20 million, see Note 9.</a:t>
          </a:r>
        </a:p>
        <a:p>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ECL as of 30 June 2026 is calculated as a weighted combination of 80 percent expected scenario, 10 percent downside scenario, and 10 percent upside scenario, unchanged from the previous quarter.</a:t>
          </a:r>
        </a:p>
        <a:p>
          <a:r>
            <a:rPr lang="en-GB" sz="1100" b="0">
              <a:solidFill>
                <a:schemeClr val="dk1"/>
              </a:solidFill>
              <a:effectLst/>
              <a:latin typeface="+mn-lt"/>
              <a:ea typeface="+mn-ea"/>
              <a:cs typeface="+mn-cs"/>
            </a:rPr>
            <a:t> </a:t>
          </a:r>
        </a:p>
        <a:p>
          <a:r>
            <a:rPr lang="en-GB" sz="1100" b="0">
              <a:solidFill>
                <a:schemeClr val="dk1"/>
              </a:solidFill>
              <a:effectLst/>
              <a:latin typeface="+mn-lt"/>
              <a:ea typeface="+mn-ea"/>
              <a:cs typeface="+mn-cs"/>
            </a:rPr>
            <a:t>The table below presents calculated ECL for the three scenarios on a stand-alone basis, split between the retail and corporate segments in the parent bank. Corresponding calculations for the subsidiary SpareBank 1 Finans Østlandet are also presented. ECL for the parent bank and subsidiary, adjusted for consolidation eliminations, is shown in the “Group” column. The table also includes four alternative scenario weightings.</a:t>
          </a:r>
        </a:p>
        <a:p>
          <a:br>
            <a:rPr lang="en-GB" sz="1100">
              <a:solidFill>
                <a:schemeClr val="dk1"/>
              </a:solidFill>
              <a:effectLst/>
              <a:latin typeface="+mn-lt"/>
              <a:ea typeface="+mn-ea"/>
              <a:cs typeface="+mn-cs"/>
            </a:rPr>
          </a:b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Reference is also made to note 9 "Provisions for credit losses", where the effects on loss provisions per segment from various changes in model assumptions are presented in tabular form.</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2790264</xdr:colOff>
      <xdr:row>2</xdr:row>
      <xdr:rowOff>40341</xdr:rowOff>
    </xdr:to>
    <xdr:sp macro="" textlink="">
      <xdr:nvSpPr>
        <xdr:cNvPr id="2" name="Avrundet rektangel 2">
          <a:hlinkClick xmlns:r="http://schemas.openxmlformats.org/officeDocument/2006/relationships" r:id="rId1"/>
          <a:extLst>
            <a:ext uri="{FF2B5EF4-FFF2-40B4-BE49-F238E27FC236}">
              <a16:creationId xmlns:a16="http://schemas.microsoft.com/office/drawing/2014/main" id="{25F87718-8150-47A0-BBD9-57AC52DE2EF7}"/>
            </a:ext>
          </a:extLst>
        </xdr:cNvPr>
        <xdr:cNvSpPr/>
      </xdr:nvSpPr>
      <xdr:spPr>
        <a:xfrm>
          <a:off x="5057775" y="219075"/>
          <a:ext cx="2790264" cy="26894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5</xdr:col>
      <xdr:colOff>19050</xdr:colOff>
      <xdr:row>0</xdr:row>
      <xdr:rowOff>47626</xdr:rowOff>
    </xdr:from>
    <xdr:to>
      <xdr:col>8</xdr:col>
      <xdr:colOff>0</xdr:colOff>
      <xdr:row>2</xdr:row>
      <xdr:rowOff>1</xdr:rowOff>
    </xdr:to>
    <xdr:sp macro="" textlink="">
      <xdr:nvSpPr>
        <xdr:cNvPr id="4" name="TekstSylinder 3">
          <a:extLst>
            <a:ext uri="{FF2B5EF4-FFF2-40B4-BE49-F238E27FC236}">
              <a16:creationId xmlns:a16="http://schemas.microsoft.com/office/drawing/2014/main" id="{7F5C96DF-A419-4B66-8F79-7844A30080F6}"/>
            </a:ext>
          </a:extLst>
        </xdr:cNvPr>
        <xdr:cNvSpPr txBox="1"/>
      </xdr:nvSpPr>
      <xdr:spPr>
        <a:xfrm>
          <a:off x="8096250" y="47626"/>
          <a:ext cx="11277600" cy="40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 </a:t>
          </a:r>
          <a:r>
            <a:rPr lang="nb-NO" b="0">
              <a:effectLst/>
            </a:rPr>
            <a:t>The Reporting of Principal Adverse Impacts will be updated pending the revision</a:t>
          </a:r>
          <a:r>
            <a:rPr lang="nb-NO" b="0" baseline="0">
              <a:effectLst/>
            </a:rPr>
            <a:t> of 2024. </a:t>
          </a:r>
          <a:endParaRPr lang="nb-NO" b="0">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752475</xdr:colOff>
      <xdr:row>14</xdr:row>
      <xdr:rowOff>57151</xdr:rowOff>
    </xdr:from>
    <xdr:to>
      <xdr:col>14</xdr:col>
      <xdr:colOff>114300</xdr:colOff>
      <xdr:row>22</xdr:row>
      <xdr:rowOff>28575</xdr:rowOff>
    </xdr:to>
    <xdr:sp macro="" textlink="">
      <xdr:nvSpPr>
        <xdr:cNvPr id="2" name="TekstSylinder 1">
          <a:extLst>
            <a:ext uri="{FF2B5EF4-FFF2-40B4-BE49-F238E27FC236}">
              <a16:creationId xmlns:a16="http://schemas.microsoft.com/office/drawing/2014/main" id="{1792B5DC-4E2B-43D2-9EAA-3EEFB5AF762D}"/>
            </a:ext>
          </a:extLst>
        </xdr:cNvPr>
        <xdr:cNvSpPr txBox="1"/>
      </xdr:nvSpPr>
      <xdr:spPr>
        <a:xfrm>
          <a:off x="1514475" y="2609851"/>
          <a:ext cx="8963025" cy="1285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b="0">
              <a:effectLst/>
            </a:rPr>
            <a:t>The merger</a:t>
          </a:r>
          <a:r>
            <a:rPr lang="nb-NO" b="0" baseline="0">
              <a:effectLst/>
            </a:rPr>
            <a:t> of Totens Sparebank and SpareBank 1 Østlandet saw the bank increase it's staff with 82 full-time equivalents. </a:t>
          </a:r>
          <a:r>
            <a:rPr lang="nb-NO" sz="1100" b="0" i="0" u="none" strike="noStrike" baseline="30000">
              <a:solidFill>
                <a:schemeClr val="dk1"/>
              </a:solidFill>
              <a:effectLst/>
              <a:latin typeface="+mn-lt"/>
              <a:ea typeface="+mn-ea"/>
              <a:cs typeface="+mn-cs"/>
            </a:rPr>
            <a:t>1)</a:t>
          </a:r>
          <a:r>
            <a:rPr lang="nb-NO" sz="1100" b="0" i="0" u="none" strike="noStrike">
              <a:solidFill>
                <a:schemeClr val="dk1"/>
              </a:solidFill>
              <a:effectLst/>
              <a:latin typeface="+mn-lt"/>
              <a:ea typeface="+mn-ea"/>
              <a:cs typeface="+mn-cs"/>
            </a:rPr>
            <a:t> EiendomsMegler 1 Oslo AS, * EiendomsMegler 1 Oslo Akershus AS, and EiendomsMegler 1 Innlandet AS merged with accounting effect from January 1 2025 and changed their name to EiendomsMegler 1 Østlandet AS.</a:t>
          </a:r>
          <a:r>
            <a:rPr lang="nb-NO"/>
            <a:t> </a:t>
          </a:r>
          <a:r>
            <a:rPr lang="nb-NO" b="0" baseline="0">
              <a:effectLst/>
            </a:rPr>
            <a:t>EiendomsMegler 1 Oslo AS, EiendomsMegler 1 Oslo Akershus AS, and EiendomsMegler 1 Innlandet AS merged with accounting effect from January 1 2025 and changed their name to EiendomsMegler 1 Østlandet AS. </a:t>
          </a:r>
          <a:endParaRPr lang="nb-NO" sz="1100"/>
        </a:p>
      </xdr:txBody>
    </xdr:sp>
    <xdr:clientData/>
  </xdr:twoCellAnchor>
  <xdr:twoCellAnchor>
    <xdr:from>
      <xdr:col>15</xdr:col>
      <xdr:colOff>161925</xdr:colOff>
      <xdr:row>0</xdr:row>
      <xdr:rowOff>142875</xdr:rowOff>
    </xdr:from>
    <xdr:to>
      <xdr:col>18</xdr:col>
      <xdr:colOff>688602</xdr:colOff>
      <xdr:row>2</xdr:row>
      <xdr:rowOff>48185</xdr:rowOff>
    </xdr:to>
    <xdr:sp macro="" textlink="">
      <xdr:nvSpPr>
        <xdr:cNvPr id="3" name="Avrundet rektangel 2">
          <a:hlinkClick xmlns:r="http://schemas.openxmlformats.org/officeDocument/2006/relationships" r:id="rId1"/>
          <a:extLst>
            <a:ext uri="{FF2B5EF4-FFF2-40B4-BE49-F238E27FC236}">
              <a16:creationId xmlns:a16="http://schemas.microsoft.com/office/drawing/2014/main" id="{2DDEDD5B-0A3F-491E-99C7-9F247A731CAF}"/>
            </a:ext>
          </a:extLst>
        </xdr:cNvPr>
        <xdr:cNvSpPr/>
      </xdr:nvSpPr>
      <xdr:spPr>
        <a:xfrm>
          <a:off x="6438900" y="142875"/>
          <a:ext cx="2812677" cy="257735"/>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323850</xdr:colOff>
      <xdr:row>4</xdr:row>
      <xdr:rowOff>28574</xdr:rowOff>
    </xdr:from>
    <xdr:to>
      <xdr:col>14</xdr:col>
      <xdr:colOff>361950</xdr:colOff>
      <xdr:row>14</xdr:row>
      <xdr:rowOff>19049</xdr:rowOff>
    </xdr:to>
    <xdr:sp macro="" textlink="">
      <xdr:nvSpPr>
        <xdr:cNvPr id="2" name="TekstSylinder 1">
          <a:extLst>
            <a:ext uri="{FF2B5EF4-FFF2-40B4-BE49-F238E27FC236}">
              <a16:creationId xmlns:a16="http://schemas.microsoft.com/office/drawing/2014/main" id="{9E273F34-6EBE-4272-B021-96EF63D9C5C9}"/>
            </a:ext>
          </a:extLst>
        </xdr:cNvPr>
        <xdr:cNvSpPr txBox="1"/>
      </xdr:nvSpPr>
      <xdr:spPr>
        <a:xfrm>
          <a:off x="13039725" y="800099"/>
          <a:ext cx="3848100" cy="1895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 pro forma results are the sum of the quarterly accounts of SpareBank 1 Østlandet and Totens Sparebank based on historical accounting policies in the individual banks. The figures have been corrected for internal outstanding balances. No other adjustments have been made to the figures. For the fourth quarter of 2024 and </a:t>
          </a:r>
          <a:r>
            <a:rPr lang="nb-NO" sz="1100" b="0" i="0" u="none" strike="noStrike" baseline="0">
              <a:solidFill>
                <a:schemeClr val="dk1"/>
              </a:solidFill>
              <a:latin typeface="+mn-lt"/>
              <a:ea typeface="+mn-ea"/>
              <a:cs typeface="+mn-cs"/>
            </a:rPr>
            <a:t>previous periods</a:t>
          </a:r>
          <a:r>
            <a:rPr lang="en-GB" sz="1100">
              <a:solidFill>
                <a:schemeClr val="dk1"/>
              </a:solidFill>
              <a:effectLst/>
              <a:latin typeface="+mn-lt"/>
              <a:ea typeface="+mn-ea"/>
              <a:cs typeface="+mn-cs"/>
            </a:rPr>
            <a:t>, the pro forma figures are what they would have been had the merger been implemented before 1 November 2024.</a:t>
          </a:r>
          <a:endParaRPr lang="nb-NO" sz="1100">
            <a:solidFill>
              <a:schemeClr val="dk1"/>
            </a:solidFill>
            <a:effectLst/>
            <a:latin typeface="+mn-lt"/>
            <a:ea typeface="+mn-ea"/>
            <a:cs typeface="+mn-cs"/>
          </a:endParaRPr>
        </a:p>
        <a:p>
          <a:endParaRPr lang="nb-NO"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2286000</xdr:colOff>
      <xdr:row>3</xdr:row>
      <xdr:rowOff>47625</xdr:rowOff>
    </xdr:from>
    <xdr:to>
      <xdr:col>1</xdr:col>
      <xdr:colOff>4305860</xdr:colOff>
      <xdr:row>4</xdr:row>
      <xdr:rowOff>85723</xdr:rowOff>
    </xdr:to>
    <xdr:sp macro="" textlink="">
      <xdr:nvSpPr>
        <xdr:cNvPr id="2" name="Avrundet rektangel 2">
          <a:hlinkClick xmlns:r="http://schemas.openxmlformats.org/officeDocument/2006/relationships" r:id="rId1"/>
          <a:extLst>
            <a:ext uri="{FF2B5EF4-FFF2-40B4-BE49-F238E27FC236}">
              <a16:creationId xmlns:a16="http://schemas.microsoft.com/office/drawing/2014/main" id="{EBEBE75D-C817-4AA6-881E-6B005F4FFC96}"/>
            </a:ext>
          </a:extLst>
        </xdr:cNvPr>
        <xdr:cNvSpPr/>
      </xdr:nvSpPr>
      <xdr:spPr>
        <a:xfrm>
          <a:off x="9020175" y="400050"/>
          <a:ext cx="2019860" cy="228598"/>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28576</xdr:colOff>
      <xdr:row>12</xdr:row>
      <xdr:rowOff>233362</xdr:rowOff>
    </xdr:from>
    <xdr:ext cx="5162550" cy="471488"/>
    <mc:AlternateContent xmlns:mc="http://schemas.openxmlformats.org/markup-compatibility/2006" xmlns:a14="http://schemas.microsoft.com/office/drawing/2010/main">
      <mc:Choice Requires="a14">
        <xdr:sp macro="" textlink="">
          <xdr:nvSpPr>
            <xdr:cNvPr id="36" name="TekstSylinder 35">
              <a:extLst>
                <a:ext uri="{FF2B5EF4-FFF2-40B4-BE49-F238E27FC236}">
                  <a16:creationId xmlns:a16="http://schemas.microsoft.com/office/drawing/2014/main" id="{4BBA2010-3155-41F7-960D-AB3E44C6323E}"/>
                </a:ext>
              </a:extLst>
            </xdr:cNvPr>
            <xdr:cNvSpPr txBox="1"/>
          </xdr:nvSpPr>
          <xdr:spPr>
            <a:xfrm>
              <a:off x="2228851" y="6738937"/>
              <a:ext cx="5162550" cy="4714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i="1">
                                <a:solidFill>
                                  <a:schemeClr val="tx1"/>
                                </a:solidFill>
                                <a:effectLst/>
                                <a:latin typeface="Cambria Math" panose="02040503050406030204" pitchFamily="18" charset="0"/>
                                <a:ea typeface="+mn-ea"/>
                                <a:cs typeface="+mn-cs"/>
                              </a:rPr>
                              <m:t>𝑅𝑒𝑠𝑢𝑙𝑡𝑎𝑡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𝑒𝑡𝑡𝑒𝑟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𝑠𝑘𝑎𝑡𝑡</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𝑅𝑒𝑛𝑡𝑒𝑢𝑡𝑔𝑖𝑓𝑡𝑒𝑟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m:t>
                            </m:r>
                            <m:r>
                              <a:rPr lang="nb-NO" sz="900" i="1">
                                <a:solidFill>
                                  <a:schemeClr val="tx1"/>
                                </a:solidFill>
                                <a:effectLst/>
                                <a:latin typeface="Cambria Math" panose="02040503050406030204" pitchFamily="18" charset="0"/>
                                <a:ea typeface="+mn-ea"/>
                                <a:cs typeface="+mn-cs"/>
                              </a:rPr>
                              <m:t>h𝑦𝑏𝑟𝑖𝑑𝑘𝑎𝑝𝑖𝑡𝑎𝑙</m:t>
                            </m:r>
                          </m:e>
                        </m:d>
                        <m:r>
                          <a:rPr lang="nb-NO" sz="900" i="1">
                            <a:solidFill>
                              <a:schemeClr val="tx1"/>
                            </a:solidFill>
                            <a:effectLst/>
                            <a:latin typeface="Cambria Math" panose="02040503050406030204" pitchFamily="18" charset="0"/>
                            <a:ea typeface="+mn-ea"/>
                            <a:cs typeface="+mn-cs"/>
                          </a:rPr>
                          <m:t>×(</m:t>
                        </m:r>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𝐴𝑐𝑡</m:t>
                            </m:r>
                          </m:num>
                          <m:den>
                            <m:r>
                              <a:rPr lang="nb-NO" sz="900" i="1">
                                <a:solidFill>
                                  <a:schemeClr val="tx1"/>
                                </a:solidFill>
                                <a:effectLst/>
                                <a:latin typeface="Cambria Math" panose="02040503050406030204" pitchFamily="18" charset="0"/>
                                <a:ea typeface="+mn-ea"/>
                                <a:cs typeface="+mn-cs"/>
                              </a:rPr>
                              <m:t>𝐴𝑐𝑡</m:t>
                            </m:r>
                          </m:den>
                        </m:f>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𝐺𝑗𝑒𝑛𝑛𝑜𝑚𝑠𝑛𝑖𝑡𝑡𝑙𝑖𝑔</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𝑒𝑔𝑒𝑛𝑘𝑎𝑝𝑖𝑡𝑎𝑙</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𝐺𝑗𝑒𝑛𝑛𝑜𝑚𝑠𝑛𝑖𝑡𝑡𝑙𝑖𝑔</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h𝑦𝑏𝑟𝑖𝑑𝑘𝑎𝑝𝑖𝑡𝑎𝑙</m:t>
                        </m:r>
                      </m:den>
                    </m:f>
                  </m:oMath>
                </m:oMathPara>
              </a14:m>
              <a:endParaRPr lang="nb-NO" sz="900" i="1">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a:p>
              <a:endParaRPr lang="nb-NO" sz="1100" i="1"/>
            </a:p>
          </xdr:txBody>
        </xdr:sp>
      </mc:Choice>
      <mc:Fallback xmlns="">
        <xdr:sp macro="" textlink="">
          <xdr:nvSpPr>
            <xdr:cNvPr id="36" name="TekstSylinder 35">
              <a:extLst>
                <a:ext uri="{FF2B5EF4-FFF2-40B4-BE49-F238E27FC236}">
                  <a16:creationId xmlns:a16="http://schemas.microsoft.com/office/drawing/2014/main" id="{4BBA2010-3155-41F7-960D-AB3E44C6323E}"/>
                </a:ext>
              </a:extLst>
            </xdr:cNvPr>
            <xdr:cNvSpPr txBox="1"/>
          </xdr:nvSpPr>
          <xdr:spPr>
            <a:xfrm>
              <a:off x="2228851" y="6738937"/>
              <a:ext cx="5162550" cy="4714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((𝑅𝑒𝑠𝑢𝑙𝑡𝑎𝑡 𝑒𝑡𝑡𝑒𝑟 𝑠𝑘𝑎𝑡𝑡−𝑅𝑒𝑛𝑡𝑒𝑢𝑡𝑔𝑖𝑓𝑡𝑒𝑟 𝑝å ℎ𝑦𝑏𝑟𝑖𝑑𝑘𝑎𝑝𝑖𝑡𝑎𝑙)×(𝐴𝑐𝑡/𝐴𝑐𝑡) )/(𝐺𝑗𝑒𝑛𝑛𝑜𝑚𝑠𝑛𝑖𝑡𝑡𝑙𝑖𝑔 𝑒𝑔𝑒𝑛𝑘𝑎𝑝𝑖𝑡𝑎𝑙−𝐺𝑗𝑒𝑛𝑛𝑜𝑚𝑠𝑛𝑖𝑡𝑡𝑙𝑖𝑔 ℎ𝑦𝑏𝑟𝑖𝑑𝑘𝑎𝑝𝑖𝑡𝑎𝑙)</a:t>
              </a:r>
              <a:endParaRPr lang="nb-NO" sz="900" i="1">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a:p>
              <a:endParaRPr lang="nb-NO" sz="1100" i="1"/>
            </a:p>
          </xdr:txBody>
        </xdr:sp>
      </mc:Fallback>
    </mc:AlternateContent>
    <xdr:clientData/>
  </xdr:oneCellAnchor>
  <xdr:oneCellAnchor>
    <xdr:from>
      <xdr:col>3</xdr:col>
      <xdr:colOff>2190751</xdr:colOff>
      <xdr:row>14</xdr:row>
      <xdr:rowOff>138112</xdr:rowOff>
    </xdr:from>
    <xdr:ext cx="5153024" cy="357188"/>
    <mc:AlternateContent xmlns:mc="http://schemas.openxmlformats.org/markup-compatibility/2006" xmlns:a14="http://schemas.microsoft.com/office/drawing/2010/main">
      <mc:Choice Requires="a14">
        <xdr:sp macro="" textlink="">
          <xdr:nvSpPr>
            <xdr:cNvPr id="37" name="TekstSylinder 36">
              <a:extLst>
                <a:ext uri="{FF2B5EF4-FFF2-40B4-BE49-F238E27FC236}">
                  <a16:creationId xmlns:a16="http://schemas.microsoft.com/office/drawing/2014/main" id="{71A826E7-715B-41B1-8CE2-AF92386FD806}"/>
                </a:ext>
              </a:extLst>
            </xdr:cNvPr>
            <xdr:cNvSpPr txBox="1"/>
          </xdr:nvSpPr>
          <xdr:spPr>
            <a:xfrm>
              <a:off x="10353676" y="8596312"/>
              <a:ext cx="5153024" cy="357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
                  </m:oMathParaPr>
                  <m:oMath xmlns:m="http://schemas.openxmlformats.org/officeDocument/2006/math">
                    <m:r>
                      <a:rPr lang="en-GB" sz="900" i="1">
                        <a:solidFill>
                          <a:schemeClr val="tx1"/>
                        </a:solidFill>
                        <a:effectLst/>
                        <a:latin typeface="Cambria Math" panose="02040503050406030204" pitchFamily="18" charset="0"/>
                        <a:ea typeface="+mn-ea"/>
                        <a:cs typeface="+mn-cs"/>
                      </a:rPr>
                      <m:t>𝑅𝑒𝑠</m:t>
                    </m:r>
                    <m:r>
                      <a:rPr lang="en-GB" sz="90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𝑒𝑡𝑡𝑒𝑟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𝑡𝑎𝑝</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𝑝</m:t>
                    </m:r>
                    <m:r>
                      <a:rPr lang="nb-NO" sz="900" b="0" i="1">
                        <a:solidFill>
                          <a:schemeClr val="tx1"/>
                        </a:solidFill>
                        <a:effectLst/>
                        <a:latin typeface="Cambria Math" panose="02040503050406030204" pitchFamily="18" charset="0"/>
                        <a:ea typeface="+mn-ea"/>
                        <a:cs typeface="+mn-cs"/>
                      </a:rPr>
                      <m:t>å </m:t>
                    </m:r>
                    <m:r>
                      <a:rPr lang="nb-NO" sz="900" b="0" i="1">
                        <a:solidFill>
                          <a:schemeClr val="tx1"/>
                        </a:solidFill>
                        <a:effectLst/>
                        <a:latin typeface="Cambria Math" panose="02040503050406030204" pitchFamily="18" charset="0"/>
                        <a:ea typeface="+mn-ea"/>
                        <a:cs typeface="+mn-cs"/>
                      </a:rPr>
                      <m:t>𝑢𝑡𝑙</m:t>
                    </m:r>
                    <m:r>
                      <a:rPr lang="nb-NO" sz="900" b="0" i="1">
                        <a:solidFill>
                          <a:schemeClr val="tx1"/>
                        </a:solidFill>
                        <a:effectLst/>
                        <a:latin typeface="Cambria Math" panose="02040503050406030204" pitchFamily="18" charset="0"/>
                        <a:ea typeface="+mn-ea"/>
                        <a:cs typeface="+mn-cs"/>
                      </a:rPr>
                      <m:t>å</m:t>
                    </m:r>
                    <m:r>
                      <a:rPr lang="nb-NO" sz="900" b="0" i="1">
                        <a:solidFill>
                          <a:schemeClr val="tx1"/>
                        </a:solidFill>
                        <a:effectLst/>
                        <a:latin typeface="Cambria Math" panose="02040503050406030204" pitchFamily="18" charset="0"/>
                        <a:ea typeface="+mn-ea"/>
                        <a:cs typeface="+mn-cs"/>
                      </a:rPr>
                      <m:t>𝑛</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𝑜𝑔</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𝑔𝑎𝑟𝑎𝑛𝑡𝑖𝑒𝑟</m:t>
                    </m:r>
                    <m:r>
                      <a:rPr lang="en-GB" sz="900" i="1">
                        <a:solidFill>
                          <a:schemeClr val="tx1"/>
                        </a:solidFill>
                        <a:effectLst/>
                        <a:latin typeface="Cambria Math" panose="02040503050406030204" pitchFamily="18" charset="0"/>
                        <a:ea typeface="+mn-ea"/>
                        <a:cs typeface="+mn-cs"/>
                      </a:rPr>
                      <m:t>−</m:t>
                    </m:r>
                    <m:r>
                      <a:rPr lang="en-GB" sz="900" i="1">
                        <a:solidFill>
                          <a:schemeClr val="tx1"/>
                        </a:solidFill>
                        <a:effectLst/>
                        <a:latin typeface="Cambria Math" panose="02040503050406030204" pitchFamily="18" charset="0"/>
                        <a:ea typeface="+mn-ea"/>
                        <a:cs typeface="+mn-cs"/>
                      </a:rPr>
                      <m:t>𝑁𝑡𝑜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𝑟𝑒𝑠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𝑓𝑟𝑎</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𝑓𝑖𝑛𝑎𝑛𝑠𝑖𝑒𝑙𝑙𝑒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𝑒𝑖𝑒𝑛𝑑𝑒𝑙𝑒𝑟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𝑓𝑜𝑟𝑝𝑙𝑖𝑘𝑡𝑒𝑙𝑠𝑒𝑟</m:t>
                    </m:r>
                  </m:oMath>
                </m:oMathPara>
              </a14:m>
              <a:endParaRPr lang="nb-NO" sz="900" i="1">
                <a:solidFill>
                  <a:schemeClr val="tx1"/>
                </a:solidFill>
                <a:effectLst/>
                <a:latin typeface="Cambria Math" panose="02040503050406030204" pitchFamily="18" charset="0"/>
                <a:ea typeface="+mn-ea"/>
                <a:cs typeface="+mn-cs"/>
              </a:endParaRPr>
            </a:p>
            <a:p>
              <a:pPr/>
              <a14:m>
                <m:oMathPara xmlns:m="http://schemas.openxmlformats.org/officeDocument/2006/math">
                  <m:oMathParaPr>
                    <m:jc m:val="center"/>
                  </m:oMathParaPr>
                  <m:oMath xmlns:m="http://schemas.openxmlformats.org/officeDocument/2006/math">
                    <m:r>
                      <a:rPr lang="en-GB" sz="900" i="1">
                        <a:solidFill>
                          <a:schemeClr val="tx1"/>
                        </a:solidFill>
                        <a:effectLst/>
                        <a:latin typeface="Cambria Math" panose="02040503050406030204" pitchFamily="18" charset="0"/>
                        <a:ea typeface="+mn-ea"/>
                        <a:cs typeface="+mn-cs"/>
                      </a:rPr>
                      <m:t>−</m:t>
                    </m:r>
                    <m:r>
                      <a:rPr lang="en-GB" sz="900" i="1">
                        <a:solidFill>
                          <a:schemeClr val="tx1"/>
                        </a:solidFill>
                        <a:effectLst/>
                        <a:latin typeface="Cambria Math" panose="02040503050406030204" pitchFamily="18" charset="0"/>
                        <a:ea typeface="+mn-ea"/>
                        <a:cs typeface="+mn-cs"/>
                      </a:rPr>
                      <m:t>𝐸𝑘𝑠𝑡𝑟𝑎𝑜𝑟𝑑𝑖𝑛</m:t>
                    </m:r>
                    <m:r>
                      <a:rPr lang="en-GB" sz="900" i="1">
                        <a:solidFill>
                          <a:schemeClr val="tx1"/>
                        </a:solidFill>
                        <a:effectLst/>
                        <a:latin typeface="Cambria Math" panose="02040503050406030204" pitchFamily="18" charset="0"/>
                        <a:ea typeface="+mn-ea"/>
                        <a:cs typeface="+mn-cs"/>
                      </a:rPr>
                      <m:t>æ</m:t>
                    </m:r>
                    <m:r>
                      <a:rPr lang="en-GB" sz="900" i="1">
                        <a:solidFill>
                          <a:schemeClr val="tx1"/>
                        </a:solidFill>
                        <a:effectLst/>
                        <a:latin typeface="Cambria Math" panose="02040503050406030204" pitchFamily="18" charset="0"/>
                        <a:ea typeface="+mn-ea"/>
                        <a:cs typeface="+mn-cs"/>
                      </a:rPr>
                      <m:t>𝑟𝑒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𝑝𝑜𝑠𝑡𝑒𝑟</m:t>
                    </m:r>
                  </m:oMath>
                </m:oMathPara>
              </a14:m>
              <a:endParaRPr lang="nb-NO" sz="900" i="1"/>
            </a:p>
          </xdr:txBody>
        </xdr:sp>
      </mc:Choice>
      <mc:Fallback xmlns="">
        <xdr:sp macro="" textlink="">
          <xdr:nvSpPr>
            <xdr:cNvPr id="37" name="TekstSylinder 36">
              <a:extLst>
                <a:ext uri="{FF2B5EF4-FFF2-40B4-BE49-F238E27FC236}">
                  <a16:creationId xmlns:a16="http://schemas.microsoft.com/office/drawing/2014/main" id="{71A826E7-715B-41B1-8CE2-AF92386FD806}"/>
                </a:ext>
              </a:extLst>
            </xdr:cNvPr>
            <xdr:cNvSpPr txBox="1"/>
          </xdr:nvSpPr>
          <xdr:spPr>
            <a:xfrm>
              <a:off x="10353676" y="8596312"/>
              <a:ext cx="5153024" cy="357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GB" sz="900" i="0">
                  <a:solidFill>
                    <a:schemeClr val="tx1"/>
                  </a:solidFill>
                  <a:effectLst/>
                  <a:latin typeface="Cambria Math" panose="02040503050406030204" pitchFamily="18" charset="0"/>
                  <a:ea typeface="+mn-ea"/>
                  <a:cs typeface="+mn-cs"/>
                </a:rPr>
                <a:t>𝑅𝑒𝑠. </a:t>
              </a:r>
              <a:r>
                <a:rPr lang="nb-NO" sz="900" b="0" i="0">
                  <a:solidFill>
                    <a:schemeClr val="tx1"/>
                  </a:solidFill>
                  <a:effectLst/>
                  <a:latin typeface="Cambria Math" panose="02040503050406030204" pitchFamily="18" charset="0"/>
                  <a:ea typeface="+mn-ea"/>
                  <a:cs typeface="+mn-cs"/>
                </a:rPr>
                <a:t>𝑒𝑡𝑡𝑒𝑟</a:t>
              </a:r>
              <a:r>
                <a:rPr lang="en-GB" sz="900" i="0">
                  <a:solidFill>
                    <a:schemeClr val="tx1"/>
                  </a:solidFill>
                  <a:effectLst/>
                  <a:latin typeface="Cambria Math" panose="02040503050406030204" pitchFamily="18" charset="0"/>
                  <a:ea typeface="+mn-ea"/>
                  <a:cs typeface="+mn-cs"/>
                </a:rPr>
                <a:t> 𝑡𝑎𝑝</a:t>
              </a:r>
              <a:r>
                <a:rPr lang="nb-NO" sz="900" b="0" i="0">
                  <a:solidFill>
                    <a:schemeClr val="tx1"/>
                  </a:solidFill>
                  <a:effectLst/>
                  <a:latin typeface="Cambria Math" panose="02040503050406030204" pitchFamily="18" charset="0"/>
                  <a:ea typeface="+mn-ea"/>
                  <a:cs typeface="+mn-cs"/>
                </a:rPr>
                <a:t> 𝑝å 𝑢𝑡𝑙å𝑛 𝑜𝑔 𝑔𝑎𝑟𝑎𝑛𝑡𝑖𝑒𝑟</a:t>
              </a:r>
              <a:r>
                <a:rPr lang="en-GB" sz="900" i="0">
                  <a:solidFill>
                    <a:schemeClr val="tx1"/>
                  </a:solidFill>
                  <a:effectLst/>
                  <a:latin typeface="Cambria Math" panose="02040503050406030204" pitchFamily="18" charset="0"/>
                  <a:ea typeface="+mn-ea"/>
                  <a:cs typeface="+mn-cs"/>
                </a:rPr>
                <a:t>−𝑁𝑡𝑜. 𝑟𝑒𝑠.  𝑓𝑟𝑎 𝑓𝑖𝑛𝑎𝑛𝑠𝑖𝑒𝑙𝑙𝑒 𝑒𝑖𝑒𝑛𝑑𝑒𝑙𝑒𝑟 𝑜𝑔 𝑓𝑜𝑟𝑝𝑙𝑖𝑘𝑡𝑒𝑙𝑠𝑒𝑟</a:t>
              </a:r>
              <a:endParaRPr lang="nb-NO" sz="900" i="1">
                <a:solidFill>
                  <a:schemeClr val="tx1"/>
                </a:solidFill>
                <a:effectLst/>
                <a:latin typeface="Cambria Math" panose="02040503050406030204" pitchFamily="18" charset="0"/>
                <a:ea typeface="+mn-ea"/>
                <a:cs typeface="+mn-cs"/>
              </a:endParaRPr>
            </a:p>
            <a:p>
              <a:pPr/>
              <a:r>
                <a:rPr lang="en-GB" sz="900" i="0">
                  <a:solidFill>
                    <a:schemeClr val="tx1"/>
                  </a:solidFill>
                  <a:effectLst/>
                  <a:latin typeface="Cambria Math" panose="02040503050406030204" pitchFamily="18" charset="0"/>
                  <a:ea typeface="+mn-ea"/>
                  <a:cs typeface="+mn-cs"/>
                </a:rPr>
                <a:t>−𝐸𝑘𝑠𝑡𝑟𝑎𝑜𝑟𝑑𝑖𝑛æ𝑟𝑒 𝑝𝑜𝑠𝑡𝑒𝑟</a:t>
              </a:r>
              <a:endParaRPr lang="nb-NO" sz="900" i="1"/>
            </a:p>
          </xdr:txBody>
        </xdr:sp>
      </mc:Fallback>
    </mc:AlternateContent>
    <xdr:clientData/>
  </xdr:oneCellAnchor>
  <xdr:oneCellAnchor>
    <xdr:from>
      <xdr:col>4</xdr:col>
      <xdr:colOff>9525</xdr:colOff>
      <xdr:row>16</xdr:row>
      <xdr:rowOff>109537</xdr:rowOff>
    </xdr:from>
    <xdr:ext cx="5191125" cy="435504"/>
    <mc:AlternateContent xmlns:mc="http://schemas.openxmlformats.org/markup-compatibility/2006" xmlns:a14="http://schemas.microsoft.com/office/drawing/2010/main">
      <mc:Choice Requires="a14">
        <xdr:sp macro="" textlink="">
          <xdr:nvSpPr>
            <xdr:cNvPr id="38" name="TekstSylinder 37">
              <a:extLst>
                <a:ext uri="{FF2B5EF4-FFF2-40B4-BE49-F238E27FC236}">
                  <a16:creationId xmlns:a16="http://schemas.microsoft.com/office/drawing/2014/main" id="{74E4C98A-BED8-4FE7-9CB0-39F7D94DA68B}"/>
                </a:ext>
              </a:extLst>
            </xdr:cNvPr>
            <xdr:cNvSpPr txBox="1"/>
          </xdr:nvSpPr>
          <xdr:spPr>
            <a:xfrm>
              <a:off x="2209800" y="10158412"/>
              <a:ext cx="5191125" cy="4355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𝑆𝑢𝑚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𝑑𝑟𝑖𝑓𝑡𝑠𝑘𝑜𝑠𝑡𝑛𝑎𝑑𝑒𝑟</m:t>
                        </m:r>
                      </m:num>
                      <m:den>
                        <m:r>
                          <a:rPr lang="en-GB" sz="900" i="1">
                            <a:solidFill>
                              <a:schemeClr val="tx1"/>
                            </a:solidFill>
                            <a:effectLst/>
                            <a:latin typeface="Cambria Math" panose="02040503050406030204" pitchFamily="18" charset="0"/>
                            <a:ea typeface="+mn-ea"/>
                            <a:cs typeface="+mn-cs"/>
                          </a:rPr>
                          <m:t>𝑆𝑢𝑚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𝑖𝑛𝑛𝑡𝑒𝑘𝑡𝑒𝑟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38" name="TekstSylinder 37">
              <a:extLst>
                <a:ext uri="{FF2B5EF4-FFF2-40B4-BE49-F238E27FC236}">
                  <a16:creationId xmlns:a16="http://schemas.microsoft.com/office/drawing/2014/main" id="{74E4C98A-BED8-4FE7-9CB0-39F7D94DA68B}"/>
                </a:ext>
              </a:extLst>
            </xdr:cNvPr>
            <xdr:cNvSpPr txBox="1"/>
          </xdr:nvSpPr>
          <xdr:spPr>
            <a:xfrm>
              <a:off x="2209800" y="10158412"/>
              <a:ext cx="5191125" cy="4355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𝑆𝑢𝑚 𝑑𝑟𝑖𝑓𝑡𝑠𝑘𝑜𝑠𝑡𝑛𝑎𝑑𝑒𝑟</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𝑆𝑢𝑚 𝑖𝑛𝑛𝑡𝑒𝑘𝑡𝑒𝑟</a:t>
              </a:r>
              <a:r>
                <a:rPr lang="nb-NO" sz="900" i="0">
                  <a:solidFill>
                    <a:schemeClr val="tx1"/>
                  </a:solidFill>
                  <a:effectLst/>
                  <a:latin typeface="Cambria Math" panose="02040503050406030204" pitchFamily="18" charset="0"/>
                  <a:ea typeface="+mn-ea"/>
                  <a:cs typeface="+mn-cs"/>
                </a:rPr>
                <a:t>)</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9525</xdr:colOff>
      <xdr:row>20</xdr:row>
      <xdr:rowOff>119062</xdr:rowOff>
    </xdr:from>
    <xdr:ext cx="5181600" cy="281744"/>
    <mc:AlternateContent xmlns:mc="http://schemas.openxmlformats.org/markup-compatibility/2006" xmlns:a14="http://schemas.microsoft.com/office/drawing/2010/main">
      <mc:Choice Requires="a14">
        <xdr:sp macro="" textlink="">
          <xdr:nvSpPr>
            <xdr:cNvPr id="39" name="TekstSylinder 38">
              <a:extLst>
                <a:ext uri="{FF2B5EF4-FFF2-40B4-BE49-F238E27FC236}">
                  <a16:creationId xmlns:a16="http://schemas.microsoft.com/office/drawing/2014/main" id="{27C20BDC-81CA-4C3A-9EFA-6A445486611A}"/>
                </a:ext>
              </a:extLst>
            </xdr:cNvPr>
            <xdr:cNvSpPr txBox="1"/>
          </xdr:nvSpPr>
          <xdr:spPr>
            <a:xfrm>
              <a:off x="10372725" y="13082587"/>
              <a:ext cx="5181600" cy="2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14:m>
                <m:oMath xmlns:m="http://schemas.openxmlformats.org/officeDocument/2006/math">
                  <m:r>
                    <a:rPr lang="nb-NO" sz="900" b="0" i="1">
                      <a:latin typeface="Cambria Math" panose="02040503050406030204" pitchFamily="18" charset="0"/>
                    </a:rPr>
                    <m:t>𝑉𝑒𝑘𝑡𝑒𝑡</m:t>
                  </m:r>
                  <m:r>
                    <a:rPr lang="nb-NO" sz="900" b="0" i="1">
                      <a:latin typeface="Cambria Math" panose="02040503050406030204" pitchFamily="18" charset="0"/>
                    </a:rPr>
                    <m:t> </m:t>
                  </m:r>
                  <m:r>
                    <a:rPr lang="nb-NO" sz="900" b="0" i="1">
                      <a:latin typeface="Cambria Math" panose="02040503050406030204" pitchFamily="18" charset="0"/>
                    </a:rPr>
                    <m:t>𝑔𝑗𝑒𝑛𝑛𝑜𝑚𝑠𝑛𝑖𝑡𝑡𝑙𝑖𝑔</m:t>
                  </m:r>
                  <m:r>
                    <a:rPr lang="nb-NO" sz="900" b="0" i="1">
                      <a:latin typeface="Cambria Math" panose="02040503050406030204" pitchFamily="18" charset="0"/>
                    </a:rPr>
                    <m:t> </m:t>
                  </m:r>
                  <m:r>
                    <a:rPr lang="nb-NO" sz="900" b="0" i="1">
                      <a:latin typeface="Cambria Math" panose="02040503050406030204" pitchFamily="18" charset="0"/>
                    </a:rPr>
                    <m:t>𝑘𝑢𝑛𝑑𝑒𝑟𝑒𝑛𝑡𝑒</m:t>
                  </m:r>
                  <m:r>
                    <a:rPr lang="nb-NO" sz="900" b="0" i="1">
                      <a:latin typeface="Cambria Math" panose="02040503050406030204" pitchFamily="18" charset="0"/>
                    </a:rPr>
                    <m:t> </m:t>
                  </m:r>
                  <m:r>
                    <a:rPr lang="nb-NO" sz="900" b="0" i="1">
                      <a:latin typeface="Cambria Math" panose="02040503050406030204" pitchFamily="18" charset="0"/>
                    </a:rPr>
                    <m:t>𝑝</m:t>
                  </m:r>
                  <m:r>
                    <a:rPr lang="nb-NO" sz="900" b="0" i="1">
                      <a:latin typeface="Cambria Math" panose="02040503050406030204" pitchFamily="18" charset="0"/>
                    </a:rPr>
                    <m:t>å </m:t>
                  </m:r>
                  <m:r>
                    <a:rPr lang="nb-NO" sz="900" b="0" i="1">
                      <a:latin typeface="Cambria Math" panose="02040503050406030204" pitchFamily="18" charset="0"/>
                    </a:rPr>
                    <m:t>𝑢𝑡𝑙</m:t>
                  </m:r>
                  <m:r>
                    <a:rPr lang="nb-NO" sz="900" b="0" i="1">
                      <a:latin typeface="Cambria Math" panose="02040503050406030204" pitchFamily="18" charset="0"/>
                    </a:rPr>
                    <m:t>å</m:t>
                  </m:r>
                  <m:r>
                    <a:rPr lang="nb-NO" sz="900" b="0" i="1">
                      <a:latin typeface="Cambria Math" panose="02040503050406030204" pitchFamily="18" charset="0"/>
                    </a:rPr>
                    <m:t>𝑛</m:t>
                  </m:r>
                  <m:r>
                    <a:rPr lang="nb-NO" sz="900" b="0" i="1">
                      <a:latin typeface="Cambria Math" panose="02040503050406030204" pitchFamily="18" charset="0"/>
                    </a:rPr>
                    <m:t> </m:t>
                  </m:r>
                  <m:r>
                    <a:rPr lang="nb-NO" sz="900" b="0" i="1">
                      <a:latin typeface="Cambria Math" panose="02040503050406030204" pitchFamily="18" charset="0"/>
                    </a:rPr>
                    <m:t>𝑡𝑖𝑙</m:t>
                  </m:r>
                  <m:r>
                    <a:rPr lang="nb-NO" sz="900" b="0" i="1">
                      <a:latin typeface="Cambria Math" panose="02040503050406030204" pitchFamily="18" charset="0"/>
                    </a:rPr>
                    <m:t> </m:t>
                  </m:r>
                  <m:r>
                    <a:rPr lang="nb-NO" sz="900" b="0" i="1">
                      <a:latin typeface="Cambria Math" panose="02040503050406030204" pitchFamily="18" charset="0"/>
                    </a:rPr>
                    <m:t>𝑘𝑢𝑛𝑑𝑒𝑟</m:t>
                  </m:r>
                  <m:r>
                    <a:rPr lang="nb-NO" sz="900" b="0" i="1">
                      <a:latin typeface="Cambria Math" panose="02040503050406030204" pitchFamily="18" charset="0"/>
                    </a:rPr>
                    <m:t> </m:t>
                  </m:r>
                  <m:r>
                    <a:rPr lang="nb-NO" sz="900" b="0" i="1">
                      <a:latin typeface="Cambria Math" panose="02040503050406030204" pitchFamily="18" charset="0"/>
                    </a:rPr>
                    <m:t>𝑜𝑔</m:t>
                  </m:r>
                  <m:r>
                    <a:rPr lang="nb-NO" sz="900" b="0" i="1">
                      <a:latin typeface="Cambria Math" panose="02040503050406030204" pitchFamily="18" charset="0"/>
                    </a:rPr>
                    <m:t> </m:t>
                  </m:r>
                  <m:r>
                    <a:rPr lang="nb-NO" sz="900" b="0" i="1">
                      <a:latin typeface="Cambria Math" panose="02040503050406030204" pitchFamily="18" charset="0"/>
                    </a:rPr>
                    <m:t>𝑢𝑡𝑙</m:t>
                  </m:r>
                  <m:r>
                    <a:rPr lang="nb-NO" sz="900" b="0" i="1">
                      <a:latin typeface="Cambria Math" panose="02040503050406030204" pitchFamily="18" charset="0"/>
                    </a:rPr>
                    <m:t>å</m:t>
                  </m:r>
                  <m:r>
                    <a:rPr lang="nb-NO" sz="900" b="0" i="1">
                      <a:latin typeface="Cambria Math" panose="02040503050406030204" pitchFamily="18" charset="0"/>
                    </a:rPr>
                    <m:t>𝑛</m:t>
                  </m:r>
                  <m:r>
                    <a:rPr lang="nb-NO" sz="900" b="0" i="1">
                      <a:latin typeface="Cambria Math" panose="02040503050406030204" pitchFamily="18" charset="0"/>
                    </a:rPr>
                    <m:t> </m:t>
                  </m:r>
                  <m:r>
                    <a:rPr lang="nb-NO" sz="900" b="0" i="1">
                      <a:latin typeface="Cambria Math" panose="02040503050406030204" pitchFamily="18" charset="0"/>
                    </a:rPr>
                    <m:t>𝑜𝑣𝑒𝑟𝑓</m:t>
                  </m:r>
                  <m:r>
                    <a:rPr lang="nb-NO" sz="900" b="0" i="1">
                      <a:latin typeface="Cambria Math" panose="02040503050406030204" pitchFamily="18" charset="0"/>
                    </a:rPr>
                    <m:t>ø</m:t>
                  </m:r>
                  <m:r>
                    <a:rPr lang="nb-NO" sz="900" b="0" i="1">
                      <a:latin typeface="Cambria Math" panose="02040503050406030204" pitchFamily="18" charset="0"/>
                    </a:rPr>
                    <m:t>𝑟𝑡</m:t>
                  </m:r>
                  <m:r>
                    <a:rPr lang="nb-NO" sz="900" b="0" i="1">
                      <a:latin typeface="Cambria Math" panose="02040503050406030204" pitchFamily="18" charset="0"/>
                    </a:rPr>
                    <m:t> </m:t>
                  </m:r>
                  <m:r>
                    <a:rPr lang="nb-NO" sz="900" b="0" i="1">
                      <a:latin typeface="Cambria Math" panose="02040503050406030204" pitchFamily="18" charset="0"/>
                    </a:rPr>
                    <m:t>𝑡𝑖𝑙</m:t>
                  </m:r>
                  <m:r>
                    <a:rPr lang="nb-NO" sz="900" b="0" i="1">
                      <a:latin typeface="Cambria Math" panose="02040503050406030204" pitchFamily="18" charset="0"/>
                    </a:rPr>
                    <m:t> </m:t>
                  </m:r>
                  <m:r>
                    <a:rPr lang="nb-NO" sz="900" b="0" i="1">
                      <a:latin typeface="Cambria Math" panose="02040503050406030204" pitchFamily="18" charset="0"/>
                    </a:rPr>
                    <m:t>𝑘𝑟𝑒𝑑𝑖𝑡𝑡𝑓𝑜𝑟𝑒𝑡𝑎𝑘</m:t>
                  </m:r>
                  <m:r>
                    <a:rPr lang="nb-NO" sz="900" b="0" i="1">
                      <a:latin typeface="Cambria Math" panose="02040503050406030204" pitchFamily="18" charset="0"/>
                    </a:rPr>
                    <m:t>+ </m:t>
                  </m:r>
                  <m:r>
                    <a:rPr lang="nb-NO" sz="900" b="0" i="1">
                      <a:latin typeface="Cambria Math" panose="02040503050406030204" pitchFamily="18" charset="0"/>
                    </a:rPr>
                    <m:t>𝑏𝑖𝑑𝑟𝑎𝑔</m:t>
                  </m:r>
                  <m:r>
                    <a:rPr lang="nb-NO" sz="900" b="0" i="1">
                      <a:latin typeface="Cambria Math" panose="02040503050406030204" pitchFamily="18" charset="0"/>
                    </a:rPr>
                    <m:t> </m:t>
                  </m:r>
                  <m:r>
                    <a:rPr lang="nb-NO" sz="900" b="0" i="1">
                      <a:latin typeface="Cambria Math" panose="02040503050406030204" pitchFamily="18" charset="0"/>
                    </a:rPr>
                    <m:t>𝑓𝑟𝑎</m:t>
                  </m:r>
                  <m:r>
                    <a:rPr lang="nb-NO" sz="900" b="0" i="1">
                      <a:latin typeface="Cambria Math" panose="02040503050406030204" pitchFamily="18" charset="0"/>
                    </a:rPr>
                    <m:t> </m:t>
                  </m:r>
                  <m:r>
                    <a:rPr lang="nb-NO" sz="900" b="0" i="1">
                      <a:latin typeface="Cambria Math" panose="02040503050406030204" pitchFamily="18" charset="0"/>
                    </a:rPr>
                    <m:t>𝑓𝑎𝑠𝑡𝑟𝑒𝑛𝑡𝑒𝑑𝑒𝑟𝑖𝑣𝑎𝑡𝑒𝑟</m:t>
                  </m:r>
                  <m:r>
                    <a:rPr lang="nb-NO" sz="900" b="0" i="1">
                      <a:latin typeface="Cambria Math" panose="02040503050406030204" pitchFamily="18" charset="0"/>
                    </a:rPr>
                    <m:t>− </m:t>
                  </m:r>
                </m:oMath>
              </a14:m>
              <a:r>
                <a:rPr lang="nb-NO" sz="900" b="0" i="1">
                  <a:latin typeface="+mn-lt"/>
                </a:rPr>
                <a:t>bidragssats til krisetiltaksfondet - </a:t>
              </a:r>
              <a:r>
                <a:rPr lang="nb-NO" sz="900" i="1">
                  <a:latin typeface="+mn-lt"/>
                </a:rPr>
                <a:t>Gjennomsnittlig NIBOR 3 MND</a:t>
              </a:r>
            </a:p>
          </xdr:txBody>
        </xdr:sp>
      </mc:Choice>
      <mc:Fallback xmlns="">
        <xdr:sp macro="" textlink="">
          <xdr:nvSpPr>
            <xdr:cNvPr id="39" name="TekstSylinder 38">
              <a:extLst>
                <a:ext uri="{FF2B5EF4-FFF2-40B4-BE49-F238E27FC236}">
                  <a16:creationId xmlns:a16="http://schemas.microsoft.com/office/drawing/2014/main" id="{27C20BDC-81CA-4C3A-9EFA-6A445486611A}"/>
                </a:ext>
              </a:extLst>
            </xdr:cNvPr>
            <xdr:cNvSpPr txBox="1"/>
          </xdr:nvSpPr>
          <xdr:spPr>
            <a:xfrm>
              <a:off x="10372725" y="13082587"/>
              <a:ext cx="5181600" cy="2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lang="nb-NO" sz="900" b="0" i="0">
                  <a:latin typeface="Cambria Math" panose="02040503050406030204" pitchFamily="18" charset="0"/>
                </a:rPr>
                <a:t>𝑉𝑒𝑘𝑡𝑒𝑡 𝑔𝑗𝑒𝑛𝑛𝑜𝑚𝑠𝑛𝑖𝑡𝑡𝑙𝑖𝑔 𝑘𝑢𝑛𝑑𝑒𝑟𝑒𝑛𝑡𝑒 𝑝å 𝑢𝑡𝑙å𝑛 𝑡𝑖𝑙 𝑘𝑢𝑛𝑑𝑒𝑟 𝑜𝑔 𝑢𝑡𝑙å𝑛 𝑜𝑣𝑒𝑟𝑓ø𝑟𝑡 𝑡𝑖𝑙 𝑘𝑟𝑒𝑑𝑖𝑡𝑡𝑓𝑜𝑟𝑒𝑡𝑎𝑘+ 𝑏𝑖𝑑𝑟𝑎𝑔 𝑓𝑟𝑎 𝑓𝑎𝑠𝑡𝑟𝑒𝑛𝑡𝑒𝑑𝑒𝑟𝑖𝑣𝑎𝑡𝑒𝑟− </a:t>
              </a:r>
              <a:r>
                <a:rPr lang="nb-NO" sz="900" b="0" i="1">
                  <a:latin typeface="+mn-lt"/>
                </a:rPr>
                <a:t>bidragssats til krisetiltaksfondet - </a:t>
              </a:r>
              <a:r>
                <a:rPr lang="nb-NO" sz="900" i="1">
                  <a:latin typeface="+mn-lt"/>
                </a:rPr>
                <a:t>Gjennomsnittlig NIBOR 3 MND</a:t>
              </a:r>
            </a:p>
          </xdr:txBody>
        </xdr:sp>
      </mc:Fallback>
    </mc:AlternateContent>
    <xdr:clientData/>
  </xdr:oneCellAnchor>
  <xdr:oneCellAnchor>
    <xdr:from>
      <xdr:col>4</xdr:col>
      <xdr:colOff>19051</xdr:colOff>
      <xdr:row>23</xdr:row>
      <xdr:rowOff>166687</xdr:rowOff>
    </xdr:from>
    <xdr:ext cx="5181600" cy="453970"/>
    <mc:AlternateContent xmlns:mc="http://schemas.openxmlformats.org/markup-compatibility/2006" xmlns:a14="http://schemas.microsoft.com/office/drawing/2010/main">
      <mc:Choice Requires="a14">
        <xdr:sp macro="" textlink="">
          <xdr:nvSpPr>
            <xdr:cNvPr id="40" name="TekstSylinder 39">
              <a:extLst>
                <a:ext uri="{FF2B5EF4-FFF2-40B4-BE49-F238E27FC236}">
                  <a16:creationId xmlns:a16="http://schemas.microsoft.com/office/drawing/2014/main" id="{D5B6CF92-D313-42D8-86EC-4E9E086BAE61}"/>
                </a:ext>
              </a:extLst>
            </xdr:cNvPr>
            <xdr:cNvSpPr txBox="1"/>
          </xdr:nvSpPr>
          <xdr:spPr>
            <a:xfrm>
              <a:off x="10382251" y="14863762"/>
              <a:ext cx="5181600" cy="45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nb-NO" sz="900" i="1">
                      <a:solidFill>
                        <a:schemeClr val="tx1"/>
                      </a:solidFill>
                      <a:effectLst/>
                      <a:latin typeface="Cambria Math" panose="02040503050406030204" pitchFamily="18" charset="0"/>
                      <a:ea typeface="+mn-ea"/>
                      <a:cs typeface="+mn-cs"/>
                    </a:rPr>
                    <m:t>𝐺𝑗</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𝑠𝑛𝑖𝑡𝑡𝑙𝑖𝑔</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𝑁𝐼𝐵𝑂𝑅</m:t>
                  </m:r>
                  <m:r>
                    <a:rPr lang="nb-NO" sz="900" i="1">
                      <a:solidFill>
                        <a:schemeClr val="tx1"/>
                      </a:solidFill>
                      <a:effectLst/>
                      <a:latin typeface="Cambria Math" panose="02040503050406030204" pitchFamily="18" charset="0"/>
                      <a:ea typeface="+mn-ea"/>
                      <a:cs typeface="+mn-cs"/>
                    </a:rPr>
                    <m:t> 3 </m:t>
                  </m:r>
                  <m:r>
                    <a:rPr lang="nb-NO" sz="900" i="1">
                      <a:solidFill>
                        <a:schemeClr val="tx1"/>
                      </a:solidFill>
                      <a:effectLst/>
                      <a:latin typeface="Cambria Math" panose="02040503050406030204" pitchFamily="18" charset="0"/>
                      <a:ea typeface="+mn-ea"/>
                      <a:cs typeface="+mn-cs"/>
                    </a:rPr>
                    <m:t>𝑀𝑁𝐷</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𝑉𝑒𝑘𝑡𝑒𝑡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𝑔𝑗</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𝑠𝑛𝑖𝑡𝑡𝑙𝑖𝑔</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𝑘𝑢𝑛𝑑𝑒𝑟𝑒𝑛𝑡𝑒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m:t>
                  </m:r>
                  <m:r>
                    <a:rPr lang="nb-NO" sz="900" i="1">
                      <a:solidFill>
                        <a:schemeClr val="tx1"/>
                      </a:solidFill>
                      <a:effectLst/>
                      <a:latin typeface="Cambria Math" panose="02040503050406030204" pitchFamily="18" charset="0"/>
                      <a:ea typeface="+mn-ea"/>
                      <a:cs typeface="+mn-cs"/>
                    </a:rPr>
                    <m:t>𝑖𝑛𝑛𝑠𝑘𝑢𝑑𝑑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𝑓𝑟𝑎</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𝑘𝑢𝑛𝑑𝑒𝑟</m:t>
                  </m:r>
                </m:oMath>
              </a14:m>
              <a:r>
                <a:rPr lang="nb-NO" sz="900" i="1">
                  <a:solidFill>
                    <a:schemeClr val="tx1"/>
                  </a:solidFill>
                  <a:effectLst/>
                  <a:latin typeface="+mn-lt"/>
                  <a:ea typeface="+mn-ea"/>
                  <a:cs typeface="+mn-cs"/>
                </a:rPr>
                <a:t> + bidragssats</a:t>
              </a:r>
              <a:r>
                <a:rPr lang="nb-NO" sz="900" i="1" baseline="0">
                  <a:solidFill>
                    <a:schemeClr val="tx1"/>
                  </a:solidFill>
                  <a:effectLst/>
                  <a:latin typeface="+mn-lt"/>
                  <a:ea typeface="+mn-ea"/>
                  <a:cs typeface="+mn-cs"/>
                </a:rPr>
                <a:t> til sikringsfondet)</a:t>
              </a:r>
              <a:endParaRPr lang="nb-NO" sz="900" i="1">
                <a:solidFill>
                  <a:schemeClr val="tx1"/>
                </a:solidFill>
                <a:effectLst/>
                <a:latin typeface="+mn-lt"/>
                <a:ea typeface="+mn-ea"/>
                <a:cs typeface="+mn-cs"/>
              </a:endParaRPr>
            </a:p>
            <a:p>
              <a:endParaRPr lang="nb-NO" sz="1100" i="1"/>
            </a:p>
          </xdr:txBody>
        </xdr:sp>
      </mc:Choice>
      <mc:Fallback xmlns="">
        <xdr:sp macro="" textlink="">
          <xdr:nvSpPr>
            <xdr:cNvPr id="40" name="TekstSylinder 39">
              <a:extLst>
                <a:ext uri="{FF2B5EF4-FFF2-40B4-BE49-F238E27FC236}">
                  <a16:creationId xmlns:a16="http://schemas.microsoft.com/office/drawing/2014/main" id="{D5B6CF92-D313-42D8-86EC-4E9E086BAE61}"/>
                </a:ext>
              </a:extLst>
            </xdr:cNvPr>
            <xdr:cNvSpPr txBox="1"/>
          </xdr:nvSpPr>
          <xdr:spPr>
            <a:xfrm>
              <a:off x="10382251" y="14863762"/>
              <a:ext cx="5181600" cy="45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𝐺𝑗. 𝑠𝑛𝑖𝑡𝑡𝑙𝑖𝑔 𝑁𝐼𝐵𝑂𝑅 3 𝑀𝑁𝐷−</a:t>
              </a:r>
              <a:r>
                <a:rPr lang="nb-NO" sz="900" b="0" i="0">
                  <a:solidFill>
                    <a:schemeClr val="tx1"/>
                  </a:solidFill>
                  <a:effectLst/>
                  <a:latin typeface="Cambria Math" panose="02040503050406030204" pitchFamily="18" charset="0"/>
                  <a:ea typeface="+mn-ea"/>
                  <a:cs typeface="+mn-cs"/>
                </a:rPr>
                <a:t>(</a:t>
              </a:r>
              <a:r>
                <a:rPr lang="nb-NO" sz="900" i="0">
                  <a:solidFill>
                    <a:schemeClr val="tx1"/>
                  </a:solidFill>
                  <a:effectLst/>
                  <a:latin typeface="Cambria Math" panose="02040503050406030204" pitchFamily="18" charset="0"/>
                  <a:ea typeface="+mn-ea"/>
                  <a:cs typeface="+mn-cs"/>
                </a:rPr>
                <a:t>𝑉𝑒𝑘𝑡𝑒𝑡 𝑔𝑗. 𝑠𝑛𝑖𝑡𝑡𝑙𝑖𝑔 𝑘𝑢𝑛𝑑𝑒𝑟𝑒𝑛𝑡𝑒 𝑝å 𝑖𝑛𝑛𝑠𝑘𝑢𝑑𝑑 𝑓𝑟𝑎 𝑘𝑢𝑛𝑑𝑒𝑟</a:t>
              </a:r>
              <a:r>
                <a:rPr lang="nb-NO" sz="900" i="1">
                  <a:solidFill>
                    <a:schemeClr val="tx1"/>
                  </a:solidFill>
                  <a:effectLst/>
                  <a:latin typeface="+mn-lt"/>
                  <a:ea typeface="+mn-ea"/>
                  <a:cs typeface="+mn-cs"/>
                </a:rPr>
                <a:t> + bidragssats</a:t>
              </a:r>
              <a:r>
                <a:rPr lang="nb-NO" sz="900" i="1" baseline="0">
                  <a:solidFill>
                    <a:schemeClr val="tx1"/>
                  </a:solidFill>
                  <a:effectLst/>
                  <a:latin typeface="+mn-lt"/>
                  <a:ea typeface="+mn-ea"/>
                  <a:cs typeface="+mn-cs"/>
                </a:rPr>
                <a:t> til sikringsfondet)</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28576</xdr:colOff>
      <xdr:row>25</xdr:row>
      <xdr:rowOff>185736</xdr:rowOff>
    </xdr:from>
    <xdr:ext cx="5153024" cy="233363"/>
    <mc:AlternateContent xmlns:mc="http://schemas.openxmlformats.org/markup-compatibility/2006" xmlns:a14="http://schemas.microsoft.com/office/drawing/2010/main">
      <mc:Choice Requires="a14">
        <xdr:sp macro="" textlink="">
          <xdr:nvSpPr>
            <xdr:cNvPr id="41" name="TekstSylinder 40">
              <a:extLst>
                <a:ext uri="{FF2B5EF4-FFF2-40B4-BE49-F238E27FC236}">
                  <a16:creationId xmlns:a16="http://schemas.microsoft.com/office/drawing/2014/main" id="{0DBC1F84-0A26-446A-AB53-7E2F6B923774}"/>
                </a:ext>
              </a:extLst>
            </xdr:cNvPr>
            <xdr:cNvSpPr txBox="1"/>
          </xdr:nvSpPr>
          <xdr:spPr>
            <a:xfrm>
              <a:off x="2228851" y="16435386"/>
              <a:ext cx="5153024" cy="233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𝑈𝑡𝑙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𝑛𝑠𝑚𝑎𝑟𝑔𝑖𝑛</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𝐼𝑛𝑛𝑠𝑘𝑢𝑑𝑑𝑠𝑚𝑎𝑟𝑔𝑖𝑛</m:t>
                    </m:r>
                  </m:oMath>
                </m:oMathPara>
              </a14:m>
              <a:endParaRPr lang="nb-NO" sz="900" i="1"/>
            </a:p>
          </xdr:txBody>
        </xdr:sp>
      </mc:Choice>
      <mc:Fallback xmlns="">
        <xdr:sp macro="" textlink="">
          <xdr:nvSpPr>
            <xdr:cNvPr id="41" name="TekstSylinder 40">
              <a:extLst>
                <a:ext uri="{FF2B5EF4-FFF2-40B4-BE49-F238E27FC236}">
                  <a16:creationId xmlns:a16="http://schemas.microsoft.com/office/drawing/2014/main" id="{0DBC1F84-0A26-446A-AB53-7E2F6B923774}"/>
                </a:ext>
              </a:extLst>
            </xdr:cNvPr>
            <xdr:cNvSpPr txBox="1"/>
          </xdr:nvSpPr>
          <xdr:spPr>
            <a:xfrm>
              <a:off x="2228851" y="16435386"/>
              <a:ext cx="5153024" cy="233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nb-NO" sz="900" i="0">
                  <a:solidFill>
                    <a:schemeClr val="tx1"/>
                  </a:solidFill>
                  <a:effectLst/>
                  <a:latin typeface="Cambria Math" panose="02040503050406030204" pitchFamily="18" charset="0"/>
                  <a:ea typeface="+mn-ea"/>
                  <a:cs typeface="+mn-cs"/>
                </a:rPr>
                <a:t>𝑈𝑡𝑙å𝑛𝑠𝑚𝑎𝑟𝑔𝑖𝑛+𝐼𝑛𝑛𝑠𝑘𝑢𝑑𝑑𝑠𝑚𝑎𝑟𝑔𝑖𝑛</a:t>
              </a:r>
              <a:endParaRPr lang="nb-NO" sz="900" i="1"/>
            </a:p>
          </xdr:txBody>
        </xdr:sp>
      </mc:Fallback>
    </mc:AlternateContent>
    <xdr:clientData/>
  </xdr:oneCellAnchor>
  <xdr:oneCellAnchor>
    <xdr:from>
      <xdr:col>4</xdr:col>
      <xdr:colOff>38101</xdr:colOff>
      <xdr:row>27</xdr:row>
      <xdr:rowOff>252411</xdr:rowOff>
    </xdr:from>
    <xdr:ext cx="5143500" cy="233363"/>
    <mc:AlternateContent xmlns:mc="http://schemas.openxmlformats.org/markup-compatibility/2006" xmlns:a14="http://schemas.microsoft.com/office/drawing/2010/main">
      <mc:Choice Requires="a14">
        <xdr:sp macro="" textlink="">
          <xdr:nvSpPr>
            <xdr:cNvPr id="42" name="TekstSylinder 41">
              <a:extLst>
                <a:ext uri="{FF2B5EF4-FFF2-40B4-BE49-F238E27FC236}">
                  <a16:creationId xmlns:a16="http://schemas.microsoft.com/office/drawing/2014/main" id="{44B96252-349E-4A40-A6AC-82DDAE73A51B}"/>
                </a:ext>
              </a:extLst>
            </xdr:cNvPr>
            <xdr:cNvSpPr txBox="1"/>
          </xdr:nvSpPr>
          <xdr:spPr>
            <a:xfrm>
              <a:off x="2238376" y="18273711"/>
              <a:ext cx="5143500" cy="233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𝑁𝑒𝑡𝑡𝑜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𝑟𝑒𝑛𝑡𝑒𝑖𝑛𝑛𝑡𝑒𝑘𝑡𝑒𝑟</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𝑃𝑟𝑜𝑣𝑖𝑠𝑗𝑜𝑛𝑠𝑖𝑛𝑛𝑡𝑒𝑘𝑡𝑒𝑟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𝑓𝑟𝑎</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𝑘𝑟𝑒𝑑𝑖𝑡𝑡𝑓𝑜𝑟𝑒𝑡𝑎𝑘</m:t>
                    </m:r>
                  </m:oMath>
                </m:oMathPara>
              </a14:m>
              <a:endParaRPr lang="nb-NO" sz="900" i="1"/>
            </a:p>
          </xdr:txBody>
        </xdr:sp>
      </mc:Choice>
      <mc:Fallback xmlns="">
        <xdr:sp macro="" textlink="">
          <xdr:nvSpPr>
            <xdr:cNvPr id="42" name="TekstSylinder 41">
              <a:extLst>
                <a:ext uri="{FF2B5EF4-FFF2-40B4-BE49-F238E27FC236}">
                  <a16:creationId xmlns:a16="http://schemas.microsoft.com/office/drawing/2014/main" id="{44B96252-349E-4A40-A6AC-82DDAE73A51B}"/>
                </a:ext>
              </a:extLst>
            </xdr:cNvPr>
            <xdr:cNvSpPr txBox="1"/>
          </xdr:nvSpPr>
          <xdr:spPr>
            <a:xfrm>
              <a:off x="2238376" y="18273711"/>
              <a:ext cx="5143500" cy="233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nb-NO" sz="900" i="0">
                  <a:solidFill>
                    <a:schemeClr val="tx1"/>
                  </a:solidFill>
                  <a:effectLst/>
                  <a:latin typeface="Cambria Math" panose="02040503050406030204" pitchFamily="18" charset="0"/>
                  <a:ea typeface="+mn-ea"/>
                  <a:cs typeface="+mn-cs"/>
                </a:rPr>
                <a:t>𝑁𝑒𝑡𝑡𝑜 𝑟𝑒𝑛𝑡𝑒𝑖𝑛𝑛𝑡𝑒𝑘𝑡𝑒𝑟+𝑃𝑟𝑜𝑣𝑖𝑠𝑗𝑜𝑛𝑠𝑖𝑛𝑛𝑡𝑒𝑘𝑡𝑒𝑟 𝑓𝑟𝑎 𝑘𝑟𝑒𝑑𝑖𝑡𝑡𝑓𝑜𝑟𝑒𝑡𝑎𝑘</a:t>
              </a:r>
              <a:endParaRPr lang="nb-NO" sz="900" i="1"/>
            </a:p>
          </xdr:txBody>
        </xdr:sp>
      </mc:Fallback>
    </mc:AlternateContent>
    <xdr:clientData/>
  </xdr:oneCellAnchor>
  <xdr:oneCellAnchor>
    <xdr:from>
      <xdr:col>4</xdr:col>
      <xdr:colOff>19051</xdr:colOff>
      <xdr:row>29</xdr:row>
      <xdr:rowOff>23812</xdr:rowOff>
    </xdr:from>
    <xdr:ext cx="5191124" cy="313099"/>
    <mc:AlternateContent xmlns:mc="http://schemas.openxmlformats.org/markup-compatibility/2006" xmlns:a14="http://schemas.microsoft.com/office/drawing/2010/main">
      <mc:Choice Requires="a14">
        <xdr:sp macro="" textlink="">
          <xdr:nvSpPr>
            <xdr:cNvPr id="43" name="TekstSylinder 42">
              <a:extLst>
                <a:ext uri="{FF2B5EF4-FFF2-40B4-BE49-F238E27FC236}">
                  <a16:creationId xmlns:a16="http://schemas.microsoft.com/office/drawing/2014/main" id="{D3316895-5367-4C18-B0ED-6B5FA70177A3}"/>
                </a:ext>
              </a:extLst>
            </xdr:cNvPr>
            <xdr:cNvSpPr txBox="1"/>
          </xdr:nvSpPr>
          <xdr:spPr>
            <a:xfrm>
              <a:off x="10382251" y="15416212"/>
              <a:ext cx="5191124" cy="313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m:rPr>
                        <m:nor/>
                      </m:rPr>
                      <a:rPr lang="nb-NO" sz="1100" b="1" i="1">
                        <a:solidFill>
                          <a:schemeClr val="tx1"/>
                        </a:solidFill>
                        <a:effectLst/>
                        <a:latin typeface="+mn-lt"/>
                        <a:ea typeface="+mn-ea"/>
                        <a:cs typeface="+mn-cs"/>
                      </a:rPr>
                      <m:t> </m:t>
                    </m:r>
                  </m:oMath>
                </m:oMathPara>
              </a14:m>
              <a:endParaRPr lang="nb-NO" sz="1100" i="1">
                <a:solidFill>
                  <a:schemeClr val="tx1"/>
                </a:solidFill>
                <a:effectLst/>
                <a:latin typeface="+mn-lt"/>
                <a:ea typeface="+mn-ea"/>
                <a:cs typeface="+mn-cs"/>
              </a:endParaRPr>
            </a:p>
            <a:p>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𝑆𝑢𝑚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𝑒𝑖𝑒𝑛𝑑𝑒𝑙𝑒𝑟</m:t>
                    </m:r>
                  </m:oMath>
                </m:oMathPara>
              </a14:m>
              <a:endParaRPr lang="nb-NO" sz="900" i="1"/>
            </a:p>
          </xdr:txBody>
        </xdr:sp>
      </mc:Choice>
      <mc:Fallback xmlns="">
        <xdr:sp macro="" textlink="">
          <xdr:nvSpPr>
            <xdr:cNvPr id="43" name="TekstSylinder 42">
              <a:extLst>
                <a:ext uri="{FF2B5EF4-FFF2-40B4-BE49-F238E27FC236}">
                  <a16:creationId xmlns:a16="http://schemas.microsoft.com/office/drawing/2014/main" id="{D3316895-5367-4C18-B0ED-6B5FA70177A3}"/>
                </a:ext>
              </a:extLst>
            </xdr:cNvPr>
            <xdr:cNvSpPr txBox="1"/>
          </xdr:nvSpPr>
          <xdr:spPr>
            <a:xfrm>
              <a:off x="10382251" y="15416212"/>
              <a:ext cx="5191124" cy="313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b-NO" sz="1100" b="1" i="0">
                  <a:solidFill>
                    <a:schemeClr val="tx1"/>
                  </a:solidFill>
                  <a:effectLst/>
                  <a:latin typeface="Cambria Math" panose="02040503050406030204" pitchFamily="18" charset="0"/>
                  <a:ea typeface="+mn-ea"/>
                  <a:cs typeface="+mn-cs"/>
                </a:rPr>
                <a:t>" </a:t>
              </a:r>
              <a:r>
                <a:rPr lang="nb-NO" sz="1100" b="1" i="0">
                  <a:solidFill>
                    <a:schemeClr val="tx1"/>
                  </a:solidFill>
                  <a:effectLst/>
                  <a:latin typeface="+mn-lt"/>
                  <a:ea typeface="+mn-ea"/>
                  <a:cs typeface="+mn-cs"/>
                </a:rPr>
                <a:t>"</a:t>
              </a:r>
              <a:endParaRPr lang="nb-NO" sz="1100" i="1">
                <a:solidFill>
                  <a:schemeClr val="tx1"/>
                </a:solidFill>
                <a:effectLst/>
                <a:latin typeface="+mn-lt"/>
                <a:ea typeface="+mn-ea"/>
                <a:cs typeface="+mn-cs"/>
              </a:endParaRPr>
            </a:p>
            <a:p>
              <a:pPr/>
              <a:r>
                <a:rPr lang="nb-NO" sz="900" i="0">
                  <a:solidFill>
                    <a:schemeClr val="tx1"/>
                  </a:solidFill>
                  <a:effectLst/>
                  <a:latin typeface="Cambria Math" panose="02040503050406030204" pitchFamily="18" charset="0"/>
                  <a:ea typeface="+mn-ea"/>
                  <a:cs typeface="+mn-cs"/>
                </a:rPr>
                <a:t>𝑆𝑢𝑚 𝑒𝑖𝑒𝑛𝑑𝑒𝑙𝑒𝑟</a:t>
              </a:r>
              <a:endParaRPr lang="nb-NO" sz="900" i="1"/>
            </a:p>
          </xdr:txBody>
        </xdr:sp>
      </mc:Fallback>
    </mc:AlternateContent>
    <xdr:clientData/>
  </xdr:oneCellAnchor>
  <xdr:oneCellAnchor>
    <xdr:from>
      <xdr:col>4</xdr:col>
      <xdr:colOff>28575</xdr:colOff>
      <xdr:row>31</xdr:row>
      <xdr:rowOff>38101</xdr:rowOff>
    </xdr:from>
    <xdr:ext cx="5153025" cy="428624"/>
    <mc:AlternateContent xmlns:mc="http://schemas.openxmlformats.org/markup-compatibility/2006" xmlns:a14="http://schemas.microsoft.com/office/drawing/2010/main">
      <mc:Choice Requires="a14">
        <xdr:sp macro="" textlink="">
          <xdr:nvSpPr>
            <xdr:cNvPr id="44" name="TekstSylinder 43">
              <a:extLst>
                <a:ext uri="{FF2B5EF4-FFF2-40B4-BE49-F238E27FC236}">
                  <a16:creationId xmlns:a16="http://schemas.microsoft.com/office/drawing/2014/main" id="{396715ED-FD25-49C1-8A47-09DB13ACD7CD}"/>
                </a:ext>
              </a:extLst>
            </xdr:cNvPr>
            <xdr:cNvSpPr txBox="1"/>
          </xdr:nvSpPr>
          <xdr:spPr>
            <a:xfrm>
              <a:off x="10391775" y="16706851"/>
              <a:ext cx="5153025" cy="4286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𝑆𝑢𝑚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𝑒𝑖𝑒𝑛𝑑𝑒𝑙𝑒𝑟</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𝐿</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𝑜𝑣𝑒𝑟𝑓</m:t>
                    </m:r>
                    <m:r>
                      <a:rPr lang="nb-NO" sz="900" i="1">
                        <a:solidFill>
                          <a:schemeClr val="tx1"/>
                        </a:solidFill>
                        <a:effectLst/>
                        <a:latin typeface="Cambria Math" panose="02040503050406030204" pitchFamily="18" charset="0"/>
                        <a:ea typeface="+mn-ea"/>
                        <a:cs typeface="+mn-cs"/>
                      </a:rPr>
                      <m:t>ø</m:t>
                    </m:r>
                    <m:r>
                      <a:rPr lang="nb-NO" sz="900" i="1">
                        <a:solidFill>
                          <a:schemeClr val="tx1"/>
                        </a:solidFill>
                        <a:effectLst/>
                        <a:latin typeface="Cambria Math" panose="02040503050406030204" pitchFamily="18" charset="0"/>
                        <a:ea typeface="+mn-ea"/>
                        <a:cs typeface="+mn-cs"/>
                      </a:rPr>
                      <m:t>𝑟𝑡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𝑘𝑟𝑒𝑑𝑖𝑡𝑡𝑓𝑜𝑟𝑒𝑡𝑎𝑘</m:t>
                    </m:r>
                  </m:oMath>
                </m:oMathPara>
              </a14:m>
              <a:endParaRPr lang="nb-NO" sz="900" i="1"/>
            </a:p>
          </xdr:txBody>
        </xdr:sp>
      </mc:Choice>
      <mc:Fallback xmlns="">
        <xdr:sp macro="" textlink="">
          <xdr:nvSpPr>
            <xdr:cNvPr id="44" name="TekstSylinder 43">
              <a:extLst>
                <a:ext uri="{FF2B5EF4-FFF2-40B4-BE49-F238E27FC236}">
                  <a16:creationId xmlns:a16="http://schemas.microsoft.com/office/drawing/2014/main" id="{396715ED-FD25-49C1-8A47-09DB13ACD7CD}"/>
                </a:ext>
              </a:extLst>
            </xdr:cNvPr>
            <xdr:cNvSpPr txBox="1"/>
          </xdr:nvSpPr>
          <xdr:spPr>
            <a:xfrm>
              <a:off x="10391775" y="16706851"/>
              <a:ext cx="5153025" cy="4286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r>
                <a:rPr lang="nb-NO" sz="900" i="0">
                  <a:solidFill>
                    <a:schemeClr val="tx1"/>
                  </a:solidFill>
                  <a:effectLst/>
                  <a:latin typeface="Cambria Math" panose="02040503050406030204" pitchFamily="18" charset="0"/>
                  <a:ea typeface="+mn-ea"/>
                  <a:cs typeface="+mn-cs"/>
                </a:rPr>
                <a:t>𝑆𝑢𝑚 𝑒𝑖𝑒𝑛𝑑𝑒𝑙𝑒𝑟+𝐿å𝑛 𝑜𝑣𝑒𝑟𝑓ø𝑟𝑡 𝑡𝑖𝑙 𝑘𝑟𝑒𝑑𝑖𝑡𝑡𝑓𝑜𝑟𝑒𝑡𝑎𝑘</a:t>
              </a:r>
              <a:endParaRPr lang="nb-NO" sz="900" i="1"/>
            </a:p>
          </xdr:txBody>
        </xdr:sp>
      </mc:Fallback>
    </mc:AlternateContent>
    <xdr:clientData/>
  </xdr:oneCellAnchor>
  <xdr:oneCellAnchor>
    <xdr:from>
      <xdr:col>4</xdr:col>
      <xdr:colOff>28575</xdr:colOff>
      <xdr:row>33</xdr:row>
      <xdr:rowOff>185737</xdr:rowOff>
    </xdr:from>
    <xdr:ext cx="5162550" cy="280988"/>
    <mc:AlternateContent xmlns:mc="http://schemas.openxmlformats.org/markup-compatibility/2006" xmlns:a14="http://schemas.microsoft.com/office/drawing/2010/main">
      <mc:Choice Requires="a14">
        <xdr:sp macro="" textlink="">
          <xdr:nvSpPr>
            <xdr:cNvPr id="45" name="TekstSylinder 44">
              <a:extLst>
                <a:ext uri="{FF2B5EF4-FFF2-40B4-BE49-F238E27FC236}">
                  <a16:creationId xmlns:a16="http://schemas.microsoft.com/office/drawing/2014/main" id="{EA98227A-7130-4536-A59A-47A9C7219CCA}"/>
                </a:ext>
              </a:extLst>
            </xdr:cNvPr>
            <xdr:cNvSpPr txBox="1"/>
          </xdr:nvSpPr>
          <xdr:spPr>
            <a:xfrm>
              <a:off x="2228850" y="23521987"/>
              <a:ext cx="5162550" cy="2809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𝑈𝑡𝑙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𝑜𝑔</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𝑓𝑜𝑟𝑑𝑟𝑖𝑛𝑔𝑒𝑟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m:t>
                    </m:r>
                    <m:r>
                      <a:rPr lang="nb-NO" sz="900" i="1">
                        <a:solidFill>
                          <a:schemeClr val="tx1"/>
                        </a:solidFill>
                        <a:effectLst/>
                        <a:latin typeface="Cambria Math" panose="02040503050406030204" pitchFamily="18" charset="0"/>
                        <a:ea typeface="+mn-ea"/>
                        <a:cs typeface="+mn-cs"/>
                      </a:rPr>
                      <m:t>𝑘𝑢𝑛𝑑𝑒𝑟</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𝐿</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𝑜𝑣𝑒𝑟𝑓</m:t>
                    </m:r>
                    <m:r>
                      <a:rPr lang="nb-NO" sz="900" i="1">
                        <a:solidFill>
                          <a:schemeClr val="tx1"/>
                        </a:solidFill>
                        <a:effectLst/>
                        <a:latin typeface="Cambria Math" panose="02040503050406030204" pitchFamily="18" charset="0"/>
                        <a:ea typeface="+mn-ea"/>
                        <a:cs typeface="+mn-cs"/>
                      </a:rPr>
                      <m:t>ø</m:t>
                    </m:r>
                    <m:r>
                      <a:rPr lang="nb-NO" sz="900" i="1">
                        <a:solidFill>
                          <a:schemeClr val="tx1"/>
                        </a:solidFill>
                        <a:effectLst/>
                        <a:latin typeface="Cambria Math" panose="02040503050406030204" pitchFamily="18" charset="0"/>
                        <a:ea typeface="+mn-ea"/>
                        <a:cs typeface="+mn-cs"/>
                      </a:rPr>
                      <m:t>𝑟𝑡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𝑘𝑟𝑒𝑑𝑖𝑡𝑡𝑓𝑜𝑟𝑒𝑡𝑎𝑘</m:t>
                    </m:r>
                  </m:oMath>
                </m:oMathPara>
              </a14:m>
              <a:endParaRPr lang="nb-NO" sz="900" i="1"/>
            </a:p>
          </xdr:txBody>
        </xdr:sp>
      </mc:Choice>
      <mc:Fallback xmlns="">
        <xdr:sp macro="" textlink="">
          <xdr:nvSpPr>
            <xdr:cNvPr id="45" name="TekstSylinder 44">
              <a:extLst>
                <a:ext uri="{FF2B5EF4-FFF2-40B4-BE49-F238E27FC236}">
                  <a16:creationId xmlns:a16="http://schemas.microsoft.com/office/drawing/2014/main" id="{EA98227A-7130-4536-A59A-47A9C7219CCA}"/>
                </a:ext>
              </a:extLst>
            </xdr:cNvPr>
            <xdr:cNvSpPr txBox="1"/>
          </xdr:nvSpPr>
          <xdr:spPr>
            <a:xfrm>
              <a:off x="2228850" y="23521987"/>
              <a:ext cx="5162550" cy="2809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nb-NO" sz="900" i="0">
                  <a:solidFill>
                    <a:schemeClr val="tx1"/>
                  </a:solidFill>
                  <a:effectLst/>
                  <a:latin typeface="Cambria Math" panose="02040503050406030204" pitchFamily="18" charset="0"/>
                  <a:ea typeface="+mn-ea"/>
                  <a:cs typeface="+mn-cs"/>
                </a:rPr>
                <a:t>𝑈𝑡𝑙å𝑛 𝑡𝑖𝑙 𝑜𝑔 𝑓𝑜𝑟𝑑𝑟𝑖𝑛𝑔𝑒𝑟 𝑝å 𝑘𝑢𝑛𝑑𝑒𝑟+𝐿å𝑛 𝑜𝑣𝑒𝑟𝑓ø𝑟𝑡 𝑡𝑖𝑙 𝑘𝑟𝑒𝑑𝑖𝑡𝑡𝑓𝑜𝑟𝑒𝑡𝑎𝑘</a:t>
              </a:r>
              <a:endParaRPr lang="nb-NO" sz="900" i="1"/>
            </a:p>
          </xdr:txBody>
        </xdr:sp>
      </mc:Fallback>
    </mc:AlternateContent>
    <xdr:clientData/>
  </xdr:oneCellAnchor>
  <xdr:oneCellAnchor>
    <xdr:from>
      <xdr:col>4</xdr:col>
      <xdr:colOff>19050</xdr:colOff>
      <xdr:row>35</xdr:row>
      <xdr:rowOff>109537</xdr:rowOff>
    </xdr:from>
    <xdr:ext cx="5153025" cy="435504"/>
    <mc:AlternateContent xmlns:mc="http://schemas.openxmlformats.org/markup-compatibility/2006" xmlns:a14="http://schemas.microsoft.com/office/drawing/2010/main">
      <mc:Choice Requires="a14">
        <xdr:sp macro="" textlink="">
          <xdr:nvSpPr>
            <xdr:cNvPr id="46" name="TekstSylinder 45">
              <a:extLst>
                <a:ext uri="{FF2B5EF4-FFF2-40B4-BE49-F238E27FC236}">
                  <a16:creationId xmlns:a16="http://schemas.microsoft.com/office/drawing/2014/main" id="{D5B34C2E-E5AD-4A40-A1FE-1E4247CFFCAB}"/>
                </a:ext>
              </a:extLst>
            </xdr:cNvPr>
            <xdr:cNvSpPr txBox="1"/>
          </xdr:nvSpPr>
          <xdr:spPr>
            <a:xfrm>
              <a:off x="2219325" y="25217437"/>
              <a:ext cx="5153025" cy="4355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𝐼𝑛𝑛𝑠𝑘𝑢𝑑𝑑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𝑓𝑟𝑎</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𝑔𝑗𝑒𝑙𝑑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num>
                      <m:den>
                        <m:r>
                          <a:rPr lang="en-GB" sz="900" i="1">
                            <a:solidFill>
                              <a:schemeClr val="tx1"/>
                            </a:solidFill>
                            <a:effectLst/>
                            <a:latin typeface="Cambria Math" panose="02040503050406030204" pitchFamily="18" charset="0"/>
                            <a:ea typeface="+mn-ea"/>
                            <a:cs typeface="+mn-cs"/>
                          </a:rPr>
                          <m:t>𝐵𝑟𝑢𝑡𝑡𝑜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𝑢𝑡𝑙</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46" name="TekstSylinder 45">
              <a:extLst>
                <a:ext uri="{FF2B5EF4-FFF2-40B4-BE49-F238E27FC236}">
                  <a16:creationId xmlns:a16="http://schemas.microsoft.com/office/drawing/2014/main" id="{D5B34C2E-E5AD-4A40-A1FE-1E4247CFFCAB}"/>
                </a:ext>
              </a:extLst>
            </xdr:cNvPr>
            <xdr:cNvSpPr txBox="1"/>
          </xdr:nvSpPr>
          <xdr:spPr>
            <a:xfrm>
              <a:off x="2219325" y="25217437"/>
              <a:ext cx="5153025" cy="4355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𝐼𝑛𝑛𝑠𝑘𝑢𝑑𝑑 𝑓𝑟𝑎 𝑜𝑔 𝑔𝑗𝑒𝑙𝑑 𝑡𝑖𝑙 𝑘𝑢𝑛𝑑𝑒𝑟</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𝐵𝑟𝑢𝑡𝑡𝑜 𝑢𝑡𝑙å𝑛 𝑡𝑖𝑙 𝑘𝑢𝑛𝑑𝑒𝑟</a:t>
              </a:r>
              <a:r>
                <a:rPr lang="nb-NO" sz="900" i="0">
                  <a:solidFill>
                    <a:schemeClr val="tx1"/>
                  </a:solidFill>
                  <a:effectLst/>
                  <a:latin typeface="Cambria Math" panose="02040503050406030204" pitchFamily="18" charset="0"/>
                  <a:ea typeface="+mn-ea"/>
                  <a:cs typeface="+mn-cs"/>
                </a:rPr>
                <a:t>)</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3</xdr:col>
      <xdr:colOff>2190750</xdr:colOff>
      <xdr:row>37</xdr:row>
      <xdr:rowOff>119062</xdr:rowOff>
    </xdr:from>
    <xdr:ext cx="5172075" cy="471488"/>
    <mc:AlternateContent xmlns:mc="http://schemas.openxmlformats.org/markup-compatibility/2006" xmlns:a14="http://schemas.microsoft.com/office/drawing/2010/main">
      <mc:Choice Requires="a14">
        <xdr:sp macro="" textlink="">
          <xdr:nvSpPr>
            <xdr:cNvPr id="47" name="TekstSylinder 46">
              <a:extLst>
                <a:ext uri="{FF2B5EF4-FFF2-40B4-BE49-F238E27FC236}">
                  <a16:creationId xmlns:a16="http://schemas.microsoft.com/office/drawing/2014/main" id="{07762A05-559D-4598-9D68-61DABAD2B26C}"/>
                </a:ext>
              </a:extLst>
            </xdr:cNvPr>
            <xdr:cNvSpPr txBox="1"/>
          </xdr:nvSpPr>
          <xdr:spPr>
            <a:xfrm>
              <a:off x="10353675" y="19845337"/>
              <a:ext cx="5172075" cy="4714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𝐼𝑛𝑛𝑠𝑘𝑢𝑑𝑑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𝑓𝑟𝑎</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𝑔𝑗𝑒𝑙𝑑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num>
                      <m:den>
                        <m:r>
                          <a:rPr lang="en-GB" sz="900" i="1">
                            <a:solidFill>
                              <a:schemeClr val="tx1"/>
                            </a:solidFill>
                            <a:effectLst/>
                            <a:latin typeface="Cambria Math" panose="02040503050406030204" pitchFamily="18" charset="0"/>
                            <a:ea typeface="+mn-ea"/>
                            <a:cs typeface="+mn-cs"/>
                          </a:rPr>
                          <m:t>𝐵𝑟𝑢𝑡𝑡𝑜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𝑢𝑡𝑙</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𝐿</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𝑜𝑣𝑒𝑟𝑓</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𝑘𝑟𝑒𝑑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𝑓𝑜𝑟𝑒𝑡𝑎𝑘</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47" name="TekstSylinder 46">
              <a:extLst>
                <a:ext uri="{FF2B5EF4-FFF2-40B4-BE49-F238E27FC236}">
                  <a16:creationId xmlns:a16="http://schemas.microsoft.com/office/drawing/2014/main" id="{07762A05-559D-4598-9D68-61DABAD2B26C}"/>
                </a:ext>
              </a:extLst>
            </xdr:cNvPr>
            <xdr:cNvSpPr txBox="1"/>
          </xdr:nvSpPr>
          <xdr:spPr>
            <a:xfrm>
              <a:off x="10353675" y="19845337"/>
              <a:ext cx="5172075" cy="4714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𝐼𝑛𝑛𝑠𝑘𝑢𝑑𝑑 𝑓𝑟𝑎 𝑜𝑔 𝑔𝑗𝑒𝑙𝑑 𝑡𝑖𝑙 𝑘𝑢𝑛𝑑𝑒𝑟</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𝐵𝑟𝑢𝑡𝑡𝑜 𝑢𝑡𝑙å𝑛 𝑡𝑖𝑙 𝑘𝑢𝑛𝑑𝑒𝑟 +𝐿å𝑛 𝑜𝑣𝑒𝑟𝑓. 𝑡𝑖𝑙 𝑘𝑟𝑒𝑑. 𝑓𝑜𝑟𝑒𝑡𝑎𝑘</a:t>
              </a:r>
              <a:r>
                <a:rPr lang="nb-NO" sz="900" i="0">
                  <a:solidFill>
                    <a:schemeClr val="tx1"/>
                  </a:solidFill>
                  <a:effectLst/>
                  <a:latin typeface="Cambria Math" panose="02040503050406030204" pitchFamily="18" charset="0"/>
                  <a:ea typeface="+mn-ea"/>
                  <a:cs typeface="+mn-cs"/>
                </a:rPr>
                <a:t>)</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3</xdr:col>
      <xdr:colOff>2200274</xdr:colOff>
      <xdr:row>39</xdr:row>
      <xdr:rowOff>109537</xdr:rowOff>
    </xdr:from>
    <xdr:ext cx="5191125" cy="461858"/>
    <mc:AlternateContent xmlns:mc="http://schemas.openxmlformats.org/markup-compatibility/2006" xmlns:a14="http://schemas.microsoft.com/office/drawing/2010/main">
      <mc:Choice Requires="a14">
        <xdr:sp macro="" textlink="">
          <xdr:nvSpPr>
            <xdr:cNvPr id="48" name="TekstSylinder 47">
              <a:extLst>
                <a:ext uri="{FF2B5EF4-FFF2-40B4-BE49-F238E27FC236}">
                  <a16:creationId xmlns:a16="http://schemas.microsoft.com/office/drawing/2014/main" id="{17B9DD65-49EB-4BE6-AB8C-2FEC3D31A4AA}"/>
                </a:ext>
              </a:extLst>
            </xdr:cNvPr>
            <xdr:cNvSpPr txBox="1"/>
          </xdr:nvSpPr>
          <xdr:spPr>
            <a:xfrm>
              <a:off x="10363199" y="20950237"/>
              <a:ext cx="5191125" cy="461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𝐵𝑟𝑢𝑡𝑡𝑜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𝑢𝑡𝑙</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num>
                      <m:den>
                        <m:r>
                          <a:rPr lang="en-GB" sz="900" i="1">
                            <a:solidFill>
                              <a:schemeClr val="tx1"/>
                            </a:solidFill>
                            <a:effectLst/>
                            <a:latin typeface="Cambria Math" panose="02040503050406030204" pitchFamily="18" charset="0"/>
                            <a:ea typeface="+mn-ea"/>
                            <a:cs typeface="+mn-cs"/>
                          </a:rPr>
                          <m:t>𝐵𝑟𝑢𝑡𝑡𝑜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𝑢𝑡𝑙</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𝑓𝑜𝑟</m:t>
                        </m:r>
                        <m:r>
                          <a:rPr lang="en-GB" sz="900" i="1">
                            <a:solidFill>
                              <a:schemeClr val="tx1"/>
                            </a:solidFill>
                            <a:effectLst/>
                            <a:latin typeface="Cambria Math" panose="02040503050406030204" pitchFamily="18" charset="0"/>
                            <a:ea typeface="+mn-ea"/>
                            <a:cs typeface="+mn-cs"/>
                          </a:rPr>
                          <m:t> 12 </m:t>
                        </m:r>
                        <m:r>
                          <a:rPr lang="en-GB" sz="900" i="1">
                            <a:solidFill>
                              <a:schemeClr val="tx1"/>
                            </a:solidFill>
                            <a:effectLst/>
                            <a:latin typeface="Cambria Math" panose="02040503050406030204" pitchFamily="18" charset="0"/>
                            <a:ea typeface="+mn-ea"/>
                            <a:cs typeface="+mn-cs"/>
                          </a:rPr>
                          <m:t>𝑚</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𝑛𝑒𝑑𝑒𝑟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𝑠𝑖𝑑𝑒𝑛</m:t>
                        </m:r>
                      </m:den>
                    </m:f>
                    <m:r>
                      <a:rPr lang="en-GB" sz="900" i="1">
                        <a:solidFill>
                          <a:schemeClr val="tx1"/>
                        </a:solidFill>
                        <a:effectLst/>
                        <a:latin typeface="Cambria Math" panose="02040503050406030204" pitchFamily="18" charset="0"/>
                        <a:ea typeface="+mn-ea"/>
                        <a:cs typeface="+mn-cs"/>
                      </a:rPr>
                      <m:t>−1</m:t>
                    </m:r>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48" name="TekstSylinder 47">
              <a:extLst>
                <a:ext uri="{FF2B5EF4-FFF2-40B4-BE49-F238E27FC236}">
                  <a16:creationId xmlns:a16="http://schemas.microsoft.com/office/drawing/2014/main" id="{17B9DD65-49EB-4BE6-AB8C-2FEC3D31A4AA}"/>
                </a:ext>
              </a:extLst>
            </xdr:cNvPr>
            <xdr:cNvSpPr txBox="1"/>
          </xdr:nvSpPr>
          <xdr:spPr>
            <a:xfrm>
              <a:off x="10363199" y="20950237"/>
              <a:ext cx="5191125" cy="461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𝐵𝑟𝑢𝑡𝑡𝑜 𝑢𝑡𝑙å𝑛 𝑡𝑖𝑙 𝑘𝑢𝑛𝑑𝑒𝑟</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𝐵𝑟𝑢𝑡𝑡𝑜 𝑢𝑡𝑙å𝑛 𝑡𝑖𝑙 𝑘𝑢𝑛𝑑𝑒𝑟 𝑓𝑜𝑟 12 𝑚å𝑛𝑒𝑑𝑒𝑟 𝑠𝑖𝑑𝑒𝑛</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−1</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3</xdr:col>
      <xdr:colOff>2190750</xdr:colOff>
      <xdr:row>41</xdr:row>
      <xdr:rowOff>147637</xdr:rowOff>
    </xdr:from>
    <xdr:ext cx="5181600" cy="289631"/>
    <mc:AlternateContent xmlns:mc="http://schemas.openxmlformats.org/markup-compatibility/2006" xmlns:a14="http://schemas.microsoft.com/office/drawing/2010/main">
      <mc:Choice Requires="a14">
        <xdr:sp macro="" textlink="">
          <xdr:nvSpPr>
            <xdr:cNvPr id="49" name="TekstSylinder 48">
              <a:extLst>
                <a:ext uri="{FF2B5EF4-FFF2-40B4-BE49-F238E27FC236}">
                  <a16:creationId xmlns:a16="http://schemas.microsoft.com/office/drawing/2014/main" id="{E58EA499-9C80-4002-8D3B-BD10AAC93CFD}"/>
                </a:ext>
              </a:extLst>
            </xdr:cNvPr>
            <xdr:cNvSpPr txBox="1"/>
          </xdr:nvSpPr>
          <xdr:spPr>
            <a:xfrm>
              <a:off x="10353675" y="22226587"/>
              <a:ext cx="5181600" cy="2896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𝐵𝑡𝑜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𝑢𝑡𝑙</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r>
                          <a:rPr lang="en-GB" sz="900" i="1">
                            <a:solidFill>
                              <a:schemeClr val="tx1"/>
                            </a:solidFill>
                            <a:effectLst/>
                            <a:latin typeface="Cambria Math" panose="02040503050406030204" pitchFamily="18" charset="0"/>
                            <a:ea typeface="+mn-ea"/>
                            <a:cs typeface="+mn-cs"/>
                          </a:rPr>
                          <m:t>+</m:t>
                        </m:r>
                        <m:r>
                          <a:rPr lang="en-GB" sz="900" i="1">
                            <a:solidFill>
                              <a:schemeClr val="tx1"/>
                            </a:solidFill>
                            <a:effectLst/>
                            <a:latin typeface="Cambria Math" panose="02040503050406030204" pitchFamily="18" charset="0"/>
                            <a:ea typeface="+mn-ea"/>
                            <a:cs typeface="+mn-cs"/>
                          </a:rPr>
                          <m:t>𝐿</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𝑜𝑣𝑒𝑟𝑓</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𝑘𝑟𝑒𝑑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𝑓𝑜𝑟𝑒𝑡𝑎𝑘</m:t>
                        </m:r>
                      </m:num>
                      <m:den>
                        <m:r>
                          <a:rPr lang="en-GB" sz="900" i="1">
                            <a:solidFill>
                              <a:schemeClr val="tx1"/>
                            </a:solidFill>
                            <a:effectLst/>
                            <a:latin typeface="Cambria Math" panose="02040503050406030204" pitchFamily="18" charset="0"/>
                            <a:ea typeface="+mn-ea"/>
                            <a:cs typeface="+mn-cs"/>
                          </a:rPr>
                          <m:t>𝐵𝑡𝑜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𝑢𝑡𝑙</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𝑓𝑜𝑟</m:t>
                        </m:r>
                        <m:r>
                          <a:rPr lang="en-GB" sz="900" i="1">
                            <a:solidFill>
                              <a:schemeClr val="tx1"/>
                            </a:solidFill>
                            <a:effectLst/>
                            <a:latin typeface="Cambria Math" panose="02040503050406030204" pitchFamily="18" charset="0"/>
                            <a:ea typeface="+mn-ea"/>
                            <a:cs typeface="+mn-cs"/>
                          </a:rPr>
                          <m:t> 12 </m:t>
                        </m:r>
                        <m:r>
                          <a:rPr lang="en-GB" sz="900" i="1">
                            <a:solidFill>
                              <a:schemeClr val="tx1"/>
                            </a:solidFill>
                            <a:effectLst/>
                            <a:latin typeface="Cambria Math" panose="02040503050406030204" pitchFamily="18" charset="0"/>
                            <a:ea typeface="+mn-ea"/>
                            <a:cs typeface="+mn-cs"/>
                          </a:rPr>
                          <m:t>𝑚𝑛𝑑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𝑠𝑖𝑑𝑒𝑛</m:t>
                        </m:r>
                        <m:r>
                          <a:rPr lang="en-GB" sz="900" i="1">
                            <a:solidFill>
                              <a:schemeClr val="tx1"/>
                            </a:solidFill>
                            <a:effectLst/>
                            <a:latin typeface="Cambria Math" panose="02040503050406030204" pitchFamily="18" charset="0"/>
                            <a:ea typeface="+mn-ea"/>
                            <a:cs typeface="+mn-cs"/>
                          </a:rPr>
                          <m:t>+</m:t>
                        </m:r>
                        <m:r>
                          <a:rPr lang="en-GB" sz="900" i="1">
                            <a:solidFill>
                              <a:schemeClr val="tx1"/>
                            </a:solidFill>
                            <a:effectLst/>
                            <a:latin typeface="Cambria Math" panose="02040503050406030204" pitchFamily="18" charset="0"/>
                            <a:ea typeface="+mn-ea"/>
                            <a:cs typeface="+mn-cs"/>
                          </a:rPr>
                          <m:t>𝐿</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𝑜𝑣𝑒𝑟𝑓</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𝑘𝑟𝑒𝑑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𝑓𝑜𝑟𝑒𝑡</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𝑓𝑜𝑟</m:t>
                        </m:r>
                        <m:r>
                          <a:rPr lang="en-GB" sz="900" i="1">
                            <a:solidFill>
                              <a:schemeClr val="tx1"/>
                            </a:solidFill>
                            <a:effectLst/>
                            <a:latin typeface="Cambria Math" panose="02040503050406030204" pitchFamily="18" charset="0"/>
                            <a:ea typeface="+mn-ea"/>
                            <a:cs typeface="+mn-cs"/>
                          </a:rPr>
                          <m:t> 12 </m:t>
                        </m:r>
                        <m:r>
                          <a:rPr lang="en-GB" sz="900" i="1">
                            <a:solidFill>
                              <a:schemeClr val="tx1"/>
                            </a:solidFill>
                            <a:effectLst/>
                            <a:latin typeface="Cambria Math" panose="02040503050406030204" pitchFamily="18" charset="0"/>
                            <a:ea typeface="+mn-ea"/>
                            <a:cs typeface="+mn-cs"/>
                          </a:rPr>
                          <m:t>𝑚𝑛𝑑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𝑠𝑖𝑑𝑒𝑛</m:t>
                        </m:r>
                      </m:den>
                    </m:f>
                    <m:r>
                      <a:rPr lang="en-GB" sz="900" i="1">
                        <a:solidFill>
                          <a:schemeClr val="tx1"/>
                        </a:solidFill>
                        <a:effectLst/>
                        <a:latin typeface="Cambria Math" panose="02040503050406030204" pitchFamily="18" charset="0"/>
                        <a:ea typeface="+mn-ea"/>
                        <a:cs typeface="+mn-cs"/>
                      </a:rPr>
                      <m:t>−1</m:t>
                    </m:r>
                  </m:oMath>
                </m:oMathPara>
              </a14:m>
              <a:endParaRPr lang="nb-NO" sz="900" i="1"/>
            </a:p>
          </xdr:txBody>
        </xdr:sp>
      </mc:Choice>
      <mc:Fallback xmlns="">
        <xdr:sp macro="" textlink="">
          <xdr:nvSpPr>
            <xdr:cNvPr id="49" name="TekstSylinder 48">
              <a:extLst>
                <a:ext uri="{FF2B5EF4-FFF2-40B4-BE49-F238E27FC236}">
                  <a16:creationId xmlns:a16="http://schemas.microsoft.com/office/drawing/2014/main" id="{E58EA499-9C80-4002-8D3B-BD10AAC93CFD}"/>
                </a:ext>
              </a:extLst>
            </xdr:cNvPr>
            <xdr:cNvSpPr txBox="1"/>
          </xdr:nvSpPr>
          <xdr:spPr>
            <a:xfrm>
              <a:off x="10353675" y="22226587"/>
              <a:ext cx="5181600" cy="2896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𝐵𝑡𝑜. 𝑢𝑡𝑙å𝑛 𝑡𝑖𝑙 𝑘𝑢𝑛𝑑𝑒𝑟+𝐿å𝑛 𝑜𝑣𝑒𝑟𝑓. 𝑡𝑖𝑙 𝑘𝑟𝑒𝑑. 𝑓𝑜𝑟𝑒𝑡𝑎𝑘</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𝐵𝑡𝑜. 𝑢𝑡𝑙å𝑛 𝑡𝑖𝑙 𝑘𝑢𝑛𝑑𝑒𝑟 𝑓𝑜𝑟 12 𝑚𝑛𝑑. 𝑠𝑖𝑑𝑒𝑛+𝐿å𝑛 𝑜𝑣𝑒𝑟𝑓. 𝑡𝑖𝑙 𝑘𝑟𝑒𝑑.  𝑓𝑜𝑟𝑒𝑡. 𝑓𝑜𝑟 12 𝑚𝑛𝑑. 𝑠𝑖𝑑𝑒𝑛</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−1</a:t>
              </a:r>
              <a:endParaRPr lang="nb-NO" sz="900" i="1"/>
            </a:p>
          </xdr:txBody>
        </xdr:sp>
      </mc:Fallback>
    </mc:AlternateContent>
    <xdr:clientData/>
  </xdr:oneCellAnchor>
  <xdr:oneCellAnchor>
    <xdr:from>
      <xdr:col>4</xdr:col>
      <xdr:colOff>19049</xdr:colOff>
      <xdr:row>44</xdr:row>
      <xdr:rowOff>109537</xdr:rowOff>
    </xdr:from>
    <xdr:ext cx="5172075" cy="459806"/>
    <mc:AlternateContent xmlns:mc="http://schemas.openxmlformats.org/markup-compatibility/2006" xmlns:a14="http://schemas.microsoft.com/office/drawing/2010/main">
      <mc:Choice Requires="a14">
        <xdr:sp macro="" textlink="">
          <xdr:nvSpPr>
            <xdr:cNvPr id="50" name="TekstSylinder 49">
              <a:extLst>
                <a:ext uri="{FF2B5EF4-FFF2-40B4-BE49-F238E27FC236}">
                  <a16:creationId xmlns:a16="http://schemas.microsoft.com/office/drawing/2014/main" id="{A3999C6F-07D1-4956-9040-CB3E2416B1F6}"/>
                </a:ext>
              </a:extLst>
            </xdr:cNvPr>
            <xdr:cNvSpPr txBox="1"/>
          </xdr:nvSpPr>
          <xdr:spPr>
            <a:xfrm>
              <a:off x="2219324" y="33189862"/>
              <a:ext cx="5172075" cy="4598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𝐼𝑛𝑛𝑠𝑘𝑢𝑑𝑑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𝑓𝑟𝑎</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𝑔𝑗𝑒𝑙𝑑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num>
                      <m:den>
                        <m:r>
                          <a:rPr lang="en-GB" sz="900" i="1">
                            <a:solidFill>
                              <a:schemeClr val="tx1"/>
                            </a:solidFill>
                            <a:effectLst/>
                            <a:latin typeface="Cambria Math" panose="02040503050406030204" pitchFamily="18" charset="0"/>
                            <a:ea typeface="+mn-ea"/>
                            <a:cs typeface="+mn-cs"/>
                          </a:rPr>
                          <m:t>𝐼𝑛𝑛𝑠𝑘𝑢𝑑𝑑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𝑓𝑟𝑎</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𝑔𝑗𝑒𝑙𝑑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𝑡𝑖𝑙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𝑘𝑢𝑛𝑑𝑒𝑟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𝑓𝑜𝑟</m:t>
                        </m:r>
                        <m:r>
                          <a:rPr lang="en-GB" sz="900" i="1">
                            <a:solidFill>
                              <a:schemeClr val="tx1"/>
                            </a:solidFill>
                            <a:effectLst/>
                            <a:latin typeface="Cambria Math" panose="02040503050406030204" pitchFamily="18" charset="0"/>
                            <a:ea typeface="+mn-ea"/>
                            <a:cs typeface="+mn-cs"/>
                          </a:rPr>
                          <m:t> 12 </m:t>
                        </m:r>
                        <m:r>
                          <a:rPr lang="en-GB" sz="900" i="1">
                            <a:solidFill>
                              <a:schemeClr val="tx1"/>
                            </a:solidFill>
                            <a:effectLst/>
                            <a:latin typeface="Cambria Math" panose="02040503050406030204" pitchFamily="18" charset="0"/>
                            <a:ea typeface="+mn-ea"/>
                            <a:cs typeface="+mn-cs"/>
                          </a:rPr>
                          <m:t>𝑚</m:t>
                        </m:r>
                        <m:r>
                          <a:rPr lang="en-GB" sz="900" i="1">
                            <a:solidFill>
                              <a:schemeClr val="tx1"/>
                            </a:solidFill>
                            <a:effectLst/>
                            <a:latin typeface="Cambria Math" panose="02040503050406030204" pitchFamily="18" charset="0"/>
                            <a:ea typeface="+mn-ea"/>
                            <a:cs typeface="+mn-cs"/>
                          </a:rPr>
                          <m:t>å</m:t>
                        </m:r>
                        <m:r>
                          <a:rPr lang="en-GB" sz="900" i="1">
                            <a:solidFill>
                              <a:schemeClr val="tx1"/>
                            </a:solidFill>
                            <a:effectLst/>
                            <a:latin typeface="Cambria Math" panose="02040503050406030204" pitchFamily="18" charset="0"/>
                            <a:ea typeface="+mn-ea"/>
                            <a:cs typeface="+mn-cs"/>
                          </a:rPr>
                          <m:t>𝑛𝑒𝑑𝑒𝑟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𝑠𝑖𝑑𝑒𝑛</m:t>
                        </m:r>
                      </m:den>
                    </m:f>
                    <m:r>
                      <a:rPr lang="en-GB" sz="900" i="1">
                        <a:solidFill>
                          <a:schemeClr val="tx1"/>
                        </a:solidFill>
                        <a:effectLst/>
                        <a:latin typeface="Cambria Math" panose="02040503050406030204" pitchFamily="18" charset="0"/>
                        <a:ea typeface="+mn-ea"/>
                        <a:cs typeface="+mn-cs"/>
                      </a:rPr>
                      <m:t>−1</m:t>
                    </m:r>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50" name="TekstSylinder 49">
              <a:extLst>
                <a:ext uri="{FF2B5EF4-FFF2-40B4-BE49-F238E27FC236}">
                  <a16:creationId xmlns:a16="http://schemas.microsoft.com/office/drawing/2014/main" id="{A3999C6F-07D1-4956-9040-CB3E2416B1F6}"/>
                </a:ext>
              </a:extLst>
            </xdr:cNvPr>
            <xdr:cNvSpPr txBox="1"/>
          </xdr:nvSpPr>
          <xdr:spPr>
            <a:xfrm>
              <a:off x="2219324" y="33189862"/>
              <a:ext cx="5172075" cy="4598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𝐼𝑛𝑛𝑠𝑘𝑢𝑑𝑑 𝑓𝑟𝑎 𝑜𝑔 𝑔𝑗𝑒𝑙𝑑 𝑡𝑖𝑙 𝑘𝑢𝑛𝑑𝑒𝑟</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𝐼𝑛𝑛𝑠𝑘𝑢𝑑𝑑 𝑓𝑟𝑎 𝑜𝑔 𝑔𝑗𝑒𝑙𝑑 𝑡𝑖𝑙 𝑘𝑢𝑛𝑑𝑒𝑟 𝑓𝑜𝑟 12 𝑚å𝑛𝑒𝑑𝑒𝑟 𝑠𝑖𝑑𝑒𝑛</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−1</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9525</xdr:colOff>
      <xdr:row>46</xdr:row>
      <xdr:rowOff>119062</xdr:rowOff>
    </xdr:from>
    <xdr:ext cx="5200650" cy="523028"/>
    <mc:AlternateContent xmlns:mc="http://schemas.openxmlformats.org/markup-compatibility/2006" xmlns:a14="http://schemas.microsoft.com/office/drawing/2010/main">
      <mc:Choice Requires="a14">
        <xdr:sp macro="" textlink="">
          <xdr:nvSpPr>
            <xdr:cNvPr id="51" name="TekstSylinder 50">
              <a:extLst>
                <a:ext uri="{FF2B5EF4-FFF2-40B4-BE49-F238E27FC236}">
                  <a16:creationId xmlns:a16="http://schemas.microsoft.com/office/drawing/2014/main" id="{819CCDAF-6574-433A-96D1-98E5CEA5EBA7}"/>
                </a:ext>
              </a:extLst>
            </xdr:cNvPr>
            <xdr:cNvSpPr txBox="1"/>
          </xdr:nvSpPr>
          <xdr:spPr>
            <a:xfrm>
              <a:off x="2209800" y="34971037"/>
              <a:ext cx="5200650" cy="523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i="1">
                                <a:solidFill>
                                  <a:schemeClr val="tx1"/>
                                </a:solidFill>
                                <a:effectLst/>
                                <a:latin typeface="Cambria Math" panose="02040503050406030204" pitchFamily="18" charset="0"/>
                                <a:ea typeface="+mn-ea"/>
                                <a:cs typeface="+mn-cs"/>
                              </a:rPr>
                              <m:t>𝑇𝑎𝑝</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m:t>
                            </m:r>
                            <m:r>
                              <a:rPr lang="nb-NO" sz="900" i="1">
                                <a:solidFill>
                                  <a:schemeClr val="tx1"/>
                                </a:solidFill>
                                <a:effectLst/>
                                <a:latin typeface="Cambria Math" panose="02040503050406030204" pitchFamily="18" charset="0"/>
                                <a:ea typeface="+mn-ea"/>
                                <a:cs typeface="+mn-cs"/>
                              </a:rPr>
                              <m:t>𝑢𝑡𝑙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𝑜𝑔</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𝑔𝑎𝑟𝑎𝑛𝑡𝑖𝑒𝑟</m:t>
                            </m:r>
                          </m:e>
                        </m:d>
                        <m:r>
                          <a:rPr lang="nb-NO" sz="900" i="1">
                            <a:solidFill>
                              <a:schemeClr val="tx1"/>
                            </a:solidFill>
                            <a:effectLst/>
                            <a:latin typeface="Cambria Math" panose="02040503050406030204" pitchFamily="18" charset="0"/>
                            <a:ea typeface="+mn-ea"/>
                            <a:cs typeface="+mn-cs"/>
                          </a:rPr>
                          <m:t>×(</m:t>
                        </m:r>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𝐴𝑐𝑡</m:t>
                            </m:r>
                          </m:num>
                          <m:den>
                            <m:r>
                              <a:rPr lang="nb-NO" sz="900" i="1">
                                <a:solidFill>
                                  <a:schemeClr val="tx1"/>
                                </a:solidFill>
                                <a:effectLst/>
                                <a:latin typeface="Cambria Math" panose="02040503050406030204" pitchFamily="18" charset="0"/>
                                <a:ea typeface="+mn-ea"/>
                                <a:cs typeface="+mn-cs"/>
                              </a:rPr>
                              <m:t>𝐴𝑐𝑡</m:t>
                            </m:r>
                          </m:den>
                        </m:f>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𝑢𝑡𝑙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𝑘𝑢𝑛𝑑𝑒𝑟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51" name="TekstSylinder 50">
              <a:extLst>
                <a:ext uri="{FF2B5EF4-FFF2-40B4-BE49-F238E27FC236}">
                  <a16:creationId xmlns:a16="http://schemas.microsoft.com/office/drawing/2014/main" id="{819CCDAF-6574-433A-96D1-98E5CEA5EBA7}"/>
                </a:ext>
              </a:extLst>
            </xdr:cNvPr>
            <xdr:cNvSpPr txBox="1"/>
          </xdr:nvSpPr>
          <xdr:spPr>
            <a:xfrm>
              <a:off x="2209800" y="34971037"/>
              <a:ext cx="5200650" cy="523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((𝑇𝑎𝑝 𝑝å 𝑢𝑡𝑙å𝑛 𝑜𝑔 𝑔𝑎𝑟𝑎𝑛𝑡𝑖𝑒𝑟)×(𝐴𝑐𝑡/𝐴𝑐𝑡) )/(𝐵𝑟𝑢𝑡𝑡𝑜 𝑢𝑡𝑙å𝑛 𝑡𝑖𝑙 𝑘𝑢𝑛𝑑𝑒𝑟)</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19051</xdr:colOff>
      <xdr:row>52</xdr:row>
      <xdr:rowOff>119062</xdr:rowOff>
    </xdr:from>
    <xdr:ext cx="5181600" cy="263021"/>
    <mc:AlternateContent xmlns:mc="http://schemas.openxmlformats.org/markup-compatibility/2006" xmlns:a14="http://schemas.microsoft.com/office/drawing/2010/main">
      <mc:Choice Requires="a14">
        <xdr:sp macro="" textlink="">
          <xdr:nvSpPr>
            <xdr:cNvPr id="52" name="TekstSylinder 51">
              <a:extLst>
                <a:ext uri="{FF2B5EF4-FFF2-40B4-BE49-F238E27FC236}">
                  <a16:creationId xmlns:a16="http://schemas.microsoft.com/office/drawing/2014/main" id="{25FE353F-7675-4269-99D5-5DF8CDEB0AC4}"/>
                </a:ext>
              </a:extLst>
            </xdr:cNvPr>
            <xdr:cNvSpPr txBox="1"/>
          </xdr:nvSpPr>
          <xdr:spPr>
            <a:xfrm>
              <a:off x="2219326" y="40285987"/>
              <a:ext cx="5181600" cy="2630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𝑚𝑖𝑠𝑙𝑖𝑔h𝑜𝑙𝑑𝑡𝑒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𝑒𝑛𝑔𝑎𝑠𝑗𝑒𝑚𝑒𝑛𝑡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𝑜𝑣𝑒𝑟</m:t>
                        </m:r>
                        <m:r>
                          <a:rPr lang="nb-NO" sz="900" i="1">
                            <a:solidFill>
                              <a:schemeClr val="tx1"/>
                            </a:solidFill>
                            <a:effectLst/>
                            <a:latin typeface="Cambria Math" panose="02040503050406030204" pitchFamily="18" charset="0"/>
                            <a:ea typeface="+mn-ea"/>
                            <a:cs typeface="+mn-cs"/>
                          </a:rPr>
                          <m:t> 90 </m:t>
                        </m:r>
                        <m:r>
                          <a:rPr lang="nb-NO" sz="900" i="1">
                            <a:solidFill>
                              <a:schemeClr val="tx1"/>
                            </a:solidFill>
                            <a:effectLst/>
                            <a:latin typeface="Cambria Math" panose="02040503050406030204" pitchFamily="18" charset="0"/>
                            <a:ea typeface="+mn-ea"/>
                            <a:cs typeface="+mn-cs"/>
                          </a:rPr>
                          <m:t>𝑑𝑎𝑔𝑒𝑟</m:t>
                        </m:r>
                      </m:num>
                      <m:den>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𝑢𝑡𝑙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𝑘𝑢𝑛𝑑𝑒𝑟</m:t>
                        </m:r>
                      </m:den>
                    </m:f>
                  </m:oMath>
                </m:oMathPara>
              </a14:m>
              <a:endParaRPr lang="nb-NO" sz="900" i="1"/>
            </a:p>
          </xdr:txBody>
        </xdr:sp>
      </mc:Choice>
      <mc:Fallback xmlns="">
        <xdr:sp macro="" textlink="">
          <xdr:nvSpPr>
            <xdr:cNvPr id="52" name="TekstSylinder 51">
              <a:extLst>
                <a:ext uri="{FF2B5EF4-FFF2-40B4-BE49-F238E27FC236}">
                  <a16:creationId xmlns:a16="http://schemas.microsoft.com/office/drawing/2014/main" id="{25FE353F-7675-4269-99D5-5DF8CDEB0AC4}"/>
                </a:ext>
              </a:extLst>
            </xdr:cNvPr>
            <xdr:cNvSpPr txBox="1"/>
          </xdr:nvSpPr>
          <xdr:spPr>
            <a:xfrm>
              <a:off x="2219326" y="40285987"/>
              <a:ext cx="5181600" cy="2630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b-NO" sz="900" i="0">
                  <a:solidFill>
                    <a:schemeClr val="tx1"/>
                  </a:solidFill>
                  <a:effectLst/>
                  <a:latin typeface="Cambria Math" panose="02040503050406030204" pitchFamily="18" charset="0"/>
                  <a:ea typeface="+mn-ea"/>
                  <a:cs typeface="+mn-cs"/>
                </a:rPr>
                <a:t>(𝐵𝑟𝑢𝑡𝑡𝑜 𝑚𝑖𝑠𝑙𝑖𝑔ℎ𝑜𝑙𝑑𝑡𝑒 𝑒𝑛𝑔𝑎𝑠𝑗𝑒𝑚𝑒𝑛𝑡 𝑜𝑣𝑒𝑟 90 𝑑𝑎𝑔𝑒𝑟)/(𝐵𝑟𝑢𝑡𝑡𝑜 𝑢𝑡𝑙å𝑛 𝑡𝑖𝑙 𝑘𝑢𝑛𝑑𝑒𝑟)</a:t>
              </a:r>
              <a:endParaRPr lang="nb-NO" sz="900" i="1"/>
            </a:p>
          </xdr:txBody>
        </xdr:sp>
      </mc:Fallback>
    </mc:AlternateContent>
    <xdr:clientData/>
  </xdr:oneCellAnchor>
  <xdr:oneCellAnchor>
    <xdr:from>
      <xdr:col>4</xdr:col>
      <xdr:colOff>9525</xdr:colOff>
      <xdr:row>54</xdr:row>
      <xdr:rowOff>109537</xdr:rowOff>
    </xdr:from>
    <xdr:ext cx="5172075" cy="435247"/>
    <mc:AlternateContent xmlns:mc="http://schemas.openxmlformats.org/markup-compatibility/2006" xmlns:a14="http://schemas.microsoft.com/office/drawing/2010/main">
      <mc:Choice Requires="a14">
        <xdr:sp macro="" textlink="">
          <xdr:nvSpPr>
            <xdr:cNvPr id="53" name="TekstSylinder 52">
              <a:extLst>
                <a:ext uri="{FF2B5EF4-FFF2-40B4-BE49-F238E27FC236}">
                  <a16:creationId xmlns:a16="http://schemas.microsoft.com/office/drawing/2014/main" id="{124363FD-2DEC-433F-B38C-2326E1550BFB}"/>
                </a:ext>
              </a:extLst>
            </xdr:cNvPr>
            <xdr:cNvSpPr txBox="1"/>
          </xdr:nvSpPr>
          <xdr:spPr>
            <a:xfrm>
              <a:off x="2209800" y="42048112"/>
              <a:ext cx="5172075"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ø</m:t>
                        </m:r>
                        <m:r>
                          <a:rPr lang="nb-NO" sz="900" i="1">
                            <a:solidFill>
                              <a:schemeClr val="tx1"/>
                            </a:solidFill>
                            <a:effectLst/>
                            <a:latin typeface="Cambria Math" panose="02040503050406030204" pitchFamily="18" charset="0"/>
                            <a:ea typeface="+mn-ea"/>
                            <a:cs typeface="+mn-cs"/>
                          </a:rPr>
                          <m:t>𝑣𝑟𝑖𝑔𝑒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𝑡𝑎𝑝𝑠𝑢𝑡𝑠𝑎𝑡𝑡𝑒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𝑒𝑛𝑔𝑎𝑠𝑗𝑒𝑚𝑒𝑛𝑡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𝑠𝑜𝑚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𝑖𝑘𝑘𝑒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𝑚𝑖𝑠𝑙𝑖𝑔h𝑜𝑙𝑑𝑡</m:t>
                        </m:r>
                      </m:num>
                      <m:den>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𝑢𝑡𝑙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𝑘𝑢𝑛𝑑𝑒𝑟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53" name="TekstSylinder 52">
              <a:extLst>
                <a:ext uri="{FF2B5EF4-FFF2-40B4-BE49-F238E27FC236}">
                  <a16:creationId xmlns:a16="http://schemas.microsoft.com/office/drawing/2014/main" id="{124363FD-2DEC-433F-B38C-2326E1550BFB}"/>
                </a:ext>
              </a:extLst>
            </xdr:cNvPr>
            <xdr:cNvSpPr txBox="1"/>
          </xdr:nvSpPr>
          <xdr:spPr>
            <a:xfrm>
              <a:off x="2209800" y="42048112"/>
              <a:ext cx="5172075"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(𝐵𝑟𝑢𝑡𝑡𝑜 ø𝑣𝑟𝑖𝑔𝑒 𝑡𝑎𝑝𝑠𝑢𝑡𝑠𝑎𝑡𝑡𝑒 𝑒𝑛𝑔𝑎𝑠𝑗𝑒𝑚𝑒𝑛𝑡 𝑠𝑜𝑚 𝑖𝑘𝑘𝑒 𝑒𝑟 𝑚𝑖𝑠𝑙𝑖𝑔ℎ𝑜𝑙𝑑𝑡)/(𝐵𝑟𝑢𝑡𝑡𝑜 𝑢𝑡𝑙å𝑛 𝑡𝑖𝑙 𝑘𝑢𝑛𝑑𝑒𝑟)</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28575</xdr:colOff>
      <xdr:row>56</xdr:row>
      <xdr:rowOff>100012</xdr:rowOff>
    </xdr:from>
    <xdr:ext cx="5153025" cy="263021"/>
    <mc:AlternateContent xmlns:mc="http://schemas.openxmlformats.org/markup-compatibility/2006" xmlns:a14="http://schemas.microsoft.com/office/drawing/2010/main">
      <mc:Choice Requires="a14">
        <xdr:sp macro="" textlink="">
          <xdr:nvSpPr>
            <xdr:cNvPr id="54" name="TekstSylinder 53">
              <a:extLst>
                <a:ext uri="{FF2B5EF4-FFF2-40B4-BE49-F238E27FC236}">
                  <a16:creationId xmlns:a16="http://schemas.microsoft.com/office/drawing/2014/main" id="{1EDD73F4-6EDF-468E-84A6-45B4A059919F}"/>
                </a:ext>
              </a:extLst>
            </xdr:cNvPr>
            <xdr:cNvSpPr txBox="1"/>
          </xdr:nvSpPr>
          <xdr:spPr>
            <a:xfrm>
              <a:off x="2228850" y="43810237"/>
              <a:ext cx="5153025" cy="2630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𝑁𝑒𝑡𝑡𝑜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𝑚𝑖𝑠𝑙𝑖𝑔h𝑜𝑙𝑑𝑡𝑒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𝑒𝑛𝑔𝑎𝑠𝑗𝑒𝑚𝑒𝑛𝑡</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𝑁𝑒𝑡𝑡𝑜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𝑎𝑛𝑑𝑟𝑒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𝑡𝑎𝑝𝑠𝑢𝑡𝑠𝑎𝑡𝑡𝑒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𝑒𝑛𝑔𝑎𝑠𝑗𝑒𝑚𝑒𝑛𝑡</m:t>
                        </m:r>
                      </m:num>
                      <m:den>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𝑢𝑡𝑙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𝑘𝑢𝑛𝑑𝑒𝑟</m:t>
                        </m:r>
                      </m:den>
                    </m:f>
                  </m:oMath>
                </m:oMathPara>
              </a14:m>
              <a:endParaRPr lang="nb-NO" sz="900" i="1"/>
            </a:p>
          </xdr:txBody>
        </xdr:sp>
      </mc:Choice>
      <mc:Fallback xmlns="">
        <xdr:sp macro="" textlink="">
          <xdr:nvSpPr>
            <xdr:cNvPr id="54" name="TekstSylinder 53">
              <a:extLst>
                <a:ext uri="{FF2B5EF4-FFF2-40B4-BE49-F238E27FC236}">
                  <a16:creationId xmlns:a16="http://schemas.microsoft.com/office/drawing/2014/main" id="{1EDD73F4-6EDF-468E-84A6-45B4A059919F}"/>
                </a:ext>
              </a:extLst>
            </xdr:cNvPr>
            <xdr:cNvSpPr txBox="1"/>
          </xdr:nvSpPr>
          <xdr:spPr>
            <a:xfrm>
              <a:off x="2228850" y="43810237"/>
              <a:ext cx="5153025" cy="2630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b-NO" sz="900" i="0">
                  <a:solidFill>
                    <a:schemeClr val="tx1"/>
                  </a:solidFill>
                  <a:effectLst/>
                  <a:latin typeface="Cambria Math" panose="02040503050406030204" pitchFamily="18" charset="0"/>
                  <a:ea typeface="+mn-ea"/>
                  <a:cs typeface="+mn-cs"/>
                </a:rPr>
                <a:t>(𝑁𝑒𝑡𝑡𝑜 𝑚𝑖𝑠𝑙𝑖𝑔ℎ𝑜𝑙𝑑𝑡𝑒 𝑒𝑛𝑔𝑎𝑠𝑗𝑒𝑚𝑒𝑛𝑡+𝑁𝑒𝑡𝑡𝑜 𝑎𝑛𝑑𝑟𝑒 𝑡𝑎𝑝𝑠𝑢𝑡𝑠𝑎𝑡𝑡𝑒 𝑒𝑛𝑔𝑎𝑠𝑗𝑒𝑚𝑒𝑛𝑡)/(𝐵𝑟𝑢𝑡𝑡𝑜 𝑢𝑡𝑙å𝑛 𝑡𝑖𝑙 𝑘𝑢𝑛𝑑𝑒𝑟)</a:t>
              </a:r>
              <a:endParaRPr lang="nb-NO" sz="900" i="1"/>
            </a:p>
          </xdr:txBody>
        </xdr:sp>
      </mc:Fallback>
    </mc:AlternateContent>
    <xdr:clientData/>
  </xdr:oneCellAnchor>
  <xdr:oneCellAnchor>
    <xdr:from>
      <xdr:col>4</xdr:col>
      <xdr:colOff>28576</xdr:colOff>
      <xdr:row>58</xdr:row>
      <xdr:rowOff>100012</xdr:rowOff>
    </xdr:from>
    <xdr:ext cx="5124450" cy="289631"/>
    <mc:AlternateContent xmlns:mc="http://schemas.openxmlformats.org/markup-compatibility/2006" xmlns:a14="http://schemas.microsoft.com/office/drawing/2010/main">
      <mc:Choice Requires="a14">
        <xdr:sp macro="" textlink="">
          <xdr:nvSpPr>
            <xdr:cNvPr id="55" name="TekstSylinder 54">
              <a:extLst>
                <a:ext uri="{FF2B5EF4-FFF2-40B4-BE49-F238E27FC236}">
                  <a16:creationId xmlns:a16="http://schemas.microsoft.com/office/drawing/2014/main" id="{D74E0574-2BB5-490B-A304-C53E6B4305A0}"/>
                </a:ext>
              </a:extLst>
            </xdr:cNvPr>
            <xdr:cNvSpPr txBox="1"/>
          </xdr:nvSpPr>
          <xdr:spPr>
            <a:xfrm>
              <a:off x="2228851" y="45581887"/>
              <a:ext cx="5124450" cy="2896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𝐼𝑛𝑑𝑖𝑣𝑖𝑑𝑢𝑒𝑙𝑙𝑒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𝑛𝑒𝑑𝑠𝑘𝑟𝑖𝑣𝑛𝑖𝑛𝑔𝑒𝑟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m:t>
                        </m:r>
                        <m:r>
                          <a:rPr lang="nb-NO" sz="900" i="1">
                            <a:solidFill>
                              <a:schemeClr val="tx1"/>
                            </a:solidFill>
                            <a:effectLst/>
                            <a:latin typeface="Cambria Math" panose="02040503050406030204" pitchFamily="18" charset="0"/>
                            <a:ea typeface="+mn-ea"/>
                            <a:cs typeface="+mn-cs"/>
                          </a:rPr>
                          <m:t>𝑚𝑖𝑠𝑙𝑖𝑔h𝑜𝑙𝑑𝑡𝑒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𝑒𝑛𝑔𝑎𝑠𝑗𝑒𝑚𝑒𝑛𝑡𝑒𝑟</m:t>
                        </m:r>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𝑚𝑖𝑠𝑙𝑖𝑔h𝑜𝑙𝑑𝑡𝑒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𝑒𝑛𝑔𝑎𝑠𝑗𝑒𝑚𝑒𝑛𝑡𝑒𝑟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𝑜𝑣𝑒𝑟</m:t>
                        </m:r>
                        <m:r>
                          <a:rPr lang="nb-NO" sz="900" i="1">
                            <a:solidFill>
                              <a:schemeClr val="tx1"/>
                            </a:solidFill>
                            <a:effectLst/>
                            <a:latin typeface="Cambria Math" panose="02040503050406030204" pitchFamily="18" charset="0"/>
                            <a:ea typeface="+mn-ea"/>
                            <a:cs typeface="+mn-cs"/>
                          </a:rPr>
                          <m:t> 90 </m:t>
                        </m:r>
                        <m:r>
                          <a:rPr lang="nb-NO" sz="900" i="1">
                            <a:solidFill>
                              <a:schemeClr val="tx1"/>
                            </a:solidFill>
                            <a:effectLst/>
                            <a:latin typeface="Cambria Math" panose="02040503050406030204" pitchFamily="18" charset="0"/>
                            <a:ea typeface="+mn-ea"/>
                            <a:cs typeface="+mn-cs"/>
                          </a:rPr>
                          <m:t>𝑑𝑎𝑔𝑒𝑟</m:t>
                        </m:r>
                      </m:den>
                    </m:f>
                  </m:oMath>
                </m:oMathPara>
              </a14:m>
              <a:endParaRPr lang="nb-NO" sz="900" i="1"/>
            </a:p>
          </xdr:txBody>
        </xdr:sp>
      </mc:Choice>
      <mc:Fallback xmlns="">
        <xdr:sp macro="" textlink="">
          <xdr:nvSpPr>
            <xdr:cNvPr id="55" name="TekstSylinder 54">
              <a:extLst>
                <a:ext uri="{FF2B5EF4-FFF2-40B4-BE49-F238E27FC236}">
                  <a16:creationId xmlns:a16="http://schemas.microsoft.com/office/drawing/2014/main" id="{D74E0574-2BB5-490B-A304-C53E6B4305A0}"/>
                </a:ext>
              </a:extLst>
            </xdr:cNvPr>
            <xdr:cNvSpPr txBox="1"/>
          </xdr:nvSpPr>
          <xdr:spPr>
            <a:xfrm>
              <a:off x="2228851" y="45581887"/>
              <a:ext cx="5124450" cy="2896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b-NO" sz="900" i="0">
                  <a:solidFill>
                    <a:schemeClr val="tx1"/>
                  </a:solidFill>
                  <a:effectLst/>
                  <a:latin typeface="Cambria Math" panose="02040503050406030204" pitchFamily="18" charset="0"/>
                  <a:ea typeface="+mn-ea"/>
                  <a:cs typeface="+mn-cs"/>
                </a:rPr>
                <a:t>(𝐼𝑛𝑑𝑖𝑣𝑖𝑑𝑢𝑒𝑙𝑙𝑒 𝑛𝑒𝑑𝑠𝑘𝑟𝑖𝑣𝑛𝑖𝑛𝑔𝑒𝑟 𝑝å 𝑚𝑖𝑠𝑙𝑖𝑔ℎ𝑜𝑙𝑑𝑡𝑒 𝑒𝑛𝑔𝑎𝑠𝑗𝑒𝑚𝑒𝑛𝑡𝑒𝑟 )/(𝐵𝑟𝑢𝑡𝑡𝑜 𝑚𝑖𝑠𝑙𝑖𝑔ℎ𝑜𝑙𝑑𝑡𝑒 𝑒𝑛𝑔𝑎𝑠𝑗𝑒𝑚𝑒𝑛𝑡𝑒𝑟 𝑜𝑣𝑒𝑟 90 𝑑𝑎𝑔𝑒𝑟)</a:t>
              </a:r>
              <a:endParaRPr lang="nb-NO" sz="900" i="1"/>
            </a:p>
          </xdr:txBody>
        </xdr:sp>
      </mc:Fallback>
    </mc:AlternateContent>
    <xdr:clientData/>
  </xdr:oneCellAnchor>
  <xdr:oneCellAnchor>
    <xdr:from>
      <xdr:col>4</xdr:col>
      <xdr:colOff>28576</xdr:colOff>
      <xdr:row>60</xdr:row>
      <xdr:rowOff>100012</xdr:rowOff>
    </xdr:from>
    <xdr:ext cx="5153024" cy="289631"/>
    <mc:AlternateContent xmlns:mc="http://schemas.openxmlformats.org/markup-compatibility/2006" xmlns:a14="http://schemas.microsoft.com/office/drawing/2010/main">
      <mc:Choice Requires="a14">
        <xdr:sp macro="" textlink="">
          <xdr:nvSpPr>
            <xdr:cNvPr id="56" name="TekstSylinder 55">
              <a:extLst>
                <a:ext uri="{FF2B5EF4-FFF2-40B4-BE49-F238E27FC236}">
                  <a16:creationId xmlns:a16="http://schemas.microsoft.com/office/drawing/2014/main" id="{2002AF53-71D7-4008-9782-9A6512418D76}"/>
                </a:ext>
              </a:extLst>
            </xdr:cNvPr>
            <xdr:cNvSpPr txBox="1"/>
          </xdr:nvSpPr>
          <xdr:spPr>
            <a:xfrm>
              <a:off x="2228851" y="47353537"/>
              <a:ext cx="5153024" cy="2896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𝐼𝑛𝑑𝑖𝑣𝑖𝑑𝑢𝑒𝑙𝑙𝑒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𝑛𝑒𝑑𝑠𝑘𝑟𝑖𝑣𝑛𝑖𝑛𝑔𝑒𝑟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ø</m:t>
                        </m:r>
                        <m:r>
                          <a:rPr lang="nb-NO" sz="900" i="1">
                            <a:solidFill>
                              <a:schemeClr val="tx1"/>
                            </a:solidFill>
                            <a:effectLst/>
                            <a:latin typeface="Cambria Math" panose="02040503050406030204" pitchFamily="18" charset="0"/>
                            <a:ea typeface="+mn-ea"/>
                            <a:cs typeface="+mn-cs"/>
                          </a:rPr>
                          <m:t>𝑣𝑟𝑖𝑔𝑒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𝑡𝑎𝑝𝑠𝑢𝑡𝑠𝑎𝑡𝑡𝑒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𝑒𝑛𝑔𝑎𝑠𝑗𝑒𝑚𝑒𝑛𝑡𝑒𝑟</m:t>
                        </m:r>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ø</m:t>
                        </m:r>
                        <m:r>
                          <a:rPr lang="nb-NO" sz="900" i="1">
                            <a:solidFill>
                              <a:schemeClr val="tx1"/>
                            </a:solidFill>
                            <a:effectLst/>
                            <a:latin typeface="Cambria Math" panose="02040503050406030204" pitchFamily="18" charset="0"/>
                            <a:ea typeface="+mn-ea"/>
                            <a:cs typeface="+mn-cs"/>
                          </a:rPr>
                          <m:t>𝑣𝑟𝑖𝑔𝑒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𝑡𝑎𝑝𝑠𝑢𝑡𝑠𝑎𝑡𝑡𝑒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𝑒𝑛𝑔𝑎𝑠𝑗𝑒𝑚𝑒𝑛𝑡𝑒𝑟</m:t>
                        </m:r>
                      </m:den>
                    </m:f>
                  </m:oMath>
                </m:oMathPara>
              </a14:m>
              <a:endParaRPr lang="nb-NO" sz="900" i="1"/>
            </a:p>
          </xdr:txBody>
        </xdr:sp>
      </mc:Choice>
      <mc:Fallback xmlns="">
        <xdr:sp macro="" textlink="">
          <xdr:nvSpPr>
            <xdr:cNvPr id="56" name="TekstSylinder 55">
              <a:extLst>
                <a:ext uri="{FF2B5EF4-FFF2-40B4-BE49-F238E27FC236}">
                  <a16:creationId xmlns:a16="http://schemas.microsoft.com/office/drawing/2014/main" id="{2002AF53-71D7-4008-9782-9A6512418D76}"/>
                </a:ext>
              </a:extLst>
            </xdr:cNvPr>
            <xdr:cNvSpPr txBox="1"/>
          </xdr:nvSpPr>
          <xdr:spPr>
            <a:xfrm>
              <a:off x="2228851" y="47353537"/>
              <a:ext cx="5153024" cy="2896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b-NO" sz="900" i="0">
                  <a:solidFill>
                    <a:schemeClr val="tx1"/>
                  </a:solidFill>
                  <a:effectLst/>
                  <a:latin typeface="Cambria Math" panose="02040503050406030204" pitchFamily="18" charset="0"/>
                  <a:ea typeface="+mn-ea"/>
                  <a:cs typeface="+mn-cs"/>
                </a:rPr>
                <a:t>(𝐼𝑛𝑑𝑖𝑣𝑖𝑑𝑢𝑒𝑙𝑙𝑒 𝑛𝑒𝑑𝑠𝑘𝑟𝑖𝑣𝑛𝑖𝑛𝑔𝑒𝑟 𝑝å ø𝑣𝑟𝑖𝑔𝑒 𝑡𝑎𝑝𝑠𝑢𝑡𝑠𝑎𝑡𝑡𝑒 𝑒𝑛𝑔𝑎𝑠𝑗𝑒𝑚𝑒𝑛𝑡𝑒𝑟 )/(𝐵𝑟𝑢𝑡𝑡𝑜 ø𝑣𝑟𝑖𝑔𝑒 𝑡𝑎𝑝𝑠𝑢𝑡𝑠𝑎𝑡𝑡𝑒 𝑒𝑛𝑔𝑎𝑠𝑗𝑒𝑚𝑒𝑛𝑡𝑒𝑟)</a:t>
              </a:r>
              <a:endParaRPr lang="nb-NO" sz="900" i="1"/>
            </a:p>
          </xdr:txBody>
        </xdr:sp>
      </mc:Fallback>
    </mc:AlternateContent>
    <xdr:clientData/>
  </xdr:oneCellAnchor>
  <xdr:oneCellAnchor>
    <xdr:from>
      <xdr:col>4</xdr:col>
      <xdr:colOff>9526</xdr:colOff>
      <xdr:row>62</xdr:row>
      <xdr:rowOff>80962</xdr:rowOff>
    </xdr:from>
    <xdr:ext cx="5172074" cy="435247"/>
    <mc:AlternateContent xmlns:mc="http://schemas.openxmlformats.org/markup-compatibility/2006" xmlns:a14="http://schemas.microsoft.com/office/drawing/2010/main">
      <mc:Choice Requires="a14">
        <xdr:sp macro="" textlink="">
          <xdr:nvSpPr>
            <xdr:cNvPr id="57" name="TekstSylinder 56">
              <a:extLst>
                <a:ext uri="{FF2B5EF4-FFF2-40B4-BE49-F238E27FC236}">
                  <a16:creationId xmlns:a16="http://schemas.microsoft.com/office/drawing/2014/main" id="{5A74FB9D-7118-40E9-864B-FA325A5021DD}"/>
                </a:ext>
              </a:extLst>
            </xdr:cNvPr>
            <xdr:cNvSpPr txBox="1"/>
          </xdr:nvSpPr>
          <xdr:spPr>
            <a:xfrm>
              <a:off x="2209801" y="49106137"/>
              <a:ext cx="517207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𝑆𝑢𝑚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𝑒𝑔𝑒𝑛𝑘𝑎𝑝𝑖𝑡𝑎𝑙</m:t>
                        </m:r>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𝑆𝑢𝑚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𝑒𝑖𝑒𝑛𝑑𝑒𝑙𝑒𝑟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57" name="TekstSylinder 56">
              <a:extLst>
                <a:ext uri="{FF2B5EF4-FFF2-40B4-BE49-F238E27FC236}">
                  <a16:creationId xmlns:a16="http://schemas.microsoft.com/office/drawing/2014/main" id="{5A74FB9D-7118-40E9-864B-FA325A5021DD}"/>
                </a:ext>
              </a:extLst>
            </xdr:cNvPr>
            <xdr:cNvSpPr txBox="1"/>
          </xdr:nvSpPr>
          <xdr:spPr>
            <a:xfrm>
              <a:off x="2209801" y="49106137"/>
              <a:ext cx="517207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(𝑆𝑢𝑚 𝑒𝑔𝑒𝑛𝑘𝑎𝑝𝑖𝑡𝑎𝑙 )/(𝑆𝑢𝑚 𝑒𝑖𝑒𝑛𝑑𝑒𝑙𝑒𝑟)</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9526</xdr:colOff>
      <xdr:row>65</xdr:row>
      <xdr:rowOff>185737</xdr:rowOff>
    </xdr:from>
    <xdr:ext cx="5200650" cy="293029"/>
    <mc:AlternateContent xmlns:mc="http://schemas.openxmlformats.org/markup-compatibility/2006" xmlns:a14="http://schemas.microsoft.com/office/drawing/2010/main">
      <mc:Choice Requires="a14">
        <xdr:sp macro="" textlink="">
          <xdr:nvSpPr>
            <xdr:cNvPr id="58" name="TekstSylinder 57">
              <a:extLst>
                <a:ext uri="{FF2B5EF4-FFF2-40B4-BE49-F238E27FC236}">
                  <a16:creationId xmlns:a16="http://schemas.microsoft.com/office/drawing/2014/main" id="{DA4B6F6C-E128-43DA-AEEB-CE3A5C4DCE84}"/>
                </a:ext>
              </a:extLst>
            </xdr:cNvPr>
            <xdr:cNvSpPr txBox="1"/>
          </xdr:nvSpPr>
          <xdr:spPr>
            <a:xfrm>
              <a:off x="2209801" y="51868387"/>
              <a:ext cx="5200650" cy="293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i="1">
                                <a:solidFill>
                                  <a:schemeClr val="tx1"/>
                                </a:solidFill>
                                <a:effectLst/>
                                <a:latin typeface="Cambria Math" panose="02040503050406030204" pitchFamily="18" charset="0"/>
                                <a:ea typeface="+mn-ea"/>
                                <a:cs typeface="+mn-cs"/>
                              </a:rPr>
                              <m:t>𝑆𝑢𝑚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𝐸𝐾</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𝑀𝑖𝑛𝑜𝑟𝑖𝑡𝑒𝑡𝑠𝑖𝑛𝑡𝑒𝑟𝑒𝑠𝑠𝑒𝑟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𝐻𝑦𝑏𝑟𝑖𝑑𝑘𝑎𝑝𝑖𝑡𝑎𝑙</m:t>
                            </m:r>
                          </m:e>
                        </m:d>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𝐸𝑖𝑒𝑟𝑎𝑛𝑑𝑒𝑙𝑠𝑏𝑟</m:t>
                        </m:r>
                        <m:r>
                          <a:rPr lang="nb-NO" sz="900" i="1">
                            <a:solidFill>
                              <a:schemeClr val="tx1"/>
                            </a:solidFill>
                            <a:effectLst/>
                            <a:latin typeface="Cambria Math" panose="02040503050406030204" pitchFamily="18" charset="0"/>
                            <a:ea typeface="+mn-ea"/>
                            <a:cs typeface="+mn-cs"/>
                          </a:rPr>
                          <m:t>ø</m:t>
                        </m:r>
                        <m:r>
                          <a:rPr lang="nb-NO" sz="900" i="1">
                            <a:solidFill>
                              <a:schemeClr val="tx1"/>
                            </a:solidFill>
                            <a:effectLst/>
                            <a:latin typeface="Cambria Math" panose="02040503050406030204" pitchFamily="18" charset="0"/>
                            <a:ea typeface="+mn-ea"/>
                            <a:cs typeface="+mn-cs"/>
                          </a:rPr>
                          <m:t>𝑘</m:t>
                        </m:r>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𝐴𝑛𝑡𝑎𝑙𝑙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𝑢𝑡𝑠𝑡𝑒𝑑𝑡𝑒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𝑒𝑔𝑒𝑛𝑘𝑎𝑝𝑖𝑡𝑎𝑙𝑏𝑒𝑣𝑖𝑠</m:t>
                        </m:r>
                      </m:den>
                    </m:f>
                  </m:oMath>
                </m:oMathPara>
              </a14:m>
              <a:endParaRPr lang="nb-NO" sz="900" i="1"/>
            </a:p>
          </xdr:txBody>
        </xdr:sp>
      </mc:Choice>
      <mc:Fallback xmlns="">
        <xdr:sp macro="" textlink="">
          <xdr:nvSpPr>
            <xdr:cNvPr id="58" name="TekstSylinder 57">
              <a:extLst>
                <a:ext uri="{FF2B5EF4-FFF2-40B4-BE49-F238E27FC236}">
                  <a16:creationId xmlns:a16="http://schemas.microsoft.com/office/drawing/2014/main" id="{DA4B6F6C-E128-43DA-AEEB-CE3A5C4DCE84}"/>
                </a:ext>
              </a:extLst>
            </xdr:cNvPr>
            <xdr:cNvSpPr txBox="1"/>
          </xdr:nvSpPr>
          <xdr:spPr>
            <a:xfrm>
              <a:off x="2209801" y="51868387"/>
              <a:ext cx="5200650" cy="293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b-NO" sz="900" i="0">
                  <a:solidFill>
                    <a:schemeClr val="tx1"/>
                  </a:solidFill>
                  <a:effectLst/>
                  <a:latin typeface="Cambria Math" panose="02040503050406030204" pitchFamily="18" charset="0"/>
                  <a:ea typeface="+mn-ea"/>
                  <a:cs typeface="+mn-cs"/>
                </a:rPr>
                <a:t>((𝑆𝑢𝑚 𝐸𝐾 −𝑀𝑖</a:t>
              </a:r>
              <a:r>
                <a:rPr lang="nb-NO" sz="900" b="0" i="0">
                  <a:solidFill>
                    <a:schemeClr val="tx1"/>
                  </a:solidFill>
                  <a:effectLst/>
                  <a:latin typeface="Cambria Math" panose="02040503050406030204" pitchFamily="18" charset="0"/>
                  <a:ea typeface="+mn-ea"/>
                  <a:cs typeface="+mn-cs"/>
                </a:rPr>
                <a:t>𝑛𝑜𝑟𝑖𝑡𝑒𝑡𝑠𝑖𝑛𝑡𝑒𝑟𝑒𝑠𝑠𝑒𝑟</a:t>
              </a:r>
              <a:r>
                <a:rPr lang="nb-NO" sz="900" i="0">
                  <a:solidFill>
                    <a:schemeClr val="tx1"/>
                  </a:solidFill>
                  <a:effectLst/>
                  <a:latin typeface="Cambria Math" panose="02040503050406030204" pitchFamily="18" charset="0"/>
                  <a:ea typeface="+mn-ea"/>
                  <a:cs typeface="+mn-cs"/>
                </a:rPr>
                <a:t> −𝐻𝑦𝑏𝑟𝑖𝑑𝑘</a:t>
              </a:r>
              <a:r>
                <a:rPr lang="nb-NO" sz="900" b="0" i="0">
                  <a:solidFill>
                    <a:schemeClr val="tx1"/>
                  </a:solidFill>
                  <a:effectLst/>
                  <a:latin typeface="Cambria Math" panose="02040503050406030204" pitchFamily="18" charset="0"/>
                  <a:ea typeface="+mn-ea"/>
                  <a:cs typeface="+mn-cs"/>
                </a:rPr>
                <a:t>𝑎𝑝𝑖𝑡𝑎𝑙)</a:t>
              </a:r>
              <a:r>
                <a:rPr lang="nb-NO" sz="900" i="0">
                  <a:solidFill>
                    <a:schemeClr val="tx1"/>
                  </a:solidFill>
                  <a:effectLst/>
                  <a:latin typeface="Cambria Math" panose="02040503050406030204" pitchFamily="18" charset="0"/>
                  <a:ea typeface="+mn-ea"/>
                  <a:cs typeface="+mn-cs"/>
                </a:rPr>
                <a:t>×𝐸𝑖𝑒𝑟𝑎𝑛𝑑𝑒𝑙𝑠𝑏𝑟ø𝑘  )/(𝐴𝑛𝑡𝑎𝑙𝑙 𝑢𝑡𝑠𝑡𝑒𝑑𝑡𝑒 𝑒𝑔𝑒𝑛𝑘𝑎𝑝𝑖𝑡𝑎𝑙𝑏𝑒𝑣𝑖𝑠)</a:t>
              </a:r>
              <a:endParaRPr lang="nb-NO" sz="900" i="1"/>
            </a:p>
          </xdr:txBody>
        </xdr:sp>
      </mc:Fallback>
    </mc:AlternateContent>
    <xdr:clientData/>
  </xdr:oneCellAnchor>
  <xdr:oneCellAnchor>
    <xdr:from>
      <xdr:col>4</xdr:col>
      <xdr:colOff>28575</xdr:colOff>
      <xdr:row>67</xdr:row>
      <xdr:rowOff>147637</xdr:rowOff>
    </xdr:from>
    <xdr:ext cx="5133975" cy="549381"/>
    <mc:AlternateContent xmlns:mc="http://schemas.openxmlformats.org/markup-compatibility/2006" xmlns:a14="http://schemas.microsoft.com/office/drawing/2010/main">
      <mc:Choice Requires="a14">
        <xdr:sp macro="" textlink="">
          <xdr:nvSpPr>
            <xdr:cNvPr id="59" name="TekstSylinder 58">
              <a:extLst>
                <a:ext uri="{FF2B5EF4-FFF2-40B4-BE49-F238E27FC236}">
                  <a16:creationId xmlns:a16="http://schemas.microsoft.com/office/drawing/2014/main" id="{7AA30F82-9167-4E70-933E-0D004D6287D9}"/>
                </a:ext>
              </a:extLst>
            </xdr:cNvPr>
            <xdr:cNvSpPr txBox="1"/>
          </xdr:nvSpPr>
          <xdr:spPr>
            <a:xfrm>
              <a:off x="2228850" y="53601937"/>
              <a:ext cx="5133975" cy="549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𝐵</m:t>
                        </m:r>
                        <m:r>
                          <a:rPr lang="nb-NO" sz="900" i="1">
                            <a:solidFill>
                              <a:schemeClr val="tx1"/>
                            </a:solidFill>
                            <a:effectLst/>
                            <a:latin typeface="Cambria Math" panose="02040503050406030204" pitchFamily="18" charset="0"/>
                            <a:ea typeface="+mn-ea"/>
                            <a:cs typeface="+mn-cs"/>
                          </a:rPr>
                          <m:t>ø</m:t>
                        </m:r>
                        <m:r>
                          <a:rPr lang="nb-NO" sz="900" i="1">
                            <a:solidFill>
                              <a:schemeClr val="tx1"/>
                            </a:solidFill>
                            <a:effectLst/>
                            <a:latin typeface="Cambria Math" panose="02040503050406030204" pitchFamily="18" charset="0"/>
                            <a:ea typeface="+mn-ea"/>
                            <a:cs typeface="+mn-cs"/>
                          </a:rPr>
                          <m:t>𝑟𝑠𝑘𝑢𝑟𝑠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m:t>
                        </m:r>
                        <m:r>
                          <a:rPr lang="nb-NO" sz="900" i="1">
                            <a:solidFill>
                              <a:schemeClr val="tx1"/>
                            </a:solidFill>
                            <a:effectLst/>
                            <a:latin typeface="Cambria Math" panose="02040503050406030204" pitchFamily="18" charset="0"/>
                            <a:ea typeface="+mn-ea"/>
                            <a:cs typeface="+mn-cs"/>
                          </a:rPr>
                          <m:t>𝑒𝑔𝑒𝑛𝑘𝑎𝑝𝑖𝑡𝑎𝑙𝑏𝑒𝑣𝑖𝑠𝑒𝑛𝑒</m:t>
                        </m:r>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𝑅𝑒𝑠𝑢𝑙𝑡𝑎𝑡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𝑒𝑔𝑒𝑛𝑘𝑎𝑝𝑖𝑡𝑎𝑙𝑏𝑒𝑣𝑖𝑠</m:t>
                        </m:r>
                        <m:r>
                          <a:rPr lang="nb-NO" sz="900" i="1">
                            <a:solidFill>
                              <a:schemeClr val="tx1"/>
                            </a:solidFill>
                            <a:effectLst/>
                            <a:latin typeface="Cambria Math" panose="02040503050406030204" pitchFamily="18" charset="0"/>
                            <a:ea typeface="+mn-ea"/>
                            <a:cs typeface="+mn-cs"/>
                          </a:rPr>
                          <m:t> ×(</m:t>
                        </m:r>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𝐴𝑐𝑡</m:t>
                            </m:r>
                          </m:num>
                          <m:den>
                            <m:r>
                              <a:rPr lang="nb-NO" sz="900" i="1">
                                <a:solidFill>
                                  <a:schemeClr val="tx1"/>
                                </a:solidFill>
                                <a:effectLst/>
                                <a:latin typeface="Cambria Math" panose="02040503050406030204" pitchFamily="18" charset="0"/>
                                <a:ea typeface="+mn-ea"/>
                                <a:cs typeface="+mn-cs"/>
                              </a:rPr>
                              <m:t>𝐴𝑐𝑡</m:t>
                            </m:r>
                          </m:den>
                        </m:f>
                        <m:r>
                          <a:rPr lang="nb-NO" sz="900" i="1">
                            <a:solidFill>
                              <a:schemeClr val="tx1"/>
                            </a:solidFill>
                            <a:effectLst/>
                            <a:latin typeface="Cambria Math" panose="02040503050406030204" pitchFamily="18" charset="0"/>
                            <a:ea typeface="+mn-ea"/>
                            <a:cs typeface="+mn-cs"/>
                          </a:rPr>
                          <m:t>)</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59" name="TekstSylinder 58">
              <a:extLst>
                <a:ext uri="{FF2B5EF4-FFF2-40B4-BE49-F238E27FC236}">
                  <a16:creationId xmlns:a16="http://schemas.microsoft.com/office/drawing/2014/main" id="{7AA30F82-9167-4E70-933E-0D004D6287D9}"/>
                </a:ext>
              </a:extLst>
            </xdr:cNvPr>
            <xdr:cNvSpPr txBox="1"/>
          </xdr:nvSpPr>
          <xdr:spPr>
            <a:xfrm>
              <a:off x="2228850" y="53601937"/>
              <a:ext cx="5133975" cy="549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(𝐵ø𝑟𝑠𝑘𝑢𝑟𝑠 𝑝å 𝑒𝑔𝑒𝑛𝑘𝑎𝑝𝑖𝑡𝑎𝑙𝑏𝑒𝑣𝑖𝑠𝑒𝑛𝑒 )/(𝑅𝑒𝑠𝑢𝑙𝑡𝑎𝑡 𝑝𝑒𝑟 𝑒𝑔𝑒𝑛𝑘𝑎𝑝𝑖𝑡𝑎𝑙𝑏𝑒𝑣𝑖𝑠 ×(𝐴𝑐𝑡/𝐴𝑐𝑡))</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19050</xdr:colOff>
      <xdr:row>69</xdr:row>
      <xdr:rowOff>152400</xdr:rowOff>
    </xdr:from>
    <xdr:ext cx="5181599" cy="389457"/>
    <mc:AlternateContent xmlns:mc="http://schemas.openxmlformats.org/markup-compatibility/2006" xmlns:a14="http://schemas.microsoft.com/office/drawing/2010/main">
      <mc:Choice Requires="a14">
        <xdr:sp macro="" textlink="">
          <xdr:nvSpPr>
            <xdr:cNvPr id="60" name="TekstSylinder 59">
              <a:extLst>
                <a:ext uri="{FF2B5EF4-FFF2-40B4-BE49-F238E27FC236}">
                  <a16:creationId xmlns:a16="http://schemas.microsoft.com/office/drawing/2014/main" id="{4DEF4D7D-2442-42F6-939E-DDCD7D4600F9}"/>
                </a:ext>
              </a:extLst>
            </xdr:cNvPr>
            <xdr:cNvSpPr txBox="1"/>
          </xdr:nvSpPr>
          <xdr:spPr>
            <a:xfrm>
              <a:off x="2219325" y="55378350"/>
              <a:ext cx="5181599" cy="3894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𝐵</m:t>
                        </m:r>
                        <m:r>
                          <a:rPr lang="nb-NO" sz="900" i="1">
                            <a:solidFill>
                              <a:schemeClr val="tx1"/>
                            </a:solidFill>
                            <a:effectLst/>
                            <a:latin typeface="Cambria Math" panose="02040503050406030204" pitchFamily="18" charset="0"/>
                            <a:ea typeface="+mn-ea"/>
                            <a:cs typeface="+mn-cs"/>
                          </a:rPr>
                          <m:t>ø</m:t>
                        </m:r>
                        <m:r>
                          <a:rPr lang="nb-NO" sz="900" i="1">
                            <a:solidFill>
                              <a:schemeClr val="tx1"/>
                            </a:solidFill>
                            <a:effectLst/>
                            <a:latin typeface="Cambria Math" panose="02040503050406030204" pitchFamily="18" charset="0"/>
                            <a:ea typeface="+mn-ea"/>
                            <a:cs typeface="+mn-cs"/>
                          </a:rPr>
                          <m:t>𝑟𝑠𝑘𝑢𝑟𝑠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m:t>
                        </m:r>
                        <m:r>
                          <a:rPr lang="nb-NO" sz="900" i="1">
                            <a:solidFill>
                              <a:schemeClr val="tx1"/>
                            </a:solidFill>
                            <a:effectLst/>
                            <a:latin typeface="Cambria Math" panose="02040503050406030204" pitchFamily="18" charset="0"/>
                            <a:ea typeface="+mn-ea"/>
                            <a:cs typeface="+mn-cs"/>
                          </a:rPr>
                          <m:t>𝑒𝑔𝑒𝑛𝑘𝑎𝑝𝑖𝑡𝑎𝑙𝑏𝑒𝑣𝑖𝑠𝑒𝑛𝑒</m:t>
                        </m:r>
                      </m:num>
                      <m:den>
                        <m:r>
                          <a:rPr lang="nb-NO" sz="900" i="1">
                            <a:solidFill>
                              <a:schemeClr val="tx1"/>
                            </a:solidFill>
                            <a:effectLst/>
                            <a:latin typeface="Cambria Math" panose="02040503050406030204" pitchFamily="18" charset="0"/>
                            <a:ea typeface="+mn-ea"/>
                            <a:cs typeface="+mn-cs"/>
                          </a:rPr>
                          <m:t>𝐵𝑜𝑘𝑓</m:t>
                        </m:r>
                        <m:r>
                          <a:rPr lang="nb-NO" sz="900" i="1">
                            <a:solidFill>
                              <a:schemeClr val="tx1"/>
                            </a:solidFill>
                            <a:effectLst/>
                            <a:latin typeface="Cambria Math" panose="02040503050406030204" pitchFamily="18" charset="0"/>
                            <a:ea typeface="+mn-ea"/>
                            <a:cs typeface="+mn-cs"/>
                          </a:rPr>
                          <m:t>ø</m:t>
                        </m:r>
                        <m:r>
                          <a:rPr lang="nb-NO" sz="900" i="1">
                            <a:solidFill>
                              <a:schemeClr val="tx1"/>
                            </a:solidFill>
                            <a:effectLst/>
                            <a:latin typeface="Cambria Math" panose="02040503050406030204" pitchFamily="18" charset="0"/>
                            <a:ea typeface="+mn-ea"/>
                            <a:cs typeface="+mn-cs"/>
                          </a:rPr>
                          <m:t>𝑟𝑡</m:t>
                        </m:r>
                        <m:r>
                          <a:rPr lang="nb-NO" sz="90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𝑒𝑔𝑒𝑛𝑘𝑎𝑝𝑖𝑡𝑎𝑙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𝑝𝑒𝑟</m:t>
                        </m:r>
                        <m:r>
                          <a:rPr lang="nb-NO" sz="90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𝑒𝑔𝑒𝑛𝑘𝑎𝑝𝑖𝑡𝑎𝑙</m:t>
                        </m:r>
                        <m:r>
                          <a:rPr lang="nb-NO" sz="900" i="1">
                            <a:solidFill>
                              <a:schemeClr val="tx1"/>
                            </a:solidFill>
                            <a:effectLst/>
                            <a:latin typeface="Cambria Math" panose="02040503050406030204" pitchFamily="18" charset="0"/>
                            <a:ea typeface="+mn-ea"/>
                            <a:cs typeface="+mn-cs"/>
                          </a:rPr>
                          <m:t>𝑏𝑒𝑣𝑖𝑠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𝑘𝑜𝑛𝑠𝑒𝑟𝑛</m:t>
                        </m:r>
                      </m:den>
                    </m:f>
                  </m:oMath>
                </m:oMathPara>
              </a14:m>
              <a:endParaRPr lang="nb-NO" sz="900" i="1">
                <a:solidFill>
                  <a:schemeClr val="tx1"/>
                </a:solidFill>
                <a:effectLst/>
                <a:latin typeface="+mn-lt"/>
                <a:ea typeface="+mn-ea"/>
                <a:cs typeface="+mn-cs"/>
              </a:endParaRPr>
            </a:p>
            <a:p>
              <a:endParaRPr lang="nb-NO" sz="1100"/>
            </a:p>
          </xdr:txBody>
        </xdr:sp>
      </mc:Choice>
      <mc:Fallback xmlns="">
        <xdr:sp macro="" textlink="">
          <xdr:nvSpPr>
            <xdr:cNvPr id="60" name="TekstSylinder 59">
              <a:extLst>
                <a:ext uri="{FF2B5EF4-FFF2-40B4-BE49-F238E27FC236}">
                  <a16:creationId xmlns:a16="http://schemas.microsoft.com/office/drawing/2014/main" id="{4DEF4D7D-2442-42F6-939E-DDCD7D4600F9}"/>
                </a:ext>
              </a:extLst>
            </xdr:cNvPr>
            <xdr:cNvSpPr txBox="1"/>
          </xdr:nvSpPr>
          <xdr:spPr>
            <a:xfrm>
              <a:off x="2219325" y="55378350"/>
              <a:ext cx="5181599" cy="3894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(𝐵ø𝑟𝑠𝑘𝑢𝑟𝑠 𝑝å 𝑒𝑔𝑒𝑛𝑘𝑎𝑝𝑖𝑡𝑎𝑙𝑏𝑒𝑣𝑖𝑠𝑒𝑛𝑒)/(𝐵𝑜𝑘𝑓ø𝑟𝑡 </a:t>
              </a:r>
              <a:r>
                <a:rPr lang="nb-NO" sz="900" b="0" i="0">
                  <a:solidFill>
                    <a:schemeClr val="tx1"/>
                  </a:solidFill>
                  <a:effectLst/>
                  <a:latin typeface="Cambria Math" panose="02040503050406030204" pitchFamily="18" charset="0"/>
                  <a:ea typeface="+mn-ea"/>
                  <a:cs typeface="+mn-cs"/>
                </a:rPr>
                <a:t>𝑒𝑔𝑒𝑛𝑘𝑎𝑝𝑖𝑡𝑎𝑙</a:t>
              </a:r>
              <a:r>
                <a:rPr lang="nb-NO" sz="900" i="0">
                  <a:solidFill>
                    <a:schemeClr val="tx1"/>
                  </a:solidFill>
                  <a:effectLst/>
                  <a:latin typeface="Cambria Math" panose="02040503050406030204" pitchFamily="18" charset="0"/>
                  <a:ea typeface="+mn-ea"/>
                  <a:cs typeface="+mn-cs"/>
                </a:rPr>
                <a:t> 𝑝𝑒𝑟 </a:t>
              </a:r>
              <a:r>
                <a:rPr lang="nb-NO" sz="900" b="0" i="0">
                  <a:solidFill>
                    <a:schemeClr val="tx1"/>
                  </a:solidFill>
                  <a:effectLst/>
                  <a:latin typeface="Cambria Math" panose="02040503050406030204" pitchFamily="18" charset="0"/>
                  <a:ea typeface="+mn-ea"/>
                  <a:cs typeface="+mn-cs"/>
                </a:rPr>
                <a:t>𝑒𝑔𝑒𝑛𝑘𝑎𝑝𝑖𝑡𝑎𝑙</a:t>
              </a:r>
              <a:r>
                <a:rPr lang="nb-NO" sz="900" i="0">
                  <a:solidFill>
                    <a:schemeClr val="tx1"/>
                  </a:solidFill>
                  <a:effectLst/>
                  <a:latin typeface="Cambria Math" panose="02040503050406030204" pitchFamily="18" charset="0"/>
                  <a:ea typeface="+mn-ea"/>
                  <a:cs typeface="+mn-cs"/>
                </a:rPr>
                <a:t>𝑏𝑒𝑣𝑖𝑠 𝑘𝑜𝑛𝑠𝑒𝑟𝑛)</a:t>
              </a:r>
              <a:endParaRPr lang="nb-NO" sz="900" i="1">
                <a:solidFill>
                  <a:schemeClr val="tx1"/>
                </a:solidFill>
                <a:effectLst/>
                <a:latin typeface="+mn-lt"/>
                <a:ea typeface="+mn-ea"/>
                <a:cs typeface="+mn-cs"/>
              </a:endParaRPr>
            </a:p>
            <a:p>
              <a:endParaRPr lang="nb-NO" sz="1100"/>
            </a:p>
          </xdr:txBody>
        </xdr:sp>
      </mc:Fallback>
    </mc:AlternateContent>
    <xdr:clientData/>
  </xdr:oneCellAnchor>
  <xdr:oneCellAnchor>
    <xdr:from>
      <xdr:col>4</xdr:col>
      <xdr:colOff>28576</xdr:colOff>
      <xdr:row>71</xdr:row>
      <xdr:rowOff>109537</xdr:rowOff>
    </xdr:from>
    <xdr:ext cx="5172074" cy="461858"/>
    <mc:AlternateContent xmlns:mc="http://schemas.openxmlformats.org/markup-compatibility/2006" xmlns:a14="http://schemas.microsoft.com/office/drawing/2010/main">
      <mc:Choice Requires="a14">
        <xdr:sp macro="" textlink="">
          <xdr:nvSpPr>
            <xdr:cNvPr id="61" name="TekstSylinder 60">
              <a:extLst>
                <a:ext uri="{FF2B5EF4-FFF2-40B4-BE49-F238E27FC236}">
                  <a16:creationId xmlns:a16="http://schemas.microsoft.com/office/drawing/2014/main" id="{FD52FC2E-0282-42FE-8425-A24C4C96D652}"/>
                </a:ext>
              </a:extLst>
            </xdr:cNvPr>
            <xdr:cNvSpPr txBox="1"/>
          </xdr:nvSpPr>
          <xdr:spPr>
            <a:xfrm>
              <a:off x="2228851" y="57107137"/>
              <a:ext cx="5172074" cy="461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𝐺𝑗𝑒𝑛𝑛𝑜𝑚𝑠𝑛𝑖𝑡𝑡𝑙𝑖𝑔</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𝑛𝑒𝑏𝑒𝑙</m:t>
                        </m:r>
                        <m:r>
                          <a:rPr lang="nb-NO" sz="900" i="1">
                            <a:solidFill>
                              <a:schemeClr val="tx1"/>
                            </a:solidFill>
                            <a:effectLst/>
                            <a:latin typeface="Cambria Math" panose="02040503050406030204" pitchFamily="18" charset="0"/>
                            <a:ea typeface="+mn-ea"/>
                            <a:cs typeface="+mn-cs"/>
                          </a:rPr>
                          <m:t>ø</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m:t>
                        </m:r>
                        <m:r>
                          <a:rPr lang="nb-NO" sz="900" i="1">
                            <a:solidFill>
                              <a:schemeClr val="tx1"/>
                            </a:solidFill>
                            <a:effectLst/>
                            <a:latin typeface="Cambria Math" panose="02040503050406030204" pitchFamily="18" charset="0"/>
                            <a:ea typeface="+mn-ea"/>
                            <a:cs typeface="+mn-cs"/>
                          </a:rPr>
                          <m:t>𝑢𝑡𝑙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𝑘𝑢𝑛𝑑𝑒𝑟</m:t>
                        </m:r>
                      </m:num>
                      <m:den>
                        <m:r>
                          <a:rPr lang="nb-NO" sz="900" i="1">
                            <a:solidFill>
                              <a:schemeClr val="tx1"/>
                            </a:solidFill>
                            <a:effectLst/>
                            <a:latin typeface="Cambria Math" panose="02040503050406030204" pitchFamily="18" charset="0"/>
                            <a:ea typeface="+mn-ea"/>
                            <a:cs typeface="+mn-cs"/>
                          </a:rPr>
                          <m:t>𝐺𝑗𝑒𝑛𝑛𝑜𝑚𝑠𝑛𝑖𝑡𝑡𝑙𝑖𝑔</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𝑚𝑎𝑟𝑘𝑒𝑑𝑠𝑣𝑒𝑟𝑑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m:t>
                        </m:r>
                        <m:r>
                          <a:rPr lang="nb-NO" sz="900" i="1">
                            <a:solidFill>
                              <a:schemeClr val="tx1"/>
                            </a:solidFill>
                            <a:effectLst/>
                            <a:latin typeface="Cambria Math" panose="02040503050406030204" pitchFamily="18" charset="0"/>
                            <a:ea typeface="+mn-ea"/>
                            <a:cs typeface="+mn-cs"/>
                          </a:rPr>
                          <m:t>å </m:t>
                        </m:r>
                        <m:r>
                          <a:rPr lang="nb-NO" sz="900" i="1">
                            <a:solidFill>
                              <a:schemeClr val="tx1"/>
                            </a:solidFill>
                            <a:effectLst/>
                            <a:latin typeface="Cambria Math" panose="02040503050406030204" pitchFamily="18" charset="0"/>
                            <a:ea typeface="+mn-ea"/>
                            <a:cs typeface="+mn-cs"/>
                          </a:rPr>
                          <m:t>𝑠𝑖𝑘𝑒𝑘𝑟h𝑒𝑡𝑠𝑠𝑡𝑖𝑙𝑡𝑒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𝑒𝑖𝑒𝑛𝑑𝑒𝑙𝑒𝑟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61" name="TekstSylinder 60">
              <a:extLst>
                <a:ext uri="{FF2B5EF4-FFF2-40B4-BE49-F238E27FC236}">
                  <a16:creationId xmlns:a16="http://schemas.microsoft.com/office/drawing/2014/main" id="{FD52FC2E-0282-42FE-8425-A24C4C96D652}"/>
                </a:ext>
              </a:extLst>
            </xdr:cNvPr>
            <xdr:cNvSpPr txBox="1"/>
          </xdr:nvSpPr>
          <xdr:spPr>
            <a:xfrm>
              <a:off x="2228851" y="57107137"/>
              <a:ext cx="5172074" cy="461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(𝐺𝑗𝑒𝑛𝑛𝑜𝑚𝑠𝑛𝑖𝑡𝑡𝑙𝑖𝑔 𝑙å𝑛𝑒𝑏𝑒𝑙ø𝑝 𝑝å 𝑢𝑡𝑙å𝑛 𝑡𝑖𝑙 𝑘𝑢𝑛𝑑𝑒𝑟)/(𝐺𝑗𝑒𝑛𝑛𝑜𝑚𝑠𝑛𝑖𝑡𝑡𝑙𝑖𝑔 𝑚𝑎𝑟𝑘𝑒𝑑𝑠𝑣𝑒𝑟𝑑 𝑝å 𝑠𝑖𝑘𝑒𝑘𝑟ℎ𝑒𝑡𝑠𝑠𝑡𝑖𝑙𝑡𝑒 𝑒𝑖𝑒𝑛𝑑𝑒𝑙𝑒𝑟)</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28575</xdr:colOff>
      <xdr:row>73</xdr:row>
      <xdr:rowOff>119062</xdr:rowOff>
    </xdr:from>
    <xdr:ext cx="5143500" cy="281744"/>
    <mc:AlternateContent xmlns:mc="http://schemas.openxmlformats.org/markup-compatibility/2006" xmlns:a14="http://schemas.microsoft.com/office/drawing/2010/main">
      <mc:Choice Requires="a14">
        <xdr:sp macro="" textlink="">
          <xdr:nvSpPr>
            <xdr:cNvPr id="62" name="TekstSylinder 61">
              <a:extLst>
                <a:ext uri="{FF2B5EF4-FFF2-40B4-BE49-F238E27FC236}">
                  <a16:creationId xmlns:a16="http://schemas.microsoft.com/office/drawing/2014/main" id="{8B596456-AD0B-4022-A999-20EF4654E014}"/>
                </a:ext>
              </a:extLst>
            </xdr:cNvPr>
            <xdr:cNvSpPr txBox="1"/>
          </xdr:nvSpPr>
          <xdr:spPr>
            <a:xfrm>
              <a:off x="2228850" y="58888312"/>
              <a:ext cx="5143500" cy="2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𝑈𝑡𝑙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𝑜𝑣𝑒𝑟𝑓</m:t>
                    </m:r>
                    <m:r>
                      <a:rPr lang="nb-NO" sz="900" i="1">
                        <a:solidFill>
                          <a:schemeClr val="tx1"/>
                        </a:solidFill>
                        <a:effectLst/>
                        <a:latin typeface="Cambria Math" panose="02040503050406030204" pitchFamily="18" charset="0"/>
                        <a:ea typeface="+mn-ea"/>
                        <a:cs typeface="+mn-cs"/>
                      </a:rPr>
                      <m:t>ø</m:t>
                    </m:r>
                    <m:r>
                      <a:rPr lang="nb-NO" sz="900" i="1">
                        <a:solidFill>
                          <a:schemeClr val="tx1"/>
                        </a:solidFill>
                        <a:effectLst/>
                        <a:latin typeface="Cambria Math" panose="02040503050406030204" pitchFamily="18" charset="0"/>
                        <a:ea typeface="+mn-ea"/>
                        <a:cs typeface="+mn-cs"/>
                      </a:rPr>
                      <m:t>𝑟𝑡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𝑆𝑝𝑎𝑟𝑒𝐵𝑎𝑛𝑘</m:t>
                    </m:r>
                    <m:r>
                      <a:rPr lang="nb-NO" sz="900" i="1">
                        <a:solidFill>
                          <a:schemeClr val="tx1"/>
                        </a:solidFill>
                        <a:effectLst/>
                        <a:latin typeface="Cambria Math" panose="02040503050406030204" pitchFamily="18" charset="0"/>
                        <a:ea typeface="+mn-ea"/>
                        <a:cs typeface="+mn-cs"/>
                      </a:rPr>
                      <m:t> 1 </m:t>
                    </m:r>
                    <m:r>
                      <a:rPr lang="nb-NO" sz="900" i="1">
                        <a:solidFill>
                          <a:schemeClr val="tx1"/>
                        </a:solidFill>
                        <a:effectLst/>
                        <a:latin typeface="Cambria Math" panose="02040503050406030204" pitchFamily="18" charset="0"/>
                        <a:ea typeface="+mn-ea"/>
                        <a:cs typeface="+mn-cs"/>
                      </a:rPr>
                      <m:t>𝐵𝑜𝑙𝑖𝑔𝑘𝑟𝑒𝑑𝑖𝑡𝑡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𝐴𝑆</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𝑜𝑔</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𝑆𝑝𝑎𝑟𝑒𝐵𝑎𝑛𝑘</m:t>
                    </m:r>
                    <m:r>
                      <a:rPr lang="nb-NO" sz="900" i="1">
                        <a:solidFill>
                          <a:schemeClr val="tx1"/>
                        </a:solidFill>
                        <a:effectLst/>
                        <a:latin typeface="Cambria Math" panose="02040503050406030204" pitchFamily="18" charset="0"/>
                        <a:ea typeface="+mn-ea"/>
                        <a:cs typeface="+mn-cs"/>
                      </a:rPr>
                      <m:t> 1 </m:t>
                    </m:r>
                    <m:r>
                      <a:rPr lang="nb-NO" sz="900" i="1">
                        <a:solidFill>
                          <a:schemeClr val="tx1"/>
                        </a:solidFill>
                        <a:effectLst/>
                        <a:latin typeface="Cambria Math" panose="02040503050406030204" pitchFamily="18" charset="0"/>
                        <a:ea typeface="+mn-ea"/>
                        <a:cs typeface="+mn-cs"/>
                      </a:rPr>
                      <m:t>𝑁</m:t>
                    </m:r>
                    <m:r>
                      <a:rPr lang="nb-NO" sz="900" i="1">
                        <a:solidFill>
                          <a:schemeClr val="tx1"/>
                        </a:solidFill>
                        <a:effectLst/>
                        <a:latin typeface="Cambria Math" panose="02040503050406030204" pitchFamily="18" charset="0"/>
                        <a:ea typeface="+mn-ea"/>
                        <a:cs typeface="+mn-cs"/>
                      </a:rPr>
                      <m:t>æ</m:t>
                    </m:r>
                    <m:r>
                      <a:rPr lang="nb-NO" sz="900" i="1">
                        <a:solidFill>
                          <a:schemeClr val="tx1"/>
                        </a:solidFill>
                        <a:effectLst/>
                        <a:latin typeface="Cambria Math" panose="02040503050406030204" pitchFamily="18" charset="0"/>
                        <a:ea typeface="+mn-ea"/>
                        <a:cs typeface="+mn-cs"/>
                      </a:rPr>
                      <m:t>𝑟𝑖𝑛𝑔𝑠𝑘𝑟𝑒𝑑𝑖𝑡𝑡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𝐴𝑆</m:t>
                    </m:r>
                  </m:oMath>
                </m:oMathPara>
              </a14:m>
              <a:endParaRPr lang="nb-NO" sz="900" b="0" i="1">
                <a:solidFill>
                  <a:schemeClr val="tx1"/>
                </a:solidFill>
                <a:effectLst/>
                <a:ea typeface="+mn-ea"/>
                <a:cs typeface="+mn-cs"/>
              </a:endParaRPr>
            </a:p>
            <a:p>
              <a:pPr algn="ctr"/>
              <a:r>
                <a:rPr lang="nb-NO" sz="900" i="1"/>
                <a:t>og som dermed er fraregnet fra balansen</a:t>
              </a:r>
            </a:p>
          </xdr:txBody>
        </xdr:sp>
      </mc:Choice>
      <mc:Fallback xmlns="">
        <xdr:sp macro="" textlink="">
          <xdr:nvSpPr>
            <xdr:cNvPr id="62" name="TekstSylinder 61">
              <a:extLst>
                <a:ext uri="{FF2B5EF4-FFF2-40B4-BE49-F238E27FC236}">
                  <a16:creationId xmlns:a16="http://schemas.microsoft.com/office/drawing/2014/main" id="{8B596456-AD0B-4022-A999-20EF4654E014}"/>
                </a:ext>
              </a:extLst>
            </xdr:cNvPr>
            <xdr:cNvSpPr txBox="1"/>
          </xdr:nvSpPr>
          <xdr:spPr>
            <a:xfrm>
              <a:off x="2228850" y="58888312"/>
              <a:ext cx="5143500" cy="2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lang="nb-NO" sz="900" i="0">
                  <a:solidFill>
                    <a:schemeClr val="tx1"/>
                  </a:solidFill>
                  <a:effectLst/>
                  <a:latin typeface="Cambria Math" panose="02040503050406030204" pitchFamily="18" charset="0"/>
                  <a:ea typeface="+mn-ea"/>
                  <a:cs typeface="+mn-cs"/>
                </a:rPr>
                <a:t>𝑈𝑡𝑙å𝑛 𝑜𝑣𝑒𝑟𝑓ø𝑟𝑡 𝑡𝑖𝑙 𝑆𝑝𝑎𝑟𝑒𝐵𝑎𝑛𝑘 1 𝐵𝑜𝑙𝑖𝑔𝑘𝑟𝑒𝑑𝑖𝑡𝑡 𝐴𝑆 𝑜𝑔 𝑆𝑝𝑎𝑟𝑒𝐵𝑎𝑛𝑘 1 𝑁æ𝑟𝑖𝑛𝑔𝑠𝑘𝑟𝑒𝑑𝑖𝑡𝑡 𝐴𝑆</a:t>
              </a:r>
              <a:endParaRPr lang="nb-NO" sz="900" b="0" i="1">
                <a:solidFill>
                  <a:schemeClr val="tx1"/>
                </a:solidFill>
                <a:effectLst/>
                <a:ea typeface="+mn-ea"/>
                <a:cs typeface="+mn-cs"/>
              </a:endParaRPr>
            </a:p>
            <a:p>
              <a:pPr algn="ctr"/>
              <a:r>
                <a:rPr lang="nb-NO" sz="900" i="1"/>
                <a:t>og som dermed er fraregnet fra balansen</a:t>
              </a:r>
            </a:p>
          </xdr:txBody>
        </xdr:sp>
      </mc:Fallback>
    </mc:AlternateContent>
    <xdr:clientData/>
  </xdr:oneCellAnchor>
  <xdr:oneCellAnchor>
    <xdr:from>
      <xdr:col>4</xdr:col>
      <xdr:colOff>28575</xdr:colOff>
      <xdr:row>75</xdr:row>
      <xdr:rowOff>109537</xdr:rowOff>
    </xdr:from>
    <xdr:ext cx="5143500" cy="461858"/>
    <mc:AlternateContent xmlns:mc="http://schemas.openxmlformats.org/markup-compatibility/2006" xmlns:a14="http://schemas.microsoft.com/office/drawing/2010/main">
      <mc:Choice Requires="a14">
        <xdr:sp macro="" textlink="">
          <xdr:nvSpPr>
            <xdr:cNvPr id="63" name="TekstSylinder 62">
              <a:extLst>
                <a:ext uri="{FF2B5EF4-FFF2-40B4-BE49-F238E27FC236}">
                  <a16:creationId xmlns:a16="http://schemas.microsoft.com/office/drawing/2014/main" id="{C567BF13-ECDB-4FC0-BB97-5999CE8820A3}"/>
                </a:ext>
              </a:extLst>
            </xdr:cNvPr>
            <xdr:cNvSpPr txBox="1"/>
          </xdr:nvSpPr>
          <xdr:spPr>
            <a:xfrm>
              <a:off x="2228850" y="60650437"/>
              <a:ext cx="5143500" cy="461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𝑇𝑜𝑡𝑎𝑙𝑡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𝑎𝑛𝑡𝑎𝑙𝑙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𝑑𝑎𝑔𝑒𝑟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m:t>
                        </m:r>
                        <m:r>
                          <a:rPr lang="nb-NO" sz="900" i="1">
                            <a:solidFill>
                              <a:schemeClr val="tx1"/>
                            </a:solidFill>
                            <a:effectLst/>
                            <a:latin typeface="Cambria Math" panose="02040503050406030204" pitchFamily="18" charset="0"/>
                            <a:ea typeface="+mn-ea"/>
                            <a:cs typeface="+mn-cs"/>
                          </a:rPr>
                          <m:t> å</m:t>
                        </m:r>
                        <m:r>
                          <a:rPr lang="nb-NO" sz="900" i="1">
                            <a:solidFill>
                              <a:schemeClr val="tx1"/>
                            </a:solidFill>
                            <a:effectLst/>
                            <a:latin typeface="Cambria Math" panose="02040503050406030204" pitchFamily="18" charset="0"/>
                            <a:ea typeface="+mn-ea"/>
                            <a:cs typeface="+mn-cs"/>
                          </a:rPr>
                          <m:t>𝑟𝑒𝑡</m:t>
                        </m:r>
                        <m:r>
                          <a:rPr lang="nb-NO" sz="900" i="1">
                            <a:solidFill>
                              <a:schemeClr val="tx1"/>
                            </a:solidFill>
                            <a:effectLst/>
                            <a:latin typeface="Cambria Math" panose="02040503050406030204" pitchFamily="18" charset="0"/>
                            <a:ea typeface="+mn-ea"/>
                            <a:cs typeface="+mn-cs"/>
                          </a:rPr>
                          <m:t> (365 </m:t>
                        </m:r>
                        <m:r>
                          <a:rPr lang="nb-NO" sz="900" i="1">
                            <a:solidFill>
                              <a:schemeClr val="tx1"/>
                            </a:solidFill>
                            <a:effectLst/>
                            <a:latin typeface="Cambria Math" panose="02040503050406030204" pitchFamily="18" charset="0"/>
                            <a:ea typeface="+mn-ea"/>
                            <a:cs typeface="+mn-cs"/>
                          </a:rPr>
                          <m:t>𝑒𝑙𝑙𝑒𝑟</m:t>
                        </m:r>
                        <m:r>
                          <a:rPr lang="nb-NO" sz="900" i="1">
                            <a:solidFill>
                              <a:schemeClr val="tx1"/>
                            </a:solidFill>
                            <a:effectLst/>
                            <a:latin typeface="Cambria Math" panose="02040503050406030204" pitchFamily="18" charset="0"/>
                            <a:ea typeface="+mn-ea"/>
                            <a:cs typeface="+mn-cs"/>
                          </a:rPr>
                          <m:t> 366)</m:t>
                        </m:r>
                      </m:num>
                      <m:den>
                        <m:r>
                          <a:rPr lang="nb-NO" sz="900" i="1">
                            <a:solidFill>
                              <a:schemeClr val="tx1"/>
                            </a:solidFill>
                            <a:effectLst/>
                            <a:latin typeface="Cambria Math" panose="02040503050406030204" pitchFamily="18" charset="0"/>
                            <a:ea typeface="+mn-ea"/>
                            <a:cs typeface="+mn-cs"/>
                          </a:rPr>
                          <m:t>𝐴𝑛𝑡𝑎𝑙𝑙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𝑑𝑎𝑔𝑒𝑟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h𝑖𝑡𝑡𝑖𝑙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m:t>
                        </m:r>
                        <m:r>
                          <a:rPr lang="nb-NO" sz="900" i="1">
                            <a:solidFill>
                              <a:schemeClr val="tx1"/>
                            </a:solidFill>
                            <a:effectLst/>
                            <a:latin typeface="Cambria Math" panose="02040503050406030204" pitchFamily="18" charset="0"/>
                            <a:ea typeface="+mn-ea"/>
                            <a:cs typeface="+mn-cs"/>
                          </a:rPr>
                          <m:t> å</m:t>
                        </m:r>
                        <m:r>
                          <a:rPr lang="nb-NO" sz="900" i="1">
                            <a:solidFill>
                              <a:schemeClr val="tx1"/>
                            </a:solidFill>
                            <a:effectLst/>
                            <a:latin typeface="Cambria Math" panose="02040503050406030204" pitchFamily="18" charset="0"/>
                            <a:ea typeface="+mn-ea"/>
                            <a:cs typeface="+mn-cs"/>
                          </a:rPr>
                          <m:t>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63" name="TekstSylinder 62">
              <a:extLst>
                <a:ext uri="{FF2B5EF4-FFF2-40B4-BE49-F238E27FC236}">
                  <a16:creationId xmlns:a16="http://schemas.microsoft.com/office/drawing/2014/main" id="{C567BF13-ECDB-4FC0-BB97-5999CE8820A3}"/>
                </a:ext>
              </a:extLst>
            </xdr:cNvPr>
            <xdr:cNvSpPr txBox="1"/>
          </xdr:nvSpPr>
          <xdr:spPr>
            <a:xfrm>
              <a:off x="2228850" y="60650437"/>
              <a:ext cx="5143500" cy="461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(𝑇𝑜𝑡𝑎𝑙𝑡 𝑎𝑛𝑡𝑎𝑙𝑙 𝑑𝑎𝑔𝑒𝑟 𝑖 å𝑟𝑒𝑡 (365 𝑒𝑙𝑙𝑒𝑟 366))/(𝐴𝑛𝑡𝑎𝑙𝑙 𝑑𝑎𝑔𝑒𝑟 ℎ𝑖𝑡𝑡𝑖𝑙 𝑖 å𝑟)</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28575</xdr:colOff>
      <xdr:row>77</xdr:row>
      <xdr:rowOff>166686</xdr:rowOff>
    </xdr:from>
    <xdr:ext cx="5162549" cy="271463"/>
    <mc:AlternateContent xmlns:mc="http://schemas.openxmlformats.org/markup-compatibility/2006" xmlns:a14="http://schemas.microsoft.com/office/drawing/2010/main">
      <mc:Choice Requires="a14">
        <xdr:sp macro="" textlink="">
          <xdr:nvSpPr>
            <xdr:cNvPr id="64" name="TekstSylinder 63">
              <a:extLst>
                <a:ext uri="{FF2B5EF4-FFF2-40B4-BE49-F238E27FC236}">
                  <a16:creationId xmlns:a16="http://schemas.microsoft.com/office/drawing/2014/main" id="{72F03A33-2A14-48AE-B19E-C2301473CC2B}"/>
                </a:ext>
              </a:extLst>
            </xdr:cNvPr>
            <xdr:cNvSpPr txBox="1"/>
          </xdr:nvSpPr>
          <xdr:spPr>
            <a:xfrm>
              <a:off x="2228850" y="62479236"/>
              <a:ext cx="5162549" cy="271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𝐼𝑑𝑒𝑛𝑡𝑖𝑓𝑖𝑠𝑒𝑟𝑡𝑒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𝑘𝑜𝑠𝑡𝑛𝑎𝑑𝑒𝑟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𝑠𝑜𝑚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𝑣𝑢𝑟𝑑𝑒𝑟𝑡</m:t>
                    </m:r>
                    <m:r>
                      <a:rPr lang="nb-NO" sz="900" i="1">
                        <a:solidFill>
                          <a:schemeClr val="tx1"/>
                        </a:solidFill>
                        <a:effectLst/>
                        <a:latin typeface="Cambria Math" panose="02040503050406030204" pitchFamily="18" charset="0"/>
                        <a:ea typeface="+mn-ea"/>
                        <a:cs typeface="+mn-cs"/>
                      </a:rPr>
                      <m:t> å </m:t>
                    </m:r>
                    <m:r>
                      <a:rPr lang="nb-NO" sz="900" i="1">
                        <a:solidFill>
                          <a:schemeClr val="tx1"/>
                        </a:solidFill>
                        <a:effectLst/>
                        <a:latin typeface="Cambria Math" panose="02040503050406030204" pitchFamily="18" charset="0"/>
                        <a:ea typeface="+mn-ea"/>
                        <a:cs typeface="+mn-cs"/>
                      </a:rPr>
                      <m:t>𝑠𝑘𝑦𝑙𝑑𝑒𝑠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𝑒𝑛𝑔𝑎𝑛𝑔𝑠h𝑒𝑛𝑑𝑒𝑙𝑠𝑒𝑟</m:t>
                    </m:r>
                  </m:oMath>
                </m:oMathPara>
              </a14:m>
              <a:endParaRPr lang="nb-NO" sz="900" i="1"/>
            </a:p>
          </xdr:txBody>
        </xdr:sp>
      </mc:Choice>
      <mc:Fallback xmlns="">
        <xdr:sp macro="" textlink="">
          <xdr:nvSpPr>
            <xdr:cNvPr id="64" name="TekstSylinder 63">
              <a:extLst>
                <a:ext uri="{FF2B5EF4-FFF2-40B4-BE49-F238E27FC236}">
                  <a16:creationId xmlns:a16="http://schemas.microsoft.com/office/drawing/2014/main" id="{72F03A33-2A14-48AE-B19E-C2301473CC2B}"/>
                </a:ext>
              </a:extLst>
            </xdr:cNvPr>
            <xdr:cNvSpPr txBox="1"/>
          </xdr:nvSpPr>
          <xdr:spPr>
            <a:xfrm>
              <a:off x="2228850" y="62479236"/>
              <a:ext cx="5162549" cy="271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nb-NO" sz="900" i="0">
                  <a:solidFill>
                    <a:schemeClr val="tx1"/>
                  </a:solidFill>
                  <a:effectLst/>
                  <a:latin typeface="Cambria Math" panose="02040503050406030204" pitchFamily="18" charset="0"/>
                  <a:ea typeface="+mn-ea"/>
                  <a:cs typeface="+mn-cs"/>
                </a:rPr>
                <a:t>𝐼𝑑𝑒𝑛𝑡𝑖𝑓𝑖𝑠𝑒𝑟𝑡𝑒 𝑘𝑜𝑠𝑡𝑛𝑎𝑑𝑒𝑟 𝑠𝑜𝑚 𝑒𝑟 𝑣𝑢𝑟𝑑𝑒𝑟𝑡 å 𝑠𝑘𝑦𝑙𝑑𝑒𝑠 𝑒𝑛𝑔𝑎𝑛𝑔𝑠ℎ𝑒𝑛𝑑𝑒𝑙𝑠𝑒𝑟</a:t>
              </a:r>
              <a:endParaRPr lang="nb-NO" sz="900" i="1"/>
            </a:p>
          </xdr:txBody>
        </xdr:sp>
      </mc:Fallback>
    </mc:AlternateContent>
    <xdr:clientData/>
  </xdr:oneCellAnchor>
  <xdr:twoCellAnchor>
    <xdr:from>
      <xdr:col>3</xdr:col>
      <xdr:colOff>28576</xdr:colOff>
      <xdr:row>0</xdr:row>
      <xdr:rowOff>19050</xdr:rowOff>
    </xdr:from>
    <xdr:to>
      <xdr:col>4</xdr:col>
      <xdr:colOff>5181600</xdr:colOff>
      <xdr:row>8</xdr:row>
      <xdr:rowOff>380999</xdr:rowOff>
    </xdr:to>
    <xdr:sp macro="" textlink="">
      <xdr:nvSpPr>
        <xdr:cNvPr id="65" name="TekstSylinder 64">
          <a:extLst>
            <a:ext uri="{FF2B5EF4-FFF2-40B4-BE49-F238E27FC236}">
              <a16:creationId xmlns:a16="http://schemas.microsoft.com/office/drawing/2014/main" id="{5ABA9AEE-D0C3-40C4-BD42-2286DBA9DF53}"/>
            </a:ext>
          </a:extLst>
        </xdr:cNvPr>
        <xdr:cNvSpPr txBox="1"/>
      </xdr:nvSpPr>
      <xdr:spPr>
        <a:xfrm>
          <a:off x="28576" y="19050"/>
          <a:ext cx="7353299" cy="4400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800" b="1">
              <a:solidFill>
                <a:srgbClr val="002060"/>
              </a:solidFill>
              <a:effectLst/>
              <a:latin typeface="Variana"/>
              <a:ea typeface="+mn-ea"/>
              <a:cs typeface="+mn-cs"/>
            </a:rPr>
            <a:t>Alternative resultatmål</a:t>
          </a:r>
        </a:p>
        <a:p>
          <a:br>
            <a:rPr lang="nb-NO" sz="1200">
              <a:solidFill>
                <a:schemeClr val="dk1"/>
              </a:solidFill>
              <a:effectLst/>
              <a:latin typeface="Variana"/>
              <a:ea typeface="+mn-ea"/>
              <a:cs typeface="+mn-cs"/>
            </a:rPr>
          </a:br>
          <a:r>
            <a:rPr lang="nb-NO" sz="1200">
              <a:solidFill>
                <a:schemeClr val="dk1"/>
              </a:solidFill>
              <a:effectLst/>
              <a:latin typeface="Variana"/>
              <a:ea typeface="+mn-ea"/>
              <a:cs typeface="+mn-cs"/>
            </a:rPr>
            <a:t> </a:t>
          </a:r>
        </a:p>
        <a:p>
          <a:r>
            <a:rPr lang="nb-NO" sz="1200">
              <a:solidFill>
                <a:schemeClr val="dk1"/>
              </a:solidFill>
              <a:effectLst/>
              <a:latin typeface="Variana"/>
              <a:ea typeface="+mn-ea"/>
              <a:cs typeface="+mn-cs"/>
            </a:rPr>
            <a:t>SpareBank 1 Østlandet sine alternative resultatmål (APM) er utarbeidet i henhold til ESMA sine retningslinjer for APM-er og er nøkkeltall som har til hensikt å gi nyttig tilleggsinformasjon til regnskapet. Disse nøkkeltallene er enten justerte nøkkeltall eller nøkkeltall som ikke er definert under IFRS eller annen lovgivning og er ikke nødvendigvis direkte sammenlignbare med tilsvarende nøkkeltall hos andre selskaper. APM-ene har ikke til hensikt å være et substitutt for regnskapstall som utarbeides etter IFRS og skal heller ikke tillegges mer vekt enn disse regnskapstallene, men har blitt inkludert i den finansielle rapporteringen for å gi en fyldigere beskrivelse av bankens prestasjoner. Videre representerer APM-ene viktige måltall for hvordan ledelsen styrer virksomheten. </a:t>
          </a:r>
        </a:p>
        <a:p>
          <a:r>
            <a:rPr lang="nb-NO" sz="1200">
              <a:solidFill>
                <a:schemeClr val="dk1"/>
              </a:solidFill>
              <a:effectLst/>
              <a:latin typeface="Variana"/>
              <a:ea typeface="+mn-ea"/>
              <a:cs typeface="+mn-cs"/>
            </a:rPr>
            <a:t> </a:t>
          </a:r>
        </a:p>
        <a:p>
          <a:r>
            <a:rPr lang="nb-NO" sz="1200">
              <a:solidFill>
                <a:schemeClr val="dk1"/>
              </a:solidFill>
              <a:effectLst/>
              <a:latin typeface="Variana"/>
              <a:ea typeface="+mn-ea"/>
              <a:cs typeface="+mn-cs"/>
            </a:rPr>
            <a:t>Ikke-finansielle nøkkeltall og finansielle nøkkeltall som er regulert av IFRS eller annen lovgivning er ikke definert som APM-er. SpareBank 1 Østlandets APM-er benyttes både i oversikten over hovedtall og i styrets beretning, samt i regnskapspresentasjoner og prospekter. Alle APM-er vises med tilsvarende sammenligningstall for tidligere perioder.</a:t>
          </a:r>
        </a:p>
        <a:p>
          <a:r>
            <a:rPr lang="nb-NO" sz="1200">
              <a:solidFill>
                <a:schemeClr val="dk1"/>
              </a:solidFill>
              <a:effectLst/>
              <a:latin typeface="Variana"/>
              <a:ea typeface="+mn-ea"/>
              <a:cs typeface="+mn-cs"/>
            </a:rPr>
            <a:t> </a:t>
          </a:r>
        </a:p>
        <a:p>
          <a:r>
            <a:rPr lang="nb-NO" sz="1200">
              <a:solidFill>
                <a:schemeClr val="dk1"/>
              </a:solidFill>
              <a:effectLst/>
              <a:latin typeface="Variana"/>
              <a:ea typeface="+mn-ea"/>
              <a:cs typeface="+mn-cs"/>
            </a:rPr>
            <a:t>Utlåns- og innskuddsmarginer for morbanken beregnes i forhold til daglig gjennomsnitt av utlån til- og innskudd fra kunder. For alle andre hovedtall og APM-er som beregnes ved hjelp av gjennomsnittlige balansestørrelser, så beregnes gjennomsnittlig balansestørrelse som gjennomsnittet av inngående balanse for den aktuelle perioden og utgående balanse for hvert av kvartalene i perioden.</a:t>
          </a:r>
        </a:p>
        <a:p>
          <a:endParaRPr lang="nb-NO" sz="1100"/>
        </a:p>
      </xdr:txBody>
    </xdr:sp>
    <xdr:clientData/>
  </xdr:twoCellAnchor>
  <xdr:oneCellAnchor>
    <xdr:from>
      <xdr:col>4</xdr:col>
      <xdr:colOff>0</xdr:colOff>
      <xdr:row>10</xdr:row>
      <xdr:rowOff>342900</xdr:rowOff>
    </xdr:from>
    <xdr:ext cx="5181600" cy="281744"/>
    <mc:AlternateContent xmlns:mc="http://schemas.openxmlformats.org/markup-compatibility/2006" xmlns:a14="http://schemas.microsoft.com/office/drawing/2010/main">
      <mc:Choice Requires="a14">
        <xdr:sp macro="" textlink="">
          <xdr:nvSpPr>
            <xdr:cNvPr id="66" name="TekstSylinder 65">
              <a:extLst>
                <a:ext uri="{FF2B5EF4-FFF2-40B4-BE49-F238E27FC236}">
                  <a16:creationId xmlns:a16="http://schemas.microsoft.com/office/drawing/2014/main" id="{8D1318BE-8B70-4A7E-A5EC-912E24997579}"/>
                </a:ext>
              </a:extLst>
            </xdr:cNvPr>
            <xdr:cNvSpPr txBox="1"/>
          </xdr:nvSpPr>
          <xdr:spPr>
            <a:xfrm>
              <a:off x="2200275" y="5076825"/>
              <a:ext cx="5181600" cy="2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14:m>
                <m:oMath xmlns:m="http://schemas.openxmlformats.org/officeDocument/2006/math">
                  <m:r>
                    <a:rPr lang="nb-NO" sz="900" b="0" i="1">
                      <a:latin typeface="Cambria Math" panose="02040503050406030204" pitchFamily="18" charset="0"/>
                    </a:rPr>
                    <m:t>𝑅𝑒𝑠𝑢𝑙𝑡𝑎𝑡</m:t>
                  </m:r>
                  <m:r>
                    <a:rPr lang="nb-NO" sz="900" b="0" i="1">
                      <a:latin typeface="Cambria Math" panose="02040503050406030204" pitchFamily="18" charset="0"/>
                    </a:rPr>
                    <m:t>  </m:t>
                  </m:r>
                </m:oMath>
              </a14:m>
              <a:r>
                <a:rPr lang="nb-NO" sz="900" i="1">
                  <a:latin typeface="+mn-lt"/>
                </a:rPr>
                <a:t>etter skatt - Renteutgifter på hybridkapital</a:t>
              </a:r>
            </a:p>
            <a:p>
              <a:pPr algn="ctr"/>
              <a:endParaRPr lang="nb-NO" sz="900" i="0">
                <a:latin typeface="+mn-lt"/>
              </a:endParaRPr>
            </a:p>
          </xdr:txBody>
        </xdr:sp>
      </mc:Choice>
      <mc:Fallback xmlns="">
        <xdr:sp macro="" textlink="">
          <xdr:nvSpPr>
            <xdr:cNvPr id="66" name="TekstSylinder 65">
              <a:extLst>
                <a:ext uri="{FF2B5EF4-FFF2-40B4-BE49-F238E27FC236}">
                  <a16:creationId xmlns:a16="http://schemas.microsoft.com/office/drawing/2014/main" id="{8D1318BE-8B70-4A7E-A5EC-912E24997579}"/>
                </a:ext>
              </a:extLst>
            </xdr:cNvPr>
            <xdr:cNvSpPr txBox="1"/>
          </xdr:nvSpPr>
          <xdr:spPr>
            <a:xfrm>
              <a:off x="2200275" y="5076825"/>
              <a:ext cx="5181600" cy="2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lang="nb-NO" sz="900" b="0" i="0">
                  <a:latin typeface="Cambria Math" panose="02040503050406030204" pitchFamily="18" charset="0"/>
                </a:rPr>
                <a:t>𝑅𝑒𝑠𝑢𝑙𝑡𝑎𝑡  </a:t>
              </a:r>
              <a:r>
                <a:rPr lang="nb-NO" sz="900" i="1">
                  <a:latin typeface="+mn-lt"/>
                </a:rPr>
                <a:t>etter skatt - Renteutgifter på hybridkapital</a:t>
              </a:r>
            </a:p>
            <a:p>
              <a:pPr algn="ctr"/>
              <a:endParaRPr lang="nb-NO" sz="900" i="0">
                <a:latin typeface="+mn-lt"/>
              </a:endParaRPr>
            </a:p>
          </xdr:txBody>
        </xdr:sp>
      </mc:Fallback>
    </mc:AlternateContent>
    <xdr:clientData/>
  </xdr:oneCellAnchor>
  <xdr:oneCellAnchor>
    <xdr:from>
      <xdr:col>4</xdr:col>
      <xdr:colOff>219075</xdr:colOff>
      <xdr:row>79</xdr:row>
      <xdr:rowOff>109537</xdr:rowOff>
    </xdr:from>
    <xdr:ext cx="4692760" cy="422552"/>
    <mc:AlternateContent xmlns:mc="http://schemas.openxmlformats.org/markup-compatibility/2006" xmlns:a14="http://schemas.microsoft.com/office/drawing/2010/main">
      <mc:Choice Requires="a14">
        <xdr:sp macro="" textlink="">
          <xdr:nvSpPr>
            <xdr:cNvPr id="67" name="TekstSylinder 33">
              <a:extLst>
                <a:ext uri="{FF2B5EF4-FFF2-40B4-BE49-F238E27FC236}">
                  <a16:creationId xmlns:a16="http://schemas.microsoft.com/office/drawing/2014/main" id="{3FEBB579-89B1-4B21-A2C4-08EF18E40999}"/>
                </a:ext>
              </a:extLst>
            </xdr:cNvPr>
            <xdr:cNvSpPr txBox="1"/>
          </xdr:nvSpPr>
          <xdr:spPr>
            <a:xfrm>
              <a:off x="10582275" y="42867262"/>
              <a:ext cx="4692760" cy="422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Cambria Math" panose="02040503050406030204" pitchFamily="18" charset="0"/>
                            <a:cs typeface="+mn-cs"/>
                          </a:rPr>
                        </m:ctrlPr>
                      </m:fPr>
                      <m:num>
                        <m:r>
                          <a:rPr lang="nb-NO" sz="900" b="0" i="1">
                            <a:solidFill>
                              <a:schemeClr val="tx1"/>
                            </a:solidFill>
                            <a:effectLst/>
                            <a:latin typeface="Cambria Math" panose="02040503050406030204" pitchFamily="18" charset="0"/>
                            <a:ea typeface="Cambria Math" panose="02040503050406030204" pitchFamily="18" charset="0"/>
                            <a:cs typeface="+mn-cs"/>
                          </a:rPr>
                          <m:t>𝑀𝑎𝑗𝑜𝑟𝑖𝑡𝑒𝑡𝑒𝑛𝑠</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𝑎𝑛𝑑𝑒𝑙</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𝑎𝑣</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𝑘𝑜𝑛𝑠𝑒𝑟𝑛𝑒𝑡𝑠</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𝑟𝑒𝑠𝑢𝑙𝑡𝑎𝑡</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𝑒𝑡𝑡𝑒𝑟</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𝑠𝑘𝑎𝑡𝑡</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1100" i="1">
                            <a:solidFill>
                              <a:schemeClr val="tx1"/>
                            </a:solidFill>
                            <a:effectLst/>
                            <a:latin typeface="Cambria Math" panose="02040503050406030204" pitchFamily="18" charset="0"/>
                            <a:ea typeface="+mn-ea"/>
                            <a:cs typeface="+mn-cs"/>
                          </a:rPr>
                          <m:t>×</m:t>
                        </m:r>
                        <m:r>
                          <a:rPr lang="nb-NO" sz="900" b="0" i="1">
                            <a:solidFill>
                              <a:schemeClr val="tx1"/>
                            </a:solidFill>
                            <a:effectLst/>
                            <a:latin typeface="Cambria Math" panose="02040503050406030204" pitchFamily="18" charset="0"/>
                            <a:ea typeface="Cambria Math" panose="02040503050406030204" pitchFamily="18" charset="0"/>
                            <a:cs typeface="+mn-cs"/>
                          </a:rPr>
                          <m:t>𝐺𝑗𝑒𝑛𝑛𝑜𝑚𝑠𝑛𝑖𝑡𝑡𝑙𝑖𝑔</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𝑒𝑖𝑒𝑟𝑎𝑛𝑑𝑒𝑙𝑠𝑏𝑟</m:t>
                        </m:r>
                        <m:r>
                          <a:rPr lang="nb-NO" sz="900" b="0" i="1">
                            <a:solidFill>
                              <a:schemeClr val="tx1"/>
                            </a:solidFill>
                            <a:effectLst/>
                            <a:latin typeface="Cambria Math" panose="02040503050406030204" pitchFamily="18" charset="0"/>
                            <a:ea typeface="Cambria Math" panose="02040503050406030204" pitchFamily="18" charset="0"/>
                            <a:cs typeface="+mn-cs"/>
                          </a:rPr>
                          <m:t>ø</m:t>
                        </m:r>
                        <m:r>
                          <a:rPr lang="nb-NO" sz="900" b="0" i="1">
                            <a:solidFill>
                              <a:schemeClr val="tx1"/>
                            </a:solidFill>
                            <a:effectLst/>
                            <a:latin typeface="Cambria Math" panose="02040503050406030204" pitchFamily="18" charset="0"/>
                            <a:ea typeface="Cambria Math" panose="02040503050406030204" pitchFamily="18" charset="0"/>
                            <a:cs typeface="+mn-cs"/>
                          </a:rPr>
                          <m:t>𝑘</m:t>
                        </m:r>
                      </m:num>
                      <m:den>
                        <m:r>
                          <a:rPr lang="nb-NO" sz="900" b="0" i="1">
                            <a:solidFill>
                              <a:schemeClr val="tx1"/>
                            </a:solidFill>
                            <a:effectLst/>
                            <a:latin typeface="Cambria Math" panose="02040503050406030204" pitchFamily="18" charset="0"/>
                            <a:ea typeface="Cambria Math" panose="02040503050406030204" pitchFamily="18" charset="0"/>
                            <a:cs typeface="+mn-cs"/>
                          </a:rPr>
                          <m:t>𝐺𝑗𝑒𝑛𝑛𝑜𝑚𝑠𝑛𝑖𝑡𝑡𝑙𝑖𝑔</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𝑎𝑛𝑡𝑎𝑙𝑙</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𝐸𝐾𝐵</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𝑖</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𝑟𝑒𝑔𝑛𝑠𝑘𝑎𝑝𝑠𝑝𝑒𝑟𝑖𝑜𝑑𝑒𝑛</m:t>
                        </m:r>
                      </m:den>
                    </m:f>
                  </m:oMath>
                </m:oMathPara>
              </a14:m>
              <a:endParaRPr lang="nb-NO" sz="900" i="1">
                <a:effectLst/>
                <a:latin typeface="Cambria Math" panose="02040503050406030204" pitchFamily="18" charset="0"/>
                <a:ea typeface="Cambria Math" panose="02040503050406030204" pitchFamily="18" charset="0"/>
              </a:endParaRPr>
            </a:p>
            <a:p>
              <a:endParaRPr lang="nb-NO" sz="900" i="1">
                <a:latin typeface="Cambria Math" panose="02040503050406030204" pitchFamily="18" charset="0"/>
                <a:ea typeface="Cambria Math" panose="02040503050406030204" pitchFamily="18" charset="0"/>
              </a:endParaRPr>
            </a:p>
          </xdr:txBody>
        </xdr:sp>
      </mc:Choice>
      <mc:Fallback xmlns="">
        <xdr:sp macro="" textlink="">
          <xdr:nvSpPr>
            <xdr:cNvPr id="67" name="TekstSylinder 33">
              <a:extLst>
                <a:ext uri="{FF2B5EF4-FFF2-40B4-BE49-F238E27FC236}">
                  <a16:creationId xmlns:a16="http://schemas.microsoft.com/office/drawing/2014/main" id="{3FEBB579-89B1-4B21-A2C4-08EF18E40999}"/>
                </a:ext>
              </a:extLst>
            </xdr:cNvPr>
            <xdr:cNvSpPr txBox="1"/>
          </xdr:nvSpPr>
          <xdr:spPr>
            <a:xfrm>
              <a:off x="10582275" y="42867262"/>
              <a:ext cx="4692760" cy="422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Cambria Math" panose="02040503050406030204" pitchFamily="18" charset="0"/>
                  <a:cs typeface="+mn-cs"/>
                </a:rPr>
                <a:t>(</a:t>
              </a:r>
              <a:r>
                <a:rPr lang="nb-NO" sz="900" b="0" i="0">
                  <a:solidFill>
                    <a:schemeClr val="tx1"/>
                  </a:solidFill>
                  <a:effectLst/>
                  <a:latin typeface="Cambria Math" panose="02040503050406030204" pitchFamily="18" charset="0"/>
                  <a:ea typeface="Cambria Math" panose="02040503050406030204" pitchFamily="18" charset="0"/>
                  <a:cs typeface="+mn-cs"/>
                </a:rPr>
                <a:t>𝑀𝑎𝑗𝑜𝑟𝑖𝑡𝑒𝑡𝑒𝑛𝑠 𝑎𝑛𝑑𝑒𝑙 𝑎𝑣 𝑘𝑜𝑛𝑠𝑒𝑟𝑛𝑒𝑡𝑠 𝑟𝑒𝑠𝑢𝑙𝑡𝑎𝑡 𝑒𝑡𝑡𝑒𝑟 𝑠𝑘𝑎𝑡𝑡 </a:t>
              </a:r>
              <a:r>
                <a:rPr lang="nb-NO" sz="1100" i="0">
                  <a:solidFill>
                    <a:schemeClr val="tx1"/>
                  </a:solidFill>
                  <a:effectLst/>
                  <a:latin typeface="Cambria Math" panose="02040503050406030204" pitchFamily="18" charset="0"/>
                  <a:ea typeface="+mn-ea"/>
                  <a:cs typeface="+mn-cs"/>
                </a:rPr>
                <a:t>×</a:t>
              </a:r>
              <a:r>
                <a:rPr lang="nb-NO" sz="900" b="0" i="0">
                  <a:solidFill>
                    <a:schemeClr val="tx1"/>
                  </a:solidFill>
                  <a:effectLst/>
                  <a:latin typeface="Cambria Math" panose="02040503050406030204" pitchFamily="18" charset="0"/>
                  <a:ea typeface="Cambria Math" panose="02040503050406030204" pitchFamily="18" charset="0"/>
                  <a:cs typeface="+mn-cs"/>
                </a:rPr>
                <a:t>𝐺𝑗𝑒𝑛𝑛𝑜𝑚𝑠𝑛𝑖𝑡𝑡𝑙𝑖𝑔 𝑒𝑖𝑒𝑟𝑎𝑛𝑑𝑒𝑙𝑠𝑏𝑟ø𝑘)/(𝐺𝑗𝑒𝑛𝑛𝑜𝑚𝑠𝑛𝑖𝑡𝑡𝑙𝑖𝑔 𝑎𝑛𝑡𝑎𝑙𝑙 𝐸𝐾𝐵 𝑖 𝑟𝑒𝑔𝑛𝑠𝑘𝑎𝑝𝑠𝑝𝑒𝑟𝑖𝑜𝑑𝑒𝑛)</a:t>
              </a:r>
              <a:endParaRPr lang="nb-NO" sz="900" i="1">
                <a:effectLst/>
                <a:latin typeface="Cambria Math" panose="02040503050406030204" pitchFamily="18" charset="0"/>
                <a:ea typeface="Cambria Math" panose="02040503050406030204" pitchFamily="18" charset="0"/>
              </a:endParaRPr>
            </a:p>
            <a:p>
              <a:endParaRPr lang="nb-NO" sz="900" i="1">
                <a:latin typeface="Cambria Math" panose="02040503050406030204" pitchFamily="18" charset="0"/>
                <a:ea typeface="Cambria Math" panose="02040503050406030204" pitchFamily="18" charset="0"/>
              </a:endParaRPr>
            </a:p>
          </xdr:txBody>
        </xdr:sp>
      </mc:Fallback>
    </mc:AlternateContent>
    <xdr:clientData/>
  </xdr:oneCellAnchor>
  <xdr:oneCellAnchor>
    <xdr:from>
      <xdr:col>4</xdr:col>
      <xdr:colOff>171450</xdr:colOff>
      <xdr:row>81</xdr:row>
      <xdr:rowOff>166687</xdr:rowOff>
    </xdr:from>
    <xdr:ext cx="4774962" cy="258148"/>
    <mc:AlternateContent xmlns:mc="http://schemas.openxmlformats.org/markup-compatibility/2006" xmlns:a14="http://schemas.microsoft.com/office/drawing/2010/main">
      <mc:Choice Requires="a14">
        <xdr:sp macro="" textlink="">
          <xdr:nvSpPr>
            <xdr:cNvPr id="68" name="TekstSylinder 34">
              <a:extLst>
                <a:ext uri="{FF2B5EF4-FFF2-40B4-BE49-F238E27FC236}">
                  <a16:creationId xmlns:a16="http://schemas.microsoft.com/office/drawing/2014/main" id="{314357AA-C11D-4360-B014-64DE71187669}"/>
                </a:ext>
              </a:extLst>
            </xdr:cNvPr>
            <xdr:cNvSpPr txBox="1"/>
          </xdr:nvSpPr>
          <xdr:spPr>
            <a:xfrm>
              <a:off x="10534650" y="43915012"/>
              <a:ext cx="4774962" cy="258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800" i="1">
                            <a:solidFill>
                              <a:schemeClr val="tx1"/>
                            </a:solidFill>
                            <a:effectLst/>
                            <a:latin typeface="Cambria Math" panose="02040503050406030204" pitchFamily="18" charset="0"/>
                            <a:ea typeface="+mn-ea"/>
                            <a:cs typeface="+mn-cs"/>
                          </a:rPr>
                        </m:ctrlPr>
                      </m:fPr>
                      <m:num>
                        <m:r>
                          <a:rPr lang="nb-NO" sz="800" b="0" i="1">
                            <a:solidFill>
                              <a:schemeClr val="tx1"/>
                            </a:solidFill>
                            <a:effectLst/>
                            <a:latin typeface="Cambria Math" panose="02040503050406030204" pitchFamily="18" charset="0"/>
                            <a:ea typeface="+mn-ea"/>
                            <a:cs typeface="+mn-cs"/>
                          </a:rPr>
                          <m:t>𝑀𝑎𝑗𝑜𝑟𝑖𝑡𝑒𝑡𝑒𝑛𝑠</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𝑎𝑛𝑑𝑒𝑙</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𝑎𝑣</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𝑘𝑜𝑛𝑠𝑒𝑟𝑛𝑒𝑡𝑠</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𝑟𝑒𝑠𝑢𝑙𝑡𝑎𝑡</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𝑒𝑡𝑡𝑒𝑟</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𝑠𝑘𝑎𝑡𝑡</m:t>
                        </m:r>
                        <m:r>
                          <a:rPr lang="nb-NO" sz="800" b="0" i="1">
                            <a:solidFill>
                              <a:schemeClr val="tx1"/>
                            </a:solidFill>
                            <a:effectLst/>
                            <a:latin typeface="Cambria Math" panose="02040503050406030204" pitchFamily="18" charset="0"/>
                            <a:ea typeface="+mn-ea"/>
                            <a:cs typeface="+mn-cs"/>
                          </a:rPr>
                          <m:t> </m:t>
                        </m:r>
                        <m:r>
                          <a:rPr lang="nb-NO" sz="1050" i="1">
                            <a:solidFill>
                              <a:schemeClr val="tx1"/>
                            </a:solidFill>
                            <a:effectLst/>
                            <a:latin typeface="Cambria Math" panose="02040503050406030204" pitchFamily="18" charset="0"/>
                            <a:ea typeface="+mn-ea"/>
                            <a:cs typeface="+mn-cs"/>
                          </a:rPr>
                          <m:t>×</m:t>
                        </m:r>
                        <m:r>
                          <a:rPr lang="nb-NO" sz="800" b="0" i="1">
                            <a:solidFill>
                              <a:schemeClr val="tx1"/>
                            </a:solidFill>
                            <a:effectLst/>
                            <a:latin typeface="Cambria Math" panose="02040503050406030204" pitchFamily="18" charset="0"/>
                            <a:ea typeface="+mn-ea"/>
                            <a:cs typeface="+mn-cs"/>
                          </a:rPr>
                          <m:t>𝐺𝑗𝑒𝑛𝑛𝑜𝑚𝑠𝑛𝑖𝑡𝑡𝑙𝑖𝑔</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𝑒𝑖𝑒𝑟𝑎𝑛𝑑𝑒𝑙𝑠𝑏𝑟</m:t>
                        </m:r>
                        <m:r>
                          <a:rPr lang="nb-NO" sz="800" b="0" i="1">
                            <a:solidFill>
                              <a:schemeClr val="tx1"/>
                            </a:solidFill>
                            <a:effectLst/>
                            <a:latin typeface="Cambria Math" panose="02040503050406030204" pitchFamily="18" charset="0"/>
                            <a:ea typeface="+mn-ea"/>
                            <a:cs typeface="+mn-cs"/>
                          </a:rPr>
                          <m:t>ø</m:t>
                        </m:r>
                        <m:r>
                          <a:rPr lang="nb-NO" sz="800" b="0" i="1">
                            <a:solidFill>
                              <a:schemeClr val="tx1"/>
                            </a:solidFill>
                            <a:effectLst/>
                            <a:latin typeface="Cambria Math" panose="02040503050406030204" pitchFamily="18" charset="0"/>
                            <a:ea typeface="+mn-ea"/>
                            <a:cs typeface="+mn-cs"/>
                          </a:rPr>
                          <m:t>𝑘</m:t>
                        </m:r>
                      </m:num>
                      <m:den>
                        <m:r>
                          <a:rPr lang="nb-NO" sz="800" b="0" i="1">
                            <a:solidFill>
                              <a:schemeClr val="tx1"/>
                            </a:solidFill>
                            <a:effectLst/>
                            <a:latin typeface="Cambria Math" panose="02040503050406030204" pitchFamily="18" charset="0"/>
                            <a:ea typeface="+mn-ea"/>
                            <a:cs typeface="+mn-cs"/>
                          </a:rPr>
                          <m:t>𝐺𝑗𝑒𝑛𝑛𝑜𝑚𝑠𝑛𝑖𝑡𝑡𝑙𝑖𝑔</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𝑎𝑛𝑡𝑎𝑙𝑙</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𝐸𝐾𝐵</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𝑖</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𝑟𝑒𝑔𝑛𝑠𝑘𝑎𝑝𝑠𝑝𝑒𝑟𝑖𝑜𝑑𝑒𝑛</m:t>
                        </m:r>
                        <m:r>
                          <a:rPr lang="nb-NO" sz="800" b="0" i="1">
                            <a:solidFill>
                              <a:schemeClr val="tx1"/>
                            </a:solidFill>
                            <a:effectLst/>
                            <a:latin typeface="Cambria Math" panose="02040503050406030204" pitchFamily="18" charset="0"/>
                            <a:ea typeface="+mn-ea"/>
                            <a:cs typeface="+mn-cs"/>
                          </a:rPr>
                          <m:t>+</m:t>
                        </m:r>
                        <m:r>
                          <a:rPr lang="nb-NO" sz="800" b="0" i="1">
                            <a:solidFill>
                              <a:schemeClr val="tx1"/>
                            </a:solidFill>
                            <a:effectLst/>
                            <a:latin typeface="Cambria Math" panose="02040503050406030204" pitchFamily="18" charset="0"/>
                            <a:ea typeface="+mn-ea"/>
                            <a:cs typeface="+mn-cs"/>
                          </a:rPr>
                          <m:t>𝐴𝑛𝑡𝑎𝑙𝑙</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𝐸𝐾𝐵</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𝑢𝑡𝑠𝑡𝑒𝑑𝑡</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𝑒𝑡𝑡𝑒𝑟</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𝑟𝑒𝑔𝑛𝑠𝑘𝑎𝑝𝑠𝑝𝑒𝑟𝑖𝑜𝑑𝑒𝑛𝑠</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𝑠𝑙𝑢𝑡𝑡</m:t>
                        </m:r>
                      </m:den>
                    </m:f>
                  </m:oMath>
                </m:oMathPara>
              </a14:m>
              <a:endParaRPr lang="nb-NO" sz="800" i="1"/>
            </a:p>
          </xdr:txBody>
        </xdr:sp>
      </mc:Choice>
      <mc:Fallback xmlns="">
        <xdr:sp macro="" textlink="">
          <xdr:nvSpPr>
            <xdr:cNvPr id="68" name="TekstSylinder 34">
              <a:extLst>
                <a:ext uri="{FF2B5EF4-FFF2-40B4-BE49-F238E27FC236}">
                  <a16:creationId xmlns:a16="http://schemas.microsoft.com/office/drawing/2014/main" id="{314357AA-C11D-4360-B014-64DE71187669}"/>
                </a:ext>
              </a:extLst>
            </xdr:cNvPr>
            <xdr:cNvSpPr txBox="1"/>
          </xdr:nvSpPr>
          <xdr:spPr>
            <a:xfrm>
              <a:off x="10534650" y="43915012"/>
              <a:ext cx="4774962" cy="258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800" i="0">
                  <a:solidFill>
                    <a:schemeClr val="tx1"/>
                  </a:solidFill>
                  <a:effectLst/>
                  <a:latin typeface="Cambria Math" panose="02040503050406030204" pitchFamily="18" charset="0"/>
                  <a:ea typeface="+mn-ea"/>
                  <a:cs typeface="+mn-cs"/>
                </a:rPr>
                <a:t>(</a:t>
              </a:r>
              <a:r>
                <a:rPr lang="nb-NO" sz="800" b="0" i="0">
                  <a:solidFill>
                    <a:schemeClr val="tx1"/>
                  </a:solidFill>
                  <a:effectLst/>
                  <a:latin typeface="Cambria Math" panose="02040503050406030204" pitchFamily="18" charset="0"/>
                  <a:ea typeface="+mn-ea"/>
                  <a:cs typeface="+mn-cs"/>
                </a:rPr>
                <a:t>𝑀𝑎𝑗𝑜𝑟𝑖𝑡𝑒𝑡𝑒𝑛𝑠 𝑎𝑛𝑑𝑒𝑙 𝑎𝑣 𝑘𝑜𝑛𝑠𝑒𝑟𝑛𝑒𝑡𝑠 𝑟𝑒𝑠𝑢𝑙𝑡𝑎𝑡 𝑒𝑡𝑡𝑒𝑟 𝑠𝑘𝑎𝑡𝑡 </a:t>
              </a:r>
              <a:r>
                <a:rPr lang="nb-NO" sz="1050" i="0">
                  <a:solidFill>
                    <a:schemeClr val="tx1"/>
                  </a:solidFill>
                  <a:effectLst/>
                  <a:latin typeface="Cambria Math" panose="02040503050406030204" pitchFamily="18" charset="0"/>
                  <a:ea typeface="+mn-ea"/>
                  <a:cs typeface="+mn-cs"/>
                </a:rPr>
                <a:t>×</a:t>
              </a:r>
              <a:r>
                <a:rPr lang="nb-NO" sz="800" b="0" i="0">
                  <a:solidFill>
                    <a:schemeClr val="tx1"/>
                  </a:solidFill>
                  <a:effectLst/>
                  <a:latin typeface="Cambria Math" panose="02040503050406030204" pitchFamily="18" charset="0"/>
                  <a:ea typeface="+mn-ea"/>
                  <a:cs typeface="+mn-cs"/>
                </a:rPr>
                <a:t>𝐺𝑗𝑒𝑛𝑛𝑜𝑚𝑠𝑛𝑖𝑡𝑡𝑙𝑖𝑔 𝑒𝑖𝑒𝑟𝑎𝑛𝑑𝑒𝑙𝑠𝑏𝑟ø𝑘)/(𝐺𝑗𝑒𝑛𝑛𝑜𝑚𝑠𝑛𝑖𝑡𝑡𝑙𝑖𝑔 𝑎𝑛𝑡𝑎𝑙𝑙 𝐸𝐾𝐵 𝑖 𝑟𝑒𝑔𝑛𝑠𝑘𝑎𝑝𝑠𝑝𝑒𝑟𝑖𝑜𝑑𝑒𝑛+𝐴𝑛𝑡𝑎𝑙𝑙 𝐸𝐾𝐵 𝑢𝑡𝑠𝑡𝑒𝑑𝑡 𝑒𝑡𝑡𝑒𝑟 𝑟𝑒𝑔𝑛𝑠𝑘𝑎𝑝𝑠𝑝𝑒𝑟𝑖𝑜𝑑𝑒𝑛𝑠 𝑠𝑙𝑢𝑡𝑡)</a:t>
              </a:r>
              <a:endParaRPr lang="nb-NO" sz="800" i="1"/>
            </a:p>
          </xdr:txBody>
        </xdr:sp>
      </mc:Fallback>
    </mc:AlternateContent>
    <xdr:clientData/>
  </xdr:oneCellAnchor>
  <xdr:oneCellAnchor>
    <xdr:from>
      <xdr:col>4</xdr:col>
      <xdr:colOff>0</xdr:colOff>
      <xdr:row>48</xdr:row>
      <xdr:rowOff>104775</xdr:rowOff>
    </xdr:from>
    <xdr:ext cx="5200650" cy="440955"/>
    <mc:AlternateContent xmlns:mc="http://schemas.openxmlformats.org/markup-compatibility/2006" xmlns:a14="http://schemas.microsoft.com/office/drawing/2010/main">
      <mc:Choice Requires="a14">
        <xdr:sp macro="" textlink="">
          <xdr:nvSpPr>
            <xdr:cNvPr id="69" name="TekstSylinder 68">
              <a:extLst>
                <a:ext uri="{FF2B5EF4-FFF2-40B4-BE49-F238E27FC236}">
                  <a16:creationId xmlns:a16="http://schemas.microsoft.com/office/drawing/2014/main" id="{7A789230-24C7-4005-951C-92680B358FBB}"/>
                </a:ext>
              </a:extLst>
            </xdr:cNvPr>
            <xdr:cNvSpPr txBox="1"/>
          </xdr:nvSpPr>
          <xdr:spPr>
            <a:xfrm>
              <a:off x="2200275" y="36728400"/>
              <a:ext cx="5200650" cy="440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b="0" i="1">
                                <a:solidFill>
                                  <a:schemeClr val="tx1"/>
                                </a:solidFill>
                                <a:effectLst/>
                                <a:latin typeface="Cambria Math" panose="02040503050406030204" pitchFamily="18" charset="0"/>
                                <a:ea typeface="+mn-ea"/>
                                <a:cs typeface="+mn-cs"/>
                              </a:rPr>
                              <m:t>𝑈𝑡𝑙</m:t>
                            </m:r>
                            <m:r>
                              <a:rPr lang="nb-NO" sz="900" b="0" i="1">
                                <a:solidFill>
                                  <a:schemeClr val="tx1"/>
                                </a:solidFill>
                                <a:effectLst/>
                                <a:latin typeface="Cambria Math" panose="02040503050406030204" pitchFamily="18" charset="0"/>
                                <a:ea typeface="+mn-ea"/>
                                <a:cs typeface="+mn-cs"/>
                              </a:rPr>
                              <m:t>å</m:t>
                            </m:r>
                            <m:r>
                              <a:rPr lang="nb-NO" sz="900" b="0" i="1">
                                <a:solidFill>
                                  <a:schemeClr val="tx1"/>
                                </a:solidFill>
                                <a:effectLst/>
                                <a:latin typeface="Cambria Math" panose="02040503050406030204" pitchFamily="18" charset="0"/>
                                <a:ea typeface="+mn-ea"/>
                                <a:cs typeface="+mn-cs"/>
                              </a:rPr>
                              <m:t>𝑛</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𝑜𝑔</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𝑓𝑜𝑟𝑝𝑙𝑖𝑘𝑡𝑒𝑙𝑠𝑒𝑟</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𝑖</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𝑡𝑟𝑖𝑛𝑛</m:t>
                            </m:r>
                            <m:r>
                              <a:rPr lang="nb-NO" sz="900" b="0" i="1">
                                <a:solidFill>
                                  <a:schemeClr val="tx1"/>
                                </a:solidFill>
                                <a:effectLst/>
                                <a:latin typeface="Cambria Math" panose="02040503050406030204" pitchFamily="18" charset="0"/>
                                <a:ea typeface="+mn-ea"/>
                                <a:cs typeface="+mn-cs"/>
                              </a:rPr>
                              <m:t> 2</m:t>
                            </m:r>
                          </m:e>
                        </m:d>
                      </m:num>
                      <m:den>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𝑢𝑡𝑙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𝑘𝑢𝑛𝑑𝑒𝑟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69" name="TekstSylinder 68">
              <a:extLst>
                <a:ext uri="{FF2B5EF4-FFF2-40B4-BE49-F238E27FC236}">
                  <a16:creationId xmlns:a16="http://schemas.microsoft.com/office/drawing/2014/main" id="{7A789230-24C7-4005-951C-92680B358FBB}"/>
                </a:ext>
              </a:extLst>
            </xdr:cNvPr>
            <xdr:cNvSpPr txBox="1"/>
          </xdr:nvSpPr>
          <xdr:spPr>
            <a:xfrm>
              <a:off x="2200275" y="36728400"/>
              <a:ext cx="5200650" cy="440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nb-NO" sz="900" b="0" i="0">
                  <a:solidFill>
                    <a:schemeClr val="tx1"/>
                  </a:solidFill>
                  <a:effectLst/>
                  <a:latin typeface="Cambria Math" panose="02040503050406030204" pitchFamily="18" charset="0"/>
                  <a:ea typeface="+mn-ea"/>
                  <a:cs typeface="+mn-cs"/>
                </a:rPr>
                <a:t>𝑈𝑡𝑙å𝑛 𝑜𝑔 𝑓𝑜𝑟𝑝𝑙𝑖𝑘𝑡𝑒𝑙𝑠𝑒𝑟 𝑖 𝑡𝑟𝑖𝑛𝑛 2))/(</a:t>
              </a:r>
              <a:r>
                <a:rPr lang="nb-NO" sz="900" i="0">
                  <a:solidFill>
                    <a:schemeClr val="tx1"/>
                  </a:solidFill>
                  <a:effectLst/>
                  <a:latin typeface="Cambria Math" panose="02040503050406030204" pitchFamily="18" charset="0"/>
                  <a:ea typeface="+mn-ea"/>
                  <a:cs typeface="+mn-cs"/>
                </a:rPr>
                <a:t>𝐵𝑟𝑢𝑡𝑡𝑜 𝑢𝑡𝑙å𝑛 𝑡𝑖𝑙 𝑘𝑢𝑛𝑑𝑒𝑟)</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0</xdr:colOff>
      <xdr:row>50</xdr:row>
      <xdr:rowOff>95250</xdr:rowOff>
    </xdr:from>
    <xdr:ext cx="5200650" cy="440955"/>
    <mc:AlternateContent xmlns:mc="http://schemas.openxmlformats.org/markup-compatibility/2006" xmlns:a14="http://schemas.microsoft.com/office/drawing/2010/main">
      <mc:Choice Requires="a14">
        <xdr:sp macro="" textlink="">
          <xdr:nvSpPr>
            <xdr:cNvPr id="70" name="TekstSylinder 69">
              <a:extLst>
                <a:ext uri="{FF2B5EF4-FFF2-40B4-BE49-F238E27FC236}">
                  <a16:creationId xmlns:a16="http://schemas.microsoft.com/office/drawing/2014/main" id="{87F79FE9-4F61-418F-A274-CB046CB12D79}"/>
                </a:ext>
              </a:extLst>
            </xdr:cNvPr>
            <xdr:cNvSpPr txBox="1"/>
          </xdr:nvSpPr>
          <xdr:spPr>
            <a:xfrm>
              <a:off x="2200275" y="38490525"/>
              <a:ext cx="5200650" cy="440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b="0" i="1">
                                <a:solidFill>
                                  <a:schemeClr val="tx1"/>
                                </a:solidFill>
                                <a:effectLst/>
                                <a:latin typeface="Cambria Math" panose="02040503050406030204" pitchFamily="18" charset="0"/>
                                <a:ea typeface="+mn-ea"/>
                                <a:cs typeface="+mn-cs"/>
                              </a:rPr>
                              <m:t>𝑈𝑡𝑙</m:t>
                            </m:r>
                            <m:r>
                              <a:rPr lang="nb-NO" sz="900" b="0" i="1">
                                <a:solidFill>
                                  <a:schemeClr val="tx1"/>
                                </a:solidFill>
                                <a:effectLst/>
                                <a:latin typeface="Cambria Math" panose="02040503050406030204" pitchFamily="18" charset="0"/>
                                <a:ea typeface="+mn-ea"/>
                                <a:cs typeface="+mn-cs"/>
                              </a:rPr>
                              <m:t>å</m:t>
                            </m:r>
                            <m:r>
                              <a:rPr lang="nb-NO" sz="900" b="0" i="1">
                                <a:solidFill>
                                  <a:schemeClr val="tx1"/>
                                </a:solidFill>
                                <a:effectLst/>
                                <a:latin typeface="Cambria Math" panose="02040503050406030204" pitchFamily="18" charset="0"/>
                                <a:ea typeface="+mn-ea"/>
                                <a:cs typeface="+mn-cs"/>
                              </a:rPr>
                              <m:t>𝑛</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𝑜𝑔</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𝑓𝑜𝑟𝑝𝑙𝑖𝑘𝑡𝑒𝑙𝑠𝑒𝑟</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𝑖</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𝑡𝑟𝑖𝑛𝑛</m:t>
                            </m:r>
                            <m:r>
                              <a:rPr lang="nb-NO" sz="900" b="0" i="1">
                                <a:solidFill>
                                  <a:schemeClr val="tx1"/>
                                </a:solidFill>
                                <a:effectLst/>
                                <a:latin typeface="Cambria Math" panose="02040503050406030204" pitchFamily="18" charset="0"/>
                                <a:ea typeface="+mn-ea"/>
                                <a:cs typeface="+mn-cs"/>
                              </a:rPr>
                              <m:t> 3</m:t>
                            </m:r>
                          </m:e>
                        </m:d>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𝐵𝑟𝑢𝑡𝑡𝑜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𝑢𝑡𝑙</m:t>
                        </m:r>
                        <m:r>
                          <a:rPr lang="nb-NO" sz="900" i="1">
                            <a:solidFill>
                              <a:schemeClr val="tx1"/>
                            </a:solidFill>
                            <a:effectLst/>
                            <a:latin typeface="Cambria Math" panose="02040503050406030204" pitchFamily="18" charset="0"/>
                            <a:ea typeface="+mn-ea"/>
                            <a:cs typeface="+mn-cs"/>
                          </a:rPr>
                          <m:t>å</m:t>
                        </m:r>
                        <m:r>
                          <a:rPr lang="nb-NO" sz="900" i="1">
                            <a:solidFill>
                              <a:schemeClr val="tx1"/>
                            </a:solidFill>
                            <a:effectLst/>
                            <a:latin typeface="Cambria Math" panose="02040503050406030204" pitchFamily="18" charset="0"/>
                            <a:ea typeface="+mn-ea"/>
                            <a:cs typeface="+mn-cs"/>
                          </a:rPr>
                          <m:t>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𝑡𝑖𝑙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𝑘𝑢𝑛𝑑𝑒𝑟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70" name="TekstSylinder 69">
              <a:extLst>
                <a:ext uri="{FF2B5EF4-FFF2-40B4-BE49-F238E27FC236}">
                  <a16:creationId xmlns:a16="http://schemas.microsoft.com/office/drawing/2014/main" id="{87F79FE9-4F61-418F-A274-CB046CB12D79}"/>
                </a:ext>
              </a:extLst>
            </xdr:cNvPr>
            <xdr:cNvSpPr txBox="1"/>
          </xdr:nvSpPr>
          <xdr:spPr>
            <a:xfrm>
              <a:off x="2200275" y="38490525"/>
              <a:ext cx="5200650" cy="440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nb-NO" sz="900" b="0" i="0">
                  <a:solidFill>
                    <a:schemeClr val="tx1"/>
                  </a:solidFill>
                  <a:effectLst/>
                  <a:latin typeface="Cambria Math" panose="02040503050406030204" pitchFamily="18" charset="0"/>
                  <a:ea typeface="+mn-ea"/>
                  <a:cs typeface="+mn-cs"/>
                </a:rPr>
                <a:t>𝑈𝑡𝑙å𝑛 𝑜𝑔 𝑓𝑜𝑟𝑝𝑙𝑖𝑘𝑡𝑒𝑙𝑠𝑒𝑟 𝑖 𝑡𝑟𝑖𝑛𝑛 3) </a:t>
              </a:r>
              <a:r>
                <a:rPr lang="nb-NO" sz="900" i="0">
                  <a:solidFill>
                    <a:schemeClr val="tx1"/>
                  </a:solidFill>
                  <a:effectLst/>
                  <a:latin typeface="Cambria Math" panose="02040503050406030204" pitchFamily="18" charset="0"/>
                  <a:ea typeface="+mn-ea"/>
                  <a:cs typeface="+mn-cs"/>
                </a:rPr>
                <a:t> )/(𝐵𝑟𝑢𝑡𝑡𝑜 𝑢𝑡𝑙å𝑛 𝑡𝑖𝑙 𝑘𝑢𝑛𝑑𝑒𝑟)</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4</xdr:col>
      <xdr:colOff>19051</xdr:colOff>
      <xdr:row>83</xdr:row>
      <xdr:rowOff>100011</xdr:rowOff>
    </xdr:from>
    <xdr:ext cx="5143500" cy="233363"/>
    <mc:AlternateContent xmlns:mc="http://schemas.openxmlformats.org/markup-compatibility/2006" xmlns:a14="http://schemas.microsoft.com/office/drawing/2010/main">
      <mc:Choice Requires="a14">
        <xdr:sp macro="" textlink="">
          <xdr:nvSpPr>
            <xdr:cNvPr id="71" name="TekstSylinder 70">
              <a:extLst>
                <a:ext uri="{FF2B5EF4-FFF2-40B4-BE49-F238E27FC236}">
                  <a16:creationId xmlns:a16="http://schemas.microsoft.com/office/drawing/2014/main" id="{DC4EF798-E85C-4A74-9833-346BEB406653}"/>
                </a:ext>
              </a:extLst>
            </xdr:cNvPr>
            <xdr:cNvSpPr txBox="1"/>
          </xdr:nvSpPr>
          <xdr:spPr>
            <a:xfrm>
              <a:off x="10382251" y="44667486"/>
              <a:ext cx="5143500" cy="233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nb-NO" sz="900" b="0" i="1">
                        <a:solidFill>
                          <a:schemeClr val="tx1"/>
                        </a:solidFill>
                        <a:effectLst/>
                        <a:latin typeface="Cambria Math" panose="02040503050406030204" pitchFamily="18" charset="0"/>
                        <a:ea typeface="+mn-ea"/>
                        <a:cs typeface="+mn-cs"/>
                      </a:rPr>
                      <m:t>𝑆𝑢𝑚</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𝑑𝑟𝑖𝑓𝑡𝑠𝑘𝑜𝑠𝑡𝑛𝑎𝑑𝑒𝑟</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𝑅𝑒𝑠𝑡𝑟𝑢𝑘𝑡𝑢𝑟𝑒𝑟𝑖𝑛𝑔𝑠𝑘𝑜𝑠𝑡𝑛𝑎𝑑𝑒𝑟</m:t>
                    </m:r>
                  </m:oMath>
                </m:oMathPara>
              </a14:m>
              <a:endParaRPr lang="nb-NO" sz="900" i="1"/>
            </a:p>
          </xdr:txBody>
        </xdr:sp>
      </mc:Choice>
      <mc:Fallback xmlns="">
        <xdr:sp macro="" textlink="">
          <xdr:nvSpPr>
            <xdr:cNvPr id="71" name="TekstSylinder 70">
              <a:extLst>
                <a:ext uri="{FF2B5EF4-FFF2-40B4-BE49-F238E27FC236}">
                  <a16:creationId xmlns:a16="http://schemas.microsoft.com/office/drawing/2014/main" id="{DC4EF798-E85C-4A74-9833-346BEB406653}"/>
                </a:ext>
              </a:extLst>
            </xdr:cNvPr>
            <xdr:cNvSpPr txBox="1"/>
          </xdr:nvSpPr>
          <xdr:spPr>
            <a:xfrm>
              <a:off x="10382251" y="44667486"/>
              <a:ext cx="5143500" cy="233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nb-NO" sz="900" b="0" i="0">
                  <a:solidFill>
                    <a:schemeClr val="tx1"/>
                  </a:solidFill>
                  <a:effectLst/>
                  <a:latin typeface="Cambria Math" panose="02040503050406030204" pitchFamily="18" charset="0"/>
                  <a:ea typeface="+mn-ea"/>
                  <a:cs typeface="+mn-cs"/>
                </a:rPr>
                <a:t>𝑆𝑢𝑚 𝑑𝑟𝑖𝑓𝑡𝑠𝑘𝑜𝑠𝑡𝑛𝑎𝑑𝑒𝑟 −𝑅𝑒𝑠𝑡𝑟𝑢𝑘𝑡𝑢𝑟𝑒𝑟𝑖𝑛𝑔𝑠𝑘𝑜𝑠𝑡𝑛𝑎𝑑𝑒𝑟</a:t>
              </a:r>
              <a:endParaRPr lang="nb-NO" sz="900" i="1"/>
            </a:p>
          </xdr:txBody>
        </xdr:sp>
      </mc:Fallback>
    </mc:AlternateContent>
    <xdr:clientData/>
  </xdr:oneCellAnchor>
  <xdr:twoCellAnchor>
    <xdr:from>
      <xdr:col>0</xdr:col>
      <xdr:colOff>28576</xdr:colOff>
      <xdr:row>0</xdr:row>
      <xdr:rowOff>19050</xdr:rowOff>
    </xdr:from>
    <xdr:to>
      <xdr:col>1</xdr:col>
      <xdr:colOff>5143501</xdr:colOff>
      <xdr:row>9</xdr:row>
      <xdr:rowOff>0</xdr:rowOff>
    </xdr:to>
    <xdr:sp macro="" textlink="">
      <xdr:nvSpPr>
        <xdr:cNvPr id="72" name="TekstSylinder 71">
          <a:extLst>
            <a:ext uri="{FF2B5EF4-FFF2-40B4-BE49-F238E27FC236}">
              <a16:creationId xmlns:a16="http://schemas.microsoft.com/office/drawing/2014/main" id="{91EF0001-9533-455F-945E-F9A98DE0EF37}"/>
            </a:ext>
          </a:extLst>
        </xdr:cNvPr>
        <xdr:cNvSpPr txBox="1"/>
      </xdr:nvSpPr>
      <xdr:spPr>
        <a:xfrm>
          <a:off x="28576" y="19050"/>
          <a:ext cx="7315200" cy="452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b-NO" sz="1800" b="1">
              <a:solidFill>
                <a:srgbClr val="002060"/>
              </a:solidFill>
              <a:effectLst/>
              <a:latin typeface="Variana"/>
              <a:ea typeface="+mn-ea"/>
              <a:cs typeface="+mn-cs"/>
            </a:rPr>
            <a:t>Alternative performance measures</a:t>
          </a:r>
        </a:p>
        <a:p>
          <a:pPr marL="0" indent="0"/>
          <a:br>
            <a:rPr lang="nb-NO" sz="1200">
              <a:solidFill>
                <a:schemeClr val="dk1"/>
              </a:solidFill>
              <a:effectLst/>
              <a:latin typeface="Variana"/>
              <a:ea typeface="+mn-ea"/>
              <a:cs typeface="+mn-cs"/>
            </a:rPr>
          </a:br>
          <a:r>
            <a:rPr lang="nb-NO" sz="1200">
              <a:solidFill>
                <a:schemeClr val="dk1"/>
              </a:solidFill>
              <a:effectLst/>
              <a:latin typeface="Variana"/>
              <a:ea typeface="Verdana" panose="020B0604030504040204" pitchFamily="34" charset="0"/>
              <a:cs typeface="Verdana" panose="020B0604030504040204" pitchFamily="34" charset="0"/>
            </a:rPr>
            <a:t>SpareBank 1 Østlandet’s alternative performance measures (APMs) have been prepared in accordance with the ESMA guidelines on APMs and are indicators aimed at providing useful additional information to the financial statements. These performance measures are either adjusted indicators or measures that are not defined under IFRS or any other legislation and may not be directly comparable with the corresponding measures from other companies. The APMs are not intended to be a substitute for accounting figures drawn up according to IFRS and should not be given more emphasis than these accounting figures, but they have been included in financial reporting to give a fuller description of the Bank’s performance. The APMs also represent important metrics for how the management is running the business. </a:t>
          </a:r>
        </a:p>
        <a:p>
          <a:pPr marL="0" indent="0"/>
          <a:r>
            <a:rPr lang="nb-NO" sz="1200">
              <a:solidFill>
                <a:schemeClr val="dk1"/>
              </a:solidFill>
              <a:effectLst/>
              <a:latin typeface="Variana"/>
              <a:ea typeface="Verdana" panose="020B0604030504040204" pitchFamily="34" charset="0"/>
              <a:cs typeface="Verdana" panose="020B0604030504040204" pitchFamily="34" charset="0"/>
            </a:rPr>
            <a:t> </a:t>
          </a:r>
        </a:p>
        <a:p>
          <a:pPr marL="0" indent="0"/>
          <a:r>
            <a:rPr lang="nb-NO" sz="1200">
              <a:solidFill>
                <a:schemeClr val="dk1"/>
              </a:solidFill>
              <a:effectLst/>
              <a:latin typeface="Variana"/>
              <a:ea typeface="Verdana" panose="020B0604030504040204" pitchFamily="34" charset="0"/>
              <a:cs typeface="Verdana" panose="020B0604030504040204" pitchFamily="34" charset="0"/>
            </a:rPr>
            <a:t>Non-financial indicators and financial ratios defined by IFRS or other legislation are not defined as APMs. SpareBank 1 Østlandet’s APMs are used both in the overview of main figures and in the directors’ report, and in results presentations and prospectuses. All APMs are shown with corresponding comparative figures for previous periods.</a:t>
          </a:r>
        </a:p>
        <a:p>
          <a:pPr marL="0" indent="0"/>
          <a:r>
            <a:rPr lang="nb-NO" sz="1200">
              <a:solidFill>
                <a:schemeClr val="dk1"/>
              </a:solidFill>
              <a:effectLst/>
              <a:latin typeface="Variana"/>
              <a:ea typeface="Verdana" panose="020B0604030504040204" pitchFamily="34" charset="0"/>
              <a:cs typeface="Verdana" panose="020B0604030504040204" pitchFamily="34" charset="0"/>
            </a:rPr>
            <a:t> </a:t>
          </a:r>
        </a:p>
        <a:p>
          <a:pPr marL="0" indent="0"/>
          <a:r>
            <a:rPr lang="nb-NO" sz="1200">
              <a:solidFill>
                <a:schemeClr val="dk1"/>
              </a:solidFill>
              <a:effectLst/>
              <a:latin typeface="Variana"/>
              <a:ea typeface="Verdana" panose="020B0604030504040204" pitchFamily="34" charset="0"/>
              <a:cs typeface="Verdana" panose="020B0604030504040204" pitchFamily="34" charset="0"/>
            </a:rPr>
            <a:t>Lending and deposit margins for the parent bank are calculated in relation to the daily average of loans to and deposits from customers. For all other main figures and APMs that are calculated using average balances, the average balance is calculated as the average of the opening balance for the current period and the closing balance for each of the quarters in the period.</a:t>
          </a:r>
        </a:p>
        <a:p>
          <a:endParaRPr lang="nb-NO" sz="12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oneCellAnchor>
    <xdr:from>
      <xdr:col>1</xdr:col>
      <xdr:colOff>9525</xdr:colOff>
      <xdr:row>12</xdr:row>
      <xdr:rowOff>0</xdr:rowOff>
    </xdr:from>
    <xdr:ext cx="5200649" cy="876299"/>
    <mc:AlternateContent xmlns:mc="http://schemas.openxmlformats.org/markup-compatibility/2006" xmlns:a14="http://schemas.microsoft.com/office/drawing/2010/main">
      <mc:Choice Requires="a14">
        <xdr:sp macro="" textlink="">
          <xdr:nvSpPr>
            <xdr:cNvPr id="73" name="TekstSylinder 72">
              <a:extLst>
                <a:ext uri="{FF2B5EF4-FFF2-40B4-BE49-F238E27FC236}">
                  <a16:creationId xmlns:a16="http://schemas.microsoft.com/office/drawing/2014/main" id="{47198C0C-F62D-45C2-904C-005585E8A10B}"/>
                </a:ext>
              </a:extLst>
            </xdr:cNvPr>
            <xdr:cNvSpPr txBox="1"/>
          </xdr:nvSpPr>
          <xdr:spPr>
            <a:xfrm>
              <a:off x="2209800" y="6791325"/>
              <a:ext cx="5200649" cy="876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i="1">
                                <a:solidFill>
                                  <a:schemeClr val="tx1"/>
                                </a:solidFill>
                                <a:effectLst/>
                                <a:latin typeface="Cambria Math" panose="02040503050406030204" pitchFamily="18" charset="0"/>
                                <a:ea typeface="+mn-ea"/>
                                <a:cs typeface="+mn-cs"/>
                              </a:rPr>
                              <m:t>𝑃𝑟𝑜𝑓𝑖𝑡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𝑎𝑓𝑡𝑒𝑟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𝑡𝑎𝑥</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𝐼𝑛𝑡𝑒𝑟𝑒𝑠𝑡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𝑒𝑥𝑝𝑒𝑛𝑠𝑒𝑠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h𝑦𝑏𝑟𝑖𝑑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𝑐𝑎𝑝𝑖𝑡𝑎𝑙</m:t>
                            </m:r>
                          </m:e>
                        </m:d>
                        <m:r>
                          <a:rPr lang="nb-NO" sz="900" i="1">
                            <a:solidFill>
                              <a:schemeClr val="tx1"/>
                            </a:solidFill>
                            <a:effectLst/>
                            <a:latin typeface="Cambria Math" panose="02040503050406030204" pitchFamily="18" charset="0"/>
                            <a:ea typeface="+mn-ea"/>
                            <a:cs typeface="+mn-cs"/>
                          </a:rPr>
                          <m:t>×(</m:t>
                        </m:r>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𝐴𝑐𝑡</m:t>
                            </m:r>
                          </m:num>
                          <m:den>
                            <m:r>
                              <a:rPr lang="nb-NO" sz="900" i="1">
                                <a:solidFill>
                                  <a:schemeClr val="tx1"/>
                                </a:solidFill>
                                <a:effectLst/>
                                <a:latin typeface="Cambria Math" panose="02040503050406030204" pitchFamily="18" charset="0"/>
                                <a:ea typeface="+mn-ea"/>
                                <a:cs typeface="+mn-cs"/>
                              </a:rPr>
                              <m:t>𝐴𝑐𝑡</m:t>
                            </m:r>
                          </m:den>
                        </m:f>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𝐴𝑣𝑒𝑟𝑎𝑔𝑒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𝑒𝑞𝑢𝑖𝑡𝑦</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𝐴𝑣𝑒𝑟𝑎𝑔𝑒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h𝑦𝑏𝑟𝑖𝑑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𝑐𝑎𝑝𝑖𝑡𝑎𝑙</m:t>
                        </m:r>
                      </m:den>
                    </m:f>
                  </m:oMath>
                </m:oMathPara>
              </a14:m>
              <a:endParaRPr lang="nb-NO" sz="900" i="1">
                <a:solidFill>
                  <a:schemeClr val="tx1"/>
                </a:solidFill>
                <a:effectLst/>
                <a:latin typeface="+mn-lt"/>
                <a:ea typeface="+mn-ea"/>
                <a:cs typeface="+mn-cs"/>
              </a:endParaRPr>
            </a:p>
            <a:p>
              <a:pPr algn="ctr"/>
              <a:endParaRPr lang="nb-NO" sz="900" i="1"/>
            </a:p>
          </xdr:txBody>
        </xdr:sp>
      </mc:Choice>
      <mc:Fallback xmlns="">
        <xdr:sp macro="" textlink="">
          <xdr:nvSpPr>
            <xdr:cNvPr id="73" name="TekstSylinder 72">
              <a:extLst>
                <a:ext uri="{FF2B5EF4-FFF2-40B4-BE49-F238E27FC236}">
                  <a16:creationId xmlns:a16="http://schemas.microsoft.com/office/drawing/2014/main" id="{47198C0C-F62D-45C2-904C-005585E8A10B}"/>
                </a:ext>
              </a:extLst>
            </xdr:cNvPr>
            <xdr:cNvSpPr txBox="1"/>
          </xdr:nvSpPr>
          <xdr:spPr>
            <a:xfrm>
              <a:off x="2209800" y="6791325"/>
              <a:ext cx="5200649" cy="876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((𝑃𝑟𝑜𝑓𝑖𝑡 𝑎𝑓𝑡𝑒𝑟 𝑡𝑎𝑥−𝐼𝑛𝑡𝑒𝑟𝑒𝑠𝑡 𝑒𝑥𝑝𝑒𝑛𝑠𝑒𝑠 𝑜𝑛 ℎ𝑦𝑏𝑟𝑖𝑑 𝑐𝑎𝑝𝑖𝑡𝑎𝑙)×(𝐴𝑐𝑡/𝐴𝑐𝑡) )/(𝐴𝑣𝑒𝑟𝑎𝑔𝑒 𝑒𝑞𝑢𝑖𝑡𝑦−𝐴𝑣𝑒𝑟𝑎𝑔𝑒 ℎ𝑦𝑏𝑟𝑖𝑑 𝑐𝑎𝑝𝑖𝑡𝑎𝑙)</a:t>
              </a:r>
              <a:endParaRPr lang="nb-NO" sz="900" i="1">
                <a:solidFill>
                  <a:schemeClr val="tx1"/>
                </a:solidFill>
                <a:effectLst/>
                <a:latin typeface="+mn-lt"/>
                <a:ea typeface="+mn-ea"/>
                <a:cs typeface="+mn-cs"/>
              </a:endParaRPr>
            </a:p>
            <a:p>
              <a:pPr algn="ctr"/>
              <a:endParaRPr lang="nb-NO" sz="900" i="1"/>
            </a:p>
          </xdr:txBody>
        </xdr:sp>
      </mc:Fallback>
    </mc:AlternateContent>
    <xdr:clientData/>
  </xdr:oneCellAnchor>
  <xdr:oneCellAnchor>
    <xdr:from>
      <xdr:col>1</xdr:col>
      <xdr:colOff>0</xdr:colOff>
      <xdr:row>14</xdr:row>
      <xdr:rowOff>0</xdr:rowOff>
    </xdr:from>
    <xdr:ext cx="5200649" cy="504825"/>
    <mc:AlternateContent xmlns:mc="http://schemas.openxmlformats.org/markup-compatibility/2006" xmlns:a14="http://schemas.microsoft.com/office/drawing/2010/main">
      <mc:Choice Requires="a14">
        <xdr:sp macro="" textlink="">
          <xdr:nvSpPr>
            <xdr:cNvPr id="74" name="TekstSylinder 73">
              <a:extLst>
                <a:ext uri="{FF2B5EF4-FFF2-40B4-BE49-F238E27FC236}">
                  <a16:creationId xmlns:a16="http://schemas.microsoft.com/office/drawing/2014/main" id="{998A7995-0913-45CF-863A-4CB74342E754}"/>
                </a:ext>
              </a:extLst>
            </xdr:cNvPr>
            <xdr:cNvSpPr txBox="1"/>
          </xdr:nvSpPr>
          <xdr:spPr>
            <a:xfrm>
              <a:off x="2200275" y="8686800"/>
              <a:ext cx="5200649"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ctr"/>
              <a14:m>
                <m:oMathPara xmlns:m="http://schemas.openxmlformats.org/officeDocument/2006/math">
                  <m:oMathParaPr>
                    <m:jc m:val="centerGroup"/>
                  </m:oMathParaPr>
                  <m:oMath xmlns:m="http://schemas.openxmlformats.org/officeDocument/2006/math">
                    <m:r>
                      <a:rPr lang="en-GB" sz="900" i="1">
                        <a:solidFill>
                          <a:schemeClr val="tx1"/>
                        </a:solidFill>
                        <a:effectLst/>
                        <a:latin typeface="Cambria Math" panose="02040503050406030204" pitchFamily="18" charset="0"/>
                        <a:ea typeface="+mn-ea"/>
                        <a:cs typeface="+mn-cs"/>
                      </a:rPr>
                      <m:t>𝑂𝑝𝑒𝑟𝑎𝑡𝑖𝑛𝑔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𝑝𝑟𝑜𝑓𝑖𝑡</m:t>
                    </m:r>
                    <m:r>
                      <a:rPr lang="en-GB" sz="90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𝑎𝑓𝑡𝑒𝑟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𝑙𝑜𝑠𝑠𝑒𝑠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𝑙𝑜𝑎𝑛𝑠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𝑎𝑛𝑑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𝑔𝑢𝑎𝑟𝑎𝑛𝑡𝑒𝑒𝑠</m:t>
                    </m:r>
                  </m:oMath>
                </m:oMathPara>
              </a14:m>
              <a:endParaRPr lang="nb-NO" sz="900" i="1">
                <a:solidFill>
                  <a:schemeClr val="tx1"/>
                </a:solidFill>
                <a:effectLst/>
                <a:latin typeface="+mn-lt"/>
                <a:ea typeface="+mn-ea"/>
                <a:cs typeface="+mn-cs"/>
              </a:endParaRPr>
            </a:p>
            <a:p>
              <a:pPr algn="ctr"/>
              <a14:m>
                <m:oMathPara xmlns:m="http://schemas.openxmlformats.org/officeDocument/2006/math">
                  <m:oMathParaPr>
                    <m:jc m:val="centerGroup"/>
                  </m:oMathParaPr>
                  <m:oMath xmlns:m="http://schemas.openxmlformats.org/officeDocument/2006/math">
                    <m:r>
                      <a:rPr lang="en-GB" sz="900" i="1">
                        <a:solidFill>
                          <a:schemeClr val="tx1"/>
                        </a:solidFill>
                        <a:effectLst/>
                        <a:latin typeface="Cambria Math" panose="02040503050406030204" pitchFamily="18" charset="0"/>
                        <a:ea typeface="+mn-ea"/>
                        <a:cs typeface="+mn-cs"/>
                      </a:rPr>
                      <m:t>−</m:t>
                    </m:r>
                    <m:r>
                      <a:rPr lang="en-GB" sz="900" i="1">
                        <a:solidFill>
                          <a:schemeClr val="tx1"/>
                        </a:solidFill>
                        <a:effectLst/>
                        <a:latin typeface="Cambria Math" panose="02040503050406030204" pitchFamily="18" charset="0"/>
                        <a:ea typeface="+mn-ea"/>
                        <a:cs typeface="+mn-cs"/>
                      </a:rPr>
                      <m:t>𝑁𝑒𝑡</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𝑖𝑛𝑐𝑜𝑚𝑒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𝑓𝑟𝑜𝑚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𝑓𝑖𝑛𝑎𝑛𝑐𝑖𝑎𝑙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𝑎𝑠𝑠𝑒𝑡𝑠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𝑎𝑛𝑑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𝑙𝑖𝑎𝑏𝑖𝑙𝑖𝑡𝑖𝑒𝑠</m:t>
                    </m:r>
                    <m:r>
                      <a:rPr lang="en-GB" sz="900" i="1">
                        <a:solidFill>
                          <a:schemeClr val="tx1"/>
                        </a:solidFill>
                        <a:effectLst/>
                        <a:latin typeface="Cambria Math" panose="02040503050406030204" pitchFamily="18" charset="0"/>
                        <a:ea typeface="+mn-ea"/>
                        <a:cs typeface="+mn-cs"/>
                      </a:rPr>
                      <m:t>−</m:t>
                    </m:r>
                    <m:r>
                      <a:rPr lang="en-GB" sz="900" i="1">
                        <a:solidFill>
                          <a:schemeClr val="tx1"/>
                        </a:solidFill>
                        <a:effectLst/>
                        <a:latin typeface="Cambria Math" panose="02040503050406030204" pitchFamily="18" charset="0"/>
                        <a:ea typeface="+mn-ea"/>
                        <a:cs typeface="+mn-cs"/>
                      </a:rPr>
                      <m:t>𝑁𝑜𝑡𝑎𝑏𝑙𝑒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𝑖𝑡𝑒𝑚𝑠</m:t>
                    </m:r>
                  </m:oMath>
                </m:oMathPara>
              </a14:m>
              <a:endParaRPr lang="nb-NO" sz="900"/>
            </a:p>
          </xdr:txBody>
        </xdr:sp>
      </mc:Choice>
      <mc:Fallback xmlns="">
        <xdr:sp macro="" textlink="">
          <xdr:nvSpPr>
            <xdr:cNvPr id="74" name="TekstSylinder 73">
              <a:extLst>
                <a:ext uri="{FF2B5EF4-FFF2-40B4-BE49-F238E27FC236}">
                  <a16:creationId xmlns:a16="http://schemas.microsoft.com/office/drawing/2014/main" id="{998A7995-0913-45CF-863A-4CB74342E754}"/>
                </a:ext>
              </a:extLst>
            </xdr:cNvPr>
            <xdr:cNvSpPr txBox="1"/>
          </xdr:nvSpPr>
          <xdr:spPr>
            <a:xfrm>
              <a:off x="2200275" y="8686800"/>
              <a:ext cx="5200649"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ctr"/>
              <a:r>
                <a:rPr lang="en-GB" sz="900" i="0">
                  <a:solidFill>
                    <a:schemeClr val="tx1"/>
                  </a:solidFill>
                  <a:effectLst/>
                  <a:latin typeface="Cambria Math" panose="02040503050406030204" pitchFamily="18" charset="0"/>
                  <a:ea typeface="+mn-ea"/>
                  <a:cs typeface="+mn-cs"/>
                </a:rPr>
                <a:t>𝑂𝑝𝑒𝑟𝑎𝑡𝑖𝑛𝑔 𝑝𝑟𝑜𝑓𝑖𝑡 </a:t>
              </a:r>
              <a:r>
                <a:rPr lang="nb-NO" sz="900" b="0" i="0">
                  <a:solidFill>
                    <a:schemeClr val="tx1"/>
                  </a:solidFill>
                  <a:effectLst/>
                  <a:latin typeface="Cambria Math" panose="02040503050406030204" pitchFamily="18" charset="0"/>
                  <a:ea typeface="+mn-ea"/>
                  <a:cs typeface="+mn-cs"/>
                </a:rPr>
                <a:t>𝑎𝑓𝑡𝑒𝑟</a:t>
              </a:r>
              <a:r>
                <a:rPr lang="en-GB" sz="900" i="0">
                  <a:solidFill>
                    <a:schemeClr val="tx1"/>
                  </a:solidFill>
                  <a:effectLst/>
                  <a:latin typeface="Cambria Math" panose="02040503050406030204" pitchFamily="18" charset="0"/>
                  <a:ea typeface="+mn-ea"/>
                  <a:cs typeface="+mn-cs"/>
                </a:rPr>
                <a:t> 𝑙𝑜𝑠𝑠𝑒𝑠 𝑜𝑛 𝑙𝑜𝑎𝑛𝑠 𝑎𝑛𝑑 𝑔𝑢𝑎𝑟𝑎𝑛𝑡𝑒𝑒𝑠</a:t>
              </a:r>
              <a:endParaRPr lang="nb-NO" sz="900" i="1">
                <a:solidFill>
                  <a:schemeClr val="tx1"/>
                </a:solidFill>
                <a:effectLst/>
                <a:latin typeface="+mn-lt"/>
                <a:ea typeface="+mn-ea"/>
                <a:cs typeface="+mn-cs"/>
              </a:endParaRPr>
            </a:p>
            <a:p>
              <a:pPr algn="ctr"/>
              <a:r>
                <a:rPr lang="en-GB" sz="900" i="0">
                  <a:solidFill>
                    <a:schemeClr val="tx1"/>
                  </a:solidFill>
                  <a:effectLst/>
                  <a:latin typeface="Cambria Math" panose="02040503050406030204" pitchFamily="18" charset="0"/>
                  <a:ea typeface="+mn-ea"/>
                  <a:cs typeface="+mn-cs"/>
                </a:rPr>
                <a:t>−𝑁𝑒𝑡 𝑖𝑛𝑐𝑜𝑚𝑒 𝑓𝑟𝑜𝑚 𝑓𝑖𝑛𝑎𝑛𝑐𝑖𝑎𝑙 𝑎𝑠𝑠𝑒𝑡𝑠 𝑎𝑛𝑑 𝑙𝑖𝑎𝑏𝑖𝑙𝑖𝑡𝑖𝑒𝑠−𝑁𝑜𝑡𝑎𝑏𝑙𝑒 𝑖𝑡𝑒𝑚𝑠</a:t>
              </a:r>
              <a:endParaRPr lang="nb-NO" sz="900"/>
            </a:p>
          </xdr:txBody>
        </xdr:sp>
      </mc:Fallback>
    </mc:AlternateContent>
    <xdr:clientData/>
  </xdr:oneCellAnchor>
  <xdr:oneCellAnchor>
    <xdr:from>
      <xdr:col>1</xdr:col>
      <xdr:colOff>0</xdr:colOff>
      <xdr:row>15</xdr:row>
      <xdr:rowOff>485775</xdr:rowOff>
    </xdr:from>
    <xdr:ext cx="5210175" cy="495300"/>
    <mc:AlternateContent xmlns:mc="http://schemas.openxmlformats.org/markup-compatibility/2006" xmlns:a14="http://schemas.microsoft.com/office/drawing/2010/main">
      <mc:Choice Requires="a14">
        <xdr:sp macro="" textlink="">
          <xdr:nvSpPr>
            <xdr:cNvPr id="75" name="TekstSylinder 74">
              <a:extLst>
                <a:ext uri="{FF2B5EF4-FFF2-40B4-BE49-F238E27FC236}">
                  <a16:creationId xmlns:a16="http://schemas.microsoft.com/office/drawing/2014/main" id="{1417C17E-9828-4ED5-9371-A448DF8CEB71}"/>
                </a:ext>
              </a:extLst>
            </xdr:cNvPr>
            <xdr:cNvSpPr txBox="1"/>
          </xdr:nvSpPr>
          <xdr:spPr>
            <a:xfrm>
              <a:off x="2200275" y="9667875"/>
              <a:ext cx="521017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𝑇𝑜𝑡𝑎𝑙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𝑜𝑝𝑒𝑟𝑎𝑡𝑖𝑛𝑔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𝑐𝑜𝑠𝑡𝑠</m:t>
                        </m:r>
                      </m:num>
                      <m:den>
                        <m:r>
                          <a:rPr lang="en-GB" sz="900" i="1">
                            <a:solidFill>
                              <a:schemeClr val="tx1"/>
                            </a:solidFill>
                            <a:effectLst/>
                            <a:latin typeface="Cambria Math" panose="02040503050406030204" pitchFamily="18" charset="0"/>
                            <a:ea typeface="+mn-ea"/>
                            <a:cs typeface="+mn-cs"/>
                          </a:rPr>
                          <m:t>𝑇𝑜𝑡𝑎𝑙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𝑛𝑒𝑡</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𝑖𝑛𝑐𝑜𝑚𝑒</m:t>
                        </m:r>
                      </m:den>
                    </m:f>
                  </m:oMath>
                </m:oMathPara>
              </a14:m>
              <a:endParaRPr lang="nb-NO" sz="900" i="1"/>
            </a:p>
          </xdr:txBody>
        </xdr:sp>
      </mc:Choice>
      <mc:Fallback xmlns="">
        <xdr:sp macro="" textlink="">
          <xdr:nvSpPr>
            <xdr:cNvPr id="75" name="TekstSylinder 74">
              <a:extLst>
                <a:ext uri="{FF2B5EF4-FFF2-40B4-BE49-F238E27FC236}">
                  <a16:creationId xmlns:a16="http://schemas.microsoft.com/office/drawing/2014/main" id="{1417C17E-9828-4ED5-9371-A448DF8CEB71}"/>
                </a:ext>
              </a:extLst>
            </xdr:cNvPr>
            <xdr:cNvSpPr txBox="1"/>
          </xdr:nvSpPr>
          <xdr:spPr>
            <a:xfrm>
              <a:off x="2200275" y="9667875"/>
              <a:ext cx="521017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𝑇𝑜𝑡𝑎𝑙 𝑜𝑝𝑒𝑟𝑎𝑡𝑖𝑛𝑔 𝑐𝑜𝑠𝑡𝑠</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𝑇𝑜𝑡𝑎𝑙 𝑛𝑒𝑡 𝑖𝑛𝑐𝑜𝑚𝑒</a:t>
              </a:r>
              <a:r>
                <a:rPr lang="nb-NO" sz="900" i="0">
                  <a:solidFill>
                    <a:schemeClr val="tx1"/>
                  </a:solidFill>
                  <a:effectLst/>
                  <a:latin typeface="Cambria Math" panose="02040503050406030204" pitchFamily="18" charset="0"/>
                  <a:ea typeface="+mn-ea"/>
                  <a:cs typeface="+mn-cs"/>
                </a:rPr>
                <a:t>)</a:t>
              </a:r>
              <a:endParaRPr lang="nb-NO" sz="900" i="1"/>
            </a:p>
          </xdr:txBody>
        </xdr:sp>
      </mc:Fallback>
    </mc:AlternateContent>
    <xdr:clientData/>
  </xdr:oneCellAnchor>
  <xdr:oneCellAnchor>
    <xdr:from>
      <xdr:col>1</xdr:col>
      <xdr:colOff>9525</xdr:colOff>
      <xdr:row>23</xdr:row>
      <xdr:rowOff>9525</xdr:rowOff>
    </xdr:from>
    <xdr:ext cx="5181600" cy="485775"/>
    <mc:AlternateContent xmlns:mc="http://schemas.openxmlformats.org/markup-compatibility/2006" xmlns:a14="http://schemas.microsoft.com/office/drawing/2010/main">
      <mc:Choice Requires="a14">
        <xdr:sp macro="" textlink="">
          <xdr:nvSpPr>
            <xdr:cNvPr id="77" name="TekstSylinder 76">
              <a:extLst>
                <a:ext uri="{FF2B5EF4-FFF2-40B4-BE49-F238E27FC236}">
                  <a16:creationId xmlns:a16="http://schemas.microsoft.com/office/drawing/2014/main" id="{BEF98996-65F2-4D67-AEDE-FE6F94B6872B}"/>
                </a:ext>
              </a:extLst>
            </xdr:cNvPr>
            <xdr:cNvSpPr txBox="1"/>
          </xdr:nvSpPr>
          <xdr:spPr>
            <a:xfrm>
              <a:off x="2209800" y="12220575"/>
              <a:ext cx="5181600"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en-GB" sz="900" i="1">
                      <a:solidFill>
                        <a:schemeClr val="tx1"/>
                      </a:solidFill>
                      <a:effectLst/>
                      <a:latin typeface="Cambria Math" panose="02040503050406030204" pitchFamily="18" charset="0"/>
                      <a:ea typeface="+mn-ea"/>
                      <a:cs typeface="+mn-cs"/>
                    </a:rPr>
                    <m:t>𝐴𝑣𝑒𝑟𝑎𝑔𝑒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𝑁𝐼𝐵𝑂𝑅</m:t>
                  </m:r>
                  <m:r>
                    <a:rPr lang="en-GB" sz="900" i="1">
                      <a:solidFill>
                        <a:schemeClr val="tx1"/>
                      </a:solidFill>
                      <a:effectLst/>
                      <a:latin typeface="Cambria Math" panose="02040503050406030204" pitchFamily="18" charset="0"/>
                      <a:ea typeface="+mn-ea"/>
                      <a:cs typeface="+mn-cs"/>
                    </a:rPr>
                    <m:t> 3 </m:t>
                  </m:r>
                  <m:r>
                    <a:rPr lang="en-GB" sz="900" i="1">
                      <a:solidFill>
                        <a:schemeClr val="tx1"/>
                      </a:solidFill>
                      <a:effectLst/>
                      <a:latin typeface="Cambria Math" panose="02040503050406030204" pitchFamily="18" charset="0"/>
                      <a:ea typeface="+mn-ea"/>
                      <a:cs typeface="+mn-cs"/>
                    </a:rPr>
                    <m:t>𝑀𝑁𝐷</m:t>
                  </m:r>
                  <m:r>
                    <a:rPr lang="en-GB" sz="900" i="1">
                      <a:solidFill>
                        <a:schemeClr val="tx1"/>
                      </a:solidFill>
                      <a:effectLst/>
                      <a:latin typeface="Cambria Math" panose="02040503050406030204" pitchFamily="18" charset="0"/>
                      <a:ea typeface="+mn-ea"/>
                      <a:cs typeface="+mn-cs"/>
                    </a:rPr>
                    <m:t>−(</m:t>
                  </m:r>
                  <m:r>
                    <a:rPr lang="en-GB" sz="900" i="1">
                      <a:solidFill>
                        <a:schemeClr val="tx1"/>
                      </a:solidFill>
                      <a:effectLst/>
                      <a:latin typeface="Cambria Math" panose="02040503050406030204" pitchFamily="18" charset="0"/>
                      <a:ea typeface="+mn-ea"/>
                      <a:cs typeface="+mn-cs"/>
                    </a:rPr>
                    <m:t>𝑊𝑒𝑖𝑔h𝑡𝑒𝑑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𝑎𝑣𝑒𝑟𝑎𝑔𝑒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𝑖𝑛𝑡𝑒𝑟𝑒𝑠𝑡</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𝑟𝑎𝑡𝑒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𝑑𝑒𝑝𝑜𝑠𝑖𝑡𝑠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𝑓𝑟𝑜𝑚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oMath>
              </a14:m>
              <a:r>
                <a:rPr lang="nb-NO" sz="900" i="1">
                  <a:solidFill>
                    <a:schemeClr val="tx1"/>
                  </a:solidFill>
                  <a:effectLst/>
                  <a:latin typeface="+mn-lt"/>
                  <a:ea typeface="+mn-ea"/>
                  <a:cs typeface="+mn-cs"/>
                </a:rPr>
                <a:t> + contribution rate to the guarantee fund)</a:t>
              </a:r>
            </a:p>
            <a:p>
              <a:pPr algn="ctr"/>
              <a:endParaRPr lang="nb-NO" sz="900" i="1"/>
            </a:p>
          </xdr:txBody>
        </xdr:sp>
      </mc:Choice>
      <mc:Fallback xmlns="">
        <xdr:sp macro="" textlink="">
          <xdr:nvSpPr>
            <xdr:cNvPr id="77" name="TekstSylinder 76">
              <a:extLst>
                <a:ext uri="{FF2B5EF4-FFF2-40B4-BE49-F238E27FC236}">
                  <a16:creationId xmlns:a16="http://schemas.microsoft.com/office/drawing/2014/main" id="{BEF98996-65F2-4D67-AEDE-FE6F94B6872B}"/>
                </a:ext>
              </a:extLst>
            </xdr:cNvPr>
            <xdr:cNvSpPr txBox="1"/>
          </xdr:nvSpPr>
          <xdr:spPr>
            <a:xfrm>
              <a:off x="2209800" y="12220575"/>
              <a:ext cx="5181600" cy="48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900" i="0">
                  <a:solidFill>
                    <a:schemeClr val="tx1"/>
                  </a:solidFill>
                  <a:effectLst/>
                  <a:latin typeface="Cambria Math" panose="02040503050406030204" pitchFamily="18" charset="0"/>
                  <a:ea typeface="+mn-ea"/>
                  <a:cs typeface="+mn-cs"/>
                </a:rPr>
                <a:t>𝐴𝑣𝑒𝑟𝑎𝑔𝑒 𝑁𝐼𝐵𝑂𝑅 3 𝑀𝑁𝐷−</a:t>
              </a:r>
              <a:r>
                <a:rPr lang="nb-NO" sz="900" b="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𝑊𝑒𝑖𝑔ℎ𝑡𝑒𝑑 𝑎𝑣𝑒𝑟𝑎𝑔𝑒 𝑖𝑛𝑡𝑒𝑟𝑒𝑠𝑡 𝑟𝑎𝑡𝑒 𝑜𝑛 𝑑𝑒𝑝𝑜𝑠𝑖𝑡𝑠 𝑓𝑟𝑜𝑚 𝑐𝑢𝑠𝑡𝑜𝑚𝑒𝑟𝑠</a:t>
              </a:r>
              <a:r>
                <a:rPr lang="nb-NO" sz="900" i="1">
                  <a:solidFill>
                    <a:schemeClr val="tx1"/>
                  </a:solidFill>
                  <a:effectLst/>
                  <a:latin typeface="+mn-lt"/>
                  <a:ea typeface="+mn-ea"/>
                  <a:cs typeface="+mn-cs"/>
                </a:rPr>
                <a:t> + contribution rate to the guarantee fund)</a:t>
              </a:r>
            </a:p>
            <a:p>
              <a:pPr algn="ctr"/>
              <a:endParaRPr lang="nb-NO" sz="900" i="1"/>
            </a:p>
          </xdr:txBody>
        </xdr:sp>
      </mc:Fallback>
    </mc:AlternateContent>
    <xdr:clientData/>
  </xdr:oneCellAnchor>
  <xdr:oneCellAnchor>
    <xdr:from>
      <xdr:col>1</xdr:col>
      <xdr:colOff>19050</xdr:colOff>
      <xdr:row>25</xdr:row>
      <xdr:rowOff>19050</xdr:rowOff>
    </xdr:from>
    <xdr:ext cx="5162550" cy="609600"/>
    <mc:AlternateContent xmlns:mc="http://schemas.openxmlformats.org/markup-compatibility/2006" xmlns:a14="http://schemas.microsoft.com/office/drawing/2010/main">
      <mc:Choice Requires="a14">
        <xdr:sp macro="" textlink="">
          <xdr:nvSpPr>
            <xdr:cNvPr id="78" name="TekstSylinder 77">
              <a:extLst>
                <a:ext uri="{FF2B5EF4-FFF2-40B4-BE49-F238E27FC236}">
                  <a16:creationId xmlns:a16="http://schemas.microsoft.com/office/drawing/2014/main" id="{E93DFF70-BC20-45A0-BF5A-4DC14BE31BD8}"/>
                </a:ext>
              </a:extLst>
            </xdr:cNvPr>
            <xdr:cNvSpPr txBox="1"/>
          </xdr:nvSpPr>
          <xdr:spPr>
            <a:xfrm>
              <a:off x="2219325" y="13220700"/>
              <a:ext cx="516255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GB" sz="900" i="1">
                        <a:solidFill>
                          <a:schemeClr val="tx1"/>
                        </a:solidFill>
                        <a:effectLst/>
                        <a:latin typeface="Cambria Math" panose="02040503050406030204" pitchFamily="18" charset="0"/>
                        <a:ea typeface="+mn-ea"/>
                        <a:cs typeface="+mn-cs"/>
                      </a:rPr>
                      <m:t>𝐿𝑒𝑛𝑑𝑖𝑛𝑔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𝑚𝑎𝑟𝑔𝑖𝑛</m:t>
                    </m:r>
                    <m:r>
                      <a:rPr lang="en-GB" sz="900" i="1">
                        <a:solidFill>
                          <a:schemeClr val="tx1"/>
                        </a:solidFill>
                        <a:effectLst/>
                        <a:latin typeface="Cambria Math" panose="02040503050406030204" pitchFamily="18" charset="0"/>
                        <a:ea typeface="+mn-ea"/>
                        <a:cs typeface="+mn-cs"/>
                      </a:rPr>
                      <m:t>+</m:t>
                    </m:r>
                    <m:r>
                      <a:rPr lang="en-GB" sz="900" i="1">
                        <a:solidFill>
                          <a:schemeClr val="tx1"/>
                        </a:solidFill>
                        <a:effectLst/>
                        <a:latin typeface="Cambria Math" panose="02040503050406030204" pitchFamily="18" charset="0"/>
                        <a:ea typeface="+mn-ea"/>
                        <a:cs typeface="+mn-cs"/>
                      </a:rPr>
                      <m:t>𝐷𝑒𝑝𝑜𝑠𝑖𝑡</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𝑚𝑎𝑟𝑔𝑖𝑛</m:t>
                    </m:r>
                  </m:oMath>
                </m:oMathPara>
              </a14:m>
              <a:endParaRPr lang="nb-NO" sz="900" i="1">
                <a:solidFill>
                  <a:schemeClr val="tx1"/>
                </a:solidFill>
                <a:effectLst/>
                <a:latin typeface="+mn-lt"/>
                <a:ea typeface="+mn-ea"/>
                <a:cs typeface="+mn-cs"/>
              </a:endParaRPr>
            </a:p>
            <a:p>
              <a:pPr algn="ctr"/>
              <a:endParaRPr lang="nb-NO" sz="1100" i="1"/>
            </a:p>
          </xdr:txBody>
        </xdr:sp>
      </mc:Choice>
      <mc:Fallback xmlns="">
        <xdr:sp macro="" textlink="">
          <xdr:nvSpPr>
            <xdr:cNvPr id="78" name="TekstSylinder 77">
              <a:extLst>
                <a:ext uri="{FF2B5EF4-FFF2-40B4-BE49-F238E27FC236}">
                  <a16:creationId xmlns:a16="http://schemas.microsoft.com/office/drawing/2014/main" id="{E93DFF70-BC20-45A0-BF5A-4DC14BE31BD8}"/>
                </a:ext>
              </a:extLst>
            </xdr:cNvPr>
            <xdr:cNvSpPr txBox="1"/>
          </xdr:nvSpPr>
          <xdr:spPr>
            <a:xfrm>
              <a:off x="2219325" y="13220700"/>
              <a:ext cx="516255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900" i="0">
                  <a:solidFill>
                    <a:schemeClr val="tx1"/>
                  </a:solidFill>
                  <a:effectLst/>
                  <a:latin typeface="Cambria Math" panose="02040503050406030204" pitchFamily="18" charset="0"/>
                  <a:ea typeface="+mn-ea"/>
                  <a:cs typeface="+mn-cs"/>
                </a:rPr>
                <a:t>𝐿𝑒𝑛𝑑𝑖𝑛𝑔 𝑚𝑎𝑟𝑔𝑖𝑛+𝐷𝑒𝑝𝑜𝑠𝑖𝑡 𝑚𝑎𝑟𝑔𝑖𝑛</a:t>
              </a:r>
              <a:endParaRPr lang="nb-NO" sz="900" i="1">
                <a:solidFill>
                  <a:schemeClr val="tx1"/>
                </a:solidFill>
                <a:effectLst/>
                <a:latin typeface="+mn-lt"/>
                <a:ea typeface="+mn-ea"/>
                <a:cs typeface="+mn-cs"/>
              </a:endParaRPr>
            </a:p>
            <a:p>
              <a:pPr algn="ctr"/>
              <a:endParaRPr lang="nb-NO" sz="1100" i="1"/>
            </a:p>
          </xdr:txBody>
        </xdr:sp>
      </mc:Fallback>
    </mc:AlternateContent>
    <xdr:clientData/>
  </xdr:oneCellAnchor>
  <xdr:oneCellAnchor>
    <xdr:from>
      <xdr:col>1</xdr:col>
      <xdr:colOff>9525</xdr:colOff>
      <xdr:row>27</xdr:row>
      <xdr:rowOff>0</xdr:rowOff>
    </xdr:from>
    <xdr:ext cx="5198801" cy="628650"/>
    <mc:AlternateContent xmlns:mc="http://schemas.openxmlformats.org/markup-compatibility/2006" xmlns:a14="http://schemas.microsoft.com/office/drawing/2010/main">
      <mc:Choice Requires="a14">
        <xdr:sp macro="" textlink="">
          <xdr:nvSpPr>
            <xdr:cNvPr id="79" name="TekstSylinder 78">
              <a:extLst>
                <a:ext uri="{FF2B5EF4-FFF2-40B4-BE49-F238E27FC236}">
                  <a16:creationId xmlns:a16="http://schemas.microsoft.com/office/drawing/2014/main" id="{12F820AB-4992-4B17-A6CA-1E2FAC820981}"/>
                </a:ext>
              </a:extLst>
            </xdr:cNvPr>
            <xdr:cNvSpPr txBox="1"/>
          </xdr:nvSpPr>
          <xdr:spPr>
            <a:xfrm>
              <a:off x="2209800" y="14439900"/>
              <a:ext cx="5198801" cy="628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𝑁𝑒𝑡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𝑖𝑛𝑡𝑒𝑟𝑒𝑠𝑡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𝑖𝑛𝑐𝑜𝑚𝑒</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𝐶𝑜𝑚𝑚𝑖𝑠𝑠𝑖𝑜𝑛𝑠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𝑓𝑟𝑜𝑚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𝑎𝑛𝑑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𝑐𝑟𝑒𝑑𝑖𝑡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𝑡𝑟𝑎𝑛𝑠𝑓𝑒𝑟𝑟𝑒𝑑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𝑐𝑜𝑣𝑒𝑟𝑒𝑑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𝑏𝑜𝑛𝑑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𝑐𝑜𝑚𝑝𝑎𝑛𝑖𝑒𝑠</m:t>
                    </m:r>
                  </m:oMath>
                </m:oMathPara>
              </a14:m>
              <a:endParaRPr lang="nb-NO" sz="900" i="1"/>
            </a:p>
          </xdr:txBody>
        </xdr:sp>
      </mc:Choice>
      <mc:Fallback xmlns="">
        <xdr:sp macro="" textlink="">
          <xdr:nvSpPr>
            <xdr:cNvPr id="79" name="TekstSylinder 78">
              <a:extLst>
                <a:ext uri="{FF2B5EF4-FFF2-40B4-BE49-F238E27FC236}">
                  <a16:creationId xmlns:a16="http://schemas.microsoft.com/office/drawing/2014/main" id="{12F820AB-4992-4B17-A6CA-1E2FAC820981}"/>
                </a:ext>
              </a:extLst>
            </xdr:cNvPr>
            <xdr:cNvSpPr txBox="1"/>
          </xdr:nvSpPr>
          <xdr:spPr>
            <a:xfrm>
              <a:off x="2209800" y="14439900"/>
              <a:ext cx="5198801" cy="628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r>
                <a:rPr lang="nb-NO" sz="900" i="0">
                  <a:solidFill>
                    <a:schemeClr val="tx1"/>
                  </a:solidFill>
                  <a:effectLst/>
                  <a:latin typeface="Cambria Math" panose="02040503050406030204" pitchFamily="18" charset="0"/>
                  <a:ea typeface="+mn-ea"/>
                  <a:cs typeface="+mn-cs"/>
                </a:rPr>
                <a:t>𝑁𝑒𝑡 𝑖𝑛𝑡𝑒𝑟𝑒𝑠𝑡 𝑖𝑛𝑐𝑜𝑚𝑒+𝐶𝑜𝑚𝑚𝑖𝑠𝑠𝑖𝑜𝑛𝑠 𝑓𝑟𝑜𝑚 𝑙𝑜𝑎𝑛𝑠 𝑎𝑛𝑑 𝑐𝑟𝑒𝑑𝑖𝑡 𝑡𝑟𝑎𝑛𝑠𝑓𝑒𝑟𝑟𝑒𝑑 𝑡𝑜 𝑐𝑜𝑣𝑒𝑟𝑒𝑑 𝑏𝑜𝑛𝑑 𝑐𝑜𝑚𝑝𝑎𝑛𝑖𝑒𝑠</a:t>
              </a:r>
              <a:endParaRPr lang="nb-NO" sz="900" i="1"/>
            </a:p>
          </xdr:txBody>
        </xdr:sp>
      </mc:Fallback>
    </mc:AlternateContent>
    <xdr:clientData/>
  </xdr:oneCellAnchor>
  <xdr:oneCellAnchor>
    <xdr:from>
      <xdr:col>1</xdr:col>
      <xdr:colOff>38099</xdr:colOff>
      <xdr:row>31</xdr:row>
      <xdr:rowOff>76200</xdr:rowOff>
    </xdr:from>
    <xdr:ext cx="5172075" cy="508361"/>
    <mc:AlternateContent xmlns:mc="http://schemas.openxmlformats.org/markup-compatibility/2006" xmlns:a14="http://schemas.microsoft.com/office/drawing/2010/main">
      <mc:Choice Requires="a14">
        <xdr:sp macro="" textlink="">
          <xdr:nvSpPr>
            <xdr:cNvPr id="80" name="TekstSylinder 79">
              <a:extLst>
                <a:ext uri="{FF2B5EF4-FFF2-40B4-BE49-F238E27FC236}">
                  <a16:creationId xmlns:a16="http://schemas.microsoft.com/office/drawing/2014/main" id="{2F337E71-22CB-470B-86E2-56B8303AA9A7}"/>
                </a:ext>
              </a:extLst>
            </xdr:cNvPr>
            <xdr:cNvSpPr txBox="1"/>
          </xdr:nvSpPr>
          <xdr:spPr>
            <a:xfrm>
              <a:off x="2238374" y="16744950"/>
              <a:ext cx="5172075" cy="508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𝑇𝑜𝑡𝑎𝑙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𝑎𝑠𝑠𝑒𝑡𝑠</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𝐿𝑜𝑎𝑛𝑠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𝑡𝑟𝑎𝑛𝑠𝑓𝑒𝑟𝑟𝑒𝑑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𝑐𝑜𝑣𝑒𝑟𝑒𝑑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𝑏𝑜𝑛𝑑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𝑐𝑜𝑚𝑝𝑎𝑛𝑖𝑒𝑠</m:t>
                    </m:r>
                  </m:oMath>
                </m:oMathPara>
              </a14:m>
              <a:endParaRPr lang="nb-NO" sz="900" i="1">
                <a:solidFill>
                  <a:schemeClr val="tx1"/>
                </a:solidFill>
                <a:effectLst/>
                <a:latin typeface="+mn-lt"/>
                <a:ea typeface="+mn-ea"/>
                <a:cs typeface="+mn-cs"/>
              </a:endParaRPr>
            </a:p>
            <a:p>
              <a:pPr algn="ctr"/>
              <a:endParaRPr lang="nb-NO" sz="1100" i="1"/>
            </a:p>
          </xdr:txBody>
        </xdr:sp>
      </mc:Choice>
      <mc:Fallback xmlns="">
        <xdr:sp macro="" textlink="">
          <xdr:nvSpPr>
            <xdr:cNvPr id="80" name="TekstSylinder 79">
              <a:extLst>
                <a:ext uri="{FF2B5EF4-FFF2-40B4-BE49-F238E27FC236}">
                  <a16:creationId xmlns:a16="http://schemas.microsoft.com/office/drawing/2014/main" id="{2F337E71-22CB-470B-86E2-56B8303AA9A7}"/>
                </a:ext>
              </a:extLst>
            </xdr:cNvPr>
            <xdr:cNvSpPr txBox="1"/>
          </xdr:nvSpPr>
          <xdr:spPr>
            <a:xfrm>
              <a:off x="2238374" y="16744950"/>
              <a:ext cx="5172075" cy="508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𝑇𝑜𝑡𝑎𝑙 𝑎𝑠𝑠𝑒𝑡𝑠+𝐿𝑜𝑎𝑛𝑠 𝑡𝑟𝑎𝑛𝑠𝑓𝑒𝑟𝑟𝑒𝑑 𝑡𝑜 𝑐𝑜𝑣𝑒𝑟𝑒𝑑 𝑏𝑜𝑛𝑑 𝑐𝑜𝑚𝑝𝑎𝑛𝑖𝑒𝑠</a:t>
              </a:r>
              <a:endParaRPr lang="nb-NO" sz="900" i="1">
                <a:solidFill>
                  <a:schemeClr val="tx1"/>
                </a:solidFill>
                <a:effectLst/>
                <a:latin typeface="+mn-lt"/>
                <a:ea typeface="+mn-ea"/>
                <a:cs typeface="+mn-cs"/>
              </a:endParaRPr>
            </a:p>
            <a:p>
              <a:pPr algn="ctr"/>
              <a:endParaRPr lang="nb-NO" sz="1100" i="1"/>
            </a:p>
          </xdr:txBody>
        </xdr:sp>
      </mc:Fallback>
    </mc:AlternateContent>
    <xdr:clientData/>
  </xdr:oneCellAnchor>
  <xdr:oneCellAnchor>
    <xdr:from>
      <xdr:col>1</xdr:col>
      <xdr:colOff>19050</xdr:colOff>
      <xdr:row>33</xdr:row>
      <xdr:rowOff>104781</xdr:rowOff>
    </xdr:from>
    <xdr:ext cx="5162550" cy="504824"/>
    <mc:AlternateContent xmlns:mc="http://schemas.openxmlformats.org/markup-compatibility/2006" xmlns:a14="http://schemas.microsoft.com/office/drawing/2010/main">
      <mc:Choice Requires="a14">
        <xdr:sp macro="" textlink="">
          <xdr:nvSpPr>
            <xdr:cNvPr id="81" name="TekstSylinder 80">
              <a:extLst>
                <a:ext uri="{FF2B5EF4-FFF2-40B4-BE49-F238E27FC236}">
                  <a16:creationId xmlns:a16="http://schemas.microsoft.com/office/drawing/2014/main" id="{C74DBFA1-947C-45C5-875A-7C0ADE439716}"/>
                </a:ext>
              </a:extLst>
            </xdr:cNvPr>
            <xdr:cNvSpPr txBox="1"/>
          </xdr:nvSpPr>
          <xdr:spPr>
            <a:xfrm>
              <a:off x="2222224" y="19436390"/>
              <a:ext cx="5162550" cy="504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𝐿𝑜𝑎𝑛𝑠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𝑎𝑛𝑑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𝑟𝑒𝑐𝑒𝑖𝑣𝑎𝑏𝑙𝑒𝑠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𝑓𝑟𝑜𝑚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𝐿𝑜𝑎𝑛𝑠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𝑡𝑟𝑎𝑛𝑠𝑓𝑒𝑟𝑟𝑒𝑑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𝑐𝑜𝑣𝑒𝑟𝑒𝑑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𝑏𝑜𝑛𝑑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𝑐𝑜𝑚𝑝𝑎𝑛𝑖𝑒𝑠</m:t>
                    </m:r>
                  </m:oMath>
                </m:oMathPara>
              </a14:m>
              <a:endParaRPr lang="nb-NO" sz="900">
                <a:solidFill>
                  <a:schemeClr val="tx1"/>
                </a:solidFill>
                <a:effectLst/>
                <a:latin typeface="+mn-lt"/>
                <a:ea typeface="+mn-ea"/>
                <a:cs typeface="+mn-cs"/>
              </a:endParaRPr>
            </a:p>
            <a:p>
              <a:endParaRPr lang="nb-NO" sz="1100"/>
            </a:p>
          </xdr:txBody>
        </xdr:sp>
      </mc:Choice>
      <mc:Fallback xmlns="">
        <xdr:sp macro="" textlink="">
          <xdr:nvSpPr>
            <xdr:cNvPr id="81" name="TekstSylinder 80">
              <a:extLst>
                <a:ext uri="{FF2B5EF4-FFF2-40B4-BE49-F238E27FC236}">
                  <a16:creationId xmlns:a16="http://schemas.microsoft.com/office/drawing/2014/main" id="{C74DBFA1-947C-45C5-875A-7C0ADE439716}"/>
                </a:ext>
              </a:extLst>
            </xdr:cNvPr>
            <xdr:cNvSpPr txBox="1"/>
          </xdr:nvSpPr>
          <xdr:spPr>
            <a:xfrm>
              <a:off x="2222224" y="19436390"/>
              <a:ext cx="5162550" cy="504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𝐿𝑜𝑎𝑛𝑠 𝑡𝑜 𝑎𝑛𝑑 𝑟𝑒𝑐𝑒𝑖𝑣𝑎𝑏𝑙𝑒𝑠 𝑓𝑟𝑜𝑚 𝑐𝑢𝑠𝑡𝑜𝑚𝑒𝑟𝑠+𝐿𝑜𝑎𝑛𝑠 𝑡𝑟𝑎𝑛𝑠𝑓𝑒𝑟𝑟𝑒𝑑 𝑡𝑜 𝑐𝑜𝑣𝑒𝑟𝑒𝑑 𝑏𝑜𝑛𝑑 𝑐𝑜𝑚𝑝𝑎𝑛𝑖𝑒𝑠</a:t>
              </a:r>
              <a:endParaRPr lang="nb-NO" sz="900">
                <a:solidFill>
                  <a:schemeClr val="tx1"/>
                </a:solidFill>
                <a:effectLst/>
                <a:latin typeface="+mn-lt"/>
                <a:ea typeface="+mn-ea"/>
                <a:cs typeface="+mn-cs"/>
              </a:endParaRPr>
            </a:p>
            <a:p>
              <a:endParaRPr lang="nb-NO" sz="1100"/>
            </a:p>
          </xdr:txBody>
        </xdr:sp>
      </mc:Fallback>
    </mc:AlternateContent>
    <xdr:clientData/>
  </xdr:oneCellAnchor>
  <xdr:oneCellAnchor>
    <xdr:from>
      <xdr:col>0</xdr:col>
      <xdr:colOff>2190751</xdr:colOff>
      <xdr:row>35</xdr:row>
      <xdr:rowOff>99396</xdr:rowOff>
    </xdr:from>
    <xdr:ext cx="5210174" cy="495300"/>
    <mc:AlternateContent xmlns:mc="http://schemas.openxmlformats.org/markup-compatibility/2006" xmlns:a14="http://schemas.microsoft.com/office/drawing/2010/main">
      <mc:Choice Requires="a14">
        <xdr:sp macro="" textlink="">
          <xdr:nvSpPr>
            <xdr:cNvPr id="82" name="TekstSylinder 81">
              <a:extLst>
                <a:ext uri="{FF2B5EF4-FFF2-40B4-BE49-F238E27FC236}">
                  <a16:creationId xmlns:a16="http://schemas.microsoft.com/office/drawing/2014/main" id="{6615D069-4705-447B-A598-DD2CCE4943EF}"/>
                </a:ext>
              </a:extLst>
            </xdr:cNvPr>
            <xdr:cNvSpPr txBox="1"/>
          </xdr:nvSpPr>
          <xdr:spPr>
            <a:xfrm>
              <a:off x="2190751" y="20549157"/>
              <a:ext cx="5210174"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𝐷𝑒𝑝𝑜𝑠𝑖𝑡</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𝑓𝑟𝑜𝑚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𝑎𝑛𝑑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𝑙𝑖𝑎𝑏𝑖𝑙𝑖𝑡𝑖𝑒𝑠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num>
                      <m:den>
                        <m:r>
                          <a:rPr lang="en-GB" sz="900" i="1">
                            <a:solidFill>
                              <a:schemeClr val="tx1"/>
                            </a:solidFill>
                            <a:effectLst/>
                            <a:latin typeface="Cambria Math" panose="02040503050406030204" pitchFamily="18" charset="0"/>
                            <a:ea typeface="+mn-ea"/>
                            <a:cs typeface="+mn-cs"/>
                          </a:rPr>
                          <m:t>𝐺𝑟𝑜𝑠𝑠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𝑙𝑜𝑎𝑛𝑠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den>
                    </m:f>
                  </m:oMath>
                </m:oMathPara>
              </a14:m>
              <a:endParaRPr lang="nb-NO" sz="900" i="1">
                <a:solidFill>
                  <a:schemeClr val="tx1"/>
                </a:solidFill>
                <a:effectLst/>
                <a:latin typeface="+mn-lt"/>
                <a:ea typeface="+mn-ea"/>
                <a:cs typeface="+mn-cs"/>
              </a:endParaRPr>
            </a:p>
            <a:p>
              <a:pPr algn="ctr"/>
              <a:endParaRPr lang="nb-NO" sz="1100" i="1"/>
            </a:p>
          </xdr:txBody>
        </xdr:sp>
      </mc:Choice>
      <mc:Fallback xmlns="">
        <xdr:sp macro="" textlink="">
          <xdr:nvSpPr>
            <xdr:cNvPr id="82" name="TekstSylinder 81">
              <a:extLst>
                <a:ext uri="{FF2B5EF4-FFF2-40B4-BE49-F238E27FC236}">
                  <a16:creationId xmlns:a16="http://schemas.microsoft.com/office/drawing/2014/main" id="{6615D069-4705-447B-A598-DD2CCE4943EF}"/>
                </a:ext>
              </a:extLst>
            </xdr:cNvPr>
            <xdr:cNvSpPr txBox="1"/>
          </xdr:nvSpPr>
          <xdr:spPr>
            <a:xfrm>
              <a:off x="2190751" y="20549157"/>
              <a:ext cx="5210174"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𝐷𝑒𝑝𝑜𝑠𝑖𝑡 𝑓𝑟𝑜𝑚 𝑎𝑛𝑑 𝑙𝑖𝑎𝑏𝑖𝑙𝑖𝑡𝑖𝑒𝑠 𝑡𝑜 𝑐𝑢𝑠𝑡𝑜𝑚𝑒𝑟𝑠</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𝐺𝑟𝑜𝑠𝑠 𝑙𝑜𝑎𝑛𝑠 𝑡𝑜 𝑐𝑢𝑠𝑡𝑜𝑚𝑒𝑟𝑠</a:t>
              </a:r>
              <a:r>
                <a:rPr lang="nb-NO" sz="900" i="0">
                  <a:solidFill>
                    <a:schemeClr val="tx1"/>
                  </a:solidFill>
                  <a:effectLst/>
                  <a:latin typeface="Cambria Math" panose="02040503050406030204" pitchFamily="18" charset="0"/>
                  <a:ea typeface="+mn-ea"/>
                  <a:cs typeface="+mn-cs"/>
                </a:rPr>
                <a:t>)</a:t>
              </a:r>
              <a:endParaRPr lang="nb-NO" sz="900" i="1">
                <a:solidFill>
                  <a:schemeClr val="tx1"/>
                </a:solidFill>
                <a:effectLst/>
                <a:latin typeface="+mn-lt"/>
                <a:ea typeface="+mn-ea"/>
                <a:cs typeface="+mn-cs"/>
              </a:endParaRPr>
            </a:p>
            <a:p>
              <a:pPr algn="ctr"/>
              <a:endParaRPr lang="nb-NO" sz="1100" i="1"/>
            </a:p>
          </xdr:txBody>
        </xdr:sp>
      </mc:Fallback>
    </mc:AlternateContent>
    <xdr:clientData/>
  </xdr:oneCellAnchor>
  <xdr:oneCellAnchor>
    <xdr:from>
      <xdr:col>1</xdr:col>
      <xdr:colOff>9525</xdr:colOff>
      <xdr:row>37</xdr:row>
      <xdr:rowOff>138112</xdr:rowOff>
    </xdr:from>
    <xdr:ext cx="5153025" cy="427489"/>
    <mc:AlternateContent xmlns:mc="http://schemas.openxmlformats.org/markup-compatibility/2006" xmlns:a14="http://schemas.microsoft.com/office/drawing/2010/main">
      <mc:Choice Requires="a14">
        <xdr:sp macro="" textlink="">
          <xdr:nvSpPr>
            <xdr:cNvPr id="83" name="TekstSylinder 82">
              <a:extLst>
                <a:ext uri="{FF2B5EF4-FFF2-40B4-BE49-F238E27FC236}">
                  <a16:creationId xmlns:a16="http://schemas.microsoft.com/office/drawing/2014/main" id="{F5FFABDA-C6E8-488A-B3B2-4F74FB513D29}"/>
                </a:ext>
              </a:extLst>
            </xdr:cNvPr>
            <xdr:cNvSpPr txBox="1"/>
          </xdr:nvSpPr>
          <xdr:spPr>
            <a:xfrm>
              <a:off x="2209800" y="18626137"/>
              <a:ext cx="5153025" cy="4274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𝐷𝑒𝑝𝑜𝑠𝑖𝑡</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𝑓𝑟𝑜𝑚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𝑎𝑛𝑑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𝑙𝑖𝑎𝑏𝑖𝑙𝑖𝑡𝑖𝑒𝑠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num>
                      <m:den>
                        <m:r>
                          <a:rPr lang="en-GB" sz="900" i="1">
                            <a:solidFill>
                              <a:schemeClr val="tx1"/>
                            </a:solidFill>
                            <a:effectLst/>
                            <a:latin typeface="Cambria Math" panose="02040503050406030204" pitchFamily="18" charset="0"/>
                            <a:ea typeface="+mn-ea"/>
                            <a:cs typeface="+mn-cs"/>
                          </a:rPr>
                          <m:t>𝐺𝑟𝑜𝑠𝑠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𝑙𝑜𝑎𝑛𝑠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r>
                          <a:rPr lang="en-GB"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𝐿𝑜𝑎𝑛𝑠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𝑡𝑟𝑎𝑛𝑠𝑓𝑒𝑟𝑟𝑒𝑑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𝑐𝑜𝑣𝑒𝑟𝑒𝑑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𝑏𝑜𝑛𝑑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𝑐𝑜𝑚𝑝𝑎𝑛𝑖𝑒𝑠</m:t>
                        </m:r>
                      </m:den>
                    </m:f>
                  </m:oMath>
                </m:oMathPara>
              </a14:m>
              <a:endParaRPr lang="nb-NO" sz="900" i="1">
                <a:solidFill>
                  <a:schemeClr val="tx1"/>
                </a:solidFill>
                <a:effectLst/>
                <a:latin typeface="+mn-lt"/>
                <a:ea typeface="+mn-ea"/>
                <a:cs typeface="+mn-cs"/>
              </a:endParaRPr>
            </a:p>
            <a:p>
              <a:endParaRPr lang="nb-NO" sz="900" i="1"/>
            </a:p>
          </xdr:txBody>
        </xdr:sp>
      </mc:Choice>
      <mc:Fallback xmlns="">
        <xdr:sp macro="" textlink="">
          <xdr:nvSpPr>
            <xdr:cNvPr id="83" name="TekstSylinder 82">
              <a:extLst>
                <a:ext uri="{FF2B5EF4-FFF2-40B4-BE49-F238E27FC236}">
                  <a16:creationId xmlns:a16="http://schemas.microsoft.com/office/drawing/2014/main" id="{F5FFABDA-C6E8-488A-B3B2-4F74FB513D29}"/>
                </a:ext>
              </a:extLst>
            </xdr:cNvPr>
            <xdr:cNvSpPr txBox="1"/>
          </xdr:nvSpPr>
          <xdr:spPr>
            <a:xfrm>
              <a:off x="2209800" y="18626137"/>
              <a:ext cx="5153025" cy="4274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𝐷𝑒𝑝𝑜𝑠𝑖𝑡 𝑓𝑟𝑜𝑚 𝑎𝑛𝑑 𝑙𝑖𝑎𝑏𝑖𝑙𝑖𝑡𝑖𝑒𝑠 𝑡𝑜 𝑐𝑢𝑠𝑡𝑜𝑚𝑒𝑟𝑠</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𝐺𝑟𝑜𝑠𝑠 𝑙𝑜𝑎𝑛𝑠 𝑡𝑜 𝑐𝑢𝑠𝑡𝑜𝑚𝑒𝑟𝑠 </a:t>
              </a:r>
              <a:r>
                <a:rPr lang="nb-NO" sz="900" i="0">
                  <a:solidFill>
                    <a:schemeClr val="tx1"/>
                  </a:solidFill>
                  <a:effectLst/>
                  <a:latin typeface="Cambria Math" panose="02040503050406030204" pitchFamily="18" charset="0"/>
                  <a:ea typeface="+mn-ea"/>
                  <a:cs typeface="+mn-cs"/>
                </a:rPr>
                <a:t>+𝐿𝑜𝑎𝑛𝑠 𝑡𝑟𝑎𝑛𝑠𝑓𝑒𝑟𝑟𝑒𝑑 𝑡𝑜 𝑐𝑜𝑣𝑒𝑟𝑒𝑑 𝑏𝑜𝑛𝑑 𝑐𝑜𝑚𝑝𝑎𝑛𝑖𝑒𝑠)</a:t>
              </a:r>
              <a:endParaRPr lang="nb-NO" sz="900" i="1">
                <a:solidFill>
                  <a:schemeClr val="tx1"/>
                </a:solidFill>
                <a:effectLst/>
                <a:latin typeface="+mn-lt"/>
                <a:ea typeface="+mn-ea"/>
                <a:cs typeface="+mn-cs"/>
              </a:endParaRPr>
            </a:p>
            <a:p>
              <a:endParaRPr lang="nb-NO" sz="900" i="1"/>
            </a:p>
          </xdr:txBody>
        </xdr:sp>
      </mc:Fallback>
    </mc:AlternateContent>
    <xdr:clientData/>
  </xdr:oneCellAnchor>
  <xdr:oneCellAnchor>
    <xdr:from>
      <xdr:col>1</xdr:col>
      <xdr:colOff>1304925</xdr:colOff>
      <xdr:row>39</xdr:row>
      <xdr:rowOff>109537</xdr:rowOff>
    </xdr:from>
    <xdr:ext cx="2380973" cy="459549"/>
    <mc:AlternateContent xmlns:mc="http://schemas.openxmlformats.org/markup-compatibility/2006" xmlns:a14="http://schemas.microsoft.com/office/drawing/2010/main">
      <mc:Choice Requires="a14">
        <xdr:sp macro="" textlink="">
          <xdr:nvSpPr>
            <xdr:cNvPr id="84" name="TekstSylinder 83">
              <a:extLst>
                <a:ext uri="{FF2B5EF4-FFF2-40B4-BE49-F238E27FC236}">
                  <a16:creationId xmlns:a16="http://schemas.microsoft.com/office/drawing/2014/main" id="{938B4EF5-F1C7-47DD-BB4C-00456970FF14}"/>
                </a:ext>
              </a:extLst>
            </xdr:cNvPr>
            <xdr:cNvSpPr txBox="1"/>
          </xdr:nvSpPr>
          <xdr:spPr>
            <a:xfrm>
              <a:off x="3505200" y="19835812"/>
              <a:ext cx="2380973" cy="45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𝐺𝑟𝑜𝑠𝑠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𝑙𝑜𝑎𝑛𝑠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num>
                      <m:den>
                        <m:r>
                          <a:rPr lang="en-GB" sz="900" i="1">
                            <a:solidFill>
                              <a:schemeClr val="tx1"/>
                            </a:solidFill>
                            <a:effectLst/>
                            <a:latin typeface="Cambria Math" panose="02040503050406030204" pitchFamily="18" charset="0"/>
                            <a:ea typeface="+mn-ea"/>
                            <a:cs typeface="+mn-cs"/>
                          </a:rPr>
                          <m:t>𝐺𝑟𝑜𝑠𝑠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𝑙𝑜𝑎𝑛𝑠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r>
                          <a:rPr lang="en-GB" sz="900" i="1">
                            <a:solidFill>
                              <a:schemeClr val="tx1"/>
                            </a:solidFill>
                            <a:effectLst/>
                            <a:latin typeface="Cambria Math" panose="02040503050406030204" pitchFamily="18" charset="0"/>
                            <a:ea typeface="+mn-ea"/>
                            <a:cs typeface="+mn-cs"/>
                          </a:rPr>
                          <m:t> 12 </m:t>
                        </m:r>
                        <m:r>
                          <a:rPr lang="en-GB" sz="900" i="1">
                            <a:solidFill>
                              <a:schemeClr val="tx1"/>
                            </a:solidFill>
                            <a:effectLst/>
                            <a:latin typeface="Cambria Math" panose="02040503050406030204" pitchFamily="18" charset="0"/>
                            <a:ea typeface="+mn-ea"/>
                            <a:cs typeface="+mn-cs"/>
                          </a:rPr>
                          <m:t>𝑚𝑜𝑛𝑡h𝑠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𝑎𝑔𝑜</m:t>
                        </m:r>
                      </m:den>
                    </m:f>
                    <m:r>
                      <a:rPr lang="en-GB" sz="900" i="1">
                        <a:solidFill>
                          <a:schemeClr val="tx1"/>
                        </a:solidFill>
                        <a:effectLst/>
                        <a:latin typeface="Cambria Math" panose="02040503050406030204" pitchFamily="18" charset="0"/>
                        <a:ea typeface="+mn-ea"/>
                        <a:cs typeface="+mn-cs"/>
                      </a:rPr>
                      <m:t>−1</m:t>
                    </m:r>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84" name="TekstSylinder 83">
              <a:extLst>
                <a:ext uri="{FF2B5EF4-FFF2-40B4-BE49-F238E27FC236}">
                  <a16:creationId xmlns:a16="http://schemas.microsoft.com/office/drawing/2014/main" id="{938B4EF5-F1C7-47DD-BB4C-00456970FF14}"/>
                </a:ext>
              </a:extLst>
            </xdr:cNvPr>
            <xdr:cNvSpPr txBox="1"/>
          </xdr:nvSpPr>
          <xdr:spPr>
            <a:xfrm>
              <a:off x="3505200" y="19835812"/>
              <a:ext cx="2380973" cy="45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𝐺𝑟𝑜𝑠𝑠 𝑙𝑜𝑎𝑛𝑠 𝑡𝑜 𝑐𝑢𝑠𝑡𝑜𝑚𝑒𝑟𝑠</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𝐺𝑟𝑜𝑠𝑠 𝑙𝑜𝑎𝑛𝑠 𝑡𝑜 𝑐𝑢𝑠𝑡𝑜𝑚𝑒𝑟𝑠 12 𝑚𝑜𝑛𝑡ℎ𝑠 𝑎𝑔𝑜</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−1</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1</xdr:col>
      <xdr:colOff>308959</xdr:colOff>
      <xdr:row>41</xdr:row>
      <xdr:rowOff>168275</xdr:rowOff>
    </xdr:from>
    <xdr:ext cx="4572983" cy="287579"/>
    <mc:AlternateContent xmlns:mc="http://schemas.openxmlformats.org/markup-compatibility/2006" xmlns:a14="http://schemas.microsoft.com/office/drawing/2010/main">
      <mc:Choice Requires="a14">
        <xdr:sp macro="" textlink="">
          <xdr:nvSpPr>
            <xdr:cNvPr id="85" name="TekstSylinder 84">
              <a:extLst>
                <a:ext uri="{FF2B5EF4-FFF2-40B4-BE49-F238E27FC236}">
                  <a16:creationId xmlns:a16="http://schemas.microsoft.com/office/drawing/2014/main" id="{283FB543-358B-4EB4-949E-F8373BA3C332}"/>
                </a:ext>
              </a:extLst>
            </xdr:cNvPr>
            <xdr:cNvSpPr txBox="1"/>
          </xdr:nvSpPr>
          <xdr:spPr>
            <a:xfrm>
              <a:off x="2509234" y="21008975"/>
              <a:ext cx="4572983" cy="287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latin typeface="Cambria Math" panose="02040503050406030204" pitchFamily="18" charset="0"/>
                          </a:rPr>
                        </m:ctrlPr>
                      </m:fPr>
                      <m:num>
                        <m:r>
                          <a:rPr lang="nb-NO" sz="900" b="0" i="1">
                            <a:latin typeface="Cambria Math" panose="02040503050406030204" pitchFamily="18" charset="0"/>
                          </a:rPr>
                          <m:t>𝐺𝑟𝑜𝑠𝑠</m:t>
                        </m:r>
                        <m:r>
                          <a:rPr lang="nb-NO" sz="900" b="0" i="1">
                            <a:latin typeface="Cambria Math" panose="02040503050406030204" pitchFamily="18" charset="0"/>
                          </a:rPr>
                          <m:t> </m:t>
                        </m:r>
                        <m:r>
                          <a:rPr lang="nb-NO" sz="900" b="0" i="1">
                            <a:latin typeface="Cambria Math" panose="02040503050406030204" pitchFamily="18" charset="0"/>
                          </a:rPr>
                          <m:t>𝑙𝑜𝑎𝑛𝑠</m:t>
                        </m:r>
                        <m:r>
                          <a:rPr lang="nb-NO" sz="900" b="0" i="1">
                            <a:latin typeface="Cambria Math" panose="02040503050406030204" pitchFamily="18" charset="0"/>
                          </a:rPr>
                          <m:t> </m:t>
                        </m:r>
                        <m:r>
                          <a:rPr lang="nb-NO" sz="900" b="0" i="1">
                            <a:latin typeface="Cambria Math" panose="02040503050406030204" pitchFamily="18" charset="0"/>
                          </a:rPr>
                          <m:t>𝑡𝑜</m:t>
                        </m:r>
                        <m:r>
                          <a:rPr lang="nb-NO" sz="900" b="0" i="1">
                            <a:latin typeface="Cambria Math" panose="02040503050406030204" pitchFamily="18" charset="0"/>
                          </a:rPr>
                          <m:t> </m:t>
                        </m:r>
                        <m:r>
                          <a:rPr lang="nb-NO" sz="900" b="0" i="1">
                            <a:latin typeface="Cambria Math" panose="02040503050406030204" pitchFamily="18" charset="0"/>
                          </a:rPr>
                          <m:t>𝑐𝑢𝑠𝑡𝑜𝑚𝑒𝑟𝑠</m:t>
                        </m:r>
                        <m:r>
                          <a:rPr lang="nb-NO" sz="900" b="0" i="1">
                            <a:latin typeface="Cambria Math" panose="02040503050406030204" pitchFamily="18" charset="0"/>
                          </a:rPr>
                          <m:t>+</m:t>
                        </m:r>
                        <m:r>
                          <a:rPr lang="nb-NO" sz="900" b="0" i="1">
                            <a:latin typeface="Cambria Math" panose="02040503050406030204" pitchFamily="18" charset="0"/>
                          </a:rPr>
                          <m:t>𝐿𝑜𝑎𝑛𝑠</m:t>
                        </m:r>
                        <m:r>
                          <a:rPr lang="nb-NO" sz="900" b="0" i="1">
                            <a:latin typeface="Cambria Math" panose="02040503050406030204" pitchFamily="18" charset="0"/>
                          </a:rPr>
                          <m:t> </m:t>
                        </m:r>
                        <m:r>
                          <a:rPr lang="nb-NO" sz="900" b="0" i="1">
                            <a:latin typeface="Cambria Math" panose="02040503050406030204" pitchFamily="18" charset="0"/>
                          </a:rPr>
                          <m:t>𝑡𝑟𝑎𝑛𝑠𝑓𝑒𝑟𝑟𝑒𝑑</m:t>
                        </m:r>
                        <m:r>
                          <a:rPr lang="nb-NO" sz="900" b="0" i="1">
                            <a:latin typeface="Cambria Math" panose="02040503050406030204" pitchFamily="18" charset="0"/>
                          </a:rPr>
                          <m:t> </m:t>
                        </m:r>
                        <m:r>
                          <a:rPr lang="nb-NO" sz="900" b="0" i="1">
                            <a:latin typeface="Cambria Math" panose="02040503050406030204" pitchFamily="18" charset="0"/>
                          </a:rPr>
                          <m:t>𝑡𝑜</m:t>
                        </m:r>
                        <m:r>
                          <a:rPr lang="nb-NO" sz="900" b="0" i="1">
                            <a:latin typeface="Cambria Math" panose="02040503050406030204" pitchFamily="18" charset="0"/>
                          </a:rPr>
                          <m:t> </m:t>
                        </m:r>
                        <m:r>
                          <a:rPr lang="nb-NO" sz="900" b="0" i="1">
                            <a:latin typeface="Cambria Math" panose="02040503050406030204" pitchFamily="18" charset="0"/>
                          </a:rPr>
                          <m:t>𝐶𝐵</m:t>
                        </m:r>
                      </m:num>
                      <m:den>
                        <m:r>
                          <a:rPr lang="nb-NO" sz="900" b="0" i="1">
                            <a:latin typeface="Cambria Math" panose="02040503050406030204" pitchFamily="18" charset="0"/>
                          </a:rPr>
                          <m:t>𝐺𝑟𝑜𝑠𝑠</m:t>
                        </m:r>
                        <m:r>
                          <a:rPr lang="nb-NO" sz="900" b="0" i="1">
                            <a:latin typeface="Cambria Math" panose="02040503050406030204" pitchFamily="18" charset="0"/>
                          </a:rPr>
                          <m:t> </m:t>
                        </m:r>
                        <m:r>
                          <a:rPr lang="nb-NO" sz="900" b="0" i="1">
                            <a:latin typeface="Cambria Math" panose="02040503050406030204" pitchFamily="18" charset="0"/>
                          </a:rPr>
                          <m:t>𝑙𝑜𝑎𝑛𝑠</m:t>
                        </m:r>
                        <m:r>
                          <a:rPr lang="nb-NO" sz="900" b="0" i="1">
                            <a:latin typeface="Cambria Math" panose="02040503050406030204" pitchFamily="18" charset="0"/>
                          </a:rPr>
                          <m:t> </m:t>
                        </m:r>
                        <m:r>
                          <a:rPr lang="nb-NO" sz="900" b="0" i="1">
                            <a:latin typeface="Cambria Math" panose="02040503050406030204" pitchFamily="18" charset="0"/>
                          </a:rPr>
                          <m:t>𝑡𝑜</m:t>
                        </m:r>
                        <m:r>
                          <a:rPr lang="nb-NO" sz="900" b="0" i="1">
                            <a:latin typeface="Cambria Math" panose="02040503050406030204" pitchFamily="18" charset="0"/>
                          </a:rPr>
                          <m:t> </m:t>
                        </m:r>
                        <m:r>
                          <a:rPr lang="nb-NO" sz="900" b="0" i="1">
                            <a:latin typeface="Cambria Math" panose="02040503050406030204" pitchFamily="18" charset="0"/>
                          </a:rPr>
                          <m:t>𝑐𝑢𝑠𝑡𝑜𝑚𝑒𝑟𝑠</m:t>
                        </m:r>
                        <m:r>
                          <a:rPr lang="nb-NO" sz="900" b="0" i="1">
                            <a:latin typeface="Cambria Math" panose="02040503050406030204" pitchFamily="18" charset="0"/>
                          </a:rPr>
                          <m:t> 12 </m:t>
                        </m:r>
                        <m:r>
                          <a:rPr lang="nb-NO" sz="900" b="0" i="1">
                            <a:latin typeface="Cambria Math" panose="02040503050406030204" pitchFamily="18" charset="0"/>
                          </a:rPr>
                          <m:t>𝑚𝑜𝑛𝑡h𝑠</m:t>
                        </m:r>
                        <m:r>
                          <a:rPr lang="nb-NO" sz="900" b="0" i="1">
                            <a:latin typeface="Cambria Math" panose="02040503050406030204" pitchFamily="18" charset="0"/>
                          </a:rPr>
                          <m:t> </m:t>
                        </m:r>
                        <m:r>
                          <a:rPr lang="nb-NO" sz="900" b="0" i="1">
                            <a:latin typeface="Cambria Math" panose="02040503050406030204" pitchFamily="18" charset="0"/>
                          </a:rPr>
                          <m:t>𝑎𝑔𝑜</m:t>
                        </m:r>
                        <m:r>
                          <a:rPr lang="nb-NO" sz="900" b="0" i="1">
                            <a:latin typeface="Cambria Math" panose="02040503050406030204" pitchFamily="18" charset="0"/>
                          </a:rPr>
                          <m:t>+</m:t>
                        </m:r>
                        <m:r>
                          <a:rPr lang="nb-NO" sz="900" b="0" i="1">
                            <a:latin typeface="Cambria Math" panose="02040503050406030204" pitchFamily="18" charset="0"/>
                          </a:rPr>
                          <m:t>𝐿𝑜𝑎𝑛𝑠</m:t>
                        </m:r>
                        <m:r>
                          <a:rPr lang="nb-NO" sz="900" b="0" i="1">
                            <a:latin typeface="Cambria Math" panose="02040503050406030204" pitchFamily="18" charset="0"/>
                          </a:rPr>
                          <m:t> </m:t>
                        </m:r>
                        <m:r>
                          <a:rPr lang="nb-NO" sz="900" b="0" i="1">
                            <a:latin typeface="Cambria Math" panose="02040503050406030204" pitchFamily="18" charset="0"/>
                          </a:rPr>
                          <m:t>𝑡𝑟𝑎𝑛𝑠𝑓𝑒𝑟𝑟𝑒𝑑</m:t>
                        </m:r>
                        <m:r>
                          <a:rPr lang="nb-NO" sz="900" b="0" i="1">
                            <a:latin typeface="Cambria Math" panose="02040503050406030204" pitchFamily="18" charset="0"/>
                          </a:rPr>
                          <m:t> </m:t>
                        </m:r>
                        <m:r>
                          <a:rPr lang="nb-NO" sz="900" b="0" i="1">
                            <a:latin typeface="Cambria Math" panose="02040503050406030204" pitchFamily="18" charset="0"/>
                          </a:rPr>
                          <m:t>𝑡𝑜</m:t>
                        </m:r>
                        <m:r>
                          <a:rPr lang="nb-NO" sz="900" b="0" i="1">
                            <a:latin typeface="Cambria Math" panose="02040503050406030204" pitchFamily="18" charset="0"/>
                          </a:rPr>
                          <m:t> </m:t>
                        </m:r>
                        <m:r>
                          <a:rPr lang="nb-NO" sz="900" b="0" i="1">
                            <a:latin typeface="Cambria Math" panose="02040503050406030204" pitchFamily="18" charset="0"/>
                          </a:rPr>
                          <m:t>𝐶𝐵</m:t>
                        </m:r>
                        <m:r>
                          <a:rPr lang="nb-NO" sz="900" b="0" i="1">
                            <a:latin typeface="Cambria Math" panose="02040503050406030204" pitchFamily="18" charset="0"/>
                          </a:rPr>
                          <m:t> 12 </m:t>
                        </m:r>
                        <m:r>
                          <a:rPr lang="nb-NO" sz="900" b="0" i="1">
                            <a:latin typeface="Cambria Math" panose="02040503050406030204" pitchFamily="18" charset="0"/>
                          </a:rPr>
                          <m:t>𝑚𝑜𝑛𝑡h𝑠</m:t>
                        </m:r>
                        <m:r>
                          <a:rPr lang="nb-NO" sz="900" b="0" i="1">
                            <a:latin typeface="Cambria Math" panose="02040503050406030204" pitchFamily="18" charset="0"/>
                          </a:rPr>
                          <m:t> </m:t>
                        </m:r>
                        <m:r>
                          <a:rPr lang="nb-NO" sz="900" b="0" i="1">
                            <a:latin typeface="Cambria Math" panose="02040503050406030204" pitchFamily="18" charset="0"/>
                          </a:rPr>
                          <m:t>𝑎𝑔𝑜</m:t>
                        </m:r>
                      </m:den>
                    </m:f>
                    <m:r>
                      <a:rPr lang="nb-NO" sz="900" b="0" i="1">
                        <a:latin typeface="Cambria Math" panose="02040503050406030204" pitchFamily="18" charset="0"/>
                      </a:rPr>
                      <m:t> −1</m:t>
                    </m:r>
                  </m:oMath>
                </m:oMathPara>
              </a14:m>
              <a:endParaRPr lang="nb-NO" sz="900" i="1"/>
            </a:p>
          </xdr:txBody>
        </xdr:sp>
      </mc:Choice>
      <mc:Fallback xmlns="">
        <xdr:sp macro="" textlink="">
          <xdr:nvSpPr>
            <xdr:cNvPr id="85" name="TekstSylinder 84">
              <a:extLst>
                <a:ext uri="{FF2B5EF4-FFF2-40B4-BE49-F238E27FC236}">
                  <a16:creationId xmlns:a16="http://schemas.microsoft.com/office/drawing/2014/main" id="{283FB543-358B-4EB4-949E-F8373BA3C332}"/>
                </a:ext>
              </a:extLst>
            </xdr:cNvPr>
            <xdr:cNvSpPr txBox="1"/>
          </xdr:nvSpPr>
          <xdr:spPr>
            <a:xfrm>
              <a:off x="2509234" y="21008975"/>
              <a:ext cx="4572983" cy="287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900" i="0">
                  <a:latin typeface="Cambria Math" panose="02040503050406030204" pitchFamily="18" charset="0"/>
                </a:rPr>
                <a:t>(</a:t>
              </a:r>
              <a:r>
                <a:rPr lang="nb-NO" sz="900" b="0" i="0">
                  <a:latin typeface="Cambria Math" panose="02040503050406030204" pitchFamily="18" charset="0"/>
                </a:rPr>
                <a:t>𝐺𝑟𝑜𝑠𝑠 𝑙𝑜𝑎𝑛𝑠 𝑡𝑜 𝑐𝑢𝑠𝑡𝑜𝑚𝑒𝑟𝑠+𝐿𝑜𝑎𝑛𝑠 𝑡𝑟𝑎𝑛𝑠𝑓𝑒𝑟𝑟𝑒𝑑 𝑡𝑜 𝐶𝐵)/(𝐺𝑟𝑜𝑠𝑠 𝑙𝑜𝑎𝑛𝑠 𝑡𝑜 𝑐𝑢𝑠𝑡𝑜𝑚𝑒𝑟𝑠 12 𝑚𝑜𝑛𝑡ℎ𝑠 𝑎𝑔𝑜+𝐿𝑜𝑎𝑛𝑠 𝑡𝑟𝑎𝑛𝑠𝑓𝑒𝑟𝑟𝑒𝑑 𝑡𝑜 𝐶𝐵 12 𝑚𝑜𝑛𝑡ℎ𝑠 𝑎𝑔𝑜)  −1</a:t>
              </a:r>
              <a:endParaRPr lang="nb-NO" sz="900" i="1"/>
            </a:p>
          </xdr:txBody>
        </xdr:sp>
      </mc:Fallback>
    </mc:AlternateContent>
    <xdr:clientData/>
  </xdr:oneCellAnchor>
  <xdr:oneCellAnchor>
    <xdr:from>
      <xdr:col>1</xdr:col>
      <xdr:colOff>714375</xdr:colOff>
      <xdr:row>44</xdr:row>
      <xdr:rowOff>100012</xdr:rowOff>
    </xdr:from>
    <xdr:ext cx="3349828" cy="459806"/>
    <mc:AlternateContent xmlns:mc="http://schemas.openxmlformats.org/markup-compatibility/2006" xmlns:a14="http://schemas.microsoft.com/office/drawing/2010/main">
      <mc:Choice Requires="a14">
        <xdr:sp macro="" textlink="">
          <xdr:nvSpPr>
            <xdr:cNvPr id="86" name="TekstSylinder 85">
              <a:extLst>
                <a:ext uri="{FF2B5EF4-FFF2-40B4-BE49-F238E27FC236}">
                  <a16:creationId xmlns:a16="http://schemas.microsoft.com/office/drawing/2014/main" id="{8FC5B1B3-D05D-48AB-B7E5-DC80044F4BD5}"/>
                </a:ext>
              </a:extLst>
            </xdr:cNvPr>
            <xdr:cNvSpPr txBox="1"/>
          </xdr:nvSpPr>
          <xdr:spPr>
            <a:xfrm>
              <a:off x="2914650" y="22798087"/>
              <a:ext cx="3349828" cy="4598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𝐷𝑒𝑝𝑜𝑠𝑖𝑡𝑠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𝑓𝑟𝑜𝑚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𝑎𝑛𝑑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𝑙𝑖𝑎𝑏𝑖𝑙𝑖𝑡𝑖𝑒𝑠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num>
                      <m:den>
                        <m:r>
                          <a:rPr lang="en-GB" sz="900" i="1">
                            <a:solidFill>
                              <a:schemeClr val="tx1"/>
                            </a:solidFill>
                            <a:effectLst/>
                            <a:latin typeface="Cambria Math" panose="02040503050406030204" pitchFamily="18" charset="0"/>
                            <a:ea typeface="+mn-ea"/>
                            <a:cs typeface="+mn-cs"/>
                          </a:rPr>
                          <m:t>𝐷𝑒𝑝𝑜𝑠𝑖𝑡𝑠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𝑓𝑟𝑜𝑚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𝑎𝑛𝑑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𝑙𝑖𝑎𝑏𝑖𝑙𝑖𝑡𝑖𝑒𝑠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r>
                          <a:rPr lang="en-GB" sz="900" i="1">
                            <a:solidFill>
                              <a:schemeClr val="tx1"/>
                            </a:solidFill>
                            <a:effectLst/>
                            <a:latin typeface="Cambria Math" panose="02040503050406030204" pitchFamily="18" charset="0"/>
                            <a:ea typeface="+mn-ea"/>
                            <a:cs typeface="+mn-cs"/>
                          </a:rPr>
                          <m:t> 12 </m:t>
                        </m:r>
                        <m:r>
                          <a:rPr lang="en-GB" sz="900" i="1">
                            <a:solidFill>
                              <a:schemeClr val="tx1"/>
                            </a:solidFill>
                            <a:effectLst/>
                            <a:latin typeface="Cambria Math" panose="02040503050406030204" pitchFamily="18" charset="0"/>
                            <a:ea typeface="+mn-ea"/>
                            <a:cs typeface="+mn-cs"/>
                          </a:rPr>
                          <m:t>𝑚𝑜𝑛𝑡h𝑠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𝑎𝑔𝑜</m:t>
                        </m:r>
                      </m:den>
                    </m:f>
                    <m:r>
                      <a:rPr lang="en-GB" sz="900" i="1">
                        <a:solidFill>
                          <a:schemeClr val="tx1"/>
                        </a:solidFill>
                        <a:effectLst/>
                        <a:latin typeface="Cambria Math" panose="02040503050406030204" pitchFamily="18" charset="0"/>
                        <a:ea typeface="+mn-ea"/>
                        <a:cs typeface="+mn-cs"/>
                      </a:rPr>
                      <m:t>−1</m:t>
                    </m:r>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86" name="TekstSylinder 85">
              <a:extLst>
                <a:ext uri="{FF2B5EF4-FFF2-40B4-BE49-F238E27FC236}">
                  <a16:creationId xmlns:a16="http://schemas.microsoft.com/office/drawing/2014/main" id="{8FC5B1B3-D05D-48AB-B7E5-DC80044F4BD5}"/>
                </a:ext>
              </a:extLst>
            </xdr:cNvPr>
            <xdr:cNvSpPr txBox="1"/>
          </xdr:nvSpPr>
          <xdr:spPr>
            <a:xfrm>
              <a:off x="2914650" y="22798087"/>
              <a:ext cx="3349828" cy="4598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𝐷𝑒𝑝𝑜𝑠𝑖𝑡𝑠 𝑓𝑟𝑜𝑚 𝑎𝑛𝑑 𝑙𝑖𝑎𝑏𝑖𝑙𝑖𝑡𝑖𝑒𝑠 𝑡𝑜 𝑐𝑢𝑠𝑡𝑜𝑚𝑒𝑟𝑠</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𝐷𝑒𝑝𝑜𝑠𝑖𝑡𝑠 𝑓𝑟𝑜𝑚 𝑎𝑛𝑑 𝑙𝑖𝑎𝑏𝑖𝑙𝑖𝑡𝑖𝑒𝑠 𝑡𝑜 𝑐𝑢𝑠𝑡𝑜𝑚𝑒𝑟𝑠 12 𝑚𝑜𝑛𝑡ℎ𝑠 𝑎𝑔𝑜</a:t>
              </a: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−1</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1</xdr:col>
      <xdr:colOff>1362075</xdr:colOff>
      <xdr:row>46</xdr:row>
      <xdr:rowOff>109537</xdr:rowOff>
    </xdr:from>
    <xdr:ext cx="2249205" cy="523028"/>
    <mc:AlternateContent xmlns:mc="http://schemas.openxmlformats.org/markup-compatibility/2006" xmlns:a14="http://schemas.microsoft.com/office/drawing/2010/main">
      <mc:Choice Requires="a14">
        <xdr:sp macro="" textlink="">
          <xdr:nvSpPr>
            <xdr:cNvPr id="87" name="TekstSylinder 86">
              <a:extLst>
                <a:ext uri="{FF2B5EF4-FFF2-40B4-BE49-F238E27FC236}">
                  <a16:creationId xmlns:a16="http://schemas.microsoft.com/office/drawing/2014/main" id="{027A18B7-5D2E-4D21-9839-1333DF327122}"/>
                </a:ext>
              </a:extLst>
            </xdr:cNvPr>
            <xdr:cNvSpPr txBox="1"/>
          </xdr:nvSpPr>
          <xdr:spPr>
            <a:xfrm>
              <a:off x="3562350" y="23798212"/>
              <a:ext cx="2249205" cy="523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i="1">
                                <a:solidFill>
                                  <a:schemeClr val="tx1"/>
                                </a:solidFill>
                                <a:effectLst/>
                                <a:latin typeface="Cambria Math" panose="02040503050406030204" pitchFamily="18" charset="0"/>
                                <a:ea typeface="+mn-ea"/>
                                <a:cs typeface="+mn-cs"/>
                              </a:rPr>
                              <m:t>𝐿𝑜𝑠𝑠𝑒𝑠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𝑎𝑛𝑑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𝑔𝑢𝑎𝑟𝑎𝑛𝑡𝑒𝑒𝑠</m:t>
                            </m:r>
                          </m:e>
                        </m:d>
                        <m:r>
                          <a:rPr lang="nb-NO" sz="900" i="1">
                            <a:solidFill>
                              <a:schemeClr val="tx1"/>
                            </a:solidFill>
                            <a:effectLst/>
                            <a:latin typeface="Cambria Math" panose="02040503050406030204" pitchFamily="18" charset="0"/>
                            <a:ea typeface="+mn-ea"/>
                            <a:cs typeface="+mn-cs"/>
                          </a:rPr>
                          <m:t>×(</m:t>
                        </m:r>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𝐴𝑐𝑡</m:t>
                            </m:r>
                          </m:num>
                          <m:den>
                            <m:r>
                              <a:rPr lang="nb-NO" sz="900" i="1">
                                <a:solidFill>
                                  <a:schemeClr val="tx1"/>
                                </a:solidFill>
                                <a:effectLst/>
                                <a:latin typeface="Cambria Math" panose="02040503050406030204" pitchFamily="18" charset="0"/>
                                <a:ea typeface="+mn-ea"/>
                                <a:cs typeface="+mn-cs"/>
                              </a:rPr>
                              <m:t>𝐴𝑐𝑡</m:t>
                            </m:r>
                          </m:den>
                        </m:f>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87" name="TekstSylinder 86">
              <a:extLst>
                <a:ext uri="{FF2B5EF4-FFF2-40B4-BE49-F238E27FC236}">
                  <a16:creationId xmlns:a16="http://schemas.microsoft.com/office/drawing/2014/main" id="{027A18B7-5D2E-4D21-9839-1333DF327122}"/>
                </a:ext>
              </a:extLst>
            </xdr:cNvPr>
            <xdr:cNvSpPr txBox="1"/>
          </xdr:nvSpPr>
          <xdr:spPr>
            <a:xfrm>
              <a:off x="3562350" y="23798212"/>
              <a:ext cx="2249205" cy="523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((𝐿𝑜𝑠𝑠𝑒𝑠 𝑜𝑛 𝑙𝑜𝑎𝑛𝑠 𝑎𝑛𝑑 𝑔𝑢𝑎𝑟𝑎𝑛𝑡𝑒𝑒𝑠)×(𝐴𝑐𝑡/𝐴𝑐𝑡) )/(𝐺𝑟𝑜𝑠𝑠 𝑙𝑜𝑎𝑛𝑠 𝑡𝑜 𝑐𝑢𝑠𝑡𝑜𝑚𝑒𝑟𝑠)</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1</xdr:col>
      <xdr:colOff>1228725</xdr:colOff>
      <xdr:row>52</xdr:row>
      <xdr:rowOff>109537</xdr:rowOff>
    </xdr:from>
    <xdr:ext cx="2818144" cy="263342"/>
    <mc:AlternateContent xmlns:mc="http://schemas.openxmlformats.org/markup-compatibility/2006" xmlns:a14="http://schemas.microsoft.com/office/drawing/2010/main">
      <mc:Choice Requires="a14">
        <xdr:sp macro="" textlink="">
          <xdr:nvSpPr>
            <xdr:cNvPr id="88" name="TekstSylinder 87">
              <a:extLst>
                <a:ext uri="{FF2B5EF4-FFF2-40B4-BE49-F238E27FC236}">
                  <a16:creationId xmlns:a16="http://schemas.microsoft.com/office/drawing/2014/main" id="{1FB1B3D1-2C94-4FEB-9403-F200CA855C1A}"/>
                </a:ext>
              </a:extLst>
            </xdr:cNvPr>
            <xdr:cNvSpPr txBox="1"/>
          </xdr:nvSpPr>
          <xdr:spPr>
            <a:xfrm>
              <a:off x="3429000" y="27760612"/>
              <a:ext cx="2818144" cy="263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𝑑𝑒𝑓𝑎𝑢𝑙𝑡𝑒𝑑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𝑐𝑜𝑚𝑚𝑖𝑡𝑚𝑒𝑛𝑡𝑠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𝑓𝑜𝑟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𝑚𝑜𝑟𝑒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𝑡h𝑎𝑛</m:t>
                        </m:r>
                        <m:r>
                          <a:rPr lang="nb-NO" sz="900" i="1">
                            <a:solidFill>
                              <a:schemeClr val="tx1"/>
                            </a:solidFill>
                            <a:effectLst/>
                            <a:latin typeface="Cambria Math" panose="02040503050406030204" pitchFamily="18" charset="0"/>
                            <a:ea typeface="+mn-ea"/>
                            <a:cs typeface="+mn-cs"/>
                          </a:rPr>
                          <m:t> 90 </m:t>
                        </m:r>
                        <m:r>
                          <a:rPr lang="nb-NO" sz="900" i="1">
                            <a:solidFill>
                              <a:schemeClr val="tx1"/>
                            </a:solidFill>
                            <a:effectLst/>
                            <a:latin typeface="Cambria Math" panose="02040503050406030204" pitchFamily="18" charset="0"/>
                            <a:ea typeface="+mn-ea"/>
                            <a:cs typeface="+mn-cs"/>
                          </a:rPr>
                          <m:t>𝑑𝑎𝑦𝑠</m:t>
                        </m:r>
                      </m:num>
                      <m:den>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den>
                    </m:f>
                  </m:oMath>
                </m:oMathPara>
              </a14:m>
              <a:endParaRPr lang="nb-NO" sz="900" i="1"/>
            </a:p>
          </xdr:txBody>
        </xdr:sp>
      </mc:Choice>
      <mc:Fallback xmlns="">
        <xdr:sp macro="" textlink="">
          <xdr:nvSpPr>
            <xdr:cNvPr id="88" name="TekstSylinder 87">
              <a:extLst>
                <a:ext uri="{FF2B5EF4-FFF2-40B4-BE49-F238E27FC236}">
                  <a16:creationId xmlns:a16="http://schemas.microsoft.com/office/drawing/2014/main" id="{1FB1B3D1-2C94-4FEB-9403-F200CA855C1A}"/>
                </a:ext>
              </a:extLst>
            </xdr:cNvPr>
            <xdr:cNvSpPr txBox="1"/>
          </xdr:nvSpPr>
          <xdr:spPr>
            <a:xfrm>
              <a:off x="3429000" y="27760612"/>
              <a:ext cx="2818144" cy="263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900" i="0">
                  <a:solidFill>
                    <a:schemeClr val="tx1"/>
                  </a:solidFill>
                  <a:effectLst/>
                  <a:latin typeface="Cambria Math" panose="02040503050406030204" pitchFamily="18" charset="0"/>
                  <a:ea typeface="+mn-ea"/>
                  <a:cs typeface="+mn-cs"/>
                </a:rPr>
                <a:t>(𝐺𝑟𝑜𝑠𝑠 𝑑𝑒𝑓𝑎𝑢𝑙𝑡𝑒𝑑 𝑐𝑜𝑚𝑚𝑖𝑡𝑚𝑒𝑛𝑡𝑠 𝑓𝑜𝑟 𝑚𝑜𝑟𝑒 𝑡ℎ𝑎𝑛 90 𝑑𝑎𝑦𝑠)/(𝐺𝑟𝑜𝑠𝑠 𝑙𝑜𝑎𝑛𝑠 𝑡𝑜 𝑐𝑢𝑠𝑡𝑜𝑚𝑒𝑟𝑠)</a:t>
              </a:r>
              <a:endParaRPr lang="nb-NO" sz="900" i="1"/>
            </a:p>
          </xdr:txBody>
        </xdr:sp>
      </mc:Fallback>
    </mc:AlternateContent>
    <xdr:clientData/>
  </xdr:oneCellAnchor>
  <xdr:oneCellAnchor>
    <xdr:from>
      <xdr:col>1</xdr:col>
      <xdr:colOff>1381125</xdr:colOff>
      <xdr:row>54</xdr:row>
      <xdr:rowOff>119062</xdr:rowOff>
    </xdr:from>
    <xdr:ext cx="2335832" cy="435568"/>
    <mc:AlternateContent xmlns:mc="http://schemas.openxmlformats.org/markup-compatibility/2006" xmlns:a14="http://schemas.microsoft.com/office/drawing/2010/main">
      <mc:Choice Requires="a14">
        <xdr:sp macro="" textlink="">
          <xdr:nvSpPr>
            <xdr:cNvPr id="89" name="TekstSylinder 88">
              <a:extLst>
                <a:ext uri="{FF2B5EF4-FFF2-40B4-BE49-F238E27FC236}">
                  <a16:creationId xmlns:a16="http://schemas.microsoft.com/office/drawing/2014/main" id="{E0DAF7E8-E6BD-4E04-9CA6-F3A380D1CFC3}"/>
                </a:ext>
              </a:extLst>
            </xdr:cNvPr>
            <xdr:cNvSpPr txBox="1"/>
          </xdr:nvSpPr>
          <xdr:spPr>
            <a:xfrm>
              <a:off x="3581400" y="28760737"/>
              <a:ext cx="2335832" cy="4355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𝑑𝑜𝑢𝑏𝑡𝑓𝑢𝑙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𝑐𝑜𝑚𝑚𝑖𝑡𝑚𝑒𝑛𝑡𝑠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𝑛𝑜𝑡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𝑑𝑒𝑓𝑎𝑢𝑙𝑡</m:t>
                        </m:r>
                      </m:num>
                      <m:den>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89" name="TekstSylinder 88">
              <a:extLst>
                <a:ext uri="{FF2B5EF4-FFF2-40B4-BE49-F238E27FC236}">
                  <a16:creationId xmlns:a16="http://schemas.microsoft.com/office/drawing/2014/main" id="{E0DAF7E8-E6BD-4E04-9CA6-F3A380D1CFC3}"/>
                </a:ext>
              </a:extLst>
            </xdr:cNvPr>
            <xdr:cNvSpPr txBox="1"/>
          </xdr:nvSpPr>
          <xdr:spPr>
            <a:xfrm>
              <a:off x="3581400" y="28760737"/>
              <a:ext cx="2335832" cy="4355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(𝐺𝑟𝑜𝑠𝑠 𝑑𝑜𝑢𝑏𝑡𝑓𝑢𝑙 𝑐𝑜𝑚𝑚𝑖𝑡𝑚𝑒𝑛𝑡𝑠 𝑛𝑜𝑡 𝑖𝑛 𝑑𝑒𝑓𝑎𝑢𝑙𝑡)/(𝐺𝑟𝑜𝑠𝑠 𝑙𝑜𝑎𝑛𝑠 𝑡𝑜 𝑐𝑢𝑠𝑡𝑜𝑚𝑒𝑟𝑠)</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1</xdr:col>
      <xdr:colOff>1200150</xdr:colOff>
      <xdr:row>56</xdr:row>
      <xdr:rowOff>138112</xdr:rowOff>
    </xdr:from>
    <xdr:ext cx="3068789" cy="263342"/>
    <mc:AlternateContent xmlns:mc="http://schemas.openxmlformats.org/markup-compatibility/2006" xmlns:a14="http://schemas.microsoft.com/office/drawing/2010/main">
      <mc:Choice Requires="a14">
        <xdr:sp macro="" textlink="">
          <xdr:nvSpPr>
            <xdr:cNvPr id="90" name="TekstSylinder 89">
              <a:extLst>
                <a:ext uri="{FF2B5EF4-FFF2-40B4-BE49-F238E27FC236}">
                  <a16:creationId xmlns:a16="http://schemas.microsoft.com/office/drawing/2014/main" id="{F91044AD-16E2-42B3-B966-B60DC215BD3B}"/>
                </a:ext>
              </a:extLst>
            </xdr:cNvPr>
            <xdr:cNvSpPr txBox="1"/>
          </xdr:nvSpPr>
          <xdr:spPr>
            <a:xfrm>
              <a:off x="3400425" y="29770387"/>
              <a:ext cx="3068789" cy="263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𝑁𝑒𝑡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𝑑𝑒𝑓𝑎𝑢𝑙𝑡𝑒𝑑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𝑐𝑜𝑚𝑚𝑖𝑡𝑚𝑒𝑛𝑡𝑠</m:t>
                        </m:r>
                        <m:r>
                          <a:rPr lang="nb-NO" sz="900" i="1">
                            <a:solidFill>
                              <a:schemeClr val="tx1"/>
                            </a:solidFill>
                            <a:effectLst/>
                            <a:latin typeface="Cambria Math" panose="02040503050406030204" pitchFamily="18" charset="0"/>
                            <a:ea typeface="+mn-ea"/>
                            <a:cs typeface="+mn-cs"/>
                          </a:rPr>
                          <m:t>+</m:t>
                        </m:r>
                        <m:r>
                          <a:rPr lang="nb-NO" sz="900" i="1">
                            <a:solidFill>
                              <a:schemeClr val="tx1"/>
                            </a:solidFill>
                            <a:effectLst/>
                            <a:latin typeface="Cambria Math" panose="02040503050406030204" pitchFamily="18" charset="0"/>
                            <a:ea typeface="+mn-ea"/>
                            <a:cs typeface="+mn-cs"/>
                          </a:rPr>
                          <m:t>𝑁𝑒𝑡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𝑑𝑜𝑢𝑏𝑡𝑓𝑢𝑙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𝑐𝑜𝑚𝑚𝑖𝑡𝑚𝑒𝑛𝑡𝑠</m:t>
                        </m:r>
                      </m:num>
                      <m:den>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den>
                    </m:f>
                  </m:oMath>
                </m:oMathPara>
              </a14:m>
              <a:endParaRPr lang="nb-NO" sz="900" i="1"/>
            </a:p>
          </xdr:txBody>
        </xdr:sp>
      </mc:Choice>
      <mc:Fallback xmlns="">
        <xdr:sp macro="" textlink="">
          <xdr:nvSpPr>
            <xdr:cNvPr id="90" name="TekstSylinder 89">
              <a:extLst>
                <a:ext uri="{FF2B5EF4-FFF2-40B4-BE49-F238E27FC236}">
                  <a16:creationId xmlns:a16="http://schemas.microsoft.com/office/drawing/2014/main" id="{F91044AD-16E2-42B3-B966-B60DC215BD3B}"/>
                </a:ext>
              </a:extLst>
            </xdr:cNvPr>
            <xdr:cNvSpPr txBox="1"/>
          </xdr:nvSpPr>
          <xdr:spPr>
            <a:xfrm>
              <a:off x="3400425" y="29770387"/>
              <a:ext cx="3068789" cy="2633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900" i="0">
                  <a:solidFill>
                    <a:schemeClr val="tx1"/>
                  </a:solidFill>
                  <a:effectLst/>
                  <a:latin typeface="Cambria Math" panose="02040503050406030204" pitchFamily="18" charset="0"/>
                  <a:ea typeface="+mn-ea"/>
                  <a:cs typeface="+mn-cs"/>
                </a:rPr>
                <a:t>(𝑁𝑒𝑡 𝑑𝑒𝑓𝑎𝑢𝑙𝑡𝑒𝑑 𝑐𝑜𝑚𝑚𝑖𝑡𝑚𝑒𝑛𝑡𝑠+𝑁𝑒𝑡 𝑑𝑜𝑢𝑏𝑡𝑓𝑢𝑙 𝑐𝑜𝑚𝑚𝑖𝑡𝑚𝑒𝑛𝑡𝑠)/(𝐺𝑟𝑜𝑠𝑠 𝑙𝑜𝑎𝑛𝑠 𝑡𝑜 𝑐𝑢𝑠𝑡𝑜𝑚𝑒𝑟𝑠)</a:t>
              </a:r>
              <a:endParaRPr lang="nb-NO" sz="900" i="1"/>
            </a:p>
          </xdr:txBody>
        </xdr:sp>
      </mc:Fallback>
    </mc:AlternateContent>
    <xdr:clientData/>
  </xdr:oneCellAnchor>
  <xdr:oneCellAnchor>
    <xdr:from>
      <xdr:col>1</xdr:col>
      <xdr:colOff>1247775</xdr:colOff>
      <xdr:row>58</xdr:row>
      <xdr:rowOff>109537</xdr:rowOff>
    </xdr:from>
    <xdr:ext cx="2818144" cy="287579"/>
    <mc:AlternateContent xmlns:mc="http://schemas.openxmlformats.org/markup-compatibility/2006" xmlns:a14="http://schemas.microsoft.com/office/drawing/2010/main">
      <mc:Choice Requires="a14">
        <xdr:sp macro="" textlink="">
          <xdr:nvSpPr>
            <xdr:cNvPr id="91" name="TekstSylinder 90">
              <a:extLst>
                <a:ext uri="{FF2B5EF4-FFF2-40B4-BE49-F238E27FC236}">
                  <a16:creationId xmlns:a16="http://schemas.microsoft.com/office/drawing/2014/main" id="{ACD39386-F13D-442D-9A41-FF93AA52F3F5}"/>
                </a:ext>
              </a:extLst>
            </xdr:cNvPr>
            <xdr:cNvSpPr txBox="1"/>
          </xdr:nvSpPr>
          <xdr:spPr>
            <a:xfrm>
              <a:off x="3448050" y="30732412"/>
              <a:ext cx="2818144" cy="287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𝐼𝑛𝑑𝑖𝑣𝑖𝑑𝑢𝑎𝑙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𝑤𝑟𝑖𝑡𝑒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𝑑𝑜𝑤𝑛𝑠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𝑑𝑒𝑓𝑎𝑢𝑙𝑡𝑒𝑑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𝑐𝑜𝑚𝑚𝑖𝑡𝑚𝑒𝑛𝑡𝑠</m:t>
                        </m:r>
                      </m:num>
                      <m:den>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𝑑𝑒𝑓𝑎𝑢𝑙𝑡𝑒𝑑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𝑐𝑜𝑚𝑚𝑖𝑡𝑚𝑒𝑛𝑡𝑠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𝑓𝑜𝑟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𝑚𝑜𝑟𝑒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𝑡h𝑎𝑛</m:t>
                        </m:r>
                        <m:r>
                          <a:rPr lang="nb-NO" sz="900" i="1">
                            <a:solidFill>
                              <a:schemeClr val="tx1"/>
                            </a:solidFill>
                            <a:effectLst/>
                            <a:latin typeface="Cambria Math" panose="02040503050406030204" pitchFamily="18" charset="0"/>
                            <a:ea typeface="+mn-ea"/>
                            <a:cs typeface="+mn-cs"/>
                          </a:rPr>
                          <m:t> 90 </m:t>
                        </m:r>
                        <m:r>
                          <a:rPr lang="nb-NO" sz="900" i="1">
                            <a:solidFill>
                              <a:schemeClr val="tx1"/>
                            </a:solidFill>
                            <a:effectLst/>
                            <a:latin typeface="Cambria Math" panose="02040503050406030204" pitchFamily="18" charset="0"/>
                            <a:ea typeface="+mn-ea"/>
                            <a:cs typeface="+mn-cs"/>
                          </a:rPr>
                          <m:t>𝑑𝑎𝑦𝑠</m:t>
                        </m:r>
                      </m:den>
                    </m:f>
                  </m:oMath>
                </m:oMathPara>
              </a14:m>
              <a:endParaRPr lang="nb-NO" sz="900" i="1"/>
            </a:p>
          </xdr:txBody>
        </xdr:sp>
      </mc:Choice>
      <mc:Fallback xmlns="">
        <xdr:sp macro="" textlink="">
          <xdr:nvSpPr>
            <xdr:cNvPr id="91" name="TekstSylinder 90">
              <a:extLst>
                <a:ext uri="{FF2B5EF4-FFF2-40B4-BE49-F238E27FC236}">
                  <a16:creationId xmlns:a16="http://schemas.microsoft.com/office/drawing/2014/main" id="{ACD39386-F13D-442D-9A41-FF93AA52F3F5}"/>
                </a:ext>
              </a:extLst>
            </xdr:cNvPr>
            <xdr:cNvSpPr txBox="1"/>
          </xdr:nvSpPr>
          <xdr:spPr>
            <a:xfrm>
              <a:off x="3448050" y="30732412"/>
              <a:ext cx="2818144" cy="287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900" i="0">
                  <a:solidFill>
                    <a:schemeClr val="tx1"/>
                  </a:solidFill>
                  <a:effectLst/>
                  <a:latin typeface="Cambria Math" panose="02040503050406030204" pitchFamily="18" charset="0"/>
                  <a:ea typeface="+mn-ea"/>
                  <a:cs typeface="+mn-cs"/>
                </a:rPr>
                <a:t>(𝐼𝑛𝑑𝑖𝑣𝑖𝑑𝑢𝑎𝑙 𝑤𝑟𝑖𝑡𝑒 𝑑𝑜𝑤𝑛𝑠 𝑜𝑛 𝑑𝑒𝑓𝑎𝑢𝑙𝑡𝑒𝑑 𝑐𝑜𝑚𝑚𝑖𝑡𝑚𝑒𝑛𝑡𝑠)/(𝐺𝑟𝑜𝑠𝑠 𝑑𝑒𝑓𝑎𝑢𝑙𝑡𝑒𝑑 𝑐𝑜𝑚𝑚𝑖𝑡𝑚𝑒𝑛𝑡𝑠 𝑓𝑜𝑟 𝑚𝑜𝑟𝑒 𝑡ℎ𝑎𝑛 90 𝑑𝑎𝑦𝑠)</a:t>
              </a:r>
              <a:endParaRPr lang="nb-NO" sz="900" i="1"/>
            </a:p>
          </xdr:txBody>
        </xdr:sp>
      </mc:Fallback>
    </mc:AlternateContent>
    <xdr:clientData/>
  </xdr:oneCellAnchor>
  <xdr:oneCellAnchor>
    <xdr:from>
      <xdr:col>1</xdr:col>
      <xdr:colOff>1238250</xdr:colOff>
      <xdr:row>60</xdr:row>
      <xdr:rowOff>119062</xdr:rowOff>
    </xdr:from>
    <xdr:ext cx="2634439" cy="287579"/>
    <mc:AlternateContent xmlns:mc="http://schemas.openxmlformats.org/markup-compatibility/2006" xmlns:a14="http://schemas.microsoft.com/office/drawing/2010/main">
      <mc:Choice Requires="a14">
        <xdr:sp macro="" textlink="">
          <xdr:nvSpPr>
            <xdr:cNvPr id="92" name="TekstSylinder 91">
              <a:extLst>
                <a:ext uri="{FF2B5EF4-FFF2-40B4-BE49-F238E27FC236}">
                  <a16:creationId xmlns:a16="http://schemas.microsoft.com/office/drawing/2014/main" id="{D38CCCAA-046D-4838-9F88-63AD0A3207A6}"/>
                </a:ext>
              </a:extLst>
            </xdr:cNvPr>
            <xdr:cNvSpPr txBox="1"/>
          </xdr:nvSpPr>
          <xdr:spPr>
            <a:xfrm>
              <a:off x="3438525" y="31732537"/>
              <a:ext cx="2634439" cy="287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𝐼𝑛𝑑𝑖𝑣𝑖𝑑𝑢𝑎𝑙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𝑤𝑟𝑖𝑡𝑒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𝑑𝑜𝑤𝑛𝑠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𝑑𝑜𝑢𝑏𝑡𝑓𝑢𝑙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𝑐𝑜𝑚𝑚𝑖𝑡𝑚𝑒𝑛𝑡𝑠</m:t>
                        </m:r>
                      </m:num>
                      <m:den>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𝑑𝑜𝑢𝑏𝑡𝑓𝑢𝑙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𝑐𝑜𝑚𝑚𝑖𝑡𝑚𝑒𝑛𝑡𝑠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𝑛𝑜𝑡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𝑑𝑒𝑓𝑎𝑢𝑙𝑡</m:t>
                        </m:r>
                      </m:den>
                    </m:f>
                  </m:oMath>
                </m:oMathPara>
              </a14:m>
              <a:endParaRPr lang="nb-NO" sz="900" i="1"/>
            </a:p>
          </xdr:txBody>
        </xdr:sp>
      </mc:Choice>
      <mc:Fallback xmlns="">
        <xdr:sp macro="" textlink="">
          <xdr:nvSpPr>
            <xdr:cNvPr id="92" name="TekstSylinder 91">
              <a:extLst>
                <a:ext uri="{FF2B5EF4-FFF2-40B4-BE49-F238E27FC236}">
                  <a16:creationId xmlns:a16="http://schemas.microsoft.com/office/drawing/2014/main" id="{D38CCCAA-046D-4838-9F88-63AD0A3207A6}"/>
                </a:ext>
              </a:extLst>
            </xdr:cNvPr>
            <xdr:cNvSpPr txBox="1"/>
          </xdr:nvSpPr>
          <xdr:spPr>
            <a:xfrm>
              <a:off x="3438525" y="31732537"/>
              <a:ext cx="2634439" cy="287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900" i="0">
                  <a:solidFill>
                    <a:schemeClr val="tx1"/>
                  </a:solidFill>
                  <a:effectLst/>
                  <a:latin typeface="Cambria Math" panose="02040503050406030204" pitchFamily="18" charset="0"/>
                  <a:ea typeface="+mn-ea"/>
                  <a:cs typeface="+mn-cs"/>
                </a:rPr>
                <a:t>(𝐼𝑛𝑑𝑖𝑣𝑖𝑑𝑢𝑎𝑙 𝑤𝑟𝑖𝑡𝑒 𝑑𝑜𝑤𝑛𝑠 𝑜𝑛 𝑑𝑜𝑢𝑏𝑡𝑓𝑢𝑙 𝑐𝑜𝑚𝑚𝑖𝑡𝑚𝑒𝑛𝑡𝑠)/(𝐺𝑟𝑜𝑠𝑠 𝑑𝑜𝑢𝑏𝑡𝑓𝑢𝑙 𝑐𝑜𝑚𝑚𝑖𝑡𝑚𝑒𝑛𝑡𝑠 𝑛𝑜𝑡 𝑖𝑛 𝑑𝑒𝑓𝑎𝑢𝑙𝑡)</a:t>
              </a:r>
              <a:endParaRPr lang="nb-NO" sz="900" i="1"/>
            </a:p>
          </xdr:txBody>
        </xdr:sp>
      </mc:Fallback>
    </mc:AlternateContent>
    <xdr:clientData/>
  </xdr:oneCellAnchor>
  <xdr:oneCellAnchor>
    <xdr:from>
      <xdr:col>1</xdr:col>
      <xdr:colOff>2124075</xdr:colOff>
      <xdr:row>62</xdr:row>
      <xdr:rowOff>128587</xdr:rowOff>
    </xdr:from>
    <xdr:ext cx="1084977" cy="263021"/>
    <mc:AlternateContent xmlns:mc="http://schemas.openxmlformats.org/markup-compatibility/2006" xmlns:a14="http://schemas.microsoft.com/office/drawing/2010/main">
      <mc:Choice Requires="a14">
        <xdr:sp macro="" textlink="">
          <xdr:nvSpPr>
            <xdr:cNvPr id="93" name="TekstSylinder 92">
              <a:extLst>
                <a:ext uri="{FF2B5EF4-FFF2-40B4-BE49-F238E27FC236}">
                  <a16:creationId xmlns:a16="http://schemas.microsoft.com/office/drawing/2014/main" id="{6BC3302B-80F9-48AF-85B6-42FA2821FB32}"/>
                </a:ext>
              </a:extLst>
            </xdr:cNvPr>
            <xdr:cNvSpPr txBox="1"/>
          </xdr:nvSpPr>
          <xdr:spPr>
            <a:xfrm>
              <a:off x="4324350" y="32732662"/>
              <a:ext cx="1084977" cy="2630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𝑇𝑜𝑡𝑎𝑙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𝑒𝑞𝑢𝑖𝑡𝑦</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𝑐𝑎𝑝𝑖𝑡𝑎𝑙</m:t>
                        </m:r>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𝑇𝑜𝑡𝑎𝑙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𝑎𝑠𝑠𝑒𝑡𝑠</m:t>
                        </m:r>
                      </m:den>
                    </m:f>
                  </m:oMath>
                </m:oMathPara>
              </a14:m>
              <a:endParaRPr lang="nb-NO" sz="900" i="1"/>
            </a:p>
          </xdr:txBody>
        </xdr:sp>
      </mc:Choice>
      <mc:Fallback xmlns="">
        <xdr:sp macro="" textlink="">
          <xdr:nvSpPr>
            <xdr:cNvPr id="93" name="TekstSylinder 92">
              <a:extLst>
                <a:ext uri="{FF2B5EF4-FFF2-40B4-BE49-F238E27FC236}">
                  <a16:creationId xmlns:a16="http://schemas.microsoft.com/office/drawing/2014/main" id="{6BC3302B-80F9-48AF-85B6-42FA2821FB32}"/>
                </a:ext>
              </a:extLst>
            </xdr:cNvPr>
            <xdr:cNvSpPr txBox="1"/>
          </xdr:nvSpPr>
          <xdr:spPr>
            <a:xfrm>
              <a:off x="4324350" y="32732662"/>
              <a:ext cx="1084977" cy="2630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900" i="0">
                  <a:solidFill>
                    <a:schemeClr val="tx1"/>
                  </a:solidFill>
                  <a:effectLst/>
                  <a:latin typeface="Cambria Math" panose="02040503050406030204" pitchFamily="18" charset="0"/>
                  <a:ea typeface="+mn-ea"/>
                  <a:cs typeface="+mn-cs"/>
                </a:rPr>
                <a:t>(𝑇𝑜𝑡𝑎𝑙 𝑒𝑞𝑢𝑖𝑡𝑦 𝑐𝑎𝑝𝑖𝑡𝑎𝑙 )/(𝑇𝑜𝑡𝑎𝑙 𝑎𝑠𝑠𝑒𝑡𝑠)</a:t>
              </a:r>
              <a:endParaRPr lang="nb-NO" sz="900" i="1"/>
            </a:p>
          </xdr:txBody>
        </xdr:sp>
      </mc:Fallback>
    </mc:AlternateContent>
    <xdr:clientData/>
  </xdr:oneCellAnchor>
  <xdr:oneCellAnchor>
    <xdr:from>
      <xdr:col>1</xdr:col>
      <xdr:colOff>390525</xdr:colOff>
      <xdr:row>65</xdr:row>
      <xdr:rowOff>157162</xdr:rowOff>
    </xdr:from>
    <xdr:ext cx="3677225" cy="292516"/>
    <mc:AlternateContent xmlns:mc="http://schemas.openxmlformats.org/markup-compatibility/2006" xmlns:a14="http://schemas.microsoft.com/office/drawing/2010/main">
      <mc:Choice Requires="a14">
        <xdr:sp macro="" textlink="">
          <xdr:nvSpPr>
            <xdr:cNvPr id="94" name="TekstSylinder 93">
              <a:extLst>
                <a:ext uri="{FF2B5EF4-FFF2-40B4-BE49-F238E27FC236}">
                  <a16:creationId xmlns:a16="http://schemas.microsoft.com/office/drawing/2014/main" id="{04FE6C0D-E3DB-4380-AE53-F3A70D300F5D}"/>
                </a:ext>
              </a:extLst>
            </xdr:cNvPr>
            <xdr:cNvSpPr txBox="1"/>
          </xdr:nvSpPr>
          <xdr:spPr>
            <a:xfrm>
              <a:off x="2590800" y="50763487"/>
              <a:ext cx="3677225" cy="2925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i="1">
                                <a:solidFill>
                                  <a:schemeClr val="tx1"/>
                                </a:solidFill>
                                <a:effectLst/>
                                <a:latin typeface="Cambria Math" panose="02040503050406030204" pitchFamily="18" charset="0"/>
                                <a:ea typeface="+mn-ea"/>
                                <a:cs typeface="+mn-cs"/>
                              </a:rPr>
                              <m:t>𝑇𝑜𝑡</m:t>
                            </m:r>
                            <m:r>
                              <a:rPr lang="nb-NO" sz="900" b="0" i="1">
                                <a:solidFill>
                                  <a:schemeClr val="tx1"/>
                                </a:solidFill>
                                <a:effectLst/>
                                <a:latin typeface="Cambria Math" panose="02040503050406030204" pitchFamily="18" charset="0"/>
                                <a:ea typeface="+mn-ea"/>
                                <a:cs typeface="+mn-cs"/>
                              </a:rPr>
                              <m:t>𝑎𝑙</m:t>
                            </m:r>
                            <m:r>
                              <a:rPr lang="nb-NO" sz="900" b="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𝐸𝐶</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𝑀𝑖𝑛𝑜𝑟𝑖𝑡𝑦</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𝑖𝑛𝑡𝑒𝑟𝑒𝑠𝑡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𝐻𝑦𝑏𝑟𝑖𝑑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𝑐𝑎𝑝𝑖𝑡𝑎𝑙</m:t>
                            </m:r>
                          </m:e>
                        </m:d>
                        <m:r>
                          <a:rPr lang="nb-NO" sz="900">
                            <a:solidFill>
                              <a:schemeClr val="tx1"/>
                            </a:solidFill>
                            <a:effectLst/>
                            <a:latin typeface="Cambria Math" panose="02040503050406030204" pitchFamily="18" charset="0"/>
                            <a:ea typeface="+mn-ea"/>
                            <a:cs typeface="+mn-cs"/>
                          </a:rPr>
                          <m:t>×</m:t>
                        </m:r>
                        <m:r>
                          <m:rPr>
                            <m:sty m:val="p"/>
                          </m:rPr>
                          <a:rPr lang="nb-NO" sz="900">
                            <a:solidFill>
                              <a:schemeClr val="tx1"/>
                            </a:solidFill>
                            <a:effectLst/>
                            <a:latin typeface="Cambria Math" panose="02040503050406030204" pitchFamily="18" charset="0"/>
                            <a:ea typeface="+mn-ea"/>
                            <a:cs typeface="+mn-cs"/>
                          </a:rPr>
                          <m:t>EC</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certificate</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ratio</m:t>
                        </m:r>
                      </m:num>
                      <m:den>
                        <m:r>
                          <m:rPr>
                            <m:sty m:val="p"/>
                          </m:rPr>
                          <a:rPr lang="nb-NO" sz="900">
                            <a:solidFill>
                              <a:schemeClr val="tx1"/>
                            </a:solidFill>
                            <a:effectLst/>
                            <a:latin typeface="Cambria Math" panose="02040503050406030204" pitchFamily="18" charset="0"/>
                            <a:ea typeface="+mn-ea"/>
                            <a:cs typeface="+mn-cs"/>
                          </a:rPr>
                          <m:t>Number</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of</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Equity</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certificates</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issued</m:t>
                        </m:r>
                      </m:den>
                    </m:f>
                  </m:oMath>
                </m:oMathPara>
              </a14:m>
              <a:endParaRPr lang="nb-NO" sz="900"/>
            </a:p>
          </xdr:txBody>
        </xdr:sp>
      </mc:Choice>
      <mc:Fallback xmlns="">
        <xdr:sp macro="" textlink="">
          <xdr:nvSpPr>
            <xdr:cNvPr id="94" name="TekstSylinder 93">
              <a:extLst>
                <a:ext uri="{FF2B5EF4-FFF2-40B4-BE49-F238E27FC236}">
                  <a16:creationId xmlns:a16="http://schemas.microsoft.com/office/drawing/2014/main" id="{04FE6C0D-E3DB-4380-AE53-F3A70D300F5D}"/>
                </a:ext>
              </a:extLst>
            </xdr:cNvPr>
            <xdr:cNvSpPr txBox="1"/>
          </xdr:nvSpPr>
          <xdr:spPr>
            <a:xfrm>
              <a:off x="2590800" y="50763487"/>
              <a:ext cx="3677225" cy="2925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900" i="0">
                  <a:solidFill>
                    <a:schemeClr val="tx1"/>
                  </a:solidFill>
                  <a:effectLst/>
                  <a:latin typeface="Cambria Math" panose="02040503050406030204" pitchFamily="18" charset="0"/>
                  <a:ea typeface="+mn-ea"/>
                  <a:cs typeface="+mn-cs"/>
                </a:rPr>
                <a:t>((𝑇𝑜𝑡</a:t>
              </a:r>
              <a:r>
                <a:rPr lang="nb-NO" sz="900" b="0" i="0">
                  <a:solidFill>
                    <a:schemeClr val="tx1"/>
                  </a:solidFill>
                  <a:effectLst/>
                  <a:latin typeface="Cambria Math" panose="02040503050406030204" pitchFamily="18" charset="0"/>
                  <a:ea typeface="+mn-ea"/>
                  <a:cs typeface="+mn-cs"/>
                </a:rPr>
                <a:t>𝑎𝑙 </a:t>
              </a:r>
              <a:r>
                <a:rPr lang="nb-NO" sz="900" i="0">
                  <a:solidFill>
                    <a:schemeClr val="tx1"/>
                  </a:solidFill>
                  <a:effectLst/>
                  <a:latin typeface="Cambria Math" panose="02040503050406030204" pitchFamily="18" charset="0"/>
                  <a:ea typeface="+mn-ea"/>
                  <a:cs typeface="+mn-cs"/>
                </a:rPr>
                <a:t>𝐸𝐶 −𝑀𝑖𝑛𝑜𝑟𝑖𝑡𝑦</a:t>
              </a:r>
              <a:r>
                <a:rPr lang="nb-NO" sz="900" b="0" i="0">
                  <a:solidFill>
                    <a:schemeClr val="tx1"/>
                  </a:solidFill>
                  <a:effectLst/>
                  <a:latin typeface="Cambria Math" panose="02040503050406030204" pitchFamily="18" charset="0"/>
                  <a:ea typeface="+mn-ea"/>
                  <a:cs typeface="+mn-cs"/>
                </a:rPr>
                <a:t> 𝑖𝑛𝑡𝑒𝑟𝑒𝑠𝑡</a:t>
              </a:r>
              <a:r>
                <a:rPr lang="nb-NO" sz="900" i="0">
                  <a:solidFill>
                    <a:schemeClr val="tx1"/>
                  </a:solidFill>
                  <a:effectLst/>
                  <a:latin typeface="Cambria Math" panose="02040503050406030204" pitchFamily="18" charset="0"/>
                  <a:ea typeface="+mn-ea"/>
                  <a:cs typeface="+mn-cs"/>
                </a:rPr>
                <a:t> −𝐻𝑦𝑏𝑟𝑖𝑑 𝑐𝑎𝑝𝑖𝑡𝑎𝑙)×EC certificate ratio)/(Number of Equity certificates issued)</a:t>
              </a:r>
              <a:endParaRPr lang="nb-NO" sz="900"/>
            </a:p>
          </xdr:txBody>
        </xdr:sp>
      </mc:Fallback>
    </mc:AlternateContent>
    <xdr:clientData/>
  </xdr:oneCellAnchor>
  <xdr:oneCellAnchor>
    <xdr:from>
      <xdr:col>1</xdr:col>
      <xdr:colOff>1838325</xdr:colOff>
      <xdr:row>67</xdr:row>
      <xdr:rowOff>138112</xdr:rowOff>
    </xdr:from>
    <xdr:ext cx="1335430" cy="547329"/>
    <mc:AlternateContent xmlns:mc="http://schemas.openxmlformats.org/markup-compatibility/2006" xmlns:a14="http://schemas.microsoft.com/office/drawing/2010/main">
      <mc:Choice Requires="a14">
        <xdr:sp macro="" textlink="">
          <xdr:nvSpPr>
            <xdr:cNvPr id="95" name="TekstSylinder 94">
              <a:extLst>
                <a:ext uri="{FF2B5EF4-FFF2-40B4-BE49-F238E27FC236}">
                  <a16:creationId xmlns:a16="http://schemas.microsoft.com/office/drawing/2014/main" id="{3E87A09D-1D15-455A-8659-19564B0437BC}"/>
                </a:ext>
              </a:extLst>
            </xdr:cNvPr>
            <xdr:cNvSpPr txBox="1"/>
          </xdr:nvSpPr>
          <xdr:spPr>
            <a:xfrm>
              <a:off x="4038600" y="35466337"/>
              <a:ext cx="1335430" cy="547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𝐿𝑖𝑠𝑡𝑒𝑑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𝑝𝑟𝑖𝑐𝑒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𝑜𝑓</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𝐸𝐶</m:t>
                        </m:r>
                        <m:r>
                          <a:rPr lang="nb-NO" sz="900" i="1">
                            <a:solidFill>
                              <a:schemeClr val="tx1"/>
                            </a:solidFill>
                            <a:effectLst/>
                            <a:latin typeface="Cambria Math" panose="02040503050406030204" pitchFamily="18" charset="0"/>
                            <a:ea typeface="+mn-ea"/>
                            <a:cs typeface="+mn-cs"/>
                          </a:rPr>
                          <m:t> </m:t>
                        </m:r>
                      </m:num>
                      <m:den>
                        <m:r>
                          <a:rPr lang="nb-NO" sz="900" i="1">
                            <a:solidFill>
                              <a:schemeClr val="tx1"/>
                            </a:solidFill>
                            <a:effectLst/>
                            <a:latin typeface="Cambria Math" panose="02040503050406030204" pitchFamily="18" charset="0"/>
                            <a:ea typeface="+mn-ea"/>
                            <a:cs typeface="+mn-cs"/>
                          </a:rPr>
                          <m:t>𝐸𝑎𝑟𝑛𝑖𝑛𝑔𝑠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𝐸𝐶</m:t>
                        </m:r>
                        <m:r>
                          <a:rPr lang="nb-NO" sz="900" i="1">
                            <a:solidFill>
                              <a:schemeClr val="tx1"/>
                            </a:solidFill>
                            <a:effectLst/>
                            <a:latin typeface="Cambria Math" panose="02040503050406030204" pitchFamily="18" charset="0"/>
                            <a:ea typeface="+mn-ea"/>
                            <a:cs typeface="+mn-cs"/>
                          </a:rPr>
                          <m:t> ×(</m:t>
                        </m:r>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𝐴𝑐𝑡</m:t>
                            </m:r>
                          </m:num>
                          <m:den>
                            <m:r>
                              <a:rPr lang="nb-NO" sz="900" i="1">
                                <a:solidFill>
                                  <a:schemeClr val="tx1"/>
                                </a:solidFill>
                                <a:effectLst/>
                                <a:latin typeface="Cambria Math" panose="02040503050406030204" pitchFamily="18" charset="0"/>
                                <a:ea typeface="+mn-ea"/>
                                <a:cs typeface="+mn-cs"/>
                              </a:rPr>
                              <m:t>𝐴𝑐𝑡</m:t>
                            </m:r>
                          </m:den>
                        </m:f>
                        <m:r>
                          <a:rPr lang="nb-NO" sz="900" i="1">
                            <a:solidFill>
                              <a:schemeClr val="tx1"/>
                            </a:solidFill>
                            <a:effectLst/>
                            <a:latin typeface="Cambria Math" panose="02040503050406030204" pitchFamily="18" charset="0"/>
                            <a:ea typeface="+mn-ea"/>
                            <a:cs typeface="+mn-cs"/>
                          </a:rPr>
                          <m:t>)</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95" name="TekstSylinder 94">
              <a:extLst>
                <a:ext uri="{FF2B5EF4-FFF2-40B4-BE49-F238E27FC236}">
                  <a16:creationId xmlns:a16="http://schemas.microsoft.com/office/drawing/2014/main" id="{3E87A09D-1D15-455A-8659-19564B0437BC}"/>
                </a:ext>
              </a:extLst>
            </xdr:cNvPr>
            <xdr:cNvSpPr txBox="1"/>
          </xdr:nvSpPr>
          <xdr:spPr>
            <a:xfrm>
              <a:off x="4038600" y="35466337"/>
              <a:ext cx="1335430" cy="547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(𝐿𝑖𝑠𝑡𝑒𝑑 𝑝𝑟𝑖𝑐𝑒 𝑜𝑓 𝐸𝐶 )/(𝐸𝑎𝑟𝑛𝑖𝑛𝑔𝑠 𝑝𝑒𝑟 𝐸𝐶 ×(𝐴𝑐𝑡/𝐴𝑐𝑡))</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1</xdr:col>
      <xdr:colOff>1981200</xdr:colOff>
      <xdr:row>69</xdr:row>
      <xdr:rowOff>185737</xdr:rowOff>
    </xdr:from>
    <xdr:ext cx="1054776" cy="459293"/>
    <mc:AlternateContent xmlns:mc="http://schemas.openxmlformats.org/markup-compatibility/2006" xmlns:a14="http://schemas.microsoft.com/office/drawing/2010/main">
      <mc:Choice Requires="a14">
        <xdr:sp macro="" textlink="">
          <xdr:nvSpPr>
            <xdr:cNvPr id="96" name="TekstSylinder 95">
              <a:extLst>
                <a:ext uri="{FF2B5EF4-FFF2-40B4-BE49-F238E27FC236}">
                  <a16:creationId xmlns:a16="http://schemas.microsoft.com/office/drawing/2014/main" id="{3513A8F0-07A2-43CE-9FA4-E28BAEBE4713}"/>
                </a:ext>
              </a:extLst>
            </xdr:cNvPr>
            <xdr:cNvSpPr txBox="1"/>
          </xdr:nvSpPr>
          <xdr:spPr>
            <a:xfrm>
              <a:off x="4181475" y="36752212"/>
              <a:ext cx="1054776" cy="4592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𝐿𝑖𝑠𝑡𝑒𝑑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𝑝𝑟𝑖𝑐𝑒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𝑜𝑓</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𝐸𝐶</m:t>
                        </m:r>
                      </m:num>
                      <m:den>
                        <m:r>
                          <a:rPr lang="nb-NO" sz="900" i="1">
                            <a:solidFill>
                              <a:schemeClr val="tx1"/>
                            </a:solidFill>
                            <a:effectLst/>
                            <a:latin typeface="Cambria Math" panose="02040503050406030204" pitchFamily="18" charset="0"/>
                            <a:ea typeface="+mn-ea"/>
                            <a:cs typeface="+mn-cs"/>
                          </a:rPr>
                          <m:t>𝐵𝑜𝑜𝑘</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𝑒𝑞𝑢𝑖𝑡𝑦</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𝑝𝑒𝑟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𝐸𝐶</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96" name="TekstSylinder 95">
              <a:extLst>
                <a:ext uri="{FF2B5EF4-FFF2-40B4-BE49-F238E27FC236}">
                  <a16:creationId xmlns:a16="http://schemas.microsoft.com/office/drawing/2014/main" id="{3513A8F0-07A2-43CE-9FA4-E28BAEBE4713}"/>
                </a:ext>
              </a:extLst>
            </xdr:cNvPr>
            <xdr:cNvSpPr txBox="1"/>
          </xdr:nvSpPr>
          <xdr:spPr>
            <a:xfrm>
              <a:off x="4181475" y="36752212"/>
              <a:ext cx="1054776" cy="4592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(𝐿𝑖𝑠𝑡𝑒𝑑 𝑝𝑟𝑖𝑐𝑒 𝑜𝑓 𝐸𝐶)/(𝐵𝑜𝑜𝑘 𝑒𝑞𝑢𝑖𝑡𝑦 𝑝𝑒𝑟 𝐸𝐶)</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1</xdr:col>
      <xdr:colOff>1314450</xdr:colOff>
      <xdr:row>71</xdr:row>
      <xdr:rowOff>119062</xdr:rowOff>
    </xdr:from>
    <xdr:ext cx="2394182" cy="459485"/>
    <mc:AlternateContent xmlns:mc="http://schemas.openxmlformats.org/markup-compatibility/2006" xmlns:a14="http://schemas.microsoft.com/office/drawing/2010/main">
      <mc:Choice Requires="a14">
        <xdr:sp macro="" textlink="">
          <xdr:nvSpPr>
            <xdr:cNvPr id="97" name="TekstSylinder 96">
              <a:extLst>
                <a:ext uri="{FF2B5EF4-FFF2-40B4-BE49-F238E27FC236}">
                  <a16:creationId xmlns:a16="http://schemas.microsoft.com/office/drawing/2014/main" id="{B4958513-1734-49CE-8CA1-21A4385BC10F}"/>
                </a:ext>
              </a:extLst>
            </xdr:cNvPr>
            <xdr:cNvSpPr txBox="1"/>
          </xdr:nvSpPr>
          <xdr:spPr>
            <a:xfrm>
              <a:off x="3514725" y="37923787"/>
              <a:ext cx="2394182" cy="459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𝐴𝑣𝑒𝑟𝑎𝑔𝑒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𝑎𝑚𝑜𝑢𝑛𝑡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num>
                      <m:den>
                        <m:r>
                          <a:rPr lang="nb-NO" sz="900" i="1">
                            <a:solidFill>
                              <a:schemeClr val="tx1"/>
                            </a:solidFill>
                            <a:effectLst/>
                            <a:latin typeface="Cambria Math" panose="02040503050406030204" pitchFamily="18" charset="0"/>
                            <a:ea typeface="+mn-ea"/>
                            <a:cs typeface="+mn-cs"/>
                          </a:rPr>
                          <m:t>𝐴𝑣𝑒𝑟𝑎𝑔𝑒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𝑚𝑎𝑟𝑘𝑒𝑡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𝑣𝑎𝑙𝑢𝑒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𝑜𝑓</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𝑎𝑠𝑠𝑒𝑡</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𝑒𝑛𝑐𝑢𝑚𝑏𝑟𝑎𝑛𝑐𝑒</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97" name="TekstSylinder 96">
              <a:extLst>
                <a:ext uri="{FF2B5EF4-FFF2-40B4-BE49-F238E27FC236}">
                  <a16:creationId xmlns:a16="http://schemas.microsoft.com/office/drawing/2014/main" id="{B4958513-1734-49CE-8CA1-21A4385BC10F}"/>
                </a:ext>
              </a:extLst>
            </xdr:cNvPr>
            <xdr:cNvSpPr txBox="1"/>
          </xdr:nvSpPr>
          <xdr:spPr>
            <a:xfrm>
              <a:off x="3514725" y="37923787"/>
              <a:ext cx="2394182" cy="459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(𝐴𝑣𝑒𝑟𝑎𝑔𝑒 𝑎𝑚𝑜𝑢𝑛𝑡 𝑜𝑛 𝑙𝑜𝑎𝑛𝑠 𝑡𝑜 𝑐𝑢𝑠𝑡𝑜𝑚𝑒𝑟𝑠)/(𝐴𝑣𝑒𝑟𝑎𝑔𝑒 𝑚𝑎𝑟𝑘𝑒𝑡 𝑣𝑎𝑙𝑢𝑒 𝑜𝑓 𝑎𝑠𝑠𝑒𝑡 𝑒𝑛𝑐𝑢𝑚𝑏𝑟𝑎𝑛𝑐𝑒)</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1</xdr:col>
      <xdr:colOff>466725</xdr:colOff>
      <xdr:row>73</xdr:row>
      <xdr:rowOff>90487</xdr:rowOff>
    </xdr:from>
    <xdr:ext cx="4180696" cy="281744"/>
    <mc:AlternateContent xmlns:mc="http://schemas.openxmlformats.org/markup-compatibility/2006" xmlns:a14="http://schemas.microsoft.com/office/drawing/2010/main">
      <mc:Choice Requires="a14">
        <xdr:sp macro="" textlink="">
          <xdr:nvSpPr>
            <xdr:cNvPr id="98" name="TekstSylinder 97">
              <a:extLst>
                <a:ext uri="{FF2B5EF4-FFF2-40B4-BE49-F238E27FC236}">
                  <a16:creationId xmlns:a16="http://schemas.microsoft.com/office/drawing/2014/main" id="{9CE7A85E-D536-4EAC-A434-BE737053F698}"/>
                </a:ext>
              </a:extLst>
            </xdr:cNvPr>
            <xdr:cNvSpPr txBox="1"/>
          </xdr:nvSpPr>
          <xdr:spPr>
            <a:xfrm>
              <a:off x="2667000" y="57783412"/>
              <a:ext cx="4180696" cy="2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m:rPr>
                        <m:sty m:val="p"/>
                      </m:rPr>
                      <a:rPr lang="nb-NO" sz="900">
                        <a:solidFill>
                          <a:schemeClr val="tx1"/>
                        </a:solidFill>
                        <a:effectLst/>
                        <a:latin typeface="Cambria Math" panose="02040503050406030204" pitchFamily="18" charset="0"/>
                        <a:ea typeface="+mn-ea"/>
                        <a:cs typeface="+mn-cs"/>
                      </a:rPr>
                      <m:t>Loans</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transferred</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to</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SpareBank</m:t>
                    </m:r>
                    <m:r>
                      <a:rPr lang="nb-NO" sz="900">
                        <a:solidFill>
                          <a:schemeClr val="tx1"/>
                        </a:solidFill>
                        <a:effectLst/>
                        <a:latin typeface="Cambria Math" panose="02040503050406030204" pitchFamily="18" charset="0"/>
                        <a:ea typeface="+mn-ea"/>
                        <a:cs typeface="+mn-cs"/>
                      </a:rPr>
                      <m:t> 1 </m:t>
                    </m:r>
                    <m:r>
                      <m:rPr>
                        <m:sty m:val="p"/>
                      </m:rPr>
                      <a:rPr lang="nb-NO" sz="900">
                        <a:solidFill>
                          <a:schemeClr val="tx1"/>
                        </a:solidFill>
                        <a:effectLst/>
                        <a:latin typeface="Cambria Math" panose="02040503050406030204" pitchFamily="18" charset="0"/>
                        <a:ea typeface="+mn-ea"/>
                        <a:cs typeface="+mn-cs"/>
                      </a:rPr>
                      <m:t>Boligkreditt</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AS</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og</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SpareBank</m:t>
                    </m:r>
                    <m:r>
                      <a:rPr lang="nb-NO" sz="900">
                        <a:solidFill>
                          <a:schemeClr val="tx1"/>
                        </a:solidFill>
                        <a:effectLst/>
                        <a:latin typeface="Cambria Math" panose="02040503050406030204" pitchFamily="18" charset="0"/>
                        <a:ea typeface="+mn-ea"/>
                        <a:cs typeface="+mn-cs"/>
                      </a:rPr>
                      <m:t> 1 </m:t>
                    </m:r>
                    <m:r>
                      <m:rPr>
                        <m:sty m:val="p"/>
                      </m:rPr>
                      <a:rPr lang="nb-NO" sz="900">
                        <a:solidFill>
                          <a:schemeClr val="tx1"/>
                        </a:solidFill>
                        <a:effectLst/>
                        <a:latin typeface="Cambria Math" panose="02040503050406030204" pitchFamily="18" charset="0"/>
                        <a:ea typeface="+mn-ea"/>
                        <a:cs typeface="+mn-cs"/>
                      </a:rPr>
                      <m:t>N</m:t>
                    </m:r>
                    <m:r>
                      <a:rPr lang="nb-NO" sz="900">
                        <a:solidFill>
                          <a:schemeClr val="tx1"/>
                        </a:solidFill>
                        <a:effectLst/>
                        <a:latin typeface="Cambria Math" panose="02040503050406030204" pitchFamily="18" charset="0"/>
                        <a:ea typeface="+mn-ea"/>
                        <a:cs typeface="+mn-cs"/>
                      </a:rPr>
                      <m:t>æ</m:t>
                    </m:r>
                    <m:r>
                      <m:rPr>
                        <m:sty m:val="p"/>
                      </m:rPr>
                      <a:rPr lang="nb-NO" sz="900">
                        <a:solidFill>
                          <a:schemeClr val="tx1"/>
                        </a:solidFill>
                        <a:effectLst/>
                        <a:latin typeface="Cambria Math" panose="02040503050406030204" pitchFamily="18" charset="0"/>
                        <a:ea typeface="+mn-ea"/>
                        <a:cs typeface="+mn-cs"/>
                      </a:rPr>
                      <m:t>ringskreditt</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AS</m:t>
                    </m:r>
                  </m:oMath>
                </m:oMathPara>
              </a14:m>
              <a:endParaRPr lang="nb-NO" sz="900">
                <a:solidFill>
                  <a:schemeClr val="tx1"/>
                </a:solidFill>
                <a:effectLst/>
                <a:latin typeface="+mn-lt"/>
                <a:ea typeface="+mn-ea"/>
                <a:cs typeface="+mn-cs"/>
              </a:endParaRPr>
            </a:p>
            <a:p>
              <a:pPr/>
              <a14:m>
                <m:oMathPara xmlns:m="http://schemas.openxmlformats.org/officeDocument/2006/math">
                  <m:oMathParaPr>
                    <m:jc m:val="centerGroup"/>
                  </m:oMathParaPr>
                  <m:oMath xmlns:m="http://schemas.openxmlformats.org/officeDocument/2006/math">
                    <m:r>
                      <m:rPr>
                        <m:sty m:val="p"/>
                      </m:rPr>
                      <a:rPr lang="nb-NO" sz="900">
                        <a:solidFill>
                          <a:schemeClr val="tx1"/>
                        </a:solidFill>
                        <a:effectLst/>
                        <a:latin typeface="Cambria Math" panose="02040503050406030204" pitchFamily="18" charset="0"/>
                        <a:ea typeface="+mn-ea"/>
                        <a:cs typeface="+mn-cs"/>
                      </a:rPr>
                      <m:t>and</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thus</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derecognised</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from</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the</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balance</m:t>
                    </m:r>
                    <m:r>
                      <a:rPr lang="nb-NO" sz="900">
                        <a:solidFill>
                          <a:schemeClr val="tx1"/>
                        </a:solidFill>
                        <a:effectLst/>
                        <a:latin typeface="Cambria Math" panose="02040503050406030204" pitchFamily="18" charset="0"/>
                        <a:ea typeface="+mn-ea"/>
                        <a:cs typeface="+mn-cs"/>
                      </a:rPr>
                      <m:t> </m:t>
                    </m:r>
                    <m:r>
                      <m:rPr>
                        <m:sty m:val="p"/>
                      </m:rPr>
                      <a:rPr lang="nb-NO" sz="900">
                        <a:solidFill>
                          <a:schemeClr val="tx1"/>
                        </a:solidFill>
                        <a:effectLst/>
                        <a:latin typeface="Cambria Math" panose="02040503050406030204" pitchFamily="18" charset="0"/>
                        <a:ea typeface="+mn-ea"/>
                        <a:cs typeface="+mn-cs"/>
                      </a:rPr>
                      <m:t>sheet</m:t>
                    </m:r>
                  </m:oMath>
                </m:oMathPara>
              </a14:m>
              <a:endParaRPr lang="nb-NO" sz="900"/>
            </a:p>
          </xdr:txBody>
        </xdr:sp>
      </mc:Choice>
      <mc:Fallback xmlns="">
        <xdr:sp macro="" textlink="">
          <xdr:nvSpPr>
            <xdr:cNvPr id="98" name="TekstSylinder 97">
              <a:extLst>
                <a:ext uri="{FF2B5EF4-FFF2-40B4-BE49-F238E27FC236}">
                  <a16:creationId xmlns:a16="http://schemas.microsoft.com/office/drawing/2014/main" id="{9CE7A85E-D536-4EAC-A434-BE737053F698}"/>
                </a:ext>
              </a:extLst>
            </xdr:cNvPr>
            <xdr:cNvSpPr txBox="1"/>
          </xdr:nvSpPr>
          <xdr:spPr>
            <a:xfrm>
              <a:off x="2667000" y="57783412"/>
              <a:ext cx="4180696" cy="2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900" i="0">
                  <a:solidFill>
                    <a:schemeClr val="tx1"/>
                  </a:solidFill>
                  <a:effectLst/>
                  <a:latin typeface="Cambria Math" panose="02040503050406030204" pitchFamily="18" charset="0"/>
                  <a:ea typeface="+mn-ea"/>
                  <a:cs typeface="+mn-cs"/>
                </a:rPr>
                <a:t>Loans transferred to SpareBank 1 Boligkreditt AS og SpareBank 1 Næringskreditt AS</a:t>
              </a:r>
              <a:endParaRPr lang="nb-NO" sz="900">
                <a:solidFill>
                  <a:schemeClr val="tx1"/>
                </a:solidFill>
                <a:effectLst/>
                <a:latin typeface="+mn-lt"/>
                <a:ea typeface="+mn-ea"/>
                <a:cs typeface="+mn-cs"/>
              </a:endParaRPr>
            </a:p>
            <a:p>
              <a:pPr/>
              <a:r>
                <a:rPr lang="nb-NO" sz="900" i="0">
                  <a:solidFill>
                    <a:schemeClr val="tx1"/>
                  </a:solidFill>
                  <a:effectLst/>
                  <a:latin typeface="Cambria Math" panose="02040503050406030204" pitchFamily="18" charset="0"/>
                  <a:ea typeface="+mn-ea"/>
                  <a:cs typeface="+mn-cs"/>
                </a:rPr>
                <a:t>and thus derecognised from the balance sheet</a:t>
              </a:r>
              <a:endParaRPr lang="nb-NO" sz="900"/>
            </a:p>
          </xdr:txBody>
        </xdr:sp>
      </mc:Fallback>
    </mc:AlternateContent>
    <xdr:clientData/>
  </xdr:oneCellAnchor>
  <xdr:oneCellAnchor>
    <xdr:from>
      <xdr:col>1</xdr:col>
      <xdr:colOff>1200150</xdr:colOff>
      <xdr:row>75</xdr:row>
      <xdr:rowOff>90487</xdr:rowOff>
    </xdr:from>
    <xdr:ext cx="2533835" cy="464743"/>
    <mc:AlternateContent xmlns:mc="http://schemas.openxmlformats.org/markup-compatibility/2006" xmlns:a14="http://schemas.microsoft.com/office/drawing/2010/main">
      <mc:Choice Requires="a14">
        <xdr:sp macro="" textlink="">
          <xdr:nvSpPr>
            <xdr:cNvPr id="99" name="TekstSylinder 98">
              <a:extLst>
                <a:ext uri="{FF2B5EF4-FFF2-40B4-BE49-F238E27FC236}">
                  <a16:creationId xmlns:a16="http://schemas.microsoft.com/office/drawing/2014/main" id="{4153D3D0-B7B0-4556-9119-7FA4ACD660D8}"/>
                </a:ext>
              </a:extLst>
            </xdr:cNvPr>
            <xdr:cNvSpPr txBox="1"/>
          </xdr:nvSpPr>
          <xdr:spPr>
            <a:xfrm>
              <a:off x="3400425" y="39876412"/>
              <a:ext cx="2533835" cy="4647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nb-NO" sz="900" i="1">
                            <a:solidFill>
                              <a:schemeClr val="tx1"/>
                            </a:solidFill>
                            <a:effectLst/>
                            <a:latin typeface="Cambria Math" panose="02040503050406030204" pitchFamily="18" charset="0"/>
                            <a:ea typeface="+mn-ea"/>
                            <a:cs typeface="+mn-cs"/>
                          </a:rPr>
                          <m:t>𝑇𝑜𝑡𝑎𝑙</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𝑛𝑢𝑚𝑏𝑒𝑟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𝑜𝑓</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𝑑𝑎𝑦𝑠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𝑡h𝑒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𝑦𝑒𝑎𝑟</m:t>
                        </m:r>
                        <m:r>
                          <a:rPr lang="nb-NO" sz="900" i="1">
                            <a:solidFill>
                              <a:schemeClr val="tx1"/>
                            </a:solidFill>
                            <a:effectLst/>
                            <a:latin typeface="Cambria Math" panose="02040503050406030204" pitchFamily="18" charset="0"/>
                            <a:ea typeface="+mn-ea"/>
                            <a:cs typeface="+mn-cs"/>
                          </a:rPr>
                          <m:t> </m:t>
                        </m:r>
                        <m:d>
                          <m:dPr>
                            <m:ctrlPr>
                              <a:rPr lang="nb-NO" sz="900" i="1">
                                <a:solidFill>
                                  <a:schemeClr val="tx1"/>
                                </a:solidFill>
                                <a:effectLst/>
                                <a:latin typeface="Cambria Math" panose="02040503050406030204" pitchFamily="18" charset="0"/>
                                <a:ea typeface="+mn-ea"/>
                                <a:cs typeface="+mn-cs"/>
                              </a:rPr>
                            </m:ctrlPr>
                          </m:dPr>
                          <m:e>
                            <m:r>
                              <a:rPr lang="nb-NO" sz="900" i="1">
                                <a:solidFill>
                                  <a:schemeClr val="tx1"/>
                                </a:solidFill>
                                <a:effectLst/>
                                <a:latin typeface="Cambria Math" panose="02040503050406030204" pitchFamily="18" charset="0"/>
                                <a:ea typeface="+mn-ea"/>
                                <a:cs typeface="+mn-cs"/>
                              </a:rPr>
                              <m:t>365 </m:t>
                            </m:r>
                            <m:r>
                              <a:rPr lang="nb-NO" sz="900" i="1">
                                <a:solidFill>
                                  <a:schemeClr val="tx1"/>
                                </a:solidFill>
                                <a:effectLst/>
                                <a:latin typeface="Cambria Math" panose="02040503050406030204" pitchFamily="18" charset="0"/>
                                <a:ea typeface="+mn-ea"/>
                                <a:cs typeface="+mn-cs"/>
                              </a:rPr>
                              <m:t>𝑜𝑟</m:t>
                            </m:r>
                            <m:r>
                              <a:rPr lang="nb-NO" sz="900" i="1">
                                <a:solidFill>
                                  <a:schemeClr val="tx1"/>
                                </a:solidFill>
                                <a:effectLst/>
                                <a:latin typeface="Cambria Math" panose="02040503050406030204" pitchFamily="18" charset="0"/>
                                <a:ea typeface="+mn-ea"/>
                                <a:cs typeface="+mn-cs"/>
                              </a:rPr>
                              <m:t> 366</m:t>
                            </m:r>
                          </m:e>
                        </m:d>
                      </m:num>
                      <m:den>
                        <m:r>
                          <a:rPr lang="nb-NO" sz="900" i="1">
                            <a:solidFill>
                              <a:schemeClr val="tx1"/>
                            </a:solidFill>
                            <a:effectLst/>
                            <a:latin typeface="Cambria Math" panose="02040503050406030204" pitchFamily="18" charset="0"/>
                            <a:ea typeface="+mn-ea"/>
                            <a:cs typeface="+mn-cs"/>
                          </a:rPr>
                          <m:t>𝑁𝑢𝑚𝑏𝑒𝑟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𝑜𝑓</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𝑑𝑎𝑦𝑠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𝑠𝑜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𝑓𝑎𝑟</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𝑡h𝑖𝑠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𝑦𝑒𝑎𝑟</m:t>
                        </m:r>
                      </m:den>
                    </m:f>
                  </m:oMath>
                </m:oMathPara>
              </a14:m>
              <a:endParaRPr lang="nb-NO" sz="900" i="1">
                <a:solidFill>
                  <a:schemeClr val="tx1"/>
                </a:solidFill>
                <a:effectLst/>
                <a:latin typeface="+mn-lt"/>
                <a:ea typeface="+mn-ea"/>
                <a:cs typeface="+mn-cs"/>
              </a:endParaRPr>
            </a:p>
            <a:p>
              <a:endParaRPr lang="nb-NO" sz="1100"/>
            </a:p>
          </xdr:txBody>
        </xdr:sp>
      </mc:Choice>
      <mc:Fallback xmlns="">
        <xdr:sp macro="" textlink="">
          <xdr:nvSpPr>
            <xdr:cNvPr id="99" name="TekstSylinder 98">
              <a:extLst>
                <a:ext uri="{FF2B5EF4-FFF2-40B4-BE49-F238E27FC236}">
                  <a16:creationId xmlns:a16="http://schemas.microsoft.com/office/drawing/2014/main" id="{4153D3D0-B7B0-4556-9119-7FA4ACD660D8}"/>
                </a:ext>
              </a:extLst>
            </xdr:cNvPr>
            <xdr:cNvSpPr txBox="1"/>
          </xdr:nvSpPr>
          <xdr:spPr>
            <a:xfrm>
              <a:off x="3400425" y="39876412"/>
              <a:ext cx="2533835" cy="4647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(𝑇𝑜𝑡𝑎𝑙 𝑛𝑢𝑚𝑏𝑒𝑟 𝑜𝑓 𝑑𝑎𝑦𝑠 𝑖𝑛 𝑡ℎ𝑒 𝑦𝑒𝑎𝑟 (365 𝑜𝑟 366))/(𝑁𝑢𝑚𝑏𝑒𝑟 𝑜𝑓 𝑑𝑎𝑦𝑠 𝑠𝑜 𝑓𝑎𝑟 𝑡ℎ𝑖𝑠 𝑦𝑒𝑎𝑟)</a:t>
              </a:r>
              <a:endParaRPr lang="nb-NO" sz="900" i="1">
                <a:solidFill>
                  <a:schemeClr val="tx1"/>
                </a:solidFill>
                <a:effectLst/>
                <a:latin typeface="+mn-lt"/>
                <a:ea typeface="+mn-ea"/>
                <a:cs typeface="+mn-cs"/>
              </a:endParaRPr>
            </a:p>
            <a:p>
              <a:endParaRPr lang="nb-NO" sz="1100"/>
            </a:p>
          </xdr:txBody>
        </xdr:sp>
      </mc:Fallback>
    </mc:AlternateContent>
    <xdr:clientData/>
  </xdr:oneCellAnchor>
  <xdr:oneCellAnchor>
    <xdr:from>
      <xdr:col>1</xdr:col>
      <xdr:colOff>1390650</xdr:colOff>
      <xdr:row>77</xdr:row>
      <xdr:rowOff>195262</xdr:rowOff>
    </xdr:from>
    <xdr:ext cx="2513124" cy="140872"/>
    <mc:AlternateContent xmlns:mc="http://schemas.openxmlformats.org/markup-compatibility/2006" xmlns:a14="http://schemas.microsoft.com/office/drawing/2010/main">
      <mc:Choice Requires="a14">
        <xdr:sp macro="" textlink="">
          <xdr:nvSpPr>
            <xdr:cNvPr id="100" name="TekstSylinder 99">
              <a:extLst>
                <a:ext uri="{FF2B5EF4-FFF2-40B4-BE49-F238E27FC236}">
                  <a16:creationId xmlns:a16="http://schemas.microsoft.com/office/drawing/2014/main" id="{D30E03B5-A3C6-4960-A578-96797C7D97D3}"/>
                </a:ext>
              </a:extLst>
            </xdr:cNvPr>
            <xdr:cNvSpPr txBox="1"/>
          </xdr:nvSpPr>
          <xdr:spPr>
            <a:xfrm>
              <a:off x="3590925" y="40971787"/>
              <a:ext cx="2513124"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nb-NO" sz="900" i="1">
                        <a:solidFill>
                          <a:schemeClr val="tx1"/>
                        </a:solidFill>
                        <a:effectLst/>
                        <a:latin typeface="Cambria Math" panose="02040503050406030204" pitchFamily="18" charset="0"/>
                        <a:ea typeface="+mn-ea"/>
                        <a:cs typeface="+mn-cs"/>
                      </a:rPr>
                      <m:t>𝐼𝑑𝑒𝑛𝑡𝑖𝑓𝑖𝑒𝑑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𝑐𝑜𝑠𝑡𝑠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𝑐𝑜𝑛𝑠𝑖𝑑𝑒𝑟𝑒𝑑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𝑏𝑒</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𝑛𝑜𝑛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𝑟𝑒𝑐𝑢𝑟𝑟𝑖𝑛𝑔</m:t>
                    </m:r>
                  </m:oMath>
                </m:oMathPara>
              </a14:m>
              <a:endParaRPr lang="nb-NO" sz="900" i="1"/>
            </a:p>
          </xdr:txBody>
        </xdr:sp>
      </mc:Choice>
      <mc:Fallback xmlns="">
        <xdr:sp macro="" textlink="">
          <xdr:nvSpPr>
            <xdr:cNvPr id="100" name="TekstSylinder 99">
              <a:extLst>
                <a:ext uri="{FF2B5EF4-FFF2-40B4-BE49-F238E27FC236}">
                  <a16:creationId xmlns:a16="http://schemas.microsoft.com/office/drawing/2014/main" id="{D30E03B5-A3C6-4960-A578-96797C7D97D3}"/>
                </a:ext>
              </a:extLst>
            </xdr:cNvPr>
            <xdr:cNvSpPr txBox="1"/>
          </xdr:nvSpPr>
          <xdr:spPr>
            <a:xfrm>
              <a:off x="3590925" y="40971787"/>
              <a:ext cx="2513124"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900" i="0">
                  <a:solidFill>
                    <a:schemeClr val="tx1"/>
                  </a:solidFill>
                  <a:effectLst/>
                  <a:latin typeface="Cambria Math" panose="02040503050406030204" pitchFamily="18" charset="0"/>
                  <a:ea typeface="+mn-ea"/>
                  <a:cs typeface="+mn-cs"/>
                </a:rPr>
                <a:t>𝐼𝑑𝑒𝑛𝑡𝑖𝑓𝑖𝑒𝑑 𝑐𝑜𝑠𝑡𝑠 𝑐𝑜𝑛𝑠𝑖𝑑𝑒𝑟𝑒𝑑 𝑡𝑜 𝑏𝑒 𝑛𝑜𝑛 𝑟𝑒𝑐𝑢𝑟𝑟𝑖𝑛𝑔</a:t>
              </a:r>
              <a:endParaRPr lang="nb-NO" sz="900" i="1"/>
            </a:p>
          </xdr:txBody>
        </xdr:sp>
      </mc:Fallback>
    </mc:AlternateContent>
    <xdr:clientData/>
  </xdr:oneCellAnchor>
  <xdr:oneCellAnchor>
    <xdr:from>
      <xdr:col>1</xdr:col>
      <xdr:colOff>19050</xdr:colOff>
      <xdr:row>10</xdr:row>
      <xdr:rowOff>0</xdr:rowOff>
    </xdr:from>
    <xdr:ext cx="5200650" cy="876300"/>
    <mc:AlternateContent xmlns:mc="http://schemas.openxmlformats.org/markup-compatibility/2006" xmlns:a14="http://schemas.microsoft.com/office/drawing/2010/main">
      <mc:Choice Requires="a14">
        <xdr:sp macro="" textlink="">
          <xdr:nvSpPr>
            <xdr:cNvPr id="101" name="TekstSylinder 68">
              <a:extLst>
                <a:ext uri="{FF2B5EF4-FFF2-40B4-BE49-F238E27FC236}">
                  <a16:creationId xmlns:a16="http://schemas.microsoft.com/office/drawing/2014/main" id="{53B332C7-D50A-4B96-BDC2-8B4E362D24EB}"/>
                </a:ext>
              </a:extLst>
            </xdr:cNvPr>
            <xdr:cNvSpPr txBox="1"/>
          </xdr:nvSpPr>
          <xdr:spPr>
            <a:xfrm>
              <a:off x="2219325" y="4953000"/>
              <a:ext cx="5200650" cy="876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ctr"/>
              <a14:m>
                <m:oMath xmlns:m="http://schemas.openxmlformats.org/officeDocument/2006/math">
                  <m:r>
                    <a:rPr lang="nb-NO" sz="900" b="0" i="1">
                      <a:solidFill>
                        <a:schemeClr val="tx1"/>
                      </a:solidFill>
                      <a:effectLst/>
                      <a:latin typeface="Cambria Math" panose="02040503050406030204" pitchFamily="18" charset="0"/>
                      <a:ea typeface="+mn-ea"/>
                      <a:cs typeface="+mn-cs"/>
                    </a:rPr>
                    <m:t>𝑃</m:t>
                  </m:r>
                  <m:r>
                    <a:rPr lang="en-GB" sz="900" i="1">
                      <a:solidFill>
                        <a:schemeClr val="tx1"/>
                      </a:solidFill>
                      <a:effectLst/>
                      <a:latin typeface="Cambria Math" panose="02040503050406030204" pitchFamily="18" charset="0"/>
                      <a:ea typeface="+mn-ea"/>
                      <a:cs typeface="+mn-cs"/>
                    </a:rPr>
                    <m:t>𝑟𝑜𝑓𝑖𝑡</m:t>
                  </m:r>
                  <m:r>
                    <a:rPr lang="en-GB" sz="900" i="1">
                      <a:solidFill>
                        <a:schemeClr val="tx1"/>
                      </a:solidFill>
                      <a:effectLst/>
                      <a:latin typeface="Cambria Math" panose="02040503050406030204" pitchFamily="18" charset="0"/>
                      <a:ea typeface="+mn-ea"/>
                      <a:cs typeface="+mn-cs"/>
                    </a:rPr>
                    <m:t> </m:t>
                  </m:r>
                </m:oMath>
              </a14:m>
              <a:r>
                <a:rPr lang="nb-NO" sz="900" i="1">
                  <a:latin typeface="+mj-lt"/>
                </a:rPr>
                <a:t>after tax - Interest expenses on hybrid</a:t>
              </a:r>
              <a:r>
                <a:rPr lang="nb-NO" sz="900" i="1" baseline="0">
                  <a:latin typeface="+mj-lt"/>
                </a:rPr>
                <a:t> capital</a:t>
              </a:r>
              <a:endParaRPr lang="nb-NO" sz="900" i="1">
                <a:latin typeface="+mj-lt"/>
              </a:endParaRPr>
            </a:p>
          </xdr:txBody>
        </xdr:sp>
      </mc:Choice>
      <mc:Fallback xmlns="">
        <xdr:sp macro="" textlink="">
          <xdr:nvSpPr>
            <xdr:cNvPr id="101" name="TekstSylinder 68">
              <a:extLst>
                <a:ext uri="{FF2B5EF4-FFF2-40B4-BE49-F238E27FC236}">
                  <a16:creationId xmlns:a16="http://schemas.microsoft.com/office/drawing/2014/main" id="{53B332C7-D50A-4B96-BDC2-8B4E362D24EB}"/>
                </a:ext>
              </a:extLst>
            </xdr:cNvPr>
            <xdr:cNvSpPr txBox="1"/>
          </xdr:nvSpPr>
          <xdr:spPr>
            <a:xfrm>
              <a:off x="2219325" y="4953000"/>
              <a:ext cx="5200650" cy="876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ctr"/>
              <a:r>
                <a:rPr lang="nb-NO" sz="900" b="0" i="0">
                  <a:solidFill>
                    <a:schemeClr val="tx1"/>
                  </a:solidFill>
                  <a:effectLst/>
                  <a:latin typeface="Cambria Math" panose="02040503050406030204" pitchFamily="18" charset="0"/>
                  <a:ea typeface="+mn-ea"/>
                  <a:cs typeface="+mn-cs"/>
                </a:rPr>
                <a:t>𝑃</a:t>
              </a:r>
              <a:r>
                <a:rPr lang="en-GB" sz="900" i="0">
                  <a:solidFill>
                    <a:schemeClr val="tx1"/>
                  </a:solidFill>
                  <a:effectLst/>
                  <a:latin typeface="Cambria Math" panose="02040503050406030204" pitchFamily="18" charset="0"/>
                  <a:ea typeface="+mn-ea"/>
                  <a:cs typeface="+mn-cs"/>
                </a:rPr>
                <a:t>𝑟𝑜𝑓𝑖𝑡 </a:t>
              </a:r>
              <a:r>
                <a:rPr lang="nb-NO" sz="900" i="1">
                  <a:latin typeface="+mj-lt"/>
                </a:rPr>
                <a:t>after tax - Interest expenses on hybrid</a:t>
              </a:r>
              <a:r>
                <a:rPr lang="nb-NO" sz="900" i="1" baseline="0">
                  <a:latin typeface="+mj-lt"/>
                </a:rPr>
                <a:t> capital</a:t>
              </a:r>
              <a:endParaRPr lang="nb-NO" sz="900" i="1">
                <a:latin typeface="+mj-lt"/>
              </a:endParaRPr>
            </a:p>
          </xdr:txBody>
        </xdr:sp>
      </mc:Fallback>
    </mc:AlternateContent>
    <xdr:clientData/>
  </xdr:oneCellAnchor>
  <xdr:oneCellAnchor>
    <xdr:from>
      <xdr:col>1</xdr:col>
      <xdr:colOff>933450</xdr:colOff>
      <xdr:row>79</xdr:row>
      <xdr:rowOff>90487</xdr:rowOff>
    </xdr:from>
    <xdr:ext cx="3854197" cy="437043"/>
    <mc:AlternateContent xmlns:mc="http://schemas.openxmlformats.org/markup-compatibility/2006" xmlns:a14="http://schemas.microsoft.com/office/drawing/2010/main">
      <mc:Choice Requires="a14">
        <xdr:sp macro="" textlink="">
          <xdr:nvSpPr>
            <xdr:cNvPr id="102" name="TekstSylinder 101">
              <a:extLst>
                <a:ext uri="{FF2B5EF4-FFF2-40B4-BE49-F238E27FC236}">
                  <a16:creationId xmlns:a16="http://schemas.microsoft.com/office/drawing/2014/main" id="{2F3DD2B1-0218-4063-858E-CA7BF9591CC8}"/>
                </a:ext>
              </a:extLst>
            </xdr:cNvPr>
            <xdr:cNvSpPr txBox="1"/>
          </xdr:nvSpPr>
          <xdr:spPr>
            <a:xfrm>
              <a:off x="3133725" y="41857612"/>
              <a:ext cx="3854197" cy="437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Cambria Math" panose="02040503050406030204" pitchFamily="18" charset="0"/>
                            <a:cs typeface="+mn-cs"/>
                          </a:rPr>
                        </m:ctrlPr>
                      </m:fPr>
                      <m:num>
                        <m:r>
                          <a:rPr lang="nb-NO" sz="900" b="0" i="1">
                            <a:solidFill>
                              <a:schemeClr val="tx1"/>
                            </a:solidFill>
                            <a:effectLst/>
                            <a:latin typeface="Cambria Math" panose="02040503050406030204" pitchFamily="18" charset="0"/>
                            <a:ea typeface="Cambria Math" panose="02040503050406030204" pitchFamily="18" charset="0"/>
                            <a:cs typeface="+mn-cs"/>
                          </a:rPr>
                          <m:t>𝑀𝑎𝑗𝑜𝑟𝑖𝑡𝑦</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𝑖𝑛𝑡𝑒𝑟𝑒𝑠𝑡</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𝑜𝑓</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𝑡h𝑒</m:t>
                        </m:r>
                        <m:r>
                          <a:rPr lang="nb-NO" sz="900" b="0" i="1">
                            <a:solidFill>
                              <a:schemeClr val="tx1"/>
                            </a:solidFill>
                            <a:effectLst/>
                            <a:latin typeface="Cambria Math" panose="02040503050406030204" pitchFamily="18" charset="0"/>
                            <a:ea typeface="Cambria Math" panose="02040503050406030204" pitchFamily="18" charset="0"/>
                            <a:cs typeface="+mn-cs"/>
                          </a:rPr>
                          <m:t> </m:t>
                        </m:r>
                        <m:sSup>
                          <m:sSupPr>
                            <m:ctrlPr>
                              <a:rPr lang="nb-NO" sz="900" b="0" i="1">
                                <a:solidFill>
                                  <a:schemeClr val="tx1"/>
                                </a:solidFill>
                                <a:effectLst/>
                                <a:latin typeface="Cambria Math" panose="02040503050406030204" pitchFamily="18" charset="0"/>
                                <a:ea typeface="Cambria Math" panose="02040503050406030204" pitchFamily="18" charset="0"/>
                                <a:cs typeface="+mn-cs"/>
                              </a:rPr>
                            </m:ctrlPr>
                          </m:sSupPr>
                          <m:e>
                            <m:r>
                              <a:rPr lang="nb-NO" sz="900" b="0" i="1">
                                <a:solidFill>
                                  <a:schemeClr val="tx1"/>
                                </a:solidFill>
                                <a:effectLst/>
                                <a:latin typeface="Cambria Math" panose="02040503050406030204" pitchFamily="18" charset="0"/>
                                <a:ea typeface="Cambria Math" panose="02040503050406030204" pitchFamily="18" charset="0"/>
                                <a:cs typeface="+mn-cs"/>
                              </a:rPr>
                              <m:t>𝐺𝑟𝑜𝑢𝑝</m:t>
                            </m:r>
                          </m:e>
                          <m:sup>
                            <m:r>
                              <a:rPr lang="nb-NO" sz="900" b="0" i="1">
                                <a:solidFill>
                                  <a:schemeClr val="tx1"/>
                                </a:solidFill>
                                <a:effectLst/>
                                <a:latin typeface="Cambria Math" panose="02040503050406030204" pitchFamily="18" charset="0"/>
                                <a:ea typeface="Cambria Math" panose="02040503050406030204" pitchFamily="18" charset="0"/>
                                <a:cs typeface="+mn-cs"/>
                              </a:rPr>
                              <m:t>′</m:t>
                            </m:r>
                          </m:sup>
                        </m:sSup>
                        <m:r>
                          <a:rPr lang="nb-NO" sz="900" b="0" i="1">
                            <a:solidFill>
                              <a:schemeClr val="tx1"/>
                            </a:solidFill>
                            <a:effectLst/>
                            <a:latin typeface="Cambria Math" panose="02040503050406030204" pitchFamily="18" charset="0"/>
                            <a:ea typeface="Cambria Math" panose="02040503050406030204" pitchFamily="18" charset="0"/>
                            <a:cs typeface="+mn-cs"/>
                          </a:rPr>
                          <m:t>𝑠</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𝑝𝑟𝑜𝑓𝑖𝑡</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𝑎𝑓𝑡𝑒𝑟</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𝑡𝑎𝑥</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1100" i="1">
                            <a:solidFill>
                              <a:schemeClr val="tx1"/>
                            </a:solidFill>
                            <a:effectLst/>
                            <a:latin typeface="Cambria Math" panose="02040503050406030204" pitchFamily="18" charset="0"/>
                            <a:ea typeface="+mn-ea"/>
                            <a:cs typeface="+mn-cs"/>
                          </a:rPr>
                          <m:t>×</m:t>
                        </m:r>
                        <m:r>
                          <a:rPr lang="nb-NO" sz="1100" b="0" i="1">
                            <a:solidFill>
                              <a:schemeClr val="tx1"/>
                            </a:solidFill>
                            <a:effectLst/>
                            <a:latin typeface="Cambria Math" panose="02040503050406030204" pitchFamily="18" charset="0"/>
                            <a:ea typeface="+mn-ea"/>
                            <a:cs typeface="+mn-cs"/>
                          </a:rPr>
                          <m:t>𝐴𝑣𝑒𝑟𝑎𝑔𝑒</m:t>
                        </m:r>
                        <m:r>
                          <a:rPr lang="nb-NO" sz="11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𝐸𝐶𝐶</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𝑟𝑎𝑡𝑖𝑜</m:t>
                        </m:r>
                      </m:num>
                      <m:den>
                        <m:r>
                          <a:rPr lang="nb-NO" sz="900" b="0" i="1">
                            <a:solidFill>
                              <a:schemeClr val="tx1"/>
                            </a:solidFill>
                            <a:effectLst/>
                            <a:latin typeface="Cambria Math" panose="02040503050406030204" pitchFamily="18" charset="0"/>
                            <a:ea typeface="Cambria Math" panose="02040503050406030204" pitchFamily="18" charset="0"/>
                            <a:cs typeface="+mn-cs"/>
                          </a:rPr>
                          <m:t>𝐴𝑣𝑒𝑟𝑎𝑔𝑒</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𝑛𝑢𝑚𝑏𝑒𝑟</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𝑜𝑓</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𝐸𝐶𝐶</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𝑖</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𝑡h𝑒</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𝑎𝑐𝑐𝑜𝑢𝑛𝑡𝑖𝑛𝑔</m:t>
                        </m:r>
                        <m:r>
                          <a:rPr lang="nb-NO" sz="900" b="0" i="1">
                            <a:solidFill>
                              <a:schemeClr val="tx1"/>
                            </a:solidFill>
                            <a:effectLst/>
                            <a:latin typeface="Cambria Math" panose="02040503050406030204" pitchFamily="18" charset="0"/>
                            <a:ea typeface="Cambria Math" panose="02040503050406030204" pitchFamily="18" charset="0"/>
                            <a:cs typeface="+mn-cs"/>
                          </a:rPr>
                          <m:t> </m:t>
                        </m:r>
                        <m:r>
                          <a:rPr lang="nb-NO" sz="900" b="0" i="1">
                            <a:solidFill>
                              <a:schemeClr val="tx1"/>
                            </a:solidFill>
                            <a:effectLst/>
                            <a:latin typeface="Cambria Math" panose="02040503050406030204" pitchFamily="18" charset="0"/>
                            <a:ea typeface="Cambria Math" panose="02040503050406030204" pitchFamily="18" charset="0"/>
                            <a:cs typeface="+mn-cs"/>
                          </a:rPr>
                          <m:t>𝑝𝑒𝑟𝑖𝑜𝑑</m:t>
                        </m:r>
                      </m:den>
                    </m:f>
                  </m:oMath>
                </m:oMathPara>
              </a14:m>
              <a:endParaRPr lang="nb-NO" sz="900" i="1">
                <a:effectLst/>
                <a:latin typeface="Cambria Math" panose="02040503050406030204" pitchFamily="18" charset="0"/>
                <a:ea typeface="Cambria Math" panose="02040503050406030204" pitchFamily="18" charset="0"/>
              </a:endParaRPr>
            </a:p>
            <a:p>
              <a:endParaRPr lang="nb-NO" sz="900" i="1">
                <a:latin typeface="Cambria Math" panose="02040503050406030204" pitchFamily="18" charset="0"/>
                <a:ea typeface="Cambria Math" panose="02040503050406030204" pitchFamily="18" charset="0"/>
              </a:endParaRPr>
            </a:p>
          </xdr:txBody>
        </xdr:sp>
      </mc:Choice>
      <mc:Fallback xmlns="">
        <xdr:sp macro="" textlink="">
          <xdr:nvSpPr>
            <xdr:cNvPr id="102" name="TekstSylinder 101">
              <a:extLst>
                <a:ext uri="{FF2B5EF4-FFF2-40B4-BE49-F238E27FC236}">
                  <a16:creationId xmlns:a16="http://schemas.microsoft.com/office/drawing/2014/main" id="{2F3DD2B1-0218-4063-858E-CA7BF9591CC8}"/>
                </a:ext>
              </a:extLst>
            </xdr:cNvPr>
            <xdr:cNvSpPr txBox="1"/>
          </xdr:nvSpPr>
          <xdr:spPr>
            <a:xfrm>
              <a:off x="3133725" y="41857612"/>
              <a:ext cx="3854197" cy="437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Cambria Math" panose="02040503050406030204" pitchFamily="18" charset="0"/>
                  <a:cs typeface="+mn-cs"/>
                </a:rPr>
                <a:t>(</a:t>
              </a:r>
              <a:r>
                <a:rPr lang="nb-NO" sz="900" b="0" i="0">
                  <a:solidFill>
                    <a:schemeClr val="tx1"/>
                  </a:solidFill>
                  <a:effectLst/>
                  <a:latin typeface="Cambria Math" panose="02040503050406030204" pitchFamily="18" charset="0"/>
                  <a:ea typeface="Cambria Math" panose="02040503050406030204" pitchFamily="18" charset="0"/>
                  <a:cs typeface="+mn-cs"/>
                </a:rPr>
                <a:t>𝑀𝑎𝑗𝑜𝑟𝑖𝑡𝑦 𝑖𝑛𝑡𝑒𝑟𝑒𝑠𝑡 𝑜𝑓 𝑡ℎ𝑒 〖𝐺𝑟𝑜𝑢𝑝〗^′ 𝑠 𝑝𝑟𝑜𝑓𝑖𝑡 𝑎𝑓𝑡𝑒𝑟 𝑡𝑎𝑥 </a:t>
              </a:r>
              <a:r>
                <a:rPr lang="nb-NO" sz="1100" i="0">
                  <a:solidFill>
                    <a:schemeClr val="tx1"/>
                  </a:solidFill>
                  <a:effectLst/>
                  <a:latin typeface="Cambria Math" panose="02040503050406030204" pitchFamily="18" charset="0"/>
                  <a:ea typeface="+mn-ea"/>
                  <a:cs typeface="+mn-cs"/>
                </a:rPr>
                <a:t>×</a:t>
              </a:r>
              <a:r>
                <a:rPr lang="nb-NO" sz="1100" b="0" i="0">
                  <a:solidFill>
                    <a:schemeClr val="tx1"/>
                  </a:solidFill>
                  <a:effectLst/>
                  <a:latin typeface="Cambria Math" panose="02040503050406030204" pitchFamily="18" charset="0"/>
                  <a:ea typeface="+mn-ea"/>
                  <a:cs typeface="+mn-cs"/>
                </a:rPr>
                <a:t>𝐴𝑣𝑒𝑟𝑎𝑔𝑒 </a:t>
              </a:r>
              <a:r>
                <a:rPr lang="nb-NO" sz="900" b="0" i="0">
                  <a:solidFill>
                    <a:schemeClr val="tx1"/>
                  </a:solidFill>
                  <a:effectLst/>
                  <a:latin typeface="Cambria Math" panose="02040503050406030204" pitchFamily="18" charset="0"/>
                  <a:ea typeface="Cambria Math" panose="02040503050406030204" pitchFamily="18" charset="0"/>
                  <a:cs typeface="+mn-cs"/>
                </a:rPr>
                <a:t>𝐸𝐶𝐶 𝑟𝑎𝑡𝑖𝑜)/(𝐴𝑣𝑒𝑟𝑎𝑔𝑒 𝑛𝑢𝑚𝑏𝑒𝑟 𝑜𝑓  𝐸𝐶𝐶  𝑖 𝑡ℎ𝑒 𝑎𝑐𝑐𝑜𝑢𝑛𝑡𝑖𝑛𝑔 𝑝𝑒𝑟𝑖𝑜𝑑)</a:t>
              </a:r>
              <a:endParaRPr lang="nb-NO" sz="900" i="1">
                <a:effectLst/>
                <a:latin typeface="Cambria Math" panose="02040503050406030204" pitchFamily="18" charset="0"/>
                <a:ea typeface="Cambria Math" panose="02040503050406030204" pitchFamily="18" charset="0"/>
              </a:endParaRPr>
            </a:p>
            <a:p>
              <a:endParaRPr lang="nb-NO" sz="900" i="1">
                <a:latin typeface="Cambria Math" panose="02040503050406030204" pitchFamily="18" charset="0"/>
                <a:ea typeface="Cambria Math" panose="02040503050406030204" pitchFamily="18" charset="0"/>
              </a:endParaRPr>
            </a:p>
          </xdr:txBody>
        </xdr:sp>
      </mc:Fallback>
    </mc:AlternateContent>
    <xdr:clientData/>
  </xdr:oneCellAnchor>
  <xdr:oneCellAnchor>
    <xdr:from>
      <xdr:col>1</xdr:col>
      <xdr:colOff>219075</xdr:colOff>
      <xdr:row>81</xdr:row>
      <xdr:rowOff>128587</xdr:rowOff>
    </xdr:from>
    <xdr:ext cx="4807278" cy="260008"/>
    <mc:AlternateContent xmlns:mc="http://schemas.openxmlformats.org/markup-compatibility/2006" xmlns:a14="http://schemas.microsoft.com/office/drawing/2010/main">
      <mc:Choice Requires="a14">
        <xdr:sp macro="" textlink="">
          <xdr:nvSpPr>
            <xdr:cNvPr id="103" name="TekstSylinder 102">
              <a:extLst>
                <a:ext uri="{FF2B5EF4-FFF2-40B4-BE49-F238E27FC236}">
                  <a16:creationId xmlns:a16="http://schemas.microsoft.com/office/drawing/2014/main" id="{F0124F1A-3CE7-4029-955E-7A8D44DAF316}"/>
                </a:ext>
              </a:extLst>
            </xdr:cNvPr>
            <xdr:cNvSpPr txBox="1"/>
          </xdr:nvSpPr>
          <xdr:spPr>
            <a:xfrm>
              <a:off x="2419350" y="42886312"/>
              <a:ext cx="4807278" cy="26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nb-NO" sz="800" i="1">
                            <a:solidFill>
                              <a:schemeClr val="tx1"/>
                            </a:solidFill>
                            <a:effectLst/>
                            <a:latin typeface="Cambria Math" panose="02040503050406030204" pitchFamily="18" charset="0"/>
                            <a:ea typeface="+mn-ea"/>
                            <a:cs typeface="+mn-cs"/>
                          </a:rPr>
                        </m:ctrlPr>
                      </m:fPr>
                      <m:num>
                        <m:r>
                          <a:rPr lang="nb-NO" sz="800" b="0" i="1">
                            <a:solidFill>
                              <a:schemeClr val="tx1"/>
                            </a:solidFill>
                            <a:effectLst/>
                            <a:latin typeface="Cambria Math" panose="02040503050406030204" pitchFamily="18" charset="0"/>
                            <a:ea typeface="Cambria Math" panose="02040503050406030204" pitchFamily="18" charset="0"/>
                            <a:cs typeface="+mn-cs"/>
                          </a:rPr>
                          <m:t>𝑀𝑎𝑗𝑜𝑟𝑖𝑡𝑦</m:t>
                        </m:r>
                        <m:r>
                          <a:rPr lang="nb-NO" sz="800" b="0" i="1">
                            <a:solidFill>
                              <a:schemeClr val="tx1"/>
                            </a:solidFill>
                            <a:effectLst/>
                            <a:latin typeface="Cambria Math" panose="02040503050406030204" pitchFamily="18" charset="0"/>
                            <a:ea typeface="Cambria Math" panose="02040503050406030204" pitchFamily="18" charset="0"/>
                            <a:cs typeface="+mn-cs"/>
                          </a:rPr>
                          <m:t> </m:t>
                        </m:r>
                        <m:r>
                          <a:rPr lang="nb-NO" sz="800" b="0" i="1">
                            <a:solidFill>
                              <a:schemeClr val="tx1"/>
                            </a:solidFill>
                            <a:effectLst/>
                            <a:latin typeface="Cambria Math" panose="02040503050406030204" pitchFamily="18" charset="0"/>
                            <a:ea typeface="Cambria Math" panose="02040503050406030204" pitchFamily="18" charset="0"/>
                            <a:cs typeface="+mn-cs"/>
                          </a:rPr>
                          <m:t>𝑖𝑛𝑡𝑒𝑟𝑒𝑠𝑡</m:t>
                        </m:r>
                        <m:r>
                          <a:rPr lang="nb-NO" sz="800" b="0" i="1">
                            <a:solidFill>
                              <a:schemeClr val="tx1"/>
                            </a:solidFill>
                            <a:effectLst/>
                            <a:latin typeface="Cambria Math" panose="02040503050406030204" pitchFamily="18" charset="0"/>
                            <a:ea typeface="Cambria Math" panose="02040503050406030204" pitchFamily="18" charset="0"/>
                            <a:cs typeface="+mn-cs"/>
                          </a:rPr>
                          <m:t> </m:t>
                        </m:r>
                        <m:r>
                          <a:rPr lang="nb-NO" sz="800" b="0" i="1">
                            <a:solidFill>
                              <a:schemeClr val="tx1"/>
                            </a:solidFill>
                            <a:effectLst/>
                            <a:latin typeface="Cambria Math" panose="02040503050406030204" pitchFamily="18" charset="0"/>
                            <a:ea typeface="Cambria Math" panose="02040503050406030204" pitchFamily="18" charset="0"/>
                            <a:cs typeface="+mn-cs"/>
                          </a:rPr>
                          <m:t>𝑜𝑓</m:t>
                        </m:r>
                        <m:r>
                          <a:rPr lang="nb-NO" sz="800" b="0" i="1">
                            <a:solidFill>
                              <a:schemeClr val="tx1"/>
                            </a:solidFill>
                            <a:effectLst/>
                            <a:latin typeface="Cambria Math" panose="02040503050406030204" pitchFamily="18" charset="0"/>
                            <a:ea typeface="Cambria Math" panose="02040503050406030204" pitchFamily="18" charset="0"/>
                            <a:cs typeface="+mn-cs"/>
                          </a:rPr>
                          <m:t> </m:t>
                        </m:r>
                        <m:r>
                          <a:rPr lang="nb-NO" sz="800" b="0" i="1">
                            <a:solidFill>
                              <a:schemeClr val="tx1"/>
                            </a:solidFill>
                            <a:effectLst/>
                            <a:latin typeface="Cambria Math" panose="02040503050406030204" pitchFamily="18" charset="0"/>
                            <a:ea typeface="Cambria Math" panose="02040503050406030204" pitchFamily="18" charset="0"/>
                            <a:cs typeface="+mn-cs"/>
                          </a:rPr>
                          <m:t>𝑡h𝑒</m:t>
                        </m:r>
                        <m:r>
                          <a:rPr lang="nb-NO" sz="800" b="0" i="1">
                            <a:solidFill>
                              <a:schemeClr val="tx1"/>
                            </a:solidFill>
                            <a:effectLst/>
                            <a:latin typeface="Cambria Math" panose="02040503050406030204" pitchFamily="18" charset="0"/>
                            <a:ea typeface="Cambria Math" panose="02040503050406030204" pitchFamily="18" charset="0"/>
                            <a:cs typeface="+mn-cs"/>
                          </a:rPr>
                          <m:t> </m:t>
                        </m:r>
                        <m:sSup>
                          <m:sSupPr>
                            <m:ctrlPr>
                              <a:rPr lang="nb-NO" sz="800" b="0" i="1">
                                <a:solidFill>
                                  <a:schemeClr val="tx1"/>
                                </a:solidFill>
                                <a:effectLst/>
                                <a:latin typeface="Cambria Math" panose="02040503050406030204" pitchFamily="18" charset="0"/>
                                <a:ea typeface="Cambria Math" panose="02040503050406030204" pitchFamily="18" charset="0"/>
                                <a:cs typeface="+mn-cs"/>
                              </a:rPr>
                            </m:ctrlPr>
                          </m:sSupPr>
                          <m:e>
                            <m:r>
                              <a:rPr lang="nb-NO" sz="800" b="0" i="1">
                                <a:solidFill>
                                  <a:schemeClr val="tx1"/>
                                </a:solidFill>
                                <a:effectLst/>
                                <a:latin typeface="Cambria Math" panose="02040503050406030204" pitchFamily="18" charset="0"/>
                                <a:ea typeface="Cambria Math" panose="02040503050406030204" pitchFamily="18" charset="0"/>
                                <a:cs typeface="+mn-cs"/>
                              </a:rPr>
                              <m:t>𝐺𝑟𝑜𝑢𝑝</m:t>
                            </m:r>
                          </m:e>
                          <m:sup>
                            <m:r>
                              <a:rPr lang="nb-NO" sz="800" b="0" i="1">
                                <a:solidFill>
                                  <a:schemeClr val="tx1"/>
                                </a:solidFill>
                                <a:effectLst/>
                                <a:latin typeface="Cambria Math" panose="02040503050406030204" pitchFamily="18" charset="0"/>
                                <a:ea typeface="Cambria Math" panose="02040503050406030204" pitchFamily="18" charset="0"/>
                                <a:cs typeface="+mn-cs"/>
                              </a:rPr>
                              <m:t>′</m:t>
                            </m:r>
                          </m:sup>
                        </m:sSup>
                        <m:r>
                          <a:rPr lang="nb-NO" sz="800" b="0" i="1">
                            <a:solidFill>
                              <a:schemeClr val="tx1"/>
                            </a:solidFill>
                            <a:effectLst/>
                            <a:latin typeface="Cambria Math" panose="02040503050406030204" pitchFamily="18" charset="0"/>
                            <a:ea typeface="Cambria Math" panose="02040503050406030204" pitchFamily="18" charset="0"/>
                            <a:cs typeface="+mn-cs"/>
                          </a:rPr>
                          <m:t>𝑠</m:t>
                        </m:r>
                        <m:r>
                          <a:rPr lang="nb-NO" sz="800" b="0" i="1">
                            <a:solidFill>
                              <a:schemeClr val="tx1"/>
                            </a:solidFill>
                            <a:effectLst/>
                            <a:latin typeface="Cambria Math" panose="02040503050406030204" pitchFamily="18" charset="0"/>
                            <a:ea typeface="Cambria Math" panose="02040503050406030204" pitchFamily="18" charset="0"/>
                            <a:cs typeface="+mn-cs"/>
                          </a:rPr>
                          <m:t> </m:t>
                        </m:r>
                        <m:r>
                          <a:rPr lang="nb-NO" sz="800" b="0" i="1">
                            <a:solidFill>
                              <a:schemeClr val="tx1"/>
                            </a:solidFill>
                            <a:effectLst/>
                            <a:latin typeface="Cambria Math" panose="02040503050406030204" pitchFamily="18" charset="0"/>
                            <a:ea typeface="Cambria Math" panose="02040503050406030204" pitchFamily="18" charset="0"/>
                            <a:cs typeface="+mn-cs"/>
                          </a:rPr>
                          <m:t>𝑝𝑟𝑜𝑓𝑖𝑡</m:t>
                        </m:r>
                        <m:r>
                          <a:rPr lang="nb-NO" sz="800" b="0" i="1">
                            <a:solidFill>
                              <a:schemeClr val="tx1"/>
                            </a:solidFill>
                            <a:effectLst/>
                            <a:latin typeface="Cambria Math" panose="02040503050406030204" pitchFamily="18" charset="0"/>
                            <a:ea typeface="Cambria Math" panose="02040503050406030204" pitchFamily="18" charset="0"/>
                            <a:cs typeface="+mn-cs"/>
                          </a:rPr>
                          <m:t> </m:t>
                        </m:r>
                        <m:r>
                          <a:rPr lang="nb-NO" sz="800" b="0" i="1">
                            <a:solidFill>
                              <a:schemeClr val="tx1"/>
                            </a:solidFill>
                            <a:effectLst/>
                            <a:latin typeface="Cambria Math" panose="02040503050406030204" pitchFamily="18" charset="0"/>
                            <a:ea typeface="Cambria Math" panose="02040503050406030204" pitchFamily="18" charset="0"/>
                            <a:cs typeface="+mn-cs"/>
                          </a:rPr>
                          <m:t>𝑎𝑓𝑡𝑒𝑟</m:t>
                        </m:r>
                        <m:r>
                          <a:rPr lang="nb-NO" sz="800" b="0" i="1">
                            <a:solidFill>
                              <a:schemeClr val="tx1"/>
                            </a:solidFill>
                            <a:effectLst/>
                            <a:latin typeface="Cambria Math" panose="02040503050406030204" pitchFamily="18" charset="0"/>
                            <a:ea typeface="Cambria Math" panose="02040503050406030204" pitchFamily="18" charset="0"/>
                            <a:cs typeface="+mn-cs"/>
                          </a:rPr>
                          <m:t> </m:t>
                        </m:r>
                        <m:r>
                          <a:rPr lang="nb-NO" sz="800" b="0" i="1">
                            <a:solidFill>
                              <a:schemeClr val="tx1"/>
                            </a:solidFill>
                            <a:effectLst/>
                            <a:latin typeface="Cambria Math" panose="02040503050406030204" pitchFamily="18" charset="0"/>
                            <a:ea typeface="Cambria Math" panose="02040503050406030204" pitchFamily="18" charset="0"/>
                            <a:cs typeface="+mn-cs"/>
                          </a:rPr>
                          <m:t>𝑡𝑎𝑥</m:t>
                        </m:r>
                        <m:r>
                          <a:rPr lang="nb-NO" sz="800" b="0" i="1">
                            <a:solidFill>
                              <a:schemeClr val="tx1"/>
                            </a:solidFill>
                            <a:effectLst/>
                            <a:latin typeface="Cambria Math" panose="02040503050406030204" pitchFamily="18" charset="0"/>
                            <a:ea typeface="Cambria Math" panose="02040503050406030204" pitchFamily="18" charset="0"/>
                            <a:cs typeface="+mn-cs"/>
                          </a:rPr>
                          <m:t> ×</m:t>
                        </m:r>
                        <m:r>
                          <a:rPr lang="nb-NO" sz="800" b="0" i="1">
                            <a:solidFill>
                              <a:schemeClr val="tx1"/>
                            </a:solidFill>
                            <a:effectLst/>
                            <a:latin typeface="Cambria Math" panose="02040503050406030204" pitchFamily="18" charset="0"/>
                            <a:ea typeface="Cambria Math" panose="02040503050406030204" pitchFamily="18" charset="0"/>
                            <a:cs typeface="+mn-cs"/>
                          </a:rPr>
                          <m:t>𝐴𝑣𝑒𝑟𝑎𝑔𝑒</m:t>
                        </m:r>
                        <m:r>
                          <a:rPr lang="nb-NO" sz="800" b="0" i="1">
                            <a:solidFill>
                              <a:schemeClr val="tx1"/>
                            </a:solidFill>
                            <a:effectLst/>
                            <a:latin typeface="Cambria Math" panose="02040503050406030204" pitchFamily="18" charset="0"/>
                            <a:ea typeface="Cambria Math" panose="02040503050406030204" pitchFamily="18" charset="0"/>
                            <a:cs typeface="+mn-cs"/>
                          </a:rPr>
                          <m:t> </m:t>
                        </m:r>
                        <m:r>
                          <a:rPr lang="nb-NO" sz="800" b="0" i="1">
                            <a:solidFill>
                              <a:schemeClr val="tx1"/>
                            </a:solidFill>
                            <a:effectLst/>
                            <a:latin typeface="Cambria Math" panose="02040503050406030204" pitchFamily="18" charset="0"/>
                            <a:ea typeface="Cambria Math" panose="02040503050406030204" pitchFamily="18" charset="0"/>
                            <a:cs typeface="+mn-cs"/>
                          </a:rPr>
                          <m:t>𝐸𝐶𝐶</m:t>
                        </m:r>
                        <m:r>
                          <a:rPr lang="nb-NO" sz="800" b="0" i="1">
                            <a:solidFill>
                              <a:schemeClr val="tx1"/>
                            </a:solidFill>
                            <a:effectLst/>
                            <a:latin typeface="Cambria Math" panose="02040503050406030204" pitchFamily="18" charset="0"/>
                            <a:ea typeface="Cambria Math" panose="02040503050406030204" pitchFamily="18" charset="0"/>
                            <a:cs typeface="+mn-cs"/>
                          </a:rPr>
                          <m:t> </m:t>
                        </m:r>
                        <m:r>
                          <a:rPr lang="nb-NO" sz="800" b="0" i="1">
                            <a:solidFill>
                              <a:schemeClr val="tx1"/>
                            </a:solidFill>
                            <a:effectLst/>
                            <a:latin typeface="Cambria Math" panose="02040503050406030204" pitchFamily="18" charset="0"/>
                            <a:ea typeface="Cambria Math" panose="02040503050406030204" pitchFamily="18" charset="0"/>
                            <a:cs typeface="+mn-cs"/>
                          </a:rPr>
                          <m:t>𝑟𝑎𝑡𝑖𝑜</m:t>
                        </m:r>
                      </m:num>
                      <m:den>
                        <m:r>
                          <a:rPr lang="nb-NO" sz="800" b="0" i="1">
                            <a:solidFill>
                              <a:schemeClr val="tx1"/>
                            </a:solidFill>
                            <a:effectLst/>
                            <a:latin typeface="Cambria Math" panose="02040503050406030204" pitchFamily="18" charset="0"/>
                            <a:ea typeface="+mn-ea"/>
                            <a:cs typeface="+mn-cs"/>
                          </a:rPr>
                          <m:t>𝐴𝑣𝑒𝑟𝑎𝑔𝑒</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𝑛𝑢𝑚𝑏𝑒𝑟</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𝑜𝑓</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𝐸𝐶𝐶</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𝑖𝑛</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𝑡h𝑒</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𝑎𝑐𝑐𝑜𝑢𝑛𝑡𝑖𝑛𝑔</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𝑝𝑒𝑟𝑖𝑜𝑑</m:t>
                        </m:r>
                        <m:r>
                          <a:rPr lang="nb-NO" sz="800" b="0" i="1">
                            <a:solidFill>
                              <a:schemeClr val="tx1"/>
                            </a:solidFill>
                            <a:effectLst/>
                            <a:latin typeface="Cambria Math" panose="02040503050406030204" pitchFamily="18" charset="0"/>
                            <a:ea typeface="+mn-ea"/>
                            <a:cs typeface="+mn-cs"/>
                          </a:rPr>
                          <m:t>+</m:t>
                        </m:r>
                        <m:r>
                          <a:rPr lang="nb-NO" sz="800" b="0" i="1">
                            <a:solidFill>
                              <a:schemeClr val="tx1"/>
                            </a:solidFill>
                            <a:effectLst/>
                            <a:latin typeface="Cambria Math" panose="02040503050406030204" pitchFamily="18" charset="0"/>
                            <a:ea typeface="+mn-ea"/>
                            <a:cs typeface="+mn-cs"/>
                          </a:rPr>
                          <m:t>𝑁𝑢𝑚𝑏𝑒𝑟</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𝑜𝑓</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𝐸𝐶𝐶</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𝑖𝑠𝑠𝑢𝑒𝑑</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𝑎𝑓𝑡𝑒𝑟</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𝑡h𝑒</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𝑎𝑐𝑐𝑜𝑢𝑛𝑡𝑖𝑛𝑔</m:t>
                        </m:r>
                        <m:r>
                          <a:rPr lang="nb-NO" sz="800" b="0" i="1">
                            <a:solidFill>
                              <a:schemeClr val="tx1"/>
                            </a:solidFill>
                            <a:effectLst/>
                            <a:latin typeface="Cambria Math" panose="02040503050406030204" pitchFamily="18" charset="0"/>
                            <a:ea typeface="+mn-ea"/>
                            <a:cs typeface="+mn-cs"/>
                          </a:rPr>
                          <m:t> </m:t>
                        </m:r>
                        <m:r>
                          <a:rPr lang="nb-NO" sz="800" b="0" i="1">
                            <a:solidFill>
                              <a:schemeClr val="tx1"/>
                            </a:solidFill>
                            <a:effectLst/>
                            <a:latin typeface="Cambria Math" panose="02040503050406030204" pitchFamily="18" charset="0"/>
                            <a:ea typeface="+mn-ea"/>
                            <a:cs typeface="+mn-cs"/>
                          </a:rPr>
                          <m:t>𝑝𝑒𝑟𝑖𝑜𝑑</m:t>
                        </m:r>
                      </m:den>
                    </m:f>
                  </m:oMath>
                </m:oMathPara>
              </a14:m>
              <a:endParaRPr lang="nb-NO" sz="800" i="1"/>
            </a:p>
          </xdr:txBody>
        </xdr:sp>
      </mc:Choice>
      <mc:Fallback xmlns="">
        <xdr:sp macro="" textlink="">
          <xdr:nvSpPr>
            <xdr:cNvPr id="103" name="TekstSylinder 102">
              <a:extLst>
                <a:ext uri="{FF2B5EF4-FFF2-40B4-BE49-F238E27FC236}">
                  <a16:creationId xmlns:a16="http://schemas.microsoft.com/office/drawing/2014/main" id="{F0124F1A-3CE7-4029-955E-7A8D44DAF316}"/>
                </a:ext>
              </a:extLst>
            </xdr:cNvPr>
            <xdr:cNvSpPr txBox="1"/>
          </xdr:nvSpPr>
          <xdr:spPr>
            <a:xfrm>
              <a:off x="2419350" y="42886312"/>
              <a:ext cx="4807278" cy="26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b-NO" sz="800" i="0">
                  <a:solidFill>
                    <a:schemeClr val="tx1"/>
                  </a:solidFill>
                  <a:effectLst/>
                  <a:latin typeface="Cambria Math" panose="02040503050406030204" pitchFamily="18" charset="0"/>
                  <a:ea typeface="+mn-ea"/>
                  <a:cs typeface="+mn-cs"/>
                </a:rPr>
                <a:t>(</a:t>
              </a:r>
              <a:r>
                <a:rPr lang="nb-NO" sz="800" b="0" i="0">
                  <a:solidFill>
                    <a:schemeClr val="tx1"/>
                  </a:solidFill>
                  <a:effectLst/>
                  <a:latin typeface="Cambria Math" panose="02040503050406030204" pitchFamily="18" charset="0"/>
                  <a:ea typeface="Cambria Math" panose="02040503050406030204" pitchFamily="18" charset="0"/>
                  <a:cs typeface="+mn-cs"/>
                </a:rPr>
                <a:t>𝑀𝑎𝑗𝑜𝑟𝑖𝑡𝑦 𝑖𝑛𝑡𝑒𝑟𝑒𝑠𝑡 𝑜𝑓 𝑡ℎ𝑒 〖𝐺𝑟𝑜𝑢𝑝〗^′ 𝑠 𝑝𝑟𝑜𝑓𝑖𝑡 𝑎𝑓𝑡𝑒𝑟 𝑡𝑎𝑥 ×𝐴𝑣𝑒𝑟𝑎𝑔𝑒 𝐸𝐶𝐶 𝑟𝑎𝑡𝑖𝑜</a:t>
              </a:r>
              <a:r>
                <a:rPr lang="nb-NO" sz="800" b="0" i="0">
                  <a:solidFill>
                    <a:schemeClr val="tx1"/>
                  </a:solidFill>
                  <a:effectLst/>
                  <a:latin typeface="Cambria Math" panose="02040503050406030204" pitchFamily="18" charset="0"/>
                  <a:ea typeface="+mn-ea"/>
                  <a:cs typeface="+mn-cs"/>
                </a:rPr>
                <a:t>)/(𝐴𝑣𝑒𝑟𝑎𝑔𝑒 𝑛𝑢𝑚𝑏𝑒𝑟 𝑜𝑓 𝐸𝐶𝐶 𝑖𝑛 𝑡ℎ𝑒 𝑎𝑐𝑐𝑜𝑢𝑛𝑡𝑖𝑛𝑔 𝑝𝑒𝑟𝑖𝑜𝑑+𝑁𝑢𝑚𝑏𝑒𝑟 𝑜𝑓 𝐸𝐶𝐶 𝑖𝑠𝑠𝑢𝑒𝑑 𝑎𝑓𝑡𝑒𝑟 𝑡ℎ𝑒 𝑎𝑐𝑐𝑜𝑢𝑛𝑡𝑖𝑛𝑔 𝑝𝑒𝑟𝑖𝑜𝑑)</a:t>
              </a:r>
              <a:endParaRPr lang="nb-NO" sz="800" i="1"/>
            </a:p>
          </xdr:txBody>
        </xdr:sp>
      </mc:Fallback>
    </mc:AlternateContent>
    <xdr:clientData/>
  </xdr:oneCellAnchor>
  <xdr:oneCellAnchor>
    <xdr:from>
      <xdr:col>1</xdr:col>
      <xdr:colOff>962025</xdr:colOff>
      <xdr:row>48</xdr:row>
      <xdr:rowOff>171450</xdr:rowOff>
    </xdr:from>
    <xdr:ext cx="2859950" cy="440955"/>
    <mc:AlternateContent xmlns:mc="http://schemas.openxmlformats.org/markup-compatibility/2006" xmlns:a14="http://schemas.microsoft.com/office/drawing/2010/main">
      <mc:Choice Requires="a14">
        <xdr:sp macro="" textlink="">
          <xdr:nvSpPr>
            <xdr:cNvPr id="104" name="TekstSylinder 103">
              <a:extLst>
                <a:ext uri="{FF2B5EF4-FFF2-40B4-BE49-F238E27FC236}">
                  <a16:creationId xmlns:a16="http://schemas.microsoft.com/office/drawing/2014/main" id="{1126E502-930E-4B23-8153-07966DF9F177}"/>
                </a:ext>
              </a:extLst>
            </xdr:cNvPr>
            <xdr:cNvSpPr txBox="1"/>
          </xdr:nvSpPr>
          <xdr:spPr>
            <a:xfrm>
              <a:off x="3162300" y="25346025"/>
              <a:ext cx="2859950" cy="440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i="1">
                                <a:solidFill>
                                  <a:schemeClr val="tx1"/>
                                </a:solidFill>
                                <a:effectLst/>
                                <a:latin typeface="Cambria Math" panose="02040503050406030204" pitchFamily="18" charset="0"/>
                                <a:ea typeface="+mn-ea"/>
                                <a:cs typeface="+mn-cs"/>
                              </a:rPr>
                              <m:t>𝐿𝑜𝑎𝑛𝑠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𝑎𝑛𝑑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𝑟𝑒𝑐𝑒𝑖𝑣𝑎𝑏𝑙𝑒𝑠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𝑓𝑟𝑜𝑚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𝑠𝑡𝑎𝑔𝑒</m:t>
                            </m:r>
                            <m:r>
                              <a:rPr lang="nb-NO" sz="900" i="1">
                                <a:solidFill>
                                  <a:schemeClr val="tx1"/>
                                </a:solidFill>
                                <a:effectLst/>
                                <a:latin typeface="Cambria Math" panose="02040503050406030204" pitchFamily="18" charset="0"/>
                                <a:ea typeface="+mn-ea"/>
                                <a:cs typeface="+mn-cs"/>
                              </a:rPr>
                              <m:t> 2</m:t>
                            </m:r>
                          </m:e>
                        </m:d>
                      </m:num>
                      <m:den>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104" name="TekstSylinder 103">
              <a:extLst>
                <a:ext uri="{FF2B5EF4-FFF2-40B4-BE49-F238E27FC236}">
                  <a16:creationId xmlns:a16="http://schemas.microsoft.com/office/drawing/2014/main" id="{1126E502-930E-4B23-8153-07966DF9F177}"/>
                </a:ext>
              </a:extLst>
            </xdr:cNvPr>
            <xdr:cNvSpPr txBox="1"/>
          </xdr:nvSpPr>
          <xdr:spPr>
            <a:xfrm>
              <a:off x="3162300" y="25346025"/>
              <a:ext cx="2859950" cy="440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((𝐿𝑜𝑎𝑛𝑠 𝑡𝑜 𝑎𝑛𝑑 𝑟𝑒𝑐𝑒𝑖𝑣𝑎𝑏𝑙𝑒𝑠 𝑓𝑟𝑜𝑚 𝑐𝑢𝑠𝑡𝑜𝑚𝑒𝑟𝑠 𝑖𝑛 𝑠𝑡𝑎𝑔𝑒 2))/(𝐺𝑟𝑜𝑠𝑠 𝑙𝑜𝑎𝑛𝑠 𝑡𝑜 𝑐𝑢𝑠𝑡𝑜𝑚𝑒𝑟𝑠)</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1</xdr:col>
      <xdr:colOff>895350</xdr:colOff>
      <xdr:row>50</xdr:row>
      <xdr:rowOff>114300</xdr:rowOff>
    </xdr:from>
    <xdr:ext cx="2859950" cy="440955"/>
    <mc:AlternateContent xmlns:mc="http://schemas.openxmlformats.org/markup-compatibility/2006" xmlns:a14="http://schemas.microsoft.com/office/drawing/2010/main">
      <mc:Choice Requires="a14">
        <xdr:sp macro="" textlink="">
          <xdr:nvSpPr>
            <xdr:cNvPr id="105" name="TekstSylinder 104">
              <a:extLst>
                <a:ext uri="{FF2B5EF4-FFF2-40B4-BE49-F238E27FC236}">
                  <a16:creationId xmlns:a16="http://schemas.microsoft.com/office/drawing/2014/main" id="{E90833E9-DBA7-4642-9F37-8C147066B833}"/>
                </a:ext>
              </a:extLst>
            </xdr:cNvPr>
            <xdr:cNvSpPr txBox="1"/>
          </xdr:nvSpPr>
          <xdr:spPr>
            <a:xfrm>
              <a:off x="3095625" y="26527125"/>
              <a:ext cx="2859950" cy="440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d>
                          <m:dPr>
                            <m:ctrlPr>
                              <a:rPr lang="nb-NO" sz="900" i="1">
                                <a:solidFill>
                                  <a:schemeClr val="tx1"/>
                                </a:solidFill>
                                <a:effectLst/>
                                <a:latin typeface="Cambria Math" panose="02040503050406030204" pitchFamily="18" charset="0"/>
                                <a:ea typeface="+mn-ea"/>
                                <a:cs typeface="+mn-cs"/>
                              </a:rPr>
                            </m:ctrlPr>
                          </m:dPr>
                          <m:e>
                            <m:r>
                              <a:rPr lang="nb-NO" sz="900" i="1">
                                <a:solidFill>
                                  <a:schemeClr val="tx1"/>
                                </a:solidFill>
                                <a:effectLst/>
                                <a:latin typeface="Cambria Math" panose="02040503050406030204" pitchFamily="18" charset="0"/>
                                <a:ea typeface="+mn-ea"/>
                                <a:cs typeface="+mn-cs"/>
                              </a:rPr>
                              <m:t>𝐿𝑜𝑎𝑛𝑠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𝑎𝑛𝑑</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𝑟𝑒𝑐𝑒𝑖𝑣𝑎𝑏𝑙𝑒𝑠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𝑓𝑟𝑜𝑚</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𝑖𝑛</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𝑠𝑡𝑎𝑔𝑒</m:t>
                            </m:r>
                            <m:r>
                              <a:rPr lang="nb-NO" sz="900" i="1">
                                <a:solidFill>
                                  <a:schemeClr val="tx1"/>
                                </a:solidFill>
                                <a:effectLst/>
                                <a:latin typeface="Cambria Math" panose="02040503050406030204" pitchFamily="18" charset="0"/>
                                <a:ea typeface="+mn-ea"/>
                                <a:cs typeface="+mn-cs"/>
                              </a:rPr>
                              <m:t> 3</m:t>
                            </m:r>
                          </m:e>
                        </m:d>
                      </m:num>
                      <m:den>
                        <m:r>
                          <a:rPr lang="nb-NO" sz="900" i="1">
                            <a:solidFill>
                              <a:schemeClr val="tx1"/>
                            </a:solidFill>
                            <a:effectLst/>
                            <a:latin typeface="Cambria Math" panose="02040503050406030204" pitchFamily="18" charset="0"/>
                            <a:ea typeface="+mn-ea"/>
                            <a:cs typeface="+mn-cs"/>
                          </a:rPr>
                          <m:t>𝐺𝑟𝑜𝑠𝑠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𝑙𝑜𝑎𝑛𝑠</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𝑡𝑜</m:t>
                        </m:r>
                        <m:r>
                          <a:rPr lang="nb-NO" sz="900" i="1">
                            <a:solidFill>
                              <a:schemeClr val="tx1"/>
                            </a:solidFill>
                            <a:effectLst/>
                            <a:latin typeface="Cambria Math" panose="02040503050406030204" pitchFamily="18" charset="0"/>
                            <a:ea typeface="+mn-ea"/>
                            <a:cs typeface="+mn-cs"/>
                          </a:rPr>
                          <m:t> </m:t>
                        </m:r>
                        <m:r>
                          <a:rPr lang="nb-NO" sz="900" i="1">
                            <a:solidFill>
                              <a:schemeClr val="tx1"/>
                            </a:solidFill>
                            <a:effectLst/>
                            <a:latin typeface="Cambria Math" panose="02040503050406030204" pitchFamily="18" charset="0"/>
                            <a:ea typeface="+mn-ea"/>
                            <a:cs typeface="+mn-cs"/>
                          </a:rPr>
                          <m:t>𝑐𝑢𝑠𝑡𝑜𝑚𝑒𝑟𝑠</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105" name="TekstSylinder 104">
              <a:extLst>
                <a:ext uri="{FF2B5EF4-FFF2-40B4-BE49-F238E27FC236}">
                  <a16:creationId xmlns:a16="http://schemas.microsoft.com/office/drawing/2014/main" id="{E90833E9-DBA7-4642-9F37-8C147066B833}"/>
                </a:ext>
              </a:extLst>
            </xdr:cNvPr>
            <xdr:cNvSpPr txBox="1"/>
          </xdr:nvSpPr>
          <xdr:spPr>
            <a:xfrm>
              <a:off x="3095625" y="26527125"/>
              <a:ext cx="2859950" cy="440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((𝐿𝑜𝑎𝑛𝑠 𝑡𝑜 𝑎𝑛𝑑 𝑟𝑒𝑐𝑒𝑖𝑣𝑎𝑏𝑙𝑒𝑠 𝑓𝑟𝑜𝑚 𝑐𝑢𝑠𝑡𝑜𝑚𝑒𝑟𝑠 𝑖𝑛 𝑠𝑡𝑎𝑔𝑒 3))/(𝐺𝑟𝑜𝑠𝑠 𝑙𝑜𝑎𝑛𝑠 𝑡𝑜 𝑐𝑢𝑠𝑡𝑜𝑚𝑒𝑟𝑠)</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1</xdr:col>
      <xdr:colOff>38101</xdr:colOff>
      <xdr:row>83</xdr:row>
      <xdr:rowOff>252411</xdr:rowOff>
    </xdr:from>
    <xdr:ext cx="5143500" cy="233363"/>
    <mc:AlternateContent xmlns:mc="http://schemas.openxmlformats.org/markup-compatibility/2006" xmlns:a14="http://schemas.microsoft.com/office/drawing/2010/main">
      <mc:Choice Requires="a14">
        <xdr:sp macro="" textlink="">
          <xdr:nvSpPr>
            <xdr:cNvPr id="106" name="TekstSylinder 105">
              <a:extLst>
                <a:ext uri="{FF2B5EF4-FFF2-40B4-BE49-F238E27FC236}">
                  <a16:creationId xmlns:a16="http://schemas.microsoft.com/office/drawing/2014/main" id="{BE993F6A-0F7A-4DD4-A1CE-0D614D65A499}"/>
                </a:ext>
              </a:extLst>
            </xdr:cNvPr>
            <xdr:cNvSpPr txBox="1"/>
          </xdr:nvSpPr>
          <xdr:spPr>
            <a:xfrm>
              <a:off x="2238376" y="66803586"/>
              <a:ext cx="5143500" cy="233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nb-NO" sz="900" b="0" i="1">
                        <a:solidFill>
                          <a:schemeClr val="tx1"/>
                        </a:solidFill>
                        <a:effectLst/>
                        <a:latin typeface="Cambria Math" panose="02040503050406030204" pitchFamily="18" charset="0"/>
                        <a:ea typeface="+mn-ea"/>
                        <a:cs typeface="+mn-cs"/>
                      </a:rPr>
                      <m:t>𝑇𝑜𝑡𝑎𝑙</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𝑜𝑝𝑒𝑟𝑎𝑡𝑖𝑛𝑔</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𝑒𝑥𝑝𝑒𝑛𝑠𝑒𝑠</m:t>
                    </m:r>
                    <m:r>
                      <a:rPr lang="nb-NO" sz="900" b="0" i="1">
                        <a:solidFill>
                          <a:schemeClr val="tx1"/>
                        </a:solidFill>
                        <a:effectLst/>
                        <a:latin typeface="Cambria Math" panose="02040503050406030204" pitchFamily="18" charset="0"/>
                        <a:ea typeface="+mn-ea"/>
                        <a:cs typeface="+mn-cs"/>
                      </a:rPr>
                      <m:t>−</m:t>
                    </m:r>
                    <m:r>
                      <a:rPr lang="nb-NO" sz="900" b="0" i="1">
                        <a:solidFill>
                          <a:schemeClr val="tx1"/>
                        </a:solidFill>
                        <a:effectLst/>
                        <a:latin typeface="Cambria Math" panose="02040503050406030204" pitchFamily="18" charset="0"/>
                        <a:ea typeface="+mn-ea"/>
                        <a:cs typeface="+mn-cs"/>
                      </a:rPr>
                      <m:t>𝑅𝑒𝑠𝑡𝑟𝑢𝑐𝑡𝑢𝑟𝑖𝑛𝑔</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𝑐𝑜𝑠𝑡𝑠</m:t>
                    </m:r>
                  </m:oMath>
                </m:oMathPara>
              </a14:m>
              <a:endParaRPr lang="nb-NO" sz="900" i="1"/>
            </a:p>
          </xdr:txBody>
        </xdr:sp>
      </mc:Choice>
      <mc:Fallback xmlns="">
        <xdr:sp macro="" textlink="">
          <xdr:nvSpPr>
            <xdr:cNvPr id="106" name="TekstSylinder 105">
              <a:extLst>
                <a:ext uri="{FF2B5EF4-FFF2-40B4-BE49-F238E27FC236}">
                  <a16:creationId xmlns:a16="http://schemas.microsoft.com/office/drawing/2014/main" id="{BE993F6A-0F7A-4DD4-A1CE-0D614D65A499}"/>
                </a:ext>
              </a:extLst>
            </xdr:cNvPr>
            <xdr:cNvSpPr txBox="1"/>
          </xdr:nvSpPr>
          <xdr:spPr>
            <a:xfrm>
              <a:off x="2238376" y="66803586"/>
              <a:ext cx="5143500" cy="233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nb-NO" sz="900" b="0" i="0">
                  <a:solidFill>
                    <a:schemeClr val="tx1"/>
                  </a:solidFill>
                  <a:effectLst/>
                  <a:latin typeface="Cambria Math" panose="02040503050406030204" pitchFamily="18" charset="0"/>
                  <a:ea typeface="+mn-ea"/>
                  <a:cs typeface="+mn-cs"/>
                </a:rPr>
                <a:t>𝑇𝑜𝑡𝑎𝑙 𝑜𝑝𝑒𝑟𝑎𝑡𝑖𝑛𝑔 𝑒𝑥𝑝𝑒𝑛𝑠𝑒𝑠−𝑅𝑒𝑠𝑡𝑟𝑢𝑐𝑡𝑢𝑟𝑖𝑛𝑔 𝑐𝑜𝑠𝑡𝑠</a:t>
              </a:r>
              <a:endParaRPr lang="nb-NO" sz="900" i="1"/>
            </a:p>
          </xdr:txBody>
        </xdr:sp>
      </mc:Fallback>
    </mc:AlternateContent>
    <xdr:clientData/>
  </xdr:oneCellAnchor>
  <xdr:oneCellAnchor>
    <xdr:from>
      <xdr:col>1</xdr:col>
      <xdr:colOff>28574</xdr:colOff>
      <xdr:row>29</xdr:row>
      <xdr:rowOff>57150</xdr:rowOff>
    </xdr:from>
    <xdr:ext cx="4952999" cy="313099"/>
    <mc:AlternateContent xmlns:mc="http://schemas.openxmlformats.org/markup-compatibility/2006" xmlns:a14="http://schemas.microsoft.com/office/drawing/2010/main">
      <mc:Choice Requires="a14">
        <xdr:sp macro="" textlink="">
          <xdr:nvSpPr>
            <xdr:cNvPr id="2" name="TekstSylinder 1">
              <a:extLst>
                <a:ext uri="{FF2B5EF4-FFF2-40B4-BE49-F238E27FC236}">
                  <a16:creationId xmlns:a16="http://schemas.microsoft.com/office/drawing/2014/main" id="{20B5C4A0-EB36-4A68-B562-ACD2B951EB36}"/>
                </a:ext>
              </a:extLst>
            </xdr:cNvPr>
            <xdr:cNvSpPr txBox="1"/>
          </xdr:nvSpPr>
          <xdr:spPr>
            <a:xfrm>
              <a:off x="2228849" y="15735300"/>
              <a:ext cx="4952999" cy="31309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m:rPr>
                        <m:nor/>
                      </m:rPr>
                      <a:rPr lang="nb-NO" sz="1100" b="1" i="0">
                        <a:solidFill>
                          <a:schemeClr val="tx1"/>
                        </a:solidFill>
                        <a:effectLst/>
                        <a:latin typeface="+mn-lt"/>
                        <a:ea typeface="+mn-ea"/>
                        <a:cs typeface="+mn-cs"/>
                      </a:rPr>
                      <m:t> </m:t>
                    </m:r>
                  </m:oMath>
                </m:oMathPara>
              </a14:m>
              <a:endParaRPr lang="nb-NO" sz="1100">
                <a:solidFill>
                  <a:schemeClr val="tx1"/>
                </a:solidFill>
                <a:effectLst/>
                <a:latin typeface="+mn-lt"/>
                <a:ea typeface="+mn-ea"/>
                <a:cs typeface="+mn-cs"/>
              </a:endParaRPr>
            </a:p>
            <a:p>
              <a:pPr/>
              <a14:m>
                <m:oMathPara xmlns:m="http://schemas.openxmlformats.org/officeDocument/2006/math">
                  <m:oMathParaPr>
                    <m:jc m:val="centerGroup"/>
                  </m:oMathParaPr>
                  <m:oMath xmlns:m="http://schemas.openxmlformats.org/officeDocument/2006/math">
                    <m:r>
                      <m:rPr>
                        <m:sty m:val="p"/>
                      </m:rPr>
                      <a:rPr lang="nb-NO" sz="900" b="0" i="0">
                        <a:solidFill>
                          <a:schemeClr val="tx1"/>
                        </a:solidFill>
                        <a:effectLst/>
                        <a:latin typeface="Cambria Math" panose="02040503050406030204" pitchFamily="18" charset="0"/>
                        <a:ea typeface="+mn-ea"/>
                        <a:cs typeface="+mn-cs"/>
                      </a:rPr>
                      <m:t>Total</m:t>
                    </m:r>
                    <m:r>
                      <a:rPr lang="nb-NO" sz="900" b="0" i="0">
                        <a:solidFill>
                          <a:schemeClr val="tx1"/>
                        </a:solidFill>
                        <a:effectLst/>
                        <a:latin typeface="Cambria Math" panose="02040503050406030204" pitchFamily="18" charset="0"/>
                        <a:ea typeface="+mn-ea"/>
                        <a:cs typeface="+mn-cs"/>
                      </a:rPr>
                      <m:t> </m:t>
                    </m:r>
                    <m:r>
                      <m:rPr>
                        <m:sty m:val="p"/>
                      </m:rPr>
                      <a:rPr lang="nb-NO" sz="900" b="0" i="0">
                        <a:solidFill>
                          <a:schemeClr val="tx1"/>
                        </a:solidFill>
                        <a:effectLst/>
                        <a:latin typeface="Cambria Math" panose="02040503050406030204" pitchFamily="18" charset="0"/>
                        <a:ea typeface="+mn-ea"/>
                        <a:cs typeface="+mn-cs"/>
                      </a:rPr>
                      <m:t>Assets</m:t>
                    </m:r>
                  </m:oMath>
                </m:oMathPara>
              </a14:m>
              <a:endParaRPr lang="nb-NO" sz="900"/>
            </a:p>
          </xdr:txBody>
        </xdr:sp>
      </mc:Choice>
      <mc:Fallback xmlns="">
        <xdr:sp macro="" textlink="">
          <xdr:nvSpPr>
            <xdr:cNvPr id="2" name="TekstSylinder 1">
              <a:extLst>
                <a:ext uri="{FF2B5EF4-FFF2-40B4-BE49-F238E27FC236}">
                  <a16:creationId xmlns:a16="http://schemas.microsoft.com/office/drawing/2014/main" id="{20B5C4A0-EB36-4A68-B562-ACD2B951EB36}"/>
                </a:ext>
              </a:extLst>
            </xdr:cNvPr>
            <xdr:cNvSpPr txBox="1"/>
          </xdr:nvSpPr>
          <xdr:spPr>
            <a:xfrm>
              <a:off x="2228849" y="15735300"/>
              <a:ext cx="4952999" cy="31309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b-NO" sz="1100" b="1" i="0">
                  <a:solidFill>
                    <a:schemeClr val="tx1"/>
                  </a:solidFill>
                  <a:effectLst/>
                  <a:latin typeface="Cambria Math" panose="02040503050406030204" pitchFamily="18" charset="0"/>
                  <a:ea typeface="+mn-ea"/>
                  <a:cs typeface="+mn-cs"/>
                </a:rPr>
                <a:t>" </a:t>
              </a:r>
              <a:r>
                <a:rPr lang="nb-NO" sz="1100" b="1" i="0">
                  <a:solidFill>
                    <a:schemeClr val="tx1"/>
                  </a:solidFill>
                  <a:effectLst/>
                  <a:latin typeface="+mn-lt"/>
                  <a:ea typeface="+mn-ea"/>
                  <a:cs typeface="+mn-cs"/>
                </a:rPr>
                <a:t>"</a:t>
              </a:r>
              <a:endParaRPr lang="nb-NO" sz="1100">
                <a:solidFill>
                  <a:schemeClr val="tx1"/>
                </a:solidFill>
                <a:effectLst/>
                <a:latin typeface="+mn-lt"/>
                <a:ea typeface="+mn-ea"/>
                <a:cs typeface="+mn-cs"/>
              </a:endParaRPr>
            </a:p>
            <a:p>
              <a:pPr/>
              <a:r>
                <a:rPr lang="nb-NO" sz="900" b="0" i="0">
                  <a:solidFill>
                    <a:schemeClr val="tx1"/>
                  </a:solidFill>
                  <a:effectLst/>
                  <a:latin typeface="Cambria Math" panose="02040503050406030204" pitchFamily="18" charset="0"/>
                  <a:ea typeface="+mn-ea"/>
                  <a:cs typeface="+mn-cs"/>
                </a:rPr>
                <a:t>Total Assets</a:t>
              </a:r>
              <a:endParaRPr lang="nb-NO" sz="900"/>
            </a:p>
          </xdr:txBody>
        </xdr:sp>
      </mc:Fallback>
    </mc:AlternateContent>
    <xdr:clientData/>
  </xdr:oneCellAnchor>
  <xdr:oneCellAnchor>
    <xdr:from>
      <xdr:col>4</xdr:col>
      <xdr:colOff>9525</xdr:colOff>
      <xdr:row>18</xdr:row>
      <xdr:rowOff>109537</xdr:rowOff>
    </xdr:from>
    <xdr:ext cx="5191125" cy="435568"/>
    <mc:AlternateContent xmlns:mc="http://schemas.openxmlformats.org/markup-compatibility/2006" xmlns:a14="http://schemas.microsoft.com/office/drawing/2010/main">
      <mc:Choice Requires="a14">
        <xdr:sp macro="" textlink="">
          <xdr:nvSpPr>
            <xdr:cNvPr id="5" name="TekstSylinder 4">
              <a:extLst>
                <a:ext uri="{FF2B5EF4-FFF2-40B4-BE49-F238E27FC236}">
                  <a16:creationId xmlns:a16="http://schemas.microsoft.com/office/drawing/2014/main" id="{D4CFB2CC-1098-4661-A729-580F8838BEAE}"/>
                </a:ext>
              </a:extLst>
            </xdr:cNvPr>
            <xdr:cNvSpPr txBox="1"/>
          </xdr:nvSpPr>
          <xdr:spPr>
            <a:xfrm>
              <a:off x="10372725" y="10834687"/>
              <a:ext cx="5191125" cy="4355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𝑆𝑢𝑚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𝑑𝑟𝑖𝑓𝑡𝑠𝑘𝑜𝑠𝑡𝑛𝑎𝑑𝑒𝑟</m:t>
                        </m:r>
                        <m:r>
                          <a:rPr lang="nb-NO" sz="900" b="0" i="1">
                            <a:solidFill>
                              <a:schemeClr val="tx1"/>
                            </a:solidFill>
                            <a:effectLst/>
                            <a:latin typeface="Cambria Math" panose="02040503050406030204" pitchFamily="18" charset="0"/>
                            <a:ea typeface="+mn-ea"/>
                            <a:cs typeface="+mn-cs"/>
                          </a:rPr>
                          <m:t>−</m:t>
                        </m:r>
                        <m:r>
                          <a:rPr lang="nb-NO" sz="900" b="0" i="1">
                            <a:solidFill>
                              <a:schemeClr val="tx1"/>
                            </a:solidFill>
                            <a:effectLst/>
                            <a:latin typeface="Cambria Math" panose="02040503050406030204" pitchFamily="18" charset="0"/>
                            <a:ea typeface="+mn-ea"/>
                            <a:cs typeface="+mn-cs"/>
                          </a:rPr>
                          <m:t>𝑓𝑢𝑠𝑗𝑜𝑛𝑠𝑘𝑜𝑠𝑡𝑛𝑎𝑑𝑒𝑟</m:t>
                        </m:r>
                      </m:num>
                      <m:den>
                        <m:r>
                          <a:rPr lang="en-GB" sz="900" i="1">
                            <a:solidFill>
                              <a:schemeClr val="tx1"/>
                            </a:solidFill>
                            <a:effectLst/>
                            <a:latin typeface="Cambria Math" panose="02040503050406030204" pitchFamily="18" charset="0"/>
                            <a:ea typeface="+mn-ea"/>
                            <a:cs typeface="+mn-cs"/>
                          </a:rPr>
                          <m:t>𝑆𝑢𝑚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𝑖𝑛𝑛𝑡𝑒𝑘𝑡𝑒𝑟</m:t>
                        </m:r>
                      </m:den>
                    </m:f>
                  </m:oMath>
                </m:oMathPara>
              </a14:m>
              <a:endParaRPr lang="nb-NO" sz="900" i="1">
                <a:solidFill>
                  <a:schemeClr val="tx1"/>
                </a:solidFill>
                <a:effectLst/>
                <a:latin typeface="+mn-lt"/>
                <a:ea typeface="+mn-ea"/>
                <a:cs typeface="+mn-cs"/>
              </a:endParaRPr>
            </a:p>
            <a:p>
              <a:endParaRPr lang="nb-NO" sz="1100" i="1"/>
            </a:p>
          </xdr:txBody>
        </xdr:sp>
      </mc:Choice>
      <mc:Fallback xmlns="">
        <xdr:sp macro="" textlink="">
          <xdr:nvSpPr>
            <xdr:cNvPr id="5" name="TekstSylinder 4">
              <a:extLst>
                <a:ext uri="{FF2B5EF4-FFF2-40B4-BE49-F238E27FC236}">
                  <a16:creationId xmlns:a16="http://schemas.microsoft.com/office/drawing/2014/main" id="{D4CFB2CC-1098-4661-A729-580F8838BEAE}"/>
                </a:ext>
              </a:extLst>
            </xdr:cNvPr>
            <xdr:cNvSpPr txBox="1"/>
          </xdr:nvSpPr>
          <xdr:spPr>
            <a:xfrm>
              <a:off x="10372725" y="10834687"/>
              <a:ext cx="5191125" cy="4355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𝑆𝑢𝑚 𝑑𝑟𝑖𝑓𝑡𝑠𝑘𝑜𝑠𝑡𝑛𝑎𝑑𝑒𝑟</a:t>
              </a:r>
              <a:r>
                <a:rPr lang="nb-NO" sz="900" b="0" i="0">
                  <a:solidFill>
                    <a:schemeClr val="tx1"/>
                  </a:solidFill>
                  <a:effectLst/>
                  <a:latin typeface="Cambria Math" panose="02040503050406030204" pitchFamily="18" charset="0"/>
                  <a:ea typeface="+mn-ea"/>
                  <a:cs typeface="+mn-cs"/>
                </a:rPr>
                <a:t>−𝑓𝑢𝑠𝑗𝑜𝑛𝑠𝑘𝑜𝑠𝑡𝑛𝑎𝑑𝑒𝑟)/(</a:t>
              </a:r>
              <a:r>
                <a:rPr lang="en-GB" sz="900" i="0">
                  <a:solidFill>
                    <a:schemeClr val="tx1"/>
                  </a:solidFill>
                  <a:effectLst/>
                  <a:latin typeface="Cambria Math" panose="02040503050406030204" pitchFamily="18" charset="0"/>
                  <a:ea typeface="+mn-ea"/>
                  <a:cs typeface="+mn-cs"/>
                </a:rPr>
                <a:t>𝑆𝑢𝑚 𝑖𝑛𝑛𝑡𝑒𝑘𝑡𝑒𝑟</a:t>
              </a:r>
              <a:r>
                <a:rPr lang="nb-NO" sz="900" i="0">
                  <a:solidFill>
                    <a:schemeClr val="tx1"/>
                  </a:solidFill>
                  <a:effectLst/>
                  <a:latin typeface="Cambria Math" panose="02040503050406030204" pitchFamily="18" charset="0"/>
                  <a:ea typeface="+mn-ea"/>
                  <a:cs typeface="+mn-cs"/>
                </a:rPr>
                <a:t>)</a:t>
              </a:r>
              <a:endParaRPr lang="nb-NO" sz="900" i="1">
                <a:solidFill>
                  <a:schemeClr val="tx1"/>
                </a:solidFill>
                <a:effectLst/>
                <a:latin typeface="+mn-lt"/>
                <a:ea typeface="+mn-ea"/>
                <a:cs typeface="+mn-cs"/>
              </a:endParaRPr>
            </a:p>
            <a:p>
              <a:endParaRPr lang="nb-NO" sz="1100" i="1"/>
            </a:p>
          </xdr:txBody>
        </xdr:sp>
      </mc:Fallback>
    </mc:AlternateContent>
    <xdr:clientData/>
  </xdr:oneCellAnchor>
  <xdr:oneCellAnchor>
    <xdr:from>
      <xdr:col>0</xdr:col>
      <xdr:colOff>2152650</xdr:colOff>
      <xdr:row>18</xdr:row>
      <xdr:rowOff>9525</xdr:rowOff>
    </xdr:from>
    <xdr:ext cx="5210175" cy="495300"/>
    <mc:AlternateContent xmlns:mc="http://schemas.openxmlformats.org/markup-compatibility/2006" xmlns:a14="http://schemas.microsoft.com/office/drawing/2010/main">
      <mc:Choice Requires="a14">
        <xdr:sp macro="" textlink="">
          <xdr:nvSpPr>
            <xdr:cNvPr id="6" name="TekstSylinder 5">
              <a:extLst>
                <a:ext uri="{FF2B5EF4-FFF2-40B4-BE49-F238E27FC236}">
                  <a16:creationId xmlns:a16="http://schemas.microsoft.com/office/drawing/2014/main" id="{F463821D-EDA0-407A-8560-89648618A2E9}"/>
                </a:ext>
              </a:extLst>
            </xdr:cNvPr>
            <xdr:cNvSpPr txBox="1"/>
          </xdr:nvSpPr>
          <xdr:spPr>
            <a:xfrm>
              <a:off x="2152650" y="10734675"/>
              <a:ext cx="521017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
                  </m:oMathParaPr>
                  <m:oMath xmlns:m="http://schemas.openxmlformats.org/officeDocument/2006/math">
                    <m:f>
                      <m:fPr>
                        <m:ctrlPr>
                          <a:rPr lang="nb-NO" sz="900" i="1">
                            <a:solidFill>
                              <a:schemeClr val="tx1"/>
                            </a:solidFill>
                            <a:effectLst/>
                            <a:latin typeface="Cambria Math" panose="02040503050406030204" pitchFamily="18" charset="0"/>
                            <a:ea typeface="+mn-ea"/>
                            <a:cs typeface="+mn-cs"/>
                          </a:rPr>
                        </m:ctrlPr>
                      </m:fPr>
                      <m:num>
                        <m:r>
                          <a:rPr lang="en-GB" sz="900" i="1">
                            <a:solidFill>
                              <a:schemeClr val="tx1"/>
                            </a:solidFill>
                            <a:effectLst/>
                            <a:latin typeface="Cambria Math" panose="02040503050406030204" pitchFamily="18" charset="0"/>
                            <a:ea typeface="+mn-ea"/>
                            <a:cs typeface="+mn-cs"/>
                          </a:rPr>
                          <m:t>𝑇𝑜𝑡𝑎𝑙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𝑜𝑝𝑒𝑟𝑎𝑡𝑖𝑛𝑔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𝑐𝑜𝑠𝑡𝑠</m:t>
                        </m:r>
                        <m:r>
                          <a:rPr lang="nb-NO" sz="900" b="0" i="1">
                            <a:solidFill>
                              <a:schemeClr val="tx1"/>
                            </a:solidFill>
                            <a:effectLst/>
                            <a:latin typeface="Cambria Math" panose="02040503050406030204" pitchFamily="18" charset="0"/>
                            <a:ea typeface="+mn-ea"/>
                            <a:cs typeface="+mn-cs"/>
                          </a:rPr>
                          <m:t>−</m:t>
                        </m:r>
                        <m:r>
                          <a:rPr lang="nb-NO" sz="900" b="0" i="1">
                            <a:solidFill>
                              <a:schemeClr val="tx1"/>
                            </a:solidFill>
                            <a:effectLst/>
                            <a:latin typeface="Cambria Math" panose="02040503050406030204" pitchFamily="18" charset="0"/>
                            <a:ea typeface="+mn-ea"/>
                            <a:cs typeface="+mn-cs"/>
                          </a:rPr>
                          <m:t>𝑚𝑒𝑟𝑔𝑒𝑟</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𝑐𝑜𝑠𝑡𝑠</m:t>
                        </m:r>
                      </m:num>
                      <m:den>
                        <m:r>
                          <a:rPr lang="en-GB" sz="900" i="1">
                            <a:solidFill>
                              <a:schemeClr val="tx1"/>
                            </a:solidFill>
                            <a:effectLst/>
                            <a:latin typeface="Cambria Math" panose="02040503050406030204" pitchFamily="18" charset="0"/>
                            <a:ea typeface="+mn-ea"/>
                            <a:cs typeface="+mn-cs"/>
                          </a:rPr>
                          <m:t>𝑇𝑜𝑡𝑎𝑙</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𝑛𝑒𝑡</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𝑖𝑛𝑐𝑜𝑚𝑒</m:t>
                        </m:r>
                      </m:den>
                    </m:f>
                  </m:oMath>
                </m:oMathPara>
              </a14:m>
              <a:endParaRPr lang="nb-NO" sz="900" i="1"/>
            </a:p>
          </xdr:txBody>
        </xdr:sp>
      </mc:Choice>
      <mc:Fallback xmlns="">
        <xdr:sp macro="" textlink="">
          <xdr:nvSpPr>
            <xdr:cNvPr id="6" name="TekstSylinder 5">
              <a:extLst>
                <a:ext uri="{FF2B5EF4-FFF2-40B4-BE49-F238E27FC236}">
                  <a16:creationId xmlns:a16="http://schemas.microsoft.com/office/drawing/2014/main" id="{F463821D-EDA0-407A-8560-89648618A2E9}"/>
                </a:ext>
              </a:extLst>
            </xdr:cNvPr>
            <xdr:cNvSpPr txBox="1"/>
          </xdr:nvSpPr>
          <xdr:spPr>
            <a:xfrm>
              <a:off x="2152650" y="10734675"/>
              <a:ext cx="521017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nb-NO" sz="900" i="0">
                  <a:solidFill>
                    <a:schemeClr val="tx1"/>
                  </a:solidFill>
                  <a:effectLst/>
                  <a:latin typeface="Cambria Math" panose="02040503050406030204" pitchFamily="18" charset="0"/>
                  <a:ea typeface="+mn-ea"/>
                  <a:cs typeface="+mn-cs"/>
                </a:rPr>
                <a:t>(</a:t>
              </a:r>
              <a:r>
                <a:rPr lang="en-GB" sz="900" i="0">
                  <a:solidFill>
                    <a:schemeClr val="tx1"/>
                  </a:solidFill>
                  <a:effectLst/>
                  <a:latin typeface="Cambria Math" panose="02040503050406030204" pitchFamily="18" charset="0"/>
                  <a:ea typeface="+mn-ea"/>
                  <a:cs typeface="+mn-cs"/>
                </a:rPr>
                <a:t>𝑇𝑜𝑡𝑎𝑙 𝑜𝑝𝑒𝑟𝑎𝑡𝑖𝑛𝑔 𝑐𝑜𝑠𝑡𝑠</a:t>
              </a:r>
              <a:r>
                <a:rPr lang="nb-NO" sz="900" b="0" i="0">
                  <a:solidFill>
                    <a:schemeClr val="tx1"/>
                  </a:solidFill>
                  <a:effectLst/>
                  <a:latin typeface="Cambria Math" panose="02040503050406030204" pitchFamily="18" charset="0"/>
                  <a:ea typeface="+mn-ea"/>
                  <a:cs typeface="+mn-cs"/>
                </a:rPr>
                <a:t>−𝑚𝑒𝑟𝑔𝑒𝑟 𝑐𝑜𝑠𝑡𝑠)/(</a:t>
              </a:r>
              <a:r>
                <a:rPr lang="en-GB" sz="900" i="0">
                  <a:solidFill>
                    <a:schemeClr val="tx1"/>
                  </a:solidFill>
                  <a:effectLst/>
                  <a:latin typeface="Cambria Math" panose="02040503050406030204" pitchFamily="18" charset="0"/>
                  <a:ea typeface="+mn-ea"/>
                  <a:cs typeface="+mn-cs"/>
                </a:rPr>
                <a:t>𝑇𝑜𝑡𝑎𝑙 𝑛𝑒𝑡 𝑖𝑛𝑐𝑜𝑚𝑒</a:t>
              </a:r>
              <a:r>
                <a:rPr lang="nb-NO" sz="900" i="0">
                  <a:solidFill>
                    <a:schemeClr val="tx1"/>
                  </a:solidFill>
                  <a:effectLst/>
                  <a:latin typeface="Cambria Math" panose="02040503050406030204" pitchFamily="18" charset="0"/>
                  <a:ea typeface="+mn-ea"/>
                  <a:cs typeface="+mn-cs"/>
                </a:rPr>
                <a:t>)</a:t>
              </a:r>
              <a:endParaRPr lang="nb-NO" sz="900" i="1"/>
            </a:p>
          </xdr:txBody>
        </xdr:sp>
      </mc:Fallback>
    </mc:AlternateContent>
    <xdr:clientData/>
  </xdr:oneCellAnchor>
  <xdr:oneCellAnchor>
    <xdr:from>
      <xdr:col>0</xdr:col>
      <xdr:colOff>2156376</xdr:colOff>
      <xdr:row>20</xdr:row>
      <xdr:rowOff>0</xdr:rowOff>
    </xdr:from>
    <xdr:ext cx="5248275" cy="488674"/>
    <mc:AlternateContent xmlns:mc="http://schemas.openxmlformats.org/markup-compatibility/2006" xmlns:a14="http://schemas.microsoft.com/office/drawing/2010/main">
      <mc:Choice Requires="a14">
        <xdr:sp macro="" textlink="">
          <xdr:nvSpPr>
            <xdr:cNvPr id="76" name="TekstSylinder 75">
              <a:extLst>
                <a:ext uri="{FF2B5EF4-FFF2-40B4-BE49-F238E27FC236}">
                  <a16:creationId xmlns:a16="http://schemas.microsoft.com/office/drawing/2014/main" id="{08A1F136-D208-4B19-93BF-449F687E4393}"/>
                </a:ext>
              </a:extLst>
            </xdr:cNvPr>
            <xdr:cNvSpPr txBox="1"/>
          </xdr:nvSpPr>
          <xdr:spPr>
            <a:xfrm>
              <a:off x="2156376" y="12987130"/>
              <a:ext cx="5248275" cy="4886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b">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GB" sz="900" i="1">
                        <a:solidFill>
                          <a:schemeClr val="tx1"/>
                        </a:solidFill>
                        <a:effectLst/>
                        <a:latin typeface="Cambria Math" panose="02040503050406030204" pitchFamily="18" charset="0"/>
                        <a:ea typeface="+mn-ea"/>
                        <a:cs typeface="+mn-cs"/>
                      </a:rPr>
                      <m:t>𝑊𝑒𝑖𝑔h𝑡𝑒𝑑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𝑎𝑣𝑒𝑟𝑎𝑔𝑒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𝑙𝑒𝑛𝑑𝑖𝑛𝑔</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𝑟𝑎𝑡𝑒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𝑜𝑛</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𝑙𝑜𝑎𝑛𝑠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𝑐𝑢𝑠𝑡𝑜𝑚𝑒𝑟𝑠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𝑎𝑛𝑑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𝑙𝑜𝑎𝑛𝑠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𝑡𝑟𝑎𝑛𝑠𝑓𝑒𝑟𝑟𝑒𝑑</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𝑐𝑜𝑣𝑒𝑟𝑒𝑑</m:t>
                    </m:r>
                    <m:r>
                      <a:rPr lang="nb-NO" sz="900" b="0" i="1">
                        <a:solidFill>
                          <a:schemeClr val="tx1"/>
                        </a:solidFill>
                        <a:effectLst/>
                        <a:latin typeface="Cambria Math" panose="02040503050406030204" pitchFamily="18" charset="0"/>
                        <a:ea typeface="+mn-ea"/>
                        <a:cs typeface="+mn-cs"/>
                      </a:rPr>
                      <m:t> </m:t>
                    </m:r>
                  </m:oMath>
                  <m:oMath xmlns:m="http://schemas.openxmlformats.org/officeDocument/2006/math">
                    <m:r>
                      <a:rPr lang="nb-NO" sz="900" b="0" i="1">
                        <a:solidFill>
                          <a:schemeClr val="tx1"/>
                        </a:solidFill>
                        <a:effectLst/>
                        <a:latin typeface="Cambria Math" panose="02040503050406030204" pitchFamily="18" charset="0"/>
                        <a:ea typeface="+mn-ea"/>
                        <a:cs typeface="+mn-cs"/>
                      </a:rPr>
                      <m:t>𝑏𝑜𝑛𝑑</m:t>
                    </m:r>
                    <m:r>
                      <a:rPr lang="nb-NO" sz="900" b="0" i="1">
                        <a:solidFill>
                          <a:schemeClr val="tx1"/>
                        </a:solidFill>
                        <a:effectLst/>
                        <a:latin typeface="Cambria Math" panose="02040503050406030204" pitchFamily="18" charset="0"/>
                        <a:ea typeface="+mn-ea"/>
                        <a:cs typeface="+mn-cs"/>
                      </a:rPr>
                      <m:t> </m:t>
                    </m:r>
                    <m:r>
                      <a:rPr lang="nb-NO" sz="900" b="0" i="1">
                        <a:solidFill>
                          <a:schemeClr val="tx1"/>
                        </a:solidFill>
                        <a:effectLst/>
                        <a:latin typeface="Cambria Math" panose="02040503050406030204" pitchFamily="18" charset="0"/>
                        <a:ea typeface="+mn-ea"/>
                        <a:cs typeface="+mn-cs"/>
                      </a:rPr>
                      <m:t>𝑐𝑜𝑚𝑝𝑎𝑛𝑖𝑒𝑠</m:t>
                    </m:r>
                    <m:r>
                      <a:rPr lang="nb-NO" sz="900" b="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𝑐𝑜𝑛𝑡𝑟𝑖𝑏𝑢𝑡𝑖𝑜𝑛𝑠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𝑓𝑟𝑜𝑚</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𝑓𝑖𝑥𝑒𝑑</m:t>
                    </m:r>
                    <m:r>
                      <a:rPr lang="en-GB" sz="900" i="1">
                        <a:solidFill>
                          <a:schemeClr val="tx1"/>
                        </a:solidFill>
                        <a:effectLst/>
                        <a:latin typeface="Cambria Math" panose="02040503050406030204" pitchFamily="18" charset="0"/>
                        <a:ea typeface="+mn-ea"/>
                        <a:cs typeface="+mn-cs"/>
                      </a:rPr>
                      <m:t>‑</m:t>
                    </m:r>
                    <m:r>
                      <a:rPr lang="en-GB" sz="900" i="1">
                        <a:solidFill>
                          <a:schemeClr val="tx1"/>
                        </a:solidFill>
                        <a:effectLst/>
                        <a:latin typeface="Cambria Math" panose="02040503050406030204" pitchFamily="18" charset="0"/>
                        <a:ea typeface="+mn-ea"/>
                        <a:cs typeface="+mn-cs"/>
                      </a:rPr>
                      <m:t>𝑟𝑎𝑡𝑒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𝑑𝑒𝑟𝑖𝑣𝑎𝑡𝑖𝑣𝑒𝑠</m:t>
                    </m:r>
                    <m:r>
                      <a:rPr lang="en-GB" sz="900" i="1">
                        <a:solidFill>
                          <a:schemeClr val="tx1"/>
                        </a:solidFill>
                        <a:effectLst/>
                        <a:latin typeface="Cambria Math" panose="02040503050406030204" pitchFamily="18" charset="0"/>
                        <a:ea typeface="+mn-ea"/>
                        <a:cs typeface="+mn-cs"/>
                      </a:rPr>
                      <m:t>, − </m:t>
                    </m:r>
                    <m:r>
                      <a:rPr lang="en-GB" sz="900" i="1">
                        <a:solidFill>
                          <a:schemeClr val="tx1"/>
                        </a:solidFill>
                        <a:effectLst/>
                        <a:latin typeface="Cambria Math" panose="02040503050406030204" pitchFamily="18" charset="0"/>
                        <a:ea typeface="+mn-ea"/>
                        <a:cs typeface="+mn-cs"/>
                      </a:rPr>
                      <m:t>𝑡h𝑒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𝑐𝑜𝑛𝑡𝑟𝑖𝑏𝑢𝑡𝑖𝑜𝑛</m:t>
                    </m:r>
                    <m:r>
                      <a:rPr lang="en-GB" sz="900" i="1">
                        <a:solidFill>
                          <a:schemeClr val="tx1"/>
                        </a:solidFill>
                        <a:effectLst/>
                        <a:latin typeface="Cambria Math" panose="02040503050406030204" pitchFamily="18" charset="0"/>
                        <a:ea typeface="+mn-ea"/>
                        <a:cs typeface="+mn-cs"/>
                      </a:rPr>
                      <m:t> </m:t>
                    </m:r>
                  </m:oMath>
                  <m:oMath xmlns:m="http://schemas.openxmlformats.org/officeDocument/2006/math">
                    <m:r>
                      <a:rPr lang="en-GB" sz="900" i="1">
                        <a:solidFill>
                          <a:schemeClr val="tx1"/>
                        </a:solidFill>
                        <a:effectLst/>
                        <a:latin typeface="Cambria Math" panose="02040503050406030204" pitchFamily="18" charset="0"/>
                        <a:ea typeface="+mn-ea"/>
                        <a:cs typeface="+mn-cs"/>
                      </a:rPr>
                      <m:t>𝑟𝑎𝑡𝑒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𝑡𝑜</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𝑡h𝑒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𝑐𝑟𝑖𝑠𝑖𝑠</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𝑚𝑎𝑛𝑎𝑔𝑒𝑚𝑒𝑛𝑡</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𝑓𝑢𝑛𝑑</m:t>
                    </m:r>
                    <m:r>
                      <a:rPr lang="nb-NO" sz="900" b="0" i="1">
                        <a:solidFill>
                          <a:schemeClr val="tx1"/>
                        </a:solidFill>
                        <a:effectLst/>
                        <a:latin typeface="Cambria Math" panose="02040503050406030204" pitchFamily="18" charset="0"/>
                        <a:ea typeface="+mn-ea"/>
                        <a:cs typeface="+mn-cs"/>
                      </a:rPr>
                      <m:t> − </m:t>
                    </m:r>
                    <m:r>
                      <a:rPr lang="en-GB" sz="900" i="1">
                        <a:solidFill>
                          <a:schemeClr val="tx1"/>
                        </a:solidFill>
                        <a:effectLst/>
                        <a:latin typeface="Cambria Math" panose="02040503050406030204" pitchFamily="18" charset="0"/>
                        <a:ea typeface="+mn-ea"/>
                        <a:cs typeface="+mn-cs"/>
                      </a:rPr>
                      <m:t>𝑡h𝑒</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𝑎𝑣𝑒𝑟𝑎𝑔𝑒</m:t>
                    </m:r>
                    <m:r>
                      <a:rPr lang="en-GB" sz="900" i="1">
                        <a:solidFill>
                          <a:schemeClr val="tx1"/>
                        </a:solidFill>
                        <a:effectLst/>
                        <a:latin typeface="Cambria Math" panose="02040503050406030204" pitchFamily="18" charset="0"/>
                        <a:ea typeface="+mn-ea"/>
                        <a:cs typeface="+mn-cs"/>
                      </a:rPr>
                      <m:t> 3‑</m:t>
                    </m:r>
                    <m:r>
                      <a:rPr lang="en-GB" sz="900" i="1">
                        <a:solidFill>
                          <a:schemeClr val="tx1"/>
                        </a:solidFill>
                        <a:effectLst/>
                        <a:latin typeface="Cambria Math" panose="02040503050406030204" pitchFamily="18" charset="0"/>
                        <a:ea typeface="+mn-ea"/>
                        <a:cs typeface="+mn-cs"/>
                      </a:rPr>
                      <m:t>𝑚𝑜𝑛𝑡h</m:t>
                    </m:r>
                    <m:r>
                      <a:rPr lang="en-GB" sz="900" i="1">
                        <a:solidFill>
                          <a:schemeClr val="tx1"/>
                        </a:solidFill>
                        <a:effectLst/>
                        <a:latin typeface="Cambria Math" panose="02040503050406030204" pitchFamily="18" charset="0"/>
                        <a:ea typeface="+mn-ea"/>
                        <a:cs typeface="+mn-cs"/>
                      </a:rPr>
                      <m:t> </m:t>
                    </m:r>
                    <m:r>
                      <a:rPr lang="en-GB" sz="900" i="1">
                        <a:solidFill>
                          <a:schemeClr val="tx1"/>
                        </a:solidFill>
                        <a:effectLst/>
                        <a:latin typeface="Cambria Math" panose="02040503050406030204" pitchFamily="18" charset="0"/>
                        <a:ea typeface="+mn-ea"/>
                        <a:cs typeface="+mn-cs"/>
                      </a:rPr>
                      <m:t>𝑁𝐼𝐵𝑂𝑅</m:t>
                    </m:r>
                    <m:r>
                      <a:rPr lang="en-GB" sz="900" i="1">
                        <a:solidFill>
                          <a:schemeClr val="tx1"/>
                        </a:solidFill>
                        <a:effectLst/>
                        <a:latin typeface="Cambria Math" panose="02040503050406030204" pitchFamily="18" charset="0"/>
                        <a:ea typeface="+mn-ea"/>
                        <a:cs typeface="+mn-cs"/>
                      </a:rPr>
                      <m:t>.</m:t>
                    </m:r>
                  </m:oMath>
                </m:oMathPara>
              </a14:m>
              <a:endParaRPr lang="en-GB" sz="900" i="1">
                <a:solidFill>
                  <a:schemeClr val="tx1"/>
                </a:solidFill>
                <a:effectLst/>
                <a:latin typeface="Cambria Math" panose="02040503050406030204" pitchFamily="18" charset="0"/>
                <a:ea typeface="+mn-ea"/>
                <a:cs typeface="+mn-cs"/>
              </a:endParaRPr>
            </a:p>
          </xdr:txBody>
        </xdr:sp>
      </mc:Choice>
      <mc:Fallback xmlns="">
        <xdr:sp macro="" textlink="">
          <xdr:nvSpPr>
            <xdr:cNvPr id="76" name="TekstSylinder 75">
              <a:extLst>
                <a:ext uri="{FF2B5EF4-FFF2-40B4-BE49-F238E27FC236}">
                  <a16:creationId xmlns:a16="http://schemas.microsoft.com/office/drawing/2014/main" id="{08A1F136-D208-4B19-93BF-449F687E4393}"/>
                </a:ext>
              </a:extLst>
            </xdr:cNvPr>
            <xdr:cNvSpPr txBox="1"/>
          </xdr:nvSpPr>
          <xdr:spPr>
            <a:xfrm>
              <a:off x="2156376" y="12987130"/>
              <a:ext cx="5248275" cy="4886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b">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900" i="0">
                  <a:solidFill>
                    <a:schemeClr val="tx1"/>
                  </a:solidFill>
                  <a:effectLst/>
                  <a:latin typeface="Cambria Math" panose="02040503050406030204" pitchFamily="18" charset="0"/>
                  <a:ea typeface="+mn-ea"/>
                  <a:cs typeface="+mn-cs"/>
                </a:rPr>
                <a:t>𝑊𝑒𝑖𝑔ℎ𝑡𝑒𝑑 𝑎𝑣𝑒𝑟𝑎𝑔𝑒 𝑐𝑢𝑠𝑡𝑜𝑚𝑒𝑟 𝑙𝑒𝑛𝑑𝑖𝑛𝑔 𝑟𝑎𝑡𝑒 𝑜𝑛 𝑙𝑜𝑎𝑛𝑠 𝑡𝑜 𝑐𝑢𝑠𝑡𝑜𝑚𝑒𝑟𝑠 𝑎𝑛𝑑 𝑙𝑜𝑎𝑛𝑠 𝑡𝑟𝑎𝑛𝑠𝑓𝑒𝑟𝑟𝑒𝑑 𝑡𝑜 </a:t>
              </a:r>
              <a:r>
                <a:rPr lang="nb-NO" sz="900" b="0" i="0">
                  <a:solidFill>
                    <a:schemeClr val="tx1"/>
                  </a:solidFill>
                  <a:effectLst/>
                  <a:latin typeface="Cambria Math" panose="02040503050406030204" pitchFamily="18" charset="0"/>
                  <a:ea typeface="+mn-ea"/>
                  <a:cs typeface="+mn-cs"/>
                </a:rPr>
                <a:t>𝑐𝑜𝑣𝑒𝑟𝑒𝑑 </a:t>
              </a:r>
              <a:br>
                <a:rPr lang="nb-NO" sz="900" b="0" i="1">
                  <a:solidFill>
                    <a:schemeClr val="tx1"/>
                  </a:solidFill>
                  <a:effectLst/>
                  <a:latin typeface="Cambria Math" panose="02040503050406030204" pitchFamily="18" charset="0"/>
                  <a:ea typeface="+mn-ea"/>
                  <a:cs typeface="+mn-cs"/>
                </a:rPr>
              </a:br>
              <a:r>
                <a:rPr lang="nb-NO" sz="900" b="0" i="0">
                  <a:solidFill>
                    <a:schemeClr val="tx1"/>
                  </a:solidFill>
                  <a:effectLst/>
                  <a:latin typeface="Cambria Math" panose="02040503050406030204" pitchFamily="18" charset="0"/>
                  <a:ea typeface="+mn-ea"/>
                  <a:cs typeface="+mn-cs"/>
                </a:rPr>
                <a:t>𝑏𝑜𝑛𝑑 𝑐𝑜𝑚𝑝𝑎𝑛𝑖𝑒𝑠+ </a:t>
              </a:r>
              <a:r>
                <a:rPr lang="en-GB" sz="900" i="0">
                  <a:solidFill>
                    <a:schemeClr val="tx1"/>
                  </a:solidFill>
                  <a:effectLst/>
                  <a:latin typeface="Cambria Math" panose="02040503050406030204" pitchFamily="18" charset="0"/>
                  <a:ea typeface="+mn-ea"/>
                  <a:cs typeface="+mn-cs"/>
                </a:rPr>
                <a:t>𝑐𝑜𝑛𝑡𝑟𝑖𝑏𝑢𝑡𝑖𝑜𝑛𝑠 𝑓𝑟𝑜𝑚 𝑓𝑖𝑥𝑒𝑑‑𝑟𝑎𝑡𝑒 𝑑𝑒𝑟𝑖𝑣𝑎𝑡𝑖𝑣𝑒𝑠,</a:t>
              </a:r>
              <a:r>
                <a:rPr lang="nb-NO" sz="900" b="0" i="0">
                  <a:solidFill>
                    <a:schemeClr val="tx1"/>
                  </a:solidFill>
                  <a:effectLst/>
                  <a:latin typeface="Cambria Math" panose="02040503050406030204" pitchFamily="18" charset="0"/>
                  <a:ea typeface="+mn-ea"/>
                  <a:cs typeface="+mn-cs"/>
                </a:rPr>
                <a:t> − </a:t>
              </a:r>
              <a:r>
                <a:rPr lang="en-GB" sz="900" i="0">
                  <a:solidFill>
                    <a:schemeClr val="tx1"/>
                  </a:solidFill>
                  <a:effectLst/>
                  <a:latin typeface="Cambria Math" panose="02040503050406030204" pitchFamily="18" charset="0"/>
                  <a:ea typeface="+mn-ea"/>
                  <a:cs typeface="+mn-cs"/>
                </a:rPr>
                <a:t>𝑡ℎ𝑒 𝑐𝑜𝑛𝑡𝑟𝑖𝑏𝑢𝑡𝑖𝑜𝑛 </a:t>
              </a:r>
              <a:br>
                <a:rPr lang="nb-NO" sz="900" i="1">
                  <a:solidFill>
                    <a:schemeClr val="tx1"/>
                  </a:solidFill>
                  <a:effectLst/>
                  <a:latin typeface="Cambria Math" panose="02040503050406030204" pitchFamily="18" charset="0"/>
                  <a:ea typeface="+mn-ea"/>
                  <a:cs typeface="+mn-cs"/>
                </a:rPr>
              </a:br>
              <a:r>
                <a:rPr lang="en-GB" sz="900" i="0">
                  <a:solidFill>
                    <a:schemeClr val="tx1"/>
                  </a:solidFill>
                  <a:effectLst/>
                  <a:latin typeface="Cambria Math" panose="02040503050406030204" pitchFamily="18" charset="0"/>
                  <a:ea typeface="+mn-ea"/>
                  <a:cs typeface="+mn-cs"/>
                </a:rPr>
                <a:t>𝑟𝑎𝑡𝑒 𝑡𝑜 𝑡ℎ𝑒 𝑐𝑟𝑖𝑠𝑖𝑠 𝑚𝑎𝑛𝑎𝑔𝑒𝑚𝑒𝑛𝑡 𝑓𝑢𝑛𝑑</a:t>
              </a:r>
              <a:r>
                <a:rPr lang="nb-NO" sz="900" b="0" i="0">
                  <a:solidFill>
                    <a:schemeClr val="tx1"/>
                  </a:solidFill>
                  <a:effectLst/>
                  <a:latin typeface="Cambria Math" panose="02040503050406030204" pitchFamily="18" charset="0"/>
                  <a:ea typeface="+mn-ea"/>
                  <a:cs typeface="+mn-cs"/>
                </a:rPr>
                <a:t> − </a:t>
              </a:r>
              <a:r>
                <a:rPr lang="en-GB" sz="900" i="0">
                  <a:solidFill>
                    <a:schemeClr val="tx1"/>
                  </a:solidFill>
                  <a:effectLst/>
                  <a:latin typeface="Cambria Math" panose="02040503050406030204" pitchFamily="18" charset="0"/>
                  <a:ea typeface="+mn-ea"/>
                  <a:cs typeface="+mn-cs"/>
                </a:rPr>
                <a:t>𝑡ℎ𝑒 𝑎𝑣𝑒𝑟𝑎𝑔𝑒 3‑𝑚𝑜𝑛𝑡ℎ 𝑁𝐼𝐵𝑂𝑅.</a:t>
              </a:r>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xdr:from>
      <xdr:col>1</xdr:col>
      <xdr:colOff>4629149</xdr:colOff>
      <xdr:row>4</xdr:row>
      <xdr:rowOff>76200</xdr:rowOff>
    </xdr:from>
    <xdr:to>
      <xdr:col>2</xdr:col>
      <xdr:colOff>1590674</xdr:colOff>
      <xdr:row>6</xdr:row>
      <xdr:rowOff>9523</xdr:rowOff>
    </xdr:to>
    <xdr:sp macro="" textlink="">
      <xdr:nvSpPr>
        <xdr:cNvPr id="2" name="Avrundet rektangel 2">
          <a:hlinkClick xmlns:r="http://schemas.openxmlformats.org/officeDocument/2006/relationships" r:id="rId1"/>
          <a:extLst>
            <a:ext uri="{FF2B5EF4-FFF2-40B4-BE49-F238E27FC236}">
              <a16:creationId xmlns:a16="http://schemas.microsoft.com/office/drawing/2014/main" id="{1B82B90B-A92E-4450-A694-30E91E3F5FFC}"/>
            </a:ext>
          </a:extLst>
        </xdr:cNvPr>
        <xdr:cNvSpPr/>
      </xdr:nvSpPr>
      <xdr:spPr>
        <a:xfrm>
          <a:off x="4629149" y="647700"/>
          <a:ext cx="1609725" cy="257173"/>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246531</xdr:colOff>
      <xdr:row>65</xdr:row>
      <xdr:rowOff>116542</xdr:rowOff>
    </xdr:from>
    <xdr:to>
      <xdr:col>33</xdr:col>
      <xdr:colOff>403973</xdr:colOff>
      <xdr:row>91</xdr:row>
      <xdr:rowOff>150159</xdr:rowOff>
    </xdr:to>
    <xdr:sp macro="" textlink="">
      <xdr:nvSpPr>
        <xdr:cNvPr id="5" name="Rektangel 4">
          <a:extLst>
            <a:ext uri="{FF2B5EF4-FFF2-40B4-BE49-F238E27FC236}">
              <a16:creationId xmlns:a16="http://schemas.microsoft.com/office/drawing/2014/main" id="{00000000-0008-0000-0500-000005000000}"/>
            </a:ext>
          </a:extLst>
        </xdr:cNvPr>
        <xdr:cNvSpPr/>
      </xdr:nvSpPr>
      <xdr:spPr>
        <a:xfrm>
          <a:off x="246531" y="11956117"/>
          <a:ext cx="29008667" cy="4738967"/>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b-NO" sz="1100" b="1">
              <a:solidFill>
                <a:sysClr val="windowText" lastClr="000000"/>
              </a:solidFill>
            </a:rPr>
            <a:t>Comments:</a:t>
          </a:r>
        </a:p>
        <a:p>
          <a:pPr algn="l"/>
          <a:endParaRPr lang="nb-NO" sz="1100">
            <a:solidFill>
              <a:sysClr val="windowText" lastClr="000000"/>
            </a:solidFill>
          </a:endParaRPr>
        </a:p>
      </xdr:txBody>
    </xdr:sp>
    <xdr:clientData/>
  </xdr:twoCellAnchor>
  <xdr:twoCellAnchor>
    <xdr:from>
      <xdr:col>1</xdr:col>
      <xdr:colOff>561</xdr:colOff>
      <xdr:row>3</xdr:row>
      <xdr:rowOff>79560</xdr:rowOff>
    </xdr:from>
    <xdr:to>
      <xdr:col>1</xdr:col>
      <xdr:colOff>2228850</xdr:colOff>
      <xdr:row>4</xdr:row>
      <xdr:rowOff>171450</xdr:rowOff>
    </xdr:to>
    <xdr:sp macro="" textlink="">
      <xdr:nvSpPr>
        <xdr:cNvPr id="4" name="Avrundet rektangel 3">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257736" y="736785"/>
          <a:ext cx="2228289" cy="272865"/>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322793</xdr:colOff>
      <xdr:row>2</xdr:row>
      <xdr:rowOff>155574</xdr:rowOff>
    </xdr:from>
    <xdr:to>
      <xdr:col>1</xdr:col>
      <xdr:colOff>1466850</xdr:colOff>
      <xdr:row>4</xdr:row>
      <xdr:rowOff>76199</xdr:rowOff>
    </xdr:to>
    <xdr:sp macro="" textlink="">
      <xdr:nvSpPr>
        <xdr:cNvPr id="2" name="Avrundet rektangel 3">
          <a:hlinkClick xmlns:r="http://schemas.openxmlformats.org/officeDocument/2006/relationships" r:id="rId1"/>
          <a:extLst>
            <a:ext uri="{FF2B5EF4-FFF2-40B4-BE49-F238E27FC236}">
              <a16:creationId xmlns:a16="http://schemas.microsoft.com/office/drawing/2014/main" id="{D7EF5140-5CFA-4589-8989-8229A18C5399}"/>
            </a:ext>
          </a:extLst>
        </xdr:cNvPr>
        <xdr:cNvSpPr/>
      </xdr:nvSpPr>
      <xdr:spPr>
        <a:xfrm>
          <a:off x="322793" y="507999"/>
          <a:ext cx="1477432" cy="244475"/>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3114675</xdr:colOff>
      <xdr:row>0</xdr:row>
      <xdr:rowOff>104775</xdr:rowOff>
    </xdr:from>
    <xdr:to>
      <xdr:col>1</xdr:col>
      <xdr:colOff>5134535</xdr:colOff>
      <xdr:row>1</xdr:row>
      <xdr:rowOff>171448</xdr:rowOff>
    </xdr:to>
    <xdr:sp macro="" textlink="">
      <xdr:nvSpPr>
        <xdr:cNvPr id="2" name="Avrundet rektangel 3">
          <a:hlinkClick xmlns:r="http://schemas.openxmlformats.org/officeDocument/2006/relationships" r:id="rId1"/>
          <a:extLst>
            <a:ext uri="{FF2B5EF4-FFF2-40B4-BE49-F238E27FC236}">
              <a16:creationId xmlns:a16="http://schemas.microsoft.com/office/drawing/2014/main" id="{B81A16D6-AB9C-4918-B1C7-ABD8D631B191}"/>
            </a:ext>
          </a:extLst>
        </xdr:cNvPr>
        <xdr:cNvSpPr/>
      </xdr:nvSpPr>
      <xdr:spPr>
        <a:xfrm>
          <a:off x="3876675" y="104775"/>
          <a:ext cx="2019860" cy="228598"/>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143983</xdr:rowOff>
    </xdr:from>
    <xdr:to>
      <xdr:col>8</xdr:col>
      <xdr:colOff>46856</xdr:colOff>
      <xdr:row>2</xdr:row>
      <xdr:rowOff>14987</xdr:rowOff>
    </xdr:to>
    <xdr:sp macro="" textlink="">
      <xdr:nvSpPr>
        <xdr:cNvPr id="2" name="Avrundet rektangel 3">
          <a:hlinkClick xmlns:r="http://schemas.openxmlformats.org/officeDocument/2006/relationships" r:id="rId1"/>
          <a:extLst>
            <a:ext uri="{FF2B5EF4-FFF2-40B4-BE49-F238E27FC236}">
              <a16:creationId xmlns:a16="http://schemas.microsoft.com/office/drawing/2014/main" id="{FEFE7D84-4B0F-440C-B0BA-69E1322D66E8}"/>
            </a:ext>
          </a:extLst>
        </xdr:cNvPr>
        <xdr:cNvSpPr/>
      </xdr:nvSpPr>
      <xdr:spPr>
        <a:xfrm>
          <a:off x="4082902" y="143983"/>
          <a:ext cx="2021854" cy="223429"/>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11207</xdr:colOff>
      <xdr:row>19</xdr:row>
      <xdr:rowOff>67236</xdr:rowOff>
    </xdr:from>
    <xdr:to>
      <xdr:col>7</xdr:col>
      <xdr:colOff>2031067</xdr:colOff>
      <xdr:row>20</xdr:row>
      <xdr:rowOff>116539</xdr:rowOff>
    </xdr:to>
    <xdr:sp macro="" textlink="">
      <xdr:nvSpPr>
        <xdr:cNvPr id="7" name="Avrundet rektangel 6">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739589" y="3585883"/>
          <a:ext cx="2019860" cy="228597"/>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7</xdr:col>
      <xdr:colOff>22413</xdr:colOff>
      <xdr:row>8</xdr:row>
      <xdr:rowOff>179293</xdr:rowOff>
    </xdr:from>
    <xdr:to>
      <xdr:col>7</xdr:col>
      <xdr:colOff>2042273</xdr:colOff>
      <xdr:row>10</xdr:row>
      <xdr:rowOff>49303</xdr:rowOff>
    </xdr:to>
    <xdr:sp macro="" textlink="">
      <xdr:nvSpPr>
        <xdr:cNvPr id="9" name="Avrundet rektangel 8">
          <a:hlinkClick xmlns:r="http://schemas.openxmlformats.org/officeDocument/2006/relationships" r:id="rId1"/>
          <a:extLst>
            <a:ext uri="{FF2B5EF4-FFF2-40B4-BE49-F238E27FC236}">
              <a16:creationId xmlns:a16="http://schemas.microsoft.com/office/drawing/2014/main" id="{00000000-0008-0000-0800-000009000000}"/>
            </a:ext>
          </a:extLst>
        </xdr:cNvPr>
        <xdr:cNvSpPr/>
      </xdr:nvSpPr>
      <xdr:spPr>
        <a:xfrm>
          <a:off x="750795" y="1725705"/>
          <a:ext cx="2019860" cy="228598"/>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6</xdr:col>
      <xdr:colOff>142314</xdr:colOff>
      <xdr:row>24</xdr:row>
      <xdr:rowOff>104216</xdr:rowOff>
    </xdr:from>
    <xdr:to>
      <xdr:col>19</xdr:col>
      <xdr:colOff>371475</xdr:colOff>
      <xdr:row>32</xdr:row>
      <xdr:rowOff>19050</xdr:rowOff>
    </xdr:to>
    <xdr:sp macro="" textlink="">
      <xdr:nvSpPr>
        <xdr:cNvPr id="11" name="TekstSylinder 10">
          <a:extLst>
            <a:ext uri="{FF2B5EF4-FFF2-40B4-BE49-F238E27FC236}">
              <a16:creationId xmlns:a16="http://schemas.microsoft.com/office/drawing/2014/main" id="{00000000-0008-0000-0800-00000B000000}"/>
            </a:ext>
          </a:extLst>
        </xdr:cNvPr>
        <xdr:cNvSpPr txBox="1"/>
      </xdr:nvSpPr>
      <xdr:spPr>
        <a:xfrm>
          <a:off x="1285314" y="4561916"/>
          <a:ext cx="6534711" cy="13626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 </a:t>
          </a:r>
          <a:endParaRPr lang="nb-NO">
            <a:effectLst/>
          </a:endParaRPr>
        </a:p>
        <a:p>
          <a:r>
            <a:rPr lang="nb-NO" sz="1100"/>
            <a:t>The methodology for calculating deposit and lending margins was revised in the first 1Q26. </a:t>
          </a:r>
          <a:br>
            <a:rPr lang="nb-NO" sz="1100"/>
          </a:br>
          <a:r>
            <a:rPr lang="nb-NO" sz="1100"/>
            <a:t>Costs related to the crisis management fund and contributions from fixed-rate derivatives are now included in the lending margin, while costs related to the guarantee fund are included in the deposit margin. </a:t>
          </a:r>
          <a:br>
            <a:rPr lang="nb-NO" sz="1100"/>
          </a:br>
          <a:br>
            <a:rPr lang="nb-NO" sz="1100"/>
          </a:br>
          <a:r>
            <a:rPr lang="nb-NO" sz="1100"/>
            <a:t>The margins have been restated retrospectively up to and including the 1Q2024.</a:t>
          </a:r>
        </a:p>
        <a:p>
          <a:r>
            <a:rPr lang="nb-NO" sz="1100">
              <a:solidFill>
                <a:schemeClr val="dk1"/>
              </a:solidFill>
              <a:effectLst/>
              <a:latin typeface="+mn-lt"/>
              <a:ea typeface="+mn-ea"/>
              <a:cs typeface="+mn-cs"/>
            </a:rPr>
            <a:t>See APM for definitions. </a:t>
          </a:r>
          <a:endParaRPr lang="nb-NO"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10645</xdr:colOff>
      <xdr:row>8</xdr:row>
      <xdr:rowOff>112059</xdr:rowOff>
    </xdr:from>
    <xdr:to>
      <xdr:col>2</xdr:col>
      <xdr:colOff>2644587</xdr:colOff>
      <xdr:row>9</xdr:row>
      <xdr:rowOff>145676</xdr:rowOff>
    </xdr:to>
    <xdr:sp macro="" textlink="">
      <xdr:nvSpPr>
        <xdr:cNvPr id="6" name="Avrundet rektangel 5">
          <a:hlinkClick xmlns:r="http://schemas.openxmlformats.org/officeDocument/2006/relationships" r:id="rId1"/>
          <a:extLst>
            <a:ext uri="{FF2B5EF4-FFF2-40B4-BE49-F238E27FC236}">
              <a16:creationId xmlns:a16="http://schemas.microsoft.com/office/drawing/2014/main" id="{00000000-0008-0000-0600-000006000000}"/>
            </a:ext>
          </a:extLst>
        </xdr:cNvPr>
        <xdr:cNvSpPr/>
      </xdr:nvSpPr>
      <xdr:spPr>
        <a:xfrm>
          <a:off x="593351" y="1669677"/>
          <a:ext cx="2633942" cy="212911"/>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1</xdr:col>
      <xdr:colOff>280148</xdr:colOff>
      <xdr:row>23</xdr:row>
      <xdr:rowOff>56030</xdr:rowOff>
    </xdr:from>
    <xdr:to>
      <xdr:col>2</xdr:col>
      <xdr:colOff>2692214</xdr:colOff>
      <xdr:row>24</xdr:row>
      <xdr:rowOff>105334</xdr:rowOff>
    </xdr:to>
    <xdr:sp macro="" textlink="">
      <xdr:nvSpPr>
        <xdr:cNvPr id="7" name="Avrundet rektangel 6">
          <a:hlinkClick xmlns:r="http://schemas.openxmlformats.org/officeDocument/2006/relationships" r:id="rId1"/>
          <a:extLst>
            <a:ext uri="{FF2B5EF4-FFF2-40B4-BE49-F238E27FC236}">
              <a16:creationId xmlns:a16="http://schemas.microsoft.com/office/drawing/2014/main" id="{00000000-0008-0000-0600-000007000000}"/>
            </a:ext>
          </a:extLst>
        </xdr:cNvPr>
        <xdr:cNvSpPr/>
      </xdr:nvSpPr>
      <xdr:spPr>
        <a:xfrm>
          <a:off x="571501" y="4157383"/>
          <a:ext cx="2703419" cy="228598"/>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2</xdr:col>
      <xdr:colOff>22412</xdr:colOff>
      <xdr:row>34</xdr:row>
      <xdr:rowOff>112057</xdr:rowOff>
    </xdr:from>
    <xdr:to>
      <xdr:col>2</xdr:col>
      <xdr:colOff>2725831</xdr:colOff>
      <xdr:row>35</xdr:row>
      <xdr:rowOff>161361</xdr:rowOff>
    </xdr:to>
    <xdr:sp macro="" textlink="">
      <xdr:nvSpPr>
        <xdr:cNvPr id="9" name="Avrundet rektangel 8">
          <a:hlinkClick xmlns:r="http://schemas.openxmlformats.org/officeDocument/2006/relationships" r:id="rId1"/>
          <a:extLst>
            <a:ext uri="{FF2B5EF4-FFF2-40B4-BE49-F238E27FC236}">
              <a16:creationId xmlns:a16="http://schemas.microsoft.com/office/drawing/2014/main" id="{00000000-0008-0000-0600-000009000000}"/>
            </a:ext>
          </a:extLst>
        </xdr:cNvPr>
        <xdr:cNvSpPr/>
      </xdr:nvSpPr>
      <xdr:spPr>
        <a:xfrm>
          <a:off x="605118" y="6196851"/>
          <a:ext cx="2703419" cy="228598"/>
        </a:xfrm>
        <a:prstGeom prst="round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b-NO" sz="700" b="1">
              <a:latin typeface="Verdana" panose="020B0604030504040204" pitchFamily="34" charset="0"/>
              <a:ea typeface="Verdana" panose="020B0604030504040204" pitchFamily="34" charset="0"/>
              <a:cs typeface="Verdana" panose="020B0604030504040204" pitchFamily="34" charset="0"/>
            </a:rPr>
            <a:t>Back to table of contents</a:t>
          </a:r>
        </a:p>
      </xdr:txBody>
    </xdr:sp>
    <xdr:clientData/>
  </xdr:twoCellAnchor>
  <xdr:twoCellAnchor>
    <xdr:from>
      <xdr:col>45</xdr:col>
      <xdr:colOff>100855</xdr:colOff>
      <xdr:row>29</xdr:row>
      <xdr:rowOff>-1</xdr:rowOff>
    </xdr:from>
    <xdr:to>
      <xdr:col>57</xdr:col>
      <xdr:colOff>537883</xdr:colOff>
      <xdr:row>39</xdr:row>
      <xdr:rowOff>89646</xdr:rowOff>
    </xdr:to>
    <xdr:sp macro="" textlink="">
      <xdr:nvSpPr>
        <xdr:cNvPr id="10" name="TekstSylinder 9">
          <a:extLst>
            <a:ext uri="{FF2B5EF4-FFF2-40B4-BE49-F238E27FC236}">
              <a16:creationId xmlns:a16="http://schemas.microsoft.com/office/drawing/2014/main" id="{00000000-0008-0000-0600-00000A000000}"/>
            </a:ext>
          </a:extLst>
        </xdr:cNvPr>
        <xdr:cNvSpPr txBox="1"/>
      </xdr:nvSpPr>
      <xdr:spPr>
        <a:xfrm>
          <a:off x="29471473" y="5188323"/>
          <a:ext cx="9827557" cy="18937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endParaRPr lang="nb-NO" sz="1100"/>
        </a:p>
      </xdr:txBody>
    </xdr:sp>
    <xdr:clientData/>
  </xdr:twoCellAnchor>
  <xdr:twoCellAnchor>
    <xdr:from>
      <xdr:col>45</xdr:col>
      <xdr:colOff>40342</xdr:colOff>
      <xdr:row>3</xdr:row>
      <xdr:rowOff>29136</xdr:rowOff>
    </xdr:from>
    <xdr:to>
      <xdr:col>57</xdr:col>
      <xdr:colOff>477370</xdr:colOff>
      <xdr:row>23</xdr:row>
      <xdr:rowOff>156882</xdr:rowOff>
    </xdr:to>
    <xdr:sp macro="" textlink="">
      <xdr:nvSpPr>
        <xdr:cNvPr id="11" name="TekstSylinder 10">
          <a:extLst>
            <a:ext uri="{FF2B5EF4-FFF2-40B4-BE49-F238E27FC236}">
              <a16:creationId xmlns:a16="http://schemas.microsoft.com/office/drawing/2014/main" id="{00000000-0008-0000-0600-00000B000000}"/>
            </a:ext>
          </a:extLst>
        </xdr:cNvPr>
        <xdr:cNvSpPr txBox="1"/>
      </xdr:nvSpPr>
      <xdr:spPr>
        <a:xfrm>
          <a:off x="29410960" y="679077"/>
          <a:ext cx="9827557" cy="35791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mn-lt"/>
              <a:ea typeface="+mn-ea"/>
              <a:cs typeface="+mn-cs"/>
            </a:rPr>
            <a:t>Comments:</a:t>
          </a:r>
          <a:endParaRPr lang="nb-NO">
            <a:effectLst/>
          </a:endParaRPr>
        </a:p>
        <a:p>
          <a:endParaRPr lang="nb-N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SREGNSKAPSRAPPORTER\Dagsbalansen\DB01-08-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Bal%20Sheet,%20P&amp;L%20v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AAO.sb1a.sparebank1.no\AAO-Department$\okonomi\1%20Rapportering\Regnskapsrapportering\1%20Konsern\Mal%20kvartalsrapport%20for%20SB1%20&#216;stlandet%20med%20kvartaler.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Mal%20kvartalsrapport%20for%20SB1%20&#216;stlandet.xlsx" TargetMode="External"/><Relationship Id="rId2" Type="http://schemas.openxmlformats.org/officeDocument/2006/relationships/externalLinkPath" Target="https://sb1ostlandet.sharepoint.com/sites/msteams_47060e/Delte%20dokumenter/1%20Regnskapsrapportering/1%20Konsern/Mal%20kvartalsrapport%20for%20SB1%20&#216;stlandet.xlsx" TargetMode="External"/><Relationship Id="rId1" Type="http://schemas.openxmlformats.org/officeDocument/2006/relationships/externalLinkPath" Target="/sites/msteams_47060e/Delte%20dokumenter/1%20Regnskapsrapportering/1%20Konsern/Mal%20kvartalsrapport%20for%20SB1%20&#216;stlande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noask-sfi001\finance\FINANCE\OKONOMI\YEAR%202002\BUSA\Yearend%20Reporting%20Model%202002%20-%20TL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D37997\FINANPAK\DAGSBA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12mdr."/>
      <sheetName val="Kommentar"/>
      <sheetName val="DiagrUtlån"/>
      <sheetName val="DiagrInnskudd"/>
      <sheetName val="Tabell"/>
      <sheetName val="Grunnlag"/>
      <sheetName val="Verdiberegning før skatt"/>
      <sheetName val="DiagrUtl?n"/>
      <sheetName val="Verdiberegning f?r skatt"/>
      <sheetName val="Utvikling nettonedskrivninger"/>
      <sheetName val="beh_1010"/>
      <sheetName val="beh_1110"/>
      <sheetName val="beh_1210"/>
      <sheetName val="beh_211"/>
      <sheetName val="31.07.2010"/>
      <sheetName val="beh_511"/>
      <sheetName val="beh_611"/>
      <sheetName val="beh_0710"/>
      <sheetName val="beh_0810"/>
      <sheetName val="beh_910"/>
      <sheetName val="31.08.gml"/>
      <sheetName val="Gjeld_311210"/>
      <sheetName val="Gjeld_280211"/>
      <sheetName val="beh_0811"/>
      <sheetName val="beh_311"/>
      <sheetName val="beh_411"/>
      <sheetName val="beh_711"/>
      <sheetName val="Gjeld_3103.2011"/>
      <sheetName val="Gjeld_2904.2011"/>
      <sheetName val="Gjeld_31.05.2011"/>
      <sheetName val="beh_0911"/>
      <sheetName val="beh_1011"/>
      <sheetName val="beh_1111"/>
      <sheetName val="beh_1211"/>
      <sheetName val="310_beh_1011"/>
      <sheetName val="310_beh_1211"/>
      <sheetName val="DiagrUtl_n"/>
      <sheetName val="Verdiberegning f_r skatt"/>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ket Cap"/>
      <sheetName val="Market_Cap"/>
      <sheetName val="Tabell"/>
    </sheetNames>
    <sheetDataSet>
      <sheetData sheetId="0" refreshError="1">
        <row r="22">
          <cell r="A22">
            <v>36431</v>
          </cell>
          <cell r="B22" t="str">
            <v>EUR</v>
          </cell>
        </row>
        <row r="23">
          <cell r="A23" t="str">
            <v>USD</v>
          </cell>
          <cell r="B23">
            <v>0.95248073607711292</v>
          </cell>
        </row>
        <row r="24">
          <cell r="A24" t="str">
            <v>Spot rate</v>
          </cell>
        </row>
        <row r="25">
          <cell r="A25">
            <v>36341</v>
          </cell>
          <cell r="B25" t="str">
            <v>EUR</v>
          </cell>
        </row>
        <row r="26">
          <cell r="A26" t="str">
            <v>USD</v>
          </cell>
          <cell r="B26">
            <v>0.969678163817429</v>
          </cell>
        </row>
        <row r="28">
          <cell r="A28">
            <v>36250</v>
          </cell>
          <cell r="B28" t="str">
            <v>EUR</v>
          </cell>
        </row>
        <row r="29">
          <cell r="A29" t="str">
            <v>USD</v>
          </cell>
          <cell r="B29">
            <v>0.92635479388605835</v>
          </cell>
        </row>
        <row r="31">
          <cell r="A31">
            <v>36161</v>
          </cell>
          <cell r="B31" t="str">
            <v>EUR</v>
          </cell>
        </row>
        <row r="32">
          <cell r="A32" t="str">
            <v>USD</v>
          </cell>
          <cell r="B32">
            <v>0.85164367228751492</v>
          </cell>
        </row>
        <row r="34">
          <cell r="A34">
            <v>36068</v>
          </cell>
          <cell r="B34" t="str">
            <v>XEU</v>
          </cell>
        </row>
        <row r="35">
          <cell r="A35" t="str">
            <v>USD</v>
          </cell>
          <cell r="B35">
            <v>0.84925690021231426</v>
          </cell>
        </row>
        <row r="37">
          <cell r="A37">
            <v>35976</v>
          </cell>
          <cell r="B37" t="str">
            <v>XEU</v>
          </cell>
        </row>
        <row r="38">
          <cell r="A38" t="str">
            <v>USD</v>
          </cell>
          <cell r="B38">
            <v>0.91082976591675024</v>
          </cell>
        </row>
        <row r="40">
          <cell r="A40">
            <v>35885</v>
          </cell>
          <cell r="B40" t="str">
            <v>XEU</v>
          </cell>
        </row>
        <row r="41">
          <cell r="A41" t="str">
            <v>USD</v>
          </cell>
          <cell r="B41">
            <v>0.93005952380952384</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uksanvisning"/>
      <sheetName val="Hovedtall proforma"/>
      <sheetName val="Arbeidsoversikt_status"/>
      <sheetName val="Dato"/>
      <sheetName val="Beregninger"/>
      <sheetName val="Beregning APM_NY"/>
      <sheetName val="Hovedtall"/>
      <sheetName val="Resultat"/>
      <sheetName val="Balanse"/>
      <sheetName val="EK-avstemming"/>
      <sheetName val="Kontantstrøm"/>
      <sheetName val="Kvartalsresultat"/>
      <sheetName val="Note 1 Prinsipper og Note 2 kon"/>
      <sheetName val="Note 3 Segmentinformasjon"/>
      <sheetName val="Note 4 Kapitaldekning"/>
      <sheetName val="Note  5 Utlån"/>
      <sheetName val="Note 5 Utlån Sektor og næring"/>
      <sheetName val="Note 6 Tap"/>
      <sheetName val="Note 7 Netto res fra fin"/>
      <sheetName val="Note 8 Finansielle derivater"/>
      <sheetName val="Note 9 Likviditetsrisiko"/>
      <sheetName val="Note 10 Vurdering av vv fin"/>
      <sheetName val="Note 11 FI og motregning"/>
      <sheetName val="Note 12 Andre eiendeler"/>
      <sheetName val="Note 13 Innskudd fra kunder"/>
      <sheetName val="Note 14 Verdipapirgjeld"/>
      <sheetName val="Note 15 Annen gjeld og forplik"/>
      <sheetName val="Note 16 Egenkapitalbevis"/>
      <sheetName val="Note 17 Hendelser etter balanse"/>
      <sheetName val="APM"/>
      <sheetName val="Beregning APM (2)"/>
      <sheetName val="Hovedtall (2)"/>
      <sheetName val="Resultat (2)"/>
      <sheetName val="Balanse (2)"/>
      <sheetName val="EK-avstemming (2)"/>
      <sheetName val="Kontantstrøm (2)"/>
      <sheetName val="Kvartalsresultat (2)"/>
      <sheetName val="Note 1 Prinsipper og Note 2 (2)"/>
      <sheetName val="Note 3 Segmentinformasjon (2)"/>
      <sheetName val="Note 4 Kapitaldekning (2)"/>
      <sheetName val="Note  5 Utlån (2)"/>
      <sheetName val="Note 5 Utlån Næring"/>
      <sheetName val="Note 6 Tap (2)"/>
      <sheetName val="Note 7 Netto res fra fin (2)"/>
      <sheetName val="Note 8 Finansielle derivate (2"/>
      <sheetName val="Note 9 Likviditetsrisiko (2)"/>
      <sheetName val="Note 10 Vurdering av vv fin (2"/>
      <sheetName val="Note 11 FI og motregning (2)"/>
      <sheetName val="Note 12 Andre eiendeler (2)"/>
      <sheetName val="Note 13 Innskudd fra kunder (2"/>
      <sheetName val="Note 14 Verdipapirgjeld (2)"/>
      <sheetName val="Note 15 Annen gjeld og forp (2"/>
      <sheetName val="Note 16 Eierandelsbevis  (2)"/>
      <sheetName val="Note 17 Hendelser etter bal (2)"/>
      <sheetName val="APM (2)"/>
      <sheetName val="APM Norsk"/>
      <sheetName val="APM Engelsk"/>
      <sheetName val="Beregning APM"/>
      <sheetName val="Note 5 Utlån"/>
      <sheetName val="Note 5 Utlån (2)"/>
      <sheetName val="Note 16 Proforma resultat"/>
      <sheetName val="Note 18 Egenkapitalbevis"/>
      <sheetName val="Note 16 Proforma resultat (2)"/>
      <sheetName val="Note 18 Eierandelsbevis  (2)"/>
    </sheetNames>
    <sheetDataSet>
      <sheetData sheetId="0"/>
      <sheetData sheetId="1"/>
      <sheetData sheetId="2"/>
      <sheetData sheetId="3">
        <row r="12">
          <cell r="B12" t="str">
            <v>30.06.2018</v>
          </cell>
        </row>
      </sheetData>
      <sheetData sheetId="4">
        <row r="2">
          <cell r="B2">
            <v>1</v>
          </cell>
        </row>
      </sheetData>
      <sheetData sheetId="5"/>
      <sheetData sheetId="6">
        <row r="1">
          <cell r="L1">
            <v>0</v>
          </cell>
          <cell r="P1">
            <v>1</v>
          </cell>
        </row>
      </sheetData>
      <sheetData sheetId="7">
        <row r="4">
          <cell r="B4" t="str">
            <v>Skjules i Q4-rapporten</v>
          </cell>
        </row>
      </sheetData>
      <sheetData sheetId="8">
        <row r="4">
          <cell r="E4" t="str">
            <v>(mill. kroner)</v>
          </cell>
          <cell r="F4" t="str">
            <v>Noter</v>
          </cell>
          <cell r="G4">
            <v>43465</v>
          </cell>
          <cell r="H4">
            <v>43100</v>
          </cell>
          <cell r="I4">
            <v>2017</v>
          </cell>
        </row>
        <row r="5">
          <cell r="E5" t="str">
            <v>EIENDELER</v>
          </cell>
          <cell r="F5">
            <v>0</v>
          </cell>
          <cell r="G5">
            <v>0</v>
          </cell>
          <cell r="H5">
            <v>0</v>
          </cell>
          <cell r="I5">
            <v>0</v>
          </cell>
        </row>
        <row r="6">
          <cell r="E6" t="str">
            <v>Kontanter og fordringer på sentralbanker</v>
          </cell>
          <cell r="F6">
            <v>0</v>
          </cell>
          <cell r="G6">
            <v>1878.3081159999999</v>
          </cell>
          <cell r="H6">
            <v>672.68698600000005</v>
          </cell>
          <cell r="I6">
            <v>672.68698600000005</v>
          </cell>
        </row>
        <row r="7">
          <cell r="E7" t="str">
            <v>Utlån til og fordringer på kredittinstitusjoner</v>
          </cell>
          <cell r="F7">
            <v>0</v>
          </cell>
          <cell r="G7">
            <v>1022.7689820000001</v>
          </cell>
          <cell r="H7">
            <v>1807.8047610000001</v>
          </cell>
          <cell r="I7">
            <v>1807.8047610000001</v>
          </cell>
        </row>
        <row r="8">
          <cell r="E8" t="str">
            <v>Utlån til og fordringer på kunder</v>
          </cell>
          <cell r="F8" t="str">
            <v>5,6</v>
          </cell>
          <cell r="G8">
            <v>98605.716025999995</v>
          </cell>
          <cell r="H8">
            <v>90097.511352000001</v>
          </cell>
          <cell r="I8">
            <v>90097.511352000001</v>
          </cell>
        </row>
        <row r="9">
          <cell r="E9" t="str">
            <v>Sertifikater, obligasjoner og rentefond</v>
          </cell>
          <cell r="F9">
            <v>10</v>
          </cell>
          <cell r="G9">
            <v>14445.539526</v>
          </cell>
          <cell r="H9">
            <v>8883.2063739999994</v>
          </cell>
          <cell r="I9">
            <v>8883.2063739999994</v>
          </cell>
        </row>
        <row r="10">
          <cell r="E10" t="str">
            <v>Finansielle derivater</v>
          </cell>
          <cell r="F10" t="str">
            <v>8,10,11</v>
          </cell>
          <cell r="G10">
            <v>819.05522599999995</v>
          </cell>
          <cell r="H10">
            <v>581.66810399999997</v>
          </cell>
          <cell r="I10">
            <v>581.66810399999997</v>
          </cell>
        </row>
        <row r="11">
          <cell r="E11" t="str">
            <v>Aksjer, andeler og andre egenkapitalinteresser</v>
          </cell>
          <cell r="F11">
            <v>10</v>
          </cell>
          <cell r="G11">
            <v>593.61375299999997</v>
          </cell>
          <cell r="H11">
            <v>494.96768800000001</v>
          </cell>
          <cell r="I11">
            <v>494.96768800000001</v>
          </cell>
        </row>
        <row r="12">
          <cell r="E12" t="str">
            <v>Investering i tilknyttede selskaper og felleskontrollert virksomhet</v>
          </cell>
          <cell r="F12">
            <v>0</v>
          </cell>
          <cell r="G12">
            <v>4123.5721299999996</v>
          </cell>
          <cell r="H12">
            <v>3928.959006</v>
          </cell>
          <cell r="I12">
            <v>3928.959006</v>
          </cell>
        </row>
        <row r="13">
          <cell r="E13" t="str">
            <v>Investering i datterselskaper</v>
          </cell>
          <cell r="F13">
            <v>0</v>
          </cell>
          <cell r="G13">
            <v>0</v>
          </cell>
          <cell r="H13">
            <v>0</v>
          </cell>
          <cell r="I13">
            <v>0</v>
          </cell>
        </row>
        <row r="14">
          <cell r="E14" t="str">
            <v>Eiendeler holdt for salg</v>
          </cell>
          <cell r="F14">
            <v>0</v>
          </cell>
          <cell r="G14">
            <v>0</v>
          </cell>
          <cell r="H14">
            <v>0</v>
          </cell>
          <cell r="I14">
            <v>0</v>
          </cell>
        </row>
        <row r="15">
          <cell r="E15" t="str">
            <v>Eiendom, anlegg og utstyr</v>
          </cell>
          <cell r="F15">
            <v>0</v>
          </cell>
          <cell r="G15">
            <v>543.07394399999998</v>
          </cell>
          <cell r="H15">
            <v>578.47511299999996</v>
          </cell>
          <cell r="I15">
            <v>578.47511299999996</v>
          </cell>
        </row>
        <row r="16">
          <cell r="E16" t="str">
            <v>Goodwill og andre immaterielle eiendeler</v>
          </cell>
          <cell r="F16">
            <v>0</v>
          </cell>
          <cell r="G16">
            <v>399.57269600000001</v>
          </cell>
          <cell r="H16">
            <v>366.49702100000002</v>
          </cell>
          <cell r="I16">
            <v>366.49702100000002</v>
          </cell>
        </row>
        <row r="17">
          <cell r="E17" t="str">
            <v>Eiendel ved utsatt skatt</v>
          </cell>
          <cell r="F17">
            <v>0</v>
          </cell>
          <cell r="G17">
            <v>0</v>
          </cell>
          <cell r="H17">
            <v>0</v>
          </cell>
          <cell r="I17">
            <v>0</v>
          </cell>
        </row>
        <row r="18">
          <cell r="E18" t="str">
            <v>Andre eiendeler</v>
          </cell>
          <cell r="F18">
            <v>12</v>
          </cell>
          <cell r="G18">
            <v>1041.1232949999999</v>
          </cell>
          <cell r="H18">
            <v>909.55013299999996</v>
          </cell>
          <cell r="I18">
            <v>909.55013299999996</v>
          </cell>
        </row>
        <row r="19">
          <cell r="E19" t="str">
            <v>Sum eiendeler</v>
          </cell>
          <cell r="F19">
            <v>0</v>
          </cell>
          <cell r="G19">
            <v>123472.343694</v>
          </cell>
          <cell r="H19">
            <v>108321.32653799999</v>
          </cell>
          <cell r="I19">
            <v>108321.32653799999</v>
          </cell>
        </row>
        <row r="20">
          <cell r="E20">
            <v>0</v>
          </cell>
          <cell r="F20">
            <v>0</v>
          </cell>
          <cell r="G20">
            <v>0</v>
          </cell>
          <cell r="H20">
            <v>0</v>
          </cell>
          <cell r="I20">
            <v>0</v>
          </cell>
        </row>
        <row r="21">
          <cell r="E21" t="str">
            <v>FORPLIKTELSER</v>
          </cell>
          <cell r="F21">
            <v>0</v>
          </cell>
          <cell r="G21">
            <v>0</v>
          </cell>
          <cell r="H21">
            <v>0</v>
          </cell>
          <cell r="I21">
            <v>0</v>
          </cell>
        </row>
        <row r="22">
          <cell r="E22" t="str">
            <v>Innskudd fra og gjeld til kredittinstitusjoner</v>
          </cell>
          <cell r="F22">
            <v>0</v>
          </cell>
          <cell r="G22">
            <v>2635.6622080000002</v>
          </cell>
          <cell r="H22">
            <v>2285.8654080000001</v>
          </cell>
          <cell r="I22">
            <v>2285.8654080000001</v>
          </cell>
        </row>
        <row r="23">
          <cell r="E23" t="str">
            <v>Innskudd fra og gjeld til kunder</v>
          </cell>
          <cell r="F23">
            <v>13</v>
          </cell>
          <cell r="G23">
            <v>71496.704425000004</v>
          </cell>
          <cell r="H23">
            <v>65985.425443</v>
          </cell>
          <cell r="I23">
            <v>65985.425443</v>
          </cell>
        </row>
        <row r="24">
          <cell r="E24" t="str">
            <v>Gjeld stiftet ved utstedelse av verdipapirer</v>
          </cell>
          <cell r="F24" t="str">
            <v>10,14</v>
          </cell>
          <cell r="G24">
            <v>31984.282126999999</v>
          </cell>
          <cell r="H24">
            <v>23685.531761999999</v>
          </cell>
          <cell r="I24">
            <v>23685.531761999999</v>
          </cell>
        </row>
        <row r="25">
          <cell r="E25" t="str">
            <v>Finansielle derivater</v>
          </cell>
          <cell r="F25" t="str">
            <v>8,10,11</v>
          </cell>
          <cell r="G25">
            <v>353.83291300000002</v>
          </cell>
          <cell r="H25">
            <v>306.71988099999999</v>
          </cell>
          <cell r="I25">
            <v>306.71988099999999</v>
          </cell>
        </row>
        <row r="26">
          <cell r="E26" t="str">
            <v>Forpliktelser ved periodeskatt</v>
          </cell>
          <cell r="F26">
            <v>0</v>
          </cell>
          <cell r="G26">
            <v>248.25874899999999</v>
          </cell>
          <cell r="H26">
            <v>358.05188800000002</v>
          </cell>
          <cell r="I26">
            <v>358.05188800000002</v>
          </cell>
        </row>
        <row r="27">
          <cell r="E27" t="str">
            <v>Forpliktelser ved utsatt skatt</v>
          </cell>
          <cell r="F27">
            <v>0</v>
          </cell>
          <cell r="G27">
            <v>201.742031</v>
          </cell>
          <cell r="H27">
            <v>121.67645899999999</v>
          </cell>
          <cell r="I27">
            <v>121.67645899999999</v>
          </cell>
        </row>
        <row r="28">
          <cell r="E28" t="str">
            <v>Annen gjeld og balanseført forpliktelse</v>
          </cell>
          <cell r="F28">
            <v>15</v>
          </cell>
          <cell r="G28">
            <v>687.15079999999989</v>
          </cell>
          <cell r="H28">
            <v>540.71019000000001</v>
          </cell>
          <cell r="I28">
            <v>540.71019000000001</v>
          </cell>
        </row>
        <row r="29">
          <cell r="E29" t="str">
            <v>Ansvarlig lånekapital</v>
          </cell>
          <cell r="F29" t="str">
            <v>10,14</v>
          </cell>
          <cell r="G29">
            <v>1102.3983880000001</v>
          </cell>
          <cell r="H29">
            <v>1705.7639509999999</v>
          </cell>
          <cell r="I29">
            <v>1705.7639509999999</v>
          </cell>
        </row>
        <row r="30">
          <cell r="E30" t="str">
            <v>Sum gjeld</v>
          </cell>
          <cell r="F30">
            <v>0</v>
          </cell>
          <cell r="G30">
            <v>108710.03164100001</v>
          </cell>
          <cell r="H30">
            <v>94989.744981999989</v>
          </cell>
          <cell r="I30">
            <v>94989.744981999989</v>
          </cell>
        </row>
        <row r="31">
          <cell r="E31">
            <v>0</v>
          </cell>
          <cell r="F31">
            <v>0</v>
          </cell>
          <cell r="G31">
            <v>0</v>
          </cell>
          <cell r="H31">
            <v>0</v>
          </cell>
          <cell r="I31">
            <v>0</v>
          </cell>
        </row>
        <row r="32">
          <cell r="E32" t="str">
            <v>EGENKAPITAL</v>
          </cell>
          <cell r="F32">
            <v>0</v>
          </cell>
          <cell r="G32">
            <v>0</v>
          </cell>
          <cell r="H32">
            <v>0</v>
          </cell>
          <cell r="I32">
            <v>0</v>
          </cell>
        </row>
        <row r="33">
          <cell r="E33" t="str">
            <v>Egenkapitalbevis</v>
          </cell>
          <cell r="F33">
            <v>18</v>
          </cell>
          <cell r="G33">
            <v>5765.9760930000002</v>
          </cell>
          <cell r="H33">
            <v>5358.8723499999996</v>
          </cell>
          <cell r="I33">
            <v>5358.8723499999996</v>
          </cell>
        </row>
        <row r="34">
          <cell r="E34" t="str">
            <v>Overkursfond</v>
          </cell>
          <cell r="F34">
            <v>18</v>
          </cell>
          <cell r="G34">
            <v>830.10758899999996</v>
          </cell>
          <cell r="H34">
            <v>547.368516</v>
          </cell>
          <cell r="I34">
            <v>547.368516</v>
          </cell>
        </row>
        <row r="35">
          <cell r="E35" t="str">
            <v>Utjevningsfond</v>
          </cell>
          <cell r="F35">
            <v>18</v>
          </cell>
          <cell r="G35">
            <v>2112.09610737711</v>
          </cell>
          <cell r="H35">
            <v>1583.6901267267601</v>
          </cell>
          <cell r="I35">
            <v>1583.6901267267601</v>
          </cell>
        </row>
        <row r="36">
          <cell r="E36" t="str">
            <v>Utbytte</v>
          </cell>
          <cell r="F36">
            <v>0</v>
          </cell>
          <cell r="G36">
            <v>477.21873068000002</v>
          </cell>
          <cell r="H36">
            <v>424.432748</v>
          </cell>
          <cell r="I36">
            <v>424.432748</v>
          </cell>
        </row>
        <row r="37">
          <cell r="E37" t="str">
            <v>Grunnfondskapital *)</v>
          </cell>
          <cell r="F37">
            <v>0</v>
          </cell>
          <cell r="G37">
            <v>3689.6450758767501</v>
          </cell>
          <cell r="H37">
            <v>3432.0858967551003</v>
          </cell>
          <cell r="I37">
            <v>3432.0858967551003</v>
          </cell>
        </row>
        <row r="38">
          <cell r="E38" t="str">
            <v>Annen innskutt egenkapital</v>
          </cell>
          <cell r="F38">
            <v>0</v>
          </cell>
          <cell r="G38">
            <v>166.15377000000001</v>
          </cell>
          <cell r="H38">
            <v>164.80550523656811</v>
          </cell>
          <cell r="I38">
            <v>164.80550523656811</v>
          </cell>
        </row>
        <row r="39">
          <cell r="E39" t="str">
            <v>Gavefond</v>
          </cell>
          <cell r="F39">
            <v>0</v>
          </cell>
          <cell r="G39">
            <v>14.661659999999999</v>
          </cell>
          <cell r="H39">
            <v>19.520132000000004</v>
          </cell>
          <cell r="I39">
            <v>19.520132000000004</v>
          </cell>
        </row>
        <row r="40">
          <cell r="E40" t="str">
            <v>Fond for urealiserte gevinster</v>
          </cell>
          <cell r="F40">
            <v>0</v>
          </cell>
          <cell r="G40">
            <v>253</v>
          </cell>
          <cell r="H40">
            <v>280.72628099999997</v>
          </cell>
          <cell r="I40">
            <v>280.72628099999997</v>
          </cell>
        </row>
        <row r="41">
          <cell r="E41" t="str">
            <v>Kundeutbytte</v>
          </cell>
          <cell r="F41">
            <v>0</v>
          </cell>
          <cell r="G41">
            <v>221.901596600169</v>
          </cell>
          <cell r="H41">
            <v>204.11640399999999</v>
          </cell>
          <cell r="I41">
            <v>204.11640399999999</v>
          </cell>
        </row>
        <row r="42">
          <cell r="E42" t="str">
            <v>Hybridkapital</v>
          </cell>
          <cell r="F42">
            <v>0</v>
          </cell>
          <cell r="G42">
            <v>400</v>
          </cell>
          <cell r="H42">
            <v>400</v>
          </cell>
          <cell r="I42">
            <v>400</v>
          </cell>
        </row>
        <row r="43">
          <cell r="E43" t="str">
            <v>Renter hybridkapital</v>
          </cell>
          <cell r="F43">
            <v>0</v>
          </cell>
          <cell r="G43">
            <v>-47.562805999999995</v>
          </cell>
          <cell r="H43">
            <v>-29.5</v>
          </cell>
          <cell r="I43">
            <v>-29.5</v>
          </cell>
        </row>
        <row r="44">
          <cell r="E44" t="str">
            <v>Annen egenkapital</v>
          </cell>
          <cell r="F44">
            <v>0</v>
          </cell>
          <cell r="G44">
            <v>775.866806</v>
          </cell>
          <cell r="H44">
            <v>882.8</v>
          </cell>
          <cell r="I44">
            <v>882.8</v>
          </cell>
        </row>
        <row r="45">
          <cell r="E45" t="str">
            <v>Ikke-kontrollerende eierinteresser</v>
          </cell>
          <cell r="F45">
            <v>0</v>
          </cell>
          <cell r="G45">
            <v>102.476</v>
          </cell>
          <cell r="H45">
            <v>62.4</v>
          </cell>
          <cell r="I45">
            <v>62.4</v>
          </cell>
        </row>
        <row r="46">
          <cell r="E46" t="str">
            <v>Sum egenkapital</v>
          </cell>
          <cell r="F46">
            <v>0</v>
          </cell>
          <cell r="G46">
            <v>14761.540622534032</v>
          </cell>
          <cell r="H46">
            <v>13331.317959718428</v>
          </cell>
          <cell r="I46">
            <v>13331.317959718428</v>
          </cell>
        </row>
        <row r="47">
          <cell r="E47">
            <v>0</v>
          </cell>
          <cell r="F47">
            <v>0</v>
          </cell>
          <cell r="G47">
            <v>0</v>
          </cell>
          <cell r="H47" t="str">
            <v xml:space="preserve"> </v>
          </cell>
          <cell r="I47" t="str">
            <v xml:space="preserve"> </v>
          </cell>
        </row>
        <row r="48">
          <cell r="E48" t="str">
            <v>Sum gjeld og egenkapital</v>
          </cell>
          <cell r="F48">
            <v>0</v>
          </cell>
          <cell r="G48">
            <v>123471.57226353404</v>
          </cell>
          <cell r="H48">
            <v>108321.06294171841</v>
          </cell>
          <cell r="I48">
            <v>108321.06294171841</v>
          </cell>
        </row>
        <row r="49">
          <cell r="E49">
            <v>0</v>
          </cell>
          <cell r="F49">
            <v>0</v>
          </cell>
          <cell r="G49">
            <v>0</v>
          </cell>
          <cell r="H49">
            <v>0</v>
          </cell>
          <cell r="I49">
            <v>0</v>
          </cell>
        </row>
        <row r="50">
          <cell r="E50">
            <v>0</v>
          </cell>
          <cell r="F50">
            <v>0</v>
          </cell>
          <cell r="G50">
            <v>0</v>
          </cell>
          <cell r="H50">
            <v>0</v>
          </cell>
          <cell r="I50">
            <v>0</v>
          </cell>
        </row>
        <row r="51">
          <cell r="E51">
            <v>0</v>
          </cell>
          <cell r="F51">
            <v>0</v>
          </cell>
          <cell r="G51">
            <v>0</v>
          </cell>
          <cell r="H51">
            <v>0</v>
          </cell>
          <cell r="I51">
            <v>0</v>
          </cell>
        </row>
        <row r="52">
          <cell r="E52" t="str">
            <v xml:space="preserve">Styret i SpareBank 1 Østlandet </v>
          </cell>
          <cell r="F52">
            <v>0</v>
          </cell>
          <cell r="G52">
            <v>0</v>
          </cell>
          <cell r="H52">
            <v>0</v>
          </cell>
          <cell r="I52">
            <v>0</v>
          </cell>
        </row>
        <row r="53">
          <cell r="E53" t="str">
            <v>Hamar, 7. februar 2019</v>
          </cell>
          <cell r="F53">
            <v>0</v>
          </cell>
          <cell r="G53">
            <v>0</v>
          </cell>
          <cell r="I53">
            <v>0</v>
          </cell>
        </row>
        <row r="54">
          <cell r="E54">
            <v>0</v>
          </cell>
          <cell r="F54">
            <v>0</v>
          </cell>
          <cell r="G54">
            <v>0</v>
          </cell>
        </row>
        <row r="58">
          <cell r="G58">
            <v>0.77143046596029308</v>
          </cell>
          <cell r="H58">
            <v>0.26359628158388659</v>
          </cell>
          <cell r="I58">
            <v>0.26359628158388659</v>
          </cell>
        </row>
        <row r="60">
          <cell r="G60">
            <v>0.11955416418467112</v>
          </cell>
          <cell r="H60">
            <v>0.12307225942650946</v>
          </cell>
          <cell r="I60">
            <v>0.12307225942650946</v>
          </cell>
        </row>
        <row r="67">
          <cell r="G67">
            <v>35722.342723000002</v>
          </cell>
          <cell r="H67">
            <v>27677.161121000001</v>
          </cell>
        </row>
        <row r="72">
          <cell r="E72" t="str">
            <v>(mill. kroner)</v>
          </cell>
          <cell r="F72" t="str">
            <v>Noter</v>
          </cell>
          <cell r="G72">
            <v>43465</v>
          </cell>
          <cell r="H72">
            <v>43100</v>
          </cell>
          <cell r="I72">
            <v>2017</v>
          </cell>
        </row>
        <row r="73">
          <cell r="E73" t="str">
            <v>Brutto utlån</v>
          </cell>
          <cell r="G73">
            <v>98940.269777329799</v>
          </cell>
          <cell r="H73">
            <v>90461.149747049989</v>
          </cell>
          <cell r="I73">
            <v>90461.149747049989</v>
          </cell>
        </row>
        <row r="75">
          <cell r="E75" t="str">
            <v>Lån til kredittinstitusjoner linje 3</v>
          </cell>
          <cell r="G75">
            <v>1022.7689820000001</v>
          </cell>
          <cell r="H75">
            <v>1807.8047610000001</v>
          </cell>
          <cell r="I75">
            <v>1807.8047610000001</v>
          </cell>
        </row>
        <row r="76">
          <cell r="E76" t="str">
            <v>Minus linje 3.1 (10310) Anfordringer til kredittinstitusjoner</v>
          </cell>
          <cell r="G76">
            <v>79.992040279999998</v>
          </cell>
          <cell r="H76">
            <v>1080.2302099999999</v>
          </cell>
          <cell r="I76">
            <v>63.352398999999998</v>
          </cell>
        </row>
        <row r="77">
          <cell r="E77" t="str">
            <v>SUM</v>
          </cell>
          <cell r="G77">
            <v>942.77694172000008</v>
          </cell>
          <cell r="H77">
            <v>727.57455100000016</v>
          </cell>
          <cell r="I77">
            <v>1744.452362</v>
          </cell>
        </row>
      </sheetData>
      <sheetData sheetId="9"/>
      <sheetData sheetId="10"/>
      <sheetData sheetId="11"/>
      <sheetData sheetId="12"/>
      <sheetData sheetId="13"/>
      <sheetData sheetId="14">
        <row r="42">
          <cell r="F42">
            <v>0</v>
          </cell>
        </row>
      </sheetData>
      <sheetData sheetId="15"/>
      <sheetData sheetId="16"/>
      <sheetData sheetId="17">
        <row r="36">
          <cell r="F36">
            <v>0</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ruksanvisning"/>
      <sheetName val="Hovedtall proforma"/>
      <sheetName val="Dato"/>
      <sheetName val="Arbeidsoversikt_status"/>
      <sheetName val="Status grafer_figurer"/>
      <sheetName val="CtrlPrint_Q1"/>
      <sheetName val="CtrlPrint_Q4"/>
      <sheetName val="Beregning APM_NY"/>
      <sheetName val="EK avk alternativer"/>
      <sheetName val="Hovedtall 1 "/>
      <sheetName val="Hovedtall 2"/>
      <sheetName val="Kvartalsresultat"/>
      <sheetName val="Resultat"/>
      <sheetName val="Balanse"/>
      <sheetName val="EK-avstemming"/>
      <sheetName val="Kontantstrøm "/>
      <sheetName val="Note 1 Generell informasjon"/>
      <sheetName val="Note 2 Regnskapsprinsipper"/>
      <sheetName val="Note 3 Segmentinformasjon"/>
      <sheetName val="Note 4 Kapitaldekning"/>
      <sheetName val="Note 5 Netto renteinntekter"/>
      <sheetName val="Note 6 Netto prov og andre innt"/>
      <sheetName val="Note 7 Netto res fra fin"/>
      <sheetName val="Note 8 Driftskostnader"/>
      <sheetName val="Note 9 Tap"/>
      <sheetName val="Note 10 Kredittinstitusjoner "/>
      <sheetName val="Note 11 Utlån 1"/>
      <sheetName val="Note 11 Utlån 2"/>
      <sheetName val="Note 12 Avsetn Tap 1"/>
      <sheetName val="Note 12 Avsetn Tap 2"/>
      <sheetName val="Note 13 Finansielle derivater"/>
      <sheetName val="Note 14 Vurdering av vv fin"/>
      <sheetName val="Note 15 Innskudd fra kunder"/>
      <sheetName val="Note 16 Verdipapirgjeld"/>
      <sheetName val="Note 17 Res pr egenkapitalbevis"/>
      <sheetName val="Note 18 Oppkjøp av virksomheter"/>
      <sheetName val="Note 18 Hendelser etter balanse"/>
      <sheetName val="EK-bevis"/>
      <sheetName val="CtrlPrint_Eng_Q1"/>
      <sheetName val="CtrlPrint_Eng_Q4"/>
      <sheetName val="Hovedtall 1 (2)"/>
      <sheetName val="Hovedtall 2 (2)"/>
      <sheetName val="Kvartalsresultat (2)"/>
      <sheetName val="Resultat (2)"/>
      <sheetName val="Balanse (2)"/>
      <sheetName val="EK-avstemming (2)"/>
      <sheetName val="Kontantstrøm (2)"/>
      <sheetName val="Note 1 Generell informasjon (2)"/>
      <sheetName val="Note 2 Regnskapsprinsipper (2)"/>
      <sheetName val="Note 3 Segmentinformasjon (2)"/>
      <sheetName val="Note 4 Kapitaldekning (2)"/>
      <sheetName val="Note 5 Netto renteinntekter(2)"/>
      <sheetName val="Note 6 Netto prov og andre  (2)"/>
      <sheetName val="Note 7 Netto res fra fin (2)"/>
      <sheetName val="Note 8 Driftskostnader (2)"/>
      <sheetName val="Note 9 Tap 1 (2)"/>
      <sheetName val="Note 10 Kredittinstitusjone (2)"/>
      <sheetName val="Note 11 Utlån (2)"/>
      <sheetName val="Note 11 - del 2 (2)"/>
      <sheetName val="Note 12 Tap (2)"/>
      <sheetName val="Note 12 Tap Migrering (2)"/>
      <sheetName val="Note 13 Finansielle derivate (2"/>
      <sheetName val="Note 14 Vurdering av vv fin (2"/>
      <sheetName val="Note 15 Innskudd fra kunder (2)"/>
      <sheetName val="Note 16 Verdipapirgjeld (2)"/>
      <sheetName val="Note 17 Res pr EKbevis  (2)"/>
      <sheetName val="Note 18 Hendelser etter bal (2)"/>
      <sheetName val="EK-bevis (2)"/>
      <sheetName val="Mal kvartalsrapport for SB1 Øst"/>
    </sheetNames>
    <sheetDataSet>
      <sheetData sheetId="0"/>
      <sheetData sheetId="1"/>
      <sheetData sheetId="2"/>
      <sheetData sheetId="3"/>
      <sheetData sheetId="4"/>
      <sheetData sheetId="5"/>
      <sheetData sheetId="6"/>
      <sheetData sheetId="7"/>
      <sheetData sheetId="8"/>
      <sheetData sheetId="9">
        <row r="1">
          <cell r="O1" t="str">
            <v>Antall dager akkumulert (endres hvert kvartal)</v>
          </cell>
        </row>
        <row r="7">
          <cell r="B7">
            <v>0</v>
          </cell>
          <cell r="D7">
            <v>1159.446974200001</v>
          </cell>
        </row>
        <row r="13">
          <cell r="B13">
            <v>0</v>
          </cell>
          <cell r="D13">
            <v>0.78477564999997984</v>
          </cell>
        </row>
        <row r="16">
          <cell r="B16">
            <v>0</v>
          </cell>
          <cell r="D16">
            <v>916.70779344000061</v>
          </cell>
        </row>
      </sheetData>
      <sheetData sheetId="10"/>
      <sheetData sheetId="11"/>
      <sheetData sheetId="12">
        <row r="18">
          <cell r="C18">
            <v>431.27254586999999</v>
          </cell>
        </row>
        <row r="23">
          <cell r="F23">
            <v>0</v>
          </cell>
        </row>
        <row r="28">
          <cell r="F28">
            <v>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A,B,C"/>
      <sheetName val="D1,D2,D3"/>
      <sheetName val="E"/>
      <sheetName val="F,G"/>
      <sheetName val="H"/>
      <sheetName val="I"/>
      <sheetName val="J1, J2"/>
      <sheetName val="K,L"/>
      <sheetName val="M"/>
      <sheetName val=" N"/>
      <sheetName val="O,P"/>
      <sheetName val="Q"/>
      <sheetName val="S, T"/>
      <sheetName val="U"/>
      <sheetName val="V"/>
      <sheetName val="W,X"/>
      <sheetName val="Installed machines"/>
    </sheetNames>
    <sheetDataSet>
      <sheetData sheetId="0">
        <row r="8">
          <cell r="J8">
            <v>1000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toplan"/>
      <sheetName val="In01"/>
      <sheetName val="In00"/>
      <sheetName val="In99"/>
      <sheetName val="Val.kurs"/>
      <sheetName val="Avst01"/>
      <sheetName val="Avst98"/>
      <sheetName val="Sammenlign"/>
      <sheetName val="DiaSam"/>
      <sheetName val="INPUT 5-10"/>
      <sheetName val="G.N.S Resultat 0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Jonas Engebakken" id="{159C1387-240F-4996-9B80-7FCF70FBD921}" userId="S::jonas.engebakken@sb1ostlandet.no::36e4babf-6d20-41e4-8375-3fb23c2e9c23" providerId="AD"/>
</personList>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4-06-25T09:37:37.44" personId="{159C1387-240F-4996-9B80-7FCF70FBD921}" id="{1AF31A32-7E96-4732-A459-7209FB982868}">
    <text xml:space="preserve">Kopier hele tabellen to kolonner til høyre og legg inn nye verdier i kolonne C og D.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ec.europa.eu/finance/docs/level-2-measures/C_2022_1931_1_EN_annexe_acte_autonome_part1_v6.pdf" TargetMode="External"/><Relationship Id="rId1" Type="http://schemas.openxmlformats.org/officeDocument/2006/relationships/hyperlink" Target="https://ec.europa.eu/finance/docs/level-2-measures/C_2022_1931_1_EN_annexe_acte_autonome_part1_v6.pdf" TargetMode="External"/><Relationship Id="rId4"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parebank1.no/en/ostlandet/about-us/investor.html"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9.xml"/><Relationship Id="rId1" Type="http://schemas.openxmlformats.org/officeDocument/2006/relationships/printerSettings" Target="../printerSettings/printerSettings2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B1:B305"/>
  <sheetViews>
    <sheetView showGridLines="0" tabSelected="1" workbookViewId="0">
      <selection activeCell="B59" sqref="B59"/>
    </sheetView>
  </sheetViews>
  <sheetFormatPr baseColWidth="10" defaultColWidth="11.42578125" defaultRowHeight="12.75"/>
  <cols>
    <col min="1" max="16384" width="11.42578125" style="15"/>
  </cols>
  <sheetData>
    <row r="1" spans="2:2" ht="14.25" customHeight="1"/>
    <row r="2" spans="2:2" ht="14.25" customHeight="1"/>
    <row r="3" spans="2:2" ht="14.25" customHeight="1">
      <c r="B3" s="14"/>
    </row>
    <row r="4" spans="2:2" ht="14.25" customHeight="1"/>
    <row r="5" spans="2:2" ht="14.25" customHeight="1">
      <c r="B5" s="16"/>
    </row>
    <row r="6" spans="2:2" ht="14.25" customHeight="1"/>
    <row r="7" spans="2:2" ht="14.25" customHeight="1">
      <c r="B7" s="13"/>
    </row>
    <row r="8" spans="2:2" ht="14.25" customHeight="1"/>
    <row r="9" spans="2:2" ht="14.25" customHeight="1"/>
    <row r="10" spans="2:2" ht="14.25" customHeight="1"/>
    <row r="11" spans="2:2" ht="14.25" customHeight="1"/>
    <row r="12" spans="2:2" ht="14.25" customHeight="1"/>
    <row r="13" spans="2:2" ht="14.25" customHeight="1"/>
    <row r="14" spans="2:2" ht="14.25" customHeight="1"/>
    <row r="15" spans="2:2" ht="14.25" customHeight="1"/>
    <row r="16" spans="2: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sheetData>
  <pageMargins left="0.7" right="0.7" top="0.75" bottom="0.75" header="0.3" footer="0.3"/>
  <pageSetup paperSize="9" orientation="portrait" horizontalDpi="144" verticalDpi="14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53">
    <tabColor theme="8" tint="0.59999389629810485"/>
  </sheetPr>
  <dimension ref="A1:AV90"/>
  <sheetViews>
    <sheetView showGridLines="0" workbookViewId="0">
      <selection activeCell="A134" sqref="A134"/>
    </sheetView>
  </sheetViews>
  <sheetFormatPr baseColWidth="10" defaultColWidth="11.42578125" defaultRowHeight="14.25"/>
  <cols>
    <col min="1" max="2" width="4.28515625" style="93" customWidth="1"/>
    <col min="3" max="7" width="2.140625" style="93" customWidth="1"/>
    <col min="8" max="8" width="42.140625" style="93" bestFit="1" customWidth="1"/>
    <col min="9" max="10" width="10.140625" style="93" hidden="1" customWidth="1"/>
    <col min="11" max="11" width="10.140625" style="93" customWidth="1"/>
    <col min="12" max="12" width="8.28515625" style="93" customWidth="1"/>
    <col min="13" max="17" width="6" style="93" customWidth="1"/>
    <col min="18" max="20" width="6" style="93" bestFit="1" customWidth="1"/>
    <col min="21" max="21" width="6" style="93" customWidth="1"/>
    <col min="22" max="30" width="6.42578125" style="93" bestFit="1" customWidth="1"/>
    <col min="31" max="31" width="6.85546875" style="93" bestFit="1" customWidth="1"/>
    <col min="32" max="33" width="6.42578125" style="93" bestFit="1" customWidth="1"/>
    <col min="34" max="35" width="6.85546875" style="93" bestFit="1" customWidth="1"/>
    <col min="36" max="44" width="6.42578125" style="93" bestFit="1" customWidth="1"/>
    <col min="45" max="46" width="6.85546875" style="93" bestFit="1" customWidth="1"/>
    <col min="47" max="48" width="6.42578125" style="93" bestFit="1" customWidth="1"/>
    <col min="49" max="16384" width="11.42578125" style="93"/>
  </cols>
  <sheetData>
    <row r="1" spans="1:48" ht="18.75" customHeight="1"/>
    <row r="2" spans="1:48" ht="18.75" customHeight="1">
      <c r="A2" s="94" t="s">
        <v>47</v>
      </c>
      <c r="B2" s="95"/>
      <c r="C2" s="95"/>
      <c r="D2" s="95"/>
      <c r="E2" s="95"/>
      <c r="F2" s="95"/>
      <c r="G2" s="95"/>
      <c r="H2" s="95"/>
      <c r="I2" s="95"/>
      <c r="J2" s="95"/>
      <c r="K2" s="95"/>
      <c r="L2" s="95"/>
      <c r="M2" s="95"/>
      <c r="N2" s="95"/>
      <c r="O2" s="95"/>
      <c r="P2" s="95"/>
      <c r="Q2" s="95"/>
      <c r="R2" s="95"/>
      <c r="S2" s="95"/>
      <c r="T2" s="95"/>
      <c r="U2" s="95"/>
      <c r="V2" s="95"/>
      <c r="W2" s="95"/>
      <c r="X2" s="95"/>
      <c r="Y2" s="95"/>
      <c r="Z2" s="95"/>
      <c r="AA2" s="95"/>
    </row>
    <row r="3" spans="1:48" ht="14.25" customHeight="1">
      <c r="A3" s="94"/>
      <c r="B3" s="95"/>
      <c r="C3" s="95"/>
      <c r="D3" s="95"/>
      <c r="E3" s="95"/>
      <c r="F3" s="95"/>
      <c r="G3" s="95"/>
      <c r="H3" s="95"/>
      <c r="I3" s="95"/>
      <c r="J3" s="95"/>
      <c r="K3" s="95"/>
      <c r="L3" s="95"/>
      <c r="M3" s="95"/>
      <c r="N3" s="95"/>
      <c r="O3" s="95"/>
      <c r="P3" s="95"/>
      <c r="Q3" s="95"/>
      <c r="R3" s="95"/>
      <c r="S3" s="95"/>
      <c r="T3" s="95"/>
      <c r="U3" s="95"/>
      <c r="V3" s="95"/>
      <c r="W3" s="95"/>
      <c r="X3" s="95"/>
      <c r="Y3" s="95"/>
      <c r="Z3" s="95"/>
      <c r="AA3" s="95"/>
      <c r="AB3" s="19"/>
      <c r="AC3" s="19"/>
      <c r="AD3" s="19"/>
      <c r="AE3" s="22"/>
      <c r="AF3" s="85"/>
    </row>
    <row r="4" spans="1:48" ht="14.25" customHeight="1">
      <c r="A4" s="94"/>
      <c r="B4" s="95"/>
      <c r="C4" s="95"/>
      <c r="D4" s="95"/>
      <c r="E4" s="95"/>
      <c r="F4" s="95"/>
      <c r="G4" s="95"/>
      <c r="H4" s="95"/>
      <c r="I4" s="95"/>
      <c r="J4" s="95"/>
      <c r="K4" s="95"/>
      <c r="L4" s="95"/>
      <c r="M4" s="95"/>
      <c r="N4" s="95"/>
      <c r="O4" s="95"/>
      <c r="P4" s="95"/>
      <c r="Q4" s="95"/>
      <c r="R4" s="95"/>
      <c r="S4" s="95"/>
      <c r="T4" s="95"/>
      <c r="U4" s="95"/>
      <c r="V4" s="95"/>
      <c r="W4" s="95"/>
      <c r="X4" s="95"/>
      <c r="Y4" s="95"/>
      <c r="Z4" s="95"/>
      <c r="AA4" s="95"/>
      <c r="AB4" s="19"/>
      <c r="AC4" s="19"/>
      <c r="AD4" s="19"/>
      <c r="AE4" s="22"/>
      <c r="AF4" s="85"/>
    </row>
    <row r="5" spans="1:48" ht="14.25" customHeight="1">
      <c r="A5" s="94"/>
      <c r="B5" s="97"/>
      <c r="C5" s="98"/>
      <c r="D5" s="98"/>
      <c r="E5" s="98"/>
      <c r="F5" s="98"/>
      <c r="G5" s="98"/>
      <c r="H5" s="90" t="s">
        <v>530</v>
      </c>
      <c r="I5" s="137" t="s">
        <v>531</v>
      </c>
      <c r="J5" s="137" t="s">
        <v>532</v>
      </c>
      <c r="K5" s="137" t="s">
        <v>533</v>
      </c>
      <c r="L5" s="138" t="s">
        <v>534</v>
      </c>
      <c r="M5" s="138" t="s">
        <v>535</v>
      </c>
      <c r="N5" s="138" t="s">
        <v>536</v>
      </c>
      <c r="O5" s="138" t="s">
        <v>537</v>
      </c>
      <c r="P5" s="138" t="s">
        <v>538</v>
      </c>
      <c r="Q5" s="138" t="s">
        <v>539</v>
      </c>
      <c r="R5" s="138" t="s">
        <v>540</v>
      </c>
      <c r="S5" s="138" t="s">
        <v>541</v>
      </c>
      <c r="T5" s="138" t="s">
        <v>542</v>
      </c>
      <c r="U5" s="138" t="s">
        <v>543</v>
      </c>
      <c r="V5" s="138" t="s">
        <v>544</v>
      </c>
      <c r="W5" s="138" t="s">
        <v>545</v>
      </c>
      <c r="X5" s="138" t="s">
        <v>485</v>
      </c>
      <c r="Y5" s="138" t="s">
        <v>546</v>
      </c>
      <c r="Z5" s="138" t="s">
        <v>547</v>
      </c>
      <c r="AA5" s="138" t="s">
        <v>548</v>
      </c>
      <c r="AB5" s="138" t="s">
        <v>489</v>
      </c>
      <c r="AC5" s="138" t="s">
        <v>490</v>
      </c>
      <c r="AD5" s="138" t="s">
        <v>491</v>
      </c>
      <c r="AE5" s="138" t="s">
        <v>492</v>
      </c>
      <c r="AF5" s="138" t="s">
        <v>493</v>
      </c>
      <c r="AG5" s="138" t="s">
        <v>494</v>
      </c>
      <c r="AH5" s="138" t="s">
        <v>495</v>
      </c>
      <c r="AI5" s="138" t="s">
        <v>496</v>
      </c>
      <c r="AJ5" s="138" t="s">
        <v>497</v>
      </c>
      <c r="AK5" s="138" t="s">
        <v>498</v>
      </c>
      <c r="AL5" s="138" t="s">
        <v>499</v>
      </c>
      <c r="AM5" s="138" t="s">
        <v>500</v>
      </c>
      <c r="AN5" s="138" t="s">
        <v>501</v>
      </c>
      <c r="AO5" s="138" t="s">
        <v>502</v>
      </c>
      <c r="AP5" s="138" t="s">
        <v>503</v>
      </c>
      <c r="AQ5" s="138" t="s">
        <v>504</v>
      </c>
      <c r="AR5" s="138" t="s">
        <v>505</v>
      </c>
      <c r="AS5" s="138" t="s">
        <v>506</v>
      </c>
      <c r="AT5" s="138" t="s">
        <v>507</v>
      </c>
      <c r="AU5" s="138" t="s">
        <v>508</v>
      </c>
      <c r="AV5" s="138" t="s">
        <v>509</v>
      </c>
    </row>
    <row r="6" spans="1:48" s="102" customFormat="1" ht="14.25" customHeight="1">
      <c r="A6" s="99"/>
      <c r="B6" s="100"/>
      <c r="C6" s="101"/>
      <c r="D6" s="101"/>
      <c r="E6" s="101"/>
      <c r="F6" s="101"/>
      <c r="G6" s="101"/>
      <c r="H6" s="117" t="s">
        <v>549</v>
      </c>
      <c r="I6" s="629"/>
      <c r="J6" s="629"/>
      <c r="K6" s="629">
        <v>1.4918071848018508E-2</v>
      </c>
      <c r="L6" s="142">
        <v>1.1283261018107789E-2</v>
      </c>
      <c r="M6" s="142">
        <v>1.1341391132562544E-2</v>
      </c>
      <c r="N6" s="142">
        <v>1.0062801045287693E-2</v>
      </c>
      <c r="O6" s="142">
        <v>1.1935857436650578E-2</v>
      </c>
      <c r="P6" s="142">
        <v>1.0903384926775797E-2</v>
      </c>
      <c r="Q6" s="142">
        <v>1.3561365388981408E-2</v>
      </c>
      <c r="R6" s="142">
        <v>1.420526489097753E-2</v>
      </c>
      <c r="S6" s="142">
        <v>1.3795059871853477E-2</v>
      </c>
      <c r="T6" s="142">
        <v>1.4291561687545744E-2</v>
      </c>
      <c r="U6" s="142">
        <v>1.8499999999999999E-2</v>
      </c>
      <c r="V6" s="142">
        <v>2.18E-2</v>
      </c>
      <c r="W6" s="142">
        <v>1.8699999999999998E-2</v>
      </c>
      <c r="X6" s="142">
        <v>1.5196742690058485E-2</v>
      </c>
      <c r="Y6" s="142">
        <v>1.9497826086956528E-2</v>
      </c>
      <c r="Z6" s="142">
        <v>1.6520304347716501E-2</v>
      </c>
      <c r="AA6" s="142">
        <v>8.0999999999999996E-3</v>
      </c>
      <c r="AB6" s="142">
        <v>7.3321166366499997E-3</v>
      </c>
      <c r="AC6" s="142">
        <v>4.2818431369636995E-3</v>
      </c>
      <c r="AD6" s="142">
        <v>7.3564875815278988E-4</v>
      </c>
      <c r="AE6" s="142">
        <v>-5.1582652925182297E-4</v>
      </c>
      <c r="AF6" s="142">
        <v>1.0815259310901996E-3</v>
      </c>
      <c r="AG6" s="142">
        <v>-2.1195508604779714E-5</v>
      </c>
      <c r="AH6" s="142">
        <v>-2.4355203098160214E-3</v>
      </c>
      <c r="AI6" s="142">
        <v>-5.5316157020889193E-3</v>
      </c>
      <c r="AJ6" s="142">
        <v>3.953372117277091E-3</v>
      </c>
      <c r="AK6" s="142">
        <v>6.2967391304347906E-3</v>
      </c>
      <c r="AL6" s="142">
        <v>4.9630434782608774E-3</v>
      </c>
      <c r="AM6" s="142">
        <v>3.9923076923076891E-3</v>
      </c>
      <c r="AN6" s="142">
        <v>2.8999999999999998E-3</v>
      </c>
      <c r="AO6" s="142">
        <v>2.8000000000000004E-3</v>
      </c>
      <c r="AP6" s="142">
        <v>2.2000000000000006E-3</v>
      </c>
      <c r="AQ6" s="142">
        <v>2.2000000000000006E-3</v>
      </c>
      <c r="AR6" s="142">
        <v>7.9999999999999863E-4</v>
      </c>
      <c r="AS6" s="142">
        <v>-3.9999999999999931E-4</v>
      </c>
      <c r="AT6" s="142">
        <v>-4.9999999999999871E-4</v>
      </c>
      <c r="AU6" s="142">
        <v>5.9999999999999984E-4</v>
      </c>
      <c r="AV6" s="142">
        <v>1.5724573566088546E-3</v>
      </c>
    </row>
    <row r="7" spans="1:48" s="102" customFormat="1" ht="14.25" customHeight="1">
      <c r="A7" s="99"/>
      <c r="B7" s="103"/>
      <c r="C7" s="103"/>
      <c r="D7" s="103"/>
      <c r="E7" s="103"/>
      <c r="F7" s="103"/>
      <c r="G7" s="103"/>
      <c r="H7" s="117" t="s">
        <v>550</v>
      </c>
      <c r="I7" s="629"/>
      <c r="J7" s="629"/>
      <c r="K7" s="629">
        <v>8.2882564567580419E-3</v>
      </c>
      <c r="L7" s="142">
        <v>8.3590574734080728E-3</v>
      </c>
      <c r="M7" s="142">
        <v>8.7502072836811232E-3</v>
      </c>
      <c r="N7" s="142">
        <v>8.1620399668643276E-3</v>
      </c>
      <c r="O7" s="142">
        <v>8.476275433124944E-3</v>
      </c>
      <c r="P7" s="142">
        <v>9.3977011582168229E-3</v>
      </c>
      <c r="Q7" s="142">
        <v>1.0576118693593144E-2</v>
      </c>
      <c r="R7" s="142">
        <v>1.1476482693476578E-2</v>
      </c>
      <c r="S7" s="142">
        <v>1.1537190796153937E-2</v>
      </c>
      <c r="T7" s="142">
        <v>1.2260986519372595E-2</v>
      </c>
      <c r="U7" s="142">
        <v>1.3199999999999996E-2</v>
      </c>
      <c r="V7" s="142">
        <v>1.3400000000000002E-2</v>
      </c>
      <c r="W7" s="142">
        <v>1.1299999999999998E-2</v>
      </c>
      <c r="X7" s="142">
        <v>1.0196742690058488E-2</v>
      </c>
      <c r="Y7" s="142">
        <v>1.1997826086956525E-2</v>
      </c>
      <c r="Z7" s="142">
        <v>9.5016972165222011E-3</v>
      </c>
      <c r="AA7" s="142">
        <v>5.0000000000000001E-3</v>
      </c>
      <c r="AB7" s="142">
        <v>4.3722135102968003E-3</v>
      </c>
      <c r="AC7" s="142">
        <v>2.7597815423519995E-3</v>
      </c>
      <c r="AD7" s="142">
        <v>6.0038274363359003E-4</v>
      </c>
      <c r="AE7" s="142">
        <v>-2.0390268694872333E-4</v>
      </c>
      <c r="AF7" s="142">
        <v>8.6128761142819981E-4</v>
      </c>
      <c r="AG7" s="142">
        <v>2.9660457855882E-4</v>
      </c>
      <c r="AH7" s="142">
        <v>-4.3044313058052119E-4</v>
      </c>
      <c r="AI7" s="142">
        <v>-5.5046941090521918E-4</v>
      </c>
      <c r="AJ7" s="142">
        <v>4.3143368562987908E-3</v>
      </c>
      <c r="AK7" s="142">
        <v>5.0967391304347909E-3</v>
      </c>
      <c r="AL7" s="142">
        <v>3.9630434782608765E-3</v>
      </c>
      <c r="AM7" s="142">
        <v>3.3923076923076893E-3</v>
      </c>
      <c r="AN7" s="142">
        <v>3.1999999999999997E-3</v>
      </c>
      <c r="AO7" s="142">
        <v>3.2999999999999991E-3</v>
      </c>
      <c r="AP7" s="142">
        <v>2.8000000000000004E-3</v>
      </c>
      <c r="AQ7" s="142">
        <v>2.9999999999999992E-3</v>
      </c>
      <c r="AR7" s="142">
        <v>2.2999999999999991E-3</v>
      </c>
      <c r="AS7" s="142">
        <v>1.1000000000000003E-3</v>
      </c>
      <c r="AT7" s="142">
        <v>9.0000000000000063E-4</v>
      </c>
      <c r="AU7" s="142">
        <v>1.2999999999999991E-3</v>
      </c>
      <c r="AV7" s="142">
        <v>2.3288458845436653E-3</v>
      </c>
    </row>
    <row r="8" spans="1:48" s="102" customFormat="1" ht="14.25" customHeight="1">
      <c r="A8" s="99"/>
      <c r="B8" s="104"/>
      <c r="C8" s="105"/>
      <c r="D8" s="105"/>
      <c r="E8" s="105"/>
      <c r="F8" s="105"/>
      <c r="G8" s="105"/>
      <c r="H8" s="623"/>
      <c r="I8" s="623"/>
      <c r="J8" s="623"/>
      <c r="K8" s="623"/>
      <c r="L8" s="624"/>
      <c r="M8" s="624"/>
      <c r="N8" s="624"/>
      <c r="O8" s="624"/>
      <c r="P8" s="624"/>
      <c r="Q8" s="624"/>
      <c r="R8" s="624"/>
      <c r="S8" s="624"/>
      <c r="T8" s="624"/>
      <c r="U8" s="106"/>
      <c r="V8" s="106"/>
      <c r="W8" s="106"/>
      <c r="X8" s="106"/>
      <c r="Y8" s="106"/>
      <c r="Z8" s="106"/>
      <c r="AA8" s="106"/>
      <c r="AB8" s="106"/>
      <c r="AC8" s="106"/>
      <c r="AF8" s="106"/>
      <c r="AI8" s="106"/>
      <c r="AL8" s="106"/>
      <c r="AO8" s="106"/>
      <c r="AR8" s="106"/>
      <c r="AU8" s="106"/>
      <c r="AV8" s="106"/>
    </row>
    <row r="9" spans="1:48" s="102" customFormat="1" ht="14.25" customHeight="1">
      <c r="A9" s="99"/>
      <c r="B9" s="104"/>
      <c r="C9" s="105"/>
      <c r="D9" s="105"/>
      <c r="E9" s="105"/>
      <c r="F9" s="105"/>
      <c r="G9" s="105"/>
      <c r="H9" s="623"/>
      <c r="I9" s="623"/>
      <c r="J9" s="623"/>
      <c r="K9" s="623"/>
      <c r="L9" s="625"/>
      <c r="M9" s="625"/>
      <c r="N9" s="625"/>
      <c r="O9" s="625"/>
      <c r="P9" s="625"/>
      <c r="Q9" s="625"/>
      <c r="R9" s="625"/>
      <c r="S9" s="625"/>
      <c r="T9" s="625"/>
    </row>
    <row r="10" spans="1:48" s="102" customFormat="1" ht="14.25" customHeight="1">
      <c r="A10" s="99"/>
      <c r="B10" s="104"/>
      <c r="C10" s="105"/>
      <c r="D10" s="105"/>
      <c r="E10" s="105"/>
      <c r="F10" s="105"/>
      <c r="G10" s="105"/>
      <c r="H10" s="623"/>
      <c r="I10" s="623"/>
      <c r="J10" s="623"/>
      <c r="K10" s="623"/>
      <c r="L10" s="625"/>
      <c r="M10" s="625"/>
      <c r="N10" s="625"/>
      <c r="O10" s="625"/>
      <c r="P10" s="625"/>
      <c r="Q10" s="625"/>
      <c r="R10" s="625"/>
      <c r="S10" s="625"/>
      <c r="T10" s="625"/>
    </row>
    <row r="11" spans="1:48" s="102" customFormat="1" ht="14.25" customHeight="1">
      <c r="A11" s="99"/>
      <c r="B11" s="104"/>
      <c r="C11" s="105"/>
      <c r="D11" s="105"/>
      <c r="E11" s="105"/>
      <c r="F11" s="105"/>
      <c r="G11" s="105"/>
      <c r="H11" s="623"/>
      <c r="I11" s="623"/>
      <c r="J11" s="623"/>
      <c r="K11" s="623"/>
      <c r="L11" s="625"/>
      <c r="M11" s="625"/>
      <c r="N11" s="625"/>
      <c r="O11" s="625"/>
      <c r="P11" s="625"/>
      <c r="Q11" s="625"/>
      <c r="R11" s="625"/>
      <c r="S11" s="625"/>
      <c r="T11" s="625"/>
    </row>
    <row r="12" spans="1:48" s="102" customFormat="1" ht="14.25" customHeight="1">
      <c r="A12" s="99"/>
      <c r="B12" s="104"/>
      <c r="C12" s="105"/>
      <c r="D12" s="105"/>
      <c r="E12" s="105"/>
      <c r="F12" s="105"/>
      <c r="G12" s="105"/>
      <c r="H12" s="623"/>
      <c r="I12" s="623"/>
      <c r="J12" s="623"/>
      <c r="K12" s="623"/>
      <c r="L12" s="625"/>
      <c r="M12" s="625"/>
      <c r="N12" s="625"/>
      <c r="O12" s="625"/>
      <c r="P12" s="625"/>
      <c r="Q12" s="625"/>
      <c r="R12" s="625"/>
      <c r="S12" s="625"/>
      <c r="T12" s="625"/>
    </row>
    <row r="13" spans="1:48" s="102" customFormat="1" ht="14.25" customHeight="1">
      <c r="A13" s="94" t="s">
        <v>48</v>
      </c>
      <c r="B13" s="104"/>
      <c r="C13" s="105"/>
      <c r="D13" s="105"/>
      <c r="E13" s="105"/>
      <c r="F13" s="105"/>
      <c r="G13" s="105"/>
      <c r="H13" s="623"/>
      <c r="I13" s="623"/>
      <c r="J13" s="623"/>
      <c r="K13" s="623"/>
      <c r="L13" s="625"/>
      <c r="M13" s="625"/>
      <c r="N13" s="625"/>
      <c r="O13" s="625"/>
      <c r="P13" s="625"/>
      <c r="Q13" s="625"/>
      <c r="R13" s="625"/>
      <c r="S13" s="625"/>
      <c r="T13" s="625"/>
    </row>
    <row r="14" spans="1:48" s="102" customFormat="1" ht="14.25" customHeight="1">
      <c r="A14" s="99"/>
      <c r="B14" s="104"/>
      <c r="C14" s="105"/>
      <c r="D14" s="105"/>
      <c r="E14" s="105"/>
      <c r="F14" s="105"/>
      <c r="G14" s="105"/>
      <c r="H14" s="626"/>
      <c r="I14" s="626"/>
      <c r="J14" s="626"/>
      <c r="K14" s="626"/>
      <c r="L14" s="627"/>
      <c r="M14" s="627"/>
      <c r="N14" s="627"/>
      <c r="O14" s="627"/>
      <c r="P14" s="627"/>
      <c r="Q14" s="627"/>
      <c r="R14" s="627"/>
      <c r="S14" s="627"/>
      <c r="T14" s="627"/>
    </row>
    <row r="15" spans="1:48" s="102" customFormat="1" ht="14.25" customHeight="1">
      <c r="A15" s="99"/>
      <c r="B15" s="104"/>
      <c r="C15" s="105"/>
      <c r="D15" s="105"/>
      <c r="E15" s="105"/>
      <c r="F15" s="105"/>
      <c r="G15" s="105"/>
      <c r="H15" s="626"/>
      <c r="I15" s="626"/>
      <c r="J15" s="626"/>
      <c r="K15" s="626"/>
      <c r="L15" s="628"/>
      <c r="M15" s="628"/>
      <c r="N15" s="628"/>
      <c r="O15" s="628"/>
      <c r="P15" s="628"/>
      <c r="Q15" s="628"/>
      <c r="R15" s="628"/>
      <c r="S15" s="628"/>
      <c r="T15" s="628"/>
      <c r="U15" s="22"/>
      <c r="V15" s="22"/>
      <c r="W15" s="22"/>
      <c r="X15" s="22"/>
      <c r="Y15" s="22"/>
      <c r="Z15" s="22"/>
      <c r="AA15" s="22"/>
      <c r="AB15" s="22"/>
      <c r="AC15" s="22"/>
      <c r="AD15" s="19"/>
      <c r="AE15" s="19"/>
      <c r="AF15" s="19"/>
      <c r="AG15" s="19"/>
      <c r="AH15" s="19"/>
      <c r="AI15" s="19"/>
      <c r="AJ15" s="19"/>
      <c r="AK15" s="19"/>
      <c r="AL15" s="19"/>
      <c r="AM15" s="19"/>
      <c r="AN15" s="19"/>
      <c r="AO15" s="19"/>
    </row>
    <row r="16" spans="1:48" s="102" customFormat="1" ht="14.25" customHeight="1">
      <c r="A16" s="99"/>
      <c r="B16" s="104"/>
      <c r="C16" s="105"/>
      <c r="D16" s="105"/>
      <c r="E16" s="105"/>
      <c r="F16" s="105"/>
      <c r="G16" s="105"/>
      <c r="H16" s="90" t="s">
        <v>530</v>
      </c>
      <c r="I16" s="137" t="str">
        <f t="shared" ref="I16:AU16" si="0">I5</f>
        <v>4Q26</v>
      </c>
      <c r="J16" s="137" t="str">
        <f t="shared" si="0"/>
        <v>3Q26</v>
      </c>
      <c r="K16" s="137" t="str">
        <f t="shared" si="0"/>
        <v>2Q26</v>
      </c>
      <c r="L16" s="138" t="str">
        <f t="shared" si="0"/>
        <v>1Q26</v>
      </c>
      <c r="M16" s="138" t="str">
        <f t="shared" si="0"/>
        <v>4Q25</v>
      </c>
      <c r="N16" s="138" t="str">
        <f t="shared" si="0"/>
        <v>3Q25</v>
      </c>
      <c r="O16" s="138" t="str">
        <f t="shared" si="0"/>
        <v>2Q25</v>
      </c>
      <c r="P16" s="138" t="str">
        <f t="shared" si="0"/>
        <v>1Q25</v>
      </c>
      <c r="Q16" s="138" t="str">
        <f t="shared" si="0"/>
        <v>4Q24</v>
      </c>
      <c r="R16" s="138" t="str">
        <f t="shared" si="0"/>
        <v>3Q24</v>
      </c>
      <c r="S16" s="138" t="str">
        <f t="shared" si="0"/>
        <v>2Q24</v>
      </c>
      <c r="T16" s="138" t="str">
        <f t="shared" si="0"/>
        <v>1Q24</v>
      </c>
      <c r="U16" s="138" t="str">
        <f t="shared" si="0"/>
        <v>4Q23</v>
      </c>
      <c r="V16" s="138" t="str">
        <f t="shared" si="0"/>
        <v>3Q23</v>
      </c>
      <c r="W16" s="138" t="str">
        <f t="shared" si="0"/>
        <v>2Q23</v>
      </c>
      <c r="X16" s="138" t="str">
        <f t="shared" si="0"/>
        <v>1Q23</v>
      </c>
      <c r="Y16" s="138" t="str">
        <f t="shared" si="0"/>
        <v>4Q22</v>
      </c>
      <c r="Z16" s="138" t="str">
        <f t="shared" si="0"/>
        <v>3Q22</v>
      </c>
      <c r="AA16" s="138" t="str">
        <f t="shared" si="0"/>
        <v>2Q22</v>
      </c>
      <c r="AB16" s="138" t="str">
        <f t="shared" si="0"/>
        <v>1Q22</v>
      </c>
      <c r="AC16" s="138" t="str">
        <f t="shared" si="0"/>
        <v>4Q21</v>
      </c>
      <c r="AD16" s="138" t="str">
        <f t="shared" si="0"/>
        <v>3Q21</v>
      </c>
      <c r="AE16" s="138" t="str">
        <f t="shared" si="0"/>
        <v>2Q21</v>
      </c>
      <c r="AF16" s="138" t="str">
        <f t="shared" si="0"/>
        <v>1Q21</v>
      </c>
      <c r="AG16" s="138" t="str">
        <f t="shared" si="0"/>
        <v>4Q20</v>
      </c>
      <c r="AH16" s="138" t="str">
        <f t="shared" si="0"/>
        <v>3Q20</v>
      </c>
      <c r="AI16" s="138" t="str">
        <f t="shared" si="0"/>
        <v>2Q20</v>
      </c>
      <c r="AJ16" s="138" t="str">
        <f t="shared" si="0"/>
        <v>1Q20</v>
      </c>
      <c r="AK16" s="138" t="str">
        <f t="shared" si="0"/>
        <v>4Q19</v>
      </c>
      <c r="AL16" s="138" t="str">
        <f t="shared" si="0"/>
        <v>3Q19</v>
      </c>
      <c r="AM16" s="138" t="str">
        <f t="shared" si="0"/>
        <v>2Q19</v>
      </c>
      <c r="AN16" s="138" t="str">
        <f t="shared" si="0"/>
        <v>1Q19</v>
      </c>
      <c r="AO16" s="138" t="str">
        <f t="shared" si="0"/>
        <v>4Q18</v>
      </c>
      <c r="AP16" s="138" t="str">
        <f t="shared" si="0"/>
        <v>3Q18</v>
      </c>
      <c r="AQ16" s="138" t="str">
        <f t="shared" si="0"/>
        <v>2Q18</v>
      </c>
      <c r="AR16" s="138" t="str">
        <f t="shared" si="0"/>
        <v>1Q18</v>
      </c>
      <c r="AS16" s="138" t="str">
        <f t="shared" si="0"/>
        <v>4Q17</v>
      </c>
      <c r="AT16" s="138" t="str">
        <f t="shared" si="0"/>
        <v>3Q17</v>
      </c>
      <c r="AU16" s="138" t="str">
        <f t="shared" si="0"/>
        <v>2Q17</v>
      </c>
      <c r="AV16" s="138" t="str">
        <f>AV5</f>
        <v>1Q17</v>
      </c>
    </row>
    <row r="17" spans="1:48" s="102" customFormat="1" ht="14.25" customHeight="1">
      <c r="A17" s="99"/>
      <c r="B17" s="104"/>
      <c r="C17" s="105"/>
      <c r="D17" s="105"/>
      <c r="E17" s="105"/>
      <c r="F17" s="105"/>
      <c r="G17" s="105"/>
      <c r="H17" s="117" t="s">
        <v>551</v>
      </c>
      <c r="I17" s="629"/>
      <c r="J17" s="629"/>
      <c r="K17" s="629">
        <v>6.0333914054960872E-3</v>
      </c>
      <c r="L17" s="264">
        <v>9.6599672373948245E-3</v>
      </c>
      <c r="M17" s="264">
        <v>1.1312831805849542E-2</v>
      </c>
      <c r="N17" s="264">
        <v>1.2821904395687346E-2</v>
      </c>
      <c r="O17" s="264">
        <v>1.1270735772275171E-2</v>
      </c>
      <c r="P17" s="264">
        <v>1.1857497142044607E-2</v>
      </c>
      <c r="Q17" s="264">
        <v>1.0897327300191044E-2</v>
      </c>
      <c r="R17" s="264">
        <v>1.0822402913760562E-2</v>
      </c>
      <c r="S17" s="264">
        <v>1.1287952892685936E-2</v>
      </c>
      <c r="T17" s="264">
        <v>1.0336108145710093E-2</v>
      </c>
      <c r="U17" s="264">
        <v>6.4064508363840533E-3</v>
      </c>
      <c r="V17" s="264">
        <v>2.9535994752607417E-3</v>
      </c>
      <c r="W17" s="264">
        <v>5.0456070504872469E-3</v>
      </c>
      <c r="X17" s="264">
        <v>8.8292532973118371E-3</v>
      </c>
      <c r="Y17" s="264">
        <v>3.666842567490787E-3</v>
      </c>
      <c r="Z17" s="264">
        <v>3.9699268218239998E-3</v>
      </c>
      <c r="AA17" s="264">
        <v>1.09E-2</v>
      </c>
      <c r="AB17" s="264">
        <v>1.02690426941638E-2</v>
      </c>
      <c r="AC17" s="264">
        <v>1.2073881927848801E-2</v>
      </c>
      <c r="AD17" s="142">
        <v>1.554834953826471E-2</v>
      </c>
      <c r="AE17" s="142">
        <v>1.6908740166743222E-2</v>
      </c>
      <c r="AF17" s="142">
        <v>1.5332215190000002E-2</v>
      </c>
      <c r="AG17" s="142">
        <v>1.6601755585218078E-2</v>
      </c>
      <c r="AH17" s="142">
        <v>1.7421831658416122E-2</v>
      </c>
      <c r="AI17" s="142">
        <v>1.8059527758687619E-2</v>
      </c>
      <c r="AJ17" s="142">
        <v>1.5151573931442713E-2</v>
      </c>
      <c r="AK17" s="142">
        <v>1.2743463065682109E-2</v>
      </c>
      <c r="AL17" s="142">
        <v>1.3715680741104422E-2</v>
      </c>
      <c r="AM17" s="142">
        <v>1.3925038462699411E-2</v>
      </c>
      <c r="AN17" s="142">
        <v>1.5300034750953498E-2</v>
      </c>
      <c r="AO17" s="142">
        <v>1.55468510032165E-2</v>
      </c>
      <c r="AP17" s="142">
        <v>1.59501785334204E-2</v>
      </c>
      <c r="AQ17" s="142">
        <v>1.5943965071706902E-2</v>
      </c>
      <c r="AR17" s="142">
        <v>1.7599999999999998E-2</v>
      </c>
      <c r="AS17" s="142">
        <v>1.9260338456262099E-2</v>
      </c>
      <c r="AT17" s="142">
        <v>1.9221307573467065E-2</v>
      </c>
      <c r="AU17" s="142">
        <v>1.8457966506855467E-2</v>
      </c>
      <c r="AV17" s="142">
        <v>1.7051381454596969E-2</v>
      </c>
    </row>
    <row r="18" spans="1:48" s="102" customFormat="1" ht="14.25" customHeight="1">
      <c r="A18" s="99"/>
      <c r="B18" s="104"/>
      <c r="C18" s="105"/>
      <c r="D18" s="105"/>
      <c r="E18" s="105"/>
      <c r="F18" s="105"/>
      <c r="G18" s="105"/>
      <c r="H18" s="117" t="s">
        <v>552</v>
      </c>
      <c r="I18" s="629"/>
      <c r="J18" s="629"/>
      <c r="K18" s="629">
        <v>2.1316053412365456E-2</v>
      </c>
      <c r="L18" s="264">
        <v>2.3091462022526127E-2</v>
      </c>
      <c r="M18" s="264">
        <v>2.4371263225275795E-2</v>
      </c>
      <c r="N18" s="264">
        <v>2.5047267144689099E-2</v>
      </c>
      <c r="O18" s="264">
        <v>2.389848638584955E-2</v>
      </c>
      <c r="P18" s="264">
        <v>2.4856718126952025E-2</v>
      </c>
      <c r="Q18" s="264">
        <v>2.6090232725456394E-2</v>
      </c>
      <c r="R18" s="264">
        <v>2.3959729547805945E-2</v>
      </c>
      <c r="S18" s="264">
        <v>2.44937962749237E-2</v>
      </c>
      <c r="T18" s="264">
        <v>2.401672309448466E-2</v>
      </c>
      <c r="U18" s="264">
        <v>2.3187818145321677E-2</v>
      </c>
      <c r="V18" s="264">
        <v>2.0271516376343085E-2</v>
      </c>
      <c r="W18" s="264">
        <v>2.0866212259762963E-2</v>
      </c>
      <c r="X18" s="264">
        <v>2.3745495275022788E-2</v>
      </c>
      <c r="Y18" s="264">
        <v>1.9986444461124055E-2</v>
      </c>
      <c r="Z18" s="264">
        <v>1.8757134758387899E-2</v>
      </c>
      <c r="AA18" s="264">
        <v>2.3900000000000001E-2</v>
      </c>
      <c r="AB18" s="264">
        <v>2.21956768028806E-2</v>
      </c>
      <c r="AC18" s="264">
        <v>2.3341904232638599E-2</v>
      </c>
      <c r="AD18" s="142">
        <v>2.513448474428151E-2</v>
      </c>
      <c r="AE18" s="142">
        <v>2.6371023833423025E-2</v>
      </c>
      <c r="AF18" s="142">
        <v>2.6139707540000001E-2</v>
      </c>
      <c r="AG18" s="142">
        <v>2.6731113983899983E-2</v>
      </c>
      <c r="AH18" s="142">
        <v>2.7940865505546419E-2</v>
      </c>
      <c r="AI18" s="142">
        <v>3.0559479966429118E-2</v>
      </c>
      <c r="AJ18" s="142">
        <v>2.6905615585054412E-2</v>
      </c>
      <c r="AK18" s="142">
        <v>2.4225776697967709E-2</v>
      </c>
      <c r="AL18" s="142">
        <v>2.4533745631358423E-2</v>
      </c>
      <c r="AM18" s="142">
        <v>2.4639427610499309E-2</v>
      </c>
      <c r="AN18" s="142">
        <v>2.4815590046517899E-2</v>
      </c>
      <c r="AO18" s="142">
        <v>2.4994638006643997E-2</v>
      </c>
      <c r="AP18" s="142">
        <v>2.5145302742235601E-2</v>
      </c>
      <c r="AQ18" s="142">
        <v>2.5306936103057301E-2</v>
      </c>
      <c r="AR18" s="142">
        <v>2.4900000000000005E-2</v>
      </c>
      <c r="AS18" s="142">
        <v>2.6782403790131602E-2</v>
      </c>
      <c r="AT18" s="142">
        <v>2.7621402799055839E-2</v>
      </c>
      <c r="AU18" s="142">
        <v>2.6595168416926201E-2</v>
      </c>
      <c r="AV18" s="142">
        <v>2.6842436489503782E-2</v>
      </c>
    </row>
    <row r="19" spans="1:48" s="102" customFormat="1" ht="14.25" customHeight="1">
      <c r="A19" s="99"/>
      <c r="B19" s="104"/>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row>
    <row r="20" spans="1:48" s="102" customFormat="1" ht="14.25" customHeight="1">
      <c r="A20" s="99"/>
      <c r="B20" s="108"/>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row>
    <row r="21" spans="1:48" s="102" customFormat="1" ht="14.25" customHeight="1">
      <c r="A21" s="99"/>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row>
    <row r="22" spans="1:48" s="102" customFormat="1" ht="14.25" customHeight="1">
      <c r="A22" s="99"/>
      <c r="B22" s="104"/>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row>
    <row r="23" spans="1:48" s="102" customFormat="1" ht="14.25" customHeight="1">
      <c r="A23" s="99"/>
      <c r="B23" s="104"/>
      <c r="C23" s="105"/>
      <c r="D23" s="105"/>
      <c r="E23" s="105"/>
      <c r="F23" s="105"/>
      <c r="G23" s="105"/>
      <c r="H23" s="107"/>
      <c r="I23" s="107"/>
      <c r="J23" s="107"/>
      <c r="K23" s="107"/>
      <c r="L23" s="107"/>
      <c r="M23" s="107"/>
      <c r="N23" s="107"/>
      <c r="O23" s="107"/>
      <c r="P23" s="107"/>
      <c r="Q23" s="107"/>
      <c r="R23" s="107"/>
      <c r="S23" s="107"/>
      <c r="T23" s="107"/>
      <c r="U23" s="107"/>
      <c r="V23" s="107"/>
      <c r="W23" s="107"/>
      <c r="X23" s="107"/>
      <c r="Y23" s="107"/>
      <c r="Z23" s="107"/>
      <c r="AA23" s="107"/>
    </row>
    <row r="24" spans="1:48" s="102" customFormat="1" ht="14.25" customHeight="1">
      <c r="A24" s="99"/>
      <c r="B24" s="104"/>
      <c r="C24" s="105"/>
      <c r="D24" s="105"/>
      <c r="E24" s="105"/>
      <c r="F24" s="105"/>
      <c r="G24" s="105"/>
      <c r="H24" s="107"/>
      <c r="I24" s="107"/>
      <c r="J24" s="107"/>
      <c r="K24" s="107"/>
      <c r="L24" s="107"/>
      <c r="M24" s="107"/>
      <c r="N24" s="107"/>
      <c r="O24" s="107"/>
      <c r="P24" s="107"/>
      <c r="Q24" s="107"/>
      <c r="R24" s="107"/>
      <c r="S24" s="107"/>
      <c r="T24" s="107"/>
      <c r="U24" s="107"/>
      <c r="V24" s="107"/>
      <c r="W24" s="107"/>
      <c r="X24" s="107"/>
      <c r="Y24" s="107"/>
      <c r="Z24" s="107"/>
      <c r="AA24" s="107"/>
    </row>
    <row r="25" spans="1:48" s="102" customFormat="1" ht="14.25" customHeight="1">
      <c r="A25" s="99"/>
      <c r="B25" s="104"/>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row>
    <row r="26" spans="1:48" s="102" customFormat="1" ht="14.25" customHeight="1">
      <c r="A26" s="99"/>
      <c r="B26" s="108"/>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row>
    <row r="27" spans="1:48" s="102" customFormat="1" ht="14.25" customHeight="1">
      <c r="A27" s="99"/>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row>
    <row r="28" spans="1:48" s="102" customFormat="1" ht="14.25" customHeight="1">
      <c r="A28" s="99"/>
      <c r="B28" s="104"/>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row>
    <row r="29" spans="1:48" s="102" customFormat="1" ht="14.25" customHeight="1">
      <c r="A29" s="99"/>
      <c r="B29" s="104"/>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row>
    <row r="30" spans="1:48" s="102" customFormat="1" ht="14.25" customHeight="1">
      <c r="A30" s="99"/>
      <c r="B30" s="104"/>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row>
    <row r="31" spans="1:48" s="102" customFormat="1" ht="14.25" customHeight="1">
      <c r="A31" s="99"/>
      <c r="B31" s="104"/>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row>
    <row r="32" spans="1:48" s="102" customFormat="1" ht="14.25" customHeight="1">
      <c r="A32" s="99"/>
      <c r="B32" s="104"/>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row>
    <row r="33" spans="1:27" s="102" customFormat="1" ht="14.25" customHeight="1">
      <c r="A33" s="99"/>
      <c r="B33" s="104"/>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row>
    <row r="34" spans="1:27" s="102" customFormat="1" ht="14.25" customHeight="1">
      <c r="A34" s="99"/>
      <c r="B34" s="108"/>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row>
    <row r="35" spans="1:27" s="102" customFormat="1" ht="14.25" customHeight="1">
      <c r="A35" s="99"/>
      <c r="B35" s="103"/>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row>
    <row r="36" spans="1:27" s="102" customFormat="1" ht="14.25" customHeight="1">
      <c r="A36" s="99"/>
      <c r="B36" s="104"/>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row>
    <row r="37" spans="1:27" s="102" customFormat="1" ht="14.25" customHeight="1">
      <c r="A37" s="99"/>
      <c r="B37" s="104"/>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row>
    <row r="38" spans="1:27" s="102" customFormat="1" ht="14.25" customHeight="1">
      <c r="A38" s="99"/>
      <c r="B38" s="104"/>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row>
    <row r="39" spans="1:27" s="102" customFormat="1" ht="14.25" customHeight="1">
      <c r="A39" s="99"/>
      <c r="B39" s="108"/>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row>
    <row r="40" spans="1:27" s="102" customFormat="1" ht="14.25" customHeight="1">
      <c r="A40" s="99"/>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row>
    <row r="41" spans="1:27" s="102" customFormat="1" ht="14.25" customHeight="1">
      <c r="A41" s="99"/>
      <c r="B41" s="104"/>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row>
    <row r="42" spans="1:27" s="102" customFormat="1" ht="14.25" customHeight="1">
      <c r="A42" s="99"/>
      <c r="B42" s="104"/>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row>
    <row r="43" spans="1:27" s="102" customFormat="1" ht="14.25" customHeight="1">
      <c r="A43" s="99"/>
      <c r="B43" s="104"/>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row>
    <row r="44" spans="1:27" s="102" customFormat="1" ht="14.25" customHeight="1">
      <c r="A44" s="99"/>
      <c r="B44" s="104"/>
      <c r="C44" s="105"/>
      <c r="D44" s="105"/>
      <c r="E44" s="105"/>
      <c r="F44" s="105"/>
      <c r="G44" s="105"/>
      <c r="H44" s="107"/>
      <c r="I44" s="107"/>
      <c r="J44" s="107"/>
      <c r="K44" s="107"/>
      <c r="L44" s="107"/>
      <c r="M44" s="107"/>
      <c r="N44" s="107"/>
      <c r="O44" s="107"/>
      <c r="P44" s="107"/>
      <c r="Q44" s="107"/>
      <c r="R44" s="107"/>
      <c r="S44" s="107"/>
      <c r="T44" s="107"/>
      <c r="U44" s="107"/>
      <c r="V44" s="107"/>
      <c r="W44" s="107"/>
      <c r="X44" s="107"/>
      <c r="Y44" s="107"/>
      <c r="Z44" s="107"/>
      <c r="AA44" s="107"/>
    </row>
    <row r="45" spans="1:27" s="102" customFormat="1" ht="14.25" customHeight="1">
      <c r="A45" s="99"/>
      <c r="B45" s="104"/>
      <c r="C45" s="105"/>
      <c r="D45" s="105"/>
      <c r="E45" s="105"/>
      <c r="F45" s="105"/>
      <c r="G45" s="105"/>
      <c r="H45" s="107"/>
      <c r="I45" s="107"/>
      <c r="J45" s="107"/>
      <c r="K45" s="107"/>
      <c r="L45" s="107"/>
      <c r="M45" s="107"/>
      <c r="N45" s="107"/>
      <c r="O45" s="107"/>
      <c r="P45" s="107"/>
      <c r="Q45" s="107"/>
      <c r="R45" s="107"/>
      <c r="S45" s="107"/>
      <c r="T45" s="107"/>
      <c r="U45" s="107"/>
      <c r="V45" s="107"/>
      <c r="W45" s="107"/>
      <c r="X45" s="107"/>
      <c r="Y45" s="107"/>
      <c r="Z45" s="107"/>
      <c r="AA45" s="107"/>
    </row>
    <row r="46" spans="1:27" s="102" customFormat="1" ht="14.25" customHeight="1">
      <c r="A46" s="99"/>
      <c r="B46" s="104"/>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row>
    <row r="47" spans="1:27" s="102" customFormat="1" ht="14.25" customHeight="1">
      <c r="A47" s="99"/>
      <c r="B47" s="104"/>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row>
    <row r="48" spans="1:27" s="102" customFormat="1" ht="14.25" customHeight="1">
      <c r="A48" s="99"/>
      <c r="B48" s="108"/>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row>
    <row r="49" spans="1:27" s="102" customFormat="1" ht="14.25" customHeight="1">
      <c r="A49" s="99"/>
      <c r="B49" s="108"/>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row>
    <row r="50" spans="1:27" s="102" customFormat="1" ht="14.25" customHeight="1">
      <c r="A50" s="99"/>
      <c r="B50" s="108"/>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row>
    <row r="51" spans="1:27" s="102" customFormat="1" ht="14.25" customHeight="1">
      <c r="A51" s="99"/>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row>
    <row r="52" spans="1:27" s="102" customFormat="1" ht="14.25" customHeight="1">
      <c r="A52" s="99"/>
      <c r="B52" s="104"/>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row>
    <row r="53" spans="1:27" s="102" customFormat="1" ht="14.25" customHeight="1">
      <c r="A53" s="99"/>
      <c r="B53" s="104"/>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row>
    <row r="54" spans="1:27" s="102" customFormat="1" ht="14.25" customHeight="1">
      <c r="A54" s="99"/>
      <c r="B54" s="104"/>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row>
    <row r="55" spans="1:27" s="102" customFormat="1" ht="14.25" customHeight="1">
      <c r="A55" s="99"/>
      <c r="B55" s="104"/>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row>
    <row r="56" spans="1:27" s="102" customFormat="1" ht="14.25" customHeight="1">
      <c r="A56" s="99"/>
      <c r="B56" s="104"/>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1:27" s="102" customFormat="1" ht="14.25" customHeight="1">
      <c r="A57" s="99"/>
      <c r="B57" s="104"/>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row>
    <row r="58" spans="1:27" s="102" customFormat="1" ht="14.25" customHeight="1">
      <c r="A58" s="99"/>
      <c r="B58" s="104"/>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row>
    <row r="59" spans="1:27" s="102" customFormat="1" ht="14.25" customHeight="1">
      <c r="A59" s="99"/>
      <c r="B59" s="104"/>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row>
    <row r="60" spans="1:27" s="102" customFormat="1" ht="14.25" customHeight="1">
      <c r="A60" s="99"/>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row>
    <row r="61" spans="1:27" s="102" customFormat="1" ht="14.25" customHeight="1">
      <c r="A61" s="99"/>
      <c r="B61" s="104"/>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row>
    <row r="62" spans="1:27" s="102" customFormat="1" ht="14.25" customHeight="1">
      <c r="A62" s="99"/>
      <c r="B62" s="104"/>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row>
    <row r="63" spans="1:27" s="102" customFormat="1" ht="14.25" customHeight="1">
      <c r="A63" s="99"/>
      <c r="B63" s="104"/>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row>
    <row r="64" spans="1:27" s="102" customFormat="1" ht="14.25" customHeight="1">
      <c r="A64" s="99"/>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row>
    <row r="65" spans="1:27" s="102" customFormat="1" ht="14.25" customHeight="1">
      <c r="A65" s="99"/>
      <c r="B65" s="104"/>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row>
    <row r="66" spans="1:27" s="102" customFormat="1" ht="14.25" customHeight="1">
      <c r="A66" s="99"/>
      <c r="B66" s="104"/>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row>
    <row r="67" spans="1:27" s="102" customFormat="1" ht="14.25" customHeight="1">
      <c r="A67" s="99"/>
      <c r="B67" s="104"/>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row>
    <row r="68" spans="1:27" s="102" customFormat="1" ht="14.25" customHeight="1">
      <c r="A68" s="99"/>
      <c r="B68" s="104"/>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row>
    <row r="69" spans="1:27" s="102" customFormat="1" ht="15" customHeight="1">
      <c r="A69" s="99"/>
      <c r="B69" s="100"/>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row>
    <row r="70" spans="1:27" s="102" customFormat="1" ht="15" customHeight="1">
      <c r="A70" s="99"/>
      <c r="B70" s="100"/>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row>
    <row r="71" spans="1:27" s="102" customFormat="1" ht="15" customHeight="1">
      <c r="A71" s="99"/>
      <c r="B71" s="100"/>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row>
    <row r="72" spans="1:27" s="102" customFormat="1" ht="15" customHeight="1">
      <c r="A72" s="99"/>
      <c r="B72" s="100"/>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row>
    <row r="73" spans="1:27" s="102" customFormat="1" ht="15" customHeight="1">
      <c r="A73" s="99"/>
      <c r="B73" s="100"/>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row>
    <row r="74" spans="1:27" s="102" customFormat="1" ht="15" customHeight="1">
      <c r="A74" s="99"/>
      <c r="B74" s="100"/>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row>
    <row r="75" spans="1:27" s="102" customFormat="1" ht="15" customHeight="1">
      <c r="A75" s="99"/>
      <c r="B75" s="100"/>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row>
    <row r="76" spans="1:27" s="109" customFormat="1" ht="15" customHeight="1">
      <c r="B76" s="110"/>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row>
    <row r="77" spans="1:27" s="109" customFormat="1" ht="15" customHeight="1">
      <c r="B77" s="110"/>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row>
    <row r="78" spans="1:27" s="109" customFormat="1" ht="15" customHeight="1">
      <c r="B78" s="110"/>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row>
    <row r="79" spans="1:27" s="109" customFormat="1" ht="15" customHeight="1">
      <c r="B79" s="110"/>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row>
    <row r="80" spans="1:27" s="109" customFormat="1" ht="15" customHeight="1">
      <c r="B80" s="110"/>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row>
    <row r="81" spans="1:32" s="109" customFormat="1" ht="15" customHeight="1">
      <c r="B81" s="110"/>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row>
    <row r="82" spans="1:32" s="109" customFormat="1" ht="15" customHeight="1">
      <c r="B82" s="110"/>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row>
    <row r="83" spans="1:32" s="109" customFormat="1" ht="15" customHeight="1">
      <c r="B83" s="110"/>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row>
    <row r="84" spans="1:32" s="109" customFormat="1" ht="15" customHeight="1">
      <c r="B84" s="110"/>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row>
    <row r="85" spans="1:32" s="112" customFormat="1" ht="15" customHeight="1">
      <c r="A85" s="111"/>
      <c r="B85" s="110"/>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9"/>
      <c r="AC85" s="109"/>
      <c r="AD85" s="109"/>
    </row>
    <row r="86" spans="1:32" ht="15" customHeight="1">
      <c r="A86" s="94"/>
      <c r="B86" s="110"/>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9"/>
      <c r="AC86" s="109"/>
    </row>
    <row r="90" spans="1:32">
      <c r="AF90" s="113"/>
    </row>
  </sheetData>
  <sortState xmlns:xlrd2="http://schemas.microsoft.com/office/spreadsheetml/2017/richdata2" columnSort="1" ref="AB8:AU8">
    <sortCondition descending="1" ref="AB8:AU8"/>
  </sortState>
  <pageMargins left="0.7" right="0.7" top="0.75" bottom="0.75" header="0.3" footer="0.3"/>
  <pageSetup paperSize="9" orientation="portrait" verticalDpi="14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6">
    <tabColor theme="8" tint="0.59999389629810485"/>
  </sheetPr>
  <dimension ref="A1:BN187"/>
  <sheetViews>
    <sheetView showGridLines="0" workbookViewId="0">
      <selection activeCell="A134" sqref="A134"/>
    </sheetView>
  </sheetViews>
  <sheetFormatPr baseColWidth="10" defaultColWidth="11.42578125" defaultRowHeight="14.25"/>
  <cols>
    <col min="1" max="2" width="4.28515625" style="19" customWidth="1"/>
    <col min="3" max="3" width="76.140625" style="19" customWidth="1"/>
    <col min="4" max="5" width="10.42578125" style="19" hidden="1" customWidth="1"/>
    <col min="6" max="7" width="10.42578125" style="19" customWidth="1"/>
    <col min="8" max="8" width="11.85546875" style="19" customWidth="1"/>
    <col min="9" max="16" width="13.7109375" style="19" customWidth="1"/>
    <col min="17" max="22" width="13.42578125" style="19" customWidth="1"/>
    <col min="23" max="45" width="15.42578125" style="19" customWidth="1"/>
    <col min="46" max="46" width="15.140625" style="19" bestFit="1" customWidth="1"/>
    <col min="47" max="16384" width="11.42578125" style="19"/>
  </cols>
  <sheetData>
    <row r="1" spans="1:43" ht="18.75" customHeight="1">
      <c r="AD1" s="144"/>
      <c r="AE1" s="144"/>
      <c r="AF1" s="144"/>
      <c r="AG1" s="144"/>
      <c r="AH1" s="144"/>
      <c r="AI1" s="144"/>
    </row>
    <row r="2" spans="1:43" ht="18.75" customHeight="1">
      <c r="A2" s="20" t="s">
        <v>50</v>
      </c>
      <c r="B2" s="21"/>
      <c r="C2" s="21"/>
      <c r="D2" s="21"/>
      <c r="E2" s="21"/>
      <c r="F2" s="21"/>
      <c r="G2" s="21"/>
      <c r="H2" s="21"/>
      <c r="I2" s="21"/>
      <c r="J2" s="21"/>
      <c r="K2" s="21"/>
      <c r="L2" s="21"/>
      <c r="M2" s="21"/>
      <c r="N2" s="21"/>
      <c r="O2" s="21"/>
      <c r="P2" s="21"/>
      <c r="Q2" s="21"/>
      <c r="R2" s="21"/>
      <c r="S2" s="21"/>
      <c r="T2" s="21"/>
      <c r="U2" s="21"/>
      <c r="V2" s="21"/>
      <c r="W2" s="22"/>
      <c r="X2" s="22"/>
      <c r="Y2" s="22"/>
      <c r="Z2" s="22"/>
      <c r="AD2" s="144"/>
      <c r="AE2" s="144"/>
      <c r="AF2" s="144"/>
      <c r="AG2" s="144"/>
      <c r="AH2" s="144"/>
    </row>
    <row r="3" spans="1:43" ht="14.25" customHeight="1">
      <c r="A3" s="20"/>
      <c r="B3" s="21"/>
      <c r="C3" s="21"/>
      <c r="D3" s="21"/>
      <c r="E3" s="21"/>
      <c r="F3" s="21"/>
      <c r="G3" s="21"/>
      <c r="H3" s="565"/>
      <c r="I3" s="565"/>
      <c r="J3" s="565"/>
      <c r="K3" s="565"/>
      <c r="L3" s="565"/>
      <c r="M3" s="565"/>
      <c r="N3" s="565"/>
      <c r="O3" s="565"/>
      <c r="P3" s="565"/>
      <c r="Q3" s="565"/>
      <c r="R3" s="565"/>
      <c r="S3" s="565"/>
      <c r="T3" s="565"/>
      <c r="U3" s="565"/>
      <c r="V3" s="565"/>
      <c r="W3" s="566"/>
      <c r="X3" s="566"/>
      <c r="Y3" s="566"/>
      <c r="Z3" s="566"/>
      <c r="AA3" s="566"/>
      <c r="AB3" s="397"/>
      <c r="AC3" s="397"/>
      <c r="AD3" s="397"/>
      <c r="AE3" s="397"/>
      <c r="AF3" s="397"/>
      <c r="AG3" s="397"/>
      <c r="AH3" s="397"/>
      <c r="AI3" s="397"/>
      <c r="AJ3" s="397"/>
      <c r="AK3" s="397"/>
      <c r="AL3" s="397"/>
      <c r="AM3" s="397"/>
      <c r="AN3" s="397"/>
      <c r="AO3" s="397"/>
      <c r="AP3" s="397"/>
    </row>
    <row r="4" spans="1:43" ht="14.25" customHeight="1">
      <c r="A4" s="20"/>
      <c r="B4" s="88"/>
      <c r="C4" s="90" t="s">
        <v>553</v>
      </c>
      <c r="D4" s="588" t="s">
        <v>531</v>
      </c>
      <c r="E4" s="588" t="s">
        <v>532</v>
      </c>
      <c r="F4" s="588" t="s">
        <v>533</v>
      </c>
      <c r="G4" s="564" t="s">
        <v>534</v>
      </c>
      <c r="H4" s="564" t="s">
        <v>535</v>
      </c>
      <c r="I4" s="564" t="s">
        <v>536</v>
      </c>
      <c r="J4" s="564" t="s">
        <v>537</v>
      </c>
      <c r="K4" s="564" t="s">
        <v>538</v>
      </c>
      <c r="L4" s="564" t="s">
        <v>539</v>
      </c>
      <c r="M4" s="564" t="s">
        <v>540</v>
      </c>
      <c r="N4" s="564" t="s">
        <v>541</v>
      </c>
      <c r="O4" s="564" t="s">
        <v>542</v>
      </c>
      <c r="P4" s="564" t="s">
        <v>543</v>
      </c>
      <c r="Q4" s="564" t="s">
        <v>544</v>
      </c>
      <c r="R4" s="564" t="s">
        <v>545</v>
      </c>
      <c r="S4" s="564" t="s">
        <v>485</v>
      </c>
      <c r="T4" s="564" t="s">
        <v>486</v>
      </c>
      <c r="U4" s="564" t="s">
        <v>487</v>
      </c>
      <c r="V4" s="564" t="s">
        <v>488</v>
      </c>
      <c r="W4" s="564" t="s">
        <v>489</v>
      </c>
      <c r="X4" s="564" t="s">
        <v>490</v>
      </c>
      <c r="Y4" s="564" t="s">
        <v>491</v>
      </c>
      <c r="Z4" s="564" t="s">
        <v>492</v>
      </c>
      <c r="AA4" s="564" t="s">
        <v>493</v>
      </c>
      <c r="AB4" s="564" t="s">
        <v>494</v>
      </c>
      <c r="AC4" s="564" t="s">
        <v>495</v>
      </c>
      <c r="AD4" s="564" t="s">
        <v>496</v>
      </c>
      <c r="AE4" s="564" t="s">
        <v>497</v>
      </c>
      <c r="AF4" s="564" t="s">
        <v>498</v>
      </c>
      <c r="AG4" s="169" t="s">
        <v>499</v>
      </c>
      <c r="AH4" s="169" t="s">
        <v>500</v>
      </c>
      <c r="AI4" s="169" t="s">
        <v>501</v>
      </c>
      <c r="AJ4" s="169" t="s">
        <v>502</v>
      </c>
      <c r="AK4" s="169" t="s">
        <v>503</v>
      </c>
      <c r="AL4" s="169" t="s">
        <v>504</v>
      </c>
      <c r="AM4" s="169" t="s">
        <v>505</v>
      </c>
      <c r="AN4" s="169" t="s">
        <v>506</v>
      </c>
      <c r="AO4" s="169" t="s">
        <v>507</v>
      </c>
      <c r="AP4" s="169" t="s">
        <v>508</v>
      </c>
      <c r="AQ4" s="169" t="s">
        <v>509</v>
      </c>
    </row>
    <row r="5" spans="1:43" ht="14.25" customHeight="1">
      <c r="A5" s="20"/>
      <c r="B5"/>
      <c r="C5" s="180" t="s">
        <v>313</v>
      </c>
      <c r="D5" s="581"/>
      <c r="E5" s="581"/>
      <c r="F5" s="581">
        <v>1096.14350096</v>
      </c>
      <c r="G5" s="567">
        <v>1118.1716890199998</v>
      </c>
      <c r="H5" s="567">
        <v>1185.7690553199998</v>
      </c>
      <c r="I5" s="567">
        <v>1193.4353600800002</v>
      </c>
      <c r="J5" s="567">
        <v>1159.4469742000003</v>
      </c>
      <c r="K5" s="567">
        <v>1172.5411668499992</v>
      </c>
      <c r="L5" s="567">
        <v>1179.2401946299999</v>
      </c>
      <c r="M5" s="567">
        <v>1021.4671433899998</v>
      </c>
      <c r="N5" s="567">
        <v>1008.2599266899999</v>
      </c>
      <c r="O5" s="567">
        <v>1004.4198005400001</v>
      </c>
      <c r="P5" s="567">
        <v>1004.6315029700019</v>
      </c>
      <c r="Q5" s="567">
        <v>941.02044894999926</v>
      </c>
      <c r="R5" s="567">
        <v>852.36212031999992</v>
      </c>
      <c r="S5" s="567">
        <v>857.25615971000013</v>
      </c>
      <c r="T5" s="567">
        <v>789.26788024000052</v>
      </c>
      <c r="U5" s="567">
        <v>684.43496338</v>
      </c>
      <c r="V5" s="567">
        <v>634.15759350000053</v>
      </c>
      <c r="W5" s="567">
        <v>584.68479580999974</v>
      </c>
      <c r="X5" s="567">
        <v>563.41786183000011</v>
      </c>
      <c r="Y5" s="567">
        <v>541.66633038999998</v>
      </c>
      <c r="Z5" s="567">
        <v>531.68487524999978</v>
      </c>
      <c r="AA5" s="567">
        <v>524.22788059999993</v>
      </c>
      <c r="AB5" s="567">
        <v>549.13811999999996</v>
      </c>
      <c r="AC5" s="567">
        <v>535.79</v>
      </c>
      <c r="AD5" s="567">
        <v>498.09707619999978</v>
      </c>
      <c r="AE5" s="567">
        <v>594.46852168000009</v>
      </c>
      <c r="AF5" s="567">
        <v>584.3550835399999</v>
      </c>
      <c r="AG5" s="567">
        <v>554.26884645999985</v>
      </c>
      <c r="AH5" s="567">
        <v>519.57409600000028</v>
      </c>
      <c r="AI5" s="567">
        <v>507.83492899999993</v>
      </c>
      <c r="AJ5" s="567">
        <v>544.31942715000025</v>
      </c>
      <c r="AK5" s="567">
        <v>523.87</v>
      </c>
      <c r="AL5" s="567">
        <v>511.12</v>
      </c>
      <c r="AM5" s="567">
        <v>495</v>
      </c>
      <c r="AN5" s="567">
        <v>501</v>
      </c>
      <c r="AO5" s="567">
        <v>498.4</v>
      </c>
      <c r="AP5" s="567">
        <v>491.4</v>
      </c>
      <c r="AQ5" s="567">
        <v>464.5</v>
      </c>
    </row>
    <row r="6" spans="1:43" ht="14.25" customHeight="1">
      <c r="B6"/>
      <c r="C6" s="586" t="s">
        <v>554</v>
      </c>
      <c r="D6" s="582"/>
      <c r="E6" s="582"/>
      <c r="F6" s="582">
        <v>62.934912600000011</v>
      </c>
      <c r="G6" s="568">
        <v>93.924230319999992</v>
      </c>
      <c r="H6" s="568">
        <v>109.84350291999998</v>
      </c>
      <c r="I6" s="568">
        <v>118.00274860999994</v>
      </c>
      <c r="J6" s="568">
        <v>123.63597683999997</v>
      </c>
      <c r="K6" s="568">
        <v>105.53384805000003</v>
      </c>
      <c r="L6" s="568">
        <v>86.151739100000015</v>
      </c>
      <c r="M6" s="568">
        <v>83.846376090000007</v>
      </c>
      <c r="N6" s="568">
        <v>90.197206620000017</v>
      </c>
      <c r="O6" s="568">
        <v>74.317871939999989</v>
      </c>
      <c r="P6" s="568">
        <v>30.568317260000004</v>
      </c>
      <c r="Q6" s="568">
        <v>38.747800059999996</v>
      </c>
      <c r="R6" s="568">
        <v>64.159777989999981</v>
      </c>
      <c r="S6" s="568">
        <v>70.086912649999988</v>
      </c>
      <c r="T6" s="568">
        <v>46.032464569999981</v>
      </c>
      <c r="U6" s="568">
        <v>71.203168480000002</v>
      </c>
      <c r="V6" s="568">
        <v>84.23778034</v>
      </c>
      <c r="W6" s="568">
        <v>92.508443990000018</v>
      </c>
      <c r="X6" s="568">
        <v>107.83318839000002</v>
      </c>
      <c r="Y6" s="568">
        <v>129.12066117999996</v>
      </c>
      <c r="Z6" s="568">
        <v>113.28816130000001</v>
      </c>
      <c r="AA6" s="568">
        <v>107.95459314999997</v>
      </c>
      <c r="AB6" s="568">
        <v>131.01541984000002</v>
      </c>
      <c r="AC6" s="568">
        <v>116.03408038000002</v>
      </c>
      <c r="AD6" s="568">
        <v>41.550429529999995</v>
      </c>
      <c r="AE6" s="568">
        <v>78.983000000000004</v>
      </c>
      <c r="AF6" s="568">
        <v>82.263999999999996</v>
      </c>
      <c r="AG6" s="568">
        <v>84.344999999999999</v>
      </c>
      <c r="AH6" s="568">
        <v>82.096999999999994</v>
      </c>
      <c r="AI6" s="568">
        <v>84.153999999999996</v>
      </c>
      <c r="AJ6" s="568">
        <v>88.945999999999998</v>
      </c>
      <c r="AK6" s="568">
        <v>81.903000000000006</v>
      </c>
      <c r="AL6" s="568">
        <v>87.518000000000001</v>
      </c>
      <c r="AM6" s="568">
        <v>106.681</v>
      </c>
      <c r="AN6" s="568">
        <v>109.339</v>
      </c>
      <c r="AO6" s="568">
        <v>100.497</v>
      </c>
      <c r="AP6" s="568">
        <v>90.766999999999996</v>
      </c>
      <c r="AQ6" s="568">
        <v>75.995000000000005</v>
      </c>
    </row>
    <row r="7" spans="1:43" ht="14.25" customHeight="1">
      <c r="B7"/>
      <c r="C7" s="92" t="s">
        <v>555</v>
      </c>
      <c r="D7" s="583">
        <f t="shared" ref="D7:G7" si="0">+SUM(D5:D6)</f>
        <v>0</v>
      </c>
      <c r="E7" s="583">
        <f t="shared" si="0"/>
        <v>0</v>
      </c>
      <c r="F7" s="583">
        <f t="shared" si="0"/>
        <v>1159.0784135599999</v>
      </c>
      <c r="G7" s="569">
        <f t="shared" si="0"/>
        <v>1212.0959193399999</v>
      </c>
      <c r="H7" s="569">
        <f t="shared" ref="H7:K7" si="1">+SUM(H5:H6)</f>
        <v>1295.6125582399998</v>
      </c>
      <c r="I7" s="569">
        <f t="shared" si="1"/>
        <v>1311.4381086900003</v>
      </c>
      <c r="J7" s="569">
        <f t="shared" si="1"/>
        <v>1283.0829510400004</v>
      </c>
      <c r="K7" s="569">
        <f t="shared" si="1"/>
        <v>1278.0750148999991</v>
      </c>
      <c r="L7" s="569">
        <f>+SUM(L5:L6)</f>
        <v>1265.3919337299999</v>
      </c>
      <c r="M7" s="569">
        <f>+SUM(M5:M6)</f>
        <v>1105.3135194799997</v>
      </c>
      <c r="N7" s="569">
        <f>+SUM(N5:N6)</f>
        <v>1098.45713331</v>
      </c>
      <c r="O7" s="569">
        <f t="shared" ref="O7:S7" si="2">SUM(O5:O6)</f>
        <v>1078.7376724800001</v>
      </c>
      <c r="P7" s="569">
        <f t="shared" si="2"/>
        <v>1035.1998202300019</v>
      </c>
      <c r="Q7" s="569">
        <f t="shared" si="2"/>
        <v>979.76824900999929</v>
      </c>
      <c r="R7" s="569">
        <f t="shared" si="2"/>
        <v>916.52189830999987</v>
      </c>
      <c r="S7" s="569">
        <f t="shared" si="2"/>
        <v>927.34307236000018</v>
      </c>
      <c r="T7" s="569">
        <f t="shared" ref="T7:V7" si="3">SUM(T5:T6)</f>
        <v>835.30034481000052</v>
      </c>
      <c r="U7" s="569">
        <f t="shared" si="3"/>
        <v>755.63813186000004</v>
      </c>
      <c r="V7" s="569">
        <f t="shared" si="3"/>
        <v>718.3953738400005</v>
      </c>
      <c r="W7" s="569">
        <f t="shared" ref="W7" si="4">SUM(W5:W6)</f>
        <v>677.19323979999979</v>
      </c>
      <c r="X7" s="569">
        <f t="shared" ref="X7:AQ7" si="5">SUM(X5:X6)</f>
        <v>671.25105022000014</v>
      </c>
      <c r="Y7" s="569">
        <f t="shared" si="5"/>
        <v>670.78699156999994</v>
      </c>
      <c r="Z7" s="569">
        <f t="shared" si="5"/>
        <v>644.97303654999973</v>
      </c>
      <c r="AA7" s="569">
        <f t="shared" si="5"/>
        <v>632.18247374999987</v>
      </c>
      <c r="AB7" s="569">
        <f t="shared" si="5"/>
        <v>680.15353984000001</v>
      </c>
      <c r="AC7" s="569">
        <f t="shared" si="5"/>
        <v>651.82408037999994</v>
      </c>
      <c r="AD7" s="569">
        <f t="shared" si="5"/>
        <v>539.64750572999981</v>
      </c>
      <c r="AE7" s="569">
        <f t="shared" si="5"/>
        <v>673.45152168000004</v>
      </c>
      <c r="AF7" s="569">
        <f t="shared" si="5"/>
        <v>666.61908353999991</v>
      </c>
      <c r="AG7" s="569">
        <f t="shared" si="5"/>
        <v>638.61384645999988</v>
      </c>
      <c r="AH7" s="569">
        <f t="shared" si="5"/>
        <v>601.67109600000026</v>
      </c>
      <c r="AI7" s="569">
        <f t="shared" si="5"/>
        <v>591.98892899999987</v>
      </c>
      <c r="AJ7" s="569">
        <f t="shared" si="5"/>
        <v>633.26542715000028</v>
      </c>
      <c r="AK7" s="569">
        <f t="shared" si="5"/>
        <v>605.77300000000002</v>
      </c>
      <c r="AL7" s="569">
        <f t="shared" si="5"/>
        <v>598.63800000000003</v>
      </c>
      <c r="AM7" s="569">
        <f t="shared" si="5"/>
        <v>601.68100000000004</v>
      </c>
      <c r="AN7" s="569">
        <f t="shared" si="5"/>
        <v>610.33899999999994</v>
      </c>
      <c r="AO7" s="569">
        <f t="shared" si="5"/>
        <v>598.89699999999993</v>
      </c>
      <c r="AP7" s="569">
        <f t="shared" si="5"/>
        <v>582.16699999999992</v>
      </c>
      <c r="AQ7" s="569">
        <f t="shared" si="5"/>
        <v>540.495</v>
      </c>
    </row>
    <row r="8" spans="1:43">
      <c r="B8" s="89"/>
      <c r="C8" s="587" t="s">
        <v>556</v>
      </c>
      <c r="D8" s="584"/>
      <c r="E8" s="584"/>
      <c r="F8" s="584">
        <v>2.0252690893856878E-2</v>
      </c>
      <c r="G8" s="570">
        <v>2.107902585338027E-2</v>
      </c>
      <c r="H8" s="570">
        <v>2.1700000000000001E-2</v>
      </c>
      <c r="I8" s="570">
        <v>2.1918079971688865E-2</v>
      </c>
      <c r="J8" s="570">
        <v>2.1651992829906149E-2</v>
      </c>
      <c r="K8" s="570">
        <v>2.2499999999999999E-2</v>
      </c>
      <c r="L8" s="570">
        <v>2.305729142310067E-2</v>
      </c>
      <c r="M8" s="570">
        <v>2.150935421348606E-2</v>
      </c>
      <c r="N8" s="570">
        <v>2.1796671724670341E-2</v>
      </c>
      <c r="O8" s="570">
        <v>2.265650036447454E-2</v>
      </c>
      <c r="P8" s="570">
        <v>2.2714301620939521E-2</v>
      </c>
      <c r="Q8" s="570">
        <v>2.1329840210225305E-2</v>
      </c>
      <c r="R8" s="570">
        <v>1.9806316511146664E-2</v>
      </c>
      <c r="S8" s="570">
        <v>2.0432861553253117E-2</v>
      </c>
      <c r="T8" s="570">
        <v>1.834133096994827E-2</v>
      </c>
      <c r="U8" s="570">
        <v>1.5977128123911312E-2</v>
      </c>
      <c r="V8" s="570">
        <v>1.5473047126303579E-2</v>
      </c>
      <c r="W8" s="570">
        <v>1.5043917953735938E-2</v>
      </c>
      <c r="X8" s="570">
        <v>1.4431735885386342E-2</v>
      </c>
      <c r="Y8" s="570">
        <v>1.3884281489306692E-2</v>
      </c>
      <c r="Z8" s="570">
        <v>1.3967612988538627E-2</v>
      </c>
      <c r="AA8" s="571">
        <v>1.4355794184707626E-2</v>
      </c>
      <c r="AB8" s="571">
        <v>1.4812355949210472E-2</v>
      </c>
      <c r="AC8" s="571">
        <v>1.44E-2</v>
      </c>
      <c r="AD8" s="571">
        <v>1.3778899257049173E-2</v>
      </c>
      <c r="AE8" s="571">
        <v>1.7178223871760628E-2</v>
      </c>
      <c r="AF8" s="571">
        <v>1.7087571255849886E-2</v>
      </c>
      <c r="AG8" s="571">
        <v>1.6445913599537627E-2</v>
      </c>
      <c r="AH8" s="571">
        <v>1.6208759270006506E-2</v>
      </c>
      <c r="AI8" s="571">
        <v>1.649204876408205E-2</v>
      </c>
      <c r="AJ8" s="571">
        <v>1.7643891844965856E-2</v>
      </c>
      <c r="AK8" s="571">
        <v>1.725437806675021E-2</v>
      </c>
      <c r="AL8" s="571">
        <v>1.7546095743363091E-2</v>
      </c>
      <c r="AM8" s="571">
        <v>1.8100000000000002E-2</v>
      </c>
      <c r="AN8" s="571">
        <v>1.8499999999999999E-2</v>
      </c>
      <c r="AO8" s="571">
        <v>1.8482305724621995E-2</v>
      </c>
      <c r="AP8" s="571">
        <v>1.8816458079217023E-2</v>
      </c>
      <c r="AQ8" s="571">
        <v>1.8514002321617137E-2</v>
      </c>
    </row>
    <row r="9" spans="1:43">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row>
    <row r="10" spans="1:43">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row>
    <row r="11" spans="1:43">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row>
    <row r="12" spans="1:43" ht="15">
      <c r="A12" s="20" t="s">
        <v>51</v>
      </c>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row>
    <row r="13" spans="1:43">
      <c r="C13" s="397"/>
      <c r="D13" s="572"/>
      <c r="E13" s="572"/>
      <c r="F13" s="572"/>
      <c r="G13" s="572"/>
      <c r="H13" s="572"/>
      <c r="I13" s="572"/>
      <c r="J13" s="572"/>
      <c r="K13" s="572"/>
      <c r="L13" s="572"/>
      <c r="M13" s="572"/>
      <c r="N13" s="572"/>
      <c r="O13" s="572"/>
      <c r="P13" s="572"/>
      <c r="Q13" s="572"/>
      <c r="R13" s="572"/>
      <c r="S13" s="572"/>
      <c r="T13" s="572"/>
      <c r="U13" s="572"/>
      <c r="V13" s="572"/>
      <c r="W13" s="572"/>
      <c r="X13" s="572"/>
      <c r="Y13" s="572"/>
      <c r="Z13" s="572"/>
      <c r="AA13" s="572"/>
      <c r="AB13" s="397"/>
      <c r="AC13" s="397"/>
      <c r="AD13" s="397"/>
      <c r="AE13" s="397"/>
      <c r="AF13" s="397"/>
      <c r="AG13" s="397"/>
      <c r="AH13" s="397"/>
      <c r="AI13" s="397"/>
      <c r="AJ13" s="397"/>
      <c r="AK13" s="397"/>
      <c r="AL13" s="397"/>
      <c r="AM13" s="397"/>
      <c r="AN13" s="397"/>
      <c r="AO13" s="397"/>
      <c r="AP13" s="397"/>
      <c r="AQ13" s="397"/>
    </row>
    <row r="14" spans="1:43">
      <c r="C14" s="90"/>
      <c r="D14" s="588" t="str">
        <f t="shared" ref="D14:G14" si="6">D$4</f>
        <v>4Q26</v>
      </c>
      <c r="E14" s="588" t="str">
        <f t="shared" si="6"/>
        <v>3Q26</v>
      </c>
      <c r="F14" s="588" t="str">
        <f t="shared" si="6"/>
        <v>2Q26</v>
      </c>
      <c r="G14" s="138" t="str">
        <f t="shared" si="6"/>
        <v>1Q26</v>
      </c>
      <c r="H14" s="138" t="str">
        <f t="shared" ref="H14:K14" si="7">H$4</f>
        <v>4Q25</v>
      </c>
      <c r="I14" s="138" t="str">
        <f t="shared" si="7"/>
        <v>3Q25</v>
      </c>
      <c r="J14" s="138" t="str">
        <f t="shared" si="7"/>
        <v>2Q25</v>
      </c>
      <c r="K14" s="138" t="str">
        <f t="shared" si="7"/>
        <v>1Q25</v>
      </c>
      <c r="L14" s="138" t="str">
        <f t="shared" ref="L14:O14" si="8">L$4</f>
        <v>4Q24</v>
      </c>
      <c r="M14" s="138" t="str">
        <f t="shared" si="8"/>
        <v>3Q24</v>
      </c>
      <c r="N14" s="138" t="str">
        <f t="shared" si="8"/>
        <v>2Q24</v>
      </c>
      <c r="O14" s="138" t="str">
        <f t="shared" si="8"/>
        <v>1Q24</v>
      </c>
      <c r="P14" s="138" t="str">
        <f>P$4</f>
        <v>4Q23</v>
      </c>
      <c r="Q14" s="138" t="str">
        <f t="shared" ref="Q14:S14" si="9">Q$4</f>
        <v>3Q23</v>
      </c>
      <c r="R14" s="138" t="str">
        <f t="shared" si="9"/>
        <v>2Q23</v>
      </c>
      <c r="S14" s="138" t="str">
        <f t="shared" si="9"/>
        <v>1Q23</v>
      </c>
      <c r="T14" s="138" t="s">
        <v>486</v>
      </c>
      <c r="U14" s="138" t="s">
        <v>487</v>
      </c>
      <c r="V14" s="138" t="s">
        <v>488</v>
      </c>
      <c r="W14" s="138" t="s">
        <v>489</v>
      </c>
      <c r="X14" s="138" t="s">
        <v>490</v>
      </c>
      <c r="Y14" s="138" t="s">
        <v>491</v>
      </c>
      <c r="Z14" s="138" t="s">
        <v>492</v>
      </c>
      <c r="AA14" s="138" t="s">
        <v>493</v>
      </c>
      <c r="AB14" s="138" t="s">
        <v>494</v>
      </c>
      <c r="AC14" s="138" t="s">
        <v>495</v>
      </c>
      <c r="AD14" s="138" t="s">
        <v>496</v>
      </c>
      <c r="AE14" s="138" t="s">
        <v>497</v>
      </c>
      <c r="AF14" s="138" t="s">
        <v>498</v>
      </c>
      <c r="AG14" s="138" t="s">
        <v>499</v>
      </c>
      <c r="AH14" s="138" t="s">
        <v>500</v>
      </c>
      <c r="AI14" s="138" t="s">
        <v>501</v>
      </c>
      <c r="AJ14" s="138" t="s">
        <v>502</v>
      </c>
      <c r="AK14" s="138" t="s">
        <v>503</v>
      </c>
      <c r="AL14" s="138" t="s">
        <v>504</v>
      </c>
      <c r="AM14" s="138" t="s">
        <v>505</v>
      </c>
      <c r="AN14" s="138" t="s">
        <v>506</v>
      </c>
      <c r="AO14" s="138" t="s">
        <v>507</v>
      </c>
      <c r="AP14" s="138" t="s">
        <v>508</v>
      </c>
      <c r="AQ14" s="138" t="s">
        <v>509</v>
      </c>
    </row>
    <row r="15" spans="1:43">
      <c r="C15" s="117" t="s">
        <v>554</v>
      </c>
      <c r="D15" s="581">
        <f t="shared" ref="D15:G15" si="10">D6</f>
        <v>0</v>
      </c>
      <c r="E15" s="581">
        <f t="shared" si="10"/>
        <v>0</v>
      </c>
      <c r="F15" s="581">
        <f t="shared" si="10"/>
        <v>62.934912600000011</v>
      </c>
      <c r="G15" s="567">
        <f t="shared" si="10"/>
        <v>93.924230319999992</v>
      </c>
      <c r="H15" s="567">
        <f t="shared" ref="H15:K15" si="11">H6</f>
        <v>109.84350291999998</v>
      </c>
      <c r="I15" s="567">
        <f t="shared" si="11"/>
        <v>118.00274860999994</v>
      </c>
      <c r="J15" s="567">
        <f t="shared" si="11"/>
        <v>123.63597683999997</v>
      </c>
      <c r="K15" s="567">
        <f t="shared" si="11"/>
        <v>105.53384805000003</v>
      </c>
      <c r="L15" s="567">
        <f>L6</f>
        <v>86.151739100000015</v>
      </c>
      <c r="M15" s="567">
        <v>83.846376090000007</v>
      </c>
      <c r="N15" s="567">
        <f>+N6</f>
        <v>90.197206620000017</v>
      </c>
      <c r="O15" s="567">
        <f t="shared" ref="O15:V15" si="12">O6</f>
        <v>74.317871939999989</v>
      </c>
      <c r="P15" s="567">
        <f t="shared" si="12"/>
        <v>30.568317260000004</v>
      </c>
      <c r="Q15" s="567">
        <f t="shared" si="12"/>
        <v>38.747800059999996</v>
      </c>
      <c r="R15" s="567">
        <f t="shared" si="12"/>
        <v>64.159777989999981</v>
      </c>
      <c r="S15" s="567">
        <f t="shared" si="12"/>
        <v>70.086912649999988</v>
      </c>
      <c r="T15" s="567">
        <f t="shared" si="12"/>
        <v>46.032464569999981</v>
      </c>
      <c r="U15" s="567">
        <f t="shared" si="12"/>
        <v>71.203168480000002</v>
      </c>
      <c r="V15" s="567">
        <f t="shared" si="12"/>
        <v>84.23778034</v>
      </c>
      <c r="W15" s="567">
        <f t="shared" ref="W15:AQ15" si="13">W6</f>
        <v>92.508443990000018</v>
      </c>
      <c r="X15" s="567">
        <f t="shared" si="13"/>
        <v>107.83318839000002</v>
      </c>
      <c r="Y15" s="567">
        <f t="shared" si="13"/>
        <v>129.12066117999996</v>
      </c>
      <c r="Z15" s="567">
        <f t="shared" si="13"/>
        <v>113.28816130000001</v>
      </c>
      <c r="AA15" s="567">
        <f t="shared" si="13"/>
        <v>107.95459314999997</v>
      </c>
      <c r="AB15" s="567">
        <f t="shared" si="13"/>
        <v>131.01541984000002</v>
      </c>
      <c r="AC15" s="567">
        <f t="shared" si="13"/>
        <v>116.03408038000002</v>
      </c>
      <c r="AD15" s="567">
        <f t="shared" si="13"/>
        <v>41.550429529999995</v>
      </c>
      <c r="AE15" s="567">
        <f t="shared" si="13"/>
        <v>78.983000000000004</v>
      </c>
      <c r="AF15" s="567">
        <f t="shared" si="13"/>
        <v>82.263999999999996</v>
      </c>
      <c r="AG15" s="567">
        <f t="shared" si="13"/>
        <v>84.344999999999999</v>
      </c>
      <c r="AH15" s="567">
        <f t="shared" si="13"/>
        <v>82.096999999999994</v>
      </c>
      <c r="AI15" s="567">
        <f t="shared" si="13"/>
        <v>84.153999999999996</v>
      </c>
      <c r="AJ15" s="567">
        <f t="shared" si="13"/>
        <v>88.945999999999998</v>
      </c>
      <c r="AK15" s="567">
        <f t="shared" si="13"/>
        <v>81.903000000000006</v>
      </c>
      <c r="AL15" s="567">
        <f t="shared" si="13"/>
        <v>87.518000000000001</v>
      </c>
      <c r="AM15" s="567">
        <f t="shared" si="13"/>
        <v>106.681</v>
      </c>
      <c r="AN15" s="567">
        <f t="shared" si="13"/>
        <v>109.339</v>
      </c>
      <c r="AO15" s="567">
        <f t="shared" si="13"/>
        <v>100.497</v>
      </c>
      <c r="AP15" s="567">
        <f t="shared" si="13"/>
        <v>90.766999999999996</v>
      </c>
      <c r="AQ15" s="567">
        <f t="shared" si="13"/>
        <v>75.995000000000005</v>
      </c>
    </row>
    <row r="16" spans="1:43">
      <c r="C16" s="117" t="s">
        <v>557</v>
      </c>
      <c r="D16" s="581"/>
      <c r="E16" s="581"/>
      <c r="F16" s="581">
        <v>20.471900999999999</v>
      </c>
      <c r="G16" s="118">
        <v>15.336362940000003</v>
      </c>
      <c r="H16" s="118">
        <v>13.498555529999999</v>
      </c>
      <c r="I16" s="118">
        <v>14.65747</v>
      </c>
      <c r="J16" s="118">
        <v>10.202482</v>
      </c>
      <c r="K16" s="118">
        <v>9.5974203400000011</v>
      </c>
      <c r="L16" s="118">
        <v>19.362347639999996</v>
      </c>
      <c r="M16" s="118">
        <v>18.157594070000002</v>
      </c>
      <c r="N16" s="118">
        <v>17</v>
      </c>
      <c r="O16" s="118">
        <v>17.810724</v>
      </c>
      <c r="P16" s="118">
        <v>14.075706999999998</v>
      </c>
      <c r="Q16" s="118">
        <v>15.415455</v>
      </c>
      <c r="R16" s="118">
        <v>16.183278999999999</v>
      </c>
      <c r="S16" s="118">
        <v>18.028689</v>
      </c>
      <c r="T16" s="118">
        <v>18.105523000000002</v>
      </c>
      <c r="U16" s="118">
        <v>17.626020280000002</v>
      </c>
      <c r="V16" s="118">
        <v>15.980039999999999</v>
      </c>
      <c r="W16" s="118">
        <v>15.227081</v>
      </c>
      <c r="X16" s="118">
        <v>16.584036999999999</v>
      </c>
      <c r="Y16" s="118">
        <v>13.933078000000002</v>
      </c>
      <c r="Z16" s="118">
        <v>11.051</v>
      </c>
      <c r="AA16" s="118">
        <v>15.25</v>
      </c>
      <c r="AB16" s="118">
        <v>13.686999999999999</v>
      </c>
      <c r="AC16" s="118">
        <v>14.295</v>
      </c>
      <c r="AD16" s="118">
        <v>14.097</v>
      </c>
      <c r="AE16" s="118">
        <v>16.14</v>
      </c>
      <c r="AF16" s="118">
        <v>14.826000000000001</v>
      </c>
      <c r="AG16" s="118">
        <v>15.163</v>
      </c>
      <c r="AH16" s="118">
        <v>16.082000000000001</v>
      </c>
      <c r="AI16" s="118">
        <v>14.808</v>
      </c>
      <c r="AJ16" s="118">
        <v>15.972</v>
      </c>
      <c r="AK16" s="118">
        <v>16.265000000000001</v>
      </c>
      <c r="AL16" s="118">
        <v>17.568000000000001</v>
      </c>
      <c r="AM16" s="118">
        <v>16.103999999999999</v>
      </c>
      <c r="AN16" s="118">
        <v>15.348000000000001</v>
      </c>
      <c r="AO16" s="118">
        <v>15.984</v>
      </c>
      <c r="AP16" s="118">
        <v>15.452</v>
      </c>
      <c r="AQ16" s="118">
        <v>14.765000000000001</v>
      </c>
    </row>
    <row r="17" spans="1:43">
      <c r="C17" s="117" t="s">
        <v>558</v>
      </c>
      <c r="D17" s="139"/>
      <c r="E17" s="139"/>
      <c r="F17" s="139">
        <v>88.139268299999998</v>
      </c>
      <c r="G17" s="118">
        <v>70.396255289999999</v>
      </c>
      <c r="H17" s="118">
        <v>113.7452797</v>
      </c>
      <c r="I17" s="118">
        <v>99.230942769999999</v>
      </c>
      <c r="J17" s="118">
        <v>78.516537710000009</v>
      </c>
      <c r="K17" s="118">
        <v>62.964659759999996</v>
      </c>
      <c r="L17" s="118">
        <v>99.340716619999981</v>
      </c>
      <c r="M17" s="118">
        <v>89.177121550000024</v>
      </c>
      <c r="N17" s="118">
        <v>73</v>
      </c>
      <c r="O17" s="118">
        <v>57.871852870000019</v>
      </c>
      <c r="P17" s="118">
        <v>75.33073964999997</v>
      </c>
      <c r="Q17" s="118">
        <v>86.150104550000023</v>
      </c>
      <c r="R17" s="118">
        <v>89.08933352999999</v>
      </c>
      <c r="S17" s="118">
        <v>49.197190630000016</v>
      </c>
      <c r="T17" s="118">
        <v>96.181538629999991</v>
      </c>
      <c r="U17" s="118">
        <v>80.288834469999983</v>
      </c>
      <c r="V17" s="118">
        <v>67.45186858000001</v>
      </c>
      <c r="W17" s="118">
        <v>51.381936009999997</v>
      </c>
      <c r="X17" s="118">
        <v>68.762606300000016</v>
      </c>
      <c r="Y17" s="118">
        <v>59.343789870000002</v>
      </c>
      <c r="Z17" s="118">
        <v>44.986000000000004</v>
      </c>
      <c r="AA17" s="118">
        <v>37.120999999999995</v>
      </c>
      <c r="AB17" s="118">
        <v>38.890999999999998</v>
      </c>
      <c r="AC17" s="118">
        <v>27.2</v>
      </c>
      <c r="AD17" s="118">
        <v>23.280999999999999</v>
      </c>
      <c r="AE17" s="118">
        <v>28.35</v>
      </c>
      <c r="AF17" s="118">
        <v>35.036999999999999</v>
      </c>
      <c r="AG17" s="118">
        <v>38.121000000000002</v>
      </c>
      <c r="AH17" s="118">
        <v>27.744</v>
      </c>
      <c r="AI17" s="118">
        <v>24.739000000000001</v>
      </c>
      <c r="AJ17" s="118">
        <v>30.263999999999999</v>
      </c>
      <c r="AK17" s="118">
        <v>39.731999999999999</v>
      </c>
      <c r="AL17" s="118">
        <v>29.248999999999999</v>
      </c>
      <c r="AM17" s="118">
        <v>33.613</v>
      </c>
      <c r="AN17" s="118">
        <v>40.320999999999998</v>
      </c>
      <c r="AO17" s="118">
        <v>46.567999999999998</v>
      </c>
      <c r="AP17" s="118">
        <v>23.138999999999999</v>
      </c>
      <c r="AQ17" s="118">
        <v>29.385999999999999</v>
      </c>
    </row>
    <row r="18" spans="1:43">
      <c r="C18" s="117" t="s">
        <v>559</v>
      </c>
      <c r="D18" s="139"/>
      <c r="E18" s="139"/>
      <c r="F18" s="139">
        <v>104.10550526999998</v>
      </c>
      <c r="G18" s="118">
        <v>107.36441714999999</v>
      </c>
      <c r="H18" s="118">
        <v>96.724068220000021</v>
      </c>
      <c r="I18" s="118">
        <v>94.001096099999984</v>
      </c>
      <c r="J18" s="118">
        <v>90.154129740000002</v>
      </c>
      <c r="K18" s="118">
        <v>83.421285260000005</v>
      </c>
      <c r="L18" s="118">
        <v>75.728042639999998</v>
      </c>
      <c r="M18" s="118">
        <v>68.449624319999984</v>
      </c>
      <c r="N18" s="118">
        <v>66</v>
      </c>
      <c r="O18" s="118">
        <v>64.0697093</v>
      </c>
      <c r="P18" s="118">
        <v>60.141428789999978</v>
      </c>
      <c r="Q18" s="118">
        <v>66.096704949999989</v>
      </c>
      <c r="R18" s="118">
        <v>68.605000000000004</v>
      </c>
      <c r="S18" s="118">
        <v>69.034999999999997</v>
      </c>
      <c r="T18" s="118">
        <v>68.722999999999999</v>
      </c>
      <c r="U18" s="118">
        <v>68.281999999999996</v>
      </c>
      <c r="V18" s="118">
        <v>67.14</v>
      </c>
      <c r="W18" s="118">
        <v>66.614000000000004</v>
      </c>
      <c r="X18" s="118">
        <v>64.146000000000001</v>
      </c>
      <c r="Y18" s="118">
        <v>61.47</v>
      </c>
      <c r="Z18" s="118">
        <v>57.527000000000001</v>
      </c>
      <c r="AA18" s="118">
        <v>57.856999999999999</v>
      </c>
      <c r="AB18" s="118">
        <v>55.261000000000003</v>
      </c>
      <c r="AC18" s="118">
        <v>51.034999999999997</v>
      </c>
      <c r="AD18" s="118">
        <v>48.173000000000002</v>
      </c>
      <c r="AE18" s="118">
        <v>49.445999999999998</v>
      </c>
      <c r="AF18" s="118">
        <v>45.91</v>
      </c>
      <c r="AG18" s="118">
        <v>46.779000000000003</v>
      </c>
      <c r="AH18" s="118">
        <v>45.917999999999999</v>
      </c>
      <c r="AI18" s="118">
        <v>43.468000000000004</v>
      </c>
      <c r="AJ18" s="118">
        <v>43.442999999999998</v>
      </c>
      <c r="AK18" s="118">
        <v>43.527000000000001</v>
      </c>
      <c r="AL18" s="118">
        <v>40.122</v>
      </c>
      <c r="AM18" s="118">
        <v>45.372999999999998</v>
      </c>
      <c r="AN18" s="118">
        <v>45.837000000000003</v>
      </c>
      <c r="AO18" s="118">
        <v>44.938000000000002</v>
      </c>
      <c r="AP18" s="118">
        <v>43.015999999999998</v>
      </c>
      <c r="AQ18" s="118">
        <v>43.351999999999997</v>
      </c>
    </row>
    <row r="19" spans="1:43">
      <c r="C19" s="117" t="s">
        <v>560</v>
      </c>
      <c r="D19" s="139"/>
      <c r="E19" s="139"/>
      <c r="F19" s="139">
        <v>13.363271520000005</v>
      </c>
      <c r="G19" s="118">
        <v>10.793703240000008</v>
      </c>
      <c r="H19" s="118">
        <v>16.131289530000007</v>
      </c>
      <c r="I19" s="118">
        <v>9.6576738499999983</v>
      </c>
      <c r="J19" s="118">
        <v>13.136373709999999</v>
      </c>
      <c r="K19" s="118">
        <v>11.71678586</v>
      </c>
      <c r="L19" s="118">
        <v>12.557484949999997</v>
      </c>
      <c r="M19" s="118">
        <v>11.61663472</v>
      </c>
      <c r="N19" s="118">
        <v>10</v>
      </c>
      <c r="O19" s="118">
        <v>10.491585090000001</v>
      </c>
      <c r="P19" s="118">
        <v>8.9749671200000005</v>
      </c>
      <c r="Q19" s="118">
        <v>8.1462792499999992</v>
      </c>
      <c r="R19" s="118">
        <v>7.8579999999999997</v>
      </c>
      <c r="S19" s="118">
        <v>10.32</v>
      </c>
      <c r="T19" s="118">
        <v>9.4629999999999992</v>
      </c>
      <c r="U19" s="118">
        <v>7.9660000000000002</v>
      </c>
      <c r="V19" s="118">
        <v>8.5570000000000004</v>
      </c>
      <c r="W19" s="118">
        <v>8.359</v>
      </c>
      <c r="X19" s="118">
        <v>10.46</v>
      </c>
      <c r="Y19" s="118">
        <v>7.1130000000000004</v>
      </c>
      <c r="Z19" s="118">
        <v>7.0780000000000003</v>
      </c>
      <c r="AA19" s="118">
        <v>7.6059999999999999</v>
      </c>
      <c r="AB19" s="118">
        <v>8.7889999999999997</v>
      </c>
      <c r="AC19" s="118">
        <v>6.593</v>
      </c>
      <c r="AD19" s="118">
        <v>7.2130000000000001</v>
      </c>
      <c r="AE19" s="118">
        <v>6.1159999999999997</v>
      </c>
      <c r="AF19" s="118">
        <v>3.173</v>
      </c>
      <c r="AG19" s="118">
        <v>4.4829999999999997</v>
      </c>
      <c r="AH19" s="118">
        <v>6.274</v>
      </c>
      <c r="AI19" s="118">
        <v>5.3410000000000002</v>
      </c>
      <c r="AJ19" s="118">
        <v>6.2709999999999999</v>
      </c>
      <c r="AK19" s="118">
        <v>4.7779999999999996</v>
      </c>
      <c r="AL19" s="118">
        <v>6.1890000000000001</v>
      </c>
      <c r="AM19" s="118">
        <v>5.8650000000000002</v>
      </c>
      <c r="AN19" s="118">
        <v>4.6920000000000002</v>
      </c>
      <c r="AO19" s="118">
        <v>4.8289999999999997</v>
      </c>
      <c r="AP19" s="118">
        <v>4.1790000000000003</v>
      </c>
      <c r="AQ19" s="118">
        <v>4.9180000000000001</v>
      </c>
    </row>
    <row r="20" spans="1:43">
      <c r="C20" s="117" t="s">
        <v>561</v>
      </c>
      <c r="D20" s="139"/>
      <c r="E20" s="139"/>
      <c r="F20" s="139">
        <v>121.6718419</v>
      </c>
      <c r="G20" s="118">
        <v>103.1441952</v>
      </c>
      <c r="H20" s="118">
        <v>89.96488604000001</v>
      </c>
      <c r="I20" s="118">
        <v>114.0836745</v>
      </c>
      <c r="J20" s="118">
        <v>127.52423235000001</v>
      </c>
      <c r="K20" s="118">
        <v>108.32771501999999</v>
      </c>
      <c r="L20" s="118">
        <v>85.217226070000024</v>
      </c>
      <c r="M20" s="118">
        <v>103.79797771999999</v>
      </c>
      <c r="N20" s="118">
        <v>116</v>
      </c>
      <c r="O20" s="118">
        <v>77.530702219999995</v>
      </c>
      <c r="P20" s="118">
        <v>63.817899019999999</v>
      </c>
      <c r="Q20" s="118">
        <v>80.787621799999997</v>
      </c>
      <c r="R20" s="118">
        <v>95.083267519999993</v>
      </c>
      <c r="S20" s="118">
        <v>73.272956219999998</v>
      </c>
      <c r="T20" s="118">
        <v>65.809321330000003</v>
      </c>
      <c r="U20" s="118">
        <v>83.165475439999994</v>
      </c>
      <c r="V20" s="118">
        <v>99.16846314</v>
      </c>
      <c r="W20" s="118">
        <v>74.861240330000001</v>
      </c>
      <c r="X20" s="118">
        <v>75.510870279999992</v>
      </c>
      <c r="Y20" s="118">
        <v>83.084160789999999</v>
      </c>
      <c r="Z20" s="118">
        <v>106.102</v>
      </c>
      <c r="AA20" s="118">
        <v>79.471000000000004</v>
      </c>
      <c r="AB20" s="118">
        <v>76.596999999999994</v>
      </c>
      <c r="AC20" s="118">
        <v>100.694</v>
      </c>
      <c r="AD20" s="118">
        <v>82.698999999999998</v>
      </c>
      <c r="AE20" s="118">
        <v>73.954999999999998</v>
      </c>
      <c r="AF20" s="118">
        <v>89.361000000000004</v>
      </c>
      <c r="AG20" s="118">
        <v>81.585999999999999</v>
      </c>
      <c r="AH20" s="118">
        <v>79.41</v>
      </c>
      <c r="AI20" s="118">
        <v>75.945999999999998</v>
      </c>
      <c r="AJ20" s="118">
        <v>74.631</v>
      </c>
      <c r="AK20" s="118">
        <v>82.947000000000003</v>
      </c>
      <c r="AL20" s="118">
        <v>96.611000000000004</v>
      </c>
      <c r="AM20" s="118">
        <v>66.593000000000004</v>
      </c>
      <c r="AN20" s="118">
        <v>69.438999999999993</v>
      </c>
      <c r="AO20" s="118">
        <v>73.283000000000001</v>
      </c>
      <c r="AP20" s="118">
        <v>83.313999999999993</v>
      </c>
      <c r="AQ20" s="118">
        <v>70.679000000000002</v>
      </c>
    </row>
    <row r="21" spans="1:43">
      <c r="C21" s="117" t="s">
        <v>562</v>
      </c>
      <c r="D21" s="139"/>
      <c r="E21" s="139"/>
      <c r="F21" s="139">
        <v>54.17714067</v>
      </c>
      <c r="G21" s="118">
        <v>51.178845030000005</v>
      </c>
      <c r="H21" s="118">
        <v>39.457794590000006</v>
      </c>
      <c r="I21" s="118">
        <v>34.919765799999993</v>
      </c>
      <c r="J21" s="118">
        <v>54.398718209999991</v>
      </c>
      <c r="K21" s="118">
        <v>51.623289309999997</v>
      </c>
      <c r="L21" s="118">
        <v>40.421387929999987</v>
      </c>
      <c r="M21" s="118">
        <v>34.440995219999998</v>
      </c>
      <c r="N21" s="118">
        <v>52</v>
      </c>
      <c r="O21" s="118">
        <v>48.235242829999997</v>
      </c>
      <c r="P21" s="118">
        <v>27.702716260000003</v>
      </c>
      <c r="Q21" s="118">
        <v>26.030515199999996</v>
      </c>
      <c r="R21" s="118">
        <v>34.143927730000001</v>
      </c>
      <c r="S21" s="118">
        <v>35.594980410000005</v>
      </c>
      <c r="T21" s="118">
        <v>27.69879409</v>
      </c>
      <c r="U21" s="118">
        <v>30.936706700000002</v>
      </c>
      <c r="V21" s="118">
        <v>48.823173179999998</v>
      </c>
      <c r="W21" s="118">
        <v>51.94026436</v>
      </c>
      <c r="X21" s="118">
        <v>42.767685960000009</v>
      </c>
      <c r="Y21" s="118">
        <v>39.613753859999989</v>
      </c>
      <c r="Z21" s="118">
        <v>49.332000000000001</v>
      </c>
      <c r="AA21" s="118">
        <v>50.247999999999998</v>
      </c>
      <c r="AB21" s="118">
        <v>43.67</v>
      </c>
      <c r="AC21" s="118">
        <v>38.03</v>
      </c>
      <c r="AD21" s="118">
        <v>49.058</v>
      </c>
      <c r="AE21" s="118">
        <v>52.125999999999998</v>
      </c>
      <c r="AF21" s="118">
        <v>43.587000000000003</v>
      </c>
      <c r="AG21" s="118">
        <v>36.813000000000002</v>
      </c>
      <c r="AH21" s="118">
        <v>49.795000000000002</v>
      </c>
      <c r="AI21" s="118">
        <v>52.768999999999998</v>
      </c>
      <c r="AJ21" s="118">
        <v>42.685000000000002</v>
      </c>
      <c r="AK21" s="118">
        <v>38.500999999999998</v>
      </c>
      <c r="AL21" s="118">
        <v>45.438000000000002</v>
      </c>
      <c r="AM21" s="118">
        <v>37.304000000000002</v>
      </c>
      <c r="AN21" s="118">
        <v>32.671999999999997</v>
      </c>
      <c r="AO21" s="118">
        <v>28.895</v>
      </c>
      <c r="AP21" s="118">
        <v>41.078000000000003</v>
      </c>
      <c r="AQ21" s="118">
        <v>45.917999999999999</v>
      </c>
    </row>
    <row r="22" spans="1:43">
      <c r="C22" s="119" t="s">
        <v>563</v>
      </c>
      <c r="D22" s="140"/>
      <c r="E22" s="140"/>
      <c r="F22" s="140">
        <v>26.462550849999992</v>
      </c>
      <c r="G22" s="120">
        <v>23.624578819999961</v>
      </c>
      <c r="H22" s="120">
        <v>191.37893200000002</v>
      </c>
      <c r="I22" s="120">
        <v>23.57316671000002</v>
      </c>
      <c r="J22" s="120">
        <v>21.724731620000021</v>
      </c>
      <c r="K22" s="120">
        <v>23.694991990000084</v>
      </c>
      <c r="L22" s="120">
        <v>23.097723060000035</v>
      </c>
      <c r="M22" s="120">
        <v>23.776091279999989</v>
      </c>
      <c r="N22" s="120">
        <v>21</v>
      </c>
      <c r="O22" s="120">
        <v>19.237749410000028</v>
      </c>
      <c r="P22" s="120">
        <v>38.708319650000007</v>
      </c>
      <c r="Q22" s="120">
        <v>36.992188720000009</v>
      </c>
      <c r="R22" s="120">
        <v>36.705406529999948</v>
      </c>
      <c r="S22" s="120">
        <v>39.998530389999985</v>
      </c>
      <c r="T22" s="120">
        <v>38.042879049999975</v>
      </c>
      <c r="U22" s="120">
        <v>35.264613340000011</v>
      </c>
      <c r="V22" s="120">
        <v>34.795228710000032</v>
      </c>
      <c r="W22" s="120">
        <v>36.021373219999987</v>
      </c>
      <c r="X22" s="120">
        <v>37.801416310000008</v>
      </c>
      <c r="Y22" s="120">
        <v>32.053643049999991</v>
      </c>
      <c r="Z22" s="120">
        <v>36.465737590000039</v>
      </c>
      <c r="AA22" s="120">
        <v>33.738726249999985</v>
      </c>
      <c r="AB22" s="120">
        <v>38.171000000000049</v>
      </c>
      <c r="AC22" s="120">
        <v>38.274000000000001</v>
      </c>
      <c r="AD22" s="120">
        <v>34.239000000000033</v>
      </c>
      <c r="AE22" s="120">
        <v>37.692000000000007</v>
      </c>
      <c r="AF22" s="120">
        <v>19.07099999999997</v>
      </c>
      <c r="AG22" s="120">
        <v>42.992000000000019</v>
      </c>
      <c r="AH22" s="120">
        <v>57.112000000000023</v>
      </c>
      <c r="AI22" s="120">
        <v>39.40100000000001</v>
      </c>
      <c r="AJ22" s="120">
        <v>10.16700000000003</v>
      </c>
      <c r="AK22" s="120">
        <v>8.7029999999999745</v>
      </c>
      <c r="AL22" s="120">
        <v>11.095000000000027</v>
      </c>
      <c r="AM22" s="120">
        <v>11.863999999999976</v>
      </c>
      <c r="AN22" s="120">
        <v>3.0649999999999977</v>
      </c>
      <c r="AO22" s="120">
        <v>14.000000000000057</v>
      </c>
      <c r="AP22" s="120">
        <v>11.462000000000046</v>
      </c>
      <c r="AQ22" s="120">
        <v>16.333000000000027</v>
      </c>
    </row>
    <row r="23" spans="1:43">
      <c r="C23" s="115" t="s">
        <v>564</v>
      </c>
      <c r="D23" s="141">
        <f t="shared" ref="D23:G23" si="14">SUM(D15:D22)</f>
        <v>0</v>
      </c>
      <c r="E23" s="141">
        <f t="shared" si="14"/>
        <v>0</v>
      </c>
      <c r="F23" s="141">
        <f t="shared" si="14"/>
        <v>491.32639210999997</v>
      </c>
      <c r="G23" s="121">
        <f t="shared" si="14"/>
        <v>475.76258798999999</v>
      </c>
      <c r="H23" s="121">
        <f t="shared" ref="H23:K23" si="15">SUM(H15:H22)</f>
        <v>670.74430853000001</v>
      </c>
      <c r="I23" s="121">
        <f t="shared" si="15"/>
        <v>508.12653833999985</v>
      </c>
      <c r="J23" s="121">
        <f t="shared" si="15"/>
        <v>519.29318217999992</v>
      </c>
      <c r="K23" s="121">
        <f t="shared" si="15"/>
        <v>456.87999559000008</v>
      </c>
      <c r="L23" s="121">
        <f t="shared" ref="L23:O23" si="16">SUM(L15:L22)</f>
        <v>441.87666801000006</v>
      </c>
      <c r="M23" s="121">
        <f t="shared" si="16"/>
        <v>433.26241497000001</v>
      </c>
      <c r="N23" s="121">
        <f t="shared" si="16"/>
        <v>445.19720662000003</v>
      </c>
      <c r="O23" s="121">
        <f t="shared" si="16"/>
        <v>369.56543766000004</v>
      </c>
      <c r="P23" s="121">
        <f t="shared" ref="P23:S23" si="17">SUM(P15:P22)</f>
        <v>319.32009474999995</v>
      </c>
      <c r="Q23" s="121">
        <f t="shared" si="17"/>
        <v>358.36666953000002</v>
      </c>
      <c r="R23" s="121">
        <f t="shared" si="17"/>
        <v>411.82799229999995</v>
      </c>
      <c r="S23" s="121">
        <f t="shared" si="17"/>
        <v>365.53425929999997</v>
      </c>
      <c r="T23" s="121">
        <f t="shared" ref="T23:V23" si="18">SUM(T15:T22)</f>
        <v>370.05652066999994</v>
      </c>
      <c r="U23" s="121">
        <f t="shared" si="18"/>
        <v>394.73281871000006</v>
      </c>
      <c r="V23" s="121">
        <f t="shared" si="18"/>
        <v>426.15355395000006</v>
      </c>
      <c r="W23" s="121">
        <f>SUM(W15:W22)</f>
        <v>396.91333891000005</v>
      </c>
      <c r="X23" s="121">
        <f>SUM(X15:X22)</f>
        <v>423.86580423999999</v>
      </c>
      <c r="Y23" s="121">
        <f>SUM(Y15:Y22)</f>
        <v>425.73208674999989</v>
      </c>
      <c r="Z23" s="121">
        <f>SUM(Z15:Z22)</f>
        <v>425.82989889000009</v>
      </c>
      <c r="AA23" s="121">
        <f>SUM(AA15:AA22)</f>
        <v>389.24631939999995</v>
      </c>
      <c r="AB23" s="121">
        <f t="shared" ref="AB23" si="19">SUM(AB15:AB22)</f>
        <v>406.08141984000008</v>
      </c>
      <c r="AC23" s="121">
        <f>SUM(AC15:AC22)</f>
        <v>392.15508037999996</v>
      </c>
      <c r="AD23" s="121">
        <f t="shared" ref="AD23:AG23" si="20">SUM(AD15:AD22)</f>
        <v>300.31042953000002</v>
      </c>
      <c r="AE23" s="121">
        <f t="shared" si="20"/>
        <v>342.80799999999999</v>
      </c>
      <c r="AF23" s="121">
        <f t="shared" si="20"/>
        <v>333.22899999999998</v>
      </c>
      <c r="AG23" s="121">
        <f t="shared" si="20"/>
        <v>350.28199999999998</v>
      </c>
      <c r="AH23" s="121">
        <f>SUM(AH15:AH22)</f>
        <v>364.43200000000002</v>
      </c>
      <c r="AI23" s="121">
        <f>SUM(AI15:AI22)</f>
        <v>340.62599999999998</v>
      </c>
      <c r="AJ23" s="121">
        <f>SUM(AJ15:AJ22)</f>
        <v>312.37900000000002</v>
      </c>
      <c r="AK23" s="121">
        <f t="shared" ref="AK23:AQ23" si="21">SUM(AK15:AK22)</f>
        <v>316.35599999999999</v>
      </c>
      <c r="AL23" s="121">
        <f t="shared" si="21"/>
        <v>333.79</v>
      </c>
      <c r="AM23" s="121">
        <f t="shared" si="21"/>
        <v>323.39699999999999</v>
      </c>
      <c r="AN23" s="121">
        <f t="shared" si="21"/>
        <v>320.71300000000002</v>
      </c>
      <c r="AO23" s="121">
        <f t="shared" si="21"/>
        <v>328.99400000000003</v>
      </c>
      <c r="AP23" s="121">
        <f t="shared" si="21"/>
        <v>312.40699999999998</v>
      </c>
      <c r="AQ23" s="121">
        <f t="shared" si="21"/>
        <v>301.346</v>
      </c>
    </row>
    <row r="24" spans="1:43">
      <c r="C24" s="397"/>
      <c r="D24" s="397"/>
      <c r="E24" s="397"/>
      <c r="F24" s="397"/>
      <c r="G24" s="572"/>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72"/>
      <c r="AI24" s="572"/>
      <c r="AJ24" s="572"/>
      <c r="AK24" s="572"/>
      <c r="AL24" s="572"/>
      <c r="AM24" s="572"/>
      <c r="AN24" s="572"/>
      <c r="AO24" s="572"/>
      <c r="AP24" s="572"/>
      <c r="AQ24" s="572"/>
    </row>
    <row r="25" spans="1:43">
      <c r="C25" s="397"/>
      <c r="D25" s="397"/>
      <c r="E25" s="397"/>
      <c r="F25" s="397"/>
      <c r="G25" s="572"/>
      <c r="H25" s="572"/>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72"/>
      <c r="AI25" s="572"/>
      <c r="AJ25" s="572"/>
      <c r="AK25" s="572"/>
      <c r="AL25" s="572"/>
      <c r="AM25" s="572"/>
      <c r="AN25" s="572"/>
      <c r="AO25" s="572"/>
      <c r="AP25" s="572"/>
      <c r="AQ25" s="572"/>
    </row>
    <row r="26" spans="1:43">
      <c r="C26" s="397"/>
      <c r="D26" s="397"/>
      <c r="E26" s="397"/>
      <c r="F26" s="397"/>
      <c r="G26" s="397"/>
      <c r="H26" s="397"/>
      <c r="I26" s="397"/>
      <c r="J26" s="397"/>
      <c r="K26" s="397"/>
      <c r="L26" s="397"/>
      <c r="M26" s="397"/>
      <c r="N26" s="397"/>
      <c r="O26" s="397"/>
      <c r="P26" s="397"/>
      <c r="Q26" s="397"/>
      <c r="R26" s="397"/>
      <c r="S26" s="397"/>
      <c r="T26" s="397"/>
      <c r="U26" s="397"/>
      <c r="V26" s="397"/>
      <c r="W26" s="397"/>
      <c r="X26" s="397"/>
      <c r="Y26" s="397"/>
      <c r="Z26" s="397"/>
      <c r="AA26" s="397"/>
      <c r="AB26" s="397"/>
      <c r="AC26" s="397"/>
      <c r="AD26" s="572"/>
      <c r="AE26" s="572"/>
      <c r="AF26" s="572"/>
      <c r="AG26" s="572"/>
      <c r="AH26" s="572"/>
      <c r="AI26" s="572"/>
      <c r="AJ26" s="397"/>
      <c r="AK26" s="397"/>
      <c r="AL26" s="397"/>
      <c r="AM26" s="397"/>
      <c r="AN26" s="397"/>
      <c r="AO26" s="397"/>
      <c r="AP26" s="397"/>
      <c r="AQ26" s="397"/>
    </row>
    <row r="27" spans="1:43" ht="15">
      <c r="A27" s="20" t="s">
        <v>52</v>
      </c>
      <c r="C27" s="397"/>
      <c r="D27" s="397"/>
      <c r="E27" s="397"/>
      <c r="F27" s="397"/>
      <c r="G27" s="397"/>
      <c r="H27" s="397"/>
      <c r="I27" s="397"/>
      <c r="J27" s="397"/>
      <c r="K27" s="397"/>
      <c r="L27" s="397"/>
      <c r="M27" s="397"/>
      <c r="N27" s="397"/>
      <c r="O27" s="397"/>
      <c r="P27" s="397"/>
      <c r="Q27" s="397"/>
      <c r="R27" s="397"/>
      <c r="S27" s="397"/>
      <c r="T27" s="397"/>
      <c r="U27" s="397"/>
      <c r="V27" s="397"/>
      <c r="W27" s="397"/>
      <c r="X27" s="397"/>
      <c r="Y27" s="397"/>
      <c r="Z27" s="397"/>
      <c r="AA27" s="397"/>
      <c r="AB27" s="397"/>
      <c r="AC27" s="397"/>
      <c r="AD27" s="572"/>
      <c r="AE27" s="572"/>
      <c r="AF27" s="572"/>
      <c r="AG27" s="572"/>
      <c r="AH27" s="572"/>
      <c r="AI27" s="572"/>
      <c r="AJ27" s="397"/>
      <c r="AK27" s="397"/>
      <c r="AL27" s="397"/>
      <c r="AM27" s="397"/>
      <c r="AN27" s="397"/>
      <c r="AO27" s="397"/>
      <c r="AP27" s="397"/>
      <c r="AQ27" s="397"/>
    </row>
    <row r="28" spans="1:43">
      <c r="C28" s="397"/>
      <c r="D28" s="397"/>
      <c r="E28" s="397"/>
      <c r="F28" s="397"/>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572"/>
      <c r="AE28" s="572"/>
      <c r="AF28" s="572"/>
      <c r="AG28" s="572"/>
      <c r="AH28" s="572"/>
      <c r="AI28" s="572"/>
      <c r="AJ28" s="397"/>
      <c r="AK28" s="397"/>
      <c r="AL28" s="397"/>
      <c r="AM28" s="397"/>
      <c r="AN28" s="397"/>
      <c r="AO28" s="397"/>
      <c r="AP28" s="397"/>
      <c r="AQ28" s="397"/>
    </row>
    <row r="29" spans="1:43">
      <c r="C29" s="397"/>
      <c r="D29" s="397"/>
      <c r="E29" s="397"/>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c r="AD29" s="572"/>
      <c r="AE29" s="572"/>
      <c r="AF29" s="572"/>
      <c r="AG29" s="572"/>
      <c r="AH29" s="572"/>
      <c r="AI29" s="572"/>
      <c r="AJ29" s="397"/>
      <c r="AK29" s="397"/>
      <c r="AL29" s="397"/>
      <c r="AM29" s="397"/>
      <c r="AN29" s="397"/>
      <c r="AO29" s="397"/>
      <c r="AP29" s="397"/>
      <c r="AQ29" s="397"/>
    </row>
    <row r="30" spans="1:43">
      <c r="C30" s="90" t="s">
        <v>357</v>
      </c>
      <c r="D30" s="588" t="str">
        <f t="shared" ref="D30:G30" si="22">D$4</f>
        <v>4Q26</v>
      </c>
      <c r="E30" s="588" t="str">
        <f t="shared" si="22"/>
        <v>3Q26</v>
      </c>
      <c r="F30" s="588" t="str">
        <f t="shared" si="22"/>
        <v>2Q26</v>
      </c>
      <c r="G30" s="138" t="str">
        <f t="shared" si="22"/>
        <v>1Q26</v>
      </c>
      <c r="H30" s="138" t="str">
        <f t="shared" ref="H30:L30" si="23">H$4</f>
        <v>4Q25</v>
      </c>
      <c r="I30" s="138" t="str">
        <f t="shared" si="23"/>
        <v>3Q25</v>
      </c>
      <c r="J30" s="138" t="str">
        <f t="shared" si="23"/>
        <v>2Q25</v>
      </c>
      <c r="K30" s="138" t="str">
        <f t="shared" si="23"/>
        <v>1Q25</v>
      </c>
      <c r="L30" s="138" t="str">
        <f t="shared" si="23"/>
        <v>4Q24</v>
      </c>
      <c r="M30" s="138" t="str">
        <f t="shared" ref="M30:O30" si="24">M$4</f>
        <v>3Q24</v>
      </c>
      <c r="N30" s="138" t="str">
        <f t="shared" si="24"/>
        <v>2Q24</v>
      </c>
      <c r="O30" s="138" t="str">
        <f t="shared" si="24"/>
        <v>1Q24</v>
      </c>
      <c r="P30" s="138" t="str">
        <f>P$4</f>
        <v>4Q23</v>
      </c>
      <c r="Q30" s="138" t="str">
        <f t="shared" ref="Q30:S30" si="25">Q$4</f>
        <v>3Q23</v>
      </c>
      <c r="R30" s="138" t="str">
        <f t="shared" si="25"/>
        <v>2Q23</v>
      </c>
      <c r="S30" s="138" t="str">
        <f t="shared" si="25"/>
        <v>1Q23</v>
      </c>
      <c r="T30" s="138" t="s">
        <v>486</v>
      </c>
      <c r="U30" s="138" t="s">
        <v>487</v>
      </c>
      <c r="V30" s="138" t="s">
        <v>488</v>
      </c>
      <c r="W30" s="138" t="s">
        <v>489</v>
      </c>
      <c r="X30" s="138" t="s">
        <v>490</v>
      </c>
      <c r="Y30" s="138" t="s">
        <v>491</v>
      </c>
      <c r="Z30" s="138" t="s">
        <v>492</v>
      </c>
      <c r="AA30" s="138" t="s">
        <v>493</v>
      </c>
      <c r="AB30" s="138" t="s">
        <v>494</v>
      </c>
      <c r="AC30" s="138" t="s">
        <v>495</v>
      </c>
      <c r="AD30" s="138" t="s">
        <v>496</v>
      </c>
      <c r="AE30" s="138" t="s">
        <v>497</v>
      </c>
      <c r="AF30" s="138" t="s">
        <v>498</v>
      </c>
      <c r="AG30" s="138" t="s">
        <v>499</v>
      </c>
      <c r="AH30" s="138" t="s">
        <v>500</v>
      </c>
      <c r="AI30" s="138" t="s">
        <v>501</v>
      </c>
      <c r="AJ30" s="138" t="s">
        <v>502</v>
      </c>
      <c r="AK30" s="138" t="s">
        <v>503</v>
      </c>
      <c r="AL30" s="138" t="s">
        <v>504</v>
      </c>
      <c r="AM30" s="138" t="s">
        <v>505</v>
      </c>
      <c r="AN30" s="138" t="s">
        <v>506</v>
      </c>
      <c r="AO30" s="138" t="s">
        <v>507</v>
      </c>
      <c r="AP30" s="138" t="s">
        <v>508</v>
      </c>
      <c r="AQ30" s="138" t="s">
        <v>509</v>
      </c>
    </row>
    <row r="31" spans="1:43">
      <c r="C31" s="117" t="s">
        <v>565</v>
      </c>
      <c r="D31" s="139"/>
      <c r="E31" s="139"/>
      <c r="F31" s="139">
        <v>8.4358899399999991</v>
      </c>
      <c r="G31" s="118">
        <v>1.26304371</v>
      </c>
      <c r="H31" s="118">
        <v>8.9981336600000006</v>
      </c>
      <c r="I31" s="118">
        <v>0.34640159999999998</v>
      </c>
      <c r="J31" s="118">
        <v>48.666599220000002</v>
      </c>
      <c r="K31" s="118">
        <v>1.3700003799999998</v>
      </c>
      <c r="L31" s="118">
        <v>14.41051723</v>
      </c>
      <c r="M31" s="118">
        <v>0.40545441999999998</v>
      </c>
      <c r="N31" s="118">
        <v>19.385229629999998</v>
      </c>
      <c r="O31" s="118">
        <v>27.121209570000001</v>
      </c>
      <c r="P31" s="118">
        <v>0.64337446999999992</v>
      </c>
      <c r="Q31" s="118">
        <v>0.33133580000000001</v>
      </c>
      <c r="R31" s="118">
        <v>10.29506439</v>
      </c>
      <c r="S31" s="118">
        <v>17.408655089999996</v>
      </c>
      <c r="T31" s="118">
        <v>13.545307449999999</v>
      </c>
      <c r="U31" s="118">
        <v>0.50182526000000005</v>
      </c>
      <c r="V31" s="118">
        <v>13.697688150000001</v>
      </c>
      <c r="W31" s="118">
        <v>15.666856060000001</v>
      </c>
      <c r="X31" s="118">
        <v>0</v>
      </c>
      <c r="Y31" s="118">
        <v>0.29915522999999999</v>
      </c>
      <c r="Z31" s="118">
        <v>9.261057619999999</v>
      </c>
      <c r="AA31" s="118">
        <v>11.05883128</v>
      </c>
      <c r="AB31" s="118">
        <v>28.599771950000001</v>
      </c>
      <c r="AC31" s="118">
        <v>0.52473499000000001</v>
      </c>
      <c r="AD31" s="118">
        <v>0.20983959000000141</v>
      </c>
      <c r="AE31" s="118">
        <v>12.16452488</v>
      </c>
      <c r="AF31" s="118">
        <v>0.27407750000000419</v>
      </c>
      <c r="AG31" s="118">
        <v>0.20607135999999748</v>
      </c>
      <c r="AH31" s="118">
        <v>6.03</v>
      </c>
      <c r="AI31" s="118">
        <v>12.38</v>
      </c>
      <c r="AJ31" s="118">
        <v>0.1557181</v>
      </c>
      <c r="AK31" s="118">
        <v>0.12869169</v>
      </c>
      <c r="AL31" s="118">
        <v>0.43433051</v>
      </c>
      <c r="AM31" s="118">
        <v>12.147298380000001</v>
      </c>
      <c r="AN31" s="118">
        <v>0.19127017999999998</v>
      </c>
      <c r="AO31" s="118">
        <v>0.64212744999999993</v>
      </c>
      <c r="AP31" s="118">
        <v>1.3737832800000001</v>
      </c>
      <c r="AQ31" s="118">
        <v>8.7397573400000006</v>
      </c>
    </row>
    <row r="32" spans="1:43">
      <c r="C32" s="117" t="s">
        <v>566</v>
      </c>
      <c r="D32" s="139"/>
      <c r="E32" s="139"/>
      <c r="F32" s="139">
        <v>205.91234757999993</v>
      </c>
      <c r="G32" s="118">
        <v>116.37628029999998</v>
      </c>
      <c r="H32" s="118">
        <v>149.08470223999998</v>
      </c>
      <c r="I32" s="118">
        <v>159.98135246999999</v>
      </c>
      <c r="J32" s="118">
        <v>121.17484197</v>
      </c>
      <c r="K32" s="118">
        <v>89.716949479999982</v>
      </c>
      <c r="L32" s="118">
        <v>106.59992814</v>
      </c>
      <c r="M32" s="118">
        <v>411.30111688</v>
      </c>
      <c r="N32" s="118">
        <v>67.320681400000012</v>
      </c>
      <c r="O32" s="118">
        <v>75.171896779999997</v>
      </c>
      <c r="P32" s="118">
        <v>0.37127856999999681</v>
      </c>
      <c r="Q32" s="118">
        <v>-46.274405829999999</v>
      </c>
      <c r="R32" s="118">
        <v>22.289854959999978</v>
      </c>
      <c r="S32" s="118">
        <v>59.499501289999998</v>
      </c>
      <c r="T32" s="118">
        <v>112.91527169</v>
      </c>
      <c r="U32" s="118">
        <v>37.01937641</v>
      </c>
      <c r="V32" s="118">
        <v>19.505361920000002</v>
      </c>
      <c r="W32" s="118">
        <v>16.063819970000019</v>
      </c>
      <c r="X32" s="118">
        <v>126.33696184999999</v>
      </c>
      <c r="Y32" s="118">
        <v>108.91350774999999</v>
      </c>
      <c r="Z32" s="118">
        <v>110.53405205</v>
      </c>
      <c r="AA32" s="118">
        <v>58.729093169999999</v>
      </c>
      <c r="AB32" s="118">
        <v>63.380853089999974</v>
      </c>
      <c r="AC32" s="118">
        <v>87.893367530000006</v>
      </c>
      <c r="AD32" s="118">
        <v>128.18699436000003</v>
      </c>
      <c r="AE32" s="118">
        <v>114.91462012999999</v>
      </c>
      <c r="AF32" s="118">
        <v>-0.9933827200001133</v>
      </c>
      <c r="AG32" s="118">
        <v>43.53413345000007</v>
      </c>
      <c r="AH32" s="118">
        <v>131.22999999999999</v>
      </c>
      <c r="AI32" s="118">
        <v>345.58</v>
      </c>
      <c r="AJ32" s="118">
        <v>57.247619</v>
      </c>
      <c r="AK32" s="118">
        <v>57.421101299999997</v>
      </c>
      <c r="AL32" s="118">
        <v>53.936176429999996</v>
      </c>
      <c r="AM32" s="118">
        <v>29.726797179999998</v>
      </c>
      <c r="AN32" s="118">
        <v>76.566001129999989</v>
      </c>
      <c r="AO32" s="118">
        <v>82.915144499999997</v>
      </c>
      <c r="AP32" s="118">
        <v>23.87320862</v>
      </c>
      <c r="AQ32" s="118">
        <v>10.969498079999999</v>
      </c>
    </row>
    <row r="33" spans="1:43">
      <c r="C33" s="119" t="s">
        <v>320</v>
      </c>
      <c r="D33" s="140"/>
      <c r="E33" s="140"/>
      <c r="F33" s="140">
        <v>112.98729620999997</v>
      </c>
      <c r="G33" s="120">
        <v>-13.963341719999939</v>
      </c>
      <c r="H33" s="120">
        <v>30.034987020000109</v>
      </c>
      <c r="I33" s="120">
        <v>91.479132120000131</v>
      </c>
      <c r="J33" s="120">
        <v>77.989468529999826</v>
      </c>
      <c r="K33" s="120">
        <v>8.9184998000000117</v>
      </c>
      <c r="L33" s="120">
        <v>19.368528020000145</v>
      </c>
      <c r="M33" s="120">
        <v>118.42936764999992</v>
      </c>
      <c r="N33" s="120">
        <v>55.155920970000103</v>
      </c>
      <c r="O33" s="120">
        <v>127.79211256999993</v>
      </c>
      <c r="P33" s="120">
        <v>76.01271534999978</v>
      </c>
      <c r="Q33" s="120">
        <v>-17.130373439999921</v>
      </c>
      <c r="R33" s="120">
        <v>84.041673380000049</v>
      </c>
      <c r="S33" s="120">
        <v>25.365221149999819</v>
      </c>
      <c r="T33" s="120">
        <v>45.835066680000025</v>
      </c>
      <c r="U33" s="120">
        <v>-27.432976139999749</v>
      </c>
      <c r="V33" s="120">
        <v>-152.98174747000027</v>
      </c>
      <c r="W33" s="120">
        <v>67.982840279999976</v>
      </c>
      <c r="X33" s="120">
        <v>-13.790620199999809</v>
      </c>
      <c r="Y33" s="120">
        <v>88.402019889999991</v>
      </c>
      <c r="Z33" s="120">
        <v>61.638719260000038</v>
      </c>
      <c r="AA33" s="120">
        <v>37.816308909999968</v>
      </c>
      <c r="AB33" s="120">
        <v>54.517827030000063</v>
      </c>
      <c r="AC33" s="120">
        <v>44.820131629999821</v>
      </c>
      <c r="AD33" s="120">
        <v>185.3272080200002</v>
      </c>
      <c r="AE33" s="120">
        <v>-175.49097287000023</v>
      </c>
      <c r="AF33" s="120">
        <v>12.155208319999616</v>
      </c>
      <c r="AG33" s="120">
        <v>59.179818960000006</v>
      </c>
      <c r="AH33" s="120">
        <v>60.77</v>
      </c>
      <c r="AI33" s="120">
        <v>64.69</v>
      </c>
      <c r="AJ33" s="120">
        <v>-50.752992729999988</v>
      </c>
      <c r="AK33" s="120">
        <v>32.343747049999998</v>
      </c>
      <c r="AL33" s="120">
        <v>94.596384090000001</v>
      </c>
      <c r="AM33" s="120">
        <v>3.560597300000012</v>
      </c>
      <c r="AN33" s="120">
        <v>67.904373790000008</v>
      </c>
      <c r="AO33" s="120">
        <v>19.33913921000001</v>
      </c>
      <c r="AP33" s="120">
        <v>4.3535278799999952</v>
      </c>
      <c r="AQ33" s="120">
        <v>-19.44619621</v>
      </c>
    </row>
    <row r="34" spans="1:43">
      <c r="C34" s="115" t="s">
        <v>317</v>
      </c>
      <c r="D34" s="141">
        <f t="shared" ref="D34:G34" si="26">SUM(D26:D33)</f>
        <v>0</v>
      </c>
      <c r="E34" s="141">
        <f t="shared" si="26"/>
        <v>0</v>
      </c>
      <c r="F34" s="141">
        <f t="shared" si="26"/>
        <v>327.3355337299999</v>
      </c>
      <c r="G34" s="121">
        <f t="shared" si="26"/>
        <v>103.67598229000004</v>
      </c>
      <c r="H34" s="121">
        <f t="shared" ref="H34:L34" si="27">SUM(H26:H33)</f>
        <v>188.11782292000009</v>
      </c>
      <c r="I34" s="121">
        <f t="shared" si="27"/>
        <v>251.80688619000011</v>
      </c>
      <c r="J34" s="121">
        <f t="shared" si="27"/>
        <v>247.83090971999985</v>
      </c>
      <c r="K34" s="121">
        <f t="shared" si="27"/>
        <v>100.00544965999998</v>
      </c>
      <c r="L34" s="121">
        <f t="shared" si="27"/>
        <v>140.37897339000014</v>
      </c>
      <c r="M34" s="121">
        <f t="shared" ref="M34:O34" si="28">SUM(M31:M33)</f>
        <v>530.13593894999997</v>
      </c>
      <c r="N34" s="121">
        <f t="shared" si="28"/>
        <v>141.86183200000011</v>
      </c>
      <c r="O34" s="121">
        <f t="shared" si="28"/>
        <v>230.08521891999993</v>
      </c>
      <c r="P34" s="121">
        <f t="shared" ref="P34:S34" si="29">SUM(P31:P33)</f>
        <v>77.027368389999779</v>
      </c>
      <c r="Q34" s="121">
        <f t="shared" si="29"/>
        <v>-63.073443469999923</v>
      </c>
      <c r="R34" s="121">
        <f t="shared" si="29"/>
        <v>116.62659273000003</v>
      </c>
      <c r="S34" s="121">
        <f t="shared" si="29"/>
        <v>102.27337752999981</v>
      </c>
      <c r="T34" s="121">
        <f t="shared" ref="T34:V34" si="30">SUM(T31:T33)</f>
        <v>172.29564582</v>
      </c>
      <c r="U34" s="121">
        <f t="shared" si="30"/>
        <v>10.088225530000248</v>
      </c>
      <c r="V34" s="121">
        <f t="shared" si="30"/>
        <v>-119.77869740000027</v>
      </c>
      <c r="W34" s="121">
        <f>SUM(W31:W33)</f>
        <v>99.713516309999989</v>
      </c>
      <c r="X34" s="121">
        <f>SUM(X31:X33)</f>
        <v>112.54634165000019</v>
      </c>
      <c r="Y34" s="121">
        <f t="shared" ref="Y34" si="31">SUM(Y31:Y33)</f>
        <v>197.61468286999997</v>
      </c>
      <c r="Z34" s="121">
        <f t="shared" ref="Z34" si="32">SUM(Z31:Z33)</f>
        <v>181.43382893000003</v>
      </c>
      <c r="AA34" s="121">
        <f t="shared" ref="AA34" si="33">SUM(AA31:AA33)</f>
        <v>107.60423335999997</v>
      </c>
      <c r="AB34" s="121">
        <f t="shared" ref="AB34" si="34">SUM(AB31:AB33)</f>
        <v>146.49845207000004</v>
      </c>
      <c r="AC34" s="121">
        <f t="shared" ref="AC34" si="35">SUM(AC31:AC33)</f>
        <v>133.23823414999981</v>
      </c>
      <c r="AD34" s="121">
        <f t="shared" ref="AD34" si="36">SUM(AD31:AD33)</f>
        <v>313.72404197000026</v>
      </c>
      <c r="AE34" s="121">
        <f t="shared" ref="AE34" si="37">SUM(AE31:AE33)</f>
        <v>-48.411827860000244</v>
      </c>
      <c r="AF34" s="121">
        <f t="shared" ref="AF34" si="38">SUM(AF31:AF33)</f>
        <v>11.435903099999507</v>
      </c>
      <c r="AG34" s="121">
        <f t="shared" ref="AG34" si="39">SUM(AG31:AG33)</f>
        <v>102.92002377000007</v>
      </c>
      <c r="AH34" s="121">
        <f t="shared" ref="AH34" si="40">SUM(AH31:AH33)</f>
        <v>198.03</v>
      </c>
      <c r="AI34" s="121">
        <f t="shared" ref="AI34" si="41">SUM(AI31:AI33)</f>
        <v>422.65</v>
      </c>
      <c r="AJ34" s="121">
        <f t="shared" ref="AJ34" si="42">SUM(AJ31:AJ33)</f>
        <v>6.6503443700000133</v>
      </c>
      <c r="AK34" s="121">
        <f t="shared" ref="AK34" si="43">SUM(AK31:AK33)</f>
        <v>89.893540039999991</v>
      </c>
      <c r="AL34" s="121">
        <f t="shared" ref="AL34:AQ34" si="44">SUM(AL31:AL33)</f>
        <v>148.96689103</v>
      </c>
      <c r="AM34" s="121">
        <f t="shared" si="44"/>
        <v>45.434692860000013</v>
      </c>
      <c r="AN34" s="121">
        <f t="shared" si="44"/>
        <v>144.66164509999999</v>
      </c>
      <c r="AO34" s="121">
        <f t="shared" si="44"/>
        <v>102.89641116000001</v>
      </c>
      <c r="AP34" s="121">
        <f t="shared" si="44"/>
        <v>29.600519779999996</v>
      </c>
      <c r="AQ34" s="121">
        <f t="shared" si="44"/>
        <v>0.26305920999999799</v>
      </c>
    </row>
    <row r="35" spans="1:43">
      <c r="C35" s="397"/>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397"/>
      <c r="AC35" s="397"/>
      <c r="AD35" s="397"/>
      <c r="AE35" s="397"/>
      <c r="AF35" s="397"/>
      <c r="AG35" s="397"/>
      <c r="AH35" s="397"/>
      <c r="AI35" s="397"/>
      <c r="AJ35" s="397"/>
      <c r="AK35" s="397"/>
      <c r="AL35" s="397"/>
      <c r="AM35" s="397"/>
      <c r="AN35" s="397"/>
      <c r="AO35" s="397"/>
      <c r="AP35" s="397"/>
      <c r="AQ35" s="397"/>
    </row>
    <row r="36" spans="1:43">
      <c r="C36" s="397"/>
      <c r="D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397"/>
      <c r="AC36" s="397"/>
      <c r="AD36" s="397"/>
      <c r="AE36" s="397"/>
      <c r="AF36" s="397"/>
      <c r="AG36" s="397"/>
      <c r="AH36" s="397"/>
      <c r="AI36" s="397"/>
      <c r="AJ36" s="397"/>
      <c r="AK36" s="397"/>
      <c r="AL36" s="397"/>
      <c r="AM36" s="397"/>
      <c r="AN36" s="397"/>
      <c r="AO36" s="397"/>
      <c r="AP36" s="397"/>
      <c r="AQ36" s="397"/>
    </row>
    <row r="37" spans="1:43">
      <c r="C37" s="397"/>
      <c r="D37" s="397"/>
      <c r="E37" s="397"/>
      <c r="F37" s="397"/>
      <c r="G37" s="397"/>
      <c r="H37" s="397"/>
      <c r="I37" s="397"/>
      <c r="J37" s="397"/>
      <c r="K37" s="397"/>
      <c r="L37" s="397"/>
      <c r="M37" s="397"/>
      <c r="N37" s="397"/>
      <c r="O37" s="397"/>
      <c r="P37" s="397"/>
      <c r="Q37" s="397"/>
      <c r="R37" s="397"/>
      <c r="S37" s="397"/>
      <c r="T37" s="397"/>
      <c r="U37" s="397"/>
      <c r="V37" s="397"/>
      <c r="W37" s="397"/>
      <c r="X37" s="397"/>
      <c r="Y37" s="397"/>
      <c r="Z37" s="397"/>
      <c r="AA37" s="397"/>
      <c r="AB37" s="397"/>
      <c r="AC37" s="397"/>
      <c r="AD37" s="397"/>
      <c r="AE37" s="397"/>
      <c r="AF37" s="397"/>
      <c r="AG37" s="397"/>
      <c r="AH37" s="397"/>
      <c r="AI37" s="397"/>
      <c r="AJ37" s="397"/>
      <c r="AK37" s="397"/>
      <c r="AL37" s="397"/>
      <c r="AM37" s="397"/>
      <c r="AN37" s="397"/>
      <c r="AO37" s="397"/>
      <c r="AP37" s="397"/>
      <c r="AQ37" s="397"/>
    </row>
    <row r="38" spans="1:43">
      <c r="C38" s="397"/>
      <c r="D38" s="397"/>
      <c r="E38" s="397"/>
      <c r="F38" s="397"/>
      <c r="G38" s="397"/>
      <c r="H38" s="397"/>
      <c r="I38" s="397"/>
      <c r="J38" s="397"/>
      <c r="K38" s="397"/>
      <c r="L38" s="397"/>
      <c r="M38" s="397"/>
      <c r="N38" s="397"/>
      <c r="O38" s="397"/>
      <c r="P38" s="397"/>
      <c r="Q38" s="397"/>
      <c r="R38" s="397"/>
      <c r="S38" s="397"/>
      <c r="T38" s="397"/>
      <c r="U38" s="397"/>
      <c r="V38" s="397"/>
      <c r="W38" s="397"/>
      <c r="X38" s="397"/>
      <c r="Y38" s="397"/>
      <c r="Z38" s="397"/>
      <c r="AA38" s="397"/>
      <c r="AB38" s="397"/>
      <c r="AC38" s="397"/>
      <c r="AD38" s="397"/>
      <c r="AE38" s="397"/>
      <c r="AF38" s="397"/>
      <c r="AG38" s="397"/>
      <c r="AH38" s="397"/>
      <c r="AI38" s="397"/>
      <c r="AJ38" s="397"/>
      <c r="AK38" s="397"/>
      <c r="AL38" s="397"/>
      <c r="AM38" s="397"/>
      <c r="AN38" s="397"/>
      <c r="AO38" s="397"/>
      <c r="AP38" s="397"/>
      <c r="AQ38" s="397"/>
    </row>
    <row r="39" spans="1:43" ht="15">
      <c r="A39" s="20" t="s">
        <v>53</v>
      </c>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row>
    <row r="40" spans="1:43">
      <c r="A40" s="88"/>
      <c r="C40" s="397"/>
      <c r="D40" s="397"/>
      <c r="E40" s="397"/>
      <c r="F40" s="397"/>
      <c r="G40" s="397"/>
      <c r="H40" s="397"/>
      <c r="I40" s="397"/>
      <c r="J40" s="397"/>
      <c r="K40" s="397"/>
      <c r="L40" s="397"/>
      <c r="M40" s="397"/>
      <c r="N40" s="397"/>
      <c r="O40" s="397"/>
      <c r="P40" s="397"/>
      <c r="Q40" s="397"/>
      <c r="R40" s="397"/>
      <c r="S40" s="397"/>
      <c r="T40" s="397"/>
      <c r="U40" s="397"/>
      <c r="V40" s="397"/>
      <c r="W40" s="397"/>
      <c r="X40" s="397"/>
      <c r="Y40" s="397"/>
      <c r="Z40" s="397"/>
      <c r="AA40" s="397"/>
      <c r="AB40" s="397"/>
      <c r="AC40" s="397"/>
      <c r="AD40" s="397"/>
      <c r="AE40" s="397"/>
      <c r="AF40" s="397"/>
      <c r="AG40" s="397"/>
      <c r="AH40" s="397"/>
      <c r="AI40" s="397"/>
      <c r="AJ40" s="397"/>
      <c r="AK40" s="397"/>
      <c r="AL40" s="397"/>
      <c r="AM40" s="397"/>
      <c r="AN40" s="397"/>
      <c r="AO40" s="397"/>
      <c r="AP40" s="397"/>
      <c r="AQ40" s="397"/>
    </row>
    <row r="41" spans="1:43">
      <c r="C41" s="397"/>
      <c r="D41" s="397"/>
      <c r="E41" s="397"/>
      <c r="F41" s="397"/>
      <c r="G41" s="397"/>
      <c r="H41" s="397"/>
      <c r="I41" s="397"/>
      <c r="J41" s="397"/>
      <c r="K41" s="397"/>
      <c r="L41" s="397"/>
      <c r="M41" s="397"/>
      <c r="N41" s="397"/>
      <c r="O41" s="397"/>
      <c r="P41" s="397"/>
      <c r="Q41" s="397"/>
      <c r="R41" s="397"/>
      <c r="S41" s="397"/>
      <c r="T41" s="397"/>
      <c r="U41" s="397"/>
      <c r="V41" s="397"/>
      <c r="W41" s="397"/>
      <c r="X41" s="397"/>
      <c r="Y41" s="397"/>
      <c r="Z41" s="397"/>
      <c r="AA41" s="397"/>
      <c r="AB41" s="397"/>
      <c r="AC41" s="397"/>
      <c r="AD41" s="397"/>
      <c r="AE41" s="397"/>
      <c r="AF41" s="397"/>
      <c r="AG41" s="397"/>
      <c r="AH41" s="397"/>
      <c r="AI41" s="397"/>
      <c r="AJ41" s="397"/>
      <c r="AK41" s="397"/>
      <c r="AL41" s="397"/>
      <c r="AM41" s="397"/>
      <c r="AN41" s="397"/>
      <c r="AO41" s="397"/>
      <c r="AP41" s="397"/>
      <c r="AQ41" s="397"/>
    </row>
    <row r="42" spans="1:43">
      <c r="C42" s="90" t="s">
        <v>567</v>
      </c>
      <c r="D42" s="588" t="str">
        <f t="shared" ref="D42:G42" si="45">D$4</f>
        <v>4Q26</v>
      </c>
      <c r="E42" s="588" t="str">
        <f t="shared" si="45"/>
        <v>3Q26</v>
      </c>
      <c r="F42" s="588" t="str">
        <f t="shared" si="45"/>
        <v>2Q26</v>
      </c>
      <c r="G42" s="138" t="str">
        <f t="shared" si="45"/>
        <v>1Q26</v>
      </c>
      <c r="H42" s="138" t="str">
        <f t="shared" ref="H42:L42" si="46">H$4</f>
        <v>4Q25</v>
      </c>
      <c r="I42" s="138" t="str">
        <f t="shared" si="46"/>
        <v>3Q25</v>
      </c>
      <c r="J42" s="138" t="str">
        <f t="shared" si="46"/>
        <v>2Q25</v>
      </c>
      <c r="K42" s="138" t="str">
        <f t="shared" si="46"/>
        <v>1Q25</v>
      </c>
      <c r="L42" s="138" t="str">
        <f t="shared" si="46"/>
        <v>4Q24</v>
      </c>
      <c r="M42" s="138" t="str">
        <f t="shared" ref="M42:O42" si="47">M$4</f>
        <v>3Q24</v>
      </c>
      <c r="N42" s="138" t="str">
        <f t="shared" si="47"/>
        <v>2Q24</v>
      </c>
      <c r="O42" s="138" t="str">
        <f t="shared" si="47"/>
        <v>1Q24</v>
      </c>
      <c r="P42" s="138" t="str">
        <f>P$4</f>
        <v>4Q23</v>
      </c>
      <c r="Q42" s="138" t="str">
        <f t="shared" ref="Q42:S42" si="48">Q$4</f>
        <v>3Q23</v>
      </c>
      <c r="R42" s="138" t="str">
        <f t="shared" si="48"/>
        <v>2Q23</v>
      </c>
      <c r="S42" s="138" t="str">
        <f t="shared" si="48"/>
        <v>1Q23</v>
      </c>
      <c r="T42" s="138" t="s">
        <v>486</v>
      </c>
      <c r="U42" s="138" t="s">
        <v>487</v>
      </c>
      <c r="V42" s="138" t="s">
        <v>488</v>
      </c>
      <c r="W42" s="138" t="s">
        <v>489</v>
      </c>
      <c r="X42" s="138" t="s">
        <v>490</v>
      </c>
      <c r="Y42" s="138" t="s">
        <v>491</v>
      </c>
      <c r="Z42" s="138" t="s">
        <v>492</v>
      </c>
      <c r="AA42" s="138" t="s">
        <v>493</v>
      </c>
      <c r="AB42" s="138" t="s">
        <v>494</v>
      </c>
      <c r="AC42" s="138" t="s">
        <v>495</v>
      </c>
      <c r="AD42" s="138" t="s">
        <v>496</v>
      </c>
      <c r="AE42" s="138" t="s">
        <v>497</v>
      </c>
      <c r="AF42" s="138" t="s">
        <v>498</v>
      </c>
      <c r="AG42" s="138" t="s">
        <v>499</v>
      </c>
      <c r="AH42" s="138" t="s">
        <v>500</v>
      </c>
      <c r="AI42" s="138" t="s">
        <v>501</v>
      </c>
      <c r="AJ42" s="138" t="s">
        <v>502</v>
      </c>
      <c r="AK42" s="138" t="s">
        <v>503</v>
      </c>
      <c r="AL42" s="138" t="s">
        <v>504</v>
      </c>
      <c r="AM42" s="138" t="s">
        <v>505</v>
      </c>
      <c r="AN42" s="138" t="s">
        <v>506</v>
      </c>
      <c r="AO42" s="138" t="s">
        <v>507</v>
      </c>
      <c r="AP42" s="138" t="s">
        <v>508</v>
      </c>
      <c r="AQ42" s="138" t="s">
        <v>509</v>
      </c>
    </row>
    <row r="43" spans="1:43">
      <c r="C43" s="117" t="s">
        <v>568</v>
      </c>
      <c r="D43" s="139"/>
      <c r="E43" s="139"/>
      <c r="F43" s="139">
        <v>1026.1721449000001</v>
      </c>
      <c r="G43" s="118">
        <v>918.00072399999999</v>
      </c>
      <c r="H43" s="118">
        <v>823.3705768699997</v>
      </c>
      <c r="I43" s="118">
        <v>661.67774000000031</v>
      </c>
      <c r="J43" s="118">
        <v>901.3996424799999</v>
      </c>
      <c r="K43" s="118">
        <v>953.74376752000001</v>
      </c>
      <c r="L43" s="118">
        <v>542.81998883999995</v>
      </c>
      <c r="M43" s="118">
        <v>628.46388700000011</v>
      </c>
      <c r="N43" s="118">
        <v>596.44053199999985</v>
      </c>
      <c r="O43" s="118">
        <v>856.63153216000001</v>
      </c>
      <c r="P43" s="118">
        <v>549.3637470000001</v>
      </c>
      <c r="Q43" s="118">
        <v>460.95470699999987</v>
      </c>
      <c r="R43" s="118">
        <v>862.40029000000015</v>
      </c>
      <c r="S43" s="118">
        <v>686.26811899999996</v>
      </c>
      <c r="T43" s="118">
        <v>503.13456500000007</v>
      </c>
      <c r="U43" s="118">
        <v>372.45733999999993</v>
      </c>
      <c r="V43" s="118">
        <v>412.46342700000002</v>
      </c>
      <c r="W43" s="118">
        <v>693.69967000000008</v>
      </c>
      <c r="X43" s="118">
        <v>343.14095900000007</v>
      </c>
      <c r="Y43" s="118">
        <v>441.46034199999986</v>
      </c>
      <c r="Z43" s="118">
        <v>595.35200000000009</v>
      </c>
      <c r="AA43" s="118">
        <v>495.78199999999998</v>
      </c>
      <c r="AB43" s="118">
        <v>377.06299999999999</v>
      </c>
      <c r="AC43" s="118">
        <v>299.14499999999998</v>
      </c>
      <c r="AD43" s="118">
        <v>386.12427116000003</v>
      </c>
      <c r="AE43" s="118">
        <v>279.72572883999999</v>
      </c>
      <c r="AF43" s="118">
        <v>281.76697399999989</v>
      </c>
      <c r="AG43" s="118">
        <v>323.82000000000016</v>
      </c>
      <c r="AH43" s="118">
        <v>531.16</v>
      </c>
      <c r="AI43" s="118">
        <v>719.17</v>
      </c>
      <c r="AJ43" s="118">
        <v>252.89019047000011</v>
      </c>
      <c r="AK43" s="118">
        <v>263.66950214999986</v>
      </c>
      <c r="AL43" s="118">
        <v>489.17</v>
      </c>
      <c r="AM43" s="118">
        <v>441.43</v>
      </c>
      <c r="AN43" s="118">
        <v>275.71790800000008</v>
      </c>
      <c r="AO43" s="118">
        <v>263</v>
      </c>
      <c r="AP43" s="118">
        <v>372.63</v>
      </c>
      <c r="AQ43" s="118">
        <v>190.37</v>
      </c>
    </row>
    <row r="44" spans="1:43">
      <c r="C44" s="117" t="s">
        <v>569</v>
      </c>
      <c r="D44" s="139"/>
      <c r="E44" s="139"/>
      <c r="F44" s="139">
        <v>-430.19439641999998</v>
      </c>
      <c r="G44" s="118">
        <v>-307.92709238999998</v>
      </c>
      <c r="H44" s="118">
        <v>0</v>
      </c>
      <c r="I44" s="118">
        <v>-14.972084999999993</v>
      </c>
      <c r="J44" s="118">
        <v>-186.08432068999997</v>
      </c>
      <c r="K44" s="118">
        <v>-245.18822518000002</v>
      </c>
      <c r="L44" s="118">
        <v>12.707224999999994</v>
      </c>
      <c r="M44" s="118">
        <v>-12.75</v>
      </c>
      <c r="N44" s="118">
        <v>-16.780604999999994</v>
      </c>
      <c r="O44" s="118">
        <v>-122.849677</v>
      </c>
      <c r="P44" s="118">
        <v>0</v>
      </c>
      <c r="Q44" s="118">
        <v>0</v>
      </c>
      <c r="R44" s="118">
        <v>-355.24215900000002</v>
      </c>
      <c r="S44" s="118">
        <v>-138.37106600000001</v>
      </c>
      <c r="T44" s="118">
        <v>-19.68177768999999</v>
      </c>
      <c r="U44" s="118">
        <v>7.4050000000056571E-3</v>
      </c>
      <c r="V44" s="118">
        <v>-112.85140639000002</v>
      </c>
      <c r="W44" s="118">
        <v>-224.74774635</v>
      </c>
      <c r="X44" s="118">
        <v>0</v>
      </c>
      <c r="Y44" s="118">
        <v>-1.1985999998387342E-4</v>
      </c>
      <c r="Z44" s="118">
        <v>-253.09400000000002</v>
      </c>
      <c r="AA44" s="118">
        <v>-167.345</v>
      </c>
      <c r="AB44" s="118">
        <v>0</v>
      </c>
      <c r="AC44" s="118">
        <v>-7</v>
      </c>
      <c r="AD44" s="118">
        <v>-124.20775782000001</v>
      </c>
      <c r="AE44" s="118">
        <v>-156.10124218000001</v>
      </c>
      <c r="AF44" s="118">
        <v>0</v>
      </c>
      <c r="AG44" s="118">
        <v>0</v>
      </c>
      <c r="AH44" s="118">
        <v>-240.68000000000006</v>
      </c>
      <c r="AI44" s="118">
        <v>-341.4</v>
      </c>
      <c r="AJ44" s="118">
        <v>-4.2851971800000115</v>
      </c>
      <c r="AK44" s="118">
        <v>-0.38884999999999081</v>
      </c>
      <c r="AL44" s="118">
        <v>-182.19000000000003</v>
      </c>
      <c r="AM44" s="118">
        <v>-185.35</v>
      </c>
      <c r="AN44" s="118">
        <v>-22.657708800000023</v>
      </c>
      <c r="AO44" s="118">
        <v>0</v>
      </c>
      <c r="AP44" s="118">
        <v>-159.31</v>
      </c>
      <c r="AQ44" s="118">
        <v>-83.69</v>
      </c>
    </row>
    <row r="45" spans="1:43">
      <c r="C45" s="117" t="s">
        <v>570</v>
      </c>
      <c r="D45" s="139"/>
      <c r="E45" s="139"/>
      <c r="F45" s="139">
        <v>0</v>
      </c>
      <c r="G45" s="118">
        <v>-0.41206100000000001</v>
      </c>
      <c r="H45" s="118">
        <v>-112.29146064</v>
      </c>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row>
    <row r="46" spans="1:43">
      <c r="C46" s="177"/>
      <c r="D46" s="139"/>
      <c r="E46" s="139"/>
      <c r="F46" s="139"/>
      <c r="G46" s="573"/>
      <c r="H46" s="573"/>
      <c r="I46" s="573"/>
      <c r="J46" s="573"/>
      <c r="K46" s="573"/>
      <c r="L46" s="573"/>
      <c r="M46" s="573"/>
      <c r="N46" s="573"/>
      <c r="O46" s="573"/>
      <c r="P46" s="573"/>
      <c r="Q46" s="573"/>
      <c r="R46" s="573"/>
      <c r="S46" s="573"/>
      <c r="T46" s="573"/>
      <c r="U46" s="573"/>
      <c r="V46" s="573"/>
      <c r="W46" s="573"/>
      <c r="X46" s="573"/>
      <c r="Y46" s="573"/>
      <c r="Z46" s="573"/>
      <c r="AA46" s="574"/>
      <c r="AB46" s="574"/>
      <c r="AC46" s="574"/>
      <c r="AD46" s="574"/>
      <c r="AE46" s="574"/>
      <c r="AF46" s="574"/>
      <c r="AG46" s="574"/>
      <c r="AH46" s="574"/>
      <c r="AI46" s="574"/>
      <c r="AJ46" s="574"/>
      <c r="AK46" s="574"/>
      <c r="AL46" s="574"/>
      <c r="AM46" s="574"/>
      <c r="AN46" s="574"/>
      <c r="AO46" s="574"/>
      <c r="AP46" s="574"/>
      <c r="AQ46" s="574"/>
    </row>
    <row r="47" spans="1:43">
      <c r="C47" s="178" t="s">
        <v>571</v>
      </c>
      <c r="D47" s="139"/>
      <c r="E47" s="139"/>
      <c r="F47" s="139"/>
      <c r="G47" s="573"/>
      <c r="H47" s="573"/>
      <c r="I47" s="573"/>
      <c r="J47" s="573"/>
      <c r="K47" s="573"/>
      <c r="L47" s="573"/>
      <c r="M47" s="573"/>
      <c r="N47" s="573"/>
      <c r="O47" s="573"/>
      <c r="P47" s="573"/>
      <c r="Q47" s="573"/>
      <c r="R47" s="573"/>
      <c r="S47" s="573"/>
      <c r="T47" s="573"/>
      <c r="U47" s="573"/>
      <c r="V47" s="573"/>
      <c r="W47" s="573"/>
      <c r="X47" s="573"/>
      <c r="Y47" s="573"/>
      <c r="Z47" s="573"/>
      <c r="AA47" s="574"/>
      <c r="AB47" s="574"/>
      <c r="AC47" s="574"/>
      <c r="AD47" s="574"/>
      <c r="AE47" s="574"/>
      <c r="AF47" s="574"/>
      <c r="AG47" s="574"/>
      <c r="AH47" s="574"/>
      <c r="AI47" s="574"/>
      <c r="AJ47" s="574"/>
      <c r="AK47" s="574"/>
      <c r="AL47" s="574"/>
      <c r="AM47" s="574"/>
      <c r="AN47" s="574"/>
      <c r="AO47" s="574"/>
      <c r="AP47" s="574"/>
      <c r="AQ47" s="574"/>
    </row>
    <row r="48" spans="1:43">
      <c r="C48" s="177" t="s">
        <v>572</v>
      </c>
      <c r="D48" s="139"/>
      <c r="E48" s="139"/>
      <c r="F48" s="139">
        <v>41.090916809999996</v>
      </c>
      <c r="G48" s="574">
        <v>69.017605000000003</v>
      </c>
      <c r="H48" s="574">
        <v>45.617413999999997</v>
      </c>
      <c r="I48" s="574">
        <v>62.063772000000014</v>
      </c>
      <c r="J48" s="574">
        <v>58.101223489999995</v>
      </c>
      <c r="K48" s="574">
        <v>57.688376509999998</v>
      </c>
      <c r="L48" s="574">
        <v>46.402672999999993</v>
      </c>
      <c r="M48" s="574">
        <v>53.466037924800005</v>
      </c>
      <c r="N48" s="574">
        <v>50.380870457399993</v>
      </c>
      <c r="O48" s="574">
        <v>49.474285115200004</v>
      </c>
      <c r="P48" s="574">
        <v>34.474557265199991</v>
      </c>
      <c r="Q48" s="574">
        <v>-161.34777176199998</v>
      </c>
      <c r="R48" s="574">
        <v>32.630620575000009</v>
      </c>
      <c r="S48" s="574">
        <v>47.518724307599996</v>
      </c>
      <c r="T48" s="574">
        <v>24.063685125399999</v>
      </c>
      <c r="U48" s="574">
        <v>25.687030409600013</v>
      </c>
      <c r="V48" s="574">
        <v>31.628389526199996</v>
      </c>
      <c r="W48" s="574">
        <v>43.764440014000002</v>
      </c>
      <c r="X48" s="574">
        <v>41.423640138999986</v>
      </c>
      <c r="Y48" s="574">
        <v>46.598845000000011</v>
      </c>
      <c r="Z48" s="574">
        <v>46.837000000000003</v>
      </c>
      <c r="AA48" s="574">
        <v>47.984999999999999</v>
      </c>
      <c r="AB48" s="574">
        <v>31.489999999999995</v>
      </c>
      <c r="AC48" s="574">
        <v>37.332999999999998</v>
      </c>
      <c r="AD48" s="574">
        <v>28.431725999999998</v>
      </c>
      <c r="AE48" s="574">
        <v>29.074274000000003</v>
      </c>
      <c r="AF48" s="574">
        <v>26.460000000000008</v>
      </c>
      <c r="AG48" s="574">
        <v>28.629999999999995</v>
      </c>
      <c r="AH48" s="574">
        <v>34.159999999999997</v>
      </c>
      <c r="AI48" s="574">
        <v>29.06</v>
      </c>
      <c r="AJ48" s="574">
        <v>32.599000000000004</v>
      </c>
      <c r="AK48" s="574">
        <v>33.883220000000009</v>
      </c>
      <c r="AL48" s="574">
        <v>39.267779999999995</v>
      </c>
      <c r="AM48" s="574">
        <v>33.43</v>
      </c>
      <c r="AN48" s="574">
        <v>27.410918999999993</v>
      </c>
      <c r="AO48" s="574">
        <v>29</v>
      </c>
      <c r="AP48" s="574">
        <v>34.299999999999997</v>
      </c>
      <c r="AQ48" s="574">
        <v>27.7</v>
      </c>
    </row>
    <row r="49" spans="3:43">
      <c r="C49" s="177" t="s">
        <v>573</v>
      </c>
      <c r="D49" s="139"/>
      <c r="E49" s="139"/>
      <c r="F49" s="139"/>
      <c r="G49" s="574"/>
      <c r="H49" s="574"/>
      <c r="I49" s="574">
        <v>3.6347334800000004</v>
      </c>
      <c r="J49" s="574">
        <v>3.1848623999999996</v>
      </c>
      <c r="K49" s="574">
        <v>3.7700338199999996</v>
      </c>
      <c r="L49" s="574">
        <v>4.0316445299999994</v>
      </c>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row>
    <row r="50" spans="3:43">
      <c r="C50" s="177" t="s">
        <v>574</v>
      </c>
      <c r="D50" s="139"/>
      <c r="E50" s="139"/>
      <c r="F50" s="139">
        <v>7.9041249999999987</v>
      </c>
      <c r="G50" s="575">
        <v>3.5880480000000001</v>
      </c>
      <c r="H50" s="575">
        <v>-5.6348570000000002</v>
      </c>
      <c r="I50" s="575">
        <v>8.9305870000000027</v>
      </c>
      <c r="J50" s="575">
        <v>11.652829999999998</v>
      </c>
      <c r="K50" s="575">
        <f>5.368047-0.670572</f>
        <v>4.6974749999999998</v>
      </c>
      <c r="L50" s="575">
        <v>-1.8112049999999993</v>
      </c>
      <c r="M50" s="575">
        <v>4.0445589999999996</v>
      </c>
      <c r="N50" s="575">
        <v>7.4984700000000002</v>
      </c>
      <c r="O50" s="575">
        <v>-0.91887099999999999</v>
      </c>
      <c r="P50" s="575">
        <v>-8.210310999999999</v>
      </c>
      <c r="Q50" s="575">
        <v>-1.0579960000000002</v>
      </c>
      <c r="R50" s="575">
        <v>4.1550173099999999</v>
      </c>
      <c r="S50" s="575">
        <v>-2.19701631</v>
      </c>
      <c r="T50" s="575">
        <v>0.91283400000000015</v>
      </c>
      <c r="U50" s="575">
        <v>0.99633908000000027</v>
      </c>
      <c r="V50" s="575">
        <v>6.8188383699999999</v>
      </c>
      <c r="W50" s="575">
        <v>1.2527905500000001</v>
      </c>
      <c r="X50" s="575">
        <v>1.2070779999999992</v>
      </c>
      <c r="Y50" s="575">
        <v>1.9819770000000023</v>
      </c>
      <c r="Z50" s="575">
        <v>8.1579999999999995</v>
      </c>
      <c r="AA50" s="575">
        <v>3.3239999999999998</v>
      </c>
      <c r="AB50" s="575">
        <v>1.1590000000000007</v>
      </c>
      <c r="AC50" s="575">
        <v>6.2149999999999999</v>
      </c>
      <c r="AD50" s="575">
        <v>5.1325669999999999</v>
      </c>
      <c r="AE50" s="575">
        <v>-0.523567</v>
      </c>
      <c r="AF50" s="575">
        <v>-3.2799999999999994</v>
      </c>
      <c r="AG50" s="575">
        <v>1.8399999999999999</v>
      </c>
      <c r="AH50" s="575">
        <v>5.0600000000000005</v>
      </c>
      <c r="AI50" s="575">
        <v>3.28</v>
      </c>
      <c r="AJ50" s="575">
        <v>-0.92900000000000027</v>
      </c>
      <c r="AK50" s="575">
        <v>0.57625999999999999</v>
      </c>
      <c r="AL50" s="575">
        <v>5.26274</v>
      </c>
      <c r="AM50" s="575">
        <v>-1.49</v>
      </c>
      <c r="AN50" s="575">
        <v>-10.808618000000001</v>
      </c>
      <c r="AO50" s="575">
        <v>-4</v>
      </c>
      <c r="AP50" s="575">
        <v>3.27</v>
      </c>
      <c r="AQ50" s="575">
        <v>-0.27</v>
      </c>
    </row>
    <row r="51" spans="3:43">
      <c r="C51" s="177" t="s">
        <v>575</v>
      </c>
      <c r="D51" s="139"/>
      <c r="E51" s="139"/>
      <c r="F51" s="139"/>
      <c r="G51" s="574"/>
      <c r="H51" s="574"/>
      <c r="I51" s="574"/>
      <c r="J51" s="574"/>
      <c r="K51" s="574">
        <v>-0.67057199999999995</v>
      </c>
      <c r="L51" s="574">
        <v>-1.925484</v>
      </c>
      <c r="M51" s="574">
        <v>2.3612029999999997</v>
      </c>
      <c r="N51" s="574">
        <v>5.8773140000000001</v>
      </c>
      <c r="O51" s="574">
        <v>-2.9903420000000001</v>
      </c>
      <c r="P51" s="574">
        <v>-0.41309459999999909</v>
      </c>
      <c r="Q51" s="574">
        <v>-3.6313050000000002</v>
      </c>
      <c r="R51" s="574">
        <v>1.1828280000000002</v>
      </c>
      <c r="S51" s="574">
        <v>-3.4742380000000002</v>
      </c>
      <c r="T51" s="574">
        <v>1.6800596800000001</v>
      </c>
      <c r="U51" s="574">
        <v>0.29158431999999995</v>
      </c>
      <c r="V51" s="574">
        <v>2.7437969999999998</v>
      </c>
      <c r="W51" s="574">
        <v>-3.0024289999999998</v>
      </c>
      <c r="X51" s="574">
        <v>-1.9399940000000004</v>
      </c>
      <c r="Y51" s="574">
        <v>0.50727300000000053</v>
      </c>
      <c r="Z51" s="574">
        <v>6.0589999999999993</v>
      </c>
      <c r="AA51" s="574">
        <v>-1.363</v>
      </c>
      <c r="AB51" s="574">
        <v>-6.9710000000000019</v>
      </c>
      <c r="AC51" s="574">
        <v>5.5250000000000021</v>
      </c>
      <c r="AD51" s="574">
        <v>10.671781999999999</v>
      </c>
      <c r="AE51" s="574">
        <v>0.28121800000000002</v>
      </c>
      <c r="AF51" s="574">
        <v>-5.9399999999999995</v>
      </c>
      <c r="AG51" s="574">
        <v>4.6999999999999993</v>
      </c>
      <c r="AH51" s="574">
        <v>8.6300000000000008</v>
      </c>
      <c r="AI51" s="574">
        <v>-1.98</v>
      </c>
      <c r="AJ51" s="574">
        <v>-4.4109999999999996</v>
      </c>
      <c r="AK51" s="574">
        <v>5.168412</v>
      </c>
      <c r="AL51" s="574">
        <v>9.2625880000000009</v>
      </c>
      <c r="AM51" s="574">
        <v>-1.63</v>
      </c>
      <c r="AN51" s="574">
        <v>-4.5772379999999995</v>
      </c>
      <c r="AO51" s="574">
        <v>5</v>
      </c>
      <c r="AP51" s="574">
        <v>7.6899999999999995</v>
      </c>
      <c r="AQ51" s="574">
        <v>2.31</v>
      </c>
    </row>
    <row r="52" spans="3:43">
      <c r="C52" s="179" t="s">
        <v>576</v>
      </c>
      <c r="D52" s="139"/>
      <c r="E52" s="139"/>
      <c r="F52" s="139">
        <v>3.7177470000000001</v>
      </c>
      <c r="G52" s="574">
        <v>1.02715</v>
      </c>
      <c r="H52" s="574">
        <v>-7.7479190000000004</v>
      </c>
      <c r="I52" s="574">
        <v>-3.8950990000000001</v>
      </c>
      <c r="J52" s="574">
        <v>5.5320590000000003</v>
      </c>
      <c r="K52" s="574">
        <v>3.1684260000000002</v>
      </c>
      <c r="L52" s="574">
        <v>-31.22651724</v>
      </c>
      <c r="M52" s="574">
        <v>-5.3619388500000005</v>
      </c>
      <c r="N52" s="574">
        <v>4.7781163100000006</v>
      </c>
      <c r="O52" s="574">
        <v>2.2287876899999999</v>
      </c>
      <c r="P52" s="574">
        <v>-2.6477019999999998</v>
      </c>
      <c r="Q52" s="574">
        <v>-1.5333451399999998</v>
      </c>
      <c r="R52" s="574">
        <v>2.7515506199999997</v>
      </c>
      <c r="S52" s="574">
        <v>-0.71417148000000008</v>
      </c>
      <c r="T52" s="574">
        <v>-3.0908830600000008</v>
      </c>
      <c r="U52" s="574">
        <v>-0.65736105999999994</v>
      </c>
      <c r="V52" s="574">
        <v>-5.8164089400000005</v>
      </c>
      <c r="W52" s="574">
        <v>4.8170650000000004</v>
      </c>
      <c r="X52" s="574">
        <v>-4.34503868</v>
      </c>
      <c r="Y52" s="574">
        <v>0.15234067999999956</v>
      </c>
      <c r="Z52" s="574">
        <v>1.9540000000000002</v>
      </c>
      <c r="AA52" s="574">
        <v>0.54500000000000004</v>
      </c>
      <c r="AB52" s="574">
        <v>-2.423</v>
      </c>
      <c r="AC52" s="574">
        <v>0.87640000000000007</v>
      </c>
      <c r="AD52" s="574">
        <v>1.8623669999999999</v>
      </c>
      <c r="AE52" s="574">
        <v>-0.39976699999999998</v>
      </c>
      <c r="AF52" s="574">
        <v>-3.0300000000000002</v>
      </c>
      <c r="AG52" s="574">
        <v>-3.2</v>
      </c>
      <c r="AH52" s="574">
        <v>0.72999999999999987</v>
      </c>
      <c r="AI52" s="574">
        <v>-1.3599999999999999</v>
      </c>
      <c r="AJ52" s="574">
        <v>-6.0860000000000021</v>
      </c>
      <c r="AK52" s="574">
        <v>-0.94853499999999968</v>
      </c>
      <c r="AL52" s="574">
        <v>1.0445349999999998</v>
      </c>
      <c r="AM52" s="574">
        <v>-2.94</v>
      </c>
      <c r="AN52" s="574">
        <v>-3.837739</v>
      </c>
      <c r="AO52" s="574">
        <v>-2</v>
      </c>
      <c r="AP52" s="574">
        <v>0.89000000000000012</v>
      </c>
      <c r="AQ52" s="574">
        <v>2.11</v>
      </c>
    </row>
    <row r="53" spans="3:43">
      <c r="C53" s="117" t="s">
        <v>577</v>
      </c>
      <c r="D53" s="139"/>
      <c r="E53" s="139"/>
      <c r="F53" s="139">
        <v>-0.58553352000000003</v>
      </c>
      <c r="G53" s="118">
        <v>0.91181449000000003</v>
      </c>
      <c r="H53" s="118">
        <v>0.2786958300000002</v>
      </c>
      <c r="I53" s="118">
        <v>1.1288259300000005</v>
      </c>
      <c r="J53" s="118">
        <v>2.9490059999999998</v>
      </c>
      <c r="K53" s="118">
        <v>2.9490059999999998</v>
      </c>
      <c r="L53" s="118">
        <v>2.88705751</v>
      </c>
      <c r="M53" s="118">
        <v>3.2037911900000005</v>
      </c>
      <c r="N53" s="118">
        <v>2.7254749899999999</v>
      </c>
      <c r="O53" s="118">
        <v>2.7254745499999999</v>
      </c>
      <c r="P53" s="118">
        <v>1.8627296700000002</v>
      </c>
      <c r="Q53" s="118">
        <v>0.48894493000000017</v>
      </c>
      <c r="R53" s="118">
        <v>1.7934129299999999</v>
      </c>
      <c r="S53" s="118">
        <v>1.7934129299999999</v>
      </c>
      <c r="T53" s="118">
        <v>1.2354577100000004</v>
      </c>
      <c r="U53" s="118">
        <v>1.8548824299999995</v>
      </c>
      <c r="V53" s="118">
        <v>1.0396024300000004</v>
      </c>
      <c r="W53" s="118">
        <v>1.03960243</v>
      </c>
      <c r="X53" s="118">
        <v>1.7968382899999997</v>
      </c>
      <c r="Y53" s="118">
        <v>1.0494447100000004</v>
      </c>
      <c r="Z53" s="118">
        <v>1.147</v>
      </c>
      <c r="AA53" s="118">
        <v>1.1279999999999999</v>
      </c>
      <c r="AB53" s="118">
        <v>1.0449999999999999</v>
      </c>
      <c r="AC53" s="118">
        <v>1.0150000000000001</v>
      </c>
      <c r="AD53" s="118">
        <v>1.1323735899999998</v>
      </c>
      <c r="AE53" s="118">
        <v>1.0256264100000001</v>
      </c>
      <c r="AF53" s="118">
        <v>1.0260000000000007</v>
      </c>
      <c r="AG53" s="118">
        <v>1.0099999999999998</v>
      </c>
      <c r="AH53" s="118">
        <v>1.33</v>
      </c>
      <c r="AI53" s="118">
        <v>4.18</v>
      </c>
      <c r="AJ53" s="118">
        <v>0</v>
      </c>
      <c r="AK53" s="118">
        <v>0</v>
      </c>
      <c r="AL53" s="118">
        <v>0</v>
      </c>
      <c r="AM53" s="118">
        <v>0</v>
      </c>
      <c r="AN53" s="118">
        <v>0</v>
      </c>
      <c r="AO53" s="118">
        <v>0</v>
      </c>
      <c r="AP53" s="118">
        <v>0</v>
      </c>
      <c r="AQ53" s="118">
        <v>0</v>
      </c>
    </row>
    <row r="54" spans="3:43">
      <c r="C54" s="177"/>
      <c r="D54" s="139"/>
      <c r="E54" s="139"/>
      <c r="F54" s="139"/>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74"/>
      <c r="AO54" s="574"/>
      <c r="AP54" s="574"/>
      <c r="AQ54" s="574"/>
    </row>
    <row r="55" spans="3:43">
      <c r="C55" s="178" t="s">
        <v>578</v>
      </c>
      <c r="D55" s="139"/>
      <c r="E55" s="139"/>
      <c r="F55" s="139"/>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74"/>
      <c r="AO55" s="574"/>
      <c r="AP55" s="574"/>
      <c r="AQ55" s="574"/>
    </row>
    <row r="56" spans="3:43">
      <c r="C56" s="177" t="s">
        <v>579</v>
      </c>
      <c r="D56" s="139"/>
      <c r="E56" s="139"/>
      <c r="F56" s="139">
        <v>110.74670255599999</v>
      </c>
      <c r="G56" s="574">
        <v>60.473671847999995</v>
      </c>
      <c r="H56" s="574">
        <v>87.033849615999998</v>
      </c>
      <c r="I56" s="574">
        <v>87.399024364600038</v>
      </c>
      <c r="J56" s="574">
        <v>72.768708247399999</v>
      </c>
      <c r="K56" s="574">
        <v>37.335814843999998</v>
      </c>
      <c r="L56" s="574">
        <v>63.053438528000015</v>
      </c>
      <c r="M56" s="574">
        <v>344.32417054799998</v>
      </c>
      <c r="N56" s="574">
        <v>0.42326036000000045</v>
      </c>
      <c r="O56" s="574">
        <v>24.765758764000001</v>
      </c>
      <c r="P56" s="574">
        <v>-32.185067132</v>
      </c>
      <c r="Q56" s="574">
        <v>-8.2372090199999981</v>
      </c>
      <c r="R56" s="574">
        <v>-2.9477051840000001</v>
      </c>
      <c r="S56" s="574">
        <v>21.224400727999999</v>
      </c>
      <c r="T56" s="574">
        <v>81.331698579999994</v>
      </c>
      <c r="U56" s="574">
        <v>11.021495596000001</v>
      </c>
      <c r="V56" s="574">
        <v>10.244725991999999</v>
      </c>
      <c r="W56" s="574">
        <v>8.4170216680000003</v>
      </c>
      <c r="X56" s="574">
        <v>109.97179382000002</v>
      </c>
      <c r="Y56" s="574">
        <v>52.729186792000007</v>
      </c>
      <c r="Z56" s="574">
        <v>93.146999999999991</v>
      </c>
      <c r="AA56" s="574">
        <v>42.673000000000002</v>
      </c>
      <c r="AB56" s="574">
        <v>54.836999999999989</v>
      </c>
      <c r="AC56" s="574">
        <v>72.427999999999997</v>
      </c>
      <c r="AD56" s="574">
        <v>69.004398227039985</v>
      </c>
      <c r="AE56" s="574">
        <v>143.65660177296002</v>
      </c>
      <c r="AF56" s="574">
        <v>-7.6764957039999899</v>
      </c>
      <c r="AG56" s="574">
        <v>25.579999999999984</v>
      </c>
      <c r="AH56" s="574">
        <v>118.30000000000001</v>
      </c>
      <c r="AI56" s="574">
        <v>315.07</v>
      </c>
      <c r="AJ56" s="574">
        <v>63.224999999999994</v>
      </c>
      <c r="AK56" s="574">
        <v>45.749448000000001</v>
      </c>
      <c r="AL56" s="574">
        <v>51.665551999999991</v>
      </c>
      <c r="AM56" s="574">
        <v>22.87</v>
      </c>
      <c r="AN56" s="574">
        <v>84.968755249999987</v>
      </c>
      <c r="AO56" s="574">
        <v>51</v>
      </c>
      <c r="AP56" s="574">
        <v>43.72</v>
      </c>
      <c r="AQ56" s="574">
        <v>42.28</v>
      </c>
    </row>
    <row r="57" spans="3:43">
      <c r="C57" s="177" t="s">
        <v>580</v>
      </c>
      <c r="D57" s="139"/>
      <c r="E57" s="139"/>
      <c r="F57" s="139"/>
      <c r="G57" s="574"/>
      <c r="H57" s="574"/>
      <c r="I57" s="574"/>
      <c r="J57" s="574"/>
      <c r="K57" s="574"/>
      <c r="L57" s="574"/>
      <c r="M57" s="574"/>
      <c r="N57" s="574"/>
      <c r="O57" s="574"/>
      <c r="P57" s="574"/>
      <c r="Q57" s="574"/>
      <c r="R57" s="574"/>
      <c r="S57" s="574"/>
      <c r="T57" s="574"/>
      <c r="U57" s="574"/>
      <c r="V57" s="574"/>
      <c r="W57" s="574"/>
      <c r="X57" s="574"/>
      <c r="Y57" s="574"/>
      <c r="Z57" s="574"/>
      <c r="AA57" s="574"/>
      <c r="AB57" s="574"/>
      <c r="AC57" s="574"/>
      <c r="AD57" s="574"/>
      <c r="AE57" s="574"/>
      <c r="AF57" s="574"/>
      <c r="AG57" s="574"/>
      <c r="AH57" s="574"/>
      <c r="AI57" s="574"/>
      <c r="AJ57" s="574"/>
      <c r="AK57" s="574"/>
      <c r="AL57" s="574"/>
      <c r="AM57" s="574"/>
      <c r="AN57" s="574"/>
      <c r="AO57" s="574"/>
      <c r="AP57" s="574"/>
      <c r="AQ57" s="574">
        <v>118.63</v>
      </c>
    </row>
    <row r="58" spans="3:43">
      <c r="C58" s="177" t="s">
        <v>581</v>
      </c>
      <c r="D58" s="139"/>
      <c r="E58" s="139"/>
      <c r="F58" s="139">
        <v>49.120331220899999</v>
      </c>
      <c r="G58" s="574">
        <v>30.511363429799999</v>
      </c>
      <c r="H58" s="574">
        <v>27.790980572000009</v>
      </c>
      <c r="I58" s="574">
        <v>41.275367190299988</v>
      </c>
      <c r="J58" s="574">
        <v>17.175771300100006</v>
      </c>
      <c r="K58" s="574">
        <v>23.732349299999999</v>
      </c>
      <c r="L58" s="574">
        <v>23.455116321000006</v>
      </c>
      <c r="M58" s="574">
        <v>36.130510114999993</v>
      </c>
      <c r="N58" s="574">
        <v>34.985538304500004</v>
      </c>
      <c r="O58" s="574">
        <v>32.685150287999996</v>
      </c>
      <c r="P58" s="574">
        <v>28.1092985274</v>
      </c>
      <c r="Q58" s="574">
        <v>11.184497474199993</v>
      </c>
      <c r="R58" s="574">
        <v>21.125793617400006</v>
      </c>
      <c r="S58" s="574">
        <v>32.954384734199998</v>
      </c>
      <c r="T58" s="574">
        <v>-1.1917369656131558</v>
      </c>
      <c r="U58" s="574">
        <v>11.292805898500003</v>
      </c>
      <c r="V58" s="574">
        <v>-3.9589025665000008</v>
      </c>
      <c r="W58" s="574">
        <v>-5.1109623165000002</v>
      </c>
      <c r="X58" s="574">
        <v>-1.1832520667449984</v>
      </c>
      <c r="Y58" s="574">
        <v>11.235029395999998</v>
      </c>
      <c r="Z58" s="574">
        <v>3.2119999999999997</v>
      </c>
      <c r="AA58" s="574">
        <v>3.7610000000000001</v>
      </c>
      <c r="AB58" s="574">
        <v>-3.8569999999999993</v>
      </c>
      <c r="AC58" s="574">
        <v>12.15</v>
      </c>
      <c r="AD58" s="574">
        <v>43.968557908999998</v>
      </c>
      <c r="AE58" s="574">
        <v>-33.091557908999995</v>
      </c>
      <c r="AF58" s="574">
        <v>3.9999999999999147E-2</v>
      </c>
      <c r="AG58" s="574">
        <v>3.1300000000000026</v>
      </c>
      <c r="AH58" s="574">
        <v>8.4399999999999977</v>
      </c>
      <c r="AI58" s="574">
        <v>15.14</v>
      </c>
      <c r="AJ58" s="574">
        <v>-9.5210000000000008</v>
      </c>
      <c r="AK58" s="574">
        <v>7.1642329999999994</v>
      </c>
      <c r="AL58" s="574">
        <v>-8.8332329999999999</v>
      </c>
      <c r="AM58" s="574">
        <v>3.41</v>
      </c>
      <c r="AN58" s="574">
        <v>-9.8033824999999979</v>
      </c>
      <c r="AO58" s="574">
        <v>9</v>
      </c>
      <c r="AP58" s="574">
        <v>-17.309999999999999</v>
      </c>
      <c r="AQ58" s="574">
        <v>-25.69</v>
      </c>
    </row>
    <row r="59" spans="3:43">
      <c r="C59" s="177" t="s">
        <v>582</v>
      </c>
      <c r="D59" s="139"/>
      <c r="E59" s="139"/>
      <c r="F59" s="139">
        <v>1.3157570848</v>
      </c>
      <c r="G59" s="574">
        <v>1.1633941912000001</v>
      </c>
      <c r="H59" s="574">
        <v>1.3002761277000001</v>
      </c>
      <c r="I59" s="574">
        <v>1.4193299637000001</v>
      </c>
      <c r="J59" s="574">
        <v>2.4500739086999994</v>
      </c>
      <c r="K59" s="574">
        <v>2.3853938427000001</v>
      </c>
      <c r="L59" s="574">
        <v>3.7653855091199944</v>
      </c>
      <c r="M59" s="574">
        <v>2.4243387274800057</v>
      </c>
      <c r="N59" s="574">
        <v>2.8716588432000001</v>
      </c>
      <c r="O59" s="574">
        <v>3.4439620679999998</v>
      </c>
      <c r="P59" s="574">
        <v>1.0004470865999995</v>
      </c>
      <c r="Q59" s="574">
        <v>3.1411640753999999</v>
      </c>
      <c r="R59" s="574">
        <v>2.4502484771999993</v>
      </c>
      <c r="S59" s="574">
        <v>2.3899581036000002</v>
      </c>
      <c r="T59" s="574">
        <v>2.7402418660883638</v>
      </c>
      <c r="U59" s="574">
        <v>3.0092960025208115E-3</v>
      </c>
      <c r="V59" s="574">
        <v>0.22219411537828965</v>
      </c>
      <c r="W59" s="574">
        <v>-1.8051231614174601E-2</v>
      </c>
      <c r="X59" s="574">
        <v>3.167400403552485</v>
      </c>
      <c r="Y59" s="574">
        <v>-1.4823574947524847</v>
      </c>
      <c r="Z59" s="574">
        <v>1.5009999999999999</v>
      </c>
      <c r="AA59" s="574">
        <v>1.343</v>
      </c>
      <c r="AB59" s="574">
        <v>1.883</v>
      </c>
      <c r="AC59" s="574">
        <v>1.9049999999999998</v>
      </c>
      <c r="AD59" s="574">
        <v>2.761994896851006</v>
      </c>
      <c r="AE59" s="574">
        <v>0.96800510314899413</v>
      </c>
      <c r="AF59" s="574">
        <v>1.5699999999999994</v>
      </c>
      <c r="AG59" s="574">
        <v>1.4300000000000002</v>
      </c>
      <c r="AH59" s="574">
        <v>1.1400000000000001</v>
      </c>
      <c r="AI59" s="574">
        <v>1.54</v>
      </c>
      <c r="AJ59" s="574">
        <v>0.69599999999999995</v>
      </c>
      <c r="AK59" s="574">
        <v>0.43720000000000003</v>
      </c>
      <c r="AL59" s="574">
        <v>0.79679999999999995</v>
      </c>
      <c r="AM59" s="574">
        <v>0.7</v>
      </c>
      <c r="AN59" s="574">
        <v>0.20089560000000017</v>
      </c>
      <c r="AO59" s="574">
        <v>0</v>
      </c>
      <c r="AP59" s="574">
        <v>0.39</v>
      </c>
      <c r="AQ59" s="574">
        <v>0.61</v>
      </c>
    </row>
    <row r="60" spans="3:43">
      <c r="C60" s="179" t="s">
        <v>583</v>
      </c>
      <c r="D60" s="139"/>
      <c r="E60" s="139"/>
      <c r="F60" s="139">
        <v>6.1332050863000012</v>
      </c>
      <c r="G60" s="574">
        <v>3.8728212050000002</v>
      </c>
      <c r="H60" s="574">
        <v>2.5115441285700006</v>
      </c>
      <c r="I60" s="574">
        <v>2.9999987633099994</v>
      </c>
      <c r="J60" s="574">
        <v>2.9509222176400001</v>
      </c>
      <c r="K60" s="574">
        <v>-0.81041066380000004</v>
      </c>
      <c r="L60" s="574">
        <v>-4.870203923200001</v>
      </c>
      <c r="M60" s="574">
        <v>-3.0224619039999991</v>
      </c>
      <c r="N60" s="574">
        <v>1.1335612992000001</v>
      </c>
      <c r="O60" s="574">
        <v>-3.6802233248</v>
      </c>
      <c r="P60" s="574">
        <v>-3.4220368039999993</v>
      </c>
      <c r="Q60" s="574">
        <v>-3.8504320753000005</v>
      </c>
      <c r="R60" s="574">
        <v>-1.5162079601999991</v>
      </c>
      <c r="S60" s="574">
        <v>-4.2513335303000002</v>
      </c>
      <c r="T60" s="574">
        <v>-0.33420357291730163</v>
      </c>
      <c r="U60" s="574">
        <v>3.0970692647700009</v>
      </c>
      <c r="V60" s="574">
        <v>2.8794666558199999</v>
      </c>
      <c r="W60" s="574">
        <v>3.1813505999</v>
      </c>
      <c r="X60" s="574">
        <v>1.5620575764000009</v>
      </c>
      <c r="Y60" s="574">
        <v>10.0854166771</v>
      </c>
      <c r="Z60" s="574">
        <v>0.89900000000000002</v>
      </c>
      <c r="AA60" s="574">
        <v>0.29099999999999998</v>
      </c>
      <c r="AB60" s="574">
        <v>0.58800000000000008</v>
      </c>
      <c r="AC60" s="574">
        <v>-0.40100000000000025</v>
      </c>
      <c r="AD60" s="574">
        <v>1.8238241121200001</v>
      </c>
      <c r="AE60" s="574">
        <v>0.50917588788000001</v>
      </c>
      <c r="AF60" s="574">
        <v>0.38999999999999879</v>
      </c>
      <c r="AG60" s="574">
        <v>5.98</v>
      </c>
      <c r="AH60" s="574">
        <v>5.5600000000000005</v>
      </c>
      <c r="AI60" s="574">
        <v>3.69</v>
      </c>
      <c r="AJ60" s="574">
        <v>7.129999999999999</v>
      </c>
      <c r="AK60" s="574">
        <v>6.4199800000000007</v>
      </c>
      <c r="AL60" s="574">
        <v>7.0600199999999997</v>
      </c>
      <c r="AM60" s="574">
        <v>6.25</v>
      </c>
      <c r="AN60" s="574">
        <v>4.7232788972463986</v>
      </c>
      <c r="AO60" s="574">
        <v>4</v>
      </c>
      <c r="AP60" s="574">
        <v>5.9</v>
      </c>
      <c r="AQ60" s="574">
        <v>2.1</v>
      </c>
    </row>
    <row r="61" spans="3:43">
      <c r="C61" s="117" t="s">
        <v>584</v>
      </c>
      <c r="D61" s="139"/>
      <c r="E61" s="139"/>
      <c r="F61" s="139">
        <v>13.561762668079908</v>
      </c>
      <c r="G61" s="118">
        <v>1.3866978662</v>
      </c>
      <c r="H61" s="118">
        <v>2.4367724958000001</v>
      </c>
      <c r="I61" s="118">
        <v>1.6564012938000001</v>
      </c>
      <c r="J61" s="118">
        <v>-3.6753318001999999</v>
      </c>
      <c r="K61" s="118">
        <v>-3.0258034802</v>
      </c>
      <c r="L61" s="118">
        <v>-3.3027468200000012</v>
      </c>
      <c r="M61" s="118">
        <v>-1.0532621680000016</v>
      </c>
      <c r="N61" s="118">
        <v>0.14562047300000103</v>
      </c>
      <c r="O61" s="118">
        <v>-9.7543834010000001</v>
      </c>
      <c r="P61" s="118">
        <v>-6.2721310980000027</v>
      </c>
      <c r="Q61" s="118">
        <v>-8.527024210999997</v>
      </c>
      <c r="R61" s="118">
        <v>-9.6293114959999997</v>
      </c>
      <c r="S61" s="118">
        <v>-7.0806059699999997</v>
      </c>
      <c r="T61" s="118">
        <v>19.483899212000001</v>
      </c>
      <c r="U61" s="118">
        <v>-3.0463532610000001</v>
      </c>
      <c r="V61" s="118">
        <v>-0.12434691899999972</v>
      </c>
      <c r="W61" s="118">
        <v>-4.543806343</v>
      </c>
      <c r="X61" s="118">
        <v>-7.3408687217180244</v>
      </c>
      <c r="Y61" s="118">
        <v>-0.31125093828197592</v>
      </c>
      <c r="Z61" s="118">
        <v>-4.1849999999999996</v>
      </c>
      <c r="AA61" s="118">
        <v>-0.72599999999999998</v>
      </c>
      <c r="AB61" s="118">
        <v>1.0269999999999999</v>
      </c>
      <c r="AC61" s="118">
        <v>-0.93799999999999994</v>
      </c>
      <c r="AD61" s="118">
        <v>0.34410571826000003</v>
      </c>
      <c r="AE61" s="118">
        <v>-2.07210571826</v>
      </c>
      <c r="AF61" s="118">
        <v>-4.2</v>
      </c>
      <c r="AG61" s="118">
        <v>-2.17</v>
      </c>
      <c r="AH61" s="118">
        <v>-1.75</v>
      </c>
      <c r="AI61" s="118">
        <v>10.75</v>
      </c>
      <c r="AJ61" s="118">
        <v>-3.3310000000000013</v>
      </c>
      <c r="AK61" s="118">
        <v>-1.7435949999999991</v>
      </c>
      <c r="AL61" s="118">
        <v>-3.4654050000000005</v>
      </c>
      <c r="AM61" s="118">
        <v>-3.01</v>
      </c>
      <c r="AN61" s="118">
        <v>-9.9943500039999993</v>
      </c>
      <c r="AO61" s="118">
        <v>18</v>
      </c>
      <c r="AP61" s="118">
        <v>-1.4399999999999995</v>
      </c>
      <c r="AQ61" s="118">
        <v>-13.56</v>
      </c>
    </row>
    <row r="62" spans="3:43">
      <c r="C62" s="117" t="s">
        <v>585</v>
      </c>
      <c r="D62" s="139"/>
      <c r="E62" s="139"/>
      <c r="F62" s="139">
        <v>5.4417235899719998</v>
      </c>
      <c r="G62" s="118">
        <v>2.9000003566799997</v>
      </c>
      <c r="H62" s="118">
        <v>3.4973534771219992</v>
      </c>
      <c r="I62" s="118">
        <v>4.54679413941024</v>
      </c>
      <c r="J62" s="118">
        <v>4.3567013517897601</v>
      </c>
      <c r="K62" s="118">
        <v>4.4249680901760007</v>
      </c>
      <c r="L62" s="118">
        <v>4.9599564564970002</v>
      </c>
      <c r="M62" s="118">
        <v>3.9040518284250014</v>
      </c>
      <c r="N62" s="118">
        <v>3.8104451186060002</v>
      </c>
      <c r="O62" s="118">
        <v>2.909713501513</v>
      </c>
      <c r="P62" s="118">
        <v>3.687144707592001</v>
      </c>
      <c r="Q62" s="118">
        <v>1.9386677884000001</v>
      </c>
      <c r="R62" s="118">
        <v>2.4564778359999995</v>
      </c>
      <c r="S62" s="118">
        <v>2.7635736544</v>
      </c>
      <c r="T62" s="118">
        <v>1.7378098684779975</v>
      </c>
      <c r="U62" s="118">
        <v>3.0568552804000015</v>
      </c>
      <c r="V62" s="118">
        <v>3.8138199653999996</v>
      </c>
      <c r="W62" s="118">
        <v>2.1058866223999999</v>
      </c>
      <c r="X62" s="118">
        <v>3.1954350132050999</v>
      </c>
      <c r="Y62" s="118">
        <v>1.4915780181600002</v>
      </c>
      <c r="Z62" s="118">
        <v>4.0439999999999996</v>
      </c>
      <c r="AA62" s="118">
        <v>0</v>
      </c>
      <c r="AB62" s="118">
        <v>0</v>
      </c>
      <c r="AC62" s="118">
        <v>0</v>
      </c>
      <c r="AD62" s="118">
        <v>0</v>
      </c>
      <c r="AE62" s="118">
        <v>0</v>
      </c>
      <c r="AF62" s="118">
        <v>0</v>
      </c>
      <c r="AG62" s="118">
        <v>0</v>
      </c>
      <c r="AH62" s="118">
        <v>0</v>
      </c>
      <c r="AI62" s="118">
        <v>0</v>
      </c>
      <c r="AJ62" s="118">
        <v>0</v>
      </c>
      <c r="AK62" s="118">
        <v>0</v>
      </c>
      <c r="AL62" s="118">
        <v>0</v>
      </c>
      <c r="AM62" s="118">
        <v>0</v>
      </c>
      <c r="AN62" s="118">
        <v>0</v>
      </c>
      <c r="AO62" s="118">
        <v>0</v>
      </c>
      <c r="AP62" s="118">
        <v>0</v>
      </c>
      <c r="AQ62" s="118">
        <v>0</v>
      </c>
    </row>
    <row r="63" spans="3:43">
      <c r="C63" s="117" t="s">
        <v>586</v>
      </c>
      <c r="D63" s="139"/>
      <c r="E63" s="139"/>
      <c r="F63" s="139"/>
      <c r="G63" s="118"/>
      <c r="H63" s="118"/>
      <c r="I63" s="118">
        <v>0.79142874999999968</v>
      </c>
      <c r="J63" s="118">
        <v>0.8047632500000006</v>
      </c>
      <c r="K63" s="118">
        <v>4.6782642499999998</v>
      </c>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row>
    <row r="64" spans="3:43">
      <c r="C64" s="117" t="s">
        <v>587</v>
      </c>
      <c r="D64" s="139"/>
      <c r="E64" s="139"/>
      <c r="F64" s="139">
        <v>20.011896071999999</v>
      </c>
      <c r="G64" s="118">
        <v>15.304942437300001</v>
      </c>
      <c r="H64" s="118">
        <v>17.744744493000013</v>
      </c>
      <c r="I64" s="118">
        <v>19.900020459599986</v>
      </c>
      <c r="J64" s="118">
        <v>24.351117706800004</v>
      </c>
      <c r="K64" s="118">
        <v>21.005482690800001</v>
      </c>
      <c r="L64" s="118">
        <v>19.49987051010001</v>
      </c>
      <c r="M64" s="118">
        <v>21.872480225399997</v>
      </c>
      <c r="N64" s="118">
        <v>20.872983123000001</v>
      </c>
      <c r="O64" s="118">
        <v>24.023420731799998</v>
      </c>
      <c r="P64" s="118">
        <v>20.869998510599984</v>
      </c>
      <c r="Q64" s="118">
        <v>18.336503241900004</v>
      </c>
      <c r="R64" s="118">
        <v>16.4100486249</v>
      </c>
      <c r="S64" s="118">
        <v>17.597872412100003</v>
      </c>
      <c r="T64" s="118">
        <v>15.458555334626006</v>
      </c>
      <c r="U64" s="118">
        <v>14.987567330100003</v>
      </c>
      <c r="V64" s="118">
        <v>13.498997489999999</v>
      </c>
      <c r="W64" s="118">
        <v>13.988370726899999</v>
      </c>
      <c r="X64" s="118">
        <v>11.912364910800008</v>
      </c>
      <c r="Y64" s="118">
        <v>11.536676193199995</v>
      </c>
      <c r="Z64" s="118">
        <v>11.893000000000002</v>
      </c>
      <c r="AA64" s="118">
        <v>11.465999999999999</v>
      </c>
      <c r="AB64" s="118">
        <v>10.193999999999999</v>
      </c>
      <c r="AC64" s="118">
        <v>9.702</v>
      </c>
      <c r="AD64" s="118">
        <v>7.8342536006999994</v>
      </c>
      <c r="AE64" s="118">
        <v>6.5477463993000002</v>
      </c>
      <c r="AF64" s="118">
        <v>8.6800000000000015</v>
      </c>
      <c r="AG64" s="118">
        <v>8.74</v>
      </c>
      <c r="AH64" s="118">
        <v>2.5</v>
      </c>
      <c r="AI64" s="118">
        <v>0</v>
      </c>
      <c r="AJ64" s="118">
        <v>0</v>
      </c>
      <c r="AK64" s="118">
        <v>0</v>
      </c>
      <c r="AL64" s="118">
        <v>0</v>
      </c>
      <c r="AM64" s="118">
        <v>0</v>
      </c>
      <c r="AN64" s="118">
        <v>0</v>
      </c>
      <c r="AO64" s="118">
        <v>0</v>
      </c>
      <c r="AP64" s="118">
        <v>0</v>
      </c>
      <c r="AQ64" s="118">
        <v>0</v>
      </c>
    </row>
    <row r="65" spans="3:43">
      <c r="C65" s="117"/>
      <c r="D65" s="139"/>
      <c r="E65" s="139"/>
      <c r="F65" s="139"/>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row>
    <row r="66" spans="3:43">
      <c r="C66" s="119" t="s">
        <v>588</v>
      </c>
      <c r="D66" s="140"/>
      <c r="E66" s="140"/>
      <c r="F66" s="140">
        <v>-1.6449463395537056</v>
      </c>
      <c r="G66" s="120">
        <v>0.55178314446338728</v>
      </c>
      <c r="H66" s="120">
        <v>3.2515187034961608</v>
      </c>
      <c r="I66" s="120">
        <f>I67-SUM(I43:I64)</f>
        <v>-2.6198653380487258</v>
      </c>
      <c r="J66" s="120">
        <f>-2.22257976+-0.00788319394449822+1.0124174</f>
        <v>-1.2180455539444983</v>
      </c>
      <c r="K66" s="120">
        <f>-4.09268524+0.34</f>
        <v>-3.7526852399999999</v>
      </c>
      <c r="L66" s="120">
        <f>19.67364485+0.7</f>
        <v>20.373644849999998</v>
      </c>
      <c r="M66" s="120">
        <v>2</v>
      </c>
      <c r="N66" s="120">
        <v>1</v>
      </c>
      <c r="O66" s="120">
        <v>0.972942985225</v>
      </c>
      <c r="P66" s="120">
        <v>-12.73158368679999</v>
      </c>
      <c r="Q66" s="120">
        <v>109.4824416952</v>
      </c>
      <c r="R66" s="120">
        <v>1.4493080000000003</v>
      </c>
      <c r="S66" s="120">
        <v>-0.63509625000000003</v>
      </c>
      <c r="T66" s="120">
        <v>-5.7431545702830817</v>
      </c>
      <c r="U66" s="120">
        <v>0.18242322170000025</v>
      </c>
      <c r="V66" s="120">
        <v>-12.911481992199999</v>
      </c>
      <c r="W66" s="120">
        <v>0.85343328540000041</v>
      </c>
      <c r="X66" s="120">
        <v>2.3751348218999997</v>
      </c>
      <c r="Y66" s="120">
        <v>-15.611971350000001</v>
      </c>
      <c r="Z66" s="120">
        <v>-0.96899999999999986</v>
      </c>
      <c r="AA66" s="120">
        <v>0.47500000000000003</v>
      </c>
      <c r="AB66" s="120">
        <v>0.29899999999999971</v>
      </c>
      <c r="AC66" s="120">
        <v>-7.49999999999994E-2</v>
      </c>
      <c r="AD66" s="120">
        <v>2.97</v>
      </c>
      <c r="AE66" s="120">
        <v>-3.1850000000000005</v>
      </c>
      <c r="AF66" s="120">
        <v>-4.2900000000000009</v>
      </c>
      <c r="AG66" s="120">
        <v>9.81</v>
      </c>
      <c r="AH66" s="120">
        <v>-3.7619999999999996</v>
      </c>
      <c r="AI66" s="120">
        <v>-0.58799999999999997</v>
      </c>
      <c r="AJ66" s="120">
        <v>-6.2000000000000011</v>
      </c>
      <c r="AK66" s="120">
        <v>2.0989950000000013</v>
      </c>
      <c r="AL66" s="120">
        <v>6.8410049999999991</v>
      </c>
      <c r="AM66" s="120">
        <v>0.27</v>
      </c>
      <c r="AN66" s="120">
        <v>4.1276853995260021</v>
      </c>
      <c r="AO66" s="120">
        <v>5</v>
      </c>
      <c r="AP66" s="120">
        <v>-14.99</v>
      </c>
      <c r="AQ66" s="120">
        <v>10.99</v>
      </c>
    </row>
    <row r="67" spans="3:43">
      <c r="C67" s="115" t="s">
        <v>589</v>
      </c>
      <c r="D67" s="141">
        <f t="shared" ref="D67:G67" si="49">SUM(D43:D66)</f>
        <v>0</v>
      </c>
      <c r="E67" s="141">
        <f t="shared" si="49"/>
        <v>0</v>
      </c>
      <c r="F67" s="141">
        <f t="shared" si="49"/>
        <v>852.79143570849828</v>
      </c>
      <c r="G67" s="121">
        <f t="shared" si="49"/>
        <v>800.37086257864348</v>
      </c>
      <c r="H67" s="121">
        <f t="shared" ref="H67:K67" si="50">SUM(H43:H66)</f>
        <v>889.15948967368786</v>
      </c>
      <c r="I67" s="121">
        <v>875.93697399667178</v>
      </c>
      <c r="J67" s="121">
        <f t="shared" si="50"/>
        <v>916.69998330828514</v>
      </c>
      <c r="K67" s="121">
        <f t="shared" si="50"/>
        <v>866.13166130367597</v>
      </c>
      <c r="L67" s="121">
        <f t="shared" ref="L67:O67" si="51">SUM(L43:L66)</f>
        <v>700.81984407151685</v>
      </c>
      <c r="M67" s="121">
        <f t="shared" si="51"/>
        <v>1080.0073666371054</v>
      </c>
      <c r="N67" s="121">
        <f t="shared" si="51"/>
        <v>716.16324027890562</v>
      </c>
      <c r="O67" s="121">
        <f t="shared" si="51"/>
        <v>859.66753112793799</v>
      </c>
      <c r="P67" s="121">
        <f t="shared" ref="P67:S67" si="52">SUM(P43:P66)</f>
        <v>573.48599644659214</v>
      </c>
      <c r="Q67" s="121">
        <f t="shared" si="52"/>
        <v>417.34184299679993</v>
      </c>
      <c r="R67" s="121">
        <f t="shared" si="52"/>
        <v>579.47021235030002</v>
      </c>
      <c r="S67" s="121">
        <f t="shared" si="52"/>
        <v>655.78691832959987</v>
      </c>
      <c r="T67" s="121">
        <f t="shared" ref="T67:AQ67" si="53">SUM(T43:T66)</f>
        <v>621.73705051777893</v>
      </c>
      <c r="U67" s="121">
        <f t="shared" si="53"/>
        <v>441.23209280607244</v>
      </c>
      <c r="V67" s="121">
        <f t="shared" si="53"/>
        <v>349.6907117370983</v>
      </c>
      <c r="W67" s="121">
        <f t="shared" si="53"/>
        <v>535.69663565548569</v>
      </c>
      <c r="X67" s="121">
        <f t="shared" si="53"/>
        <v>504.94354850639462</v>
      </c>
      <c r="Y67" s="121">
        <f t="shared" si="53"/>
        <v>561.42240982342537</v>
      </c>
      <c r="Z67" s="121">
        <f t="shared" si="53"/>
        <v>515.95499999999993</v>
      </c>
      <c r="AA67" s="121">
        <f t="shared" si="53"/>
        <v>439.33900000000011</v>
      </c>
      <c r="AB67" s="121">
        <f t="shared" si="53"/>
        <v>466.33399999999995</v>
      </c>
      <c r="AC67" s="121">
        <f t="shared" si="53"/>
        <v>437.88039999999984</v>
      </c>
      <c r="AD67" s="121">
        <f t="shared" si="53"/>
        <v>437.85446339397106</v>
      </c>
      <c r="AE67" s="121">
        <f t="shared" si="53"/>
        <v>266.41513660602897</v>
      </c>
      <c r="AF67" s="121">
        <f t="shared" si="53"/>
        <v>291.516478296</v>
      </c>
      <c r="AG67" s="121">
        <f t="shared" si="53"/>
        <v>409.30000000000013</v>
      </c>
      <c r="AH67" s="121">
        <f t="shared" si="53"/>
        <v>470.81799999999987</v>
      </c>
      <c r="AI67" s="121">
        <f t="shared" si="53"/>
        <v>756.55200000000002</v>
      </c>
      <c r="AJ67" s="121">
        <f t="shared" si="53"/>
        <v>321.77699329000006</v>
      </c>
      <c r="AK67" s="121">
        <f t="shared" si="53"/>
        <v>362.08627014999985</v>
      </c>
      <c r="AL67" s="121">
        <f t="shared" si="53"/>
        <v>415.88238200000006</v>
      </c>
      <c r="AM67" s="121">
        <f t="shared" si="53"/>
        <v>313.94000000000005</v>
      </c>
      <c r="AN67" s="121">
        <f t="shared" si="53"/>
        <v>335.47040584277244</v>
      </c>
      <c r="AO67" s="121">
        <f t="shared" si="53"/>
        <v>378</v>
      </c>
      <c r="AP67" s="121">
        <f t="shared" si="53"/>
        <v>275.74</v>
      </c>
      <c r="AQ67" s="121">
        <f t="shared" si="53"/>
        <v>273.89000000000004</v>
      </c>
    </row>
    <row r="68" spans="3:43">
      <c r="C68" s="585"/>
      <c r="D68" s="180"/>
      <c r="E68" s="180"/>
      <c r="F68" s="180"/>
      <c r="G68" s="180"/>
      <c r="H68" s="180"/>
      <c r="I68" s="180"/>
      <c r="J68" s="180"/>
      <c r="K68" s="180"/>
      <c r="L68" s="180"/>
      <c r="M68" s="180"/>
      <c r="N68" s="180"/>
      <c r="O68" s="180"/>
      <c r="P68" s="180"/>
      <c r="Q68" s="180"/>
      <c r="R68" s="180"/>
      <c r="S68" s="180"/>
      <c r="T68" s="180"/>
      <c r="U68" s="180"/>
      <c r="V68" s="180"/>
      <c r="W68" s="397"/>
      <c r="X68" s="397"/>
      <c r="Y68" s="397"/>
      <c r="Z68" s="397"/>
      <c r="AA68" s="180"/>
      <c r="AB68" s="180"/>
      <c r="AC68" s="180"/>
      <c r="AD68" s="180"/>
      <c r="AE68" s="180"/>
      <c r="AF68" s="180"/>
      <c r="AG68" s="180"/>
      <c r="AH68" s="180"/>
      <c r="AI68" s="180"/>
      <c r="AJ68" s="180"/>
      <c r="AK68" s="180"/>
      <c r="AL68" s="180"/>
      <c r="AM68" s="180"/>
      <c r="AN68" s="180"/>
      <c r="AO68" s="180"/>
      <c r="AP68" s="180"/>
      <c r="AQ68" s="180"/>
    </row>
    <row r="69" spans="3:43">
      <c r="C69" s="180"/>
      <c r="D69" s="180"/>
      <c r="E69" s="180"/>
      <c r="F69" s="180"/>
      <c r="G69" s="180"/>
      <c r="H69" s="180"/>
      <c r="I69" s="180"/>
      <c r="J69" s="180"/>
      <c r="K69" s="180"/>
      <c r="L69" s="180"/>
      <c r="M69" s="180"/>
      <c r="N69" s="180"/>
      <c r="O69" s="180"/>
      <c r="P69" s="180"/>
      <c r="Q69" s="180"/>
      <c r="R69" s="180"/>
      <c r="S69" s="180"/>
      <c r="T69" s="180"/>
      <c r="U69" s="180"/>
      <c r="V69" s="180"/>
      <c r="W69" s="397"/>
      <c r="X69" s="397"/>
      <c r="Y69" s="397"/>
      <c r="Z69" s="397"/>
      <c r="AA69" s="180"/>
      <c r="AB69" s="180"/>
      <c r="AC69" s="180"/>
      <c r="AD69" s="180"/>
      <c r="AE69" s="180"/>
      <c r="AF69" s="180"/>
      <c r="AG69" s="180"/>
      <c r="AH69" s="180"/>
      <c r="AI69" s="180"/>
      <c r="AJ69" s="180"/>
      <c r="AK69" s="180"/>
      <c r="AL69" s="180"/>
      <c r="AM69" s="180"/>
      <c r="AN69" s="180"/>
      <c r="AO69" s="180"/>
      <c r="AP69" s="180"/>
      <c r="AQ69" s="180"/>
    </row>
    <row r="70" spans="3:43">
      <c r="C70" s="90" t="s">
        <v>590</v>
      </c>
      <c r="D70" s="168" t="str">
        <f t="shared" ref="D70:G70" si="54">D$4</f>
        <v>4Q26</v>
      </c>
      <c r="E70" s="168" t="str">
        <f t="shared" si="54"/>
        <v>3Q26</v>
      </c>
      <c r="F70" s="168" t="str">
        <f t="shared" si="54"/>
        <v>2Q26</v>
      </c>
      <c r="G70" s="138" t="str">
        <f t="shared" si="54"/>
        <v>1Q26</v>
      </c>
      <c r="H70" s="138" t="str">
        <f t="shared" ref="H70:L70" si="55">H$4</f>
        <v>4Q25</v>
      </c>
      <c r="I70" s="138" t="str">
        <f t="shared" si="55"/>
        <v>3Q25</v>
      </c>
      <c r="J70" s="138" t="str">
        <f t="shared" si="55"/>
        <v>2Q25</v>
      </c>
      <c r="K70" s="138" t="str">
        <f t="shared" si="55"/>
        <v>1Q25</v>
      </c>
      <c r="L70" s="138" t="str">
        <f t="shared" si="55"/>
        <v>4Q24</v>
      </c>
      <c r="M70" s="138" t="str">
        <f t="shared" ref="M70:O70" si="56">M$4</f>
        <v>3Q24</v>
      </c>
      <c r="N70" s="138" t="str">
        <f t="shared" si="56"/>
        <v>2Q24</v>
      </c>
      <c r="O70" s="138" t="str">
        <f t="shared" si="56"/>
        <v>1Q24</v>
      </c>
      <c r="P70" s="138" t="str">
        <f>P$4</f>
        <v>4Q23</v>
      </c>
      <c r="Q70" s="138" t="str">
        <f t="shared" ref="Q70:S70" si="57">Q$4</f>
        <v>3Q23</v>
      </c>
      <c r="R70" s="138" t="str">
        <f t="shared" si="57"/>
        <v>2Q23</v>
      </c>
      <c r="S70" s="138" t="str">
        <f t="shared" si="57"/>
        <v>1Q23</v>
      </c>
      <c r="T70" s="138" t="s">
        <v>486</v>
      </c>
      <c r="U70" s="138" t="s">
        <v>487</v>
      </c>
      <c r="V70" s="138" t="s">
        <v>488</v>
      </c>
      <c r="W70" s="138" t="s">
        <v>489</v>
      </c>
      <c r="X70" s="138" t="s">
        <v>490</v>
      </c>
      <c r="Y70" s="138" t="s">
        <v>491</v>
      </c>
      <c r="Z70" s="138" t="s">
        <v>492</v>
      </c>
      <c r="AA70" s="138" t="s">
        <v>493</v>
      </c>
      <c r="AB70" s="138" t="s">
        <v>494</v>
      </c>
      <c r="AC70" s="138" t="s">
        <v>495</v>
      </c>
      <c r="AD70" s="138" t="s">
        <v>496</v>
      </c>
      <c r="AE70" s="138" t="s">
        <v>497</v>
      </c>
      <c r="AF70" s="138" t="s">
        <v>498</v>
      </c>
      <c r="AG70" s="138" t="s">
        <v>499</v>
      </c>
      <c r="AH70" s="138" t="s">
        <v>500</v>
      </c>
      <c r="AI70" s="138" t="s">
        <v>501</v>
      </c>
      <c r="AJ70" s="138" t="s">
        <v>502</v>
      </c>
      <c r="AK70" s="138" t="s">
        <v>503</v>
      </c>
      <c r="AL70" s="138" t="s">
        <v>504</v>
      </c>
      <c r="AM70" s="138" t="s">
        <v>505</v>
      </c>
      <c r="AN70" s="138" t="s">
        <v>506</v>
      </c>
      <c r="AO70" s="138" t="s">
        <v>507</v>
      </c>
      <c r="AP70" s="138" t="s">
        <v>508</v>
      </c>
      <c r="AQ70" s="138" t="s">
        <v>509</v>
      </c>
    </row>
    <row r="71" spans="3:43">
      <c r="C71" s="117" t="s">
        <v>591</v>
      </c>
      <c r="D71" s="139"/>
      <c r="E71" s="139"/>
      <c r="F71" s="139">
        <v>110.74670255599999</v>
      </c>
      <c r="G71" s="118">
        <v>60.473671847999995</v>
      </c>
      <c r="H71" s="118">
        <v>87.033849615999998</v>
      </c>
      <c r="I71" s="118">
        <v>87.399024364600038</v>
      </c>
      <c r="J71" s="118">
        <v>72.768708247399999</v>
      </c>
      <c r="K71" s="118">
        <v>37.335814843999998</v>
      </c>
      <c r="L71" s="118">
        <v>63.053438528000015</v>
      </c>
      <c r="M71" s="118">
        <v>344.32417054799998</v>
      </c>
      <c r="N71" s="118">
        <v>0</v>
      </c>
      <c r="O71" s="118">
        <v>24.765758764000001</v>
      </c>
      <c r="P71" s="118">
        <v>-32.185067132</v>
      </c>
      <c r="Q71" s="118">
        <v>-8.2372090199999981</v>
      </c>
      <c r="R71" s="118">
        <f t="shared" ref="R71:S71" si="58">R56</f>
        <v>-2.9477051840000001</v>
      </c>
      <c r="S71" s="118">
        <f t="shared" si="58"/>
        <v>21.224400727999999</v>
      </c>
      <c r="T71" s="118">
        <f t="shared" ref="T71:AA71" si="59">T56</f>
        <v>81.331698579999994</v>
      </c>
      <c r="U71" s="118">
        <f t="shared" si="59"/>
        <v>11.021495596000001</v>
      </c>
      <c r="V71" s="118">
        <f t="shared" si="59"/>
        <v>10.244725991999999</v>
      </c>
      <c r="W71" s="118">
        <f t="shared" si="59"/>
        <v>8.4170216680000003</v>
      </c>
      <c r="X71" s="118">
        <f t="shared" si="59"/>
        <v>109.97179382000002</v>
      </c>
      <c r="Y71" s="118">
        <f t="shared" si="59"/>
        <v>52.729186792000007</v>
      </c>
      <c r="Z71" s="118">
        <f t="shared" si="59"/>
        <v>93.146999999999991</v>
      </c>
      <c r="AA71" s="118">
        <f t="shared" si="59"/>
        <v>42.673000000000002</v>
      </c>
      <c r="AB71" s="118">
        <v>54.836999999999989</v>
      </c>
      <c r="AC71" s="118">
        <v>72.427999999999997</v>
      </c>
      <c r="AD71" s="118">
        <v>69.004398227039985</v>
      </c>
      <c r="AE71" s="118">
        <v>143.65660177296002</v>
      </c>
      <c r="AF71" s="118">
        <v>-7.6764957039999899</v>
      </c>
      <c r="AG71" s="118">
        <v>25.579999999999984</v>
      </c>
      <c r="AH71" s="118">
        <v>118.30000000000001</v>
      </c>
      <c r="AI71" s="118">
        <v>315.07</v>
      </c>
      <c r="AJ71" s="118">
        <v>63.224999999999994</v>
      </c>
      <c r="AK71" s="118">
        <v>45.749448000000001</v>
      </c>
      <c r="AL71" s="118">
        <v>51.665551999999991</v>
      </c>
      <c r="AM71" s="118">
        <v>22.87</v>
      </c>
      <c r="AN71" s="118">
        <v>84.968755249999987</v>
      </c>
      <c r="AO71" s="118">
        <v>51</v>
      </c>
      <c r="AP71" s="118">
        <v>43.72</v>
      </c>
      <c r="AQ71" s="118">
        <v>42.28</v>
      </c>
    </row>
    <row r="72" spans="3:43">
      <c r="C72" s="117" t="s">
        <v>581</v>
      </c>
      <c r="D72" s="139"/>
      <c r="E72" s="139"/>
      <c r="F72" s="139">
        <v>49.120331220899999</v>
      </c>
      <c r="G72" s="118">
        <v>30.511363429799999</v>
      </c>
      <c r="H72" s="118">
        <v>27.790980572000009</v>
      </c>
      <c r="I72" s="118">
        <v>41.275367190299988</v>
      </c>
      <c r="J72" s="118">
        <v>17.175771300100006</v>
      </c>
      <c r="K72" s="118">
        <v>23.732349299999999</v>
      </c>
      <c r="L72" s="118">
        <v>23.455116321000006</v>
      </c>
      <c r="M72" s="118">
        <v>36.130510114999993</v>
      </c>
      <c r="N72" s="118">
        <v>34.985538304500004</v>
      </c>
      <c r="O72" s="118">
        <v>32.685150287999996</v>
      </c>
      <c r="P72" s="118">
        <v>28.1092985274</v>
      </c>
      <c r="Q72" s="118">
        <v>11.184497474199993</v>
      </c>
      <c r="R72" s="118">
        <f t="shared" ref="R72:S72" si="60">R58</f>
        <v>21.125793617400006</v>
      </c>
      <c r="S72" s="118">
        <f t="shared" si="60"/>
        <v>32.954384734199998</v>
      </c>
      <c r="T72" s="118">
        <f t="shared" ref="T72:AA76" si="61">T58</f>
        <v>-1.1917369656131558</v>
      </c>
      <c r="U72" s="118">
        <f t="shared" si="61"/>
        <v>11.292805898500003</v>
      </c>
      <c r="V72" s="118">
        <f t="shared" si="61"/>
        <v>-3.9589025665000008</v>
      </c>
      <c r="W72" s="118">
        <f t="shared" si="61"/>
        <v>-5.1109623165000002</v>
      </c>
      <c r="X72" s="118">
        <f t="shared" si="61"/>
        <v>-1.1832520667449984</v>
      </c>
      <c r="Y72" s="118">
        <f t="shared" si="61"/>
        <v>11.235029395999998</v>
      </c>
      <c r="Z72" s="118">
        <f t="shared" si="61"/>
        <v>3.2119999999999997</v>
      </c>
      <c r="AA72" s="118">
        <f t="shared" si="61"/>
        <v>3.7610000000000001</v>
      </c>
      <c r="AB72" s="118">
        <v>-3.8569999999999993</v>
      </c>
      <c r="AC72" s="118">
        <v>12.15</v>
      </c>
      <c r="AD72" s="118">
        <v>43.968557908999998</v>
      </c>
      <c r="AE72" s="118">
        <v>-33.091557908999995</v>
      </c>
      <c r="AF72" s="118">
        <v>3.9999999999999147E-2</v>
      </c>
      <c r="AG72" s="118">
        <v>3.1300000000000026</v>
      </c>
      <c r="AH72" s="118">
        <v>8.4399999999999977</v>
      </c>
      <c r="AI72" s="118">
        <v>15.14</v>
      </c>
      <c r="AJ72" s="118">
        <v>-9.5210000000000008</v>
      </c>
      <c r="AK72" s="118">
        <v>7.1642329999999994</v>
      </c>
      <c r="AL72" s="118">
        <v>-8.8332329999999999</v>
      </c>
      <c r="AM72" s="118">
        <v>3.41</v>
      </c>
      <c r="AN72" s="118">
        <v>-9.8033824999999979</v>
      </c>
      <c r="AO72" s="118">
        <v>9</v>
      </c>
      <c r="AP72" s="118">
        <v>-17.309999999999999</v>
      </c>
      <c r="AQ72" s="118">
        <v>-25.69</v>
      </c>
    </row>
    <row r="73" spans="3:43">
      <c r="C73" s="179" t="s">
        <v>582</v>
      </c>
      <c r="D73" s="139"/>
      <c r="E73" s="139"/>
      <c r="F73" s="139">
        <v>1.3157570848</v>
      </c>
      <c r="G73" s="574">
        <v>1.1633941912000001</v>
      </c>
      <c r="H73" s="574">
        <v>1.3002761277000001</v>
      </c>
      <c r="I73" s="574">
        <v>1.4193299637000001</v>
      </c>
      <c r="J73" s="574">
        <v>2.4500739086999994</v>
      </c>
      <c r="K73" s="574">
        <v>2.3853938427000001</v>
      </c>
      <c r="L73" s="574">
        <v>3.7653855091199944</v>
      </c>
      <c r="M73" s="574">
        <v>2.4243387274800057</v>
      </c>
      <c r="N73" s="574">
        <v>2.8716588432000001</v>
      </c>
      <c r="O73" s="574">
        <v>3.4439620679999998</v>
      </c>
      <c r="P73" s="574">
        <v>1.0004470865999995</v>
      </c>
      <c r="Q73" s="574">
        <v>3.1411640753999999</v>
      </c>
      <c r="R73" s="574">
        <f t="shared" ref="R73:S73" si="62">R59</f>
        <v>2.4502484771999993</v>
      </c>
      <c r="S73" s="574">
        <f t="shared" si="62"/>
        <v>2.3899581036000002</v>
      </c>
      <c r="T73" s="574">
        <f t="shared" si="61"/>
        <v>2.7402418660883638</v>
      </c>
      <c r="U73" s="574">
        <f t="shared" si="61"/>
        <v>3.0092960025208115E-3</v>
      </c>
      <c r="V73" s="574">
        <f t="shared" si="61"/>
        <v>0.22219411537828965</v>
      </c>
      <c r="W73" s="574">
        <f t="shared" si="61"/>
        <v>-1.8051231614174601E-2</v>
      </c>
      <c r="X73" s="574">
        <f t="shared" si="61"/>
        <v>3.167400403552485</v>
      </c>
      <c r="Y73" s="574">
        <f t="shared" si="61"/>
        <v>-1.4823574947524847</v>
      </c>
      <c r="Z73" s="574">
        <f t="shared" si="61"/>
        <v>1.5009999999999999</v>
      </c>
      <c r="AA73" s="574">
        <f t="shared" si="61"/>
        <v>1.343</v>
      </c>
      <c r="AB73" s="574">
        <v>1.883</v>
      </c>
      <c r="AC73" s="574">
        <v>1.9049999999999998</v>
      </c>
      <c r="AD73" s="574">
        <v>2.761994896851006</v>
      </c>
      <c r="AE73" s="574">
        <v>0.96800510314899413</v>
      </c>
      <c r="AF73" s="574">
        <v>1.5699999999999994</v>
      </c>
      <c r="AG73" s="574">
        <v>1.4300000000000002</v>
      </c>
      <c r="AH73" s="574">
        <v>1.1400000000000001</v>
      </c>
      <c r="AI73" s="574">
        <v>1.54</v>
      </c>
      <c r="AJ73" s="574">
        <v>0.69599999999999995</v>
      </c>
      <c r="AK73" s="574">
        <v>0.43720000000000003</v>
      </c>
      <c r="AL73" s="574">
        <v>0.79679999999999995</v>
      </c>
      <c r="AM73" s="574">
        <v>0.7</v>
      </c>
      <c r="AN73" s="574">
        <v>0.20089560000000017</v>
      </c>
      <c r="AO73" s="574">
        <v>0</v>
      </c>
      <c r="AP73" s="574">
        <v>0.39</v>
      </c>
      <c r="AQ73" s="574">
        <v>0.61</v>
      </c>
    </row>
    <row r="74" spans="3:43">
      <c r="C74" s="179" t="s">
        <v>583</v>
      </c>
      <c r="D74" s="139"/>
      <c r="E74" s="139"/>
      <c r="F74" s="139">
        <v>6.1332050863000012</v>
      </c>
      <c r="G74" s="574">
        <v>3.8728212050000002</v>
      </c>
      <c r="H74" s="574">
        <v>2.5115441285700006</v>
      </c>
      <c r="I74" s="574">
        <v>2.9999987633099994</v>
      </c>
      <c r="J74" s="574">
        <v>2.9509222176400001</v>
      </c>
      <c r="K74" s="574">
        <v>-0.81041066380000004</v>
      </c>
      <c r="L74" s="574">
        <v>-4.870203923200001</v>
      </c>
      <c r="M74" s="574">
        <v>-3.0224619039999991</v>
      </c>
      <c r="N74" s="574">
        <v>1.1335612992000001</v>
      </c>
      <c r="O74" s="574">
        <v>-3.6802233248</v>
      </c>
      <c r="P74" s="574">
        <v>-3.4220368039999993</v>
      </c>
      <c r="Q74" s="574">
        <v>-3.8504320753000005</v>
      </c>
      <c r="R74" s="574">
        <f t="shared" ref="R74:S74" si="63">R60</f>
        <v>-1.5162079601999991</v>
      </c>
      <c r="S74" s="574">
        <f t="shared" si="63"/>
        <v>-4.2513335303000002</v>
      </c>
      <c r="T74" s="574">
        <f t="shared" si="61"/>
        <v>-0.33420357291730163</v>
      </c>
      <c r="U74" s="574">
        <f t="shared" si="61"/>
        <v>3.0970692647700009</v>
      </c>
      <c r="V74" s="574">
        <f t="shared" si="61"/>
        <v>2.8794666558199999</v>
      </c>
      <c r="W74" s="574">
        <f t="shared" si="61"/>
        <v>3.1813505999</v>
      </c>
      <c r="X74" s="574">
        <f t="shared" si="61"/>
        <v>1.5620575764000009</v>
      </c>
      <c r="Y74" s="574">
        <f t="shared" si="61"/>
        <v>10.0854166771</v>
      </c>
      <c r="Z74" s="574">
        <f t="shared" si="61"/>
        <v>0.89900000000000002</v>
      </c>
      <c r="AA74" s="574">
        <f t="shared" si="61"/>
        <v>0.29099999999999998</v>
      </c>
      <c r="AB74" s="574">
        <v>0.58800000000000008</v>
      </c>
      <c r="AC74" s="574">
        <v>-0.40100000000000025</v>
      </c>
      <c r="AD74" s="574">
        <v>1.8238241121200001</v>
      </c>
      <c r="AE74" s="574">
        <v>0.50917588788000001</v>
      </c>
      <c r="AF74" s="574">
        <v>0.38999999999999879</v>
      </c>
      <c r="AG74" s="574">
        <v>5.98</v>
      </c>
      <c r="AH74" s="574">
        <v>5.5600000000000005</v>
      </c>
      <c r="AI74" s="574">
        <v>3.69</v>
      </c>
      <c r="AJ74" s="574">
        <v>7.129999999999999</v>
      </c>
      <c r="AK74" s="574">
        <v>6.4199800000000007</v>
      </c>
      <c r="AL74" s="574">
        <v>7.0600199999999997</v>
      </c>
      <c r="AM74" s="574">
        <v>6.25</v>
      </c>
      <c r="AN74" s="574">
        <v>4.7232788972463986</v>
      </c>
      <c r="AO74" s="574">
        <v>4</v>
      </c>
      <c r="AP74" s="574">
        <v>5.9</v>
      </c>
      <c r="AQ74" s="574">
        <v>2.1</v>
      </c>
    </row>
    <row r="75" spans="3:43">
      <c r="C75" s="117" t="s">
        <v>584</v>
      </c>
      <c r="D75" s="139"/>
      <c r="E75" s="139"/>
      <c r="F75" s="139">
        <v>13.561762668079908</v>
      </c>
      <c r="G75" s="118">
        <v>1.3866978662</v>
      </c>
      <c r="H75" s="118">
        <v>2.4367724958000001</v>
      </c>
      <c r="I75" s="118">
        <v>1.6564012938000001</v>
      </c>
      <c r="J75" s="118">
        <v>-3.6753318001999999</v>
      </c>
      <c r="K75" s="118">
        <v>-3.0258034802</v>
      </c>
      <c r="L75" s="118">
        <v>-3.3027468200000012</v>
      </c>
      <c r="M75" s="118">
        <v>-1.0532621680000016</v>
      </c>
      <c r="N75" s="118">
        <v>0.14562047300000103</v>
      </c>
      <c r="O75" s="118">
        <v>-9.7543834010000001</v>
      </c>
      <c r="P75" s="118">
        <v>-6.2721310980000027</v>
      </c>
      <c r="Q75" s="118">
        <v>-8.527024210999997</v>
      </c>
      <c r="R75" s="118">
        <f t="shared" ref="R75:S75" si="64">R61</f>
        <v>-9.6293114959999997</v>
      </c>
      <c r="S75" s="118">
        <f t="shared" si="64"/>
        <v>-7.0806059699999997</v>
      </c>
      <c r="T75" s="118">
        <f t="shared" si="61"/>
        <v>19.483899212000001</v>
      </c>
      <c r="U75" s="118">
        <f t="shared" si="61"/>
        <v>-3.0463532610000001</v>
      </c>
      <c r="V75" s="118">
        <f t="shared" si="61"/>
        <v>-0.12434691899999972</v>
      </c>
      <c r="W75" s="118">
        <f t="shared" si="61"/>
        <v>-4.543806343</v>
      </c>
      <c r="X75" s="118">
        <f t="shared" si="61"/>
        <v>-7.3408687217180244</v>
      </c>
      <c r="Y75" s="118">
        <f t="shared" si="61"/>
        <v>-0.31125093828197592</v>
      </c>
      <c r="Z75" s="118">
        <f t="shared" si="61"/>
        <v>-4.1849999999999996</v>
      </c>
      <c r="AA75" s="118">
        <f t="shared" si="61"/>
        <v>-0.72599999999999998</v>
      </c>
      <c r="AB75" s="118">
        <v>1.0269999999999999</v>
      </c>
      <c r="AC75" s="118">
        <v>-0.93799999999999994</v>
      </c>
      <c r="AD75" s="118">
        <v>0.34410571826000003</v>
      </c>
      <c r="AE75" s="118">
        <v>-2.07210571826</v>
      </c>
      <c r="AF75" s="118">
        <v>-4.2</v>
      </c>
      <c r="AG75" s="118">
        <v>-2.17</v>
      </c>
      <c r="AH75" s="118">
        <v>-1.75</v>
      </c>
      <c r="AI75" s="118">
        <v>10.75</v>
      </c>
      <c r="AJ75" s="118">
        <v>-3.3310000000000013</v>
      </c>
      <c r="AK75" s="118">
        <v>-1.7435949999999991</v>
      </c>
      <c r="AL75" s="118">
        <v>-3.4654050000000005</v>
      </c>
      <c r="AM75" s="118">
        <v>-3.01</v>
      </c>
      <c r="AN75" s="118">
        <v>-9.9943500039999993</v>
      </c>
      <c r="AO75" s="118">
        <v>18</v>
      </c>
      <c r="AP75" s="118">
        <v>-1.4399999999999995</v>
      </c>
      <c r="AQ75" s="118">
        <v>-13.56</v>
      </c>
    </row>
    <row r="76" spans="3:43">
      <c r="C76" s="117" t="s">
        <v>585</v>
      </c>
      <c r="D76" s="139"/>
      <c r="E76" s="139"/>
      <c r="F76" s="139">
        <v>5.4417235899719998</v>
      </c>
      <c r="G76" s="118">
        <v>2.9000003566799997</v>
      </c>
      <c r="H76" s="118">
        <v>3.4973534771219992</v>
      </c>
      <c r="I76" s="118">
        <v>4.54679413941024</v>
      </c>
      <c r="J76" s="118">
        <v>4.3567013517897601</v>
      </c>
      <c r="K76" s="118">
        <v>4.4249680901760007</v>
      </c>
      <c r="L76" s="118">
        <v>4.9599564564970002</v>
      </c>
      <c r="M76" s="118">
        <v>3.9040518284250014</v>
      </c>
      <c r="N76" s="118">
        <v>3.8104451186060002</v>
      </c>
      <c r="O76" s="118">
        <v>2.909713501513</v>
      </c>
      <c r="P76" s="118">
        <v>3.687144707592001</v>
      </c>
      <c r="Q76" s="118">
        <v>1.9386677884000001</v>
      </c>
      <c r="R76" s="118">
        <f t="shared" ref="R76:S76" si="65">R62</f>
        <v>2.4564778359999995</v>
      </c>
      <c r="S76" s="118">
        <f t="shared" si="65"/>
        <v>2.7635736544</v>
      </c>
      <c r="T76" s="118">
        <f t="shared" si="61"/>
        <v>1.7378098684779975</v>
      </c>
      <c r="U76" s="118">
        <f t="shared" si="61"/>
        <v>3.0568552804000015</v>
      </c>
      <c r="V76" s="118">
        <f t="shared" si="61"/>
        <v>3.8138199653999996</v>
      </c>
      <c r="W76" s="118">
        <f t="shared" si="61"/>
        <v>2.1058866223999999</v>
      </c>
      <c r="X76" s="118">
        <f t="shared" si="61"/>
        <v>3.1954350132050999</v>
      </c>
      <c r="Y76" s="118">
        <f t="shared" si="61"/>
        <v>1.4915780181600002</v>
      </c>
      <c r="Z76" s="118">
        <f t="shared" si="61"/>
        <v>4.0439999999999996</v>
      </c>
      <c r="AA76" s="118">
        <f t="shared" si="61"/>
        <v>0</v>
      </c>
      <c r="AB76" s="118">
        <v>0</v>
      </c>
      <c r="AC76" s="118">
        <v>0</v>
      </c>
      <c r="AD76" s="118">
        <v>0</v>
      </c>
      <c r="AE76" s="118">
        <v>0</v>
      </c>
      <c r="AF76" s="118">
        <v>0</v>
      </c>
      <c r="AG76" s="118">
        <v>0</v>
      </c>
      <c r="AH76" s="118">
        <v>0</v>
      </c>
      <c r="AI76" s="118">
        <v>0</v>
      </c>
      <c r="AJ76" s="118">
        <v>0</v>
      </c>
      <c r="AK76" s="118">
        <v>0</v>
      </c>
      <c r="AL76" s="118">
        <v>0</v>
      </c>
      <c r="AM76" s="118">
        <v>0</v>
      </c>
      <c r="AN76" s="118">
        <v>0</v>
      </c>
      <c r="AO76" s="118">
        <v>0</v>
      </c>
      <c r="AP76" s="118">
        <v>0</v>
      </c>
      <c r="AQ76" s="118">
        <v>0</v>
      </c>
    </row>
    <row r="77" spans="3:43">
      <c r="C77" s="117" t="s">
        <v>592</v>
      </c>
      <c r="D77" s="139"/>
      <c r="E77" s="139"/>
      <c r="F77" s="139">
        <v>20.011896071999999</v>
      </c>
      <c r="G77" s="118">
        <v>15.304942437300001</v>
      </c>
      <c r="H77" s="118">
        <v>17.744744493000013</v>
      </c>
      <c r="I77" s="118">
        <v>19.900020459599986</v>
      </c>
      <c r="J77" s="118">
        <v>24.351117706800004</v>
      </c>
      <c r="K77" s="118">
        <v>21.005482690800001</v>
      </c>
      <c r="L77" s="118">
        <v>19.49987051010001</v>
      </c>
      <c r="M77" s="118">
        <v>21.872480225399997</v>
      </c>
      <c r="N77" s="118">
        <v>20.872983123000001</v>
      </c>
      <c r="O77" s="118">
        <v>24.023420731799998</v>
      </c>
      <c r="P77" s="118">
        <v>20.869998510599984</v>
      </c>
      <c r="Q77" s="118">
        <v>18.336503241900004</v>
      </c>
      <c r="R77" s="118">
        <f t="shared" ref="R77:S77" si="66">R64</f>
        <v>16.4100486249</v>
      </c>
      <c r="S77" s="118">
        <f t="shared" si="66"/>
        <v>17.597872412100003</v>
      </c>
      <c r="T77" s="118">
        <f t="shared" ref="T77:AA77" si="67">T64</f>
        <v>15.458555334626006</v>
      </c>
      <c r="U77" s="118">
        <f t="shared" si="67"/>
        <v>14.987567330100003</v>
      </c>
      <c r="V77" s="118">
        <f t="shared" si="67"/>
        <v>13.498997489999999</v>
      </c>
      <c r="W77" s="118">
        <f t="shared" si="67"/>
        <v>13.988370726899999</v>
      </c>
      <c r="X77" s="118">
        <f t="shared" si="67"/>
        <v>11.912364910800008</v>
      </c>
      <c r="Y77" s="118">
        <f t="shared" si="67"/>
        <v>11.536676193199995</v>
      </c>
      <c r="Z77" s="118">
        <f t="shared" si="67"/>
        <v>11.893000000000002</v>
      </c>
      <c r="AA77" s="118">
        <f t="shared" si="67"/>
        <v>11.465999999999999</v>
      </c>
      <c r="AB77" s="118">
        <v>10.193999999999999</v>
      </c>
      <c r="AC77" s="118">
        <v>9.702</v>
      </c>
      <c r="AD77" s="118">
        <v>7.8342536006999994</v>
      </c>
      <c r="AE77" s="118">
        <v>6.5477463993000002</v>
      </c>
      <c r="AF77" s="118">
        <v>8.6800000000000015</v>
      </c>
      <c r="AG77" s="118">
        <v>8.74</v>
      </c>
      <c r="AH77" s="118">
        <v>2.5</v>
      </c>
      <c r="AI77" s="118">
        <v>0</v>
      </c>
      <c r="AJ77" s="118">
        <v>0</v>
      </c>
      <c r="AK77" s="118">
        <v>0</v>
      </c>
      <c r="AL77" s="118">
        <v>0</v>
      </c>
      <c r="AM77" s="118">
        <v>0</v>
      </c>
      <c r="AN77" s="118">
        <v>0</v>
      </c>
      <c r="AO77" s="118">
        <v>0</v>
      </c>
      <c r="AP77" s="118">
        <v>0</v>
      </c>
      <c r="AQ77" s="118">
        <v>0</v>
      </c>
    </row>
    <row r="78" spans="3:43">
      <c r="C78" s="119" t="s">
        <v>593</v>
      </c>
      <c r="D78" s="140"/>
      <c r="E78" s="140"/>
      <c r="F78" s="140">
        <v>-0.83109370955370643</v>
      </c>
      <c r="G78" s="120">
        <v>0.76339094446338707</v>
      </c>
      <c r="H78" s="120">
        <v>6.7691806734961597</v>
      </c>
      <c r="I78" s="120">
        <v>0.78441626195126801</v>
      </c>
      <c r="J78" s="120">
        <v>0.79688005605550238</v>
      </c>
      <c r="K78" s="120">
        <v>0.57646880999269545</v>
      </c>
      <c r="L78" s="120">
        <f t="shared" ref="L78" si="68">L32-SUM(L71:L77)</f>
        <v>3.9111558482971986E-2</v>
      </c>
      <c r="M78" s="120">
        <f>M32-SUM(M71:M77)</f>
        <v>6.721289507695019</v>
      </c>
      <c r="N78" s="120">
        <f>N32-SUM(N71:N77)</f>
        <v>3.5008742384940064</v>
      </c>
      <c r="O78" s="120">
        <f t="shared" ref="O78:S78" si="69">O32-SUM(O71:O77)</f>
        <v>0.77849815248700338</v>
      </c>
      <c r="P78" s="120">
        <f t="shared" si="69"/>
        <v>-11.416375228191985</v>
      </c>
      <c r="Q78" s="120">
        <f t="shared" si="69"/>
        <v>-60.260573103600002</v>
      </c>
      <c r="R78" s="120">
        <f t="shared" si="69"/>
        <v>-6.0594889553000257</v>
      </c>
      <c r="S78" s="120">
        <f t="shared" si="69"/>
        <v>-6.0987488420000062</v>
      </c>
      <c r="T78" s="120">
        <f t="shared" ref="T78:AA78" si="70">T32-SUM(T71:T77)</f>
        <v>-6.3109926326619075</v>
      </c>
      <c r="U78" s="120">
        <f t="shared" si="70"/>
        <v>-3.3930729947725311</v>
      </c>
      <c r="V78" s="120">
        <f t="shared" si="70"/>
        <v>-7.0705928130982834</v>
      </c>
      <c r="W78" s="120">
        <f t="shared" si="70"/>
        <v>-1.9559897560858062</v>
      </c>
      <c r="X78" s="120">
        <f t="shared" si="70"/>
        <v>5.0520309145053943</v>
      </c>
      <c r="Y78" s="120">
        <f t="shared" si="70"/>
        <v>23.629229106574456</v>
      </c>
      <c r="Z78" s="120">
        <f t="shared" si="70"/>
        <v>2.3052050000003987E-2</v>
      </c>
      <c r="AA78" s="120">
        <f t="shared" si="70"/>
        <v>-7.8906830000001094E-2</v>
      </c>
      <c r="AB78" s="120">
        <v>-1.2911469099999344</v>
      </c>
      <c r="AC78" s="120">
        <v>-6.9526324699999993</v>
      </c>
      <c r="AD78" s="120">
        <v>2.4498598960290492</v>
      </c>
      <c r="AE78" s="120">
        <v>-1.6032454060290364</v>
      </c>
      <c r="AF78" s="120">
        <v>0.20315898399991816</v>
      </c>
      <c r="AG78" s="120">
        <v>0.84061300000002781</v>
      </c>
      <c r="AH78" s="120">
        <v>-2.960396199999991</v>
      </c>
      <c r="AI78" s="120">
        <v>-0.60612935000000334</v>
      </c>
      <c r="AJ78" s="120">
        <v>-0.8673069999999683</v>
      </c>
      <c r="AK78" s="120">
        <v>-1.2285769999999898</v>
      </c>
      <c r="AL78" s="120">
        <v>6.7575770000000004</v>
      </c>
      <c r="AM78" s="120">
        <v>0</v>
      </c>
      <c r="AN78" s="120">
        <v>5</v>
      </c>
      <c r="AO78" s="120">
        <v>0</v>
      </c>
      <c r="AP78" s="120">
        <v>0</v>
      </c>
      <c r="AQ78" s="120">
        <v>0</v>
      </c>
    </row>
    <row r="79" spans="3:43">
      <c r="C79" s="115" t="s">
        <v>319</v>
      </c>
      <c r="D79" s="141">
        <f t="shared" ref="D79:G79" si="71">SUM(D71:D78)</f>
        <v>0</v>
      </c>
      <c r="E79" s="141">
        <f t="shared" si="71"/>
        <v>0</v>
      </c>
      <c r="F79" s="141">
        <f t="shared" si="71"/>
        <v>205.50028456849819</v>
      </c>
      <c r="G79" s="121">
        <f t="shared" si="71"/>
        <v>116.37628227864336</v>
      </c>
      <c r="H79" s="121">
        <f t="shared" ref="H79:K79" si="72">SUM(H71:H78)</f>
        <v>149.08470158368817</v>
      </c>
      <c r="I79" s="121">
        <f t="shared" si="72"/>
        <v>159.9813524366715</v>
      </c>
      <c r="J79" s="121">
        <f t="shared" si="72"/>
        <v>121.17484298828529</v>
      </c>
      <c r="K79" s="121">
        <f t="shared" si="72"/>
        <v>85.624263433668688</v>
      </c>
      <c r="L79" s="121">
        <f t="shared" ref="L79:O79" si="73">SUM(L71:L78)</f>
        <v>106.59992814</v>
      </c>
      <c r="M79" s="121">
        <f t="shared" si="73"/>
        <v>411.30111688</v>
      </c>
      <c r="N79" s="121">
        <f t="shared" si="73"/>
        <v>67.320681400000012</v>
      </c>
      <c r="O79" s="121">
        <f t="shared" si="73"/>
        <v>75.171896779999997</v>
      </c>
      <c r="P79" s="121">
        <f t="shared" ref="P79:S79" si="74">SUM(P71:P78)</f>
        <v>0.37127856999999764</v>
      </c>
      <c r="Q79" s="121">
        <f t="shared" si="74"/>
        <v>-46.274405829999999</v>
      </c>
      <c r="R79" s="121">
        <f t="shared" si="74"/>
        <v>22.289854959999978</v>
      </c>
      <c r="S79" s="121">
        <f t="shared" si="74"/>
        <v>59.499501289999998</v>
      </c>
      <c r="T79" s="121">
        <f t="shared" ref="T79:V79" si="75">SUM(T71:T78)</f>
        <v>112.91527169</v>
      </c>
      <c r="U79" s="121">
        <f t="shared" si="75"/>
        <v>37.01937641</v>
      </c>
      <c r="V79" s="121">
        <f t="shared" si="75"/>
        <v>19.505361920000002</v>
      </c>
      <c r="W79" s="121">
        <f>SUM(W71:W78)</f>
        <v>16.063819970000019</v>
      </c>
      <c r="X79" s="121">
        <f>SUM(X71:X78)</f>
        <v>126.33696184999999</v>
      </c>
      <c r="Y79" s="121">
        <f t="shared" ref="Y79:AQ79" si="76">SUM(Y71:Y78)</f>
        <v>108.91350774999999</v>
      </c>
      <c r="Z79" s="121">
        <f t="shared" si="76"/>
        <v>110.53405205</v>
      </c>
      <c r="AA79" s="121">
        <f t="shared" si="76"/>
        <v>58.729093169999999</v>
      </c>
      <c r="AB79" s="121">
        <f t="shared" si="76"/>
        <v>63.380853090000059</v>
      </c>
      <c r="AC79" s="121">
        <f t="shared" si="76"/>
        <v>87.893367530000006</v>
      </c>
      <c r="AD79" s="121">
        <f t="shared" si="76"/>
        <v>128.18699436000003</v>
      </c>
      <c r="AE79" s="121">
        <f t="shared" si="76"/>
        <v>114.91462012999999</v>
      </c>
      <c r="AF79" s="121">
        <f t="shared" si="76"/>
        <v>-0.99333672000007311</v>
      </c>
      <c r="AG79" s="121">
        <f t="shared" si="76"/>
        <v>43.530613000000017</v>
      </c>
      <c r="AH79" s="121">
        <f t="shared" si="76"/>
        <v>131.22960380000001</v>
      </c>
      <c r="AI79" s="121">
        <f t="shared" si="76"/>
        <v>345.58387064999999</v>
      </c>
      <c r="AJ79" s="121">
        <f t="shared" si="76"/>
        <v>57.331693000000016</v>
      </c>
      <c r="AK79" s="121">
        <f t="shared" si="76"/>
        <v>56.79868900000001</v>
      </c>
      <c r="AL79" s="121">
        <f t="shared" si="76"/>
        <v>53.981310999999991</v>
      </c>
      <c r="AM79" s="121">
        <f t="shared" si="76"/>
        <v>30.220000000000006</v>
      </c>
      <c r="AN79" s="121">
        <f t="shared" si="76"/>
        <v>75.095197243246389</v>
      </c>
      <c r="AO79" s="121">
        <f t="shared" si="76"/>
        <v>82</v>
      </c>
      <c r="AP79" s="121">
        <f t="shared" si="76"/>
        <v>31.260000000000005</v>
      </c>
      <c r="AQ79" s="121">
        <f t="shared" si="76"/>
        <v>5.74</v>
      </c>
    </row>
    <row r="80" spans="3:43">
      <c r="C80" s="397"/>
      <c r="D80" s="397"/>
      <c r="E80" s="397"/>
      <c r="F80" s="397"/>
      <c r="G80" s="397"/>
      <c r="H80" s="397"/>
      <c r="I80" s="397"/>
      <c r="J80" s="397"/>
      <c r="K80" s="397"/>
      <c r="L80" s="397"/>
      <c r="M80" s="397"/>
      <c r="N80" s="397"/>
      <c r="O80" s="397"/>
      <c r="P80" s="397"/>
      <c r="Q80" s="397"/>
      <c r="R80" s="397"/>
      <c r="S80" s="397"/>
      <c r="T80" s="397"/>
      <c r="U80" s="397"/>
      <c r="V80" s="397"/>
      <c r="W80" s="397"/>
      <c r="X80" s="397"/>
      <c r="Y80" s="397"/>
      <c r="Z80" s="397"/>
      <c r="AA80" s="397"/>
      <c r="AB80" s="572"/>
      <c r="AC80" s="572"/>
      <c r="AD80" s="397"/>
      <c r="AE80" s="572"/>
      <c r="AF80" s="572"/>
      <c r="AG80" s="572"/>
      <c r="AH80" s="397"/>
      <c r="AI80" s="397"/>
      <c r="AJ80" s="397"/>
      <c r="AK80" s="397"/>
      <c r="AL80" s="397"/>
      <c r="AM80" s="397"/>
      <c r="AN80" s="397"/>
      <c r="AO80" s="397"/>
      <c r="AP80" s="397"/>
      <c r="AQ80" s="397"/>
    </row>
    <row r="81" spans="3:43">
      <c r="C81" s="397" t="s">
        <v>594</v>
      </c>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572"/>
      <c r="AD81" s="397"/>
      <c r="AE81" s="572"/>
      <c r="AF81" s="572"/>
      <c r="AG81" s="572"/>
      <c r="AH81" s="397"/>
      <c r="AI81" s="397"/>
      <c r="AJ81" s="397"/>
      <c r="AK81" s="397"/>
      <c r="AL81" s="397"/>
      <c r="AM81" s="397"/>
      <c r="AN81" s="397"/>
      <c r="AO81" s="397"/>
      <c r="AP81" s="397"/>
      <c r="AQ81" s="397"/>
    </row>
    <row r="82" spans="3:43">
      <c r="C82" s="397" t="s">
        <v>595</v>
      </c>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c r="AG82" s="572"/>
      <c r="AH82" s="397"/>
      <c r="AI82" s="397"/>
      <c r="AJ82" s="397"/>
      <c r="AK82" s="397"/>
      <c r="AL82" s="397"/>
      <c r="AM82" s="397"/>
      <c r="AN82" s="397"/>
      <c r="AO82" s="397"/>
      <c r="AP82" s="397"/>
      <c r="AQ82" s="397"/>
    </row>
    <row r="83" spans="3:43">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572"/>
      <c r="AH83" s="397"/>
      <c r="AI83" s="397"/>
      <c r="AJ83" s="397"/>
      <c r="AK83" s="397"/>
      <c r="AL83" s="397"/>
      <c r="AM83" s="397"/>
      <c r="AN83" s="397"/>
      <c r="AO83" s="397"/>
      <c r="AP83" s="397"/>
      <c r="AQ83" s="397"/>
    </row>
    <row r="84" spans="3:43">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c r="AG84" s="397"/>
      <c r="AH84" s="397"/>
      <c r="AI84" s="397"/>
      <c r="AJ84" s="397"/>
      <c r="AK84" s="397"/>
      <c r="AL84" s="397"/>
      <c r="AM84" s="397"/>
      <c r="AN84" s="397"/>
      <c r="AO84" s="397"/>
      <c r="AP84" s="397"/>
      <c r="AQ84" s="397"/>
    </row>
    <row r="85" spans="3:43">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c r="AD85" s="397"/>
      <c r="AE85" s="397"/>
      <c r="AF85" s="397"/>
      <c r="AG85" s="397"/>
      <c r="AH85" s="397"/>
      <c r="AI85" s="397"/>
      <c r="AJ85" s="397"/>
      <c r="AK85" s="397"/>
      <c r="AL85" s="397"/>
      <c r="AM85" s="397"/>
      <c r="AN85" s="397"/>
      <c r="AO85" s="397"/>
      <c r="AP85" s="397"/>
      <c r="AQ85" s="397"/>
    </row>
    <row r="86" spans="3:43">
      <c r="C86" s="88"/>
      <c r="D86" s="88"/>
      <c r="E86" s="88"/>
      <c r="F86" s="88"/>
      <c r="G86" s="88"/>
      <c r="H86" s="88"/>
      <c r="I86" s="88"/>
      <c r="J86" s="88"/>
      <c r="K86" s="88"/>
      <c r="L86" s="88"/>
      <c r="M86" s="88"/>
      <c r="N86" s="88"/>
      <c r="O86" s="88"/>
      <c r="P86" s="88"/>
      <c r="Q86" s="88"/>
      <c r="R86" s="88"/>
      <c r="S86" s="88"/>
      <c r="T86" s="88"/>
      <c r="U86" s="88"/>
      <c r="V86" s="88"/>
      <c r="W86" s="88"/>
      <c r="X86" s="88"/>
      <c r="Y86" s="88"/>
      <c r="Z86" s="88"/>
      <c r="AA86" s="88"/>
      <c r="AB86" s="396"/>
      <c r="AC86" s="396"/>
      <c r="AD86" s="396"/>
      <c r="AE86" s="396"/>
      <c r="AF86" s="396"/>
      <c r="AG86" s="396"/>
      <c r="AH86" s="396"/>
      <c r="AI86" s="396"/>
      <c r="AJ86" s="395"/>
      <c r="AK86" s="395"/>
      <c r="AL86" s="395"/>
      <c r="AM86" s="395"/>
      <c r="AN86" s="395"/>
      <c r="AO86" s="395"/>
      <c r="AP86" s="395"/>
      <c r="AQ86" s="395"/>
    </row>
    <row r="87" spans="3:43">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88"/>
      <c r="AB87" s="400"/>
      <c r="AC87" s="400"/>
      <c r="AD87" s="400"/>
      <c r="AE87" s="400"/>
      <c r="AF87" s="400"/>
      <c r="AG87" s="400"/>
      <c r="AH87" s="400"/>
      <c r="AI87" s="400"/>
      <c r="AJ87" s="398"/>
      <c r="AK87" s="398"/>
      <c r="AL87" s="398"/>
      <c r="AM87" s="398"/>
      <c r="AN87" s="398"/>
      <c r="AO87" s="398"/>
      <c r="AP87" s="398"/>
      <c r="AQ87" s="398"/>
    </row>
    <row r="88" spans="3:43">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c r="AA88" s="88"/>
      <c r="AB88" s="400"/>
      <c r="AC88" s="400"/>
      <c r="AD88" s="400"/>
      <c r="AE88" s="400"/>
      <c r="AF88" s="400"/>
      <c r="AG88" s="400"/>
      <c r="AH88" s="400"/>
      <c r="AI88" s="400"/>
      <c r="AJ88" s="398"/>
      <c r="AK88" s="398"/>
      <c r="AL88" s="398"/>
      <c r="AM88" s="398"/>
      <c r="AN88" s="398"/>
      <c r="AO88" s="398"/>
      <c r="AP88" s="398"/>
      <c r="AQ88" s="398"/>
    </row>
    <row r="89" spans="3:43">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88"/>
      <c r="AB89" s="400"/>
      <c r="AC89" s="400"/>
      <c r="AD89" s="400"/>
      <c r="AE89" s="400"/>
      <c r="AF89" s="400"/>
      <c r="AG89" s="400"/>
      <c r="AH89" s="400"/>
      <c r="AI89" s="400"/>
      <c r="AJ89" s="398"/>
      <c r="AK89" s="398"/>
      <c r="AL89" s="398"/>
      <c r="AM89" s="398"/>
      <c r="AN89" s="398"/>
      <c r="AO89" s="398"/>
      <c r="AP89" s="398"/>
      <c r="AQ89" s="398"/>
    </row>
    <row r="90" spans="3:43">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c r="AA90" s="88"/>
      <c r="AB90" s="400"/>
      <c r="AC90" s="400"/>
      <c r="AD90" s="400"/>
      <c r="AE90" s="400"/>
      <c r="AF90" s="400"/>
      <c r="AG90" s="400"/>
      <c r="AH90" s="400"/>
      <c r="AI90" s="400"/>
      <c r="AJ90" s="398"/>
      <c r="AK90" s="398"/>
      <c r="AL90" s="398"/>
      <c r="AM90" s="398"/>
      <c r="AN90" s="398"/>
      <c r="AO90" s="398"/>
      <c r="AP90" s="398"/>
      <c r="AQ90" s="398"/>
    </row>
    <row r="91" spans="3:43">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c r="AA91" s="88"/>
      <c r="AB91" s="400"/>
      <c r="AC91" s="400"/>
      <c r="AD91" s="400"/>
      <c r="AE91" s="400"/>
      <c r="AF91" s="400"/>
      <c r="AG91" s="400"/>
      <c r="AH91" s="400"/>
      <c r="AI91" s="400"/>
      <c r="AJ91" s="398"/>
      <c r="AK91" s="398"/>
      <c r="AL91" s="398"/>
      <c r="AM91" s="398"/>
      <c r="AN91" s="398"/>
      <c r="AO91" s="398"/>
      <c r="AP91" s="398"/>
      <c r="AQ91" s="398"/>
    </row>
    <row r="92" spans="3:43">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c r="AA92" s="88"/>
      <c r="AB92" s="400"/>
      <c r="AC92" s="400"/>
      <c r="AD92" s="400"/>
      <c r="AE92" s="400"/>
      <c r="AF92" s="400"/>
      <c r="AG92" s="400"/>
      <c r="AH92" s="400"/>
      <c r="AI92" s="400"/>
      <c r="AJ92" s="398"/>
      <c r="AK92" s="398"/>
      <c r="AL92" s="398"/>
      <c r="AM92" s="398"/>
      <c r="AN92" s="398"/>
      <c r="AO92" s="398"/>
      <c r="AP92" s="398"/>
      <c r="AQ92" s="398"/>
    </row>
    <row r="93" spans="3:43">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c r="AA93" s="88"/>
      <c r="AB93" s="400"/>
      <c r="AC93" s="398"/>
      <c r="AD93" s="398"/>
      <c r="AE93" s="398"/>
      <c r="AF93" s="400"/>
      <c r="AG93" s="398"/>
      <c r="AH93" s="398"/>
      <c r="AI93" s="398"/>
      <c r="AJ93" s="398"/>
      <c r="AK93" s="398"/>
      <c r="AL93" s="398"/>
      <c r="AM93" s="398"/>
      <c r="AN93" s="398"/>
      <c r="AO93" s="398"/>
      <c r="AP93" s="398"/>
      <c r="AQ93" s="398"/>
    </row>
    <row r="94" spans="3:43">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c r="AA94" s="88"/>
      <c r="AB94" s="400"/>
      <c r="AC94" s="398"/>
      <c r="AD94" s="398"/>
      <c r="AE94" s="398"/>
      <c r="AF94" s="400"/>
      <c r="AG94" s="398"/>
      <c r="AH94" s="398"/>
      <c r="AI94" s="398"/>
      <c r="AJ94" s="398"/>
      <c r="AK94" s="398"/>
      <c r="AL94" s="398"/>
      <c r="AM94" s="398"/>
      <c r="AN94" s="398"/>
      <c r="AO94" s="398"/>
      <c r="AP94" s="398"/>
      <c r="AQ94" s="398"/>
    </row>
    <row r="95" spans="3:43">
      <c r="C95" s="117"/>
      <c r="D95" s="117"/>
      <c r="E95" s="117"/>
      <c r="F95" s="117"/>
      <c r="G95" s="117"/>
      <c r="H95" s="117"/>
      <c r="I95" s="117"/>
      <c r="J95" s="117"/>
      <c r="K95" s="117"/>
      <c r="L95" s="117"/>
      <c r="M95" s="117"/>
      <c r="N95" s="117"/>
      <c r="O95" s="117"/>
      <c r="P95" s="117"/>
      <c r="Q95" s="117"/>
      <c r="R95" s="117"/>
      <c r="S95" s="117"/>
      <c r="T95" s="117"/>
      <c r="U95" s="117"/>
      <c r="V95" s="117"/>
      <c r="W95" s="117"/>
      <c r="X95" s="117"/>
      <c r="Y95" s="117"/>
      <c r="Z95" s="117"/>
      <c r="AA95" s="88"/>
      <c r="AB95" s="400"/>
      <c r="AC95" s="398"/>
      <c r="AD95" s="398"/>
      <c r="AE95" s="398"/>
      <c r="AF95" s="400"/>
      <c r="AG95" s="398"/>
      <c r="AH95" s="398"/>
      <c r="AI95" s="398"/>
      <c r="AJ95" s="398"/>
      <c r="AK95" s="398"/>
      <c r="AL95" s="398"/>
      <c r="AM95" s="398"/>
      <c r="AN95" s="398"/>
      <c r="AO95" s="398"/>
      <c r="AP95" s="398"/>
      <c r="AQ95" s="398"/>
    </row>
    <row r="96" spans="3:43">
      <c r="C96" s="399"/>
      <c r="D96" s="399"/>
      <c r="E96" s="399"/>
      <c r="F96" s="399"/>
      <c r="G96" s="399"/>
      <c r="H96" s="399"/>
      <c r="I96" s="399"/>
      <c r="J96" s="399"/>
      <c r="K96" s="399"/>
      <c r="L96" s="399"/>
      <c r="M96" s="399"/>
      <c r="N96" s="399"/>
      <c r="O96" s="399"/>
      <c r="P96" s="399"/>
      <c r="Q96" s="399"/>
      <c r="R96" s="399"/>
      <c r="S96" s="399"/>
      <c r="T96" s="399"/>
      <c r="U96" s="399"/>
      <c r="V96" s="399"/>
      <c r="W96" s="117"/>
      <c r="X96" s="117"/>
      <c r="Y96" s="117"/>
      <c r="Z96" s="117"/>
      <c r="AA96" s="88"/>
      <c r="AB96" s="400"/>
      <c r="AC96" s="398"/>
      <c r="AD96" s="398"/>
      <c r="AE96" s="398"/>
      <c r="AF96" s="400"/>
      <c r="AG96" s="398"/>
      <c r="AH96" s="398"/>
      <c r="AI96" s="398"/>
      <c r="AJ96" s="398"/>
      <c r="AK96" s="398"/>
      <c r="AL96" s="398"/>
      <c r="AM96" s="398"/>
      <c r="AN96" s="398"/>
      <c r="AO96" s="398"/>
      <c r="AP96" s="398"/>
      <c r="AQ96" s="398"/>
    </row>
    <row r="97" spans="1:44">
      <c r="C97" s="397"/>
      <c r="D97" s="397"/>
      <c r="E97" s="397"/>
      <c r="F97" s="397"/>
      <c r="G97" s="397"/>
      <c r="H97" s="397"/>
      <c r="I97" s="397"/>
      <c r="J97" s="397"/>
      <c r="K97" s="397"/>
      <c r="L97" s="397"/>
      <c r="M97" s="397"/>
      <c r="N97" s="397"/>
      <c r="O97" s="397"/>
      <c r="P97" s="397"/>
      <c r="Q97" s="397"/>
      <c r="R97" s="397"/>
      <c r="S97" s="397"/>
      <c r="T97" s="397"/>
      <c r="U97" s="397"/>
      <c r="V97" s="397"/>
      <c r="W97" s="399"/>
      <c r="X97" s="399"/>
      <c r="Y97" s="399"/>
      <c r="Z97" s="399"/>
      <c r="AA97" s="88"/>
      <c r="AB97" s="400"/>
      <c r="AC97" s="398"/>
      <c r="AD97" s="398"/>
      <c r="AE97" s="398"/>
      <c r="AF97" s="400"/>
      <c r="AG97" s="398"/>
      <c r="AH97" s="398"/>
      <c r="AI97" s="398"/>
      <c r="AJ97" s="398"/>
      <c r="AK97" s="398"/>
      <c r="AL97" s="398"/>
      <c r="AM97" s="398"/>
      <c r="AN97" s="398"/>
      <c r="AO97" s="398"/>
      <c r="AP97" s="398"/>
      <c r="AQ97" s="398"/>
    </row>
    <row r="98" spans="1:44">
      <c r="A98" s="397"/>
      <c r="C98" s="399"/>
      <c r="D98" s="399"/>
      <c r="E98" s="399"/>
      <c r="F98" s="399"/>
      <c r="G98" s="399"/>
      <c r="H98" s="399"/>
      <c r="I98" s="399"/>
      <c r="J98" s="399"/>
      <c r="K98" s="399"/>
      <c r="L98" s="399"/>
      <c r="M98" s="399"/>
      <c r="N98" s="399"/>
      <c r="O98" s="399"/>
      <c r="P98" s="399"/>
      <c r="Q98" s="399"/>
      <c r="R98" s="399"/>
      <c r="S98" s="399"/>
      <c r="T98" s="399"/>
      <c r="U98" s="399"/>
      <c r="V98" s="399"/>
      <c r="W98" s="397"/>
      <c r="X98" s="397"/>
      <c r="Y98" s="397"/>
      <c r="Z98" s="397"/>
      <c r="AA98" s="88"/>
      <c r="AB98" s="400"/>
      <c r="AC98" s="398"/>
      <c r="AD98" s="398"/>
      <c r="AE98" s="398"/>
      <c r="AF98" s="400"/>
      <c r="AG98" s="398"/>
      <c r="AH98" s="398"/>
      <c r="AI98" s="398"/>
      <c r="AJ98" s="398"/>
      <c r="AK98" s="398"/>
      <c r="AL98" s="398"/>
      <c r="AM98" s="398"/>
      <c r="AN98" s="398"/>
      <c r="AO98" s="398"/>
      <c r="AP98" s="398"/>
      <c r="AQ98" s="398"/>
      <c r="AR98" s="385"/>
    </row>
    <row r="99" spans="1:44">
      <c r="C99" s="397"/>
      <c r="D99" s="397"/>
      <c r="E99" s="397"/>
      <c r="F99" s="397"/>
      <c r="G99" s="397"/>
      <c r="H99" s="397"/>
      <c r="I99" s="397"/>
      <c r="J99" s="397"/>
      <c r="K99" s="397"/>
      <c r="L99" s="397"/>
      <c r="M99" s="397"/>
      <c r="N99" s="397"/>
      <c r="O99" s="397"/>
      <c r="P99" s="397"/>
      <c r="Q99" s="397"/>
      <c r="R99" s="397"/>
      <c r="S99" s="397"/>
      <c r="T99" s="397"/>
      <c r="U99" s="397"/>
      <c r="V99" s="397"/>
      <c r="W99" s="399"/>
      <c r="X99" s="399"/>
      <c r="Y99" s="399"/>
      <c r="Z99" s="399"/>
      <c r="AA99" s="88"/>
      <c r="AB99" s="400"/>
      <c r="AC99" s="398"/>
      <c r="AD99" s="398"/>
      <c r="AE99" s="398"/>
      <c r="AF99" s="400"/>
      <c r="AG99" s="398"/>
      <c r="AH99" s="398"/>
      <c r="AI99" s="398"/>
      <c r="AJ99" s="398"/>
      <c r="AK99" s="398"/>
      <c r="AL99" s="398"/>
      <c r="AM99" s="398"/>
      <c r="AN99" s="398"/>
      <c r="AO99" s="398"/>
      <c r="AP99" s="398"/>
      <c r="AQ99" s="398"/>
      <c r="AR99" s="385"/>
    </row>
    <row r="100" spans="1:44">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88"/>
      <c r="AB100" s="400"/>
      <c r="AC100" s="398"/>
      <c r="AD100" s="398"/>
      <c r="AE100" s="398"/>
      <c r="AF100" s="400"/>
      <c r="AG100" s="398"/>
      <c r="AH100" s="398"/>
      <c r="AI100" s="398"/>
      <c r="AJ100" s="398"/>
      <c r="AK100" s="398"/>
      <c r="AL100" s="398"/>
      <c r="AM100" s="398"/>
      <c r="AN100" s="398"/>
      <c r="AO100" s="398"/>
      <c r="AP100" s="398"/>
      <c r="AQ100" s="398"/>
      <c r="AR100" s="385"/>
    </row>
    <row r="101" spans="1:44">
      <c r="C101" s="397"/>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88"/>
      <c r="AB101" s="400"/>
      <c r="AC101" s="398"/>
      <c r="AD101" s="398"/>
      <c r="AE101" s="398"/>
      <c r="AF101" s="400"/>
      <c r="AG101" s="398"/>
      <c r="AH101" s="398"/>
      <c r="AI101" s="398"/>
      <c r="AJ101" s="398"/>
      <c r="AK101" s="398"/>
      <c r="AL101" s="398"/>
      <c r="AM101" s="398"/>
      <c r="AN101" s="398"/>
      <c r="AO101" s="398"/>
      <c r="AP101" s="398"/>
      <c r="AQ101" s="398"/>
      <c r="AR101" s="385"/>
    </row>
    <row r="102" spans="1:44">
      <c r="C102" s="397"/>
      <c r="D102" s="397"/>
      <c r="E102" s="397"/>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88"/>
      <c r="AB102" s="400"/>
      <c r="AC102" s="398"/>
      <c r="AD102" s="398"/>
      <c r="AE102" s="398"/>
      <c r="AF102" s="400"/>
      <c r="AG102" s="398"/>
      <c r="AH102" s="398"/>
      <c r="AI102" s="398"/>
      <c r="AJ102" s="398"/>
      <c r="AK102" s="398"/>
      <c r="AL102" s="398"/>
      <c r="AM102" s="398"/>
      <c r="AN102" s="398"/>
      <c r="AO102" s="398"/>
      <c r="AP102" s="398"/>
      <c r="AQ102" s="398"/>
      <c r="AR102" s="385"/>
    </row>
    <row r="103" spans="1:44">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88"/>
      <c r="AB103" s="400"/>
      <c r="AC103" s="398"/>
      <c r="AD103" s="398"/>
      <c r="AE103" s="398"/>
      <c r="AF103" s="400"/>
      <c r="AG103" s="398"/>
      <c r="AH103" s="398"/>
      <c r="AI103" s="398"/>
      <c r="AJ103" s="398"/>
      <c r="AK103" s="398"/>
      <c r="AL103" s="398"/>
      <c r="AM103" s="398"/>
      <c r="AN103" s="398"/>
      <c r="AO103" s="398"/>
      <c r="AP103" s="398"/>
      <c r="AQ103" s="398"/>
      <c r="AR103" s="385"/>
    </row>
    <row r="104" spans="1:44">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88"/>
      <c r="AB104" s="400"/>
      <c r="AC104" s="398"/>
      <c r="AD104" s="398"/>
      <c r="AE104" s="398"/>
      <c r="AF104" s="400"/>
      <c r="AG104" s="398"/>
      <c r="AH104" s="398"/>
      <c r="AI104" s="398"/>
      <c r="AJ104" s="398"/>
      <c r="AK104" s="398"/>
      <c r="AL104" s="398"/>
      <c r="AM104" s="398"/>
      <c r="AN104" s="398"/>
      <c r="AO104" s="398"/>
      <c r="AP104" s="398"/>
      <c r="AQ104" s="398"/>
      <c r="AR104" s="385"/>
    </row>
    <row r="105" spans="1:44">
      <c r="C105" s="397"/>
      <c r="D105" s="397"/>
      <c r="E105" s="397"/>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88"/>
      <c r="AB105" s="400"/>
      <c r="AC105" s="398"/>
      <c r="AD105" s="398"/>
      <c r="AE105" s="398"/>
      <c r="AF105" s="400"/>
      <c r="AG105" s="398"/>
      <c r="AH105" s="398"/>
      <c r="AI105" s="398"/>
      <c r="AJ105" s="398"/>
      <c r="AK105" s="398"/>
      <c r="AL105" s="398"/>
      <c r="AM105" s="398"/>
      <c r="AN105" s="398"/>
      <c r="AO105" s="398"/>
      <c r="AP105" s="398"/>
      <c r="AQ105" s="398"/>
      <c r="AR105" s="385"/>
    </row>
    <row r="106" spans="1:44">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397"/>
      <c r="Y106" s="397"/>
      <c r="Z106" s="397"/>
      <c r="AA106" s="88"/>
      <c r="AB106" s="400"/>
      <c r="AC106" s="398"/>
      <c r="AD106" s="398"/>
      <c r="AE106" s="398"/>
      <c r="AF106" s="400"/>
      <c r="AG106" s="398"/>
      <c r="AH106" s="398"/>
      <c r="AI106" s="398"/>
      <c r="AJ106" s="398"/>
      <c r="AK106" s="398"/>
      <c r="AL106" s="398"/>
      <c r="AM106" s="398"/>
      <c r="AN106" s="398"/>
      <c r="AO106" s="398"/>
      <c r="AP106" s="398"/>
      <c r="AQ106" s="398"/>
      <c r="AR106" s="385"/>
    </row>
    <row r="107" spans="1:44">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88"/>
      <c r="AB107" s="400"/>
      <c r="AC107" s="398"/>
      <c r="AD107" s="398"/>
      <c r="AE107" s="398"/>
      <c r="AF107" s="400"/>
      <c r="AG107" s="398"/>
      <c r="AH107" s="398"/>
      <c r="AI107" s="398"/>
      <c r="AJ107" s="398"/>
      <c r="AK107" s="398"/>
      <c r="AL107" s="398"/>
      <c r="AM107" s="398"/>
      <c r="AN107" s="398"/>
      <c r="AO107" s="398"/>
      <c r="AP107" s="398"/>
      <c r="AQ107" s="398"/>
      <c r="AR107" s="385"/>
    </row>
    <row r="108" spans="1:44">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88"/>
      <c r="AB108" s="400"/>
      <c r="AC108" s="398"/>
      <c r="AD108" s="398"/>
      <c r="AE108" s="398"/>
      <c r="AF108" s="400"/>
      <c r="AG108" s="398"/>
      <c r="AH108" s="398"/>
      <c r="AI108" s="398"/>
      <c r="AJ108" s="398"/>
      <c r="AK108" s="398"/>
      <c r="AL108" s="398"/>
      <c r="AM108" s="398"/>
      <c r="AN108" s="398"/>
      <c r="AO108" s="398"/>
      <c r="AP108" s="398"/>
      <c r="AQ108" s="398"/>
      <c r="AR108" s="385"/>
    </row>
    <row r="109" spans="1:44">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88"/>
      <c r="AB109" s="400"/>
      <c r="AC109" s="398"/>
      <c r="AD109" s="398"/>
      <c r="AE109" s="398"/>
      <c r="AF109" s="400"/>
      <c r="AG109" s="398"/>
      <c r="AH109" s="398"/>
      <c r="AI109" s="398"/>
      <c r="AJ109" s="398"/>
      <c r="AK109" s="398"/>
      <c r="AL109" s="398"/>
      <c r="AM109" s="398"/>
      <c r="AN109" s="398"/>
      <c r="AO109" s="398"/>
      <c r="AP109" s="398"/>
      <c r="AQ109" s="398"/>
      <c r="AR109" s="385"/>
    </row>
    <row r="110" spans="1:44">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88"/>
      <c r="AB110" s="400"/>
      <c r="AC110" s="398"/>
      <c r="AD110" s="398"/>
      <c r="AE110" s="398"/>
      <c r="AF110" s="400"/>
      <c r="AG110" s="398"/>
      <c r="AH110" s="398"/>
      <c r="AI110" s="398"/>
      <c r="AJ110" s="398"/>
      <c r="AK110" s="398"/>
      <c r="AL110" s="398"/>
      <c r="AM110" s="398"/>
      <c r="AN110" s="398"/>
      <c r="AO110" s="398"/>
      <c r="AP110" s="398"/>
      <c r="AQ110" s="398"/>
      <c r="AR110" s="385"/>
    </row>
    <row r="111" spans="1:44">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88"/>
      <c r="AB111" s="400"/>
      <c r="AC111" s="398"/>
      <c r="AD111" s="398"/>
      <c r="AE111" s="398"/>
      <c r="AF111" s="400"/>
      <c r="AG111" s="398"/>
      <c r="AH111" s="398"/>
      <c r="AI111" s="398"/>
      <c r="AJ111" s="398"/>
      <c r="AK111" s="398"/>
      <c r="AL111" s="398"/>
      <c r="AM111" s="398"/>
      <c r="AN111" s="398"/>
      <c r="AO111" s="398"/>
      <c r="AP111" s="398"/>
      <c r="AQ111" s="398"/>
    </row>
    <row r="112" spans="1:44">
      <c r="C112" s="397"/>
      <c r="D112" s="397"/>
      <c r="E112" s="397"/>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88"/>
      <c r="AB112" s="400"/>
      <c r="AC112" s="398"/>
      <c r="AD112" s="398"/>
      <c r="AE112" s="398"/>
      <c r="AF112" s="400"/>
      <c r="AG112" s="398"/>
      <c r="AH112" s="398"/>
      <c r="AI112" s="398"/>
      <c r="AJ112" s="398"/>
      <c r="AK112" s="398"/>
      <c r="AL112" s="398"/>
      <c r="AM112" s="398"/>
      <c r="AN112" s="398"/>
      <c r="AO112" s="398"/>
      <c r="AP112" s="398"/>
      <c r="AQ112" s="398"/>
    </row>
    <row r="113" spans="3:46">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88"/>
      <c r="AB113" s="400"/>
      <c r="AC113" s="398"/>
      <c r="AD113" s="398"/>
      <c r="AE113" s="398"/>
      <c r="AF113" s="400"/>
      <c r="AG113" s="398"/>
      <c r="AH113" s="398"/>
      <c r="AI113" s="398"/>
      <c r="AJ113" s="398"/>
      <c r="AK113" s="398"/>
      <c r="AL113" s="398"/>
      <c r="AM113" s="398"/>
      <c r="AN113" s="398"/>
      <c r="AO113" s="398"/>
      <c r="AP113" s="398"/>
      <c r="AQ113" s="398"/>
    </row>
    <row r="114" spans="3:46">
      <c r="C114" s="397"/>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88"/>
      <c r="AB114" s="400"/>
      <c r="AC114" s="398"/>
      <c r="AD114" s="398"/>
      <c r="AE114" s="398"/>
      <c r="AF114" s="400"/>
      <c r="AG114" s="398"/>
      <c r="AH114" s="398"/>
      <c r="AI114" s="398"/>
      <c r="AJ114" s="398"/>
      <c r="AK114" s="398"/>
      <c r="AL114" s="398"/>
      <c r="AM114" s="398"/>
      <c r="AN114" s="398"/>
      <c r="AO114" s="398"/>
      <c r="AP114" s="398"/>
      <c r="AQ114" s="398"/>
    </row>
    <row r="115" spans="3:46">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88"/>
      <c r="AB115" s="400"/>
      <c r="AC115" s="398"/>
      <c r="AD115" s="398"/>
      <c r="AE115" s="398"/>
      <c r="AF115" s="400"/>
      <c r="AG115" s="398"/>
      <c r="AH115" s="398"/>
      <c r="AI115" s="398"/>
      <c r="AJ115" s="398"/>
      <c r="AK115" s="398"/>
      <c r="AL115" s="398"/>
      <c r="AM115" s="398"/>
      <c r="AN115" s="398"/>
      <c r="AO115" s="398"/>
      <c r="AP115" s="398"/>
      <c r="AQ115" s="398"/>
      <c r="AT115" s="19" t="str">
        <f>IF(C117=AK116,"OK","Sjekk")</f>
        <v>OK</v>
      </c>
    </row>
    <row r="116" spans="3:46">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9"/>
      <c r="Z116" s="399"/>
      <c r="AA116" s="88"/>
      <c r="AB116" s="400"/>
      <c r="AC116" s="398"/>
      <c r="AD116" s="398"/>
      <c r="AE116" s="398"/>
      <c r="AF116" s="400"/>
      <c r="AG116" s="398"/>
      <c r="AH116" s="398"/>
      <c r="AI116" s="398"/>
      <c r="AJ116" s="398"/>
      <c r="AK116" s="398"/>
      <c r="AL116" s="398"/>
      <c r="AM116" s="398"/>
      <c r="AN116" s="398"/>
      <c r="AO116" s="398"/>
      <c r="AP116" s="398"/>
      <c r="AQ116" s="398"/>
      <c r="AR116" s="397"/>
    </row>
    <row r="117" spans="3:46">
      <c r="C117" s="397"/>
      <c r="D117" s="397"/>
      <c r="E117" s="397"/>
      <c r="F117" s="397"/>
      <c r="G117" s="397"/>
      <c r="H117" s="397"/>
      <c r="I117" s="397"/>
      <c r="J117" s="397"/>
      <c r="K117" s="397"/>
      <c r="L117" s="397"/>
      <c r="M117" s="397"/>
      <c r="N117" s="397"/>
      <c r="O117" s="397"/>
      <c r="P117" s="397"/>
      <c r="Q117" s="397"/>
      <c r="R117" s="397"/>
      <c r="S117" s="397"/>
      <c r="T117" s="397"/>
      <c r="U117" s="397"/>
      <c r="V117" s="397"/>
      <c r="W117" s="399"/>
      <c r="X117" s="399"/>
      <c r="Y117" s="397"/>
      <c r="Z117" s="397"/>
      <c r="AA117" s="397"/>
      <c r="AB117" s="397"/>
      <c r="AC117" s="397"/>
      <c r="AD117" s="397"/>
      <c r="AE117" s="397"/>
      <c r="AF117" s="397"/>
      <c r="AG117" s="397"/>
      <c r="AH117" s="397"/>
      <c r="AI117" s="397"/>
      <c r="AJ117" s="397"/>
      <c r="AK117" s="397"/>
      <c r="AL117" s="397"/>
      <c r="AM117" s="397"/>
      <c r="AN117" s="397"/>
      <c r="AO117" s="397"/>
      <c r="AP117" s="397"/>
    </row>
    <row r="118" spans="3:46">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9"/>
      <c r="AF118" s="399"/>
      <c r="AG118" s="399"/>
      <c r="AH118" s="399"/>
      <c r="AI118" s="399"/>
      <c r="AJ118" s="399"/>
      <c r="AK118" s="399"/>
      <c r="AL118" s="399"/>
      <c r="AM118" s="399"/>
      <c r="AN118" s="397"/>
      <c r="AO118" s="397"/>
      <c r="AP118" s="397"/>
    </row>
    <row r="119" spans="3:46">
      <c r="C119" s="398"/>
      <c r="D119" s="398"/>
      <c r="E119" s="398"/>
      <c r="F119" s="398"/>
      <c r="G119" s="398"/>
      <c r="H119" s="398"/>
      <c r="I119" s="398"/>
      <c r="J119" s="398"/>
      <c r="K119" s="398"/>
      <c r="L119" s="398"/>
      <c r="M119" s="398"/>
      <c r="N119" s="398"/>
      <c r="O119" s="398"/>
      <c r="P119" s="398"/>
      <c r="Q119" s="398"/>
      <c r="R119" s="398"/>
      <c r="S119" s="398"/>
      <c r="T119" s="398"/>
      <c r="U119" s="398"/>
      <c r="V119" s="398"/>
      <c r="W119" s="397"/>
      <c r="X119" s="397"/>
      <c r="Y119" s="397"/>
      <c r="Z119" s="397"/>
      <c r="AA119" s="397"/>
      <c r="AB119" s="397"/>
      <c r="AC119" s="397"/>
      <c r="AD119" s="397"/>
      <c r="AE119" s="397"/>
      <c r="AF119" s="397"/>
      <c r="AG119" s="397"/>
      <c r="AH119" s="397"/>
      <c r="AI119" s="397"/>
      <c r="AJ119" s="397"/>
      <c r="AK119" s="397"/>
      <c r="AL119" s="397"/>
      <c r="AM119" s="397"/>
      <c r="AN119" s="397"/>
      <c r="AO119" s="397"/>
      <c r="AP119" s="397"/>
    </row>
    <row r="120" spans="3:46">
      <c r="H120" s="397"/>
      <c r="I120" s="397"/>
      <c r="J120" s="397"/>
      <c r="K120" s="397"/>
      <c r="L120" s="397"/>
      <c r="M120" s="397"/>
      <c r="N120" s="397"/>
      <c r="O120" s="397"/>
      <c r="P120" s="397"/>
      <c r="Q120" s="397"/>
      <c r="R120" s="397"/>
      <c r="S120" s="397"/>
      <c r="T120" s="397"/>
      <c r="U120" s="397"/>
      <c r="V120" s="397"/>
      <c r="W120" s="397"/>
      <c r="X120" s="397"/>
      <c r="Y120" s="399"/>
      <c r="Z120" s="399"/>
      <c r="AA120" s="397"/>
      <c r="AB120" s="397"/>
      <c r="AC120" s="397"/>
      <c r="AD120" s="397"/>
      <c r="AE120" s="397"/>
      <c r="AF120" s="397"/>
      <c r="AG120" s="397"/>
      <c r="AH120" s="397"/>
      <c r="AI120" s="397"/>
      <c r="AJ120" s="397"/>
      <c r="AK120" s="397"/>
      <c r="AL120" s="397"/>
      <c r="AM120" s="397"/>
      <c r="AN120" s="397"/>
      <c r="AO120" s="397"/>
      <c r="AP120" s="397"/>
    </row>
    <row r="121" spans="3:46">
      <c r="H121" s="397"/>
      <c r="I121" s="397"/>
      <c r="J121" s="397"/>
      <c r="K121" s="397"/>
      <c r="L121" s="397"/>
      <c r="M121" s="397"/>
      <c r="N121" s="397"/>
      <c r="O121" s="397"/>
      <c r="P121" s="397"/>
      <c r="Q121" s="397"/>
      <c r="R121" s="397"/>
      <c r="S121" s="397"/>
      <c r="T121" s="397"/>
      <c r="U121" s="397"/>
      <c r="V121" s="397"/>
      <c r="W121" s="399"/>
      <c r="X121" s="399"/>
      <c r="Y121" s="399"/>
      <c r="Z121" s="399"/>
      <c r="AA121" s="399"/>
      <c r="AB121" s="397"/>
      <c r="AC121" s="397"/>
      <c r="AD121" s="397"/>
      <c r="AE121" s="397"/>
      <c r="AF121" s="397"/>
      <c r="AG121" s="397"/>
      <c r="AH121" s="397"/>
      <c r="AI121" s="397"/>
      <c r="AJ121" s="397"/>
      <c r="AK121" s="397"/>
      <c r="AL121" s="397"/>
      <c r="AM121" s="397"/>
      <c r="AN121" s="397"/>
      <c r="AO121" s="397"/>
      <c r="AP121" s="397"/>
    </row>
    <row r="122" spans="3:46">
      <c r="C122" s="88"/>
      <c r="D122" s="88"/>
      <c r="E122" s="88"/>
      <c r="F122" s="88"/>
      <c r="G122" s="88"/>
      <c r="H122" s="88"/>
      <c r="I122" s="88"/>
      <c r="J122" s="88"/>
      <c r="K122" s="88"/>
      <c r="L122" s="88"/>
      <c r="M122" s="88"/>
      <c r="N122" s="88"/>
      <c r="O122" s="88"/>
      <c r="P122" s="88"/>
      <c r="Q122" s="88"/>
      <c r="R122" s="88"/>
      <c r="S122" s="88"/>
      <c r="T122" s="88"/>
      <c r="U122" s="88"/>
      <c r="V122" s="88"/>
      <c r="W122" s="399"/>
      <c r="X122" s="399"/>
      <c r="Y122" s="399"/>
      <c r="Z122" s="399"/>
      <c r="AA122" s="399"/>
      <c r="AB122" s="576"/>
      <c r="AC122" s="576"/>
      <c r="AD122" s="576"/>
      <c r="AE122" s="576"/>
      <c r="AF122" s="576"/>
      <c r="AG122" s="576"/>
      <c r="AH122" s="576"/>
      <c r="AI122" s="576"/>
      <c r="AJ122" s="576"/>
      <c r="AK122" s="576"/>
      <c r="AL122" s="576"/>
      <c r="AM122" s="576"/>
      <c r="AN122" s="576"/>
      <c r="AO122" s="576"/>
      <c r="AP122" s="576"/>
      <c r="AQ122" s="401"/>
    </row>
    <row r="123" spans="3:46">
      <c r="C123" s="117"/>
      <c r="D123" s="117"/>
      <c r="E123" s="117"/>
      <c r="F123" s="117"/>
      <c r="G123" s="117"/>
      <c r="H123" s="117"/>
      <c r="I123" s="117"/>
      <c r="J123" s="117"/>
      <c r="K123" s="117"/>
      <c r="L123" s="117"/>
      <c r="M123" s="117"/>
      <c r="N123" s="117"/>
      <c r="O123" s="117"/>
      <c r="P123" s="117"/>
      <c r="Q123" s="117"/>
      <c r="R123" s="117"/>
      <c r="S123" s="117"/>
      <c r="T123" s="117"/>
      <c r="U123" s="117"/>
      <c r="V123" s="117"/>
      <c r="W123" s="399"/>
      <c r="X123" s="399"/>
      <c r="Y123" s="399"/>
      <c r="Z123" s="399"/>
      <c r="AA123" s="399"/>
      <c r="AB123" s="399"/>
      <c r="AC123" s="399"/>
      <c r="AD123" s="399"/>
      <c r="AE123" s="399"/>
      <c r="AF123" s="399"/>
      <c r="AG123" s="399"/>
      <c r="AH123" s="399"/>
      <c r="AI123" s="399"/>
      <c r="AJ123" s="399"/>
      <c r="AK123" s="399"/>
      <c r="AL123" s="399"/>
      <c r="AM123" s="399"/>
      <c r="AN123" s="399"/>
      <c r="AO123" s="399"/>
      <c r="AP123" s="399"/>
      <c r="AQ123" s="386"/>
    </row>
    <row r="124" spans="3:46">
      <c r="C124" s="117"/>
      <c r="D124" s="117"/>
      <c r="E124" s="117"/>
      <c r="F124" s="117"/>
      <c r="G124" s="117"/>
      <c r="H124" s="117"/>
      <c r="I124" s="117"/>
      <c r="J124" s="117"/>
      <c r="K124" s="117"/>
      <c r="L124" s="117"/>
      <c r="M124" s="117"/>
      <c r="N124" s="117"/>
      <c r="O124" s="117"/>
      <c r="P124" s="117"/>
      <c r="Q124" s="117"/>
      <c r="R124" s="117"/>
      <c r="S124" s="117"/>
      <c r="T124" s="117"/>
      <c r="U124" s="117"/>
      <c r="V124" s="117"/>
      <c r="W124" s="399"/>
      <c r="X124" s="399"/>
      <c r="Y124" s="399"/>
      <c r="Z124" s="399"/>
      <c r="AA124" s="399"/>
      <c r="AB124" s="399"/>
      <c r="AC124" s="399"/>
      <c r="AD124" s="399"/>
      <c r="AE124" s="399"/>
      <c r="AF124" s="399"/>
      <c r="AG124" s="399"/>
      <c r="AH124" s="399"/>
      <c r="AI124" s="399"/>
      <c r="AJ124" s="399"/>
      <c r="AK124" s="399"/>
      <c r="AL124" s="399"/>
      <c r="AM124" s="399"/>
      <c r="AN124" s="399"/>
      <c r="AO124" s="399"/>
      <c r="AP124" s="399"/>
      <c r="AQ124" s="386"/>
    </row>
    <row r="125" spans="3:46">
      <c r="C125" s="117"/>
      <c r="D125" s="117"/>
      <c r="E125" s="117"/>
      <c r="F125" s="117"/>
      <c r="G125" s="117"/>
      <c r="H125" s="117"/>
      <c r="I125" s="117"/>
      <c r="J125" s="117"/>
      <c r="K125" s="117"/>
      <c r="L125" s="117"/>
      <c r="M125" s="117"/>
      <c r="N125" s="117"/>
      <c r="O125" s="117"/>
      <c r="P125" s="117"/>
      <c r="Q125" s="117"/>
      <c r="R125" s="117"/>
      <c r="S125" s="117"/>
      <c r="T125" s="117"/>
      <c r="U125" s="117"/>
      <c r="V125" s="117"/>
      <c r="W125" s="399"/>
      <c r="X125" s="399"/>
      <c r="Y125" s="399"/>
      <c r="Z125" s="399"/>
      <c r="AA125" s="399"/>
      <c r="AB125" s="397"/>
      <c r="AC125" s="397"/>
      <c r="AD125" s="397"/>
      <c r="AE125" s="399"/>
      <c r="AF125" s="397"/>
      <c r="AG125" s="397"/>
      <c r="AH125" s="397"/>
      <c r="AI125" s="399"/>
      <c r="AJ125" s="397"/>
      <c r="AK125" s="397"/>
      <c r="AL125" s="397"/>
      <c r="AM125" s="399"/>
      <c r="AN125" s="397"/>
      <c r="AO125" s="397"/>
      <c r="AP125" s="397"/>
      <c r="AQ125" s="386"/>
    </row>
    <row r="126" spans="3:46">
      <c r="C126" s="117"/>
      <c r="D126" s="117"/>
      <c r="E126" s="117"/>
      <c r="F126" s="117"/>
      <c r="G126" s="117"/>
      <c r="H126" s="117"/>
      <c r="I126" s="117"/>
      <c r="J126" s="117"/>
      <c r="K126" s="117"/>
      <c r="L126" s="117"/>
      <c r="M126" s="117"/>
      <c r="N126" s="117"/>
      <c r="O126" s="117"/>
      <c r="P126" s="117"/>
      <c r="Q126" s="117"/>
      <c r="R126" s="117"/>
      <c r="S126" s="117"/>
      <c r="T126" s="117"/>
      <c r="U126" s="117"/>
      <c r="V126" s="117"/>
      <c r="W126" s="399"/>
      <c r="X126" s="399"/>
      <c r="Y126" s="399"/>
      <c r="Z126" s="399"/>
      <c r="AA126" s="399"/>
      <c r="AB126" s="397"/>
      <c r="AC126" s="397"/>
      <c r="AD126" s="397"/>
      <c r="AE126" s="399"/>
      <c r="AF126" s="397"/>
      <c r="AG126" s="397"/>
      <c r="AH126" s="397"/>
      <c r="AI126" s="399"/>
      <c r="AJ126" s="397"/>
      <c r="AK126" s="397"/>
      <c r="AL126" s="397"/>
      <c r="AM126" s="399"/>
      <c r="AN126" s="397"/>
      <c r="AO126" s="397"/>
      <c r="AP126" s="397"/>
      <c r="AQ126" s="386"/>
    </row>
    <row r="127" spans="3:46">
      <c r="C127" s="117"/>
      <c r="D127" s="117"/>
      <c r="E127" s="117"/>
      <c r="F127" s="117"/>
      <c r="G127" s="117"/>
      <c r="H127" s="117"/>
      <c r="I127" s="117"/>
      <c r="J127" s="117"/>
      <c r="K127" s="117"/>
      <c r="L127" s="117"/>
      <c r="M127" s="117"/>
      <c r="N127" s="117"/>
      <c r="O127" s="117"/>
      <c r="P127" s="117"/>
      <c r="Q127" s="117"/>
      <c r="R127" s="117"/>
      <c r="S127" s="117"/>
      <c r="T127" s="117"/>
      <c r="U127" s="117"/>
      <c r="V127" s="117"/>
      <c r="W127" s="399"/>
      <c r="X127" s="399"/>
      <c r="Y127" s="399"/>
      <c r="Z127" s="399"/>
      <c r="AA127" s="399"/>
      <c r="AB127" s="399"/>
      <c r="AC127" s="399"/>
      <c r="AD127" s="399"/>
      <c r="AE127" s="399"/>
      <c r="AF127" s="399"/>
      <c r="AG127" s="399"/>
      <c r="AH127" s="399"/>
      <c r="AI127" s="399"/>
      <c r="AJ127" s="399"/>
      <c r="AK127" s="399"/>
      <c r="AL127" s="399"/>
      <c r="AM127" s="399"/>
      <c r="AN127" s="399"/>
      <c r="AO127" s="399"/>
      <c r="AP127" s="399"/>
      <c r="AQ127" s="386"/>
    </row>
    <row r="128" spans="3:46">
      <c r="C128" s="117"/>
      <c r="D128" s="117"/>
      <c r="E128" s="117"/>
      <c r="F128" s="117"/>
      <c r="G128" s="117"/>
      <c r="H128" s="117"/>
      <c r="I128" s="117"/>
      <c r="J128" s="117"/>
      <c r="K128" s="117"/>
      <c r="L128" s="117"/>
      <c r="M128" s="117"/>
      <c r="N128" s="117"/>
      <c r="O128" s="117"/>
      <c r="P128" s="117"/>
      <c r="Q128" s="117"/>
      <c r="R128" s="117"/>
      <c r="S128" s="117"/>
      <c r="T128" s="117"/>
      <c r="U128" s="117"/>
      <c r="V128" s="117"/>
      <c r="W128" s="399"/>
      <c r="X128" s="399"/>
      <c r="Y128" s="397"/>
      <c r="Z128" s="397"/>
      <c r="AA128" s="397"/>
      <c r="AB128" s="399"/>
      <c r="AC128" s="399"/>
      <c r="AD128" s="399"/>
      <c r="AE128" s="399"/>
      <c r="AF128" s="399"/>
      <c r="AG128" s="399"/>
      <c r="AH128" s="399"/>
      <c r="AI128" s="399"/>
      <c r="AJ128" s="399"/>
      <c r="AK128" s="399"/>
      <c r="AL128" s="399"/>
      <c r="AM128" s="399"/>
      <c r="AN128" s="399"/>
      <c r="AO128" s="399"/>
      <c r="AP128" s="399"/>
      <c r="AQ128" s="386"/>
    </row>
    <row r="129" spans="3:66">
      <c r="C129" s="117"/>
      <c r="D129" s="117"/>
      <c r="E129" s="117"/>
      <c r="F129" s="117"/>
      <c r="G129" s="117"/>
      <c r="H129" s="117"/>
      <c r="I129" s="117"/>
      <c r="J129" s="117"/>
      <c r="K129" s="117"/>
      <c r="L129" s="117"/>
      <c r="M129" s="117"/>
      <c r="N129" s="117"/>
      <c r="O129" s="117"/>
      <c r="P129" s="117"/>
      <c r="Q129" s="117"/>
      <c r="R129" s="117"/>
      <c r="S129" s="117"/>
      <c r="T129" s="117"/>
      <c r="U129" s="117"/>
      <c r="V129" s="117"/>
      <c r="W129" s="397"/>
      <c r="X129" s="397"/>
      <c r="Y129" s="397"/>
      <c r="Z129" s="397"/>
      <c r="AA129" s="397"/>
      <c r="AB129" s="399"/>
      <c r="AC129" s="399"/>
      <c r="AD129" s="399"/>
      <c r="AE129" s="399"/>
      <c r="AF129" s="399"/>
      <c r="AG129" s="399"/>
      <c r="AH129" s="399"/>
      <c r="AI129" s="399"/>
      <c r="AJ129" s="399"/>
      <c r="AK129" s="399"/>
      <c r="AL129" s="399"/>
      <c r="AM129" s="399"/>
      <c r="AN129" s="399"/>
      <c r="AO129" s="399"/>
      <c r="AP129" s="399"/>
      <c r="AQ129" s="386"/>
    </row>
    <row r="130" spans="3:66">
      <c r="C130" s="117"/>
      <c r="D130" s="117"/>
      <c r="E130" s="117"/>
      <c r="F130" s="117"/>
      <c r="G130" s="117"/>
      <c r="H130" s="117"/>
      <c r="I130" s="117"/>
      <c r="J130" s="117"/>
      <c r="K130" s="117"/>
      <c r="L130" s="117"/>
      <c r="M130" s="117"/>
      <c r="N130" s="117"/>
      <c r="O130" s="117"/>
      <c r="P130" s="117"/>
      <c r="Q130" s="117"/>
      <c r="R130" s="117"/>
      <c r="S130" s="117"/>
      <c r="T130" s="117"/>
      <c r="U130" s="117"/>
      <c r="V130" s="117"/>
      <c r="W130" s="397"/>
      <c r="X130" s="397"/>
      <c r="Y130" s="397"/>
      <c r="Z130" s="397"/>
      <c r="AA130" s="397"/>
      <c r="AB130" s="399"/>
      <c r="AC130" s="399"/>
      <c r="AD130" s="399"/>
      <c r="AE130" s="399"/>
      <c r="AF130" s="399"/>
      <c r="AG130" s="399"/>
      <c r="AH130" s="399"/>
      <c r="AI130" s="399"/>
      <c r="AJ130" s="399"/>
      <c r="AK130" s="399"/>
      <c r="AL130" s="399"/>
      <c r="AM130" s="399"/>
      <c r="AN130" s="399"/>
      <c r="AO130" s="399"/>
      <c r="AP130" s="399"/>
      <c r="AQ130" s="386"/>
    </row>
    <row r="131" spans="3:66">
      <c r="C131" s="117"/>
      <c r="D131" s="117"/>
      <c r="E131" s="117"/>
      <c r="F131" s="117"/>
      <c r="G131" s="117"/>
      <c r="H131" s="117"/>
      <c r="I131" s="117"/>
      <c r="J131" s="117"/>
      <c r="K131" s="117"/>
      <c r="L131" s="117"/>
      <c r="M131" s="117"/>
      <c r="N131" s="117"/>
      <c r="O131" s="117"/>
      <c r="P131" s="117"/>
      <c r="Q131" s="117"/>
      <c r="R131" s="117"/>
      <c r="S131" s="117"/>
      <c r="T131" s="117"/>
      <c r="U131" s="117"/>
      <c r="V131" s="117"/>
      <c r="W131" s="397"/>
      <c r="X131" s="397"/>
      <c r="Y131" s="397"/>
      <c r="Z131" s="397"/>
      <c r="AA131" s="397"/>
      <c r="AB131" s="399"/>
      <c r="AC131" s="399"/>
      <c r="AD131" s="399"/>
      <c r="AE131" s="399"/>
      <c r="AF131" s="399"/>
      <c r="AG131" s="399"/>
      <c r="AH131" s="399"/>
      <c r="AI131" s="399"/>
      <c r="AJ131" s="399"/>
      <c r="AK131" s="399"/>
      <c r="AL131" s="399"/>
      <c r="AM131" s="399"/>
      <c r="AN131" s="399"/>
      <c r="AO131" s="399"/>
      <c r="AP131" s="399"/>
      <c r="AQ131" s="386"/>
    </row>
    <row r="132" spans="3:66">
      <c r="C132" s="117"/>
      <c r="D132" s="117"/>
      <c r="E132" s="117"/>
      <c r="F132" s="117"/>
      <c r="G132" s="117"/>
      <c r="H132" s="117"/>
      <c r="I132" s="117"/>
      <c r="J132" s="117"/>
      <c r="K132" s="117"/>
      <c r="L132" s="117"/>
      <c r="M132" s="117"/>
      <c r="N132" s="117"/>
      <c r="O132" s="117"/>
      <c r="P132" s="117"/>
      <c r="Q132" s="117"/>
      <c r="R132" s="117"/>
      <c r="S132" s="117"/>
      <c r="T132" s="117"/>
      <c r="U132" s="117"/>
      <c r="V132" s="117"/>
      <c r="W132" s="397"/>
      <c r="X132" s="397"/>
      <c r="Y132" s="397"/>
      <c r="Z132" s="397"/>
      <c r="AA132" s="397"/>
      <c r="AB132" s="399"/>
      <c r="AC132" s="399"/>
      <c r="AD132" s="399"/>
      <c r="AE132" s="399"/>
      <c r="AF132" s="399"/>
      <c r="AG132" s="399"/>
      <c r="AH132" s="399"/>
      <c r="AI132" s="399"/>
      <c r="AJ132" s="399"/>
      <c r="AK132" s="399"/>
      <c r="AL132" s="399"/>
      <c r="AM132" s="399"/>
      <c r="AN132" s="399"/>
      <c r="AO132" s="399"/>
      <c r="AP132" s="399"/>
      <c r="AQ132" s="386"/>
    </row>
    <row r="133" spans="3:66">
      <c r="C133" s="399"/>
      <c r="D133" s="399"/>
      <c r="E133" s="399"/>
      <c r="F133" s="399"/>
      <c r="G133" s="399"/>
      <c r="H133" s="399"/>
      <c r="I133" s="399"/>
      <c r="J133" s="399"/>
      <c r="K133" s="399"/>
      <c r="L133" s="399"/>
      <c r="M133" s="399"/>
      <c r="N133" s="399"/>
      <c r="O133" s="399"/>
      <c r="P133" s="399"/>
      <c r="Q133" s="399"/>
      <c r="R133" s="399"/>
      <c r="S133" s="399"/>
      <c r="T133" s="399"/>
      <c r="U133" s="399"/>
      <c r="V133" s="399"/>
      <c r="W133" s="397"/>
      <c r="X133" s="397"/>
      <c r="Y133" s="577"/>
      <c r="Z133" s="577"/>
      <c r="AA133" s="577"/>
      <c r="AB133" s="399"/>
      <c r="AC133" s="399"/>
      <c r="AD133" s="399"/>
      <c r="AE133" s="399"/>
      <c r="AF133" s="399"/>
      <c r="AG133" s="399"/>
      <c r="AH133" s="399"/>
      <c r="AI133" s="399"/>
      <c r="AJ133" s="399"/>
      <c r="AK133" s="399"/>
      <c r="AL133" s="399"/>
      <c r="AM133" s="399"/>
      <c r="AN133" s="399"/>
      <c r="AO133" s="399"/>
      <c r="AP133" s="399"/>
      <c r="AQ133" s="386"/>
    </row>
    <row r="134" spans="3:66">
      <c r="C134" s="397"/>
      <c r="D134" s="397"/>
      <c r="E134" s="397"/>
      <c r="F134" s="397"/>
      <c r="G134" s="397"/>
      <c r="H134" s="397"/>
      <c r="I134" s="397"/>
      <c r="J134" s="397"/>
      <c r="K134" s="397"/>
      <c r="L134" s="397"/>
      <c r="M134" s="397"/>
      <c r="N134" s="397"/>
      <c r="O134" s="397"/>
      <c r="P134" s="397"/>
      <c r="Q134" s="397"/>
      <c r="R134" s="397"/>
      <c r="S134" s="397"/>
      <c r="T134" s="397"/>
      <c r="U134" s="397"/>
      <c r="V134" s="397"/>
      <c r="W134" s="577"/>
      <c r="X134" s="577"/>
      <c r="Y134" s="578"/>
      <c r="Z134" s="578"/>
      <c r="AA134" s="578"/>
      <c r="AB134" s="399"/>
      <c r="AC134" s="399"/>
      <c r="AD134" s="399"/>
      <c r="AE134" s="399"/>
      <c r="AF134" s="399"/>
      <c r="AG134" s="399"/>
      <c r="AH134" s="399"/>
      <c r="AI134" s="399"/>
      <c r="AJ134" s="399"/>
      <c r="AK134" s="399"/>
      <c r="AL134" s="399"/>
      <c r="AM134" s="399"/>
      <c r="AN134" s="399"/>
      <c r="AO134" s="399"/>
      <c r="AP134" s="399"/>
      <c r="AQ134" s="38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row>
    <row r="135" spans="3:66">
      <c r="C135" s="399"/>
      <c r="D135" s="399"/>
      <c r="E135" s="399"/>
      <c r="F135" s="399"/>
      <c r="G135" s="399"/>
      <c r="H135" s="399"/>
      <c r="I135" s="399"/>
      <c r="J135" s="399"/>
      <c r="K135" s="399"/>
      <c r="L135" s="399"/>
      <c r="M135" s="399"/>
      <c r="N135" s="399"/>
      <c r="O135" s="399"/>
      <c r="P135" s="399"/>
      <c r="Q135" s="399"/>
      <c r="R135" s="399"/>
      <c r="S135" s="399"/>
      <c r="T135" s="399"/>
      <c r="U135" s="399"/>
      <c r="V135" s="399"/>
      <c r="W135" s="578"/>
      <c r="X135" s="578"/>
      <c r="Y135" s="578"/>
      <c r="Z135" s="578"/>
      <c r="AA135" s="578"/>
      <c r="AB135" s="399"/>
      <c r="AC135" s="399"/>
      <c r="AD135" s="399"/>
      <c r="AE135" s="399"/>
      <c r="AF135" s="399"/>
      <c r="AG135" s="399"/>
      <c r="AH135" s="399"/>
      <c r="AI135" s="399"/>
      <c r="AJ135" s="399"/>
      <c r="AK135" s="399"/>
      <c r="AL135" s="399"/>
      <c r="AM135" s="399"/>
      <c r="AN135" s="399"/>
      <c r="AO135" s="399"/>
      <c r="AP135" s="399"/>
      <c r="AQ135" s="386"/>
      <c r="AR135" s="116"/>
      <c r="AS135" s="170"/>
      <c r="AT135" s="170"/>
      <c r="AU135" s="170"/>
      <c r="AV135" s="170"/>
      <c r="AW135" s="170"/>
      <c r="AX135" s="170"/>
      <c r="AY135" s="170"/>
      <c r="AZ135" s="170"/>
      <c r="BA135" s="170"/>
      <c r="BB135" s="170"/>
      <c r="BC135" s="170"/>
      <c r="BD135" s="170"/>
      <c r="BE135" s="170"/>
      <c r="BF135" s="170"/>
      <c r="BG135" s="170"/>
      <c r="BH135" s="170"/>
      <c r="BI135" s="170"/>
      <c r="BJ135" s="170"/>
      <c r="BK135" s="170"/>
      <c r="BL135" s="170"/>
      <c r="BM135" s="170"/>
      <c r="BN135" s="170"/>
    </row>
    <row r="136" spans="3:66">
      <c r="C136" s="397"/>
      <c r="D136" s="397"/>
      <c r="E136" s="397"/>
      <c r="F136" s="397"/>
      <c r="G136" s="397"/>
      <c r="H136" s="397"/>
      <c r="I136" s="397"/>
      <c r="J136" s="397"/>
      <c r="K136" s="397"/>
      <c r="L136" s="397"/>
      <c r="M136" s="397"/>
      <c r="N136" s="397"/>
      <c r="O136" s="397"/>
      <c r="P136" s="397"/>
      <c r="Q136" s="397"/>
      <c r="R136" s="397"/>
      <c r="S136" s="397"/>
      <c r="T136" s="397"/>
      <c r="U136" s="397"/>
      <c r="V136" s="397"/>
      <c r="W136" s="578"/>
      <c r="X136" s="578"/>
      <c r="Y136" s="578"/>
      <c r="Z136" s="578"/>
      <c r="AA136" s="578"/>
      <c r="AB136" s="399"/>
      <c r="AC136" s="399"/>
      <c r="AD136" s="399"/>
      <c r="AE136" s="399"/>
      <c r="AF136" s="399"/>
      <c r="AG136" s="399"/>
      <c r="AH136" s="399"/>
      <c r="AI136" s="399"/>
      <c r="AJ136" s="399"/>
      <c r="AK136" s="399"/>
      <c r="AL136" s="399"/>
      <c r="AM136" s="399"/>
      <c r="AN136" s="399"/>
      <c r="AO136" s="399"/>
      <c r="AP136" s="399"/>
      <c r="AQ136" s="386"/>
      <c r="AR136" s="170"/>
      <c r="AS136" s="170"/>
      <c r="AT136" s="170"/>
      <c r="AU136" s="170"/>
      <c r="AV136" s="170"/>
      <c r="AW136" s="170"/>
      <c r="AX136" s="170"/>
      <c r="AY136" s="170"/>
      <c r="AZ136" s="170"/>
      <c r="BA136" s="170"/>
      <c r="BB136" s="170"/>
      <c r="BC136" s="170"/>
      <c r="BD136" s="170"/>
      <c r="BE136" s="170"/>
      <c r="BF136" s="170"/>
      <c r="BG136" s="170"/>
      <c r="BH136" s="170"/>
      <c r="BI136" s="170"/>
      <c r="BJ136" s="170"/>
      <c r="BK136" s="170"/>
      <c r="BL136" s="170"/>
      <c r="BM136" s="170"/>
      <c r="BN136" s="170"/>
    </row>
    <row r="137" spans="3:66">
      <c r="C137" s="397"/>
      <c r="D137" s="397"/>
      <c r="E137" s="397"/>
      <c r="F137" s="397"/>
      <c r="G137" s="397"/>
      <c r="H137" s="397"/>
      <c r="I137" s="397"/>
      <c r="J137" s="397"/>
      <c r="K137" s="397"/>
      <c r="L137" s="397"/>
      <c r="M137" s="397"/>
      <c r="N137" s="397"/>
      <c r="O137" s="397"/>
      <c r="P137" s="397"/>
      <c r="Q137" s="397"/>
      <c r="R137" s="397"/>
      <c r="S137" s="397"/>
      <c r="T137" s="397"/>
      <c r="U137" s="397"/>
      <c r="V137" s="397"/>
      <c r="W137" s="578"/>
      <c r="X137" s="578"/>
      <c r="Y137" s="578"/>
      <c r="Z137" s="578"/>
      <c r="AA137" s="578"/>
      <c r="AB137" s="399"/>
      <c r="AC137" s="399"/>
      <c r="AD137" s="399"/>
      <c r="AE137" s="399"/>
      <c r="AF137" s="399"/>
      <c r="AG137" s="399"/>
      <c r="AH137" s="399"/>
      <c r="AI137" s="399"/>
      <c r="AJ137" s="399"/>
      <c r="AK137" s="399"/>
      <c r="AL137" s="399"/>
      <c r="AM137" s="399"/>
      <c r="AN137" s="399"/>
      <c r="AO137" s="399"/>
      <c r="AP137" s="399"/>
      <c r="AQ137" s="386"/>
      <c r="AR137" s="170"/>
      <c r="AS137" s="170"/>
      <c r="AT137" s="170"/>
      <c r="AU137" s="170"/>
      <c r="AV137" s="170"/>
      <c r="AW137" s="170"/>
      <c r="AX137" s="170"/>
      <c r="AY137" s="170"/>
      <c r="AZ137" s="170"/>
      <c r="BA137" s="170"/>
      <c r="BB137" s="170"/>
      <c r="BC137" s="170"/>
      <c r="BD137" s="170"/>
      <c r="BE137" s="170"/>
      <c r="BF137" s="170"/>
      <c r="BG137" s="170"/>
      <c r="BH137" s="170"/>
      <c r="BI137" s="170"/>
      <c r="BJ137" s="170"/>
      <c r="BK137" s="170"/>
      <c r="BL137" s="170"/>
      <c r="BM137" s="170"/>
      <c r="BN137" s="170"/>
    </row>
    <row r="138" spans="3:66">
      <c r="C138" s="397"/>
      <c r="D138" s="397"/>
      <c r="E138" s="397"/>
      <c r="F138" s="397"/>
      <c r="G138" s="397"/>
      <c r="H138" s="397"/>
      <c r="I138" s="397"/>
      <c r="J138" s="397"/>
      <c r="K138" s="397"/>
      <c r="L138" s="397"/>
      <c r="M138" s="397"/>
      <c r="N138" s="397"/>
      <c r="O138" s="397"/>
      <c r="P138" s="397"/>
      <c r="Q138" s="397"/>
      <c r="R138" s="397"/>
      <c r="S138" s="397"/>
      <c r="T138" s="397"/>
      <c r="U138" s="397"/>
      <c r="V138" s="397"/>
      <c r="W138" s="578"/>
      <c r="X138" s="578"/>
      <c r="Y138" s="578"/>
      <c r="Z138" s="578"/>
      <c r="AA138" s="578"/>
      <c r="AB138" s="399"/>
      <c r="AC138" s="399"/>
      <c r="AD138" s="399"/>
      <c r="AE138" s="399"/>
      <c r="AF138" s="399"/>
      <c r="AG138" s="399"/>
      <c r="AH138" s="399"/>
      <c r="AI138" s="399"/>
      <c r="AJ138" s="399"/>
      <c r="AK138" s="399"/>
      <c r="AL138" s="399"/>
      <c r="AM138" s="399"/>
      <c r="AN138" s="399"/>
      <c r="AO138" s="399"/>
      <c r="AP138" s="399"/>
      <c r="AQ138" s="386"/>
      <c r="AR138" s="170"/>
      <c r="AS138" s="170"/>
      <c r="AT138" s="170"/>
      <c r="AU138" s="170"/>
      <c r="AV138" s="170"/>
      <c r="AW138" s="170"/>
      <c r="AX138" s="170"/>
      <c r="AY138" s="170"/>
      <c r="AZ138" s="170"/>
      <c r="BA138" s="170"/>
      <c r="BB138" s="170"/>
      <c r="BC138" s="170"/>
      <c r="BD138" s="170"/>
      <c r="BE138" s="170"/>
      <c r="BF138" s="170"/>
      <c r="BG138" s="170"/>
      <c r="BH138" s="170"/>
      <c r="BI138" s="170"/>
      <c r="BJ138" s="170"/>
      <c r="BK138" s="170"/>
      <c r="BL138" s="170"/>
      <c r="BM138" s="170"/>
      <c r="BN138" s="170"/>
    </row>
    <row r="139" spans="3:66">
      <c r="C139" s="397"/>
      <c r="D139" s="397"/>
      <c r="E139" s="397"/>
      <c r="F139" s="397"/>
      <c r="G139" s="397"/>
      <c r="H139" s="397"/>
      <c r="I139" s="397"/>
      <c r="J139" s="397"/>
      <c r="K139" s="397"/>
      <c r="L139" s="397"/>
      <c r="M139" s="397"/>
      <c r="N139" s="397"/>
      <c r="O139" s="397"/>
      <c r="P139" s="397"/>
      <c r="Q139" s="397"/>
      <c r="R139" s="397"/>
      <c r="S139" s="397"/>
      <c r="T139" s="397"/>
      <c r="U139" s="397"/>
      <c r="V139" s="397"/>
      <c r="W139" s="578"/>
      <c r="X139" s="578"/>
      <c r="Y139" s="578"/>
      <c r="Z139" s="578"/>
      <c r="AA139" s="578"/>
      <c r="AB139" s="399"/>
      <c r="AC139" s="399"/>
      <c r="AD139" s="399"/>
      <c r="AE139" s="399"/>
      <c r="AF139" s="399"/>
      <c r="AG139" s="399"/>
      <c r="AH139" s="399"/>
      <c r="AI139" s="399"/>
      <c r="AJ139" s="399"/>
      <c r="AK139" s="399"/>
      <c r="AL139" s="399"/>
      <c r="AM139" s="399"/>
      <c r="AN139" s="399"/>
      <c r="AO139" s="399"/>
      <c r="AP139" s="399"/>
      <c r="AQ139" s="386"/>
      <c r="AR139" s="170"/>
      <c r="AS139" s="170"/>
      <c r="AT139" s="170"/>
      <c r="AU139" s="170"/>
      <c r="AV139" s="170"/>
      <c r="AW139" s="170"/>
      <c r="AX139" s="170"/>
      <c r="AY139" s="170"/>
      <c r="AZ139" s="170"/>
      <c r="BC139" s="170"/>
      <c r="BD139" s="170"/>
      <c r="BE139" s="170"/>
      <c r="BF139" s="170"/>
      <c r="BG139" s="170"/>
      <c r="BH139" s="170"/>
      <c r="BI139" s="170"/>
      <c r="BJ139" s="170"/>
      <c r="BK139" s="170"/>
      <c r="BL139" s="170"/>
    </row>
    <row r="140" spans="3:66">
      <c r="C140" s="397"/>
      <c r="D140" s="397"/>
      <c r="E140" s="397"/>
      <c r="F140" s="397"/>
      <c r="G140" s="397"/>
      <c r="H140" s="397"/>
      <c r="I140" s="397"/>
      <c r="J140" s="397"/>
      <c r="K140" s="397"/>
      <c r="L140" s="397"/>
      <c r="M140" s="397"/>
      <c r="N140" s="397"/>
      <c r="O140" s="397"/>
      <c r="P140" s="397"/>
      <c r="Q140" s="397"/>
      <c r="R140" s="397"/>
      <c r="S140" s="397"/>
      <c r="T140" s="397"/>
      <c r="U140" s="397"/>
      <c r="V140" s="397"/>
      <c r="W140" s="578"/>
      <c r="X140" s="578"/>
      <c r="Y140" s="397"/>
      <c r="Z140" s="397"/>
      <c r="AA140" s="397"/>
      <c r="AB140" s="399"/>
      <c r="AC140" s="399"/>
      <c r="AD140" s="399"/>
      <c r="AE140" s="399"/>
      <c r="AF140" s="399"/>
      <c r="AG140" s="399"/>
      <c r="AH140" s="399"/>
      <c r="AI140" s="399"/>
      <c r="AJ140" s="399"/>
      <c r="AK140" s="399"/>
      <c r="AL140" s="399"/>
      <c r="AM140" s="399"/>
      <c r="AN140" s="399"/>
      <c r="AO140" s="399"/>
      <c r="AP140" s="399"/>
      <c r="AQ140" s="386"/>
      <c r="AR140" s="170"/>
      <c r="AS140" s="170"/>
      <c r="AT140" s="170"/>
      <c r="AU140" s="170"/>
      <c r="AV140" s="170"/>
      <c r="AW140" s="170"/>
      <c r="AX140" s="170"/>
      <c r="AY140" s="170"/>
      <c r="AZ140" s="170"/>
      <c r="BA140" s="170"/>
      <c r="BB140" s="170"/>
      <c r="BC140" s="170"/>
      <c r="BD140" s="170"/>
      <c r="BF140" s="170"/>
      <c r="BG140" s="170"/>
      <c r="BH140" s="170"/>
      <c r="BI140" s="170"/>
      <c r="BJ140" s="170"/>
      <c r="BK140" s="170"/>
      <c r="BL140" s="170"/>
      <c r="BM140" s="170"/>
      <c r="BN140" s="170"/>
    </row>
    <row r="141" spans="3:66">
      <c r="C141" s="397"/>
      <c r="D141" s="397"/>
      <c r="E141" s="397"/>
      <c r="F141" s="397"/>
      <c r="G141" s="397"/>
      <c r="H141" s="397"/>
      <c r="I141" s="397"/>
      <c r="J141" s="397"/>
      <c r="K141" s="397"/>
      <c r="L141" s="397"/>
      <c r="M141" s="397"/>
      <c r="N141" s="397"/>
      <c r="O141" s="397"/>
      <c r="P141" s="397"/>
      <c r="Q141" s="397"/>
      <c r="R141" s="397"/>
      <c r="S141" s="397"/>
      <c r="T141" s="397"/>
      <c r="U141" s="397"/>
      <c r="V141" s="397"/>
      <c r="W141" s="397"/>
      <c r="X141" s="397"/>
      <c r="Y141" s="397"/>
      <c r="Z141" s="397"/>
      <c r="AA141" s="397"/>
      <c r="AB141" s="399"/>
      <c r="AC141" s="399"/>
      <c r="AD141" s="399"/>
      <c r="AE141" s="399"/>
      <c r="AF141" s="399"/>
      <c r="AG141" s="399"/>
      <c r="AH141" s="399"/>
      <c r="AI141" s="399"/>
      <c r="AJ141" s="399"/>
      <c r="AK141" s="399"/>
      <c r="AL141" s="399"/>
      <c r="AM141" s="399"/>
      <c r="AN141" s="399"/>
      <c r="AO141" s="399"/>
      <c r="AP141" s="399"/>
      <c r="AQ141" s="386"/>
      <c r="AR141" s="170"/>
      <c r="AS141" s="170"/>
      <c r="AT141" s="170"/>
      <c r="AU141" s="170"/>
      <c r="AV141" s="170"/>
      <c r="AW141" s="170"/>
      <c r="AX141" s="170"/>
      <c r="AY141" s="170"/>
      <c r="AZ141" s="170"/>
      <c r="BA141" s="170"/>
      <c r="BB141" s="170"/>
      <c r="BC141" s="170"/>
      <c r="BD141" s="170"/>
      <c r="BE141" s="170"/>
      <c r="BF141" s="170"/>
      <c r="BG141" s="170"/>
      <c r="BH141" s="170"/>
      <c r="BI141" s="170"/>
      <c r="BJ141" s="170"/>
      <c r="BK141" s="170"/>
      <c r="BL141" s="170"/>
      <c r="BM141" s="170"/>
      <c r="BN141" s="170"/>
    </row>
    <row r="142" spans="3:66">
      <c r="C142" s="397"/>
      <c r="D142" s="397"/>
      <c r="E142" s="397"/>
      <c r="F142" s="397"/>
      <c r="G142" s="397"/>
      <c r="H142" s="397"/>
      <c r="I142" s="397"/>
      <c r="J142" s="397"/>
      <c r="K142" s="397"/>
      <c r="L142" s="397"/>
      <c r="M142" s="397"/>
      <c r="N142" s="397"/>
      <c r="O142" s="397"/>
      <c r="P142" s="397"/>
      <c r="Q142" s="397"/>
      <c r="R142" s="397"/>
      <c r="S142" s="397"/>
      <c r="T142" s="397"/>
      <c r="U142" s="397"/>
      <c r="V142" s="397"/>
      <c r="W142" s="397"/>
      <c r="X142" s="397"/>
      <c r="Y142" s="572"/>
      <c r="Z142" s="572"/>
      <c r="AA142" s="572"/>
      <c r="AB142" s="397"/>
      <c r="AC142" s="397"/>
      <c r="AD142" s="397"/>
      <c r="AE142" s="399"/>
      <c r="AF142" s="397"/>
      <c r="AG142" s="397"/>
      <c r="AH142" s="397"/>
      <c r="AI142" s="399"/>
      <c r="AJ142" s="397"/>
      <c r="AK142" s="397"/>
      <c r="AL142" s="397"/>
      <c r="AM142" s="399"/>
      <c r="AN142" s="397"/>
      <c r="AO142" s="397"/>
      <c r="AP142" s="397"/>
      <c r="AQ142" s="386"/>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row>
    <row r="143" spans="3:66">
      <c r="C143" s="397"/>
      <c r="D143" s="397"/>
      <c r="E143" s="397"/>
      <c r="F143" s="397"/>
      <c r="G143" s="397"/>
      <c r="H143" s="397"/>
      <c r="I143" s="397"/>
      <c r="J143" s="397"/>
      <c r="K143" s="397"/>
      <c r="L143" s="397"/>
      <c r="M143" s="397"/>
      <c r="N143" s="397"/>
      <c r="O143" s="397"/>
      <c r="P143" s="397"/>
      <c r="Q143" s="397"/>
      <c r="R143" s="397"/>
      <c r="S143" s="397"/>
      <c r="T143" s="397"/>
      <c r="U143" s="397"/>
      <c r="V143" s="397"/>
      <c r="W143" s="397"/>
      <c r="X143" s="397"/>
      <c r="Y143" s="572"/>
      <c r="Z143" s="572"/>
      <c r="AA143" s="572"/>
      <c r="AB143" s="397"/>
      <c r="AC143" s="397"/>
      <c r="AD143" s="397"/>
      <c r="AE143" s="399"/>
      <c r="AF143" s="397"/>
      <c r="AG143" s="397"/>
      <c r="AH143" s="397"/>
      <c r="AI143" s="399"/>
      <c r="AJ143" s="397"/>
      <c r="AK143" s="397"/>
      <c r="AL143" s="397"/>
      <c r="AM143" s="399"/>
      <c r="AN143" s="397"/>
      <c r="AO143" s="397"/>
      <c r="AP143" s="397"/>
      <c r="AQ143" s="386"/>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row>
    <row r="144" spans="3:66">
      <c r="C144" s="397"/>
      <c r="D144" s="397"/>
      <c r="E144" s="397"/>
      <c r="F144" s="397"/>
      <c r="G144" s="397"/>
      <c r="H144" s="397"/>
      <c r="I144" s="397"/>
      <c r="J144" s="397"/>
      <c r="K144" s="397"/>
      <c r="L144" s="397"/>
      <c r="M144" s="397"/>
      <c r="N144" s="397"/>
      <c r="O144" s="397"/>
      <c r="P144" s="397"/>
      <c r="Q144" s="397"/>
      <c r="R144" s="397"/>
      <c r="S144" s="397"/>
      <c r="T144" s="397"/>
      <c r="U144" s="397"/>
      <c r="V144" s="397"/>
      <c r="W144" s="572"/>
      <c r="X144" s="572"/>
      <c r="Y144" s="397"/>
      <c r="Z144" s="397"/>
      <c r="AA144" s="397"/>
      <c r="AB144" s="579"/>
      <c r="AC144" s="579"/>
      <c r="AD144" s="579"/>
      <c r="AE144" s="579"/>
      <c r="AF144" s="579"/>
      <c r="AG144" s="579"/>
      <c r="AH144" s="579"/>
      <c r="AI144" s="579"/>
      <c r="AJ144" s="579"/>
      <c r="AK144" s="579"/>
      <c r="AL144" s="579"/>
      <c r="AM144" s="579"/>
      <c r="AN144" s="579"/>
      <c r="AO144" s="579"/>
      <c r="AP144" s="579"/>
      <c r="AQ144" s="402"/>
      <c r="AR144" s="170"/>
    </row>
    <row r="145" spans="3:50">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9"/>
      <c r="AC145" s="399"/>
      <c r="AD145" s="399"/>
      <c r="AE145" s="399"/>
      <c r="AF145" s="399"/>
      <c r="AG145" s="399"/>
      <c r="AH145" s="399"/>
      <c r="AI145" s="399"/>
      <c r="AJ145" s="399"/>
      <c r="AK145" s="399"/>
      <c r="AL145" s="399"/>
      <c r="AM145" s="399"/>
      <c r="AN145" s="399"/>
      <c r="AO145" s="399"/>
      <c r="AP145" s="399"/>
      <c r="AQ145" s="386"/>
    </row>
    <row r="146" spans="3:50">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577"/>
      <c r="AA146" s="577"/>
      <c r="AB146" s="399"/>
      <c r="AC146" s="399"/>
      <c r="AD146" s="399"/>
      <c r="AE146" s="399"/>
      <c r="AF146" s="399"/>
      <c r="AG146" s="399"/>
      <c r="AH146" s="399"/>
      <c r="AI146" s="399"/>
      <c r="AJ146" s="399"/>
      <c r="AK146" s="399"/>
      <c r="AL146" s="399"/>
      <c r="AM146" s="399"/>
      <c r="AN146" s="399"/>
      <c r="AO146" s="399"/>
      <c r="AP146" s="399"/>
      <c r="AQ146" s="386"/>
    </row>
    <row r="147" spans="3:50">
      <c r="C147" s="397"/>
      <c r="D147" s="397"/>
      <c r="E147" s="397"/>
      <c r="F147" s="397"/>
      <c r="G147" s="397"/>
      <c r="H147" s="397"/>
      <c r="I147" s="397"/>
      <c r="J147" s="397"/>
      <c r="K147" s="397"/>
      <c r="L147" s="397"/>
      <c r="M147" s="397"/>
      <c r="N147" s="397"/>
      <c r="O147" s="397"/>
      <c r="P147" s="397"/>
      <c r="Q147" s="397"/>
      <c r="R147" s="397"/>
      <c r="S147" s="397"/>
      <c r="T147" s="397"/>
      <c r="U147" s="397"/>
      <c r="V147" s="397"/>
      <c r="W147" s="577"/>
      <c r="X147" s="577"/>
      <c r="Y147" s="578"/>
      <c r="Z147" s="578"/>
      <c r="AA147" s="578"/>
      <c r="AB147" s="399"/>
      <c r="AC147" s="399"/>
      <c r="AD147" s="399"/>
      <c r="AE147" s="399"/>
      <c r="AF147" s="399"/>
      <c r="AG147" s="399"/>
      <c r="AH147" s="399"/>
      <c r="AI147" s="399"/>
      <c r="AJ147" s="399"/>
      <c r="AK147" s="399"/>
      <c r="AL147" s="399"/>
      <c r="AM147" s="399"/>
      <c r="AN147" s="399"/>
      <c r="AO147" s="399"/>
      <c r="AP147" s="399"/>
      <c r="AQ147" s="386"/>
      <c r="AS147" s="116"/>
      <c r="AT147" s="116"/>
      <c r="AU147" s="116"/>
      <c r="AV147" s="116"/>
      <c r="AW147" s="116"/>
      <c r="AX147" s="116"/>
    </row>
    <row r="148" spans="3:50">
      <c r="C148" s="397"/>
      <c r="D148" s="397"/>
      <c r="E148" s="397"/>
      <c r="F148" s="397"/>
      <c r="G148" s="397"/>
      <c r="H148" s="397"/>
      <c r="I148" s="397"/>
      <c r="J148" s="397"/>
      <c r="K148" s="397"/>
      <c r="L148" s="397"/>
      <c r="M148" s="397"/>
      <c r="N148" s="397"/>
      <c r="O148" s="397"/>
      <c r="P148" s="397"/>
      <c r="Q148" s="397"/>
      <c r="R148" s="397"/>
      <c r="S148" s="397"/>
      <c r="T148" s="397"/>
      <c r="U148" s="397"/>
      <c r="V148" s="397"/>
      <c r="W148" s="578"/>
      <c r="X148" s="578"/>
      <c r="Y148" s="578"/>
      <c r="Z148" s="578"/>
      <c r="AA148" s="578"/>
      <c r="AB148" s="399"/>
      <c r="AC148" s="399"/>
      <c r="AD148" s="399"/>
      <c r="AE148" s="399"/>
      <c r="AF148" s="399"/>
      <c r="AG148" s="399"/>
      <c r="AH148" s="399"/>
      <c r="AI148" s="399"/>
      <c r="AJ148" s="399"/>
      <c r="AK148" s="399"/>
      <c r="AL148" s="399"/>
      <c r="AM148" s="399"/>
      <c r="AN148" s="399"/>
      <c r="AO148" s="399"/>
      <c r="AP148" s="399"/>
      <c r="AQ148" s="386"/>
      <c r="AR148" s="116"/>
      <c r="AS148" s="170"/>
      <c r="AT148" s="170"/>
      <c r="AU148" s="170"/>
      <c r="AV148" s="170"/>
      <c r="AW148" s="170"/>
      <c r="AX148" s="170"/>
    </row>
    <row r="149" spans="3:50">
      <c r="C149" s="397"/>
      <c r="D149" s="397"/>
      <c r="E149" s="397"/>
      <c r="F149" s="397"/>
      <c r="G149" s="397"/>
      <c r="H149" s="397"/>
      <c r="I149" s="397"/>
      <c r="J149" s="397"/>
      <c r="K149" s="397"/>
      <c r="L149" s="397"/>
      <c r="M149" s="397"/>
      <c r="N149" s="397"/>
      <c r="O149" s="397"/>
      <c r="P149" s="397"/>
      <c r="Q149" s="397"/>
      <c r="R149" s="397"/>
      <c r="S149" s="397"/>
      <c r="T149" s="397"/>
      <c r="U149" s="397"/>
      <c r="V149" s="397"/>
      <c r="W149" s="578"/>
      <c r="X149" s="578"/>
      <c r="Y149" s="578"/>
      <c r="Z149" s="578"/>
      <c r="AA149" s="578"/>
      <c r="AB149" s="399"/>
      <c r="AC149" s="399"/>
      <c r="AD149" s="399"/>
      <c r="AE149" s="399"/>
      <c r="AF149" s="399"/>
      <c r="AG149" s="399"/>
      <c r="AH149" s="399"/>
      <c r="AI149" s="399"/>
      <c r="AJ149" s="399"/>
      <c r="AK149" s="399"/>
      <c r="AL149" s="399"/>
      <c r="AM149" s="399"/>
      <c r="AN149" s="399"/>
      <c r="AO149" s="399"/>
      <c r="AP149" s="399"/>
      <c r="AQ149" s="386"/>
      <c r="AR149" s="170"/>
      <c r="AS149" s="170"/>
      <c r="AT149" s="170"/>
      <c r="AU149" s="170"/>
      <c r="AV149" s="170"/>
      <c r="AW149" s="170"/>
      <c r="AX149" s="170"/>
    </row>
    <row r="150" spans="3:50">
      <c r="C150" s="397"/>
      <c r="D150" s="397"/>
      <c r="E150" s="397"/>
      <c r="F150" s="397"/>
      <c r="G150" s="397"/>
      <c r="H150" s="397"/>
      <c r="I150" s="397"/>
      <c r="J150" s="397"/>
      <c r="K150" s="397"/>
      <c r="L150" s="397"/>
      <c r="M150" s="397"/>
      <c r="N150" s="397"/>
      <c r="O150" s="397"/>
      <c r="P150" s="397"/>
      <c r="Q150" s="397"/>
      <c r="R150" s="397"/>
      <c r="S150" s="397"/>
      <c r="T150" s="397"/>
      <c r="U150" s="397"/>
      <c r="V150" s="397"/>
      <c r="W150" s="578"/>
      <c r="X150" s="578"/>
      <c r="Y150" s="578"/>
      <c r="Z150" s="578"/>
      <c r="AA150" s="578"/>
      <c r="AB150" s="399"/>
      <c r="AC150" s="399"/>
      <c r="AD150" s="399"/>
      <c r="AE150" s="399"/>
      <c r="AF150" s="399"/>
      <c r="AG150" s="399"/>
      <c r="AH150" s="399"/>
      <c r="AI150" s="399"/>
      <c r="AJ150" s="399"/>
      <c r="AK150" s="399"/>
      <c r="AL150" s="399"/>
      <c r="AM150" s="399"/>
      <c r="AN150" s="399"/>
      <c r="AO150" s="399"/>
      <c r="AP150" s="399"/>
      <c r="AQ150" s="386"/>
      <c r="AR150" s="170"/>
      <c r="AS150" s="170"/>
      <c r="AT150" s="170"/>
      <c r="AU150" s="170"/>
      <c r="AV150" s="170"/>
      <c r="AW150" s="170"/>
      <c r="AX150" s="170"/>
    </row>
    <row r="151" spans="3:50">
      <c r="C151" s="397"/>
      <c r="D151" s="397"/>
      <c r="E151" s="397"/>
      <c r="F151" s="397"/>
      <c r="G151" s="397"/>
      <c r="H151" s="397"/>
      <c r="I151" s="397"/>
      <c r="J151" s="397"/>
      <c r="K151" s="397"/>
      <c r="L151" s="397"/>
      <c r="M151" s="397"/>
      <c r="N151" s="397"/>
      <c r="O151" s="397"/>
      <c r="P151" s="397"/>
      <c r="Q151" s="397"/>
      <c r="R151" s="397"/>
      <c r="S151" s="397"/>
      <c r="T151" s="397"/>
      <c r="U151" s="397"/>
      <c r="V151" s="397"/>
      <c r="W151" s="578"/>
      <c r="X151" s="578"/>
      <c r="Y151" s="578"/>
      <c r="Z151" s="578"/>
      <c r="AA151" s="578"/>
      <c r="AB151" s="399"/>
      <c r="AC151" s="399"/>
      <c r="AD151" s="399"/>
      <c r="AE151" s="399"/>
      <c r="AF151" s="399"/>
      <c r="AG151" s="399"/>
      <c r="AH151" s="399"/>
      <c r="AI151" s="399"/>
      <c r="AJ151" s="399"/>
      <c r="AK151" s="399"/>
      <c r="AL151" s="399"/>
      <c r="AM151" s="399"/>
      <c r="AN151" s="399"/>
      <c r="AO151" s="399"/>
      <c r="AP151" s="399"/>
      <c r="AQ151" s="386"/>
      <c r="AR151" s="170"/>
      <c r="AS151" s="170"/>
      <c r="AT151" s="170"/>
      <c r="AU151" s="170"/>
      <c r="AV151" s="170"/>
      <c r="AW151" s="170"/>
      <c r="AX151" s="170"/>
    </row>
    <row r="152" spans="3:50">
      <c r="C152" s="397"/>
      <c r="D152" s="397"/>
      <c r="E152" s="397"/>
      <c r="F152" s="397"/>
      <c r="G152" s="397"/>
      <c r="H152" s="397"/>
      <c r="I152" s="397"/>
      <c r="J152" s="397"/>
      <c r="K152" s="397"/>
      <c r="L152" s="397"/>
      <c r="M152" s="397"/>
      <c r="N152" s="397"/>
      <c r="O152" s="397"/>
      <c r="P152" s="397"/>
      <c r="Q152" s="397"/>
      <c r="R152" s="397"/>
      <c r="S152" s="397"/>
      <c r="T152" s="397"/>
      <c r="U152" s="397"/>
      <c r="V152" s="397"/>
      <c r="W152" s="578"/>
      <c r="X152" s="578"/>
      <c r="Y152" s="578"/>
      <c r="Z152" s="578"/>
      <c r="AA152" s="578"/>
      <c r="AB152" s="399"/>
      <c r="AC152" s="399"/>
      <c r="AD152" s="399"/>
      <c r="AE152" s="399"/>
      <c r="AF152" s="399"/>
      <c r="AG152" s="399"/>
      <c r="AH152" s="399"/>
      <c r="AI152" s="399"/>
      <c r="AJ152" s="399"/>
      <c r="AK152" s="399"/>
      <c r="AL152" s="399"/>
      <c r="AM152" s="399"/>
      <c r="AN152" s="399"/>
      <c r="AO152" s="399"/>
      <c r="AP152" s="399"/>
      <c r="AQ152" s="386"/>
      <c r="AR152" s="170"/>
      <c r="AS152" s="170"/>
      <c r="AT152" s="170"/>
      <c r="AU152" s="170"/>
      <c r="AV152" s="170"/>
      <c r="AW152" s="170"/>
      <c r="AX152" s="170"/>
    </row>
    <row r="153" spans="3:50">
      <c r="H153" s="397"/>
      <c r="I153" s="397"/>
      <c r="J153" s="397"/>
      <c r="K153" s="397"/>
      <c r="L153" s="397"/>
      <c r="M153" s="397"/>
      <c r="N153" s="397"/>
      <c r="O153" s="397"/>
      <c r="P153" s="397"/>
      <c r="Q153" s="397"/>
      <c r="R153" s="397"/>
      <c r="S153" s="397"/>
      <c r="T153" s="397"/>
      <c r="U153" s="397"/>
      <c r="V153" s="397"/>
      <c r="W153" s="578"/>
      <c r="X153" s="578"/>
      <c r="Y153" s="397"/>
      <c r="Z153" s="397"/>
      <c r="AA153" s="397"/>
      <c r="AB153" s="399"/>
      <c r="AC153" s="399"/>
      <c r="AD153" s="399"/>
      <c r="AE153" s="399"/>
      <c r="AF153" s="399"/>
      <c r="AG153" s="399"/>
      <c r="AH153" s="399"/>
      <c r="AI153" s="399"/>
      <c r="AJ153" s="399"/>
      <c r="AK153" s="399"/>
      <c r="AL153" s="399"/>
      <c r="AM153" s="399"/>
      <c r="AN153" s="399"/>
      <c r="AO153" s="399"/>
      <c r="AP153" s="399"/>
      <c r="AQ153" s="386"/>
      <c r="AR153" s="170"/>
      <c r="AS153" s="170"/>
      <c r="AT153" s="170"/>
      <c r="AU153" s="170"/>
      <c r="AV153" s="170"/>
      <c r="AW153" s="170"/>
      <c r="AX153" s="170"/>
    </row>
    <row r="154" spans="3:50">
      <c r="H154" s="397"/>
      <c r="I154" s="397"/>
      <c r="J154" s="397"/>
      <c r="K154" s="397"/>
      <c r="L154" s="397"/>
      <c r="M154" s="397"/>
      <c r="N154" s="397"/>
      <c r="O154" s="397"/>
      <c r="P154" s="397"/>
      <c r="Q154" s="397"/>
      <c r="R154" s="397"/>
      <c r="S154" s="397"/>
      <c r="T154" s="397"/>
      <c r="U154" s="397"/>
      <c r="V154" s="397"/>
      <c r="W154" s="397"/>
      <c r="X154" s="397"/>
      <c r="Y154" s="397"/>
      <c r="Z154" s="397"/>
      <c r="AA154" s="397"/>
      <c r="AB154" s="578"/>
      <c r="AC154" s="578"/>
      <c r="AD154" s="578"/>
      <c r="AE154" s="397"/>
      <c r="AF154" s="397"/>
      <c r="AG154" s="397"/>
      <c r="AH154" s="578"/>
      <c r="AI154" s="578"/>
      <c r="AJ154" s="578"/>
      <c r="AK154" s="578"/>
      <c r="AL154" s="578"/>
      <c r="AM154" s="578"/>
      <c r="AN154" s="578"/>
      <c r="AO154" s="578"/>
      <c r="AP154" s="578"/>
      <c r="AQ154" s="170"/>
      <c r="AR154" s="170"/>
    </row>
    <row r="155" spans="3:50">
      <c r="H155" s="397"/>
      <c r="I155" s="397"/>
      <c r="J155" s="397"/>
      <c r="K155" s="397"/>
      <c r="L155" s="397"/>
      <c r="M155" s="397"/>
      <c r="N155" s="397"/>
      <c r="O155" s="397"/>
      <c r="P155" s="397"/>
      <c r="Q155" s="397"/>
      <c r="R155" s="397"/>
      <c r="S155" s="397"/>
      <c r="T155" s="397"/>
      <c r="U155" s="397"/>
      <c r="V155" s="397"/>
      <c r="W155" s="397"/>
      <c r="X155" s="397"/>
      <c r="Y155" s="397"/>
      <c r="Z155" s="397"/>
      <c r="AA155" s="397"/>
      <c r="AB155" s="397"/>
      <c r="AC155" s="397"/>
      <c r="AD155" s="397"/>
      <c r="AE155" s="397"/>
      <c r="AF155" s="397"/>
      <c r="AG155" s="397"/>
      <c r="AH155" s="397"/>
      <c r="AI155" s="397"/>
      <c r="AJ155" s="397"/>
      <c r="AK155" s="397"/>
      <c r="AL155" s="397"/>
      <c r="AM155" s="397"/>
      <c r="AN155" s="397"/>
      <c r="AO155" s="397"/>
      <c r="AP155" s="397"/>
    </row>
    <row r="156" spans="3:50">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c r="AG156" s="397"/>
      <c r="AH156" s="397"/>
      <c r="AI156" s="397"/>
      <c r="AJ156" s="397"/>
      <c r="AK156" s="397"/>
      <c r="AL156" s="397"/>
      <c r="AM156" s="397"/>
      <c r="AN156" s="397"/>
      <c r="AO156" s="397"/>
      <c r="AP156" s="397"/>
    </row>
    <row r="157" spans="3:50">
      <c r="C157" s="386"/>
      <c r="D157" s="386"/>
      <c r="E157" s="386"/>
      <c r="F157" s="386"/>
      <c r="G157" s="386"/>
      <c r="H157" s="399"/>
      <c r="I157" s="399"/>
      <c r="J157" s="399"/>
      <c r="K157" s="399"/>
      <c r="L157" s="399"/>
      <c r="M157" s="399"/>
      <c r="N157" s="399"/>
      <c r="O157" s="399"/>
      <c r="P157" s="399"/>
      <c r="Q157" s="399"/>
      <c r="R157" s="399"/>
      <c r="S157" s="399"/>
      <c r="T157" s="399"/>
      <c r="U157" s="399"/>
      <c r="V157" s="399"/>
      <c r="W157" s="397"/>
      <c r="X157" s="397"/>
      <c r="Y157" s="397"/>
      <c r="Z157" s="397"/>
      <c r="AA157" s="397"/>
      <c r="AB157" s="399"/>
      <c r="AC157" s="399"/>
      <c r="AD157" s="399"/>
      <c r="AE157" s="399"/>
      <c r="AF157" s="399"/>
      <c r="AG157" s="399"/>
      <c r="AH157" s="399"/>
      <c r="AI157" s="399"/>
      <c r="AJ157" s="399"/>
      <c r="AK157" s="399"/>
      <c r="AL157" s="399"/>
      <c r="AM157" s="399"/>
      <c r="AN157" s="399"/>
      <c r="AO157" s="399"/>
      <c r="AP157" s="399"/>
      <c r="AQ157" s="386"/>
    </row>
    <row r="158" spans="3:50">
      <c r="C158" s="386"/>
      <c r="D158" s="386"/>
      <c r="E158" s="386"/>
      <c r="F158" s="386"/>
      <c r="G158" s="386"/>
      <c r="H158" s="399"/>
      <c r="I158" s="399"/>
      <c r="J158" s="399"/>
      <c r="K158" s="399"/>
      <c r="L158" s="399"/>
      <c r="M158" s="399"/>
      <c r="N158" s="399"/>
      <c r="O158" s="399"/>
      <c r="P158" s="399"/>
      <c r="Q158" s="399"/>
      <c r="R158" s="399"/>
      <c r="S158" s="399"/>
      <c r="T158" s="399"/>
      <c r="U158" s="399"/>
      <c r="V158" s="399"/>
      <c r="W158" s="397"/>
      <c r="X158" s="397"/>
      <c r="Y158" s="397"/>
      <c r="Z158" s="397"/>
      <c r="AA158" s="397"/>
      <c r="AB158" s="399"/>
      <c r="AC158" s="399"/>
      <c r="AD158" s="399"/>
      <c r="AE158" s="399"/>
      <c r="AF158" s="399"/>
      <c r="AG158" s="399"/>
      <c r="AH158" s="399"/>
      <c r="AI158" s="399"/>
      <c r="AJ158" s="399"/>
      <c r="AK158" s="399"/>
      <c r="AL158" s="399"/>
      <c r="AM158" s="399"/>
      <c r="AN158" s="399"/>
      <c r="AO158" s="399"/>
      <c r="AP158" s="399"/>
      <c r="AQ158" s="386"/>
    </row>
    <row r="159" spans="3:50">
      <c r="C159" s="386"/>
      <c r="D159" s="386"/>
      <c r="E159" s="386"/>
      <c r="F159" s="386"/>
      <c r="G159" s="386"/>
      <c r="H159" s="399"/>
      <c r="I159" s="399"/>
      <c r="J159" s="399"/>
      <c r="K159" s="399"/>
      <c r="L159" s="399"/>
      <c r="M159" s="399"/>
      <c r="N159" s="399"/>
      <c r="O159" s="399"/>
      <c r="P159" s="399"/>
      <c r="Q159" s="399"/>
      <c r="R159" s="399"/>
      <c r="S159" s="399"/>
      <c r="T159" s="399"/>
      <c r="U159" s="399"/>
      <c r="V159" s="399"/>
      <c r="W159" s="397"/>
      <c r="X159" s="397"/>
      <c r="Y159" s="397"/>
      <c r="Z159" s="397"/>
      <c r="AA159" s="397"/>
      <c r="AB159" s="399"/>
      <c r="AC159" s="399"/>
      <c r="AD159" s="399"/>
      <c r="AE159" s="399"/>
      <c r="AF159" s="399"/>
      <c r="AG159" s="399"/>
      <c r="AH159" s="399"/>
      <c r="AI159" s="399"/>
      <c r="AJ159" s="399"/>
      <c r="AK159" s="399"/>
      <c r="AL159" s="399"/>
      <c r="AM159" s="399"/>
      <c r="AN159" s="399"/>
      <c r="AO159" s="399"/>
      <c r="AP159" s="399"/>
      <c r="AQ159" s="386"/>
    </row>
    <row r="160" spans="3:50">
      <c r="C160" s="386"/>
      <c r="D160" s="386"/>
      <c r="E160" s="386"/>
      <c r="F160" s="386"/>
      <c r="G160" s="386"/>
      <c r="H160" s="386"/>
      <c r="I160" s="386"/>
      <c r="J160" s="386"/>
      <c r="K160" s="386"/>
      <c r="L160" s="386"/>
      <c r="M160" s="386"/>
      <c r="N160" s="386"/>
      <c r="O160" s="386"/>
      <c r="P160" s="386"/>
      <c r="Q160" s="386"/>
      <c r="R160" s="386"/>
      <c r="S160" s="386"/>
      <c r="T160" s="386"/>
      <c r="U160" s="386"/>
      <c r="V160" s="386"/>
      <c r="AB160" s="386"/>
      <c r="AC160" s="386"/>
      <c r="AD160" s="386"/>
      <c r="AE160" s="386"/>
      <c r="AF160" s="386"/>
      <c r="AG160" s="386"/>
      <c r="AH160" s="386"/>
      <c r="AI160" s="386"/>
      <c r="AJ160" s="386"/>
      <c r="AK160" s="386"/>
      <c r="AL160" s="386"/>
      <c r="AM160" s="386"/>
      <c r="AN160" s="386"/>
      <c r="AO160" s="386"/>
      <c r="AP160" s="386"/>
      <c r="AQ160" s="386"/>
    </row>
    <row r="161" spans="3:43">
      <c r="C161" s="386"/>
      <c r="D161" s="386"/>
      <c r="E161" s="386"/>
      <c r="F161" s="386"/>
      <c r="G161" s="386"/>
      <c r="H161" s="386"/>
      <c r="I161" s="386"/>
      <c r="J161" s="386"/>
      <c r="K161" s="386"/>
      <c r="L161" s="386"/>
      <c r="M161" s="386"/>
      <c r="N161" s="386"/>
      <c r="O161" s="386"/>
      <c r="P161" s="386"/>
      <c r="Q161" s="386"/>
      <c r="R161" s="386"/>
      <c r="S161" s="386"/>
      <c r="T161" s="386"/>
      <c r="U161" s="386"/>
      <c r="V161" s="386"/>
      <c r="AB161" s="386"/>
      <c r="AC161" s="386"/>
      <c r="AD161" s="386"/>
      <c r="AE161" s="386"/>
      <c r="AF161" s="386"/>
      <c r="AG161" s="386"/>
      <c r="AH161" s="386"/>
      <c r="AI161" s="386"/>
      <c r="AJ161" s="386"/>
      <c r="AK161" s="386"/>
      <c r="AL161" s="386"/>
      <c r="AM161" s="386"/>
      <c r="AN161" s="386"/>
      <c r="AO161" s="386"/>
      <c r="AP161" s="386"/>
      <c r="AQ161" s="386"/>
    </row>
    <row r="162" spans="3:43">
      <c r="C162" s="386"/>
      <c r="D162" s="386"/>
      <c r="E162" s="386"/>
      <c r="F162" s="386"/>
      <c r="G162" s="386"/>
      <c r="H162" s="386"/>
      <c r="I162" s="386"/>
      <c r="J162" s="386"/>
      <c r="K162" s="386"/>
      <c r="L162" s="386"/>
      <c r="M162" s="386"/>
      <c r="N162" s="386"/>
      <c r="O162" s="386"/>
      <c r="P162" s="386"/>
      <c r="Q162" s="386"/>
      <c r="R162" s="386"/>
      <c r="S162" s="386"/>
      <c r="T162" s="386"/>
      <c r="U162" s="386"/>
      <c r="V162" s="386"/>
      <c r="AB162" s="386"/>
      <c r="AC162" s="386"/>
      <c r="AD162" s="386"/>
      <c r="AE162" s="386"/>
      <c r="AF162" s="386"/>
      <c r="AG162" s="386"/>
      <c r="AH162" s="386"/>
      <c r="AI162" s="386"/>
      <c r="AJ162" s="386"/>
      <c r="AK162" s="386"/>
      <c r="AL162" s="386"/>
      <c r="AM162" s="386"/>
      <c r="AN162" s="386"/>
      <c r="AO162" s="386"/>
      <c r="AP162" s="386"/>
      <c r="AQ162" s="386"/>
    </row>
    <row r="163" spans="3:43">
      <c r="C163" s="386"/>
      <c r="D163" s="386"/>
      <c r="E163" s="386"/>
      <c r="F163" s="386"/>
      <c r="G163" s="386"/>
      <c r="H163" s="386"/>
      <c r="I163" s="386"/>
      <c r="J163" s="386"/>
      <c r="K163" s="386"/>
      <c r="L163" s="386"/>
      <c r="M163" s="386"/>
      <c r="N163" s="386"/>
      <c r="O163" s="386"/>
      <c r="P163" s="386"/>
      <c r="Q163" s="386"/>
      <c r="R163" s="386"/>
      <c r="S163" s="386"/>
      <c r="T163" s="386"/>
      <c r="U163" s="386"/>
      <c r="V163" s="386"/>
      <c r="AB163" s="386"/>
      <c r="AC163" s="386"/>
      <c r="AD163" s="386"/>
      <c r="AE163" s="386"/>
      <c r="AF163" s="386"/>
      <c r="AG163" s="386"/>
      <c r="AH163" s="386"/>
      <c r="AI163" s="386"/>
      <c r="AJ163" s="386"/>
      <c r="AK163" s="386"/>
      <c r="AL163" s="386"/>
      <c r="AM163" s="386"/>
      <c r="AN163" s="386"/>
      <c r="AO163" s="386"/>
      <c r="AP163" s="386"/>
      <c r="AQ163" s="386"/>
    </row>
    <row r="164" spans="3:43">
      <c r="C164" s="386"/>
      <c r="D164" s="386"/>
      <c r="E164" s="386"/>
      <c r="F164" s="386"/>
      <c r="G164" s="386"/>
      <c r="H164" s="386"/>
      <c r="I164" s="386"/>
      <c r="J164" s="386"/>
      <c r="K164" s="386"/>
      <c r="L164" s="386"/>
      <c r="M164" s="386"/>
      <c r="N164" s="386"/>
      <c r="O164" s="386"/>
      <c r="P164" s="386"/>
      <c r="Q164" s="386"/>
      <c r="R164" s="386"/>
      <c r="S164" s="386"/>
      <c r="T164" s="386"/>
      <c r="U164" s="386"/>
      <c r="V164" s="386"/>
      <c r="AB164" s="386"/>
      <c r="AC164" s="386"/>
      <c r="AD164" s="386"/>
      <c r="AE164" s="386"/>
      <c r="AF164" s="386"/>
      <c r="AG164" s="386"/>
      <c r="AH164" s="386"/>
      <c r="AI164" s="386"/>
      <c r="AJ164" s="386"/>
      <c r="AK164" s="386"/>
      <c r="AL164" s="386"/>
      <c r="AM164" s="386"/>
      <c r="AN164" s="386"/>
      <c r="AO164" s="386"/>
      <c r="AP164" s="386"/>
      <c r="AQ164" s="386"/>
    </row>
    <row r="165" spans="3:43">
      <c r="C165" s="386"/>
      <c r="D165" s="386"/>
      <c r="E165" s="386"/>
      <c r="F165" s="386"/>
      <c r="G165" s="386"/>
      <c r="H165" s="386"/>
      <c r="I165" s="386"/>
      <c r="J165" s="386"/>
      <c r="K165" s="386"/>
      <c r="L165" s="386"/>
      <c r="M165" s="386"/>
      <c r="N165" s="386"/>
      <c r="O165" s="386"/>
      <c r="P165" s="386"/>
      <c r="Q165" s="386"/>
      <c r="R165" s="386"/>
      <c r="S165" s="386"/>
      <c r="T165" s="386"/>
      <c r="U165" s="386"/>
      <c r="V165" s="386"/>
      <c r="AB165" s="386"/>
      <c r="AC165" s="386"/>
      <c r="AD165" s="386"/>
      <c r="AE165" s="386"/>
      <c r="AF165" s="386"/>
      <c r="AG165" s="386"/>
      <c r="AH165" s="386"/>
      <c r="AI165" s="386"/>
      <c r="AJ165" s="386"/>
      <c r="AK165" s="386"/>
      <c r="AL165" s="386"/>
      <c r="AM165" s="386"/>
      <c r="AN165" s="386"/>
      <c r="AO165" s="386"/>
      <c r="AP165" s="386"/>
      <c r="AQ165" s="386"/>
    </row>
    <row r="166" spans="3:43">
      <c r="C166" s="386"/>
      <c r="D166" s="386"/>
      <c r="E166" s="386"/>
      <c r="F166" s="386"/>
      <c r="G166" s="386"/>
      <c r="H166" s="386"/>
      <c r="I166" s="386"/>
      <c r="J166" s="386"/>
      <c r="K166" s="386"/>
      <c r="L166" s="386"/>
      <c r="M166" s="386"/>
      <c r="N166" s="386"/>
      <c r="O166" s="386"/>
      <c r="P166" s="386"/>
      <c r="Q166" s="386"/>
      <c r="R166" s="386"/>
      <c r="S166" s="386"/>
      <c r="T166" s="386"/>
      <c r="U166" s="386"/>
      <c r="V166" s="386"/>
      <c r="AB166" s="386"/>
      <c r="AC166" s="386"/>
      <c r="AD166" s="386"/>
      <c r="AE166" s="386"/>
      <c r="AF166" s="386"/>
      <c r="AG166" s="386"/>
      <c r="AH166" s="386"/>
      <c r="AI166" s="386"/>
      <c r="AJ166" s="386"/>
      <c r="AK166" s="386"/>
      <c r="AL166" s="386"/>
      <c r="AM166" s="386"/>
      <c r="AN166" s="386"/>
      <c r="AO166" s="386"/>
      <c r="AP166" s="386"/>
      <c r="AQ166" s="386"/>
    </row>
    <row r="167" spans="3:43">
      <c r="C167" s="386"/>
      <c r="D167" s="386"/>
      <c r="E167" s="386"/>
      <c r="F167" s="386"/>
      <c r="G167" s="386"/>
      <c r="H167" s="386"/>
      <c r="I167" s="386"/>
      <c r="J167" s="386"/>
      <c r="K167" s="386"/>
      <c r="L167" s="386"/>
      <c r="M167" s="386"/>
      <c r="N167" s="386"/>
      <c r="O167" s="386"/>
      <c r="P167" s="386"/>
      <c r="Q167" s="386"/>
      <c r="R167" s="386"/>
      <c r="S167" s="386"/>
      <c r="T167" s="386"/>
      <c r="U167" s="386"/>
      <c r="V167" s="386"/>
      <c r="AB167" s="386"/>
      <c r="AC167" s="386"/>
      <c r="AD167" s="386"/>
      <c r="AE167" s="386"/>
      <c r="AF167" s="386"/>
      <c r="AG167" s="386"/>
      <c r="AH167" s="386"/>
      <c r="AI167" s="386"/>
      <c r="AJ167" s="386"/>
      <c r="AK167" s="386"/>
      <c r="AL167" s="386"/>
      <c r="AM167" s="386"/>
      <c r="AN167" s="386"/>
      <c r="AO167" s="386"/>
      <c r="AP167" s="386"/>
      <c r="AQ167" s="386"/>
    </row>
    <row r="168" spans="3:43">
      <c r="C168" s="386"/>
      <c r="D168" s="386"/>
      <c r="E168" s="386"/>
      <c r="F168" s="386"/>
      <c r="G168" s="386"/>
      <c r="H168" s="386"/>
      <c r="I168" s="386"/>
      <c r="J168" s="386"/>
      <c r="K168" s="386"/>
      <c r="L168" s="386"/>
      <c r="M168" s="386"/>
      <c r="N168" s="386"/>
      <c r="O168" s="386"/>
      <c r="P168" s="386"/>
      <c r="Q168" s="386"/>
      <c r="R168" s="386"/>
      <c r="S168" s="386"/>
      <c r="T168" s="386"/>
      <c r="U168" s="386"/>
      <c r="V168" s="386"/>
      <c r="AB168" s="386"/>
      <c r="AC168" s="386"/>
      <c r="AD168" s="386"/>
      <c r="AE168" s="386"/>
      <c r="AF168" s="386"/>
      <c r="AG168" s="386"/>
      <c r="AH168" s="386"/>
      <c r="AI168" s="386"/>
      <c r="AJ168" s="386"/>
      <c r="AK168" s="386"/>
      <c r="AL168" s="386"/>
      <c r="AM168" s="386"/>
      <c r="AN168" s="386"/>
      <c r="AO168" s="386"/>
      <c r="AP168" s="386"/>
      <c r="AQ168" s="386"/>
    </row>
    <row r="169" spans="3:43">
      <c r="C169" s="386"/>
      <c r="D169" s="386"/>
      <c r="E169" s="386"/>
      <c r="F169" s="386"/>
      <c r="G169" s="386"/>
      <c r="H169" s="386"/>
      <c r="I169" s="386"/>
      <c r="J169" s="386"/>
      <c r="K169" s="386"/>
      <c r="L169" s="386"/>
      <c r="M169" s="386"/>
      <c r="N169" s="386"/>
      <c r="O169" s="386"/>
      <c r="P169" s="386"/>
      <c r="Q169" s="386"/>
      <c r="R169" s="386"/>
      <c r="S169" s="386"/>
      <c r="T169" s="386"/>
      <c r="U169" s="386"/>
      <c r="V169" s="386"/>
      <c r="AB169" s="386"/>
      <c r="AC169" s="386"/>
      <c r="AD169" s="386"/>
      <c r="AE169" s="386"/>
      <c r="AF169" s="386"/>
      <c r="AG169" s="386"/>
      <c r="AH169" s="386"/>
      <c r="AI169" s="386"/>
      <c r="AJ169" s="386"/>
      <c r="AK169" s="386"/>
      <c r="AL169" s="386"/>
      <c r="AM169" s="386"/>
      <c r="AN169" s="386"/>
      <c r="AO169" s="386"/>
      <c r="AP169" s="386"/>
      <c r="AQ169" s="386"/>
    </row>
    <row r="170" spans="3:43">
      <c r="C170" s="386"/>
      <c r="D170" s="386"/>
      <c r="E170" s="386"/>
      <c r="F170" s="386"/>
      <c r="G170" s="386"/>
      <c r="H170" s="386"/>
      <c r="I170" s="386"/>
      <c r="J170" s="386"/>
      <c r="K170" s="386"/>
      <c r="L170" s="386"/>
      <c r="M170" s="386"/>
      <c r="N170" s="386"/>
      <c r="O170" s="386"/>
      <c r="P170" s="386"/>
      <c r="Q170" s="386"/>
      <c r="R170" s="386"/>
      <c r="S170" s="386"/>
      <c r="T170" s="386"/>
      <c r="U170" s="386"/>
      <c r="V170" s="386"/>
      <c r="AB170" s="386"/>
      <c r="AC170" s="386"/>
      <c r="AD170" s="386"/>
      <c r="AE170" s="386"/>
      <c r="AF170" s="386"/>
      <c r="AG170" s="386"/>
      <c r="AH170" s="386"/>
      <c r="AI170" s="386"/>
      <c r="AJ170" s="386"/>
      <c r="AK170" s="386"/>
      <c r="AL170" s="386"/>
      <c r="AM170" s="386"/>
      <c r="AN170" s="386"/>
      <c r="AO170" s="386"/>
      <c r="AP170" s="386"/>
      <c r="AQ170" s="386"/>
    </row>
    <row r="171" spans="3:43">
      <c r="C171" s="386"/>
      <c r="D171" s="386"/>
      <c r="E171" s="386"/>
      <c r="F171" s="386"/>
      <c r="G171" s="386"/>
      <c r="H171" s="386"/>
      <c r="I171" s="386"/>
      <c r="J171" s="386"/>
      <c r="K171" s="386"/>
      <c r="L171" s="386"/>
      <c r="M171" s="386"/>
      <c r="N171" s="386"/>
      <c r="O171" s="386"/>
      <c r="P171" s="386"/>
      <c r="Q171" s="386"/>
      <c r="R171" s="386"/>
      <c r="S171" s="386"/>
      <c r="T171" s="386"/>
      <c r="U171" s="386"/>
      <c r="V171" s="386"/>
      <c r="AB171" s="386"/>
      <c r="AC171" s="386"/>
      <c r="AD171" s="386"/>
      <c r="AE171" s="386"/>
      <c r="AF171" s="386"/>
      <c r="AG171" s="386"/>
      <c r="AH171" s="386"/>
      <c r="AI171" s="386"/>
      <c r="AJ171" s="386"/>
      <c r="AK171" s="386"/>
      <c r="AL171" s="386"/>
      <c r="AM171" s="386"/>
      <c r="AN171" s="386"/>
      <c r="AO171" s="386"/>
      <c r="AP171" s="386"/>
      <c r="AQ171" s="386"/>
    </row>
    <row r="172" spans="3:43">
      <c r="C172" s="386"/>
      <c r="D172" s="386"/>
      <c r="E172" s="386"/>
      <c r="F172" s="386"/>
      <c r="G172" s="386"/>
      <c r="H172" s="386"/>
      <c r="I172" s="386"/>
      <c r="J172" s="386"/>
      <c r="K172" s="386"/>
      <c r="L172" s="386"/>
      <c r="M172" s="386"/>
      <c r="N172" s="386"/>
      <c r="O172" s="386"/>
      <c r="P172" s="386"/>
      <c r="Q172" s="386"/>
      <c r="R172" s="386"/>
      <c r="S172" s="386"/>
      <c r="T172" s="386"/>
      <c r="U172" s="386"/>
      <c r="V172" s="386"/>
      <c r="AB172" s="386"/>
      <c r="AC172" s="386"/>
      <c r="AD172" s="386"/>
      <c r="AE172" s="386"/>
      <c r="AF172" s="386"/>
      <c r="AG172" s="386"/>
      <c r="AH172" s="386"/>
      <c r="AI172" s="386"/>
      <c r="AJ172" s="386"/>
      <c r="AK172" s="386"/>
      <c r="AL172" s="386"/>
      <c r="AM172" s="386"/>
      <c r="AN172" s="386"/>
      <c r="AO172" s="386"/>
      <c r="AP172" s="386"/>
      <c r="AQ172" s="386"/>
    </row>
    <row r="173" spans="3:43">
      <c r="C173" s="386"/>
      <c r="D173" s="386"/>
      <c r="E173" s="386"/>
      <c r="F173" s="386"/>
      <c r="G173" s="386"/>
      <c r="H173" s="386"/>
      <c r="I173" s="386"/>
      <c r="J173" s="386"/>
      <c r="K173" s="386"/>
      <c r="L173" s="386"/>
      <c r="M173" s="386"/>
      <c r="N173" s="386"/>
      <c r="O173" s="386"/>
      <c r="P173" s="386"/>
      <c r="Q173" s="386"/>
      <c r="R173" s="386"/>
      <c r="S173" s="386"/>
      <c r="T173" s="386"/>
      <c r="U173" s="386"/>
      <c r="V173" s="386"/>
      <c r="AB173" s="386"/>
      <c r="AC173" s="386"/>
      <c r="AD173" s="386"/>
      <c r="AE173" s="386"/>
      <c r="AF173" s="386"/>
      <c r="AG173" s="386"/>
      <c r="AH173" s="386"/>
      <c r="AI173" s="386"/>
      <c r="AJ173" s="386"/>
      <c r="AK173" s="386"/>
      <c r="AL173" s="386"/>
      <c r="AM173" s="386"/>
      <c r="AN173" s="386"/>
      <c r="AO173" s="386"/>
      <c r="AP173" s="386"/>
      <c r="AQ173" s="386"/>
    </row>
    <row r="174" spans="3:43">
      <c r="C174" s="386"/>
      <c r="D174" s="386"/>
      <c r="E174" s="386"/>
      <c r="F174" s="386"/>
      <c r="G174" s="386"/>
      <c r="H174" s="386"/>
      <c r="I174" s="386"/>
      <c r="J174" s="386"/>
      <c r="K174" s="386"/>
      <c r="L174" s="386"/>
      <c r="M174" s="386"/>
      <c r="N174" s="386"/>
      <c r="O174" s="386"/>
      <c r="P174" s="386"/>
      <c r="Q174" s="386"/>
      <c r="R174" s="386"/>
      <c r="S174" s="386"/>
      <c r="T174" s="386"/>
      <c r="U174" s="386"/>
      <c r="V174" s="386"/>
      <c r="AB174" s="386"/>
      <c r="AC174" s="386"/>
      <c r="AD174" s="386"/>
      <c r="AE174" s="386"/>
      <c r="AF174" s="386"/>
      <c r="AG174" s="386"/>
      <c r="AH174" s="386"/>
      <c r="AI174" s="386"/>
      <c r="AJ174" s="386"/>
      <c r="AK174" s="386"/>
      <c r="AL174" s="386"/>
      <c r="AM174" s="386"/>
      <c r="AN174" s="386"/>
      <c r="AO174" s="386"/>
      <c r="AP174" s="386"/>
      <c r="AQ174" s="386"/>
    </row>
    <row r="175" spans="3:43">
      <c r="C175" s="386"/>
      <c r="D175" s="386"/>
      <c r="E175" s="386"/>
      <c r="F175" s="386"/>
      <c r="G175" s="386"/>
      <c r="H175" s="386"/>
      <c r="I175" s="386"/>
      <c r="J175" s="386"/>
      <c r="K175" s="386"/>
      <c r="L175" s="386"/>
      <c r="M175" s="386"/>
      <c r="N175" s="386"/>
      <c r="O175" s="386"/>
      <c r="P175" s="386"/>
      <c r="Q175" s="386"/>
      <c r="R175" s="386"/>
      <c r="S175" s="386"/>
      <c r="T175" s="386"/>
      <c r="U175" s="386"/>
      <c r="V175" s="386"/>
      <c r="AB175" s="386"/>
      <c r="AC175" s="386"/>
      <c r="AD175" s="386"/>
      <c r="AE175" s="386"/>
      <c r="AF175" s="386"/>
      <c r="AG175" s="386"/>
      <c r="AH175" s="386"/>
      <c r="AI175" s="386"/>
      <c r="AJ175" s="386"/>
      <c r="AK175" s="386"/>
      <c r="AL175" s="386"/>
      <c r="AM175" s="386"/>
      <c r="AN175" s="386"/>
      <c r="AO175" s="386"/>
      <c r="AP175" s="386"/>
      <c r="AQ175" s="386"/>
    </row>
    <row r="176" spans="3:43">
      <c r="C176" s="386"/>
      <c r="D176" s="386"/>
      <c r="E176" s="386"/>
      <c r="F176" s="386"/>
      <c r="G176" s="386"/>
      <c r="H176" s="386"/>
      <c r="I176" s="386"/>
      <c r="J176" s="386"/>
      <c r="K176" s="386"/>
      <c r="L176" s="386"/>
      <c r="M176" s="386"/>
      <c r="N176" s="386"/>
      <c r="O176" s="386"/>
      <c r="P176" s="386"/>
      <c r="Q176" s="386"/>
      <c r="R176" s="386"/>
      <c r="S176" s="386"/>
      <c r="T176" s="386"/>
      <c r="U176" s="386"/>
      <c r="V176" s="386"/>
      <c r="AB176" s="386"/>
      <c r="AC176" s="386"/>
      <c r="AD176" s="386"/>
      <c r="AE176" s="386"/>
      <c r="AF176" s="386"/>
      <c r="AG176" s="386"/>
      <c r="AH176" s="386"/>
      <c r="AI176" s="386"/>
      <c r="AJ176" s="386"/>
      <c r="AK176" s="386"/>
      <c r="AL176" s="386"/>
      <c r="AM176" s="386"/>
      <c r="AN176" s="386"/>
      <c r="AO176" s="386"/>
      <c r="AP176" s="386"/>
      <c r="AQ176" s="386"/>
    </row>
    <row r="177" spans="3:43">
      <c r="C177" s="386"/>
      <c r="D177" s="386"/>
      <c r="E177" s="386"/>
      <c r="F177" s="386"/>
      <c r="G177" s="386"/>
      <c r="H177" s="386"/>
      <c r="I177" s="386"/>
      <c r="J177" s="386"/>
      <c r="K177" s="386"/>
      <c r="L177" s="386"/>
      <c r="M177" s="386"/>
      <c r="N177" s="386"/>
      <c r="O177" s="386"/>
      <c r="P177" s="386"/>
      <c r="Q177" s="386"/>
      <c r="R177" s="386"/>
      <c r="S177" s="386"/>
      <c r="T177" s="386"/>
      <c r="U177" s="386"/>
      <c r="V177" s="386"/>
      <c r="AB177" s="386"/>
      <c r="AC177" s="386"/>
      <c r="AD177" s="386"/>
      <c r="AE177" s="386"/>
      <c r="AF177" s="386"/>
      <c r="AG177" s="386"/>
      <c r="AH177" s="386"/>
      <c r="AI177" s="386"/>
      <c r="AJ177" s="386"/>
      <c r="AK177" s="386"/>
      <c r="AL177" s="386"/>
      <c r="AM177" s="386"/>
      <c r="AN177" s="386"/>
      <c r="AO177" s="386"/>
      <c r="AP177" s="386"/>
      <c r="AQ177" s="386"/>
    </row>
    <row r="178" spans="3:43">
      <c r="C178" s="386"/>
      <c r="D178" s="386"/>
      <c r="E178" s="386"/>
      <c r="F178" s="386"/>
      <c r="G178" s="386"/>
      <c r="H178" s="386"/>
      <c r="I178" s="386"/>
      <c r="J178" s="386"/>
      <c r="K178" s="386"/>
      <c r="L178" s="386"/>
      <c r="M178" s="386"/>
      <c r="N178" s="386"/>
      <c r="O178" s="386"/>
      <c r="P178" s="386"/>
      <c r="Q178" s="386"/>
      <c r="R178" s="386"/>
      <c r="S178" s="386"/>
      <c r="T178" s="386"/>
      <c r="U178" s="386"/>
      <c r="V178" s="386"/>
      <c r="AB178" s="386"/>
      <c r="AC178" s="386"/>
      <c r="AD178" s="386"/>
      <c r="AE178" s="386"/>
      <c r="AF178" s="386"/>
      <c r="AG178" s="386"/>
      <c r="AH178" s="386"/>
      <c r="AI178" s="386"/>
      <c r="AJ178" s="386"/>
      <c r="AK178" s="386"/>
      <c r="AL178" s="386"/>
      <c r="AM178" s="386"/>
      <c r="AN178" s="386"/>
      <c r="AO178" s="386"/>
      <c r="AP178" s="386"/>
      <c r="AQ178" s="386"/>
    </row>
    <row r="179" spans="3:43">
      <c r="C179" s="386"/>
      <c r="D179" s="386"/>
      <c r="E179" s="386"/>
      <c r="F179" s="386"/>
      <c r="G179" s="386"/>
      <c r="H179" s="386"/>
      <c r="I179" s="386"/>
      <c r="J179" s="386"/>
      <c r="K179" s="386"/>
      <c r="L179" s="386"/>
      <c r="M179" s="386"/>
      <c r="N179" s="386"/>
      <c r="O179" s="386"/>
      <c r="P179" s="386"/>
      <c r="Q179" s="386"/>
      <c r="R179" s="386"/>
      <c r="S179" s="386"/>
      <c r="T179" s="386"/>
      <c r="U179" s="386"/>
      <c r="V179" s="386"/>
      <c r="W179" s="386"/>
      <c r="X179" s="386"/>
      <c r="Y179" s="386"/>
      <c r="Z179" s="386"/>
      <c r="AA179" s="386"/>
      <c r="AB179" s="386"/>
      <c r="AC179" s="386"/>
      <c r="AD179" s="386"/>
      <c r="AE179" s="386"/>
      <c r="AF179" s="386"/>
      <c r="AG179" s="386"/>
      <c r="AH179" s="386"/>
      <c r="AI179" s="386"/>
      <c r="AJ179" s="386"/>
      <c r="AK179" s="386"/>
      <c r="AL179" s="386"/>
      <c r="AM179" s="386"/>
      <c r="AN179" s="386"/>
      <c r="AO179" s="386"/>
      <c r="AP179" s="386"/>
      <c r="AQ179" s="386"/>
    </row>
    <row r="180" spans="3:43">
      <c r="C180" s="386"/>
      <c r="D180" s="386"/>
      <c r="E180" s="386"/>
      <c r="F180" s="386"/>
      <c r="G180" s="386"/>
      <c r="H180" s="386"/>
      <c r="I180" s="386"/>
      <c r="J180" s="386"/>
      <c r="K180" s="386"/>
      <c r="L180" s="386"/>
      <c r="M180" s="386"/>
      <c r="N180" s="386"/>
      <c r="O180" s="386"/>
      <c r="P180" s="386"/>
      <c r="Q180" s="386"/>
      <c r="R180" s="386"/>
      <c r="S180" s="386"/>
      <c r="T180" s="386"/>
      <c r="U180" s="386"/>
      <c r="V180" s="386"/>
      <c r="AB180" s="386"/>
      <c r="AC180" s="386"/>
      <c r="AD180" s="386"/>
      <c r="AE180" s="386"/>
      <c r="AF180" s="386"/>
      <c r="AG180" s="386"/>
      <c r="AH180" s="386"/>
      <c r="AI180" s="386"/>
      <c r="AJ180" s="386"/>
      <c r="AK180" s="386"/>
      <c r="AL180" s="386"/>
      <c r="AM180" s="386"/>
      <c r="AN180" s="386"/>
      <c r="AO180" s="386"/>
      <c r="AP180" s="386"/>
      <c r="AQ180" s="386"/>
    </row>
    <row r="181" spans="3:43">
      <c r="C181" s="386"/>
      <c r="D181" s="386"/>
      <c r="E181" s="386"/>
      <c r="F181" s="386"/>
      <c r="G181" s="386"/>
      <c r="H181" s="386"/>
      <c r="I181" s="386"/>
      <c r="J181" s="386"/>
      <c r="K181" s="386"/>
      <c r="L181" s="386"/>
      <c r="M181" s="386"/>
      <c r="N181" s="386"/>
      <c r="O181" s="386"/>
      <c r="P181" s="386"/>
      <c r="Q181" s="386"/>
      <c r="R181" s="386"/>
      <c r="S181" s="386"/>
      <c r="T181" s="386"/>
      <c r="U181" s="386"/>
      <c r="V181" s="386"/>
      <c r="AB181" s="386"/>
      <c r="AC181" s="386"/>
      <c r="AD181" s="386"/>
      <c r="AE181" s="386"/>
      <c r="AF181" s="386"/>
      <c r="AG181" s="386"/>
      <c r="AH181" s="386"/>
      <c r="AI181" s="386"/>
      <c r="AJ181" s="386"/>
      <c r="AK181" s="386"/>
      <c r="AL181" s="386"/>
      <c r="AM181" s="386"/>
      <c r="AN181" s="386"/>
      <c r="AO181" s="386"/>
      <c r="AP181" s="386"/>
      <c r="AQ181" s="386"/>
    </row>
    <row r="182" spans="3:43">
      <c r="C182" s="386"/>
      <c r="D182" s="386"/>
      <c r="E182" s="386"/>
      <c r="F182" s="386"/>
      <c r="G182" s="386"/>
      <c r="H182" s="386"/>
      <c r="I182" s="386"/>
      <c r="J182" s="386"/>
      <c r="K182" s="386"/>
      <c r="L182" s="386"/>
      <c r="M182" s="386"/>
      <c r="N182" s="386"/>
      <c r="O182" s="386"/>
      <c r="P182" s="386"/>
      <c r="Q182" s="386"/>
      <c r="R182" s="386"/>
      <c r="S182" s="386"/>
      <c r="T182" s="386"/>
      <c r="U182" s="386"/>
      <c r="V182" s="386"/>
      <c r="AB182" s="386"/>
      <c r="AC182" s="386"/>
      <c r="AD182" s="386"/>
      <c r="AE182" s="386"/>
      <c r="AF182" s="386"/>
      <c r="AG182" s="386"/>
      <c r="AH182" s="386"/>
      <c r="AI182" s="386"/>
      <c r="AJ182" s="386"/>
      <c r="AK182" s="386"/>
      <c r="AL182" s="386"/>
      <c r="AM182" s="386"/>
      <c r="AN182" s="386"/>
      <c r="AO182" s="386"/>
      <c r="AP182" s="386"/>
      <c r="AQ182" s="386"/>
    </row>
    <row r="183" spans="3:43">
      <c r="C183" s="386"/>
      <c r="D183" s="386"/>
      <c r="E183" s="386"/>
      <c r="F183" s="386"/>
      <c r="G183" s="386"/>
      <c r="H183" s="386"/>
      <c r="I183" s="386"/>
      <c r="J183" s="386"/>
      <c r="K183" s="386"/>
      <c r="L183" s="386"/>
      <c r="M183" s="386"/>
      <c r="N183" s="386"/>
      <c r="O183" s="386"/>
      <c r="P183" s="386"/>
      <c r="Q183" s="386"/>
      <c r="R183" s="386"/>
      <c r="S183" s="386"/>
      <c r="T183" s="386"/>
      <c r="U183" s="386"/>
      <c r="V183" s="386"/>
      <c r="AB183" s="386"/>
      <c r="AC183" s="386"/>
      <c r="AD183" s="386"/>
      <c r="AE183" s="386"/>
      <c r="AF183" s="386"/>
      <c r="AG183" s="386"/>
      <c r="AH183" s="386"/>
      <c r="AI183" s="386"/>
      <c r="AJ183" s="386"/>
      <c r="AK183" s="386"/>
      <c r="AL183" s="386"/>
      <c r="AM183" s="386"/>
      <c r="AN183" s="386"/>
      <c r="AO183" s="386"/>
      <c r="AP183" s="386"/>
      <c r="AQ183" s="386"/>
    </row>
    <row r="184" spans="3:43">
      <c r="C184" s="386"/>
      <c r="D184" s="386"/>
      <c r="E184" s="386"/>
      <c r="F184" s="386"/>
      <c r="G184" s="386"/>
      <c r="H184" s="386"/>
      <c r="I184" s="386"/>
      <c r="J184" s="386"/>
      <c r="K184" s="386"/>
      <c r="L184" s="386"/>
      <c r="M184" s="386"/>
      <c r="N184" s="386"/>
      <c r="O184" s="386"/>
      <c r="P184" s="386"/>
      <c r="Q184" s="386"/>
      <c r="R184" s="386"/>
      <c r="S184" s="386"/>
      <c r="T184" s="386"/>
      <c r="U184" s="386"/>
      <c r="V184" s="386"/>
      <c r="AB184" s="386"/>
      <c r="AC184" s="386"/>
      <c r="AD184" s="386"/>
      <c r="AE184" s="386"/>
      <c r="AF184" s="386"/>
      <c r="AG184" s="386"/>
      <c r="AH184" s="386"/>
      <c r="AI184" s="386"/>
      <c r="AJ184" s="386"/>
      <c r="AK184" s="386"/>
      <c r="AL184" s="386"/>
      <c r="AM184" s="386"/>
      <c r="AN184" s="386"/>
      <c r="AO184" s="386"/>
      <c r="AP184" s="386"/>
      <c r="AQ184" s="386"/>
    </row>
    <row r="185" spans="3:43">
      <c r="C185" s="386"/>
      <c r="D185" s="386"/>
      <c r="E185" s="386"/>
      <c r="F185" s="386"/>
      <c r="G185" s="386"/>
      <c r="H185" s="386"/>
      <c r="I185" s="386"/>
      <c r="J185" s="386"/>
      <c r="K185" s="386"/>
      <c r="L185" s="386"/>
      <c r="M185" s="386"/>
      <c r="N185" s="386"/>
      <c r="O185" s="386"/>
      <c r="P185" s="386"/>
      <c r="Q185" s="386"/>
      <c r="R185" s="386"/>
      <c r="S185" s="386"/>
      <c r="T185" s="386"/>
      <c r="U185" s="386"/>
      <c r="V185" s="386"/>
      <c r="AB185" s="386"/>
      <c r="AC185" s="386"/>
      <c r="AD185" s="386"/>
      <c r="AE185" s="386"/>
      <c r="AF185" s="386"/>
      <c r="AG185" s="386"/>
      <c r="AH185" s="386"/>
      <c r="AI185" s="386"/>
      <c r="AJ185" s="386"/>
      <c r="AK185" s="386"/>
      <c r="AL185" s="386"/>
      <c r="AM185" s="386"/>
      <c r="AN185" s="386"/>
      <c r="AO185" s="386"/>
      <c r="AP185" s="386"/>
      <c r="AQ185" s="386"/>
    </row>
    <row r="186" spans="3:43">
      <c r="C186" s="386"/>
      <c r="D186" s="386"/>
      <c r="E186" s="386"/>
      <c r="F186" s="386"/>
      <c r="G186" s="386"/>
      <c r="H186" s="386"/>
      <c r="I186" s="386"/>
      <c r="J186" s="386"/>
      <c r="K186" s="386"/>
      <c r="L186" s="386"/>
      <c r="M186" s="386"/>
      <c r="N186" s="386"/>
      <c r="O186" s="386"/>
      <c r="P186" s="386"/>
      <c r="Q186" s="386"/>
      <c r="R186" s="386"/>
      <c r="S186" s="386"/>
      <c r="T186" s="386"/>
      <c r="U186" s="386"/>
      <c r="V186" s="386"/>
      <c r="AB186" s="386"/>
      <c r="AC186" s="386"/>
      <c r="AD186" s="386"/>
      <c r="AE186" s="386"/>
      <c r="AF186" s="386"/>
      <c r="AG186" s="386"/>
      <c r="AH186" s="386"/>
      <c r="AI186" s="386"/>
      <c r="AJ186" s="386"/>
      <c r="AK186" s="386"/>
      <c r="AL186" s="386"/>
      <c r="AM186" s="386"/>
      <c r="AN186" s="386"/>
      <c r="AO186" s="386"/>
      <c r="AP186" s="386"/>
      <c r="AQ186" s="386"/>
    </row>
    <row r="187" spans="3:43">
      <c r="C187" s="386"/>
      <c r="D187" s="386"/>
      <c r="E187" s="386"/>
      <c r="F187" s="386"/>
      <c r="G187" s="386"/>
      <c r="H187" s="386"/>
      <c r="I187" s="386"/>
      <c r="J187" s="386"/>
      <c r="K187" s="386"/>
      <c r="L187" s="386"/>
      <c r="M187" s="386"/>
      <c r="N187" s="386"/>
      <c r="O187" s="386"/>
      <c r="P187" s="386"/>
      <c r="Q187" s="386"/>
      <c r="R187" s="386"/>
      <c r="S187" s="386"/>
      <c r="T187" s="386"/>
      <c r="U187" s="386"/>
      <c r="V187" s="386"/>
      <c r="AB187" s="386"/>
      <c r="AC187" s="386"/>
      <c r="AD187" s="386"/>
      <c r="AE187" s="386"/>
      <c r="AF187" s="386"/>
      <c r="AG187" s="386"/>
      <c r="AH187" s="386"/>
      <c r="AI187" s="386"/>
      <c r="AJ187" s="386"/>
      <c r="AK187" s="386"/>
      <c r="AL187" s="386"/>
      <c r="AM187" s="386"/>
      <c r="AN187" s="386"/>
      <c r="AO187" s="386"/>
      <c r="AP187" s="386"/>
      <c r="AQ187" s="386"/>
    </row>
  </sheetData>
  <sortState xmlns:xlrd2="http://schemas.microsoft.com/office/spreadsheetml/2017/richdata2" columnSort="1" ref="AB86:AQ116">
    <sortCondition descending="1" ref="AB86:AQ86"/>
  </sortState>
  <pageMargins left="0.7" right="0.7" top="0.75" bottom="0.75" header="0.3" footer="0.3"/>
  <pageSetup paperSize="9" orientation="portrait" verticalDpi="144"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7">
    <tabColor theme="8" tint="0.59999389629810485"/>
  </sheetPr>
  <dimension ref="A1:AT102"/>
  <sheetViews>
    <sheetView showGridLines="0" workbookViewId="0">
      <selection activeCell="A134" sqref="A134"/>
    </sheetView>
  </sheetViews>
  <sheetFormatPr baseColWidth="10" defaultColWidth="11.42578125" defaultRowHeight="14.25"/>
  <cols>
    <col min="1" max="1" width="4.28515625" style="19" customWidth="1"/>
    <col min="2" max="2" width="44.85546875" style="19" bestFit="1" customWidth="1"/>
    <col min="3" max="4" width="10.5703125" style="19" hidden="1" customWidth="1"/>
    <col min="5" max="5" width="10.5703125" style="19" customWidth="1"/>
    <col min="6" max="10" width="7.28515625" style="19" customWidth="1"/>
    <col min="11" max="14" width="8.85546875" style="19" customWidth="1"/>
    <col min="15" max="20" width="9.7109375" style="19" customWidth="1"/>
    <col min="21" max="34" width="11" style="19" customWidth="1"/>
    <col min="35" max="41" width="13.7109375" style="19" bestFit="1" customWidth="1"/>
    <col min="42" max="42" width="9.42578125" style="19" bestFit="1" customWidth="1"/>
    <col min="43" max="47" width="13.7109375" style="19" bestFit="1" customWidth="1"/>
    <col min="48" max="16384" width="11.42578125" style="19"/>
  </cols>
  <sheetData>
    <row r="1" spans="1:41" ht="18.75" customHeight="1"/>
    <row r="2" spans="1:41" ht="18.75" customHeight="1">
      <c r="A2" s="20" t="s">
        <v>55</v>
      </c>
      <c r="B2" s="21"/>
      <c r="C2" s="21"/>
      <c r="D2" s="21"/>
      <c r="E2" s="21"/>
      <c r="F2" s="21"/>
      <c r="G2" s="21"/>
      <c r="H2" s="21"/>
      <c r="I2" s="21"/>
      <c r="J2" s="21"/>
      <c r="K2" s="21"/>
      <c r="L2" s="21"/>
      <c r="M2" s="21"/>
      <c r="N2" s="21"/>
      <c r="O2" s="21"/>
      <c r="P2" s="21"/>
      <c r="Q2" s="21"/>
      <c r="R2" s="21"/>
      <c r="S2" s="21"/>
      <c r="T2" s="21"/>
      <c r="U2" s="22"/>
      <c r="V2" s="22"/>
    </row>
    <row r="3" spans="1:41" ht="18.75" customHeight="1">
      <c r="A3" s="20"/>
      <c r="B3" s="21"/>
      <c r="C3" s="21"/>
      <c r="D3" s="21"/>
      <c r="E3" s="21"/>
      <c r="F3" s="21"/>
      <c r="G3" s="21"/>
      <c r="H3" s="21"/>
      <c r="I3" s="21"/>
      <c r="J3" s="21"/>
      <c r="K3" s="21"/>
      <c r="L3" s="21"/>
      <c r="M3" s="21"/>
      <c r="N3" s="21"/>
      <c r="O3" s="21"/>
      <c r="P3" s="21"/>
      <c r="Q3" s="21"/>
      <c r="R3" s="21"/>
      <c r="S3" s="21"/>
      <c r="T3" s="21"/>
      <c r="U3" s="22"/>
      <c r="V3" s="22"/>
    </row>
    <row r="4" spans="1:41" ht="14.25" customHeight="1">
      <c r="A4" s="20"/>
      <c r="B4" s="21"/>
      <c r="C4" s="21"/>
      <c r="D4" s="21"/>
      <c r="E4" s="21"/>
      <c r="F4" s="21"/>
      <c r="G4" s="21"/>
      <c r="H4" s="21"/>
      <c r="I4" s="21"/>
      <c r="J4" s="21"/>
      <c r="K4" s="21"/>
      <c r="L4" s="21"/>
      <c r="M4" s="21"/>
      <c r="N4" s="21"/>
      <c r="O4" s="21"/>
      <c r="P4" s="21"/>
      <c r="Q4" s="21"/>
      <c r="R4" s="21"/>
      <c r="S4" s="21"/>
      <c r="T4" s="21"/>
      <c r="X4" s="22"/>
      <c r="Y4" s="21"/>
    </row>
    <row r="5" spans="1:41" ht="14.25" customHeight="1">
      <c r="A5" s="20"/>
      <c r="B5" s="90" t="s">
        <v>553</v>
      </c>
      <c r="C5" s="137" t="s">
        <v>531</v>
      </c>
      <c r="D5" s="137" t="s">
        <v>532</v>
      </c>
      <c r="E5" s="137" t="s">
        <v>533</v>
      </c>
      <c r="F5" s="138" t="s">
        <v>534</v>
      </c>
      <c r="G5" s="138" t="s">
        <v>535</v>
      </c>
      <c r="H5" s="138" t="s">
        <v>536</v>
      </c>
      <c r="I5" s="138" t="s">
        <v>537</v>
      </c>
      <c r="J5" s="138" t="s">
        <v>538</v>
      </c>
      <c r="K5" s="138" t="s">
        <v>539</v>
      </c>
      <c r="L5" s="138" t="s">
        <v>540</v>
      </c>
      <c r="M5" s="138" t="s">
        <v>541</v>
      </c>
      <c r="N5" s="138" t="s">
        <v>542</v>
      </c>
      <c r="O5" s="138" t="s">
        <v>543</v>
      </c>
      <c r="P5" s="138" t="s">
        <v>544</v>
      </c>
      <c r="Q5" s="138" t="s">
        <v>545</v>
      </c>
      <c r="R5" s="138" t="s">
        <v>485</v>
      </c>
      <c r="S5" s="138" t="s">
        <v>546</v>
      </c>
      <c r="T5" s="138" t="s">
        <v>547</v>
      </c>
      <c r="U5" s="138" t="s">
        <v>548</v>
      </c>
      <c r="V5" s="138" t="s">
        <v>489</v>
      </c>
      <c r="W5" s="138" t="s">
        <v>490</v>
      </c>
      <c r="X5" s="138" t="s">
        <v>491</v>
      </c>
      <c r="Y5" s="138" t="s">
        <v>492</v>
      </c>
      <c r="Z5" s="138" t="s">
        <v>493</v>
      </c>
      <c r="AA5" s="138" t="s">
        <v>494</v>
      </c>
      <c r="AB5" s="138" t="s">
        <v>495</v>
      </c>
      <c r="AC5" s="138" t="s">
        <v>496</v>
      </c>
      <c r="AD5" s="138" t="s">
        <v>497</v>
      </c>
      <c r="AE5" s="138" t="s">
        <v>498</v>
      </c>
      <c r="AF5" s="138" t="s">
        <v>499</v>
      </c>
      <c r="AG5" s="138" t="s">
        <v>500</v>
      </c>
      <c r="AH5" s="138" t="s">
        <v>501</v>
      </c>
      <c r="AI5" s="138" t="s">
        <v>502</v>
      </c>
      <c r="AJ5" s="138" t="s">
        <v>503</v>
      </c>
      <c r="AK5" s="138" t="s">
        <v>504</v>
      </c>
      <c r="AL5" s="138" t="s">
        <v>505</v>
      </c>
      <c r="AM5" s="138" t="s">
        <v>506</v>
      </c>
      <c r="AN5" s="138" t="s">
        <v>507</v>
      </c>
      <c r="AO5" s="138" t="s">
        <v>508</v>
      </c>
    </row>
    <row r="6" spans="1:41" ht="14.25" customHeight="1">
      <c r="B6" s="117" t="s">
        <v>322</v>
      </c>
      <c r="C6" s="139"/>
      <c r="D6" s="139"/>
      <c r="E6" s="139">
        <v>411.55086698999997</v>
      </c>
      <c r="F6" s="118">
        <v>413.60742979999998</v>
      </c>
      <c r="G6" s="118">
        <v>414.50417284000002</v>
      </c>
      <c r="H6" s="118">
        <v>404.41104115000002</v>
      </c>
      <c r="I6" s="118">
        <v>400.19798438999999</v>
      </c>
      <c r="J6" s="118">
        <v>394.77290163000004</v>
      </c>
      <c r="K6" s="118">
        <v>393.7506075</v>
      </c>
      <c r="L6" s="118">
        <v>343.21672737</v>
      </c>
      <c r="M6" s="118">
        <v>340.65473609999998</v>
      </c>
      <c r="N6" s="118">
        <v>326.87471619000002</v>
      </c>
      <c r="O6" s="118">
        <v>315.43062936000001</v>
      </c>
      <c r="P6" s="118">
        <v>304.42660251999996</v>
      </c>
      <c r="Q6" s="118">
        <v>296.869035</v>
      </c>
      <c r="R6" s="118">
        <v>294.97962173999997</v>
      </c>
      <c r="S6" s="118">
        <v>282.87564939999999</v>
      </c>
      <c r="T6" s="118">
        <v>285.75890473999993</v>
      </c>
      <c r="U6" s="118">
        <v>297.39006264</v>
      </c>
      <c r="V6" s="118">
        <v>287.29602041999993</v>
      </c>
      <c r="W6" s="118">
        <v>280.548</v>
      </c>
      <c r="X6" s="118">
        <v>278.55900000000003</v>
      </c>
      <c r="Y6" s="118">
        <v>283.28100000000001</v>
      </c>
      <c r="Z6" s="118">
        <v>284.42399999999998</v>
      </c>
      <c r="AA6" s="118">
        <v>285.52100000000002</v>
      </c>
      <c r="AB6" s="118">
        <v>269.351</v>
      </c>
      <c r="AC6" s="118">
        <v>254.596</v>
      </c>
      <c r="AD6" s="118">
        <v>274.572</v>
      </c>
      <c r="AE6" s="118">
        <v>278.03300000000002</v>
      </c>
      <c r="AF6" s="118">
        <v>266.14800000000002</v>
      </c>
      <c r="AG6" s="118">
        <v>266.42399999999998</v>
      </c>
      <c r="AH6" s="118">
        <v>290.89600000000002</v>
      </c>
      <c r="AI6" s="118">
        <v>285.54899999999998</v>
      </c>
      <c r="AJ6" s="118">
        <v>259.94200000000001</v>
      </c>
      <c r="AK6" s="118">
        <v>246.90799999999999</v>
      </c>
      <c r="AL6" s="118">
        <v>257.77</v>
      </c>
      <c r="AM6" s="118">
        <v>307.82100000000003</v>
      </c>
      <c r="AN6" s="118">
        <v>233.197</v>
      </c>
      <c r="AO6" s="118">
        <v>236.55</v>
      </c>
    </row>
    <row r="7" spans="1:41" ht="14.25" customHeight="1">
      <c r="B7" s="117" t="s">
        <v>873</v>
      </c>
      <c r="C7" s="139"/>
      <c r="D7" s="139"/>
      <c r="E7" s="139">
        <v>0</v>
      </c>
      <c r="F7" s="118">
        <v>80</v>
      </c>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row>
    <row r="8" spans="1:41" ht="14.25" customHeight="1">
      <c r="B8" s="117" t="s">
        <v>596</v>
      </c>
      <c r="C8" s="139"/>
      <c r="D8" s="139"/>
      <c r="E8" s="139">
        <v>40.886325299999996</v>
      </c>
      <c r="F8" s="118">
        <v>40.620199949999993</v>
      </c>
      <c r="G8" s="118">
        <v>48.083805689999998</v>
      </c>
      <c r="H8" s="118">
        <v>39.357248899999988</v>
      </c>
      <c r="I8" s="118">
        <v>38.990546189999982</v>
      </c>
      <c r="J8" s="118">
        <v>39.534065230000003</v>
      </c>
      <c r="K8" s="118">
        <v>65.489086010000008</v>
      </c>
      <c r="L8" s="118">
        <v>29.574036670000002</v>
      </c>
      <c r="M8" s="118">
        <v>29.381499269999999</v>
      </c>
      <c r="N8" s="118">
        <v>34.93807743</v>
      </c>
      <c r="O8" s="118">
        <v>37.497087400000005</v>
      </c>
      <c r="P8" s="118">
        <v>29.630794240000004</v>
      </c>
      <c r="Q8" s="118">
        <v>29.449424090000008</v>
      </c>
      <c r="R8" s="118">
        <v>34.046527000000012</v>
      </c>
      <c r="S8" s="118">
        <v>24.630368140000002</v>
      </c>
      <c r="T8" s="118">
        <v>30.42188406</v>
      </c>
      <c r="U8" s="118">
        <v>36.490387210000002</v>
      </c>
      <c r="V8" s="118">
        <v>30.888339289999998</v>
      </c>
      <c r="W8" s="118">
        <v>30.260999999999999</v>
      </c>
      <c r="X8" s="118">
        <v>31.02</v>
      </c>
      <c r="Y8" s="118">
        <v>30.262</v>
      </c>
      <c r="Z8" s="118">
        <v>30.808</v>
      </c>
      <c r="AA8" s="118">
        <v>32.718000000000004</v>
      </c>
      <c r="AB8" s="118">
        <v>32.697000000000003</v>
      </c>
      <c r="AC8" s="118">
        <v>31.771000000000001</v>
      </c>
      <c r="AD8" s="118">
        <v>34.5</v>
      </c>
      <c r="AE8" s="118">
        <v>32.222999999999999</v>
      </c>
      <c r="AF8" s="118">
        <v>31.32</v>
      </c>
      <c r="AG8" s="118">
        <v>31.853999999999999</v>
      </c>
      <c r="AH8" s="118">
        <v>35.542999999999999</v>
      </c>
      <c r="AI8" s="118">
        <v>23.056999999999999</v>
      </c>
      <c r="AJ8" s="118">
        <v>24.363</v>
      </c>
      <c r="AK8" s="118">
        <v>31.885999999999999</v>
      </c>
      <c r="AL8" s="118">
        <v>23.184999999999999</v>
      </c>
      <c r="AM8" s="118">
        <v>22.039000000000001</v>
      </c>
      <c r="AN8" s="118">
        <v>20.413</v>
      </c>
      <c r="AO8" s="118">
        <v>20.779</v>
      </c>
    </row>
    <row r="9" spans="1:41">
      <c r="B9" s="117" t="s">
        <v>597</v>
      </c>
      <c r="C9" s="139"/>
      <c r="D9" s="139"/>
      <c r="E9" s="139">
        <v>134.11022614000001</v>
      </c>
      <c r="F9" s="118">
        <v>135.98252854</v>
      </c>
      <c r="G9" s="118">
        <v>157.64991642999996</v>
      </c>
      <c r="H9" s="118">
        <v>125.92401454</v>
      </c>
      <c r="I9" s="118">
        <v>170.83101319999997</v>
      </c>
      <c r="J9" s="118">
        <v>122.01430092999999</v>
      </c>
      <c r="K9" s="118">
        <v>116.46939436</v>
      </c>
      <c r="L9" s="118">
        <v>101.34065765</v>
      </c>
      <c r="M9" s="118">
        <v>105.52534089000001</v>
      </c>
      <c r="N9" s="118">
        <v>99.958444510000007</v>
      </c>
      <c r="O9" s="118">
        <v>96.632495300000016</v>
      </c>
      <c r="P9" s="118">
        <v>90.088726269999995</v>
      </c>
      <c r="Q9" s="118">
        <v>87.472447199999991</v>
      </c>
      <c r="R9" s="118">
        <v>88.787455530000003</v>
      </c>
      <c r="S9" s="118">
        <v>83.796795450000005</v>
      </c>
      <c r="T9" s="118">
        <v>81.807268579999999</v>
      </c>
      <c r="U9" s="118">
        <v>79.893570569999994</v>
      </c>
      <c r="V9" s="118">
        <v>82.230735119999991</v>
      </c>
      <c r="W9" s="118">
        <v>86.424000000000007</v>
      </c>
      <c r="X9" s="118">
        <v>76.673000000000002</v>
      </c>
      <c r="Y9" s="118">
        <v>77.334000000000003</v>
      </c>
      <c r="Z9" s="118">
        <v>77.869</v>
      </c>
      <c r="AA9" s="118">
        <v>72.757999999999996</v>
      </c>
      <c r="AB9" s="118">
        <v>79.5</v>
      </c>
      <c r="AC9" s="118">
        <v>79.55</v>
      </c>
      <c r="AD9" s="118">
        <v>71.052000000000007</v>
      </c>
      <c r="AE9" s="118">
        <v>69.369</v>
      </c>
      <c r="AF9" s="118">
        <v>71.795000000000002</v>
      </c>
      <c r="AG9" s="118">
        <v>73.775999999999996</v>
      </c>
      <c r="AH9" s="118">
        <v>70.983999999999995</v>
      </c>
      <c r="AI9" s="118">
        <v>67.120999999999995</v>
      </c>
      <c r="AJ9" s="118">
        <v>62.972999999999999</v>
      </c>
      <c r="AK9" s="118">
        <v>67.951999999999998</v>
      </c>
      <c r="AL9" s="118">
        <v>66.221999999999994</v>
      </c>
      <c r="AM9" s="118">
        <v>82.236000000000004</v>
      </c>
      <c r="AN9" s="118">
        <v>65.899000000000001</v>
      </c>
      <c r="AO9" s="118">
        <v>66.396000000000001</v>
      </c>
    </row>
    <row r="10" spans="1:41" ht="14.25" customHeight="1">
      <c r="B10" s="117" t="s">
        <v>598</v>
      </c>
      <c r="C10" s="139"/>
      <c r="D10" s="139"/>
      <c r="E10" s="139">
        <v>24.744003030000002</v>
      </c>
      <c r="F10" s="118">
        <v>29.792441029999999</v>
      </c>
      <c r="G10" s="118">
        <v>36.57911318</v>
      </c>
      <c r="H10" s="118">
        <v>24.514143870000002</v>
      </c>
      <c r="I10" s="118">
        <v>29.128671189999995</v>
      </c>
      <c r="J10" s="118">
        <v>27.501966999999997</v>
      </c>
      <c r="K10" s="118">
        <v>30.747054890000001</v>
      </c>
      <c r="L10" s="118">
        <v>23.209842139999999</v>
      </c>
      <c r="M10" s="118">
        <v>30.293208100000001</v>
      </c>
      <c r="N10" s="118">
        <v>22.459997140000002</v>
      </c>
      <c r="O10" s="118">
        <v>23.046043410000003</v>
      </c>
      <c r="P10" s="118">
        <v>20.70943171</v>
      </c>
      <c r="Q10" s="118">
        <v>27.482127869999996</v>
      </c>
      <c r="R10" s="118">
        <v>25.278892420000002</v>
      </c>
      <c r="S10" s="118">
        <v>23.016028890000001</v>
      </c>
      <c r="T10" s="118">
        <v>17.342761679999999</v>
      </c>
      <c r="U10" s="118">
        <v>25.597978139999999</v>
      </c>
      <c r="V10" s="118">
        <v>21.986387160000003</v>
      </c>
      <c r="W10" s="118">
        <v>26.600999999999999</v>
      </c>
      <c r="X10" s="118">
        <v>15.647</v>
      </c>
      <c r="Y10" s="118">
        <v>20.954000000000001</v>
      </c>
      <c r="Z10" s="118">
        <v>22.841999999999999</v>
      </c>
      <c r="AA10" s="118">
        <v>26.486000000000001</v>
      </c>
      <c r="AB10" s="118">
        <v>15.260999999999999</v>
      </c>
      <c r="AC10" s="118">
        <v>18.303000000000001</v>
      </c>
      <c r="AD10" s="118">
        <v>17.241</v>
      </c>
      <c r="AE10" s="118">
        <v>17.93</v>
      </c>
      <c r="AF10" s="118">
        <v>16.869</v>
      </c>
      <c r="AG10" s="118">
        <v>28.622</v>
      </c>
      <c r="AH10" s="118">
        <v>21.004000000000001</v>
      </c>
      <c r="AI10" s="118">
        <v>11.717000000000001</v>
      </c>
      <c r="AJ10" s="118">
        <v>33.584000000000003</v>
      </c>
      <c r="AK10" s="118">
        <v>32.814</v>
      </c>
      <c r="AL10" s="118">
        <v>24.122</v>
      </c>
      <c r="AM10" s="118">
        <v>27.675000000000001</v>
      </c>
      <c r="AN10" s="118">
        <v>24.251999999999999</v>
      </c>
      <c r="AO10" s="118">
        <v>32.03</v>
      </c>
    </row>
    <row r="11" spans="1:41" ht="14.25" customHeight="1">
      <c r="B11" s="117" t="s">
        <v>599</v>
      </c>
      <c r="C11" s="139"/>
      <c r="D11" s="139"/>
      <c r="E11" s="139">
        <v>21.794046139999999</v>
      </c>
      <c r="F11" s="118">
        <v>27.857357209999996</v>
      </c>
      <c r="G11" s="118">
        <v>41.091740219999991</v>
      </c>
      <c r="H11" s="118">
        <v>38.05401913</v>
      </c>
      <c r="I11" s="118">
        <v>19.768877750000001</v>
      </c>
      <c r="J11" s="118">
        <v>26.299468860000001</v>
      </c>
      <c r="K11" s="118">
        <v>18.237375449999998</v>
      </c>
      <c r="L11" s="118">
        <v>14.47246093</v>
      </c>
      <c r="M11" s="118">
        <v>18.129014050000002</v>
      </c>
      <c r="N11" s="118">
        <v>19.639441440000002</v>
      </c>
      <c r="O11" s="118">
        <v>18.499141819999998</v>
      </c>
      <c r="P11" s="118">
        <v>15.718877540000001</v>
      </c>
      <c r="Q11" s="118">
        <v>18.692829169999996</v>
      </c>
      <c r="R11" s="118">
        <v>21.574497169999997</v>
      </c>
      <c r="S11" s="118">
        <v>18.16080917</v>
      </c>
      <c r="T11" s="118">
        <v>15.212326920000001</v>
      </c>
      <c r="U11" s="118">
        <v>15.982068300000002</v>
      </c>
      <c r="V11" s="118">
        <v>19.502779889999999</v>
      </c>
      <c r="W11" s="118">
        <v>20.186</v>
      </c>
      <c r="X11" s="118">
        <v>13.199</v>
      </c>
      <c r="Y11" s="118">
        <v>14.497999999999999</v>
      </c>
      <c r="Z11" s="118">
        <v>14.891</v>
      </c>
      <c r="AA11" s="118">
        <v>14.438000000000001</v>
      </c>
      <c r="AB11" s="118">
        <v>13.478</v>
      </c>
      <c r="AC11" s="118">
        <v>11.558999999999999</v>
      </c>
      <c r="AD11" s="118">
        <v>15.132</v>
      </c>
      <c r="AE11" s="118">
        <v>13.420999999999999</v>
      </c>
      <c r="AF11" s="118">
        <v>12.074</v>
      </c>
      <c r="AG11" s="118">
        <v>15.244999999999999</v>
      </c>
      <c r="AH11" s="118">
        <v>7.8109999999999999</v>
      </c>
      <c r="AI11" s="118">
        <v>38.168999999999997</v>
      </c>
      <c r="AJ11" s="118">
        <v>18.231000000000002</v>
      </c>
      <c r="AK11" s="118">
        <v>23.558</v>
      </c>
      <c r="AL11" s="118">
        <v>21.684999999999999</v>
      </c>
      <c r="AM11" s="118">
        <v>28.116</v>
      </c>
      <c r="AN11" s="118">
        <v>19.707999999999998</v>
      </c>
      <c r="AO11" s="118">
        <v>23.943999999999999</v>
      </c>
    </row>
    <row r="12" spans="1:41" ht="14.25" customHeight="1">
      <c r="B12" s="117" t="s">
        <v>600</v>
      </c>
      <c r="C12" s="139"/>
      <c r="D12" s="139"/>
      <c r="E12" s="139">
        <v>55.856698070000014</v>
      </c>
      <c r="F12" s="118">
        <v>10.174278509999999</v>
      </c>
      <c r="G12" s="118">
        <v>28.951285760000005</v>
      </c>
      <c r="H12" s="118">
        <v>10.99225277</v>
      </c>
      <c r="I12" s="118">
        <v>24.809034560000001</v>
      </c>
      <c r="J12" s="118">
        <v>1.8371253799999998</v>
      </c>
      <c r="K12" s="118">
        <v>15.278468500000001</v>
      </c>
      <c r="L12" s="118">
        <v>4.3442843600000005</v>
      </c>
      <c r="M12" s="118">
        <v>1.508</v>
      </c>
      <c r="N12" s="118">
        <v>25.926955100000004</v>
      </c>
      <c r="O12" s="118">
        <v>4.1150819199999997</v>
      </c>
      <c r="P12" s="118">
        <v>0</v>
      </c>
      <c r="Q12" s="118">
        <v>0</v>
      </c>
      <c r="R12" s="118">
        <v>0</v>
      </c>
      <c r="S12" s="118">
        <v>0</v>
      </c>
      <c r="T12" s="118">
        <v>0</v>
      </c>
      <c r="U12" s="118">
        <v>0</v>
      </c>
      <c r="V12" s="118">
        <v>0</v>
      </c>
      <c r="W12" s="118">
        <v>0</v>
      </c>
      <c r="X12" s="118">
        <v>0</v>
      </c>
      <c r="Y12" s="118">
        <v>0</v>
      </c>
      <c r="Z12" s="118">
        <v>0</v>
      </c>
      <c r="AA12" s="118">
        <v>0</v>
      </c>
      <c r="AB12" s="118">
        <v>0</v>
      </c>
      <c r="AC12" s="118">
        <v>0</v>
      </c>
      <c r="AD12" s="118">
        <v>0</v>
      </c>
      <c r="AE12" s="118">
        <v>0</v>
      </c>
      <c r="AF12" s="118">
        <v>0</v>
      </c>
      <c r="AG12" s="118">
        <v>0</v>
      </c>
      <c r="AH12" s="118">
        <v>0</v>
      </c>
      <c r="AI12" s="118">
        <v>0</v>
      </c>
      <c r="AJ12" s="118">
        <v>0</v>
      </c>
      <c r="AK12" s="118">
        <v>0</v>
      </c>
      <c r="AL12" s="118"/>
      <c r="AM12" s="118"/>
      <c r="AN12" s="118"/>
      <c r="AO12" s="118"/>
    </row>
    <row r="13" spans="1:41" ht="14.25" customHeight="1">
      <c r="B13" s="119" t="s">
        <v>601</v>
      </c>
      <c r="C13" s="140"/>
      <c r="D13" s="140"/>
      <c r="E13" s="140">
        <v>94.445135750000006</v>
      </c>
      <c r="F13" s="120">
        <v>91.213851789999978</v>
      </c>
      <c r="G13" s="120">
        <v>115.51174869000002</v>
      </c>
      <c r="H13" s="120">
        <v>83.283227089999983</v>
      </c>
      <c r="I13" s="120">
        <v>101.66837409999999</v>
      </c>
      <c r="J13" s="120">
        <v>107.90441106</v>
      </c>
      <c r="K13" s="120">
        <v>123.77967905000001</v>
      </c>
      <c r="L13" s="120">
        <v>80.218263399999984</v>
      </c>
      <c r="M13" s="120">
        <v>110.57682119</v>
      </c>
      <c r="N13" s="120">
        <v>69.092657139999986</v>
      </c>
      <c r="O13" s="120">
        <v>98.94260417000001</v>
      </c>
      <c r="P13" s="120">
        <v>72.263149400000017</v>
      </c>
      <c r="Q13" s="120">
        <v>74.466696800000008</v>
      </c>
      <c r="R13" s="120">
        <v>64.654092720000008</v>
      </c>
      <c r="S13" s="120">
        <v>84.746796110000005</v>
      </c>
      <c r="T13" s="120">
        <v>65.184352040000007</v>
      </c>
      <c r="U13" s="120">
        <v>64.547478610000013</v>
      </c>
      <c r="V13" s="120">
        <v>61.915344510000004</v>
      </c>
      <c r="W13" s="120">
        <v>86.843000000000004</v>
      </c>
      <c r="X13" s="120">
        <v>58.097000000000008</v>
      </c>
      <c r="Y13" s="120">
        <v>65.242000000000004</v>
      </c>
      <c r="Z13" s="120">
        <v>54.038000000000004</v>
      </c>
      <c r="AA13" s="120">
        <v>71.625999999999991</v>
      </c>
      <c r="AB13" s="120">
        <v>55.036000000000001</v>
      </c>
      <c r="AC13" s="120">
        <v>51.117000000000004</v>
      </c>
      <c r="AD13" s="120">
        <v>74.055999999999997</v>
      </c>
      <c r="AE13" s="120">
        <v>78.713000000000008</v>
      </c>
      <c r="AF13" s="120">
        <v>59.246000000000002</v>
      </c>
      <c r="AG13" s="120">
        <v>73.411000000000001</v>
      </c>
      <c r="AH13" s="120">
        <v>67.488</v>
      </c>
      <c r="AI13" s="120">
        <v>79.843999999999994</v>
      </c>
      <c r="AJ13" s="120">
        <v>58.379000000000005</v>
      </c>
      <c r="AK13" s="120">
        <v>65.26700000000001</v>
      </c>
      <c r="AL13" s="120">
        <v>56.5</v>
      </c>
      <c r="AM13" s="120">
        <v>88.593000000000004</v>
      </c>
      <c r="AN13" s="120">
        <v>64.286000000000001</v>
      </c>
      <c r="AO13" s="120">
        <v>99.075000000000003</v>
      </c>
    </row>
    <row r="14" spans="1:41" ht="14.25" customHeight="1">
      <c r="B14" s="115" t="s">
        <v>213</v>
      </c>
      <c r="C14" s="141">
        <f t="shared" ref="C14:D14" si="0">SUM(C6:C13)</f>
        <v>0</v>
      </c>
      <c r="D14" s="141">
        <f t="shared" si="0"/>
        <v>0</v>
      </c>
      <c r="E14" s="141">
        <v>783.38730141999997</v>
      </c>
      <c r="F14" s="121">
        <v>829.24808682999992</v>
      </c>
      <c r="G14" s="121">
        <v>842.37178281000001</v>
      </c>
      <c r="H14" s="121">
        <v>726.53594745000009</v>
      </c>
      <c r="I14" s="121">
        <v>785.39450137999984</v>
      </c>
      <c r="J14" s="121">
        <v>719.86424009000018</v>
      </c>
      <c r="K14" s="121">
        <v>763.75166575999992</v>
      </c>
      <c r="L14" s="121">
        <v>596.37627251999993</v>
      </c>
      <c r="M14" s="121">
        <v>636.06861960000003</v>
      </c>
      <c r="N14" s="121">
        <v>598.89028895000001</v>
      </c>
      <c r="O14" s="121">
        <v>594.16308337999999</v>
      </c>
      <c r="P14" s="121">
        <v>532.83758167999997</v>
      </c>
      <c r="Q14" s="121">
        <v>534.43256012999996</v>
      </c>
      <c r="R14" s="121">
        <v>529.32108657999993</v>
      </c>
      <c r="S14" s="121">
        <v>517.22644716000002</v>
      </c>
      <c r="T14" s="121">
        <v>495.72749802000004</v>
      </c>
      <c r="U14" s="121">
        <v>519.90154546999997</v>
      </c>
      <c r="V14" s="121">
        <v>503.81960638999993</v>
      </c>
      <c r="W14" s="121">
        <v>530.86300000000006</v>
      </c>
      <c r="X14" s="121">
        <v>473.19500000000005</v>
      </c>
      <c r="Y14" s="121">
        <v>491.57100000000003</v>
      </c>
      <c r="Z14" s="121">
        <v>484.87200000000001</v>
      </c>
      <c r="AA14" s="121">
        <v>503.54699999999997</v>
      </c>
      <c r="AB14" s="121">
        <v>465.32300000000004</v>
      </c>
      <c r="AC14" s="121">
        <v>446.89600000000007</v>
      </c>
      <c r="AD14" s="121">
        <v>486.553</v>
      </c>
      <c r="AE14" s="121">
        <v>489.68900000000002</v>
      </c>
      <c r="AF14" s="121">
        <v>457.45200000000006</v>
      </c>
      <c r="AG14" s="121">
        <v>489.33199999999999</v>
      </c>
      <c r="AH14" s="121">
        <v>493.726</v>
      </c>
      <c r="AI14" s="121">
        <v>505.45699999999994</v>
      </c>
      <c r="AJ14" s="121">
        <v>457.47200000000004</v>
      </c>
      <c r="AK14" s="121">
        <v>468.38499999999999</v>
      </c>
      <c r="AL14" s="121">
        <v>449.48399999999998</v>
      </c>
      <c r="AM14" s="121">
        <v>556.48</v>
      </c>
      <c r="AN14" s="121">
        <v>427.75500000000005</v>
      </c>
      <c r="AO14" s="121">
        <v>478.774</v>
      </c>
    </row>
    <row r="15" spans="1:41" ht="14.25" customHeight="1">
      <c r="B15" s="117"/>
      <c r="C15" s="117"/>
      <c r="D15" s="117"/>
      <c r="E15" s="117"/>
      <c r="U15" s="118"/>
      <c r="V15" s="118"/>
      <c r="W15" s="118"/>
      <c r="X15" s="118"/>
      <c r="Y15" s="118"/>
      <c r="Z15" s="118"/>
      <c r="AA15" s="118"/>
      <c r="AB15" s="118"/>
      <c r="AC15" s="118"/>
      <c r="AD15" s="118"/>
      <c r="AE15" s="118"/>
      <c r="AF15" s="118"/>
      <c r="AG15" s="118"/>
      <c r="AH15" s="118"/>
      <c r="AI15" s="118"/>
      <c r="AJ15" s="118"/>
      <c r="AK15" s="118"/>
      <c r="AL15" s="118"/>
      <c r="AM15" s="118"/>
      <c r="AN15" s="118"/>
      <c r="AO15" s="118"/>
    </row>
    <row r="16" spans="1:41" ht="14.25" customHeight="1">
      <c r="B16" s="106"/>
      <c r="C16" s="106"/>
      <c r="D16" s="106"/>
      <c r="E16" s="106"/>
      <c r="F16" s="114"/>
      <c r="G16" s="114"/>
      <c r="H16" s="114"/>
      <c r="I16" s="114"/>
      <c r="J16" s="114"/>
      <c r="K16" s="114"/>
      <c r="L16" s="114"/>
      <c r="M16" s="114"/>
      <c r="N16" s="114"/>
      <c r="O16" s="114"/>
      <c r="P16" s="114"/>
      <c r="Q16" s="114"/>
      <c r="R16" s="114"/>
      <c r="S16" s="114"/>
      <c r="T16" s="114"/>
      <c r="U16" s="114"/>
      <c r="V16" s="114"/>
      <c r="W16" s="114"/>
    </row>
    <row r="20" spans="1:41" ht="15">
      <c r="A20" s="20" t="s">
        <v>56</v>
      </c>
    </row>
    <row r="22" spans="1:41">
      <c r="B22" s="23"/>
      <c r="C22" s="23"/>
      <c r="D22" s="23"/>
      <c r="E22" s="23"/>
      <c r="X22" s="22"/>
      <c r="Y22" s="85"/>
    </row>
    <row r="23" spans="1:41">
      <c r="B23" s="90" t="s">
        <v>602</v>
      </c>
      <c r="C23" s="137" t="s">
        <v>490</v>
      </c>
      <c r="D23" s="137" t="s">
        <v>546</v>
      </c>
      <c r="E23" s="137" t="s">
        <v>533</v>
      </c>
      <c r="F23" s="138" t="s">
        <v>534</v>
      </c>
      <c r="G23" s="138" t="s">
        <v>535</v>
      </c>
      <c r="H23" s="138" t="s">
        <v>536</v>
      </c>
      <c r="I23" s="138" t="s">
        <v>537</v>
      </c>
      <c r="J23" s="138" t="s">
        <v>538</v>
      </c>
      <c r="K23" s="138" t="s">
        <v>539</v>
      </c>
      <c r="L23" s="138" t="s">
        <v>540</v>
      </c>
      <c r="M23" s="138" t="s">
        <v>541</v>
      </c>
      <c r="N23" s="138" t="s">
        <v>542</v>
      </c>
      <c r="O23" s="138" t="s">
        <v>543</v>
      </c>
      <c r="P23" s="138" t="s">
        <v>544</v>
      </c>
      <c r="Q23" s="138" t="s">
        <v>545</v>
      </c>
      <c r="R23" s="138" t="s">
        <v>485</v>
      </c>
      <c r="S23" s="138" t="s">
        <v>546</v>
      </c>
      <c r="T23" s="138" t="s">
        <v>547</v>
      </c>
      <c r="U23" s="138" t="s">
        <v>548</v>
      </c>
      <c r="V23" s="138" t="s">
        <v>489</v>
      </c>
      <c r="W23" s="138" t="s">
        <v>490</v>
      </c>
      <c r="X23" s="138" t="s">
        <v>491</v>
      </c>
      <c r="Y23" s="138" t="s">
        <v>492</v>
      </c>
      <c r="Z23" s="138" t="s">
        <v>493</v>
      </c>
      <c r="AA23" s="138" t="s">
        <v>494</v>
      </c>
      <c r="AB23" s="138" t="s">
        <v>495</v>
      </c>
      <c r="AC23" s="138" t="s">
        <v>496</v>
      </c>
      <c r="AD23" s="138" t="s">
        <v>497</v>
      </c>
      <c r="AE23" s="138" t="s">
        <v>498</v>
      </c>
      <c r="AF23" s="138" t="s">
        <v>499</v>
      </c>
      <c r="AG23" s="138" t="s">
        <v>500</v>
      </c>
      <c r="AH23" s="138" t="s">
        <v>501</v>
      </c>
      <c r="AI23" s="138" t="s">
        <v>502</v>
      </c>
      <c r="AJ23" s="138" t="s">
        <v>503</v>
      </c>
      <c r="AK23" s="138" t="s">
        <v>504</v>
      </c>
      <c r="AL23" s="138" t="s">
        <v>505</v>
      </c>
      <c r="AM23" s="138" t="s">
        <v>506</v>
      </c>
      <c r="AN23" s="138" t="s">
        <v>507</v>
      </c>
      <c r="AO23" s="138" t="s">
        <v>508</v>
      </c>
    </row>
    <row r="24" spans="1:41">
      <c r="B24" s="117" t="s">
        <v>322</v>
      </c>
      <c r="C24" s="139"/>
      <c r="D24" s="139"/>
      <c r="E24" s="139">
        <v>282.08315090999997</v>
      </c>
      <c r="F24" s="118">
        <v>284.77009256999997</v>
      </c>
      <c r="G24" s="118">
        <v>292.93221863999997</v>
      </c>
      <c r="H24" s="118">
        <v>283.84376126000001</v>
      </c>
      <c r="I24" s="118">
        <v>267.56542900999995</v>
      </c>
      <c r="J24" s="118">
        <v>264.42826807</v>
      </c>
      <c r="K24" s="118">
        <v>271.22986152999994</v>
      </c>
      <c r="L24" s="118">
        <v>229.80436263999997</v>
      </c>
      <c r="M24" s="118">
        <v>220.45183174000005</v>
      </c>
      <c r="N24" s="118">
        <v>217.27683460999998</v>
      </c>
      <c r="O24" s="118">
        <v>219.86774331000004</v>
      </c>
      <c r="P24" s="118">
        <v>207.99872905999999</v>
      </c>
      <c r="Q24" s="118">
        <v>200.63720428000008</v>
      </c>
      <c r="R24" s="118">
        <v>199.84832144999999</v>
      </c>
      <c r="S24" s="118">
        <v>198.36521462999997</v>
      </c>
      <c r="T24" s="118">
        <v>191.45118721999992</v>
      </c>
      <c r="U24" s="118">
        <v>184.72073889000004</v>
      </c>
      <c r="V24" s="118">
        <v>183.38963967000001</v>
      </c>
      <c r="W24" s="118">
        <v>175.27500000000001</v>
      </c>
      <c r="X24" s="118">
        <v>178.191</v>
      </c>
      <c r="Y24" s="118">
        <v>174.03</v>
      </c>
      <c r="Z24" s="118">
        <v>178.34100000000001</v>
      </c>
      <c r="AA24" s="118">
        <v>173.298</v>
      </c>
      <c r="AB24" s="118">
        <v>166.66800000000001</v>
      </c>
      <c r="AC24" s="118">
        <v>165.88200000000001</v>
      </c>
      <c r="AD24" s="118">
        <v>172.386</v>
      </c>
      <c r="AE24" s="118">
        <v>169.512</v>
      </c>
      <c r="AF24" s="118">
        <v>171.42599999999999</v>
      </c>
      <c r="AG24" s="118">
        <v>173.92400000000001</v>
      </c>
      <c r="AH24" s="118">
        <v>184.37</v>
      </c>
      <c r="AI24" s="118">
        <v>175.964</v>
      </c>
      <c r="AJ24" s="118">
        <v>168.851</v>
      </c>
      <c r="AK24" s="118">
        <v>162.48699999999999</v>
      </c>
      <c r="AL24" s="118">
        <v>166.608</v>
      </c>
      <c r="AM24" s="118">
        <v>224.37200000000001</v>
      </c>
      <c r="AN24" s="118">
        <v>167.26900000000001</v>
      </c>
      <c r="AO24" s="118">
        <v>176.596</v>
      </c>
    </row>
    <row r="25" spans="1:41">
      <c r="B25" s="117" t="s">
        <v>873</v>
      </c>
      <c r="C25" s="139"/>
      <c r="D25" s="139"/>
      <c r="E25" s="139">
        <v>0</v>
      </c>
      <c r="F25" s="118">
        <v>80</v>
      </c>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row>
    <row r="26" spans="1:41">
      <c r="B26" s="117" t="s">
        <v>596</v>
      </c>
      <c r="C26" s="139"/>
      <c r="D26" s="139"/>
      <c r="E26" s="139">
        <v>37.12661061</v>
      </c>
      <c r="F26" s="118">
        <v>36.427754249999985</v>
      </c>
      <c r="G26" s="118">
        <v>42.912650540000001</v>
      </c>
      <c r="H26" s="118">
        <v>34.698166969999988</v>
      </c>
      <c r="I26" s="118">
        <v>35.170705649999981</v>
      </c>
      <c r="J26" s="118">
        <v>34.84095567</v>
      </c>
      <c r="K26" s="118">
        <v>31.00008935</v>
      </c>
      <c r="L26" s="118">
        <v>24.738771550000003</v>
      </c>
      <c r="M26" s="118">
        <v>24.458872940000003</v>
      </c>
      <c r="N26" s="118">
        <v>24.973397239999997</v>
      </c>
      <c r="O26" s="118">
        <v>22.547902320000002</v>
      </c>
      <c r="P26" s="118">
        <v>23.496734000000004</v>
      </c>
      <c r="Q26" s="118">
        <v>23.326151050000004</v>
      </c>
      <c r="R26" s="118">
        <v>22.624317370000004</v>
      </c>
      <c r="S26" s="118">
        <v>22.013815730000001</v>
      </c>
      <c r="T26" s="118">
        <v>22.153504980000001</v>
      </c>
      <c r="U26" s="118">
        <v>21.875542500000002</v>
      </c>
      <c r="V26" s="118">
        <v>22.25966953</v>
      </c>
      <c r="W26" s="118">
        <v>24.036999999999999</v>
      </c>
      <c r="X26" s="118">
        <v>23.408999999999999</v>
      </c>
      <c r="Y26" s="118">
        <v>23.042999999999999</v>
      </c>
      <c r="Z26" s="118">
        <v>23.716000000000001</v>
      </c>
      <c r="AA26" s="118">
        <v>24.617000000000001</v>
      </c>
      <c r="AB26" s="118">
        <v>26.116</v>
      </c>
      <c r="AC26" s="118">
        <v>26.314</v>
      </c>
      <c r="AD26" s="118">
        <v>27.262</v>
      </c>
      <c r="AE26" s="118">
        <v>25.974</v>
      </c>
      <c r="AF26" s="118">
        <v>26.181999999999999</v>
      </c>
      <c r="AG26" s="118">
        <v>27.199000000000002</v>
      </c>
      <c r="AH26" s="118">
        <v>24.33</v>
      </c>
      <c r="AI26" s="118">
        <v>17.876000000000001</v>
      </c>
      <c r="AJ26" s="118">
        <v>17.18</v>
      </c>
      <c r="AK26" s="118">
        <v>17.170000000000002</v>
      </c>
      <c r="AL26" s="118">
        <v>16.728999999999999</v>
      </c>
      <c r="AM26" s="118">
        <v>16.364000000000001</v>
      </c>
      <c r="AN26" s="118">
        <v>14.82</v>
      </c>
      <c r="AO26" s="118">
        <v>15.055999999999999</v>
      </c>
    </row>
    <row r="27" spans="1:41">
      <c r="B27" s="117" t="s">
        <v>597</v>
      </c>
      <c r="C27" s="139"/>
      <c r="D27" s="139"/>
      <c r="E27" s="139">
        <v>120.76435185</v>
      </c>
      <c r="F27" s="118">
        <v>123.56185719</v>
      </c>
      <c r="G27" s="118">
        <v>142.39080460999998</v>
      </c>
      <c r="H27" s="118">
        <v>114.24518533999999</v>
      </c>
      <c r="I27" s="118">
        <v>157.98302946999996</v>
      </c>
      <c r="J27" s="118">
        <v>111.12469523999999</v>
      </c>
      <c r="K27" s="118">
        <v>103.98998827</v>
      </c>
      <c r="L27" s="118">
        <v>92.075841279999992</v>
      </c>
      <c r="M27" s="118">
        <v>96.212425420000002</v>
      </c>
      <c r="N27" s="118">
        <v>89.96671858000002</v>
      </c>
      <c r="O27" s="118">
        <v>89.422005369999994</v>
      </c>
      <c r="P27" s="118">
        <v>81.069362429999998</v>
      </c>
      <c r="Q27" s="118">
        <v>78.663183879999991</v>
      </c>
      <c r="R27" s="118">
        <v>81.357756139999992</v>
      </c>
      <c r="S27" s="118">
        <v>72.66206622</v>
      </c>
      <c r="T27" s="118">
        <v>75.062749449999998</v>
      </c>
      <c r="U27" s="118">
        <v>74.354407299999991</v>
      </c>
      <c r="V27" s="118">
        <v>75.605956179999993</v>
      </c>
      <c r="W27" s="118">
        <v>76.519000000000005</v>
      </c>
      <c r="X27" s="118">
        <v>70.353999999999999</v>
      </c>
      <c r="Y27" s="118">
        <v>68.8</v>
      </c>
      <c r="Z27" s="118">
        <v>71.293999999999997</v>
      </c>
      <c r="AA27" s="118">
        <v>63.917000000000002</v>
      </c>
      <c r="AB27" s="118">
        <v>72.244</v>
      </c>
      <c r="AC27" s="118">
        <v>73.296999999999997</v>
      </c>
      <c r="AD27" s="118">
        <v>63.454000000000001</v>
      </c>
      <c r="AE27" s="118">
        <v>62.895000000000003</v>
      </c>
      <c r="AF27" s="118">
        <v>66.346000000000004</v>
      </c>
      <c r="AG27" s="118">
        <v>67.343999999999994</v>
      </c>
      <c r="AH27" s="118">
        <v>65.509</v>
      </c>
      <c r="AI27" s="118">
        <v>63.356000000000002</v>
      </c>
      <c r="AJ27" s="118">
        <v>58.938000000000002</v>
      </c>
      <c r="AK27" s="118">
        <v>63.173999999999999</v>
      </c>
      <c r="AL27" s="118">
        <v>62.055</v>
      </c>
      <c r="AM27" s="118">
        <v>78.352000000000004</v>
      </c>
      <c r="AN27" s="118">
        <v>63.082000000000001</v>
      </c>
      <c r="AO27" s="118">
        <v>62.055</v>
      </c>
    </row>
    <row r="28" spans="1:41">
      <c r="B28" s="117" t="s">
        <v>598</v>
      </c>
      <c r="C28" s="139"/>
      <c r="D28" s="139"/>
      <c r="E28" s="139">
        <v>24.231498270000003</v>
      </c>
      <c r="F28" s="118">
        <v>29.027908129999997</v>
      </c>
      <c r="G28" s="118">
        <v>34.939569050000003</v>
      </c>
      <c r="H28" s="118">
        <v>22.798014980000001</v>
      </c>
      <c r="I28" s="118">
        <v>30.584476149999993</v>
      </c>
      <c r="J28" s="118">
        <v>22.503599679999997</v>
      </c>
      <c r="K28" s="118">
        <v>24.839701040000001</v>
      </c>
      <c r="L28" s="118">
        <v>16.201122950000002</v>
      </c>
      <c r="M28" s="118">
        <v>23.41923946</v>
      </c>
      <c r="N28" s="118">
        <v>18.330544000000003</v>
      </c>
      <c r="O28" s="118">
        <v>19.229866040000001</v>
      </c>
      <c r="P28" s="118">
        <v>16.234541629999999</v>
      </c>
      <c r="Q28" s="118">
        <v>22.972274980000002</v>
      </c>
      <c r="R28" s="118">
        <v>18.917103780000001</v>
      </c>
      <c r="S28" s="118">
        <v>19.450209279999999</v>
      </c>
      <c r="T28" s="118">
        <v>14.98520147</v>
      </c>
      <c r="U28" s="118">
        <v>22.02881709</v>
      </c>
      <c r="V28" s="118">
        <v>19.472046860000003</v>
      </c>
      <c r="W28" s="118">
        <v>21.7</v>
      </c>
      <c r="X28" s="118">
        <v>12.337</v>
      </c>
      <c r="Y28" s="118">
        <v>17.315000000000001</v>
      </c>
      <c r="Z28" s="118">
        <v>19.628</v>
      </c>
      <c r="AA28" s="118">
        <v>22.638000000000002</v>
      </c>
      <c r="AB28" s="118">
        <v>11.852</v>
      </c>
      <c r="AC28" s="118">
        <v>14.327999999999999</v>
      </c>
      <c r="AD28" s="118">
        <v>14.238</v>
      </c>
      <c r="AE28" s="118">
        <v>12.145</v>
      </c>
      <c r="AF28" s="118">
        <v>8.6820000000000004</v>
      </c>
      <c r="AG28" s="118">
        <v>18.734000000000002</v>
      </c>
      <c r="AH28" s="118">
        <v>13.454000000000001</v>
      </c>
      <c r="AI28" s="118">
        <v>10.951000000000001</v>
      </c>
      <c r="AJ28" s="118">
        <v>17.131</v>
      </c>
      <c r="AK28" s="118">
        <v>22.463999999999999</v>
      </c>
      <c r="AL28" s="118">
        <v>16.93</v>
      </c>
      <c r="AM28" s="118">
        <v>21.984000000000002</v>
      </c>
      <c r="AN28" s="118">
        <v>12.36</v>
      </c>
      <c r="AO28" s="118">
        <v>21.478999999999999</v>
      </c>
    </row>
    <row r="29" spans="1:41">
      <c r="B29" s="117" t="s">
        <v>599</v>
      </c>
      <c r="C29" s="139"/>
      <c r="D29" s="139"/>
      <c r="E29" s="139">
        <v>17.373971129999997</v>
      </c>
      <c r="F29" s="118">
        <v>24.444921729999994</v>
      </c>
      <c r="G29" s="118">
        <v>37.963693019999994</v>
      </c>
      <c r="H29" s="118">
        <v>34.83211034</v>
      </c>
      <c r="I29" s="118">
        <v>17.716612900000005</v>
      </c>
      <c r="J29" s="118">
        <v>23.896825390000004</v>
      </c>
      <c r="K29" s="118">
        <v>15.55303411</v>
      </c>
      <c r="L29" s="118">
        <v>11.150233869999999</v>
      </c>
      <c r="M29" s="118">
        <v>14.099512109999999</v>
      </c>
      <c r="N29" s="118">
        <v>16.891981300000005</v>
      </c>
      <c r="O29" s="118">
        <v>15.722217359999995</v>
      </c>
      <c r="P29" s="118">
        <v>12.748451050000003</v>
      </c>
      <c r="Q29" s="118">
        <v>16.783398690000002</v>
      </c>
      <c r="R29" s="118">
        <v>19.155277759999997</v>
      </c>
      <c r="S29" s="118">
        <v>15.09912967</v>
      </c>
      <c r="T29" s="118">
        <v>12.88444174</v>
      </c>
      <c r="U29" s="118">
        <v>13.676342740000001</v>
      </c>
      <c r="V29" s="118">
        <v>17.421604829999996</v>
      </c>
      <c r="W29" s="118">
        <v>15.518000000000001</v>
      </c>
      <c r="X29" s="118">
        <v>10.901999999999999</v>
      </c>
      <c r="Y29" s="118">
        <v>12.013999999999999</v>
      </c>
      <c r="Z29" s="118">
        <v>12.260999999999999</v>
      </c>
      <c r="AA29" s="118">
        <v>12.786</v>
      </c>
      <c r="AB29" s="118">
        <v>10.627000000000001</v>
      </c>
      <c r="AC29" s="118">
        <v>9.1229999999999993</v>
      </c>
      <c r="AD29" s="118">
        <v>12.654</v>
      </c>
      <c r="AE29" s="118">
        <v>12.590999999999999</v>
      </c>
      <c r="AF29" s="118">
        <v>8.702</v>
      </c>
      <c r="AG29" s="118">
        <v>10.712</v>
      </c>
      <c r="AH29" s="118">
        <v>12.211</v>
      </c>
      <c r="AI29" s="118">
        <v>23.693999999999999</v>
      </c>
      <c r="AJ29" s="118">
        <v>17.885999999999999</v>
      </c>
      <c r="AK29" s="118">
        <v>19.042999999999999</v>
      </c>
      <c r="AL29" s="118">
        <v>17.931000000000001</v>
      </c>
      <c r="AM29" s="118">
        <v>20.998000000000001</v>
      </c>
      <c r="AN29" s="118">
        <v>19.222999999999999</v>
      </c>
      <c r="AO29" s="118">
        <v>19.629000000000001</v>
      </c>
    </row>
    <row r="30" spans="1:41">
      <c r="B30" s="117" t="s">
        <v>600</v>
      </c>
      <c r="C30" s="139"/>
      <c r="D30" s="139"/>
      <c r="E30" s="139">
        <v>55.585009510000013</v>
      </c>
      <c r="F30" s="118">
        <v>10.317884659999999</v>
      </c>
      <c r="G30" s="118">
        <v>25.223008610000004</v>
      </c>
      <c r="H30" s="118">
        <v>11.09335772</v>
      </c>
      <c r="I30" s="118">
        <v>19.905673889999999</v>
      </c>
      <c r="J30" s="118">
        <v>1.8371253799999998</v>
      </c>
      <c r="K30" s="118">
        <v>15.278468500000001</v>
      </c>
      <c r="L30" s="118">
        <v>4.3442843600000005</v>
      </c>
      <c r="M30" s="118">
        <v>1.508</v>
      </c>
      <c r="N30" s="118">
        <v>25.926955100000004</v>
      </c>
      <c r="O30" s="118">
        <v>4.1150819199999997</v>
      </c>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row>
    <row r="31" spans="1:41">
      <c r="B31" s="119" t="s">
        <v>601</v>
      </c>
      <c r="C31" s="140"/>
      <c r="D31" s="140"/>
      <c r="E31" s="140">
        <v>58.173087800000019</v>
      </c>
      <c r="F31" s="120">
        <v>63.909094780000011</v>
      </c>
      <c r="G31" s="120">
        <v>85.155928169999996</v>
      </c>
      <c r="H31" s="120">
        <v>60.934233719999995</v>
      </c>
      <c r="I31" s="120">
        <v>72.912022559999997</v>
      </c>
      <c r="J31" s="120">
        <v>81.234181449999994</v>
      </c>
      <c r="K31" s="120">
        <v>93.854727640000007</v>
      </c>
      <c r="L31" s="120">
        <v>58.955851759999994</v>
      </c>
      <c r="M31" s="120">
        <v>88.207330519999999</v>
      </c>
      <c r="N31" s="120">
        <v>56.378695229999991</v>
      </c>
      <c r="O31" s="120">
        <v>84.652632739999987</v>
      </c>
      <c r="P31" s="120">
        <v>54.590627070000011</v>
      </c>
      <c r="Q31" s="120">
        <v>51.974182770000013</v>
      </c>
      <c r="R31" s="120">
        <v>52.316351880000013</v>
      </c>
      <c r="S31" s="120">
        <v>70.661799679999987</v>
      </c>
      <c r="T31" s="120">
        <v>46.720954790000015</v>
      </c>
      <c r="U31" s="120">
        <v>45.063011370000005</v>
      </c>
      <c r="V31" s="120">
        <v>42.484610939999996</v>
      </c>
      <c r="W31" s="120">
        <v>68.135999999999996</v>
      </c>
      <c r="X31" s="120">
        <v>41.538999999999994</v>
      </c>
      <c r="Y31" s="120">
        <v>43.845999999999997</v>
      </c>
      <c r="Z31" s="120">
        <v>36.277000000000001</v>
      </c>
      <c r="AA31" s="120">
        <v>52.769999999999996</v>
      </c>
      <c r="AB31" s="120">
        <v>40.671999999999997</v>
      </c>
      <c r="AC31" s="120">
        <v>38.235000000000007</v>
      </c>
      <c r="AD31" s="120">
        <v>45.83</v>
      </c>
      <c r="AE31" s="120">
        <v>55.417000000000002</v>
      </c>
      <c r="AF31" s="120">
        <v>38.423000000000002</v>
      </c>
      <c r="AG31" s="120">
        <v>47.051000000000002</v>
      </c>
      <c r="AH31" s="120">
        <v>43.093000000000004</v>
      </c>
      <c r="AI31" s="120">
        <v>57.994</v>
      </c>
      <c r="AJ31" s="120">
        <v>38.759</v>
      </c>
      <c r="AK31" s="120">
        <v>38.415999999999997</v>
      </c>
      <c r="AL31" s="120">
        <v>37.86</v>
      </c>
      <c r="AM31" s="120">
        <v>48.584999999999994</v>
      </c>
      <c r="AN31" s="120">
        <v>33.604999999999997</v>
      </c>
      <c r="AO31" s="120">
        <v>61.709000000000003</v>
      </c>
    </row>
    <row r="32" spans="1:41">
      <c r="B32" s="115" t="s">
        <v>213</v>
      </c>
      <c r="C32" s="141">
        <f t="shared" ref="C32:D32" si="1">SUM(C24:C31)</f>
        <v>0</v>
      </c>
      <c r="D32" s="141">
        <f t="shared" si="1"/>
        <v>0</v>
      </c>
      <c r="E32" s="141">
        <v>595.33768007999993</v>
      </c>
      <c r="F32" s="121">
        <v>652.45951331000003</v>
      </c>
      <c r="G32" s="121">
        <v>661.51787263999995</v>
      </c>
      <c r="H32" s="121">
        <v>562.44483032999995</v>
      </c>
      <c r="I32" s="121">
        <v>601.83794962999991</v>
      </c>
      <c r="J32" s="121">
        <v>539.86565087999998</v>
      </c>
      <c r="K32" s="121">
        <v>555.74587043999998</v>
      </c>
      <c r="L32" s="121">
        <v>437.27046840999998</v>
      </c>
      <c r="M32" s="121">
        <v>468.35721218999993</v>
      </c>
      <c r="N32" s="121">
        <v>449.74512606000002</v>
      </c>
      <c r="O32" s="121">
        <v>455.55744906000007</v>
      </c>
      <c r="P32" s="121">
        <v>396.13844524000001</v>
      </c>
      <c r="Q32" s="121">
        <v>394.35639565000008</v>
      </c>
      <c r="R32" s="121">
        <v>394.21912837999997</v>
      </c>
      <c r="S32" s="121">
        <v>398.25223521000004</v>
      </c>
      <c r="T32" s="121">
        <v>363.25803964999994</v>
      </c>
      <c r="U32" s="121">
        <v>361.71885989000003</v>
      </c>
      <c r="V32" s="121">
        <v>360.63352800999991</v>
      </c>
      <c r="W32" s="121">
        <v>381.18499999999995</v>
      </c>
      <c r="X32" s="121">
        <v>336.73199999999997</v>
      </c>
      <c r="Y32" s="121">
        <v>339.048</v>
      </c>
      <c r="Z32" s="121">
        <v>341.517</v>
      </c>
      <c r="AA32" s="121">
        <v>350.02599999999995</v>
      </c>
      <c r="AB32" s="121">
        <v>328.17899999999997</v>
      </c>
      <c r="AC32" s="121">
        <v>327.17899999999997</v>
      </c>
      <c r="AD32" s="121">
        <v>335.82399999999996</v>
      </c>
      <c r="AE32" s="121">
        <v>338.53399999999999</v>
      </c>
      <c r="AF32" s="121">
        <v>319.76099999999997</v>
      </c>
      <c r="AG32" s="121">
        <v>344.96399999999994</v>
      </c>
      <c r="AH32" s="121">
        <v>342.96700000000004</v>
      </c>
      <c r="AI32" s="121">
        <v>349.83500000000004</v>
      </c>
      <c r="AJ32" s="121">
        <v>318.74500000000006</v>
      </c>
      <c r="AK32" s="121">
        <v>322.75399999999996</v>
      </c>
      <c r="AL32" s="121">
        <v>318.113</v>
      </c>
      <c r="AM32" s="121">
        <v>410.65499999999997</v>
      </c>
      <c r="AN32" s="121">
        <v>310.35900000000004</v>
      </c>
      <c r="AO32" s="121">
        <v>356.52400000000006</v>
      </c>
    </row>
    <row r="33" spans="2:34">
      <c r="B33" s="117"/>
      <c r="C33" s="117"/>
      <c r="D33" s="117"/>
      <c r="E33" s="117"/>
      <c r="F33" s="117"/>
      <c r="G33" s="117"/>
      <c r="H33" s="117"/>
      <c r="I33" s="117"/>
      <c r="J33" s="117"/>
      <c r="K33" s="117"/>
      <c r="L33" s="117"/>
      <c r="M33" s="117"/>
      <c r="N33" s="117"/>
      <c r="O33" s="117"/>
      <c r="P33" s="117"/>
      <c r="Q33" s="117"/>
      <c r="R33" s="117"/>
      <c r="S33" s="117"/>
      <c r="T33" s="117"/>
      <c r="U33" s="118"/>
      <c r="V33" s="118"/>
      <c r="W33" s="118"/>
      <c r="X33" s="118"/>
      <c r="Y33" s="118"/>
      <c r="Z33" s="118"/>
      <c r="AA33" s="118"/>
      <c r="AB33" s="118"/>
      <c r="AC33" s="118"/>
      <c r="AD33" s="118"/>
      <c r="AE33" s="118"/>
      <c r="AF33" s="118"/>
      <c r="AG33" s="118"/>
      <c r="AH33" s="118"/>
    </row>
    <row r="97" spans="21:46">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row>
    <row r="98" spans="21:46">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row>
    <row r="99" spans="21:46">
      <c r="U99" s="144"/>
      <c r="V99" s="144"/>
      <c r="W99" s="144"/>
      <c r="X99" s="144"/>
      <c r="Y99" s="144"/>
      <c r="Z99" s="144"/>
      <c r="AA99" s="144"/>
      <c r="AB99" s="144"/>
      <c r="AC99" s="144"/>
      <c r="AD99" s="144"/>
      <c r="AE99" s="144"/>
      <c r="AF99" s="144"/>
      <c r="AG99" s="144"/>
      <c r="AH99" s="144"/>
      <c r="AI99" s="144"/>
      <c r="AJ99" s="144"/>
      <c r="AK99" s="144"/>
      <c r="AL99" s="144"/>
      <c r="AM99" s="144"/>
      <c r="AN99" s="144"/>
      <c r="AO99" s="144"/>
      <c r="AP99" s="144"/>
      <c r="AQ99" s="144"/>
      <c r="AR99" s="144"/>
      <c r="AS99" s="144"/>
      <c r="AT99" s="144"/>
    </row>
    <row r="100" spans="21:46">
      <c r="U100" s="144"/>
      <c r="V100" s="144"/>
      <c r="W100" s="144"/>
      <c r="X100" s="144"/>
      <c r="Y100" s="144"/>
      <c r="Z100" s="144"/>
      <c r="AA100" s="144"/>
      <c r="AB100" s="144"/>
      <c r="AC100" s="144"/>
      <c r="AD100" s="144"/>
      <c r="AE100" s="144"/>
      <c r="AF100" s="144"/>
      <c r="AG100" s="144"/>
      <c r="AH100" s="144"/>
      <c r="AI100" s="144"/>
      <c r="AJ100" s="144"/>
      <c r="AK100" s="144"/>
      <c r="AL100" s="144"/>
      <c r="AM100" s="144"/>
      <c r="AN100" s="144"/>
      <c r="AO100" s="144"/>
      <c r="AP100" s="144"/>
      <c r="AQ100" s="144"/>
      <c r="AR100" s="144"/>
      <c r="AS100" s="144"/>
      <c r="AT100" s="144"/>
    </row>
    <row r="101" spans="21:46">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row>
    <row r="102" spans="21:46">
      <c r="U102" s="144"/>
      <c r="V102" s="144"/>
      <c r="W102" s="144"/>
      <c r="X102" s="144"/>
      <c r="Y102" s="144"/>
      <c r="Z102" s="144"/>
      <c r="AA102" s="144"/>
      <c r="AB102" s="144"/>
      <c r="AC102" s="144"/>
      <c r="AD102" s="144"/>
      <c r="AE102" s="144"/>
      <c r="AF102" s="144"/>
      <c r="AG102" s="144"/>
      <c r="AH102" s="144"/>
      <c r="AI102" s="144"/>
      <c r="AJ102" s="144"/>
      <c r="AK102" s="144"/>
      <c r="AL102" s="144"/>
      <c r="AM102" s="144"/>
      <c r="AN102" s="144"/>
      <c r="AO102" s="144"/>
      <c r="AP102" s="144"/>
      <c r="AQ102" s="144"/>
      <c r="AR102" s="144"/>
      <c r="AS102" s="144"/>
      <c r="AT102" s="144"/>
    </row>
  </sheetData>
  <sortState xmlns:xlrd2="http://schemas.microsoft.com/office/spreadsheetml/2017/richdata2" columnSort="1" ref="U4:Y14">
    <sortCondition descending="1" ref="U4:Y4"/>
  </sortState>
  <phoneticPr fontId="181" type="noConversion"/>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DW58"/>
  <sheetViews>
    <sheetView showGridLines="0" workbookViewId="0">
      <selection activeCell="A134" sqref="A134"/>
    </sheetView>
  </sheetViews>
  <sheetFormatPr baseColWidth="10" defaultColWidth="11.42578125" defaultRowHeight="14.25"/>
  <cols>
    <col min="1" max="2" width="4.28515625" style="239" customWidth="1"/>
    <col min="3" max="3" width="53.5703125" style="239" customWidth="1"/>
    <col min="4" max="5" width="12.7109375" style="239" hidden="1" customWidth="1"/>
    <col min="6" max="6" width="12.7109375" style="239" customWidth="1"/>
    <col min="7" max="14" width="7.5703125" style="239" customWidth="1"/>
    <col min="15" max="15" width="7.5703125" style="239" bestFit="1" customWidth="1"/>
    <col min="16" max="42" width="7.42578125" style="239" bestFit="1" customWidth="1"/>
    <col min="43" max="43" width="12.140625" style="239" bestFit="1" customWidth="1"/>
    <col min="44" max="127" width="11.42578125" style="239"/>
    <col min="128" max="16384" width="11.42578125" style="93"/>
  </cols>
  <sheetData>
    <row r="1" spans="1:127" ht="18.75" customHeight="1">
      <c r="A1" s="93"/>
      <c r="B1" s="93"/>
      <c r="C1" s="93"/>
      <c r="D1" s="93"/>
      <c r="E1" s="93"/>
      <c r="F1" s="93"/>
      <c r="G1" s="93"/>
      <c r="H1" s="93"/>
      <c r="I1" s="93"/>
      <c r="J1" s="93"/>
      <c r="K1" s="93"/>
      <c r="L1" s="93"/>
      <c r="M1" s="93"/>
      <c r="N1" s="93"/>
      <c r="O1" s="93"/>
      <c r="P1" s="93"/>
      <c r="Q1" s="93"/>
      <c r="R1" s="93"/>
      <c r="S1" s="93"/>
      <c r="T1" s="93"/>
      <c r="U1" s="93"/>
      <c r="V1" s="93"/>
      <c r="W1" s="93"/>
      <c r="X1" s="93"/>
      <c r="Y1" s="93"/>
      <c r="Z1" s="404"/>
      <c r="AA1" s="93"/>
      <c r="AB1" s="403"/>
      <c r="AC1" s="93"/>
      <c r="AD1" s="93"/>
      <c r="AE1" s="93"/>
      <c r="AF1" s="93"/>
      <c r="AG1" s="93"/>
      <c r="AH1" s="171"/>
      <c r="AI1" s="171"/>
      <c r="AJ1" s="171"/>
      <c r="AK1" s="171"/>
      <c r="AL1" s="171"/>
      <c r="AM1" s="171"/>
      <c r="AN1" s="171"/>
      <c r="AO1" s="171"/>
      <c r="AP1" s="171"/>
      <c r="AQ1" s="171"/>
      <c r="AR1" s="171"/>
      <c r="AS1" s="171"/>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c r="BZ1" s="93"/>
      <c r="CA1" s="93"/>
      <c r="CB1" s="93"/>
      <c r="CC1" s="93"/>
      <c r="CD1" s="93"/>
      <c r="CE1" s="93"/>
      <c r="CF1" s="93"/>
      <c r="CG1" s="93"/>
      <c r="CH1" s="93"/>
      <c r="CI1" s="93"/>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93"/>
      <c r="DM1" s="93"/>
      <c r="DN1" s="93"/>
      <c r="DO1" s="93"/>
      <c r="DP1" s="93"/>
      <c r="DQ1" s="93"/>
      <c r="DR1" s="93"/>
      <c r="DS1" s="93"/>
      <c r="DT1" s="93"/>
      <c r="DU1" s="93"/>
      <c r="DV1" s="93"/>
      <c r="DW1" s="93"/>
    </row>
    <row r="2" spans="1:127" ht="18.75" customHeight="1">
      <c r="A2" s="20" t="s">
        <v>58</v>
      </c>
      <c r="B2" s="95"/>
      <c r="C2" s="95"/>
      <c r="D2" s="95"/>
      <c r="E2" s="95"/>
      <c r="F2" s="95"/>
      <c r="G2" s="95"/>
      <c r="H2" s="95"/>
      <c r="I2" s="95"/>
      <c r="J2" s="95"/>
      <c r="K2" s="95"/>
      <c r="L2" s="95"/>
      <c r="M2" s="95"/>
      <c r="N2" s="95"/>
      <c r="O2" s="95"/>
      <c r="P2" s="95"/>
      <c r="Q2" s="95"/>
      <c r="R2" s="95"/>
      <c r="S2" s="95"/>
      <c r="T2" s="95"/>
      <c r="U2" s="95"/>
      <c r="V2" s="96"/>
      <c r="W2" s="96"/>
      <c r="X2" s="96"/>
      <c r="Y2" s="96"/>
      <c r="Z2" s="96"/>
      <c r="AA2" s="96"/>
      <c r="AB2" s="96"/>
      <c r="AC2" s="93"/>
      <c r="AD2" s="93"/>
      <c r="AE2" s="93"/>
      <c r="AF2" s="93"/>
      <c r="AG2" s="93"/>
      <c r="AH2" s="171"/>
      <c r="AI2" s="171"/>
      <c r="AJ2" s="171"/>
      <c r="AK2" s="171"/>
      <c r="AL2" s="171"/>
      <c r="AM2" s="171"/>
      <c r="AN2" s="171"/>
      <c r="AO2" s="171"/>
      <c r="AP2" s="171"/>
      <c r="AQ2" s="171"/>
      <c r="AR2" s="171"/>
      <c r="AS2" s="171"/>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row>
    <row r="3" spans="1:127" ht="14.25" customHeight="1">
      <c r="A3" s="94"/>
      <c r="B3" s="95"/>
      <c r="C3" s="95"/>
      <c r="D3" s="95"/>
      <c r="E3" s="95"/>
      <c r="F3" s="95"/>
      <c r="G3" s="95"/>
      <c r="H3" s="95"/>
      <c r="I3" s="95"/>
      <c r="J3" s="95"/>
      <c r="K3" s="95"/>
      <c r="L3" s="95"/>
      <c r="M3" s="95"/>
      <c r="N3" s="95"/>
      <c r="O3" s="95"/>
      <c r="P3" s="95"/>
      <c r="Q3" s="95"/>
      <c r="R3" s="95"/>
      <c r="S3" s="95"/>
      <c r="T3" s="95"/>
      <c r="U3" s="95"/>
      <c r="V3" s="96"/>
      <c r="W3" s="96"/>
      <c r="X3" s="96"/>
      <c r="Y3" s="96"/>
      <c r="Z3" s="96"/>
      <c r="AA3" s="96"/>
      <c r="AB3" s="96"/>
      <c r="AC3" s="93"/>
      <c r="AD3" s="93"/>
      <c r="AE3" s="93"/>
      <c r="AF3" s="93"/>
      <c r="AG3" s="93"/>
      <c r="AH3" s="171"/>
      <c r="AI3" s="171"/>
      <c r="AJ3" s="171"/>
      <c r="AK3" s="171"/>
      <c r="AL3" s="171"/>
      <c r="AM3" s="171"/>
      <c r="AN3" s="171"/>
      <c r="AO3" s="171"/>
      <c r="AP3" s="171"/>
      <c r="AQ3" s="171"/>
      <c r="AR3" s="171"/>
      <c r="AS3" s="171"/>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row>
    <row r="4" spans="1:127" ht="14.25" customHeight="1">
      <c r="A4" s="94"/>
      <c r="B4" s="97"/>
      <c r="C4" s="98"/>
      <c r="D4" s="98"/>
      <c r="E4" s="98"/>
      <c r="F4" s="98"/>
      <c r="G4" s="98"/>
      <c r="H4" s="98"/>
      <c r="I4" s="98"/>
      <c r="J4" s="98"/>
      <c r="K4" s="98"/>
      <c r="L4" s="98"/>
      <c r="M4" s="98"/>
      <c r="N4" s="98"/>
      <c r="O4" s="98"/>
      <c r="P4" s="98"/>
      <c r="Q4" s="98"/>
      <c r="R4" s="98"/>
      <c r="S4" s="98"/>
      <c r="T4" s="98"/>
      <c r="U4" s="98"/>
      <c r="V4" s="96"/>
      <c r="W4" s="96"/>
      <c r="X4" s="96"/>
      <c r="Y4" s="96"/>
      <c r="Z4" s="96"/>
      <c r="AA4" s="96"/>
      <c r="AB4" s="96"/>
      <c r="AC4" s="93"/>
      <c r="AD4" s="93"/>
      <c r="AE4" s="93"/>
      <c r="AF4" s="93"/>
      <c r="AG4" s="93"/>
      <c r="AH4" s="171"/>
      <c r="AI4" s="171"/>
      <c r="AJ4" s="171"/>
      <c r="AK4" s="171"/>
      <c r="AL4" s="171"/>
      <c r="AM4" s="171"/>
      <c r="AN4" s="171"/>
      <c r="AO4" s="171"/>
      <c r="AP4" s="171"/>
      <c r="AQ4" s="171"/>
      <c r="AR4" s="171"/>
      <c r="AS4" s="171"/>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c r="DL4" s="93"/>
      <c r="DM4" s="93"/>
      <c r="DN4" s="93"/>
      <c r="DO4" s="93"/>
      <c r="DP4" s="93"/>
      <c r="DQ4" s="93"/>
      <c r="DR4" s="93"/>
      <c r="DS4" s="93"/>
      <c r="DT4" s="93"/>
      <c r="DU4" s="93"/>
      <c r="DV4" s="93"/>
      <c r="DW4" s="93"/>
    </row>
    <row r="5" spans="1:127" s="102" customFormat="1" ht="14.25" customHeight="1">
      <c r="A5" s="99"/>
      <c r="B5" s="100"/>
      <c r="C5" s="90" t="s">
        <v>530</v>
      </c>
      <c r="D5" s="137" t="s">
        <v>531</v>
      </c>
      <c r="E5" s="137" t="s">
        <v>532</v>
      </c>
      <c r="F5" s="137" t="s">
        <v>533</v>
      </c>
      <c r="G5" s="138" t="s">
        <v>534</v>
      </c>
      <c r="H5" s="138" t="s">
        <v>535</v>
      </c>
      <c r="I5" s="138" t="s">
        <v>536</v>
      </c>
      <c r="J5" s="138" t="s">
        <v>537</v>
      </c>
      <c r="K5" s="138" t="s">
        <v>538</v>
      </c>
      <c r="L5" s="138" t="s">
        <v>539</v>
      </c>
      <c r="M5" s="138" t="s">
        <v>540</v>
      </c>
      <c r="N5" s="138" t="s">
        <v>541</v>
      </c>
      <c r="O5" s="138" t="s">
        <v>542</v>
      </c>
      <c r="P5" s="138" t="s">
        <v>543</v>
      </c>
      <c r="Q5" s="138" t="s">
        <v>544</v>
      </c>
      <c r="R5" s="138" t="s">
        <v>545</v>
      </c>
      <c r="S5" s="138" t="s">
        <v>485</v>
      </c>
      <c r="T5" s="138" t="s">
        <v>546</v>
      </c>
      <c r="U5" s="138" t="s">
        <v>547</v>
      </c>
      <c r="V5" s="138" t="s">
        <v>548</v>
      </c>
      <c r="W5" s="138" t="s">
        <v>489</v>
      </c>
      <c r="X5" s="138" t="s">
        <v>490</v>
      </c>
      <c r="Y5" s="138" t="s">
        <v>491</v>
      </c>
      <c r="Z5" s="138" t="s">
        <v>492</v>
      </c>
      <c r="AA5" s="138" t="s">
        <v>493</v>
      </c>
      <c r="AB5" s="138" t="s">
        <v>494</v>
      </c>
      <c r="AC5" s="138" t="s">
        <v>495</v>
      </c>
      <c r="AD5" s="138" t="s">
        <v>496</v>
      </c>
      <c r="AE5" s="138" t="s">
        <v>497</v>
      </c>
      <c r="AF5" s="138" t="s">
        <v>498</v>
      </c>
      <c r="AG5" s="138" t="s">
        <v>499</v>
      </c>
      <c r="AH5" s="138" t="s">
        <v>500</v>
      </c>
      <c r="AI5" s="138" t="s">
        <v>501</v>
      </c>
      <c r="AJ5" s="138" t="s">
        <v>502</v>
      </c>
      <c r="AK5" s="138" t="s">
        <v>503</v>
      </c>
      <c r="AL5" s="138" t="s">
        <v>504</v>
      </c>
      <c r="AM5" s="138" t="s">
        <v>505</v>
      </c>
      <c r="AN5" s="138" t="s">
        <v>506</v>
      </c>
      <c r="AO5" s="138" t="s">
        <v>507</v>
      </c>
      <c r="AP5" s="138" t="s">
        <v>508</v>
      </c>
      <c r="AQ5" s="172"/>
      <c r="AR5" s="172"/>
      <c r="AS5" s="172"/>
    </row>
    <row r="6" spans="1:127" s="102" customFormat="1" ht="12.75" customHeight="1">
      <c r="A6" s="99"/>
      <c r="B6" s="104"/>
      <c r="C6" s="146" t="s">
        <v>603</v>
      </c>
      <c r="D6" s="153"/>
      <c r="E6" s="153"/>
      <c r="F6" s="153">
        <v>52.835075879999998</v>
      </c>
      <c r="G6" s="147">
        <v>97</v>
      </c>
      <c r="H6" s="147">
        <v>151.73679113</v>
      </c>
      <c r="I6" s="147">
        <v>81.97</v>
      </c>
      <c r="J6" s="147">
        <v>45.702178119999999</v>
      </c>
      <c r="K6" s="147">
        <v>75.37</v>
      </c>
      <c r="L6" s="147">
        <v>130.44963483999999</v>
      </c>
      <c r="M6" s="147">
        <v>70.750821209999984</v>
      </c>
      <c r="N6" s="147">
        <v>47.570670159999999</v>
      </c>
      <c r="O6" s="147">
        <v>62.841464539999997</v>
      </c>
      <c r="P6" s="147">
        <v>63.245801109999995</v>
      </c>
      <c r="Q6" s="147">
        <v>805.39324676947467</v>
      </c>
      <c r="R6" s="147">
        <v>727.31026543475798</v>
      </c>
      <c r="S6" s="147">
        <v>646.45921386999999</v>
      </c>
      <c r="T6" s="147">
        <v>598.1890188142562</v>
      </c>
      <c r="U6" s="147">
        <v>483.91998846769314</v>
      </c>
      <c r="V6" s="147">
        <v>462.78638813129629</v>
      </c>
      <c r="W6" s="147">
        <v>419.50585699999999</v>
      </c>
      <c r="X6" s="147">
        <v>304.25458242790984</v>
      </c>
      <c r="Y6" s="147">
        <v>286.29726026926687</v>
      </c>
      <c r="Z6" s="147">
        <v>295.33500099000003</v>
      </c>
      <c r="AA6" s="147">
        <v>310.06382122530351</v>
      </c>
      <c r="AB6" s="147">
        <v>327.28410000000002</v>
      </c>
      <c r="AC6" s="147">
        <v>270.61930000000001</v>
      </c>
      <c r="AD6" s="147">
        <v>287.81636906440167</v>
      </c>
      <c r="AE6" s="147">
        <v>283.6847682288693</v>
      </c>
      <c r="AF6" s="147">
        <v>294.253041168425</v>
      </c>
      <c r="AG6" s="147">
        <v>288.81345077134876</v>
      </c>
      <c r="AH6" s="147">
        <v>636.0401009997297</v>
      </c>
      <c r="AI6" s="147">
        <v>509.2465992284948</v>
      </c>
      <c r="AJ6" s="147">
        <v>482.41051022454144</v>
      </c>
      <c r="AK6" s="147">
        <v>529.17606973954253</v>
      </c>
      <c r="AL6" s="147">
        <v>540.57102005427896</v>
      </c>
      <c r="AM6" s="147">
        <v>532.38786264852683</v>
      </c>
      <c r="AN6" s="147">
        <v>295.38256155808347</v>
      </c>
      <c r="AO6" s="147">
        <v>250.75463391</v>
      </c>
      <c r="AP6" s="147">
        <v>224.05442245731638</v>
      </c>
      <c r="AQ6" s="172"/>
      <c r="AR6" s="172"/>
      <c r="AS6" s="172"/>
    </row>
    <row r="7" spans="1:127" s="102" customFormat="1" ht="14.25" customHeight="1">
      <c r="A7" s="99"/>
      <c r="B7" s="104"/>
      <c r="C7" s="146" t="s">
        <v>604</v>
      </c>
      <c r="D7" s="153"/>
      <c r="E7" s="153"/>
      <c r="F7" s="153">
        <v>8188.7621577372765</v>
      </c>
      <c r="G7" s="147">
        <v>8012</v>
      </c>
      <c r="H7" s="147">
        <v>8403.4740692774594</v>
      </c>
      <c r="I7" s="147">
        <v>8354.36</v>
      </c>
      <c r="J7" s="147">
        <v>8209.3368161826729</v>
      </c>
      <c r="K7" s="147">
        <v>8199.82</v>
      </c>
      <c r="L7" s="147">
        <v>8682.4973523233875</v>
      </c>
      <c r="M7" s="147">
        <v>7153.1019685964638</v>
      </c>
      <c r="N7" s="147">
        <v>6883.1105379652254</v>
      </c>
      <c r="O7" s="147">
        <v>6656.6994427916698</v>
      </c>
      <c r="P7" s="147">
        <v>6912.5248599484476</v>
      </c>
      <c r="Q7" s="147">
        <v>6491.7226989330502</v>
      </c>
      <c r="R7" s="147">
        <v>6617.1970631070681</v>
      </c>
      <c r="S7" s="147">
        <v>6427.1938372182831</v>
      </c>
      <c r="T7" s="147">
        <v>6615.2204414858497</v>
      </c>
      <c r="U7" s="147">
        <v>6342.1667930686672</v>
      </c>
      <c r="V7" s="147">
        <v>6217.0906658627673</v>
      </c>
      <c r="W7" s="147">
        <v>6074.7902189069055</v>
      </c>
      <c r="X7" s="147">
        <v>6186.294605468318</v>
      </c>
      <c r="Y7" s="147">
        <v>5926.7153295299013</v>
      </c>
      <c r="Z7" s="147">
        <v>5683.474525304644</v>
      </c>
      <c r="AA7" s="147">
        <v>5419.2010890591637</v>
      </c>
      <c r="AB7" s="147">
        <v>5485.9764000000005</v>
      </c>
      <c r="AC7" s="147">
        <v>5367.6157999999996</v>
      </c>
      <c r="AD7" s="147">
        <v>5226.7781584863296</v>
      </c>
      <c r="AE7" s="147">
        <v>5132.7523234630444</v>
      </c>
      <c r="AF7" s="147">
        <v>5204.1023012956493</v>
      </c>
      <c r="AG7" s="147">
        <v>4954.2336683431804</v>
      </c>
      <c r="AH7" s="147">
        <v>4712.0427130496164</v>
      </c>
      <c r="AI7" s="147">
        <v>4520.8483238180388</v>
      </c>
      <c r="AJ7" s="147">
        <v>4636.0507523107844</v>
      </c>
      <c r="AK7" s="147">
        <v>4424.6737440929082</v>
      </c>
      <c r="AL7" s="147">
        <v>4367.2035140759008</v>
      </c>
      <c r="AM7" s="147">
        <v>4122.6176695168369</v>
      </c>
      <c r="AN7" s="147">
        <v>4179.0261460516804</v>
      </c>
      <c r="AO7" s="147">
        <v>4792.9379518000005</v>
      </c>
      <c r="AP7" s="147">
        <v>4570.6609951431919</v>
      </c>
      <c r="AQ7" s="172"/>
      <c r="AR7" s="172"/>
      <c r="AS7" s="172"/>
    </row>
    <row r="8" spans="1:127" s="102" customFormat="1" ht="14.25" customHeight="1">
      <c r="A8" s="99"/>
      <c r="B8" s="104"/>
      <c r="C8" s="146" t="s">
        <v>605</v>
      </c>
      <c r="D8" s="153"/>
      <c r="E8" s="153"/>
      <c r="F8" s="153">
        <v>1726.4883983460895</v>
      </c>
      <c r="G8" s="147">
        <v>1661</v>
      </c>
      <c r="H8" s="147">
        <v>1644.5628321878517</v>
      </c>
      <c r="I8" s="147">
        <v>1611.6299999999999</v>
      </c>
      <c r="J8" s="147">
        <v>1255.4288723543109</v>
      </c>
      <c r="K8" s="147">
        <v>1524.29</v>
      </c>
      <c r="L8" s="147">
        <v>1460.2483359703419</v>
      </c>
      <c r="M8" s="147">
        <v>1446.2610022853141</v>
      </c>
      <c r="N8" s="147">
        <v>1412.1918648946125</v>
      </c>
      <c r="O8" s="147">
        <v>1445.45184244954</v>
      </c>
      <c r="P8" s="147">
        <v>1438.0031810969583</v>
      </c>
      <c r="Q8" s="147">
        <v>1141.4111993063564</v>
      </c>
      <c r="R8" s="147">
        <v>1125.9680136520844</v>
      </c>
      <c r="S8" s="147">
        <v>1118.7384699945537</v>
      </c>
      <c r="T8" s="147">
        <v>1053.3367234193126</v>
      </c>
      <c r="U8" s="147">
        <v>1103.4233912730904</v>
      </c>
      <c r="V8" s="147">
        <v>1108.393519023828</v>
      </c>
      <c r="W8" s="147">
        <v>1476.1316457551029</v>
      </c>
      <c r="X8" s="147">
        <v>1424.8191561955944</v>
      </c>
      <c r="Y8" s="147">
        <v>1423.1697481482486</v>
      </c>
      <c r="Z8" s="147">
        <v>1405.1978468536884</v>
      </c>
      <c r="AA8" s="147">
        <v>1589.4331441152494</v>
      </c>
      <c r="AB8" s="147">
        <v>1881.0839000000001</v>
      </c>
      <c r="AC8" s="147">
        <v>2067.1268999999998</v>
      </c>
      <c r="AD8" s="147">
        <v>2067.2412908461993</v>
      </c>
      <c r="AE8" s="147">
        <v>2057.5444639712018</v>
      </c>
      <c r="AF8" s="147">
        <v>1118.4551272177014</v>
      </c>
      <c r="AG8" s="147">
        <v>1092.575656628142</v>
      </c>
      <c r="AH8" s="147">
        <v>1075.0560830702382</v>
      </c>
      <c r="AI8" s="147">
        <v>1054.2257732430771</v>
      </c>
      <c r="AJ8" s="147">
        <v>1051.3382640373209</v>
      </c>
      <c r="AK8" s="147">
        <v>1021.8285111430558</v>
      </c>
      <c r="AL8" s="147">
        <v>1018.6706745254553</v>
      </c>
      <c r="AM8" s="147">
        <v>973.41572971746405</v>
      </c>
      <c r="AN8" s="147">
        <v>946.0353564551433</v>
      </c>
      <c r="AO8" s="147">
        <v>18.946966799999998</v>
      </c>
      <c r="AP8" s="147">
        <v>18.33136999667957</v>
      </c>
      <c r="AQ8" s="172"/>
      <c r="AR8" s="172"/>
      <c r="AS8" s="172"/>
    </row>
    <row r="9" spans="1:127" s="102" customFormat="1" ht="14.25" customHeight="1">
      <c r="A9" s="99"/>
      <c r="B9" s="104"/>
      <c r="C9" s="146" t="s">
        <v>606</v>
      </c>
      <c r="D9" s="153"/>
      <c r="E9" s="153"/>
      <c r="F9" s="153">
        <v>1516.1042351361762</v>
      </c>
      <c r="G9" s="147">
        <v>1532</v>
      </c>
      <c r="H9" s="147">
        <v>1473.6949093736216</v>
      </c>
      <c r="I9" s="147">
        <v>1642.63</v>
      </c>
      <c r="J9" s="147">
        <v>1542.54117082875</v>
      </c>
      <c r="K9" s="147">
        <v>1612.81</v>
      </c>
      <c r="L9" s="147">
        <v>1927.3514948166808</v>
      </c>
      <c r="M9" s="147">
        <v>1808.4545313899425</v>
      </c>
      <c r="N9" s="147">
        <v>1764.7021625867071</v>
      </c>
      <c r="O9" s="147">
        <v>1615.8430187911065</v>
      </c>
      <c r="P9" s="147">
        <v>1589.1017920495431</v>
      </c>
      <c r="Q9" s="147">
        <v>1639.8925845177985</v>
      </c>
      <c r="R9" s="147">
        <v>1583.1588591135658</v>
      </c>
      <c r="S9" s="147">
        <v>1605.7957969155138</v>
      </c>
      <c r="T9" s="147">
        <v>1535.5120526486637</v>
      </c>
      <c r="U9" s="147">
        <v>1407.2178413397814</v>
      </c>
      <c r="V9" s="147">
        <v>1276.2962667627032</v>
      </c>
      <c r="W9" s="147">
        <v>1371.8715739696729</v>
      </c>
      <c r="X9" s="147">
        <v>1374.3931119564286</v>
      </c>
      <c r="Y9" s="147">
        <v>1301.7309345224701</v>
      </c>
      <c r="Z9" s="147">
        <v>1318.3787516832544</v>
      </c>
      <c r="AA9" s="147">
        <v>1396.7651852399479</v>
      </c>
      <c r="AB9" s="147">
        <v>1485.894</v>
      </c>
      <c r="AC9" s="147">
        <v>1813.6290999999999</v>
      </c>
      <c r="AD9" s="147">
        <v>1805.123712822824</v>
      </c>
      <c r="AE9" s="147">
        <v>1714.1898881356317</v>
      </c>
      <c r="AF9" s="147">
        <v>1507.6483818375389</v>
      </c>
      <c r="AG9" s="147">
        <v>1553.287770465764</v>
      </c>
      <c r="AH9" s="147">
        <v>1502.2300000637952</v>
      </c>
      <c r="AI9" s="147">
        <v>1387.1939928898923</v>
      </c>
      <c r="AJ9" s="147">
        <v>1472.2798962389359</v>
      </c>
      <c r="AK9" s="147">
        <v>1354.3676757682176</v>
      </c>
      <c r="AL9" s="147">
        <v>1108.9112602146247</v>
      </c>
      <c r="AM9" s="147">
        <v>1024.7589000518071</v>
      </c>
      <c r="AN9" s="147">
        <v>1030.1474938726067</v>
      </c>
      <c r="AO9" s="147">
        <v>1112.8324895999999</v>
      </c>
      <c r="AP9" s="147">
        <v>1171.687937691659</v>
      </c>
      <c r="AQ9" s="172"/>
      <c r="AR9" s="172"/>
      <c r="AS9" s="172"/>
    </row>
    <row r="10" spans="1:127" s="102" customFormat="1" ht="14.25" customHeight="1">
      <c r="A10" s="99"/>
      <c r="B10" s="104"/>
      <c r="C10" s="146" t="s">
        <v>607</v>
      </c>
      <c r="D10" s="153"/>
      <c r="E10" s="153"/>
      <c r="F10" s="153">
        <v>2961.6266192538005</v>
      </c>
      <c r="G10" s="147">
        <v>2923</v>
      </c>
      <c r="H10" s="147">
        <v>2986.3597185913272</v>
      </c>
      <c r="I10" s="147">
        <v>3005.7999999999997</v>
      </c>
      <c r="J10" s="147">
        <v>7625.5422297208816</v>
      </c>
      <c r="K10" s="147">
        <v>7305.6900000000005</v>
      </c>
      <c r="L10" s="147">
        <v>7268.6582179949182</v>
      </c>
      <c r="M10" s="147">
        <v>5966.5800958804202</v>
      </c>
      <c r="N10" s="147">
        <v>6348.144223719275</v>
      </c>
      <c r="O10" s="147">
        <v>6064.3338194827502</v>
      </c>
      <c r="P10" s="147">
        <v>6142.6617932531663</v>
      </c>
      <c r="Q10" s="147">
        <v>6502.9572842157222</v>
      </c>
      <c r="R10" s="147">
        <v>6254.7445956330785</v>
      </c>
      <c r="S10" s="147">
        <v>6083.6679353512418</v>
      </c>
      <c r="T10" s="147">
        <v>5998.760716616187</v>
      </c>
      <c r="U10" s="147">
        <v>5894.2904000171557</v>
      </c>
      <c r="V10" s="147">
        <v>5917.2755961643634</v>
      </c>
      <c r="W10" s="147">
        <v>5892.1916222563459</v>
      </c>
      <c r="X10" s="147">
        <v>5622.9690962912</v>
      </c>
      <c r="Y10" s="147">
        <v>5111.9435045174787</v>
      </c>
      <c r="Z10" s="147">
        <v>5155.005784916736</v>
      </c>
      <c r="AA10" s="147">
        <v>5128.7336578689474</v>
      </c>
      <c r="AB10" s="147">
        <v>4818.8629000000001</v>
      </c>
      <c r="AC10" s="147">
        <v>5136.4238000000005</v>
      </c>
      <c r="AD10" s="147">
        <v>5370.5629296899106</v>
      </c>
      <c r="AE10" s="147">
        <v>5258.8814729570222</v>
      </c>
      <c r="AF10" s="147">
        <v>5220.1139877560545</v>
      </c>
      <c r="AG10" s="147">
        <v>5034.5202803012126</v>
      </c>
      <c r="AH10" s="147">
        <v>4733.4093314656966</v>
      </c>
      <c r="AI10" s="147">
        <v>4501.0229104429254</v>
      </c>
      <c r="AJ10" s="147">
        <v>4465.833035550284</v>
      </c>
      <c r="AK10" s="147">
        <v>4732.6507983973843</v>
      </c>
      <c r="AL10" s="147">
        <v>4553.0626213965124</v>
      </c>
      <c r="AM10" s="147">
        <v>4131.8925448225518</v>
      </c>
      <c r="AN10" s="147">
        <v>3923.381065668008</v>
      </c>
      <c r="AO10" s="147">
        <v>3065.9522493999998</v>
      </c>
      <c r="AP10" s="147">
        <v>2884.4473367620922</v>
      </c>
      <c r="AQ10" s="172"/>
      <c r="AR10" s="172"/>
      <c r="AS10" s="172"/>
    </row>
    <row r="11" spans="1:127" s="102" customFormat="1" ht="14.25" customHeight="1">
      <c r="A11" s="99"/>
      <c r="B11" s="104"/>
      <c r="C11" s="146" t="s">
        <v>608</v>
      </c>
      <c r="D11" s="153"/>
      <c r="E11" s="153"/>
      <c r="F11" s="153">
        <v>2550.1225226198958</v>
      </c>
      <c r="G11" s="147">
        <v>2417</v>
      </c>
      <c r="H11" s="147">
        <v>2466.9044760275174</v>
      </c>
      <c r="I11" s="147">
        <v>2496.63</v>
      </c>
      <c r="J11" s="147">
        <v>2544.7978047500001</v>
      </c>
      <c r="K11" s="147">
        <v>2621.8</v>
      </c>
      <c r="L11" s="147">
        <v>2475.686809230001</v>
      </c>
      <c r="M11" s="147">
        <v>2291.8968392060574</v>
      </c>
      <c r="N11" s="147">
        <v>2311.6729268012145</v>
      </c>
      <c r="O11" s="147">
        <v>1469.7345640281412</v>
      </c>
      <c r="P11" s="147">
        <v>1416.1165048820205</v>
      </c>
      <c r="Q11" s="147">
        <v>1195.2546328259129</v>
      </c>
      <c r="R11" s="147">
        <v>1118.5357790002686</v>
      </c>
      <c r="S11" s="147">
        <v>917.74101195664684</v>
      </c>
      <c r="T11" s="147">
        <v>804.15445943790735</v>
      </c>
      <c r="U11" s="147">
        <v>730.77986839563516</v>
      </c>
      <c r="V11" s="147">
        <v>730.11775200261457</v>
      </c>
      <c r="W11" s="147">
        <v>648.09968033228358</v>
      </c>
      <c r="X11" s="147">
        <v>766.06906508374084</v>
      </c>
      <c r="Y11" s="147">
        <v>708.6596523212346</v>
      </c>
      <c r="Z11" s="147">
        <v>504.20709980453199</v>
      </c>
      <c r="AA11" s="147">
        <v>483.572850122349</v>
      </c>
      <c r="AB11" s="147">
        <v>458.89049999999997</v>
      </c>
      <c r="AC11" s="147">
        <v>459.54320000000001</v>
      </c>
      <c r="AD11" s="147">
        <v>443.34236554292528</v>
      </c>
      <c r="AE11" s="147">
        <v>419.84710023909798</v>
      </c>
      <c r="AF11" s="147">
        <v>386.1305716220935</v>
      </c>
      <c r="AG11" s="147">
        <v>388.06899077956473</v>
      </c>
      <c r="AH11" s="147">
        <v>382.97689362700237</v>
      </c>
      <c r="AI11" s="147">
        <v>399.08433923820303</v>
      </c>
      <c r="AJ11" s="147">
        <v>397.23035615434446</v>
      </c>
      <c r="AK11" s="147">
        <v>362.88670641975006</v>
      </c>
      <c r="AL11" s="147">
        <v>342.11333579744519</v>
      </c>
      <c r="AM11" s="147">
        <v>368.19866920283664</v>
      </c>
      <c r="AN11" s="147">
        <v>427.2073925667188</v>
      </c>
      <c r="AO11" s="147">
        <v>434.50156090000002</v>
      </c>
      <c r="AP11" s="147">
        <v>399.92843671097273</v>
      </c>
      <c r="AQ11" s="172"/>
      <c r="AR11" s="172"/>
      <c r="AS11" s="172"/>
    </row>
    <row r="12" spans="1:127" s="102" customFormat="1" ht="14.25" customHeight="1">
      <c r="A12" s="99"/>
      <c r="B12" s="104"/>
      <c r="C12" s="146" t="s">
        <v>609</v>
      </c>
      <c r="D12" s="153"/>
      <c r="E12" s="153"/>
      <c r="F12" s="153">
        <v>3268.5928146020992</v>
      </c>
      <c r="G12" s="147">
        <v>3216</v>
      </c>
      <c r="H12" s="147">
        <v>3167.8434144565135</v>
      </c>
      <c r="I12" s="147">
        <v>2810.56</v>
      </c>
      <c r="J12" s="147">
        <v>3052.2921680632567</v>
      </c>
      <c r="K12" s="147">
        <v>3162.4</v>
      </c>
      <c r="L12" s="147">
        <v>3410.8387532695447</v>
      </c>
      <c r="M12" s="147">
        <v>3233.539686464665</v>
      </c>
      <c r="N12" s="147">
        <v>3355.4622150105492</v>
      </c>
      <c r="O12" s="147">
        <v>3074.5561859889881</v>
      </c>
      <c r="P12" s="147">
        <v>3023.438708083339</v>
      </c>
      <c r="Q12" s="147">
        <v>2976.5798103397242</v>
      </c>
      <c r="R12" s="147">
        <v>3018.6210575042637</v>
      </c>
      <c r="S12" s="147">
        <v>3065.5384614141344</v>
      </c>
      <c r="T12" s="147">
        <v>2977.9175763822645</v>
      </c>
      <c r="U12" s="147">
        <v>1983.1653644824876</v>
      </c>
      <c r="V12" s="147">
        <v>1837.7435713145551</v>
      </c>
      <c r="W12" s="147">
        <v>1800.0595795562076</v>
      </c>
      <c r="X12" s="147">
        <v>1457.5517100344523</v>
      </c>
      <c r="Y12" s="147">
        <v>1427.2201255202888</v>
      </c>
      <c r="Z12" s="147">
        <v>1360.5358778765969</v>
      </c>
      <c r="AA12" s="147">
        <v>1265.317381032967</v>
      </c>
      <c r="AB12" s="147">
        <v>1229.3657000000001</v>
      </c>
      <c r="AC12" s="147">
        <v>1272.7579999999998</v>
      </c>
      <c r="AD12" s="147">
        <v>1331.8813203059331</v>
      </c>
      <c r="AE12" s="147">
        <v>1445.3594322520682</v>
      </c>
      <c r="AF12" s="147">
        <v>1468.5849925845171</v>
      </c>
      <c r="AG12" s="147">
        <v>1422.9422709158516</v>
      </c>
      <c r="AH12" s="147">
        <v>1197.222464134818</v>
      </c>
      <c r="AI12" s="147">
        <v>1293.1379041499576</v>
      </c>
      <c r="AJ12" s="147">
        <v>1302.2251184909117</v>
      </c>
      <c r="AK12" s="147">
        <v>1290.2923651524914</v>
      </c>
      <c r="AL12" s="147">
        <v>1263.3175441633125</v>
      </c>
      <c r="AM12" s="147">
        <v>1363.518967436444</v>
      </c>
      <c r="AN12" s="147">
        <v>1316.379901224258</v>
      </c>
      <c r="AO12" s="147">
        <v>1376.594707</v>
      </c>
      <c r="AP12" s="147">
        <v>1383.7601822652132</v>
      </c>
      <c r="AQ12" s="172"/>
      <c r="AR12" s="172"/>
      <c r="AS12" s="172"/>
    </row>
    <row r="13" spans="1:127" s="102" customFormat="1" ht="12.75">
      <c r="A13" s="99"/>
      <c r="B13" s="104"/>
      <c r="C13" s="146" t="s">
        <v>610</v>
      </c>
      <c r="D13" s="153"/>
      <c r="E13" s="153"/>
      <c r="F13" s="153">
        <v>603.71396908316467</v>
      </c>
      <c r="G13" s="147">
        <v>610</v>
      </c>
      <c r="H13" s="147">
        <v>595.77311203735269</v>
      </c>
      <c r="I13" s="147">
        <v>612.23</v>
      </c>
      <c r="J13" s="147">
        <v>513.42064951948294</v>
      </c>
      <c r="K13" s="147">
        <v>517.16</v>
      </c>
      <c r="L13" s="147">
        <v>503.6208261977348</v>
      </c>
      <c r="M13" s="147">
        <v>475.96509444366791</v>
      </c>
      <c r="N13" s="147">
        <v>469.72952184232912</v>
      </c>
      <c r="O13" s="147">
        <v>478.72148700384071</v>
      </c>
      <c r="P13" s="147">
        <v>486.50506259006767</v>
      </c>
      <c r="Q13" s="147">
        <v>487.14843096217191</v>
      </c>
      <c r="R13" s="147">
        <v>488.92887172348111</v>
      </c>
      <c r="S13" s="147">
        <v>499.12536815423988</v>
      </c>
      <c r="T13" s="147">
        <v>514.52673951787028</v>
      </c>
      <c r="U13" s="147">
        <v>515.62245941827439</v>
      </c>
      <c r="V13" s="147">
        <v>532.15695967659019</v>
      </c>
      <c r="W13" s="147">
        <v>541.82639278825468</v>
      </c>
      <c r="X13" s="147">
        <v>529.93277779493678</v>
      </c>
      <c r="Y13" s="147">
        <v>645.72123776133083</v>
      </c>
      <c r="Z13" s="147">
        <v>583.36975944543406</v>
      </c>
      <c r="AA13" s="147">
        <v>565.39478547990996</v>
      </c>
      <c r="AB13" s="147">
        <v>548.62360000000001</v>
      </c>
      <c r="AC13" s="147">
        <v>544.83370000000002</v>
      </c>
      <c r="AD13" s="147">
        <v>525.71209150294226</v>
      </c>
      <c r="AE13" s="147">
        <v>499.26022501174333</v>
      </c>
      <c r="AF13" s="147">
        <v>478.35838173627582</v>
      </c>
      <c r="AG13" s="147">
        <v>483.44592010398634</v>
      </c>
      <c r="AH13" s="147">
        <v>482.2305665593945</v>
      </c>
      <c r="AI13" s="147">
        <v>478.65758080008692</v>
      </c>
      <c r="AJ13" s="147">
        <v>483.07821183511555</v>
      </c>
      <c r="AK13" s="147">
        <v>613.97968661627942</v>
      </c>
      <c r="AL13" s="147">
        <v>576.49114423444507</v>
      </c>
      <c r="AM13" s="147">
        <v>518.86142867331682</v>
      </c>
      <c r="AN13" s="147">
        <v>504.59702301471623</v>
      </c>
      <c r="AO13" s="147">
        <v>499.22650550000003</v>
      </c>
      <c r="AP13" s="147">
        <v>489.44022494358768</v>
      </c>
      <c r="AQ13" s="172"/>
      <c r="AR13" s="172"/>
      <c r="AS13" s="172"/>
    </row>
    <row r="14" spans="1:127" s="102" customFormat="1" ht="12.75">
      <c r="A14" s="99"/>
      <c r="B14" s="104"/>
      <c r="C14" s="146" t="s">
        <v>611</v>
      </c>
      <c r="D14" s="153"/>
      <c r="E14" s="153"/>
      <c r="F14" s="153">
        <v>35932.071124693997</v>
      </c>
      <c r="G14" s="147">
        <v>35761</v>
      </c>
      <c r="H14" s="147">
        <v>35256.063618944798</v>
      </c>
      <c r="I14" s="147">
        <v>36439.54</v>
      </c>
      <c r="J14" s="147">
        <v>31975.724547345268</v>
      </c>
      <c r="K14" s="147">
        <v>31674.989999999998</v>
      </c>
      <c r="L14" s="147">
        <v>31214.806728625084</v>
      </c>
      <c r="M14" s="147">
        <v>27913.57672643791</v>
      </c>
      <c r="N14" s="147">
        <v>27226.72629172352</v>
      </c>
      <c r="O14" s="147">
        <v>27240.208624658404</v>
      </c>
      <c r="P14" s="147">
        <v>27175.832026515032</v>
      </c>
      <c r="Q14" s="147">
        <v>28225.782263344303</v>
      </c>
      <c r="R14" s="147">
        <v>26133.430601205106</v>
      </c>
      <c r="S14" s="147">
        <v>24633.089028659342</v>
      </c>
      <c r="T14" s="147">
        <v>24243.619012824151</v>
      </c>
      <c r="U14" s="147">
        <v>23250.763391369095</v>
      </c>
      <c r="V14" s="147">
        <v>21819.521978508907</v>
      </c>
      <c r="W14" s="147">
        <v>20195.044015271626</v>
      </c>
      <c r="X14" s="147">
        <v>19688.191719890383</v>
      </c>
      <c r="Y14" s="147">
        <v>19622.812214551537</v>
      </c>
      <c r="Z14" s="147">
        <v>18253.165897952189</v>
      </c>
      <c r="AA14" s="147">
        <v>16682.847508843974</v>
      </c>
      <c r="AB14" s="147">
        <v>16295.164499999999</v>
      </c>
      <c r="AC14" s="147">
        <v>16558.427599999999</v>
      </c>
      <c r="AD14" s="147">
        <v>16396.184374848901</v>
      </c>
      <c r="AE14" s="147">
        <v>16258.644327148357</v>
      </c>
      <c r="AF14" s="147">
        <v>16291.428168804956</v>
      </c>
      <c r="AG14" s="147">
        <v>15985.341409273751</v>
      </c>
      <c r="AH14" s="147">
        <v>15209.247313069731</v>
      </c>
      <c r="AI14" s="147">
        <v>14615.601035664811</v>
      </c>
      <c r="AJ14" s="147">
        <v>14277.398942073532</v>
      </c>
      <c r="AK14" s="147">
        <v>13873.663619636949</v>
      </c>
      <c r="AL14" s="147">
        <v>13809.494673137755</v>
      </c>
      <c r="AM14" s="147">
        <v>13805.995469906702</v>
      </c>
      <c r="AN14" s="147">
        <v>12860.948563441299</v>
      </c>
      <c r="AO14" s="147">
        <v>14438.5686625</v>
      </c>
      <c r="AP14" s="147">
        <v>14510.683979034176</v>
      </c>
      <c r="AQ14" s="172"/>
      <c r="AR14" s="172"/>
      <c r="AS14" s="172"/>
    </row>
    <row r="15" spans="1:127" s="102" customFormat="1" ht="14.25" customHeight="1">
      <c r="A15" s="99"/>
      <c r="B15" s="104"/>
      <c r="C15" s="146" t="s">
        <v>612</v>
      </c>
      <c r="D15" s="153"/>
      <c r="E15" s="153"/>
      <c r="F15" s="153">
        <v>6613.6040398295354</v>
      </c>
      <c r="G15" s="147">
        <v>6534</v>
      </c>
      <c r="H15" s="147">
        <v>6725.6213162824106</v>
      </c>
      <c r="I15" s="147">
        <v>6053.58</v>
      </c>
      <c r="J15" s="147">
        <v>6237.6575894718471</v>
      </c>
      <c r="K15" s="147">
        <v>6353.79</v>
      </c>
      <c r="L15" s="147">
        <v>6385.3202077035448</v>
      </c>
      <c r="M15" s="147">
        <v>6143.0940738632398</v>
      </c>
      <c r="N15" s="147">
        <v>6322.2330791381564</v>
      </c>
      <c r="O15" s="147">
        <v>6751.9304454952762</v>
      </c>
      <c r="P15" s="147">
        <v>6703.2148062600227</v>
      </c>
      <c r="Q15" s="147">
        <v>6165.6723104561624</v>
      </c>
      <c r="R15" s="147">
        <v>5796.2945247789685</v>
      </c>
      <c r="S15" s="147">
        <v>5390.6233712174253</v>
      </c>
      <c r="T15" s="147">
        <v>5455.8476588157291</v>
      </c>
      <c r="U15" s="147">
        <v>6882.0753376736538</v>
      </c>
      <c r="V15" s="147">
        <v>7036.7285991217386</v>
      </c>
      <c r="W15" s="147">
        <v>5998.9490760588196</v>
      </c>
      <c r="X15" s="147">
        <v>5534.2138643247972</v>
      </c>
      <c r="Y15" s="147">
        <v>5139.3832011543473</v>
      </c>
      <c r="Z15" s="147">
        <v>6053.3993291096867</v>
      </c>
      <c r="AA15" s="147">
        <v>5769.8616727597328</v>
      </c>
      <c r="AB15" s="147">
        <v>5611.6895000000004</v>
      </c>
      <c r="AC15" s="147">
        <v>5380.7867999999999</v>
      </c>
      <c r="AD15" s="147">
        <v>5456.4157339571666</v>
      </c>
      <c r="AE15" s="147">
        <v>5496.4200461350474</v>
      </c>
      <c r="AF15" s="147">
        <v>5716.0568511613164</v>
      </c>
      <c r="AG15" s="147">
        <v>4975.4530692788412</v>
      </c>
      <c r="AH15" s="147">
        <v>4888.3129038008265</v>
      </c>
      <c r="AI15" s="147">
        <v>4950.1163531773527</v>
      </c>
      <c r="AJ15" s="147">
        <v>5171.5514199169183</v>
      </c>
      <c r="AK15" s="147">
        <v>4496.9492785476641</v>
      </c>
      <c r="AL15" s="147">
        <v>4475.8495560843139</v>
      </c>
      <c r="AM15" s="147">
        <v>4371.0911915024126</v>
      </c>
      <c r="AN15" s="147">
        <v>4368.0187738331524</v>
      </c>
      <c r="AO15" s="147">
        <v>3773.4912862000001</v>
      </c>
      <c r="AP15" s="147">
        <v>3534.9014416039436</v>
      </c>
      <c r="AQ15" s="172"/>
      <c r="AR15" s="172"/>
      <c r="AS15" s="172"/>
    </row>
    <row r="16" spans="1:127" s="102" customFormat="1" ht="14.25" customHeight="1">
      <c r="A16" s="99"/>
      <c r="B16" s="104"/>
      <c r="C16" s="146" t="s">
        <v>613</v>
      </c>
      <c r="D16" s="153"/>
      <c r="E16" s="153"/>
      <c r="F16" s="153">
        <v>2730.2905096768595</v>
      </c>
      <c r="G16" s="147">
        <v>2691</v>
      </c>
      <c r="H16" s="147">
        <v>2512.8729056900947</v>
      </c>
      <c r="I16" s="147">
        <v>2547.5599999999995</v>
      </c>
      <c r="J16" s="147">
        <v>2494.1453010989831</v>
      </c>
      <c r="K16" s="147">
        <v>2321.62</v>
      </c>
      <c r="L16" s="147">
        <v>2364.2232003554859</v>
      </c>
      <c r="M16" s="147">
        <v>2160.7598069502551</v>
      </c>
      <c r="N16" s="147">
        <v>2112.4666355219392</v>
      </c>
      <c r="O16" s="147">
        <v>2052.1587885294025</v>
      </c>
      <c r="P16" s="147">
        <v>1984.4084897596886</v>
      </c>
      <c r="Q16" s="147">
        <v>598.7832421198467</v>
      </c>
      <c r="R16" s="147">
        <v>1929.5103343628873</v>
      </c>
      <c r="S16" s="147">
        <v>1878.7203375902498</v>
      </c>
      <c r="T16" s="147">
        <v>1818.1791363409654</v>
      </c>
      <c r="U16" s="147">
        <v>1814.8486545565345</v>
      </c>
      <c r="V16" s="147">
        <v>1785.2270948935268</v>
      </c>
      <c r="W16" s="147">
        <v>1787.2561943474857</v>
      </c>
      <c r="X16" s="147">
        <v>1795.6673857837293</v>
      </c>
      <c r="Y16" s="147">
        <v>1781.251719418733</v>
      </c>
      <c r="Z16" s="147">
        <v>1787.6061598063541</v>
      </c>
      <c r="AA16" s="147">
        <v>1829.2402935058633</v>
      </c>
      <c r="AB16" s="147">
        <v>1842.5391</v>
      </c>
      <c r="AC16" s="147">
        <v>1827.85</v>
      </c>
      <c r="AD16" s="147">
        <v>1848.9092170063288</v>
      </c>
      <c r="AE16" s="147">
        <v>1800.9267811435893</v>
      </c>
      <c r="AF16" s="147">
        <v>1709.0659140590631</v>
      </c>
      <c r="AG16" s="147">
        <v>1702.0606454885851</v>
      </c>
      <c r="AH16" s="147">
        <v>1823.190992234963</v>
      </c>
      <c r="AI16" s="147">
        <v>1807.3739831280479</v>
      </c>
      <c r="AJ16" s="147">
        <v>1657.3502905233679</v>
      </c>
      <c r="AK16" s="147">
        <v>1641.4427058152401</v>
      </c>
      <c r="AL16" s="147">
        <v>1502.7984252659314</v>
      </c>
      <c r="AM16" s="147">
        <v>1614.2676882049952</v>
      </c>
      <c r="AN16" s="147">
        <v>1730.2545517295239</v>
      </c>
      <c r="AO16" s="147">
        <v>1506.9468706</v>
      </c>
      <c r="AP16" s="147">
        <v>1482.2315669747252</v>
      </c>
      <c r="AQ16" s="172"/>
      <c r="AR16" s="172"/>
      <c r="AS16" s="172"/>
    </row>
    <row r="17" spans="1:127" s="102" customFormat="1" ht="14.25" customHeight="1">
      <c r="A17" s="99"/>
      <c r="B17" s="104"/>
      <c r="C17" s="146" t="s">
        <v>614</v>
      </c>
      <c r="D17" s="153"/>
      <c r="E17" s="153"/>
      <c r="F17" s="153">
        <v>0</v>
      </c>
      <c r="G17" s="147">
        <v>0</v>
      </c>
      <c r="H17" s="147">
        <v>0</v>
      </c>
      <c r="I17" s="147"/>
      <c r="J17" s="147">
        <v>0</v>
      </c>
      <c r="K17" s="147">
        <v>0</v>
      </c>
      <c r="L17" s="147">
        <v>0</v>
      </c>
      <c r="M17" s="147">
        <v>0</v>
      </c>
      <c r="N17" s="147">
        <v>0</v>
      </c>
      <c r="O17" s="147">
        <v>0</v>
      </c>
      <c r="P17" s="147">
        <v>0</v>
      </c>
      <c r="Q17" s="147">
        <v>0</v>
      </c>
      <c r="R17" s="147">
        <v>0</v>
      </c>
      <c r="S17" s="147">
        <v>0</v>
      </c>
      <c r="T17" s="147">
        <v>0</v>
      </c>
      <c r="U17" s="147">
        <v>0</v>
      </c>
      <c r="V17" s="147">
        <v>0</v>
      </c>
      <c r="W17" s="147">
        <v>0</v>
      </c>
      <c r="X17" s="147">
        <v>0</v>
      </c>
      <c r="Y17" s="147">
        <v>0</v>
      </c>
      <c r="Z17" s="147">
        <v>0</v>
      </c>
      <c r="AA17" s="147">
        <v>0</v>
      </c>
      <c r="AB17" s="147">
        <v>0</v>
      </c>
      <c r="AC17" s="147">
        <v>0</v>
      </c>
      <c r="AD17" s="147">
        <v>0</v>
      </c>
      <c r="AE17" s="147">
        <v>0</v>
      </c>
      <c r="AF17" s="147">
        <v>0</v>
      </c>
      <c r="AG17" s="147">
        <v>0</v>
      </c>
      <c r="AH17" s="147">
        <v>0</v>
      </c>
      <c r="AI17" s="147">
        <v>0</v>
      </c>
      <c r="AJ17" s="147">
        <v>0</v>
      </c>
      <c r="AK17" s="147">
        <v>1.4894800000000701E-2</v>
      </c>
      <c r="AL17" s="147">
        <v>1.4894800000000701E-2</v>
      </c>
      <c r="AM17" s="147">
        <v>1.4894799999997E-2</v>
      </c>
      <c r="AN17" s="147">
        <v>8</v>
      </c>
      <c r="AO17" s="147">
        <v>163.5303289</v>
      </c>
      <c r="AP17" s="147">
        <v>492.42489984000008</v>
      </c>
      <c r="AQ17" s="172"/>
      <c r="AR17" s="172"/>
      <c r="AS17" s="172"/>
    </row>
    <row r="18" spans="1:127" s="102" customFormat="1" ht="14.25" customHeight="1">
      <c r="A18" s="99"/>
      <c r="B18" s="104"/>
      <c r="C18" s="150" t="s">
        <v>615</v>
      </c>
      <c r="D18" s="154">
        <f t="shared" ref="D18:E18" si="0">SUM(D6:D17)</f>
        <v>0</v>
      </c>
      <c r="E18" s="154">
        <f t="shared" si="0"/>
        <v>0</v>
      </c>
      <c r="F18" s="154">
        <f t="shared" ref="F18" si="1">SUM(F6:F17)</f>
        <v>66144.211466858891</v>
      </c>
      <c r="G18" s="149">
        <v>65454</v>
      </c>
      <c r="H18" s="149">
        <v>65384.907163998949</v>
      </c>
      <c r="I18" s="149">
        <v>65656.490000000005</v>
      </c>
      <c r="J18" s="149">
        <v>65496.589327455455</v>
      </c>
      <c r="K18" s="149">
        <v>65369.740000000005</v>
      </c>
      <c r="L18" s="149">
        <v>65823.701561326729</v>
      </c>
      <c r="M18" s="149">
        <v>58663.980646727941</v>
      </c>
      <c r="N18" s="149">
        <v>58254.010129363523</v>
      </c>
      <c r="O18" s="149">
        <v>56912.479683759113</v>
      </c>
      <c r="P18" s="149">
        <v>56935.053025548295</v>
      </c>
      <c r="Q18" s="149">
        <v>56230.597703790525</v>
      </c>
      <c r="R18" s="149">
        <v>54793.69996551553</v>
      </c>
      <c r="S18" s="149">
        <v>52266.692832341636</v>
      </c>
      <c r="T18" s="149">
        <v>51615.263536303159</v>
      </c>
      <c r="U18" s="149">
        <v>50408.273490062064</v>
      </c>
      <c r="V18" s="149">
        <v>48723.338391462887</v>
      </c>
      <c r="W18" s="149">
        <v>46205.725856242701</v>
      </c>
      <c r="X18" s="149">
        <v>44684.357075251486</v>
      </c>
      <c r="Y18" s="149">
        <v>43374.904927714837</v>
      </c>
      <c r="Z18" s="149">
        <v>42399.676033743111</v>
      </c>
      <c r="AA18" s="149">
        <v>40440.431389253405</v>
      </c>
      <c r="AB18" s="149">
        <v>39985.374199999998</v>
      </c>
      <c r="AC18" s="149">
        <v>40699.614199999996</v>
      </c>
      <c r="AD18" s="149">
        <v>40759.967564073864</v>
      </c>
      <c r="AE18" s="149">
        <v>40367.51082868567</v>
      </c>
      <c r="AF18" s="149">
        <v>39394.197719243595</v>
      </c>
      <c r="AG18" s="149">
        <v>37880.743132350224</v>
      </c>
      <c r="AH18" s="149">
        <v>36641.959362075817</v>
      </c>
      <c r="AI18" s="149">
        <v>35516.508795780894</v>
      </c>
      <c r="AJ18" s="149">
        <v>35396.746797356056</v>
      </c>
      <c r="AK18" s="149">
        <v>34341.92605612948</v>
      </c>
      <c r="AL18" s="149">
        <v>33558.498663749975</v>
      </c>
      <c r="AM18" s="149">
        <v>32827.021016483894</v>
      </c>
      <c r="AN18" s="149">
        <v>31589.378829415189</v>
      </c>
      <c r="AO18" s="149">
        <v>31434.284213110001</v>
      </c>
      <c r="AP18" s="149">
        <v>31162.552793423558</v>
      </c>
      <c r="AQ18" s="172"/>
      <c r="AR18" s="172"/>
      <c r="AS18" s="172"/>
    </row>
    <row r="19" spans="1:127" s="102" customFormat="1" ht="12.75">
      <c r="A19" s="99"/>
      <c r="B19" s="104"/>
      <c r="C19" s="146" t="s">
        <v>616</v>
      </c>
      <c r="D19" s="153"/>
      <c r="E19" s="153"/>
      <c r="F19" s="153">
        <v>98298</v>
      </c>
      <c r="G19" s="147">
        <v>97575</v>
      </c>
      <c r="H19" s="147">
        <v>95581.704774612343</v>
      </c>
      <c r="I19" s="147">
        <v>94996.94</v>
      </c>
      <c r="J19" s="147">
        <v>92762.489430164467</v>
      </c>
      <c r="K19" s="147">
        <v>93584.040000000008</v>
      </c>
      <c r="L19" s="147">
        <v>93534.035572553228</v>
      </c>
      <c r="M19" s="147">
        <v>79894.5</v>
      </c>
      <c r="N19" s="147">
        <v>80254.789188086434</v>
      </c>
      <c r="O19" s="147">
        <v>77552.361987720869</v>
      </c>
      <c r="P19" s="147">
        <v>76745.725988251681</v>
      </c>
      <c r="Q19" s="147">
        <v>76495.650806939186</v>
      </c>
      <c r="R19" s="147">
        <v>76020.564180164452</v>
      </c>
      <c r="S19" s="147">
        <v>75629.164992638369</v>
      </c>
      <c r="T19" s="147">
        <v>79235.63568733682</v>
      </c>
      <c r="U19" s="147">
        <v>80000.398089067938</v>
      </c>
      <c r="V19" s="147">
        <v>80219.981257297084</v>
      </c>
      <c r="W19" s="147">
        <v>77846.79148002727</v>
      </c>
      <c r="X19" s="147">
        <v>76599.50120406854</v>
      </c>
      <c r="Y19" s="147">
        <v>76135.727974755209</v>
      </c>
      <c r="Z19" s="147">
        <v>75731.812810233663</v>
      </c>
      <c r="AA19" s="147">
        <v>73597.059134186697</v>
      </c>
      <c r="AB19" s="147">
        <v>73383.03850000001</v>
      </c>
      <c r="AC19" s="147">
        <v>72924.3704</v>
      </c>
      <c r="AD19" s="147">
        <v>71621.080980593106</v>
      </c>
      <c r="AE19" s="147">
        <v>68443</v>
      </c>
      <c r="AF19" s="147">
        <v>67641.257201948421</v>
      </c>
      <c r="AG19" s="147">
        <v>66156.56475472977</v>
      </c>
      <c r="AH19" s="147">
        <v>65026.28839870447</v>
      </c>
      <c r="AI19" s="147">
        <v>63227.642611919095</v>
      </c>
      <c r="AJ19" s="147">
        <v>63543.522979973743</v>
      </c>
      <c r="AK19" s="147">
        <v>63917.059431330548</v>
      </c>
      <c r="AL19" s="147">
        <v>62481.045040710029</v>
      </c>
      <c r="AM19" s="147">
        <v>59990.723103496304</v>
      </c>
      <c r="AN19" s="147">
        <v>58871.770917634793</v>
      </c>
      <c r="AO19" s="147">
        <v>57510.755301500001</v>
      </c>
      <c r="AP19" s="147">
        <v>56365.284397096344</v>
      </c>
      <c r="AQ19" s="172"/>
      <c r="AR19" s="172"/>
      <c r="AS19" s="172"/>
    </row>
    <row r="20" spans="1:127" s="102" customFormat="1" ht="14.25" customHeight="1">
      <c r="A20" s="99"/>
      <c r="B20" s="104"/>
      <c r="C20" s="150" t="s">
        <v>617</v>
      </c>
      <c r="D20" s="154">
        <f t="shared" ref="D20:E20" si="2">+D18+D19</f>
        <v>0</v>
      </c>
      <c r="E20" s="154">
        <f t="shared" si="2"/>
        <v>0</v>
      </c>
      <c r="F20" s="154">
        <f t="shared" ref="F20" si="3">+F18+F19</f>
        <v>164442.21146685889</v>
      </c>
      <c r="G20" s="149">
        <v>163029</v>
      </c>
      <c r="H20" s="149">
        <v>160966.61193861128</v>
      </c>
      <c r="I20" s="149">
        <v>160653.43</v>
      </c>
      <c r="J20" s="149">
        <v>158259.07875761992</v>
      </c>
      <c r="K20" s="149">
        <v>158953.78000000003</v>
      </c>
      <c r="L20" s="149">
        <v>159357.73713387997</v>
      </c>
      <c r="M20" s="149">
        <v>138558.48064672796</v>
      </c>
      <c r="N20" s="149">
        <v>138508.79931744997</v>
      </c>
      <c r="O20" s="149">
        <v>134464.84167147998</v>
      </c>
      <c r="P20" s="149">
        <v>133680.77901379997</v>
      </c>
      <c r="Q20" s="149">
        <v>132726.2485107297</v>
      </c>
      <c r="R20" s="149">
        <v>130814.26414567998</v>
      </c>
      <c r="S20" s="149">
        <v>127895.85782498</v>
      </c>
      <c r="T20" s="149">
        <v>130850.89922363998</v>
      </c>
      <c r="U20" s="149">
        <v>130408.67157912999</v>
      </c>
      <c r="V20" s="149">
        <v>128943.31964875996</v>
      </c>
      <c r="W20" s="149">
        <v>124052.51733626997</v>
      </c>
      <c r="X20" s="149">
        <v>121283.85827932003</v>
      </c>
      <c r="Y20" s="149">
        <v>119510.63290247004</v>
      </c>
      <c r="Z20" s="149">
        <v>118131.48884397678</v>
      </c>
      <c r="AA20" s="149">
        <v>114037.49052344009</v>
      </c>
      <c r="AB20" s="149">
        <v>113368.41270000002</v>
      </c>
      <c r="AC20" s="149">
        <v>113623.9846</v>
      </c>
      <c r="AD20" s="149">
        <v>112381.04854466696</v>
      </c>
      <c r="AE20" s="149">
        <v>108810.51082868567</v>
      </c>
      <c r="AF20" s="149">
        <v>107035.45492119202</v>
      </c>
      <c r="AG20" s="149">
        <v>104037.30788707999</v>
      </c>
      <c r="AH20" s="149">
        <v>101668.24776078029</v>
      </c>
      <c r="AI20" s="149">
        <v>98744.151407699988</v>
      </c>
      <c r="AJ20" s="149">
        <v>98940.269777329799</v>
      </c>
      <c r="AK20" s="149">
        <v>98258.985487460028</v>
      </c>
      <c r="AL20" s="149">
        <v>96039.543704459997</v>
      </c>
      <c r="AM20" s="149">
        <v>92817.744119980198</v>
      </c>
      <c r="AN20" s="149">
        <v>90461.149747049989</v>
      </c>
      <c r="AO20" s="149">
        <v>88945.039514610005</v>
      </c>
      <c r="AP20" s="149">
        <v>87527.837190519902</v>
      </c>
      <c r="AQ20" s="172"/>
      <c r="AR20" s="172"/>
      <c r="AS20" s="172"/>
    </row>
    <row r="21" spans="1:127" s="102" customFormat="1" ht="14.25" customHeight="1">
      <c r="A21" s="99"/>
      <c r="B21" s="104"/>
      <c r="C21" s="146" t="s">
        <v>618</v>
      </c>
      <c r="D21" s="153"/>
      <c r="E21" s="153"/>
      <c r="F21" s="153">
        <f>-680.876398-402.099453</f>
        <v>-1082.9758509999999</v>
      </c>
      <c r="G21" s="151">
        <v>-1077.3969999999999</v>
      </c>
      <c r="H21" s="151">
        <v>-1064.1911611300002</v>
      </c>
      <c r="I21" s="151">
        <v>-1013.9606748000001</v>
      </c>
      <c r="J21" s="151">
        <v>-927.28934863999996</v>
      </c>
      <c r="K21" s="151">
        <v>-987.36799999999994</v>
      </c>
      <c r="L21" s="151">
        <v>-1111.2378960000001</v>
      </c>
      <c r="M21" s="151">
        <v>-754.59358093000003</v>
      </c>
      <c r="N21" s="151">
        <v>-647.46886999999992</v>
      </c>
      <c r="O21" s="151">
        <v>-631.125945</v>
      </c>
      <c r="P21" s="151">
        <v>-628.73167199</v>
      </c>
      <c r="Q21" s="151">
        <v>-591.22745256999997</v>
      </c>
      <c r="R21" s="151">
        <v>-485.73164987999996</v>
      </c>
      <c r="S21" s="151">
        <v>-430.98684180000004</v>
      </c>
      <c r="T21" s="151">
        <v>-413.43651274000001</v>
      </c>
      <c r="U21" s="151">
        <v>-361.76100300000002</v>
      </c>
      <c r="V21" s="151">
        <v>-354.66455038999999</v>
      </c>
      <c r="W21" s="151">
        <v>-394.25258172000002</v>
      </c>
      <c r="X21" s="151">
        <v>-398.45400000000001</v>
      </c>
      <c r="Y21" s="151">
        <v>-381.16018200000002</v>
      </c>
      <c r="Z21" s="151">
        <v>-403.48</v>
      </c>
      <c r="AA21" s="151">
        <v>-411.83500000000004</v>
      </c>
      <c r="AB21" s="151">
        <v>-432.10300000000001</v>
      </c>
      <c r="AC21" s="151">
        <v>-527.77</v>
      </c>
      <c r="AD21" s="151">
        <v>-502.78473888000002</v>
      </c>
      <c r="AE21" s="151">
        <v>-396.24448335</v>
      </c>
      <c r="AF21" s="151">
        <v>-271.05241624000001</v>
      </c>
      <c r="AG21" s="151">
        <v>-254.34401</v>
      </c>
      <c r="AH21" s="151">
        <v>-254.791312</v>
      </c>
      <c r="AI21" s="151">
        <v>-256.10292755999996</v>
      </c>
      <c r="AJ21" s="151">
        <v>-290.67886967999999</v>
      </c>
      <c r="AK21" s="151">
        <v>-300.52808098000003</v>
      </c>
      <c r="AL21" s="151">
        <v>-297.75310958</v>
      </c>
      <c r="AM21" s="151">
        <v>-308.20031497999997</v>
      </c>
      <c r="AN21" s="151">
        <v>-142.30000000000001</v>
      </c>
      <c r="AO21" s="151">
        <v>-141.3065</v>
      </c>
      <c r="AP21" s="151">
        <v>-135.57406399999999</v>
      </c>
      <c r="AQ21" s="172"/>
      <c r="AR21" s="172"/>
      <c r="AS21" s="172"/>
    </row>
    <row r="22" spans="1:127" s="102" customFormat="1" ht="14.25" customHeight="1">
      <c r="A22" s="99"/>
      <c r="B22" s="104"/>
      <c r="C22" s="146" t="s">
        <v>619</v>
      </c>
      <c r="D22" s="153"/>
      <c r="E22" s="153"/>
      <c r="F22" s="153">
        <f>-15.483458-29.870562</f>
        <v>-45.354019999999998</v>
      </c>
      <c r="G22" s="151">
        <v>-35.794656000000003</v>
      </c>
      <c r="H22" s="151">
        <v>-33.712174399999995</v>
      </c>
      <c r="I22" s="151">
        <v>-47.92173803</v>
      </c>
      <c r="J22" s="151">
        <v>-46.220097760000002</v>
      </c>
      <c r="K22" s="151">
        <v>-46.885999999999996</v>
      </c>
      <c r="L22" s="151">
        <v>-50.004407</v>
      </c>
      <c r="M22" s="151">
        <v>-45.405758769999998</v>
      </c>
      <c r="N22" s="151">
        <v>-40.217328999999999</v>
      </c>
      <c r="O22" s="151">
        <v>-40.910534009999999</v>
      </c>
      <c r="P22" s="151">
        <v>-42.851796359999994</v>
      </c>
      <c r="Q22" s="151">
        <v>-41.310559670000004</v>
      </c>
      <c r="R22" s="151">
        <v>-46.444795079999999</v>
      </c>
      <c r="S22" s="151">
        <v>-43.098514629999997</v>
      </c>
      <c r="T22" s="151">
        <v>-32.553848689999995</v>
      </c>
      <c r="U22" s="151">
        <v>-29.304333999999997</v>
      </c>
      <c r="V22" s="151">
        <v>-30.852252649999997</v>
      </c>
      <c r="W22" s="151">
        <v>-42.164725729999994</v>
      </c>
      <c r="X22" s="151">
        <v>-44.814999999999998</v>
      </c>
      <c r="Y22" s="151">
        <v>-43.436563</v>
      </c>
      <c r="Z22" s="151">
        <v>-42.481999999999999</v>
      </c>
      <c r="AA22" s="151">
        <v>-44.261000000000003</v>
      </c>
      <c r="AB22" s="151">
        <v>-51.564999999999998</v>
      </c>
      <c r="AC22" s="151">
        <v>-47.35</v>
      </c>
      <c r="AD22" s="151">
        <v>-50.080532929999997</v>
      </c>
      <c r="AE22" s="151">
        <v>-50.885553059999999</v>
      </c>
      <c r="AF22" s="151">
        <v>-45.913463499999992</v>
      </c>
      <c r="AG22" s="151">
        <v>-38.788637000000001</v>
      </c>
      <c r="AH22" s="151">
        <v>-35.699317000000001</v>
      </c>
      <c r="AI22" s="151">
        <v>-36.647169210000008</v>
      </c>
      <c r="AJ22" s="151">
        <v>-43.362841209999992</v>
      </c>
      <c r="AK22" s="151">
        <v>-62.301740019999954</v>
      </c>
      <c r="AL22" s="151">
        <v>-61.083288999999994</v>
      </c>
      <c r="AM22" s="151">
        <v>-59.565290999999995</v>
      </c>
      <c r="AN22" s="151">
        <v>-221</v>
      </c>
      <c r="AO22" s="151">
        <v>-238.31258500000001</v>
      </c>
      <c r="AP22" s="151">
        <v>-237.697585</v>
      </c>
      <c r="AQ22" s="172"/>
      <c r="AR22" s="172"/>
      <c r="AS22" s="172"/>
    </row>
    <row r="23" spans="1:127" s="102" customFormat="1" ht="12.75">
      <c r="A23" s="99"/>
      <c r="B23" s="104"/>
      <c r="C23" s="150" t="s">
        <v>620</v>
      </c>
      <c r="D23" s="154">
        <f t="shared" ref="D23:E23" si="4">SUM(D20:D22)</f>
        <v>0</v>
      </c>
      <c r="E23" s="154">
        <f t="shared" si="4"/>
        <v>0</v>
      </c>
      <c r="F23" s="154">
        <f t="shared" ref="F23" si="5">SUM(F20:F22)</f>
        <v>163313.8815958589</v>
      </c>
      <c r="G23" s="149">
        <v>161915.80834399999</v>
      </c>
      <c r="H23" s="149">
        <v>159868.70860308129</v>
      </c>
      <c r="I23" s="149">
        <v>159591.54758716997</v>
      </c>
      <c r="J23" s="149">
        <v>157285.56931121991</v>
      </c>
      <c r="K23" s="149">
        <v>157919.52600000004</v>
      </c>
      <c r="L23" s="149">
        <v>158196.49483087996</v>
      </c>
      <c r="M23" s="149">
        <v>137758.48130702795</v>
      </c>
      <c r="N23" s="149">
        <v>137821.11311844995</v>
      </c>
      <c r="O23" s="149">
        <v>133792.80519246997</v>
      </c>
      <c r="P23" s="149">
        <v>133009.19554544997</v>
      </c>
      <c r="Q23" s="149">
        <v>132093.7104984897</v>
      </c>
      <c r="R23" s="149">
        <v>130282.08770071997</v>
      </c>
      <c r="S23" s="149">
        <v>127421.77246855001</v>
      </c>
      <c r="T23" s="149">
        <v>130404.90886220998</v>
      </c>
      <c r="U23" s="149">
        <v>130017.60624212999</v>
      </c>
      <c r="V23" s="149">
        <v>128557.80284571995</v>
      </c>
      <c r="W23" s="149">
        <v>123616.10002881997</v>
      </c>
      <c r="X23" s="149">
        <v>120840.58927932003</v>
      </c>
      <c r="Y23" s="149">
        <v>119086.03615747004</v>
      </c>
      <c r="Z23" s="149">
        <v>117685.52684397678</v>
      </c>
      <c r="AA23" s="149">
        <v>113581.39452344009</v>
      </c>
      <c r="AB23" s="149">
        <v>112884.74470000001</v>
      </c>
      <c r="AC23" s="149">
        <v>113048.86459999999</v>
      </c>
      <c r="AD23" s="149">
        <v>111828.18327285696</v>
      </c>
      <c r="AE23" s="149">
        <v>108363.38079227567</v>
      </c>
      <c r="AF23" s="149">
        <v>106718.48904145203</v>
      </c>
      <c r="AG23" s="149">
        <v>103744.17524007999</v>
      </c>
      <c r="AH23" s="149">
        <v>101377.75713178028</v>
      </c>
      <c r="AI23" s="149">
        <v>98451.401310929985</v>
      </c>
      <c r="AJ23" s="149">
        <v>98606.228066439799</v>
      </c>
      <c r="AK23" s="149">
        <v>97896.155666460021</v>
      </c>
      <c r="AL23" s="149">
        <v>95680.707305880002</v>
      </c>
      <c r="AM23" s="149">
        <v>92449.978514000191</v>
      </c>
      <c r="AN23" s="149">
        <v>90097.849747049986</v>
      </c>
      <c r="AO23" s="149">
        <v>88565.420429609992</v>
      </c>
      <c r="AP23" s="149">
        <v>87154.5655415199</v>
      </c>
      <c r="AQ23" s="172"/>
      <c r="AR23" s="172"/>
      <c r="AS23" s="172"/>
    </row>
    <row r="24" spans="1:127" s="102" customFormat="1" ht="14.25" customHeight="1">
      <c r="A24" s="99"/>
      <c r="B24" s="104"/>
      <c r="C24" s="146" t="s">
        <v>621</v>
      </c>
      <c r="D24" s="153"/>
      <c r="E24" s="153"/>
      <c r="F24" s="153">
        <v>79018.885999999999</v>
      </c>
      <c r="G24" s="147">
        <v>76984</v>
      </c>
      <c r="H24" s="147">
        <v>76851.884000000005</v>
      </c>
      <c r="I24" s="147">
        <v>76961</v>
      </c>
      <c r="J24" s="147">
        <v>76707</v>
      </c>
      <c r="K24" s="147">
        <v>69901</v>
      </c>
      <c r="L24" s="147">
        <v>67952</v>
      </c>
      <c r="M24" s="147">
        <v>66368.712343220017</v>
      </c>
      <c r="N24" s="147">
        <v>64155.866513929999</v>
      </c>
      <c r="O24" s="147">
        <v>63903.431429839999</v>
      </c>
      <c r="P24" s="147">
        <v>63909.563371020013</v>
      </c>
      <c r="Q24" s="147">
        <v>63062.115808400005</v>
      </c>
      <c r="R24" s="147">
        <v>62206.720780679978</v>
      </c>
      <c r="S24" s="147">
        <v>61178.35789729996</v>
      </c>
      <c r="T24" s="147">
        <v>56589.841123639992</v>
      </c>
      <c r="U24" s="147">
        <v>54983.132871079979</v>
      </c>
      <c r="V24" s="147">
        <v>53103.772720650006</v>
      </c>
      <c r="W24" s="147">
        <v>52467.159211140017</v>
      </c>
      <c r="X24" s="147">
        <v>51552.250821579983</v>
      </c>
      <c r="Y24" s="147">
        <v>49903.706675649999</v>
      </c>
      <c r="Z24" s="147">
        <v>48162.76504868998</v>
      </c>
      <c r="AA24" s="147">
        <v>47522.061958350001</v>
      </c>
      <c r="AB24" s="147">
        <v>46872.051399999997</v>
      </c>
      <c r="AC24" s="147">
        <v>46153.341399999998</v>
      </c>
      <c r="AD24" s="147">
        <v>44559.051670249995</v>
      </c>
      <c r="AE24" s="147">
        <v>44019.814403389973</v>
      </c>
      <c r="AF24" s="147">
        <v>42630.288198770002</v>
      </c>
      <c r="AG24" s="147">
        <v>42243.659336410004</v>
      </c>
      <c r="AH24" s="147">
        <v>41438.065000000002</v>
      </c>
      <c r="AI24" s="147">
        <v>40919.316098639996</v>
      </c>
      <c r="AJ24" s="147">
        <v>39791.910470000003</v>
      </c>
      <c r="AK24" s="147">
        <v>38414.786999999997</v>
      </c>
      <c r="AL24" s="147">
        <v>37943.764000000003</v>
      </c>
      <c r="AM24" s="147">
        <v>38009.275000000001</v>
      </c>
      <c r="AN24" s="147">
        <v>37451</v>
      </c>
      <c r="AO24" s="147">
        <v>36650.008250999999</v>
      </c>
      <c r="AP24" s="147">
        <v>35532.226698999999</v>
      </c>
      <c r="AQ24" s="172"/>
      <c r="AR24" s="172"/>
      <c r="AS24" s="172"/>
    </row>
    <row r="25" spans="1:127" s="102" customFormat="1" ht="14.25" customHeight="1">
      <c r="A25" s="99"/>
      <c r="B25" s="104"/>
      <c r="C25" s="146" t="s">
        <v>622</v>
      </c>
      <c r="D25" s="153"/>
      <c r="E25" s="153"/>
      <c r="F25" s="153">
        <v>671.00300000000004</v>
      </c>
      <c r="G25" s="147">
        <v>683</v>
      </c>
      <c r="H25" s="147">
        <v>695.255</v>
      </c>
      <c r="I25" s="147">
        <v>745</v>
      </c>
      <c r="J25" s="147">
        <v>759</v>
      </c>
      <c r="K25" s="147">
        <v>816</v>
      </c>
      <c r="L25" s="147">
        <v>830.48666087000004</v>
      </c>
      <c r="M25" s="147">
        <v>892.88475086999995</v>
      </c>
      <c r="N25" s="147">
        <v>984.81805387000009</v>
      </c>
      <c r="O25" s="147">
        <v>1039.9091897200001</v>
      </c>
      <c r="P25" s="147">
        <v>1054.52457972</v>
      </c>
      <c r="Q25" s="147">
        <v>1069.6772777200001</v>
      </c>
      <c r="R25" s="147">
        <v>1088.60907372</v>
      </c>
      <c r="S25" s="147">
        <v>1213.0777777200001</v>
      </c>
      <c r="T25" s="147">
        <v>1288.2051967200002</v>
      </c>
      <c r="U25" s="147">
        <v>1308.04223572</v>
      </c>
      <c r="V25" s="147">
        <v>1298.6300097199999</v>
      </c>
      <c r="W25" s="147">
        <v>1311.05602572</v>
      </c>
      <c r="X25" s="147">
        <v>863.66845072000012</v>
      </c>
      <c r="Y25" s="147">
        <v>954.70514972000001</v>
      </c>
      <c r="Z25" s="147">
        <v>995.63519871999995</v>
      </c>
      <c r="AA25" s="147">
        <v>1007.48431772</v>
      </c>
      <c r="AB25" s="147">
        <v>1018.1911</v>
      </c>
      <c r="AC25" s="147">
        <v>1215.4574</v>
      </c>
      <c r="AD25" s="147">
        <v>1015.88665297</v>
      </c>
      <c r="AE25" s="147">
        <v>1014.99680597</v>
      </c>
      <c r="AF25" s="147">
        <v>1022.4164379700001</v>
      </c>
      <c r="AG25" s="147">
        <v>1028.9756779700001</v>
      </c>
      <c r="AH25" s="147">
        <v>1230.3109999999999</v>
      </c>
      <c r="AI25" s="147">
        <v>1415.1529349700002</v>
      </c>
      <c r="AJ25" s="147">
        <v>1432.9786079999999</v>
      </c>
      <c r="AK25" s="147">
        <v>1478.806</v>
      </c>
      <c r="AL25" s="147">
        <v>1508.4760000000001</v>
      </c>
      <c r="AM25" s="147">
        <v>1605.809</v>
      </c>
      <c r="AN25" s="147">
        <v>1624</v>
      </c>
      <c r="AO25" s="147">
        <v>1324.1435019999999</v>
      </c>
      <c r="AP25" s="147">
        <v>1333.118905</v>
      </c>
      <c r="AQ25" s="172"/>
      <c r="AR25" s="172"/>
      <c r="AS25" s="172"/>
    </row>
    <row r="26" spans="1:127" s="102" customFormat="1" ht="14.25" customHeight="1">
      <c r="A26" s="99"/>
      <c r="B26" s="104"/>
      <c r="C26" s="148" t="s">
        <v>623</v>
      </c>
      <c r="D26" s="155"/>
      <c r="E26" s="155"/>
      <c r="F26" s="155"/>
      <c r="G26" s="152"/>
      <c r="H26" s="152"/>
      <c r="I26" s="152"/>
      <c r="J26" s="152"/>
      <c r="K26" s="152">
        <v>2826.78</v>
      </c>
      <c r="L26" s="152">
        <v>3027.6488669999999</v>
      </c>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72"/>
      <c r="AR26" s="172"/>
      <c r="AS26" s="172"/>
    </row>
    <row r="27" spans="1:127" s="102" customFormat="1" ht="14.25" customHeight="1">
      <c r="A27" s="99"/>
      <c r="B27" s="104"/>
      <c r="C27" s="605" t="s">
        <v>624</v>
      </c>
      <c r="D27" s="154">
        <f t="shared" ref="D27:E27" si="6">SUM(D23:D26)</f>
        <v>0</v>
      </c>
      <c r="E27" s="154">
        <f t="shared" si="6"/>
        <v>0</v>
      </c>
      <c r="F27" s="154">
        <f t="shared" ref="F27" si="7">SUM(F23:F26)</f>
        <v>243003.77059585889</v>
      </c>
      <c r="G27" s="149">
        <v>239582.80834399999</v>
      </c>
      <c r="H27" s="149">
        <v>237415.84760308132</v>
      </c>
      <c r="I27" s="149">
        <v>237297.54758716997</v>
      </c>
      <c r="J27" s="149">
        <v>234751.56931121991</v>
      </c>
      <c r="K27" s="149">
        <v>231463.30600000004</v>
      </c>
      <c r="L27" s="149">
        <v>230006.63035874997</v>
      </c>
      <c r="M27" s="149">
        <v>205020.07840111796</v>
      </c>
      <c r="N27" s="149">
        <v>202961.79768624995</v>
      </c>
      <c r="O27" s="149">
        <v>198736.14581202995</v>
      </c>
      <c r="P27" s="149">
        <v>197973.28349618998</v>
      </c>
      <c r="Q27" s="149">
        <v>196225.50358460972</v>
      </c>
      <c r="R27" s="149">
        <v>193577.41755511996</v>
      </c>
      <c r="S27" s="149">
        <v>189813.20814356997</v>
      </c>
      <c r="T27" s="149">
        <v>188282.95518256997</v>
      </c>
      <c r="U27" s="149">
        <v>186308.78134892997</v>
      </c>
      <c r="V27" s="149">
        <v>182960.20557608994</v>
      </c>
      <c r="W27" s="149">
        <v>177394.31526567999</v>
      </c>
      <c r="X27" s="149">
        <v>173256.50855162001</v>
      </c>
      <c r="Y27" s="149">
        <v>169944.44798284004</v>
      </c>
      <c r="Z27" s="149">
        <v>166843.92709138678</v>
      </c>
      <c r="AA27" s="149">
        <v>162110.94079951008</v>
      </c>
      <c r="AB27" s="149">
        <v>160774.9872</v>
      </c>
      <c r="AC27" s="149">
        <v>160417.66339999999</v>
      </c>
      <c r="AD27" s="149">
        <v>157403.12159607693</v>
      </c>
      <c r="AE27" s="149">
        <v>153398.19200163565</v>
      </c>
      <c r="AF27" s="149">
        <v>150371.19367819204</v>
      </c>
      <c r="AG27" s="149">
        <v>147016.81025446</v>
      </c>
      <c r="AH27" s="149">
        <v>144046.13313178025</v>
      </c>
      <c r="AI27" s="149">
        <v>140785.87034453999</v>
      </c>
      <c r="AJ27" s="149">
        <v>139831.11714443981</v>
      </c>
      <c r="AK27" s="149">
        <v>137789.74866646001</v>
      </c>
      <c r="AL27" s="149">
        <v>135132.94730587999</v>
      </c>
      <c r="AM27" s="149">
        <v>132065.06251400019</v>
      </c>
      <c r="AN27" s="149">
        <v>129172.84974704999</v>
      </c>
      <c r="AO27" s="149">
        <v>126539.57218261001</v>
      </c>
      <c r="AP27" s="149">
        <v>124019.91114551989</v>
      </c>
      <c r="AQ27" s="172"/>
      <c r="AR27" s="172"/>
      <c r="AS27" s="172"/>
    </row>
    <row r="28" spans="1:127" s="102" customFormat="1" ht="9">
      <c r="A28" s="99"/>
      <c r="B28" s="104"/>
      <c r="C28" s="105"/>
      <c r="D28" s="105"/>
      <c r="E28" s="105"/>
      <c r="F28" s="10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72"/>
      <c r="AR28" s="172"/>
      <c r="AS28" s="172"/>
    </row>
    <row r="29" spans="1:127" s="102" customFormat="1" ht="14.25" customHeight="1">
      <c r="A29" s="234"/>
      <c r="B29" s="235"/>
      <c r="C29" s="347" t="s">
        <v>625</v>
      </c>
      <c r="D29" s="347"/>
      <c r="E29" s="347"/>
      <c r="F29" s="347"/>
      <c r="G29" s="347"/>
      <c r="H29" s="347"/>
      <c r="I29" s="347"/>
      <c r="J29" s="347"/>
      <c r="K29" s="347"/>
      <c r="L29" s="347"/>
      <c r="M29" s="347"/>
      <c r="N29" s="347"/>
      <c r="O29" s="451"/>
      <c r="P29" s="451"/>
      <c r="Q29" s="451"/>
      <c r="R29" s="451"/>
      <c r="S29" s="451"/>
      <c r="T29" s="451"/>
      <c r="U29" s="451"/>
      <c r="V29" s="451"/>
      <c r="W29" s="451"/>
      <c r="X29" s="237"/>
      <c r="Y29" s="237"/>
      <c r="Z29" s="237"/>
      <c r="AA29" s="237"/>
      <c r="AB29" s="237"/>
      <c r="AC29" s="237"/>
      <c r="AD29" s="237"/>
      <c r="AE29" s="237"/>
      <c r="AF29" s="237"/>
      <c r="AG29" s="237"/>
      <c r="AH29" s="237"/>
      <c r="AI29" s="237"/>
      <c r="AJ29" s="237"/>
      <c r="AK29" s="237"/>
      <c r="AL29" s="237"/>
      <c r="AM29" s="237"/>
      <c r="AN29" s="237"/>
      <c r="AO29" s="237"/>
      <c r="AP29" s="237"/>
      <c r="AQ29" s="238"/>
      <c r="AR29" s="238"/>
      <c r="AS29" s="238"/>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c r="CO29" s="239"/>
      <c r="CP29" s="239"/>
      <c r="CQ29" s="239"/>
      <c r="CR29" s="239"/>
      <c r="CS29" s="239"/>
      <c r="CT29" s="239"/>
      <c r="CU29" s="239"/>
      <c r="CV29" s="239"/>
      <c r="CW29" s="239"/>
      <c r="CX29" s="239"/>
      <c r="CY29" s="239"/>
      <c r="CZ29" s="239"/>
      <c r="DA29" s="239"/>
      <c r="DB29" s="239"/>
      <c r="DC29" s="239"/>
      <c r="DD29" s="239"/>
      <c r="DE29" s="239"/>
      <c r="DF29" s="239"/>
      <c r="DG29" s="239"/>
      <c r="DH29" s="239"/>
      <c r="DI29" s="239"/>
      <c r="DJ29" s="239"/>
      <c r="DK29" s="239"/>
      <c r="DL29" s="239"/>
      <c r="DM29" s="239"/>
      <c r="DN29" s="239"/>
      <c r="DO29" s="239"/>
      <c r="DP29" s="239"/>
      <c r="DQ29" s="239"/>
      <c r="DR29" s="239"/>
      <c r="DS29" s="239"/>
      <c r="DT29" s="239"/>
      <c r="DU29" s="239"/>
      <c r="DV29" s="239"/>
      <c r="DW29" s="239"/>
    </row>
    <row r="30" spans="1:127" s="102" customFormat="1" ht="14.25" customHeight="1">
      <c r="A30" s="234"/>
      <c r="B30" s="235"/>
      <c r="C30" s="347" t="s">
        <v>626</v>
      </c>
      <c r="D30" s="347"/>
      <c r="E30" s="347"/>
      <c r="F30" s="347"/>
      <c r="G30" s="347"/>
      <c r="H30" s="347"/>
      <c r="I30" s="347"/>
      <c r="J30" s="347"/>
      <c r="K30" s="347"/>
      <c r="L30" s="347"/>
      <c r="M30" s="347"/>
      <c r="N30" s="347"/>
      <c r="O30" s="451"/>
      <c r="P30" s="451"/>
      <c r="Q30" s="451"/>
      <c r="R30" s="451"/>
      <c r="S30" s="451"/>
      <c r="T30" s="451"/>
      <c r="U30" s="451"/>
      <c r="V30" s="451"/>
      <c r="W30" s="451"/>
      <c r="X30" s="237"/>
      <c r="Y30" s="237"/>
      <c r="Z30" s="237"/>
      <c r="AA30" s="237"/>
      <c r="AB30" s="237"/>
      <c r="AC30" s="237"/>
      <c r="AD30" s="237"/>
      <c r="AE30" s="237"/>
      <c r="AF30" s="237"/>
      <c r="AG30" s="237"/>
      <c r="AH30" s="237"/>
      <c r="AI30" s="237"/>
      <c r="AJ30" s="237"/>
      <c r="AK30" s="237"/>
      <c r="AL30" s="237"/>
      <c r="AM30" s="237"/>
      <c r="AN30" s="237"/>
      <c r="AO30" s="237"/>
      <c r="AP30" s="237"/>
      <c r="AQ30" s="238"/>
      <c r="AR30" s="238"/>
      <c r="AS30" s="238"/>
      <c r="AT30" s="239"/>
      <c r="AU30" s="239"/>
      <c r="AV30" s="239"/>
      <c r="AW30" s="239"/>
      <c r="AX30" s="239"/>
      <c r="AY30" s="239"/>
      <c r="AZ30" s="239"/>
      <c r="BA30" s="239"/>
      <c r="BB30" s="239"/>
      <c r="BC30" s="239"/>
      <c r="BD30" s="239"/>
      <c r="BE30" s="239"/>
      <c r="BF30" s="239"/>
      <c r="BG30" s="239"/>
      <c r="BH30" s="239"/>
      <c r="BI30" s="239"/>
      <c r="BJ30" s="239"/>
      <c r="BK30" s="239"/>
      <c r="BL30" s="239"/>
      <c r="BM30" s="239"/>
      <c r="BN30" s="239"/>
      <c r="BO30" s="239"/>
      <c r="BP30" s="239"/>
      <c r="BQ30" s="239"/>
      <c r="BR30" s="239"/>
      <c r="BS30" s="239"/>
      <c r="BT30" s="239"/>
      <c r="BU30" s="239"/>
      <c r="BV30" s="239"/>
      <c r="BW30" s="239"/>
      <c r="BX30" s="239"/>
      <c r="BY30" s="239"/>
      <c r="BZ30" s="239"/>
      <c r="CA30" s="239"/>
      <c r="CB30" s="239"/>
      <c r="CC30" s="239"/>
      <c r="CD30" s="239"/>
      <c r="CE30" s="239"/>
      <c r="CF30" s="239"/>
      <c r="CG30" s="239"/>
      <c r="CH30" s="239"/>
      <c r="CI30" s="239"/>
      <c r="CJ30" s="239"/>
      <c r="CK30" s="239"/>
      <c r="CL30" s="239"/>
      <c r="CM30" s="239"/>
      <c r="CN30" s="239"/>
      <c r="CO30" s="239"/>
      <c r="CP30" s="239"/>
      <c r="CQ30" s="239"/>
      <c r="CR30" s="239"/>
      <c r="CS30" s="239"/>
      <c r="CT30" s="239"/>
      <c r="CU30" s="239"/>
      <c r="CV30" s="239"/>
      <c r="CW30" s="239"/>
      <c r="CX30" s="239"/>
      <c r="CY30" s="239"/>
      <c r="CZ30" s="239"/>
      <c r="DA30" s="239"/>
      <c r="DB30" s="239"/>
      <c r="DC30" s="239"/>
      <c r="DD30" s="239"/>
      <c r="DE30" s="239"/>
      <c r="DF30" s="239"/>
      <c r="DG30" s="239"/>
      <c r="DH30" s="239"/>
      <c r="DI30" s="239"/>
      <c r="DJ30" s="239"/>
      <c r="DK30" s="239"/>
      <c r="DL30" s="239"/>
      <c r="DM30" s="239"/>
      <c r="DN30" s="239"/>
      <c r="DO30" s="239"/>
      <c r="DP30" s="239"/>
      <c r="DQ30" s="239"/>
      <c r="DR30" s="239"/>
      <c r="DS30" s="239"/>
      <c r="DT30" s="239"/>
      <c r="DU30" s="239"/>
      <c r="DV30" s="239"/>
      <c r="DW30" s="239"/>
    </row>
    <row r="31" spans="1:127" s="102" customFormat="1" ht="14.25" customHeight="1">
      <c r="A31" s="234"/>
      <c r="B31" s="235"/>
      <c r="C31" s="236"/>
      <c r="D31" s="236"/>
      <c r="E31" s="236"/>
      <c r="F31" s="236"/>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237"/>
      <c r="AM31" s="237"/>
      <c r="AN31" s="237"/>
      <c r="AO31" s="237"/>
      <c r="AP31" s="237"/>
      <c r="AQ31" s="238"/>
      <c r="AR31" s="238"/>
      <c r="AS31" s="238"/>
      <c r="AT31" s="239"/>
      <c r="AU31" s="239"/>
      <c r="AV31" s="239"/>
      <c r="AW31" s="239"/>
      <c r="AX31" s="239"/>
      <c r="AY31" s="239"/>
      <c r="AZ31" s="239"/>
      <c r="BA31" s="239"/>
      <c r="BB31" s="239"/>
      <c r="BC31" s="239"/>
      <c r="BD31" s="239"/>
      <c r="BE31" s="239"/>
      <c r="BF31" s="239"/>
      <c r="BG31" s="239"/>
      <c r="BH31" s="239"/>
      <c r="BI31" s="239"/>
      <c r="BJ31" s="239"/>
      <c r="BK31" s="239"/>
      <c r="BL31" s="239"/>
      <c r="BM31" s="239"/>
      <c r="BN31" s="239"/>
      <c r="BO31" s="239"/>
      <c r="BP31" s="239"/>
      <c r="BQ31" s="239"/>
      <c r="BR31" s="239"/>
      <c r="BS31" s="239"/>
      <c r="BT31" s="239"/>
      <c r="BU31" s="239"/>
      <c r="BV31" s="239"/>
      <c r="BW31" s="239"/>
      <c r="BX31" s="239"/>
      <c r="BY31" s="239"/>
      <c r="BZ31" s="239"/>
      <c r="CA31" s="239"/>
      <c r="CB31" s="239"/>
      <c r="CC31" s="239"/>
      <c r="CD31" s="239"/>
      <c r="CE31" s="239"/>
      <c r="CF31" s="239"/>
      <c r="CG31" s="239"/>
      <c r="CH31" s="239"/>
      <c r="CI31" s="239"/>
      <c r="CJ31" s="239"/>
      <c r="CK31" s="239"/>
      <c r="CL31" s="239"/>
      <c r="CM31" s="239"/>
      <c r="CN31" s="239"/>
      <c r="CO31" s="239"/>
      <c r="CP31" s="239"/>
      <c r="CQ31" s="239"/>
      <c r="CR31" s="239"/>
      <c r="CS31" s="239"/>
      <c r="CT31" s="239"/>
      <c r="CU31" s="239"/>
      <c r="CV31" s="239"/>
      <c r="CW31" s="239"/>
      <c r="CX31" s="239"/>
      <c r="CY31" s="239"/>
      <c r="CZ31" s="239"/>
      <c r="DA31" s="239"/>
      <c r="DB31" s="239"/>
      <c r="DC31" s="239"/>
      <c r="DD31" s="239"/>
      <c r="DE31" s="239"/>
      <c r="DF31" s="239"/>
      <c r="DG31" s="239"/>
      <c r="DH31" s="239"/>
      <c r="DI31" s="239"/>
      <c r="DJ31" s="239"/>
      <c r="DK31" s="239"/>
      <c r="DL31" s="239"/>
      <c r="DM31" s="239"/>
      <c r="DN31" s="239"/>
      <c r="DO31" s="239"/>
      <c r="DP31" s="239"/>
      <c r="DQ31" s="239"/>
      <c r="DR31" s="239"/>
      <c r="DS31" s="239"/>
      <c r="DT31" s="239"/>
      <c r="DU31" s="239"/>
      <c r="DV31" s="239"/>
      <c r="DW31" s="239"/>
    </row>
    <row r="32" spans="1:127" s="102" customFormat="1" ht="14.25" customHeight="1">
      <c r="A32" s="234"/>
      <c r="B32" s="235"/>
      <c r="C32" s="236"/>
      <c r="D32" s="236"/>
      <c r="E32" s="236"/>
      <c r="F32" s="236"/>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c r="BS32" s="239"/>
      <c r="BT32" s="239"/>
      <c r="BU32" s="239"/>
      <c r="BV32" s="239"/>
      <c r="BW32" s="239"/>
      <c r="BX32" s="239"/>
      <c r="BY32" s="239"/>
      <c r="BZ32" s="239"/>
      <c r="CA32" s="239"/>
      <c r="CB32" s="239"/>
      <c r="CC32" s="239"/>
      <c r="CD32" s="239"/>
      <c r="CE32" s="239"/>
      <c r="CF32" s="239"/>
      <c r="CG32" s="239"/>
      <c r="CH32" s="239"/>
      <c r="CI32" s="239"/>
      <c r="CJ32" s="239"/>
      <c r="CK32" s="239"/>
      <c r="CL32" s="239"/>
      <c r="CM32" s="239"/>
      <c r="CN32" s="239"/>
      <c r="CO32" s="239"/>
      <c r="CP32" s="239"/>
      <c r="CQ32" s="239"/>
      <c r="CR32" s="239"/>
      <c r="CS32" s="239"/>
      <c r="CT32" s="239"/>
      <c r="CU32" s="239"/>
      <c r="CV32" s="239"/>
      <c r="CW32" s="239"/>
      <c r="CX32" s="239"/>
      <c r="CY32" s="239"/>
      <c r="CZ32" s="239"/>
      <c r="DA32" s="239"/>
      <c r="DB32" s="239"/>
      <c r="DC32" s="239"/>
      <c r="DD32" s="239"/>
      <c r="DE32" s="239"/>
      <c r="DF32" s="239"/>
      <c r="DG32" s="239"/>
      <c r="DH32" s="239"/>
      <c r="DI32" s="239"/>
      <c r="DJ32" s="239"/>
      <c r="DK32" s="239"/>
      <c r="DL32" s="239"/>
      <c r="DM32" s="239"/>
      <c r="DN32" s="239"/>
      <c r="DO32" s="239"/>
      <c r="DP32" s="239"/>
      <c r="DQ32" s="239"/>
      <c r="DR32" s="239"/>
      <c r="DS32" s="239"/>
      <c r="DT32" s="239"/>
      <c r="DU32" s="239"/>
      <c r="DV32" s="239"/>
      <c r="DW32" s="239"/>
    </row>
    <row r="33" spans="1:127" s="102" customFormat="1" ht="14.25" customHeight="1">
      <c r="A33" s="234"/>
      <c r="B33" s="235"/>
      <c r="C33" s="236"/>
      <c r="D33" s="236"/>
      <c r="E33" s="236"/>
      <c r="F33" s="236"/>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9"/>
      <c r="BS33" s="239"/>
      <c r="BT33" s="239"/>
      <c r="BU33" s="239"/>
      <c r="BV33" s="239"/>
      <c r="BW33" s="239"/>
      <c r="BX33" s="239"/>
      <c r="BY33" s="239"/>
      <c r="BZ33" s="239"/>
      <c r="CA33" s="239"/>
      <c r="CB33" s="239"/>
      <c r="CC33" s="239"/>
      <c r="CD33" s="239"/>
      <c r="CE33" s="239"/>
      <c r="CF33" s="239"/>
      <c r="CG33" s="239"/>
      <c r="CH33" s="239"/>
      <c r="CI33" s="239"/>
      <c r="CJ33" s="239"/>
      <c r="CK33" s="239"/>
      <c r="CL33" s="239"/>
      <c r="CM33" s="239"/>
      <c r="CN33" s="239"/>
      <c r="CO33" s="239"/>
      <c r="CP33" s="239"/>
      <c r="CQ33" s="239"/>
      <c r="CR33" s="239"/>
      <c r="CS33" s="239"/>
      <c r="CT33" s="239"/>
      <c r="CU33" s="239"/>
      <c r="CV33" s="239"/>
      <c r="CW33" s="239"/>
      <c r="CX33" s="239"/>
      <c r="CY33" s="239"/>
      <c r="CZ33" s="239"/>
      <c r="DA33" s="239"/>
      <c r="DB33" s="239"/>
      <c r="DC33" s="239"/>
      <c r="DD33" s="239"/>
      <c r="DE33" s="239"/>
      <c r="DF33" s="239"/>
      <c r="DG33" s="239"/>
      <c r="DH33" s="239"/>
      <c r="DI33" s="239"/>
      <c r="DJ33" s="239"/>
      <c r="DK33" s="239"/>
      <c r="DL33" s="239"/>
      <c r="DM33" s="239"/>
      <c r="DN33" s="239"/>
      <c r="DO33" s="239"/>
      <c r="DP33" s="239"/>
      <c r="DQ33" s="239"/>
      <c r="DR33" s="239"/>
      <c r="DS33" s="239"/>
      <c r="DT33" s="239"/>
      <c r="DU33" s="239"/>
      <c r="DV33" s="239"/>
      <c r="DW33" s="239"/>
    </row>
    <row r="34" spans="1:127" s="102" customFormat="1" ht="14.25" customHeight="1">
      <c r="A34" s="234"/>
      <c r="B34" s="235"/>
      <c r="C34" s="236"/>
      <c r="D34" s="236"/>
      <c r="E34" s="236"/>
      <c r="F34" s="236"/>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9"/>
      <c r="BS34" s="239"/>
      <c r="BT34" s="239"/>
      <c r="BU34" s="239"/>
      <c r="BV34" s="239"/>
      <c r="BW34" s="239"/>
      <c r="BX34" s="239"/>
      <c r="BY34" s="239"/>
      <c r="BZ34" s="239"/>
      <c r="CA34" s="239"/>
      <c r="CB34" s="239"/>
      <c r="CC34" s="239"/>
      <c r="CD34" s="239"/>
      <c r="CE34" s="239"/>
      <c r="CF34" s="239"/>
      <c r="CG34" s="239"/>
      <c r="CH34" s="239"/>
      <c r="CI34" s="239"/>
      <c r="CJ34" s="239"/>
      <c r="CK34" s="239"/>
      <c r="CL34" s="239"/>
      <c r="CM34" s="239"/>
      <c r="CN34" s="239"/>
      <c r="CO34" s="239"/>
      <c r="CP34" s="239"/>
      <c r="CQ34" s="239"/>
      <c r="CR34" s="239"/>
      <c r="CS34" s="239"/>
      <c r="CT34" s="239"/>
      <c r="CU34" s="239"/>
      <c r="CV34" s="239"/>
      <c r="CW34" s="239"/>
      <c r="CX34" s="239"/>
      <c r="CY34" s="239"/>
      <c r="CZ34" s="239"/>
      <c r="DA34" s="239"/>
      <c r="DB34" s="239"/>
      <c r="DC34" s="239"/>
      <c r="DD34" s="239"/>
      <c r="DE34" s="239"/>
      <c r="DF34" s="239"/>
      <c r="DG34" s="239"/>
      <c r="DH34" s="239"/>
      <c r="DI34" s="239"/>
      <c r="DJ34" s="239"/>
      <c r="DK34" s="239"/>
      <c r="DL34" s="239"/>
      <c r="DM34" s="239"/>
      <c r="DN34" s="239"/>
      <c r="DO34" s="239"/>
      <c r="DP34" s="239"/>
      <c r="DQ34" s="239"/>
      <c r="DR34" s="239"/>
      <c r="DS34" s="239"/>
      <c r="DT34" s="239"/>
      <c r="DU34" s="239"/>
      <c r="DV34" s="239"/>
      <c r="DW34" s="239"/>
    </row>
    <row r="35" spans="1:127" s="102" customFormat="1" ht="14.25" customHeight="1">
      <c r="A35" s="20" t="s">
        <v>59</v>
      </c>
      <c r="B35" s="21"/>
      <c r="C35" s="21"/>
      <c r="D35" s="21"/>
      <c r="E35" s="21"/>
      <c r="F35" s="2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9"/>
      <c r="BS35" s="239"/>
      <c r="BT35" s="239"/>
      <c r="BU35" s="239"/>
      <c r="BV35" s="239"/>
      <c r="BW35" s="239"/>
      <c r="BX35" s="239"/>
      <c r="BY35" s="239"/>
      <c r="BZ35" s="239"/>
      <c r="CA35" s="239"/>
      <c r="CB35" s="239"/>
      <c r="CC35" s="239"/>
      <c r="CD35" s="239"/>
      <c r="CE35" s="239"/>
      <c r="CF35" s="239"/>
      <c r="CG35" s="239"/>
      <c r="CH35" s="239"/>
      <c r="CI35" s="239"/>
      <c r="CJ35" s="239"/>
      <c r="CK35" s="239"/>
      <c r="CL35" s="239"/>
      <c r="CM35" s="239"/>
      <c r="CN35" s="239"/>
      <c r="CO35" s="239"/>
      <c r="CP35" s="239"/>
      <c r="CQ35" s="239"/>
      <c r="CR35" s="239"/>
      <c r="CS35" s="239"/>
      <c r="CT35" s="239"/>
      <c r="CU35" s="239"/>
      <c r="CV35" s="239"/>
      <c r="CW35" s="239"/>
      <c r="CX35" s="239"/>
      <c r="CY35" s="239"/>
      <c r="CZ35" s="239"/>
      <c r="DA35" s="239"/>
      <c r="DB35" s="239"/>
      <c r="DC35" s="239"/>
      <c r="DD35" s="239"/>
      <c r="DE35" s="239"/>
      <c r="DF35" s="239"/>
      <c r="DG35" s="239"/>
      <c r="DH35" s="239"/>
      <c r="DI35" s="239"/>
      <c r="DJ35" s="239"/>
      <c r="DK35" s="239"/>
      <c r="DL35" s="239"/>
      <c r="DM35" s="239"/>
      <c r="DN35" s="239"/>
      <c r="DO35" s="239"/>
      <c r="DP35" s="239"/>
      <c r="DQ35" s="239"/>
      <c r="DR35" s="239"/>
      <c r="DS35" s="239"/>
      <c r="DT35" s="239"/>
      <c r="DU35" s="239"/>
      <c r="DV35" s="239"/>
      <c r="DW35" s="239"/>
    </row>
    <row r="36" spans="1:127" s="102" customFormat="1" ht="14.25" customHeight="1">
      <c r="A36" s="20"/>
      <c r="B36" s="21"/>
      <c r="C36" s="21"/>
      <c r="D36" s="21"/>
      <c r="E36" s="21"/>
      <c r="F36" s="2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9"/>
      <c r="BS36" s="239"/>
      <c r="BT36" s="239"/>
      <c r="BU36" s="239"/>
      <c r="BV36" s="239"/>
      <c r="BW36" s="239"/>
      <c r="BX36" s="239"/>
      <c r="BY36" s="239"/>
      <c r="BZ36" s="239"/>
      <c r="CA36" s="239"/>
      <c r="CB36" s="239"/>
      <c r="CC36" s="239"/>
      <c r="CD36" s="239"/>
      <c r="CE36" s="239"/>
      <c r="CF36" s="239"/>
      <c r="CG36" s="239"/>
      <c r="CH36" s="239"/>
      <c r="CI36" s="239"/>
      <c r="CJ36" s="239"/>
      <c r="CK36" s="239"/>
      <c r="CL36" s="239"/>
      <c r="CM36" s="239"/>
      <c r="CN36" s="239"/>
      <c r="CO36" s="239"/>
      <c r="CP36" s="239"/>
      <c r="CQ36" s="239"/>
      <c r="CR36" s="239"/>
      <c r="CS36" s="239"/>
      <c r="CT36" s="239"/>
      <c r="CU36" s="239"/>
      <c r="CV36" s="239"/>
      <c r="CW36" s="239"/>
      <c r="CX36" s="239"/>
      <c r="CY36" s="239"/>
      <c r="CZ36" s="239"/>
      <c r="DA36" s="239"/>
      <c r="DB36" s="239"/>
      <c r="DC36" s="239"/>
      <c r="DD36" s="239"/>
      <c r="DE36" s="239"/>
      <c r="DF36" s="239"/>
      <c r="DG36" s="239"/>
      <c r="DH36" s="239"/>
      <c r="DI36" s="239"/>
      <c r="DJ36" s="239"/>
      <c r="DK36" s="239"/>
      <c r="DL36" s="239"/>
      <c r="DM36" s="239"/>
      <c r="DN36" s="239"/>
      <c r="DO36" s="239"/>
      <c r="DP36" s="239"/>
      <c r="DQ36" s="239"/>
      <c r="DR36" s="239"/>
      <c r="DS36" s="239"/>
      <c r="DT36" s="239"/>
      <c r="DU36" s="239"/>
      <c r="DV36" s="239"/>
      <c r="DW36" s="239"/>
    </row>
    <row r="37" spans="1:127" s="102" customFormat="1" ht="15">
      <c r="A37" s="20"/>
      <c r="B37" s="23"/>
      <c r="C37" s="23"/>
      <c r="D37" s="23"/>
      <c r="E37" s="23"/>
      <c r="F37" s="23"/>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239"/>
      <c r="CB37" s="239"/>
      <c r="CC37" s="239"/>
      <c r="CD37" s="239"/>
      <c r="CE37" s="239"/>
      <c r="CF37" s="239"/>
      <c r="CG37" s="239"/>
      <c r="CH37" s="239"/>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row>
    <row r="38" spans="1:127" s="102" customFormat="1" ht="12.75">
      <c r="A38"/>
      <c r="B38"/>
      <c r="C38" s="88" t="s">
        <v>627</v>
      </c>
      <c r="D38" s="474" t="str">
        <f t="shared" ref="D38:F38" si="8">D$5</f>
        <v>4Q26</v>
      </c>
      <c r="E38" s="474" t="str">
        <f t="shared" si="8"/>
        <v>3Q26</v>
      </c>
      <c r="F38" s="474" t="str">
        <f t="shared" si="8"/>
        <v>2Q26</v>
      </c>
      <c r="G38" s="138" t="str">
        <f t="shared" ref="G38:H38" si="9">G$5</f>
        <v>1Q26</v>
      </c>
      <c r="H38" s="138" t="str">
        <f t="shared" si="9"/>
        <v>4Q25</v>
      </c>
      <c r="I38" s="138" t="str">
        <f>I$5</f>
        <v>3Q25</v>
      </c>
      <c r="J38" s="138" t="str">
        <f t="shared" ref="J38" si="10">J$5</f>
        <v>2Q25</v>
      </c>
      <c r="K38" s="138" t="s">
        <v>539</v>
      </c>
      <c r="L38" s="138" t="s">
        <v>540</v>
      </c>
      <c r="M38" s="138" t="s">
        <v>541</v>
      </c>
      <c r="N38" s="138" t="s">
        <v>542</v>
      </c>
      <c r="O38" s="138" t="s">
        <v>543</v>
      </c>
      <c r="P38" s="138" t="s">
        <v>544</v>
      </c>
      <c r="Q38" s="138" t="s">
        <v>545</v>
      </c>
      <c r="R38" s="138" t="s">
        <v>485</v>
      </c>
      <c r="S38" s="138" t="s">
        <v>546</v>
      </c>
      <c r="T38" s="138" t="s">
        <v>547</v>
      </c>
      <c r="U38" s="138" t="s">
        <v>548</v>
      </c>
      <c r="V38" s="138" t="s">
        <v>489</v>
      </c>
      <c r="W38" s="138" t="s">
        <v>490</v>
      </c>
      <c r="X38" s="138" t="s">
        <v>491</v>
      </c>
      <c r="Y38" s="138" t="s">
        <v>492</v>
      </c>
      <c r="Z38" s="138" t="s">
        <v>493</v>
      </c>
      <c r="AA38" s="138" t="s">
        <v>494</v>
      </c>
      <c r="AB38" s="138" t="s">
        <v>495</v>
      </c>
      <c r="AC38" s="138" t="s">
        <v>496</v>
      </c>
      <c r="AD38" s="138" t="s">
        <v>497</v>
      </c>
      <c r="AE38" s="138" t="s">
        <v>498</v>
      </c>
      <c r="AF38" s="138" t="s">
        <v>499</v>
      </c>
      <c r="AG38" s="138" t="s">
        <v>500</v>
      </c>
      <c r="AH38" s="138" t="s">
        <v>501</v>
      </c>
      <c r="AI38" s="138" t="s">
        <v>502</v>
      </c>
      <c r="AJ38" s="138" t="s">
        <v>503</v>
      </c>
      <c r="AK38" s="138" t="s">
        <v>504</v>
      </c>
      <c r="AL38" s="138" t="s">
        <v>505</v>
      </c>
      <c r="AM38" s="138" t="s">
        <v>506</v>
      </c>
      <c r="AN38" s="138" t="s">
        <v>507</v>
      </c>
      <c r="AO38" s="138" t="s">
        <v>508</v>
      </c>
      <c r="AP38" s="138" t="s">
        <v>509</v>
      </c>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9"/>
      <c r="BS38" s="239"/>
      <c r="BT38" s="239"/>
      <c r="BU38" s="239"/>
      <c r="BV38" s="239"/>
      <c r="BW38" s="239"/>
      <c r="BX38" s="239"/>
      <c r="BY38" s="239"/>
      <c r="BZ38" s="239"/>
      <c r="CA38" s="239"/>
      <c r="CB38" s="239"/>
      <c r="CC38" s="239"/>
      <c r="CD38" s="239"/>
      <c r="CE38" s="239"/>
      <c r="CF38" s="239"/>
      <c r="CG38" s="239"/>
      <c r="CH38" s="239"/>
      <c r="CI38" s="239"/>
      <c r="CJ38" s="239"/>
      <c r="CK38" s="239"/>
      <c r="CL38" s="239"/>
      <c r="CM38" s="239"/>
      <c r="CN38" s="239"/>
      <c r="CO38" s="239"/>
      <c r="CP38" s="239"/>
      <c r="CQ38" s="239"/>
      <c r="CR38" s="239"/>
      <c r="CS38" s="239"/>
      <c r="CT38" s="239"/>
      <c r="CU38" s="239"/>
      <c r="CV38" s="239"/>
      <c r="CW38" s="239"/>
      <c r="CX38" s="239"/>
      <c r="CY38" s="239"/>
      <c r="CZ38" s="239"/>
      <c r="DA38" s="239"/>
      <c r="DB38" s="239"/>
      <c r="DC38" s="239"/>
      <c r="DD38" s="239"/>
      <c r="DE38" s="239"/>
      <c r="DF38" s="239"/>
      <c r="DG38" s="239"/>
      <c r="DH38" s="239"/>
      <c r="DI38" s="239"/>
      <c r="DJ38" s="239"/>
      <c r="DK38" s="239"/>
      <c r="DL38" s="239"/>
      <c r="DM38" s="239"/>
      <c r="DN38" s="239"/>
      <c r="DO38" s="239"/>
      <c r="DP38" s="239"/>
      <c r="DQ38" s="239"/>
      <c r="DR38" s="239"/>
      <c r="DS38" s="239"/>
      <c r="DT38" s="239"/>
      <c r="DU38" s="239"/>
      <c r="DV38" s="239"/>
      <c r="DW38" s="239"/>
    </row>
    <row r="39" spans="1:127" s="102" customFormat="1" ht="12.75">
      <c r="A39"/>
      <c r="B39"/>
      <c r="C39" s="161" t="s">
        <v>628</v>
      </c>
      <c r="D39" s="256">
        <f t="shared" ref="D39:E39" si="11">D20</f>
        <v>0</v>
      </c>
      <c r="E39" s="256">
        <f t="shared" si="11"/>
        <v>0</v>
      </c>
      <c r="F39" s="256">
        <f t="shared" ref="F39" si="12">F20</f>
        <v>164442.21146685889</v>
      </c>
      <c r="G39" s="257">
        <f t="shared" ref="G39:AP39" si="13">G20</f>
        <v>163029</v>
      </c>
      <c r="H39" s="257">
        <f t="shared" si="13"/>
        <v>160966.61193861128</v>
      </c>
      <c r="I39" s="257">
        <f t="shared" si="13"/>
        <v>160653.43</v>
      </c>
      <c r="J39" s="257">
        <f t="shared" si="13"/>
        <v>158259.07875761992</v>
      </c>
      <c r="K39" s="257">
        <f t="shared" si="13"/>
        <v>158953.78000000003</v>
      </c>
      <c r="L39" s="257">
        <f t="shared" si="13"/>
        <v>159357.73713387997</v>
      </c>
      <c r="M39" s="257">
        <f t="shared" si="13"/>
        <v>138558.48064672796</v>
      </c>
      <c r="N39" s="257">
        <f t="shared" si="13"/>
        <v>138508.79931744997</v>
      </c>
      <c r="O39" s="257">
        <f t="shared" si="13"/>
        <v>134464.84167147998</v>
      </c>
      <c r="P39" s="257">
        <f t="shared" si="13"/>
        <v>133680.77901379997</v>
      </c>
      <c r="Q39" s="257">
        <f t="shared" si="13"/>
        <v>132726.2485107297</v>
      </c>
      <c r="R39" s="257">
        <f t="shared" si="13"/>
        <v>130814.26414567998</v>
      </c>
      <c r="S39" s="257">
        <f t="shared" si="13"/>
        <v>127895.85782498</v>
      </c>
      <c r="T39" s="257">
        <f t="shared" si="13"/>
        <v>130850.89922363998</v>
      </c>
      <c r="U39" s="257">
        <f t="shared" si="13"/>
        <v>130408.67157912999</v>
      </c>
      <c r="V39" s="257">
        <f t="shared" si="13"/>
        <v>128943.31964875996</v>
      </c>
      <c r="W39" s="257">
        <f t="shared" si="13"/>
        <v>124052.51733626997</v>
      </c>
      <c r="X39" s="257">
        <f t="shared" si="13"/>
        <v>121283.85827932003</v>
      </c>
      <c r="Y39" s="257">
        <f t="shared" si="13"/>
        <v>119510.63290247004</v>
      </c>
      <c r="Z39" s="257">
        <f t="shared" si="13"/>
        <v>118131.48884397678</v>
      </c>
      <c r="AA39" s="257">
        <f t="shared" si="13"/>
        <v>114037.49052344009</v>
      </c>
      <c r="AB39" s="257">
        <f t="shared" si="13"/>
        <v>113368.41270000002</v>
      </c>
      <c r="AC39" s="257">
        <f t="shared" si="13"/>
        <v>113623.9846</v>
      </c>
      <c r="AD39" s="257">
        <f t="shared" si="13"/>
        <v>112381.04854466696</v>
      </c>
      <c r="AE39" s="257">
        <f t="shared" si="13"/>
        <v>108810.51082868567</v>
      </c>
      <c r="AF39" s="257">
        <f t="shared" si="13"/>
        <v>107035.45492119202</v>
      </c>
      <c r="AG39" s="257">
        <f t="shared" si="13"/>
        <v>104037.30788707999</v>
      </c>
      <c r="AH39" s="257">
        <f t="shared" si="13"/>
        <v>101668.24776078029</v>
      </c>
      <c r="AI39" s="257">
        <f t="shared" si="13"/>
        <v>98744.151407699988</v>
      </c>
      <c r="AJ39" s="257">
        <f t="shared" si="13"/>
        <v>98940.269777329799</v>
      </c>
      <c r="AK39" s="257">
        <f t="shared" si="13"/>
        <v>98258.985487460028</v>
      </c>
      <c r="AL39" s="257">
        <f t="shared" si="13"/>
        <v>96039.543704459997</v>
      </c>
      <c r="AM39" s="257">
        <f t="shared" si="13"/>
        <v>92817.744119980198</v>
      </c>
      <c r="AN39" s="257">
        <f t="shared" si="13"/>
        <v>90461.149747049989</v>
      </c>
      <c r="AO39" s="257">
        <f t="shared" si="13"/>
        <v>88945.039514610005</v>
      </c>
      <c r="AP39" s="257">
        <f t="shared" si="13"/>
        <v>87527.837190519902</v>
      </c>
      <c r="AQ39" s="239"/>
      <c r="AR39" s="239"/>
      <c r="AS39" s="239"/>
      <c r="AT39" s="239"/>
      <c r="AU39" s="239"/>
      <c r="AV39" s="239"/>
      <c r="AW39" s="239"/>
      <c r="AX39" s="239"/>
      <c r="AY39" s="239"/>
      <c r="AZ39" s="239"/>
      <c r="BA39" s="239"/>
      <c r="BB39" s="239"/>
      <c r="BC39" s="239"/>
      <c r="BD39" s="239"/>
      <c r="BE39" s="239"/>
      <c r="BF39" s="239"/>
      <c r="BG39" s="239"/>
      <c r="BH39" s="239"/>
      <c r="BI39" s="239"/>
      <c r="BJ39" s="239"/>
      <c r="BK39" s="239"/>
      <c r="BL39" s="239"/>
      <c r="BM39" s="239"/>
      <c r="BN39" s="239"/>
      <c r="BO39" s="239"/>
      <c r="BP39" s="239"/>
      <c r="BQ39" s="239"/>
      <c r="BR39" s="239"/>
      <c r="BS39" s="239"/>
      <c r="BT39" s="239"/>
      <c r="BU39" s="239"/>
      <c r="BV39" s="239"/>
      <c r="BW39" s="239"/>
      <c r="BX39" s="239"/>
      <c r="BY39" s="239"/>
      <c r="BZ39" s="239"/>
      <c r="CA39" s="239"/>
      <c r="CB39" s="239"/>
      <c r="CC39" s="239"/>
      <c r="CD39" s="239"/>
      <c r="CE39" s="239"/>
      <c r="CF39" s="239"/>
      <c r="CG39" s="239"/>
      <c r="CH39" s="239"/>
      <c r="CI39" s="239"/>
      <c r="CJ39" s="239"/>
      <c r="CK39" s="239"/>
      <c r="CL39" s="239"/>
      <c r="CM39" s="239"/>
      <c r="CN39" s="239"/>
      <c r="CO39" s="239"/>
      <c r="CP39" s="239"/>
      <c r="CQ39" s="239"/>
      <c r="CR39" s="239"/>
      <c r="CS39" s="239"/>
      <c r="CT39" s="239"/>
      <c r="CU39" s="239"/>
      <c r="CV39" s="239"/>
      <c r="CW39" s="239"/>
      <c r="CX39" s="239"/>
      <c r="CY39" s="239"/>
      <c r="CZ39" s="239"/>
      <c r="DA39" s="239"/>
      <c r="DB39" s="239"/>
      <c r="DC39" s="239"/>
      <c r="DD39" s="239"/>
      <c r="DE39" s="239"/>
      <c r="DF39" s="239"/>
      <c r="DG39" s="239"/>
      <c r="DH39" s="239"/>
      <c r="DI39" s="239"/>
      <c r="DJ39" s="239"/>
      <c r="DK39" s="239"/>
      <c r="DL39" s="239"/>
      <c r="DM39" s="239"/>
      <c r="DN39" s="239"/>
      <c r="DO39" s="239"/>
      <c r="DP39" s="239"/>
      <c r="DQ39" s="239"/>
      <c r="DR39" s="239"/>
      <c r="DS39" s="239"/>
      <c r="DT39" s="239"/>
      <c r="DU39" s="239"/>
      <c r="DV39" s="239"/>
      <c r="DW39" s="239"/>
    </row>
    <row r="40" spans="1:127" s="102" customFormat="1" ht="12.75">
      <c r="A40"/>
      <c r="B40"/>
      <c r="C40" s="25" t="s">
        <v>629</v>
      </c>
      <c r="D40" s="153"/>
      <c r="E40" s="153"/>
      <c r="F40" s="153">
        <v>37141.262974669989</v>
      </c>
      <c r="G40" s="165">
        <v>35794.728696520004</v>
      </c>
      <c r="H40" s="165">
        <v>36401.738272319992</v>
      </c>
      <c r="I40" s="165">
        <v>36283.911227379991</v>
      </c>
      <c r="J40" s="165">
        <v>35864.64113489</v>
      </c>
      <c r="K40" s="165">
        <v>36086.530289189999</v>
      </c>
      <c r="L40" s="165">
        <v>34503.821849</v>
      </c>
      <c r="M40" s="165">
        <v>34154.049245049995</v>
      </c>
      <c r="N40" s="165">
        <v>32921.711313810003</v>
      </c>
      <c r="O40" s="165">
        <v>32760.709758849986</v>
      </c>
      <c r="P40" s="165">
        <v>32502.53</v>
      </c>
      <c r="Q40" s="165">
        <v>31493.111495259989</v>
      </c>
      <c r="R40" s="165">
        <v>30165.261213050002</v>
      </c>
      <c r="S40" s="165">
        <v>29756.303139320007</v>
      </c>
      <c r="T40" s="165">
        <v>28874.487586510011</v>
      </c>
      <c r="U40" s="165">
        <v>27419.524714440009</v>
      </c>
      <c r="V40" s="165">
        <v>25208.109055380006</v>
      </c>
      <c r="W40" s="165">
        <v>24168.717262420003</v>
      </c>
      <c r="X40" s="165">
        <v>23238.503501430001</v>
      </c>
      <c r="Y40" s="156">
        <v>22985.599253070006</v>
      </c>
      <c r="Z40" s="156">
        <v>21615.464367240013</v>
      </c>
      <c r="AA40" s="156">
        <v>21134.880008970002</v>
      </c>
      <c r="AB40" s="156">
        <v>21508.301049360001</v>
      </c>
      <c r="AC40" s="156">
        <v>21639.208268310005</v>
      </c>
      <c r="AD40" s="156">
        <v>21390.058425850009</v>
      </c>
      <c r="AE40" s="156">
        <v>20877.062442119994</v>
      </c>
      <c r="AF40" s="156">
        <v>19565.246591489995</v>
      </c>
      <c r="AG40" s="156">
        <v>18525.284851209992</v>
      </c>
      <c r="AH40" s="156">
        <v>17724.763647259999</v>
      </c>
      <c r="AI40" s="156">
        <v>13901.68</v>
      </c>
      <c r="AJ40" s="156">
        <v>13762.875</v>
      </c>
      <c r="AK40" s="156">
        <v>13551.724</v>
      </c>
      <c r="AL40" s="156">
        <v>13533.456</v>
      </c>
      <c r="AM40" s="156">
        <v>12692.084000000001</v>
      </c>
      <c r="AN40" s="156">
        <v>13022.704</v>
      </c>
      <c r="AO40" s="156">
        <v>13189.502</v>
      </c>
      <c r="AP40" s="156">
        <v>12988.471</v>
      </c>
      <c r="AQ40" s="239"/>
      <c r="AR40" s="239"/>
      <c r="AS40" s="239"/>
      <c r="AT40" s="239"/>
      <c r="AU40" s="239"/>
      <c r="AV40" s="239"/>
      <c r="AW40" s="239"/>
      <c r="AX40" s="239"/>
      <c r="AY40" s="239"/>
      <c r="AZ40" s="239"/>
      <c r="BA40" s="239"/>
      <c r="BB40" s="239"/>
      <c r="BC40" s="239"/>
      <c r="BD40" s="239"/>
      <c r="BE40" s="239"/>
      <c r="BF40" s="239"/>
      <c r="BG40" s="239"/>
      <c r="BH40" s="239"/>
      <c r="BI40" s="239"/>
      <c r="BJ40" s="239"/>
      <c r="BK40" s="239"/>
      <c r="BL40" s="239"/>
      <c r="BM40" s="239"/>
      <c r="BN40" s="239"/>
      <c r="BO40" s="239"/>
      <c r="BP40" s="239"/>
      <c r="BQ40" s="239"/>
      <c r="BR40" s="239"/>
      <c r="BS40" s="239"/>
      <c r="BT40" s="239"/>
      <c r="BU40" s="239"/>
      <c r="BV40" s="239"/>
      <c r="BW40" s="239"/>
      <c r="BX40" s="239"/>
      <c r="BY40" s="239"/>
      <c r="BZ40" s="239"/>
      <c r="CA40" s="239"/>
      <c r="CB40" s="239"/>
      <c r="CC40" s="239"/>
      <c r="CD40" s="239"/>
      <c r="CE40" s="239"/>
      <c r="CF40" s="239"/>
      <c r="CG40" s="239"/>
      <c r="CH40" s="239"/>
      <c r="CI40" s="239"/>
      <c r="CJ40" s="239"/>
      <c r="CK40" s="239"/>
      <c r="CL40" s="239"/>
      <c r="CM40" s="239"/>
      <c r="CN40" s="239"/>
      <c r="CO40" s="239"/>
      <c r="CP40" s="239"/>
      <c r="CQ40" s="239"/>
      <c r="CR40" s="239"/>
      <c r="CS40" s="239"/>
      <c r="CT40" s="239"/>
      <c r="CU40" s="239"/>
      <c r="CV40" s="239"/>
      <c r="CW40" s="239"/>
      <c r="CX40" s="239"/>
      <c r="CY40" s="239"/>
      <c r="CZ40" s="239"/>
      <c r="DA40" s="239"/>
      <c r="DB40" s="239"/>
      <c r="DC40" s="239"/>
      <c r="DD40" s="239"/>
      <c r="DE40" s="239"/>
      <c r="DF40" s="239"/>
      <c r="DG40" s="239"/>
      <c r="DH40" s="239"/>
      <c r="DI40" s="239"/>
      <c r="DJ40" s="239"/>
      <c r="DK40" s="239"/>
      <c r="DL40" s="239"/>
      <c r="DM40" s="239"/>
      <c r="DN40" s="239"/>
      <c r="DO40" s="239"/>
      <c r="DP40" s="239"/>
      <c r="DQ40" s="239"/>
      <c r="DR40" s="239"/>
      <c r="DS40" s="239"/>
      <c r="DT40" s="239"/>
      <c r="DU40" s="239"/>
      <c r="DV40" s="239"/>
      <c r="DW40" s="239"/>
    </row>
    <row r="41" spans="1:127" s="102" customFormat="1" ht="12.75">
      <c r="A41"/>
      <c r="B41"/>
      <c r="C41" s="437" t="s">
        <v>630</v>
      </c>
      <c r="D41" s="438">
        <f t="shared" ref="D41:E41" si="14">D40-D42</f>
        <v>0</v>
      </c>
      <c r="E41" s="438">
        <f t="shared" si="14"/>
        <v>0</v>
      </c>
      <c r="F41" s="438">
        <f t="shared" ref="F41" si="15">F40-F42</f>
        <v>37143.671434589989</v>
      </c>
      <c r="G41" s="439">
        <f t="shared" ref="G41:M41" si="16">G40-G42</f>
        <v>35792.264522960002</v>
      </c>
      <c r="H41" s="439">
        <f t="shared" si="16"/>
        <v>36399.246544249989</v>
      </c>
      <c r="I41" s="439">
        <f t="shared" si="16"/>
        <v>36281.391070399994</v>
      </c>
      <c r="J41" s="439">
        <f t="shared" si="16"/>
        <v>35862.092749850002</v>
      </c>
      <c r="K41" s="439">
        <f t="shared" si="16"/>
        <v>36083.953763489997</v>
      </c>
      <c r="L41" s="439">
        <f t="shared" si="16"/>
        <v>34501.216782000003</v>
      </c>
      <c r="M41" s="439">
        <f t="shared" si="16"/>
        <v>34150.931821879996</v>
      </c>
      <c r="N41" s="439">
        <f>N40-N42</f>
        <v>32918.560351810003</v>
      </c>
      <c r="O41" s="439">
        <f t="shared" ref="O41:R41" si="17">O40-O42</f>
        <v>32757.525970399987</v>
      </c>
      <c r="P41" s="439">
        <f t="shared" si="17"/>
        <v>32499.309999999998</v>
      </c>
      <c r="Q41" s="439">
        <f t="shared" si="17"/>
        <v>31489.863757579988</v>
      </c>
      <c r="R41" s="439">
        <f t="shared" si="17"/>
        <v>30161.981923020001</v>
      </c>
      <c r="S41" s="439">
        <f>S40-S42</f>
        <v>29752.991541060008</v>
      </c>
      <c r="T41" s="439">
        <f>T40-T42</f>
        <v>28871.14480191001</v>
      </c>
      <c r="U41" s="439">
        <f t="shared" ref="U41:AP41" si="18">U40-U42</f>
        <v>27416.152669980009</v>
      </c>
      <c r="V41" s="439">
        <f t="shared" si="18"/>
        <v>25205.498452580006</v>
      </c>
      <c r="W41" s="439">
        <f t="shared" si="18"/>
        <v>24168.717242940002</v>
      </c>
      <c r="X41" s="439">
        <f t="shared" si="18"/>
        <v>23238.503348170001</v>
      </c>
      <c r="Y41" s="440">
        <f t="shared" si="18"/>
        <v>22985.599235530008</v>
      </c>
      <c r="Z41" s="440">
        <f t="shared" si="18"/>
        <v>21615.464344460011</v>
      </c>
      <c r="AA41" s="440">
        <f t="shared" si="18"/>
        <v>21134.816333100003</v>
      </c>
      <c r="AB41" s="440">
        <f t="shared" si="18"/>
        <v>21507.642075620002</v>
      </c>
      <c r="AC41" s="440">
        <f t="shared" si="18"/>
        <v>21639.161002960005</v>
      </c>
      <c r="AD41" s="440">
        <f t="shared" si="18"/>
        <v>21387.077422080009</v>
      </c>
      <c r="AE41" s="440">
        <f t="shared" si="18"/>
        <v>20877.062437039993</v>
      </c>
      <c r="AF41" s="440">
        <f t="shared" si="18"/>
        <v>19564.566540299995</v>
      </c>
      <c r="AG41" s="440">
        <f t="shared" si="18"/>
        <v>18524.506820749993</v>
      </c>
      <c r="AH41" s="440">
        <f t="shared" si="18"/>
        <v>17724.000004449998</v>
      </c>
      <c r="AI41" s="440">
        <f t="shared" si="18"/>
        <v>13900.87396825</v>
      </c>
      <c r="AJ41" s="440">
        <f t="shared" si="18"/>
        <v>13762.02681732</v>
      </c>
      <c r="AK41" s="440">
        <f t="shared" si="18"/>
        <v>13550.83346025</v>
      </c>
      <c r="AL41" s="440">
        <f t="shared" si="18"/>
        <v>13532.52322499</v>
      </c>
      <c r="AM41" s="440">
        <f t="shared" si="18"/>
        <v>12691.109068430002</v>
      </c>
      <c r="AN41" s="440">
        <f t="shared" si="18"/>
        <v>13021.68974412</v>
      </c>
      <c r="AO41" s="440">
        <f t="shared" si="18"/>
        <v>13188.44548212</v>
      </c>
      <c r="AP41" s="440">
        <f t="shared" si="18"/>
        <v>12988.471</v>
      </c>
      <c r="AQ41" s="239"/>
      <c r="AR41" s="239"/>
      <c r="AS41" s="239"/>
      <c r="AT41" s="239"/>
      <c r="AU41" s="239"/>
      <c r="AV41" s="239"/>
      <c r="AW41" s="239"/>
      <c r="AX41" s="239"/>
      <c r="AY41" s="239"/>
      <c r="AZ41" s="239"/>
      <c r="BA41" s="239"/>
      <c r="BB41" s="239"/>
      <c r="BC41" s="239"/>
      <c r="BD41" s="239"/>
      <c r="BE41" s="239"/>
      <c r="BF41" s="239"/>
      <c r="BG41" s="239"/>
      <c r="BH41" s="239"/>
      <c r="BI41" s="239"/>
      <c r="BJ41" s="239"/>
      <c r="BK41" s="239"/>
      <c r="BL41" s="239"/>
      <c r="BM41" s="239"/>
      <c r="BN41" s="239"/>
      <c r="BO41" s="239"/>
      <c r="BP41" s="239"/>
      <c r="BQ41" s="239"/>
      <c r="BR41" s="239"/>
      <c r="BS41" s="239"/>
      <c r="BT41" s="239"/>
      <c r="BU41" s="239"/>
      <c r="BV41" s="239"/>
      <c r="BW41" s="239"/>
      <c r="BX41" s="239"/>
      <c r="BY41" s="239"/>
      <c r="BZ41" s="239"/>
      <c r="CA41" s="239"/>
      <c r="CB41" s="239"/>
      <c r="CC41" s="239"/>
      <c r="CD41" s="239"/>
      <c r="CE41" s="239"/>
      <c r="CF41" s="239"/>
      <c r="CG41" s="239"/>
      <c r="CH41" s="239"/>
      <c r="CI41" s="239"/>
      <c r="CJ41" s="239"/>
      <c r="CK41" s="239"/>
      <c r="CL41" s="239"/>
      <c r="CM41" s="239"/>
      <c r="CN41" s="239"/>
      <c r="CO41" s="239"/>
      <c r="CP41" s="239"/>
      <c r="CQ41" s="239"/>
      <c r="CR41" s="239"/>
      <c r="CS41" s="239"/>
      <c r="CT41" s="239"/>
      <c r="CU41" s="239"/>
      <c r="CV41" s="239"/>
      <c r="CW41" s="239"/>
      <c r="CX41" s="239"/>
      <c r="CY41" s="239"/>
      <c r="CZ41" s="239"/>
      <c r="DA41" s="239"/>
      <c r="DB41" s="239"/>
      <c r="DC41" s="239"/>
      <c r="DD41" s="239"/>
      <c r="DE41" s="239"/>
      <c r="DF41" s="239"/>
      <c r="DG41" s="239"/>
      <c r="DH41" s="239"/>
      <c r="DI41" s="239"/>
      <c r="DJ41" s="239"/>
      <c r="DK41" s="239"/>
      <c r="DL41" s="239"/>
      <c r="DM41" s="239"/>
      <c r="DN41" s="239"/>
      <c r="DO41" s="239"/>
      <c r="DP41" s="239"/>
      <c r="DQ41" s="239"/>
      <c r="DR41" s="239"/>
      <c r="DS41" s="239"/>
      <c r="DT41" s="239"/>
      <c r="DU41" s="239"/>
      <c r="DV41" s="239"/>
      <c r="DW41" s="239"/>
    </row>
    <row r="42" spans="1:127" s="102" customFormat="1" ht="12.75">
      <c r="A42"/>
      <c r="B42"/>
      <c r="C42" s="27" t="s">
        <v>631</v>
      </c>
      <c r="D42" s="441"/>
      <c r="E42" s="441"/>
      <c r="F42" s="441">
        <v>-2.4084599199999994</v>
      </c>
      <c r="G42" s="442">
        <v>2.4641735599999999</v>
      </c>
      <c r="H42" s="442">
        <v>2.4917280700000002</v>
      </c>
      <c r="I42" s="442">
        <v>2.5201569799999999</v>
      </c>
      <c r="J42" s="442">
        <v>2.5483850399999999</v>
      </c>
      <c r="K42" s="442">
        <v>2.5765256999999999</v>
      </c>
      <c r="L42" s="442">
        <v>2.605067</v>
      </c>
      <c r="M42" s="442">
        <v>3.1174231699999999</v>
      </c>
      <c r="N42" s="442">
        <v>3.1509619999999998</v>
      </c>
      <c r="O42" s="442">
        <v>3.1837884500000007</v>
      </c>
      <c r="P42" s="442">
        <v>3.22</v>
      </c>
      <c r="Q42" s="442">
        <v>3.2477376800000002</v>
      </c>
      <c r="R42" s="442">
        <v>3.2792900299999999</v>
      </c>
      <c r="S42" s="442">
        <v>3.3115982600000007</v>
      </c>
      <c r="T42" s="442">
        <v>3.3427846000000008</v>
      </c>
      <c r="U42" s="442">
        <v>3.3720444600000006</v>
      </c>
      <c r="V42" s="442">
        <v>2.6106028000000001</v>
      </c>
      <c r="W42" s="442">
        <v>1.9479999999998861E-5</v>
      </c>
      <c r="X42" s="442">
        <v>1.5325999999999884E-4</v>
      </c>
      <c r="Y42" s="443">
        <v>1.7539999999998833E-5</v>
      </c>
      <c r="Z42" s="443">
        <v>2.2779999999998837E-5</v>
      </c>
      <c r="AA42" s="443">
        <v>6.3675870000000037E-2</v>
      </c>
      <c r="AB42" s="443">
        <v>0.65897374000000009</v>
      </c>
      <c r="AC42" s="443">
        <v>4.7265350000000081E-2</v>
      </c>
      <c r="AD42" s="443">
        <v>2.9810037700000001</v>
      </c>
      <c r="AE42" s="443">
        <v>5.0800000000512214E-6</v>
      </c>
      <c r="AF42" s="443">
        <v>0.68005119000000003</v>
      </c>
      <c r="AG42" s="443">
        <v>0.77803046000000009</v>
      </c>
      <c r="AH42" s="443">
        <v>0.76364281000000001</v>
      </c>
      <c r="AI42" s="443">
        <v>0.80603175000000005</v>
      </c>
      <c r="AJ42" s="443">
        <v>0.84818267999999997</v>
      </c>
      <c r="AK42" s="443">
        <v>0.89053974999999985</v>
      </c>
      <c r="AL42" s="443">
        <v>0.93277500999999985</v>
      </c>
      <c r="AM42" s="443">
        <v>0.97493156999999997</v>
      </c>
      <c r="AN42" s="443">
        <v>1.0142558799999999</v>
      </c>
      <c r="AO42" s="443">
        <v>1.0565178799999999</v>
      </c>
      <c r="AP42" s="443">
        <v>0</v>
      </c>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9"/>
      <c r="BS42" s="239"/>
      <c r="BT42" s="239"/>
      <c r="BU42" s="239"/>
      <c r="BV42" s="239"/>
      <c r="BW42" s="239"/>
      <c r="BX42" s="239"/>
      <c r="BY42" s="239"/>
      <c r="BZ42" s="239"/>
      <c r="CA42" s="239"/>
      <c r="CB42" s="239"/>
      <c r="CC42" s="239"/>
      <c r="CD42" s="239"/>
      <c r="CE42" s="239"/>
      <c r="CF42" s="239"/>
      <c r="CG42" s="239"/>
      <c r="CH42" s="239"/>
      <c r="CI42" s="239"/>
      <c r="CJ42" s="239"/>
      <c r="CK42" s="239"/>
      <c r="CL42" s="239"/>
      <c r="CM42" s="239"/>
      <c r="CN42" s="239"/>
      <c r="CO42" s="239"/>
      <c r="CP42" s="239"/>
      <c r="CQ42" s="239"/>
      <c r="CR42" s="239"/>
      <c r="CS42" s="239"/>
      <c r="CT42" s="239"/>
      <c r="CU42" s="239"/>
      <c r="CV42" s="239"/>
      <c r="CW42" s="239"/>
      <c r="CX42" s="239"/>
      <c r="CY42" s="239"/>
      <c r="CZ42" s="239"/>
      <c r="DA42" s="239"/>
      <c r="DB42" s="239"/>
      <c r="DC42" s="239"/>
      <c r="DD42" s="239"/>
      <c r="DE42" s="239"/>
      <c r="DF42" s="239"/>
      <c r="DG42" s="239"/>
      <c r="DH42" s="239"/>
      <c r="DI42" s="239"/>
      <c r="DJ42" s="239"/>
      <c r="DK42" s="239"/>
      <c r="DL42" s="239"/>
      <c r="DM42" s="239"/>
      <c r="DN42" s="239"/>
      <c r="DO42" s="239"/>
      <c r="DP42" s="239"/>
      <c r="DQ42" s="239"/>
      <c r="DR42" s="239"/>
      <c r="DS42" s="239"/>
      <c r="DT42" s="239"/>
      <c r="DU42" s="239"/>
      <c r="DV42" s="239"/>
      <c r="DW42" s="239"/>
    </row>
    <row r="43" spans="1:127" s="102" customFormat="1" ht="12.75">
      <c r="A43"/>
      <c r="B43"/>
      <c r="C43" s="252" t="s">
        <v>632</v>
      </c>
      <c r="D43" s="163">
        <f t="shared" ref="D43:E43" si="19">D39-D40</f>
        <v>0</v>
      </c>
      <c r="E43" s="163">
        <f t="shared" si="19"/>
        <v>0</v>
      </c>
      <c r="F43" s="163">
        <f t="shared" ref="F43" si="20">F39-F40</f>
        <v>127300.94849218891</v>
      </c>
      <c r="G43" s="167">
        <f t="shared" ref="G43:J43" si="21">G39-G40</f>
        <v>127234.27130348</v>
      </c>
      <c r="H43" s="167">
        <f t="shared" si="21"/>
        <v>124564.8736662913</v>
      </c>
      <c r="I43" s="167">
        <f t="shared" si="21"/>
        <v>124369.51877262001</v>
      </c>
      <c r="J43" s="167">
        <f t="shared" si="21"/>
        <v>122394.43762272992</v>
      </c>
      <c r="K43" s="167">
        <f t="shared" ref="K43:N43" si="22">K39-K40</f>
        <v>122867.24971081002</v>
      </c>
      <c r="L43" s="167">
        <f t="shared" si="22"/>
        <v>124853.91528487997</v>
      </c>
      <c r="M43" s="167">
        <f t="shared" si="22"/>
        <v>104404.43140167795</v>
      </c>
      <c r="N43" s="167">
        <f t="shared" si="22"/>
        <v>105587.08800363998</v>
      </c>
      <c r="O43" s="167">
        <f t="shared" ref="O43:R43" si="23">O39-O40</f>
        <v>101704.13191262999</v>
      </c>
      <c r="P43" s="167">
        <f t="shared" si="23"/>
        <v>101178.24901379997</v>
      </c>
      <c r="Q43" s="167">
        <f t="shared" si="23"/>
        <v>101233.13701546971</v>
      </c>
      <c r="R43" s="167">
        <f t="shared" si="23"/>
        <v>100649.00293262997</v>
      </c>
      <c r="S43" s="167">
        <f>S39-S40</f>
        <v>98139.554685659998</v>
      </c>
      <c r="T43" s="167">
        <f>T39-T40</f>
        <v>101976.41163712996</v>
      </c>
      <c r="U43" s="167">
        <f>U39-U40</f>
        <v>102989.14686468999</v>
      </c>
      <c r="V43" s="167">
        <f>V39-V40</f>
        <v>103735.21059337996</v>
      </c>
      <c r="W43" s="167">
        <f>W39-W40</f>
        <v>99883.800073849969</v>
      </c>
      <c r="X43" s="167">
        <f t="shared" ref="X43:AP43" si="24">X39-X40</f>
        <v>98045.354777890025</v>
      </c>
      <c r="Y43" s="167">
        <f t="shared" si="24"/>
        <v>96525.033649400037</v>
      </c>
      <c r="Z43" s="167">
        <f t="shared" si="24"/>
        <v>96516.024476736769</v>
      </c>
      <c r="AA43" s="167">
        <f t="shared" si="24"/>
        <v>92902.610514470085</v>
      </c>
      <c r="AB43" s="167">
        <f t="shared" si="24"/>
        <v>91860.111650640014</v>
      </c>
      <c r="AC43" s="167">
        <f t="shared" si="24"/>
        <v>91984.776331689995</v>
      </c>
      <c r="AD43" s="167">
        <f t="shared" si="24"/>
        <v>90990.990118816961</v>
      </c>
      <c r="AE43" s="167">
        <f t="shared" si="24"/>
        <v>87933.44838656568</v>
      </c>
      <c r="AF43" s="167">
        <f t="shared" si="24"/>
        <v>87470.208329702029</v>
      </c>
      <c r="AG43" s="167">
        <f t="shared" si="24"/>
        <v>85512.023035870006</v>
      </c>
      <c r="AH43" s="167">
        <f t="shared" si="24"/>
        <v>83943.484113520288</v>
      </c>
      <c r="AI43" s="167">
        <f t="shared" si="24"/>
        <v>84842.471407699981</v>
      </c>
      <c r="AJ43" s="167">
        <f t="shared" si="24"/>
        <v>85177.394777329799</v>
      </c>
      <c r="AK43" s="167">
        <f t="shared" si="24"/>
        <v>84707.261487460026</v>
      </c>
      <c r="AL43" s="167">
        <f t="shared" si="24"/>
        <v>82506.087704459991</v>
      </c>
      <c r="AM43" s="167">
        <f t="shared" si="24"/>
        <v>80125.660119980195</v>
      </c>
      <c r="AN43" s="167">
        <f t="shared" si="24"/>
        <v>77438.445747049991</v>
      </c>
      <c r="AO43" s="167">
        <f t="shared" si="24"/>
        <v>75755.537514610012</v>
      </c>
      <c r="AP43" s="167">
        <f t="shared" si="24"/>
        <v>74539.366190519897</v>
      </c>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9"/>
      <c r="BS43" s="239"/>
      <c r="BT43" s="239"/>
      <c r="BU43" s="239"/>
      <c r="BV43" s="239"/>
      <c r="BW43" s="239"/>
      <c r="BX43" s="239"/>
      <c r="BY43" s="239"/>
      <c r="BZ43" s="239"/>
      <c r="CA43" s="239"/>
      <c r="CB43" s="239"/>
      <c r="CC43" s="239"/>
      <c r="CD43" s="239"/>
      <c r="CE43" s="239"/>
      <c r="CF43" s="239"/>
      <c r="CG43" s="239"/>
      <c r="CH43" s="239"/>
      <c r="CI43" s="239"/>
      <c r="CJ43" s="239"/>
      <c r="CK43" s="239"/>
      <c r="CL43" s="239"/>
      <c r="CM43" s="239"/>
      <c r="CN43" s="239"/>
      <c r="CO43" s="239"/>
      <c r="CP43" s="239"/>
      <c r="CQ43" s="239"/>
      <c r="CR43" s="239"/>
      <c r="CS43" s="239"/>
      <c r="CT43" s="239"/>
      <c r="CU43" s="239"/>
      <c r="CV43" s="239"/>
      <c r="CW43" s="239"/>
      <c r="CX43" s="239"/>
      <c r="CY43" s="239"/>
      <c r="CZ43" s="239"/>
      <c r="DA43" s="239"/>
      <c r="DB43" s="239"/>
      <c r="DC43" s="239"/>
      <c r="DD43" s="239"/>
      <c r="DE43" s="239"/>
      <c r="DF43" s="239"/>
      <c r="DG43" s="239"/>
      <c r="DH43" s="239"/>
      <c r="DI43" s="239"/>
      <c r="DJ43" s="239"/>
      <c r="DK43" s="239"/>
      <c r="DL43" s="239"/>
      <c r="DM43" s="239"/>
      <c r="DN43" s="239"/>
      <c r="DO43" s="239"/>
      <c r="DP43" s="239"/>
      <c r="DQ43" s="239"/>
      <c r="DR43" s="239"/>
      <c r="DS43" s="239"/>
      <c r="DT43" s="239"/>
      <c r="DU43" s="239"/>
      <c r="DV43" s="239"/>
      <c r="DW43" s="239"/>
    </row>
    <row r="44" spans="1:127" s="102" customFormat="1" ht="12.75">
      <c r="A44" s="234"/>
      <c r="B44" s="235"/>
      <c r="C44" s="158" t="s">
        <v>633</v>
      </c>
      <c r="D44" s="155">
        <f t="shared" ref="D44:E44" si="25">+SUM(D24:D26)</f>
        <v>0</v>
      </c>
      <c r="E44" s="155">
        <f t="shared" si="25"/>
        <v>0</v>
      </c>
      <c r="F44" s="155">
        <f t="shared" ref="F44" si="26">+SUM(F24:F26)</f>
        <v>79689.888999999996</v>
      </c>
      <c r="G44" s="254">
        <f>+SUM(G24:G26)</f>
        <v>77667</v>
      </c>
      <c r="H44" s="254">
        <f>+SUM(H24:H26)</f>
        <v>77547.13900000001</v>
      </c>
      <c r="I44" s="254">
        <f>+SUM(I24:I26)</f>
        <v>77706</v>
      </c>
      <c r="J44" s="254">
        <f>+SUM(J24:J26)</f>
        <v>77466</v>
      </c>
      <c r="K44" s="254">
        <f>+SUM(K24:K26)</f>
        <v>73543.78</v>
      </c>
      <c r="L44" s="254">
        <f>+SUM(L24:L25)</f>
        <v>68782.486660869996</v>
      </c>
      <c r="M44" s="254">
        <f>+SUM(M24:M25)</f>
        <v>67261.597094090015</v>
      </c>
      <c r="N44" s="254">
        <f t="shared" ref="N44:AP44" si="27">SUM(N24:N25)</f>
        <v>65140.684567800003</v>
      </c>
      <c r="O44" s="254">
        <f t="shared" si="27"/>
        <v>64943.340619559996</v>
      </c>
      <c r="P44" s="254">
        <f t="shared" si="27"/>
        <v>64964.08795074001</v>
      </c>
      <c r="Q44" s="254">
        <f t="shared" si="27"/>
        <v>64131.793086120008</v>
      </c>
      <c r="R44" s="254">
        <f t="shared" si="27"/>
        <v>63295.329854399977</v>
      </c>
      <c r="S44" s="254">
        <f t="shared" si="27"/>
        <v>62391.435675019959</v>
      </c>
      <c r="T44" s="254">
        <f t="shared" si="27"/>
        <v>57878.046320359994</v>
      </c>
      <c r="U44" s="254">
        <f t="shared" si="27"/>
        <v>56291.175106799979</v>
      </c>
      <c r="V44" s="254">
        <f t="shared" si="27"/>
        <v>54402.402730370006</v>
      </c>
      <c r="W44" s="254">
        <f t="shared" si="27"/>
        <v>53778.215236860015</v>
      </c>
      <c r="X44" s="254">
        <f t="shared" si="27"/>
        <v>52415.91927229998</v>
      </c>
      <c r="Y44" s="255">
        <f t="shared" si="27"/>
        <v>50858.41182537</v>
      </c>
      <c r="Z44" s="255">
        <f t="shared" si="27"/>
        <v>49158.400247409983</v>
      </c>
      <c r="AA44" s="255">
        <f t="shared" si="27"/>
        <v>48529.546276070003</v>
      </c>
      <c r="AB44" s="255">
        <f t="shared" si="27"/>
        <v>47890.242499999993</v>
      </c>
      <c r="AC44" s="255">
        <f t="shared" si="27"/>
        <v>47368.798799999997</v>
      </c>
      <c r="AD44" s="255">
        <f t="shared" si="27"/>
        <v>45574.938323219998</v>
      </c>
      <c r="AE44" s="255">
        <f t="shared" si="27"/>
        <v>45034.81120935997</v>
      </c>
      <c r="AF44" s="255">
        <f t="shared" si="27"/>
        <v>43652.704636740003</v>
      </c>
      <c r="AG44" s="255">
        <f t="shared" si="27"/>
        <v>43272.635014380008</v>
      </c>
      <c r="AH44" s="255">
        <f t="shared" si="27"/>
        <v>42668.376000000004</v>
      </c>
      <c r="AI44" s="255">
        <f t="shared" si="27"/>
        <v>42334.469033609996</v>
      </c>
      <c r="AJ44" s="255">
        <f t="shared" si="27"/>
        <v>41224.889078</v>
      </c>
      <c r="AK44" s="255">
        <f t="shared" si="27"/>
        <v>39893.592999999993</v>
      </c>
      <c r="AL44" s="255">
        <f t="shared" si="27"/>
        <v>39452.240000000005</v>
      </c>
      <c r="AM44" s="255">
        <f t="shared" si="27"/>
        <v>39615.084000000003</v>
      </c>
      <c r="AN44" s="255">
        <f t="shared" si="27"/>
        <v>39075</v>
      </c>
      <c r="AO44" s="255">
        <f t="shared" si="27"/>
        <v>37974.151752999998</v>
      </c>
      <c r="AP44" s="255">
        <f t="shared" si="27"/>
        <v>36865.345604000002</v>
      </c>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9"/>
      <c r="BW44" s="239"/>
      <c r="BX44" s="239"/>
      <c r="BY44" s="239"/>
      <c r="BZ44" s="239"/>
      <c r="CA44" s="239"/>
      <c r="CB44" s="239"/>
      <c r="CC44" s="239"/>
      <c r="CD44" s="239"/>
      <c r="CE44" s="239"/>
      <c r="CF44" s="239"/>
      <c r="CG44" s="239"/>
      <c r="CH44" s="239"/>
      <c r="CI44" s="239"/>
      <c r="CJ44" s="239"/>
      <c r="CK44" s="239"/>
      <c r="CL44" s="239"/>
      <c r="CM44" s="239"/>
      <c r="CN44" s="239"/>
      <c r="CO44" s="239"/>
      <c r="CP44" s="239"/>
      <c r="CQ44" s="239"/>
      <c r="CR44" s="239"/>
      <c r="CS44" s="239"/>
      <c r="CT44" s="239"/>
      <c r="CU44" s="239"/>
      <c r="CV44" s="239"/>
      <c r="CW44" s="239"/>
      <c r="CX44" s="239"/>
      <c r="CY44" s="239"/>
      <c r="CZ44" s="239"/>
      <c r="DA44" s="239"/>
      <c r="DB44" s="239"/>
      <c r="DC44" s="239"/>
      <c r="DD44" s="239"/>
      <c r="DE44" s="239"/>
      <c r="DF44" s="239"/>
      <c r="DG44" s="239"/>
      <c r="DH44" s="239"/>
      <c r="DI44" s="239"/>
      <c r="DJ44" s="239"/>
      <c r="DK44" s="239"/>
      <c r="DL44" s="239"/>
      <c r="DM44" s="239"/>
      <c r="DN44" s="239"/>
      <c r="DO44" s="239"/>
      <c r="DP44" s="239"/>
      <c r="DQ44" s="239"/>
      <c r="DR44" s="239"/>
      <c r="DS44" s="239"/>
      <c r="DT44" s="239"/>
      <c r="DU44" s="239"/>
      <c r="DV44" s="239"/>
      <c r="DW44" s="239"/>
    </row>
    <row r="45" spans="1:127" s="102" customFormat="1" ht="12.75">
      <c r="A45" s="234"/>
      <c r="B45" s="235"/>
      <c r="C45" s="252" t="s">
        <v>634</v>
      </c>
      <c r="D45" s="163">
        <f t="shared" ref="D45:E45" si="28">D43+D44</f>
        <v>0</v>
      </c>
      <c r="E45" s="163">
        <f t="shared" si="28"/>
        <v>0</v>
      </c>
      <c r="F45" s="163">
        <f t="shared" ref="F45" si="29">F43+F44</f>
        <v>206990.8374921889</v>
      </c>
      <c r="G45" s="167">
        <f t="shared" ref="G45:J45" si="30">G43+G44</f>
        <v>204901.27130348</v>
      </c>
      <c r="H45" s="167">
        <f t="shared" si="30"/>
        <v>202112.01266629132</v>
      </c>
      <c r="I45" s="167">
        <f t="shared" si="30"/>
        <v>202075.51877262001</v>
      </c>
      <c r="J45" s="167">
        <f t="shared" si="30"/>
        <v>199860.43762272992</v>
      </c>
      <c r="K45" s="167">
        <f t="shared" ref="K45:N45" si="31">K43+K44</f>
        <v>196411.02971081002</v>
      </c>
      <c r="L45" s="167">
        <f t="shared" si="31"/>
        <v>193636.40194574997</v>
      </c>
      <c r="M45" s="167">
        <f t="shared" si="31"/>
        <v>171666.02849576797</v>
      </c>
      <c r="N45" s="167">
        <f t="shared" si="31"/>
        <v>170727.77257143997</v>
      </c>
      <c r="O45" s="167">
        <f t="shared" ref="O45:R45" si="32">O43+O44</f>
        <v>166647.47253218998</v>
      </c>
      <c r="P45" s="167">
        <f t="shared" si="32"/>
        <v>166142.33696453998</v>
      </c>
      <c r="Q45" s="167">
        <f t="shared" si="32"/>
        <v>165364.93010158971</v>
      </c>
      <c r="R45" s="167">
        <f t="shared" si="32"/>
        <v>163944.33278702994</v>
      </c>
      <c r="S45" s="167">
        <f t="shared" ref="S45:U45" si="33">S43+S44</f>
        <v>160530.99036067995</v>
      </c>
      <c r="T45" s="167">
        <f t="shared" si="33"/>
        <v>159854.45795748994</v>
      </c>
      <c r="U45" s="167">
        <f t="shared" si="33"/>
        <v>159280.32197148996</v>
      </c>
      <c r="V45" s="167">
        <f>V43+V44</f>
        <v>158137.61332374997</v>
      </c>
      <c r="W45" s="167">
        <f>W43+W44</f>
        <v>153662.01531070998</v>
      </c>
      <c r="X45" s="167">
        <f t="shared" ref="X45:AP45" si="34">X43+X44</f>
        <v>150461.27405019</v>
      </c>
      <c r="Y45" s="167">
        <f t="shared" si="34"/>
        <v>147383.44547477004</v>
      </c>
      <c r="Z45" s="167">
        <f t="shared" si="34"/>
        <v>145674.42472414675</v>
      </c>
      <c r="AA45" s="167">
        <f t="shared" si="34"/>
        <v>141432.15679054009</v>
      </c>
      <c r="AB45" s="167">
        <f t="shared" si="34"/>
        <v>139750.35415064002</v>
      </c>
      <c r="AC45" s="167">
        <f t="shared" si="34"/>
        <v>139353.57513168998</v>
      </c>
      <c r="AD45" s="167">
        <f t="shared" si="34"/>
        <v>136565.92844203697</v>
      </c>
      <c r="AE45" s="167">
        <f t="shared" si="34"/>
        <v>132968.25959592566</v>
      </c>
      <c r="AF45" s="167">
        <f t="shared" si="34"/>
        <v>131122.91296644203</v>
      </c>
      <c r="AG45" s="167">
        <f t="shared" si="34"/>
        <v>128784.65805025001</v>
      </c>
      <c r="AH45" s="167">
        <f t="shared" si="34"/>
        <v>126611.86011352029</v>
      </c>
      <c r="AI45" s="167">
        <f t="shared" si="34"/>
        <v>127176.94044130997</v>
      </c>
      <c r="AJ45" s="167">
        <f t="shared" si="34"/>
        <v>126402.28385532979</v>
      </c>
      <c r="AK45" s="167">
        <f t="shared" si="34"/>
        <v>124600.85448746002</v>
      </c>
      <c r="AL45" s="167">
        <f t="shared" si="34"/>
        <v>121958.32770446</v>
      </c>
      <c r="AM45" s="167">
        <f t="shared" si="34"/>
        <v>119740.7441199802</v>
      </c>
      <c r="AN45" s="167">
        <f t="shared" si="34"/>
        <v>116513.44574704999</v>
      </c>
      <c r="AO45" s="167">
        <f t="shared" si="34"/>
        <v>113729.68926761001</v>
      </c>
      <c r="AP45" s="167">
        <f t="shared" si="34"/>
        <v>111404.7117945199</v>
      </c>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9"/>
      <c r="BW45" s="239"/>
      <c r="BX45" s="239"/>
      <c r="BY45" s="239"/>
      <c r="BZ45" s="239"/>
      <c r="CA45" s="239"/>
      <c r="CB45" s="239"/>
      <c r="CC45" s="239"/>
      <c r="CD45" s="239"/>
      <c r="CE45" s="239"/>
      <c r="CF45" s="239"/>
      <c r="CG45" s="239"/>
      <c r="CH45" s="239"/>
      <c r="CI45" s="239"/>
      <c r="CJ45" s="239"/>
      <c r="CK45" s="239"/>
      <c r="CL45" s="239"/>
      <c r="CM45" s="239"/>
      <c r="CN45" s="239"/>
      <c r="CO45" s="239"/>
      <c r="CP45" s="239"/>
      <c r="CQ45" s="239"/>
      <c r="CR45" s="239"/>
      <c r="CS45" s="239"/>
      <c r="CT45" s="239"/>
      <c r="CU45" s="239"/>
      <c r="CV45" s="239"/>
      <c r="CW45" s="239"/>
      <c r="CX45" s="239"/>
      <c r="CY45" s="239"/>
      <c r="CZ45" s="239"/>
      <c r="DA45" s="239"/>
      <c r="DB45" s="239"/>
      <c r="DC45" s="239"/>
      <c r="DD45" s="239"/>
      <c r="DE45" s="239"/>
      <c r="DF45" s="239"/>
      <c r="DG45" s="239"/>
      <c r="DH45" s="239"/>
      <c r="DI45" s="239"/>
      <c r="DJ45" s="239"/>
      <c r="DK45" s="239"/>
      <c r="DL45" s="239"/>
      <c r="DM45" s="239"/>
      <c r="DN45" s="239"/>
      <c r="DO45" s="239"/>
      <c r="DP45" s="239"/>
      <c r="DQ45" s="239"/>
      <c r="DR45" s="239"/>
      <c r="DS45" s="239"/>
      <c r="DT45" s="239"/>
      <c r="DU45" s="239"/>
      <c r="DV45" s="239"/>
      <c r="DW45" s="239"/>
    </row>
    <row r="46" spans="1:127" s="102" customFormat="1" ht="12.75">
      <c r="A46" s="234"/>
      <c r="B46" s="235"/>
      <c r="V46" s="240"/>
      <c r="W46" s="240"/>
      <c r="X46" s="240"/>
      <c r="Y46" s="240"/>
      <c r="Z46" s="240"/>
      <c r="AA46" s="240"/>
      <c r="AB46" s="240"/>
      <c r="AC46" s="240"/>
      <c r="AD46" s="240"/>
      <c r="AE46" s="240"/>
      <c r="AF46" s="240"/>
      <c r="AG46" s="240"/>
      <c r="AH46" s="240"/>
      <c r="AI46" s="240"/>
      <c r="AJ46" s="240"/>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9"/>
      <c r="CG46" s="239"/>
      <c r="CH46" s="239"/>
      <c r="CI46" s="239"/>
      <c r="CJ46" s="239"/>
      <c r="CK46" s="239"/>
      <c r="CL46" s="239"/>
      <c r="CM46" s="239"/>
      <c r="CN46" s="239"/>
      <c r="CO46" s="239"/>
      <c r="CP46" s="239"/>
      <c r="CQ46" s="239"/>
      <c r="CR46" s="239"/>
      <c r="CS46" s="239"/>
      <c r="CT46" s="239"/>
      <c r="CU46" s="239"/>
      <c r="CV46" s="239"/>
      <c r="CW46" s="239"/>
      <c r="CX46" s="239"/>
      <c r="CY46" s="239"/>
      <c r="CZ46" s="239"/>
      <c r="DA46" s="239"/>
      <c r="DB46" s="239"/>
      <c r="DC46" s="239"/>
      <c r="DD46" s="239"/>
      <c r="DE46" s="239"/>
      <c r="DF46" s="239"/>
      <c r="DG46" s="239"/>
      <c r="DH46" s="239"/>
      <c r="DI46" s="239"/>
      <c r="DJ46" s="239"/>
      <c r="DK46" s="239"/>
      <c r="DL46" s="239"/>
      <c r="DM46" s="239"/>
      <c r="DN46" s="239"/>
      <c r="DO46" s="239"/>
      <c r="DP46" s="239"/>
      <c r="DQ46" s="239"/>
      <c r="DR46" s="239"/>
      <c r="DS46" s="239"/>
      <c r="DT46" s="239"/>
      <c r="DU46" s="239"/>
      <c r="DV46" s="239"/>
      <c r="DW46" s="239"/>
    </row>
    <row r="47" spans="1:127" s="102" customFormat="1" ht="12.75">
      <c r="A47" s="234"/>
      <c r="B47" s="235"/>
      <c r="C47" s="248" t="s">
        <v>635</v>
      </c>
      <c r="D47" s="248"/>
      <c r="E47" s="248"/>
      <c r="F47" s="248"/>
      <c r="G47" s="248"/>
      <c r="H47" s="248"/>
      <c r="I47" s="248"/>
      <c r="J47" s="248"/>
      <c r="K47" s="248"/>
      <c r="L47" s="248"/>
      <c r="M47" s="248"/>
      <c r="N47" s="248"/>
      <c r="O47" s="248"/>
      <c r="P47" s="248"/>
      <c r="Q47" s="248"/>
      <c r="R47" s="248"/>
      <c r="S47" s="248"/>
      <c r="T47" s="248"/>
      <c r="U47" s="248"/>
      <c r="V47" s="241"/>
      <c r="W47" s="241"/>
      <c r="X47" s="241"/>
      <c r="Y47" s="241"/>
      <c r="Z47" s="241"/>
      <c r="AA47" s="241"/>
      <c r="AB47" s="241"/>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9"/>
      <c r="CG47" s="239"/>
      <c r="CH47" s="239"/>
      <c r="CI47" s="239"/>
      <c r="CJ47" s="239"/>
      <c r="CK47" s="239"/>
      <c r="CL47" s="239"/>
      <c r="CM47" s="239"/>
      <c r="CN47" s="239"/>
      <c r="CO47" s="239"/>
      <c r="CP47" s="239"/>
      <c r="CQ47" s="239"/>
      <c r="CR47" s="239"/>
      <c r="CS47" s="239"/>
      <c r="CT47" s="239"/>
      <c r="CU47" s="239"/>
      <c r="CV47" s="239"/>
      <c r="CW47" s="239"/>
      <c r="CX47" s="239"/>
      <c r="CY47" s="239"/>
      <c r="CZ47" s="239"/>
      <c r="DA47" s="239"/>
      <c r="DB47" s="239"/>
      <c r="DC47" s="239"/>
      <c r="DD47" s="239"/>
      <c r="DE47" s="239"/>
      <c r="DF47" s="239"/>
      <c r="DG47" s="239"/>
      <c r="DH47" s="239"/>
      <c r="DI47" s="239"/>
      <c r="DJ47" s="239"/>
      <c r="DK47" s="239"/>
      <c r="DL47" s="239"/>
      <c r="DM47" s="239"/>
      <c r="DN47" s="239"/>
      <c r="DO47" s="239"/>
      <c r="DP47" s="239"/>
      <c r="DQ47" s="239"/>
      <c r="DR47" s="239"/>
      <c r="DS47" s="239"/>
      <c r="DT47" s="239"/>
      <c r="DU47" s="239"/>
      <c r="DV47" s="239"/>
      <c r="DW47" s="239"/>
    </row>
    <row r="48" spans="1:127" s="102" customFormat="1" ht="12.75">
      <c r="A48" s="234"/>
      <c r="B48" s="242"/>
      <c r="C48" s="244"/>
      <c r="D48" s="244"/>
      <c r="E48" s="244"/>
      <c r="F48" s="244"/>
      <c r="G48" s="398"/>
      <c r="H48" s="398"/>
      <c r="I48" s="398"/>
      <c r="J48" s="398"/>
      <c r="K48" s="398"/>
      <c r="L48" s="398"/>
      <c r="M48" s="398"/>
      <c r="N48" s="398"/>
      <c r="O48" s="398"/>
      <c r="P48" s="398"/>
      <c r="Q48" s="398"/>
      <c r="R48" s="398"/>
      <c r="S48" s="398"/>
      <c r="T48" s="398"/>
      <c r="U48" s="398"/>
      <c r="V48" s="398"/>
      <c r="W48" s="398"/>
      <c r="X48" s="398"/>
      <c r="Y48" s="398"/>
      <c r="Z48" s="398"/>
      <c r="AA48" s="398"/>
      <c r="AB48" s="398"/>
      <c r="AC48" s="398"/>
      <c r="AD48" s="398"/>
      <c r="AE48" s="398"/>
      <c r="AF48" s="398"/>
      <c r="AG48" s="398"/>
      <c r="AH48" s="398"/>
      <c r="AI48" s="436"/>
      <c r="AJ48" s="436"/>
      <c r="AK48" s="436"/>
      <c r="AL48" s="436"/>
      <c r="AM48" s="436"/>
      <c r="AN48" s="436"/>
      <c r="AO48" s="436"/>
      <c r="AP48" s="436"/>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39"/>
      <c r="CK48" s="239"/>
      <c r="CL48" s="239"/>
      <c r="CM48" s="239"/>
      <c r="CN48" s="239"/>
      <c r="CO48" s="239"/>
      <c r="CP48" s="239"/>
      <c r="CQ48" s="239"/>
      <c r="CR48" s="239"/>
      <c r="CS48" s="239"/>
      <c r="CT48" s="239"/>
      <c r="CU48" s="239"/>
      <c r="CV48" s="239"/>
      <c r="CW48" s="239"/>
      <c r="CX48" s="239"/>
      <c r="CY48" s="239"/>
      <c r="CZ48" s="239"/>
      <c r="DA48" s="239"/>
      <c r="DB48" s="239"/>
      <c r="DC48" s="239"/>
      <c r="DD48" s="239"/>
      <c r="DE48" s="239"/>
      <c r="DF48" s="239"/>
      <c r="DG48" s="239"/>
      <c r="DH48" s="239"/>
      <c r="DI48" s="239"/>
      <c r="DJ48" s="239"/>
      <c r="DK48" s="239"/>
      <c r="DL48" s="239"/>
      <c r="DM48" s="239"/>
      <c r="DN48" s="239"/>
      <c r="DO48" s="239"/>
      <c r="DP48" s="239"/>
      <c r="DQ48" s="239"/>
      <c r="DR48" s="239"/>
      <c r="DS48" s="239"/>
      <c r="DT48" s="239"/>
      <c r="DU48" s="239"/>
      <c r="DV48" s="239"/>
      <c r="DW48" s="239"/>
    </row>
    <row r="49" spans="1:127" s="102" customFormat="1" ht="12.75">
      <c r="A49" s="234"/>
      <c r="B49" s="242"/>
      <c r="C49" s="90" t="s">
        <v>636</v>
      </c>
      <c r="D49" s="137" t="str">
        <f t="shared" ref="D49:F49" si="35">D$5</f>
        <v>4Q26</v>
      </c>
      <c r="E49" s="137" t="str">
        <f t="shared" si="35"/>
        <v>3Q26</v>
      </c>
      <c r="F49" s="137" t="str">
        <f t="shared" si="35"/>
        <v>2Q26</v>
      </c>
      <c r="G49" s="138" t="str">
        <f t="shared" ref="G49:J49" si="36">G$5</f>
        <v>1Q26</v>
      </c>
      <c r="H49" s="138" t="str">
        <f t="shared" si="36"/>
        <v>4Q25</v>
      </c>
      <c r="I49" s="138" t="str">
        <f t="shared" si="36"/>
        <v>3Q25</v>
      </c>
      <c r="J49" s="138" t="str">
        <f t="shared" si="36"/>
        <v>2Q25</v>
      </c>
      <c r="K49" s="138" t="s">
        <v>539</v>
      </c>
      <c r="L49" s="138" t="s">
        <v>540</v>
      </c>
      <c r="M49" s="138" t="s">
        <v>541</v>
      </c>
      <c r="N49" s="138" t="str">
        <f t="shared" ref="N49:R49" si="37">N38</f>
        <v>1Q24</v>
      </c>
      <c r="O49" s="138" t="str">
        <f t="shared" si="37"/>
        <v>4Q23</v>
      </c>
      <c r="P49" s="138" t="str">
        <f t="shared" si="37"/>
        <v>3Q23</v>
      </c>
      <c r="Q49" s="138" t="str">
        <f t="shared" si="37"/>
        <v>2Q23</v>
      </c>
      <c r="R49" s="138" t="str">
        <f t="shared" si="37"/>
        <v>1Q23</v>
      </c>
      <c r="S49" s="138" t="str">
        <f>S38</f>
        <v>4Q22</v>
      </c>
      <c r="T49" s="138" t="s">
        <v>547</v>
      </c>
      <c r="U49" s="138" t="s">
        <v>548</v>
      </c>
      <c r="V49" s="138" t="s">
        <v>489</v>
      </c>
      <c r="W49" s="138" t="s">
        <v>490</v>
      </c>
      <c r="X49" s="138" t="s">
        <v>491</v>
      </c>
      <c r="Y49" s="138" t="s">
        <v>492</v>
      </c>
      <c r="Z49" s="138" t="s">
        <v>493</v>
      </c>
      <c r="AA49" s="138" t="s">
        <v>494</v>
      </c>
      <c r="AB49" s="138" t="s">
        <v>495</v>
      </c>
      <c r="AC49" s="138" t="s">
        <v>496</v>
      </c>
      <c r="AD49" s="138" t="s">
        <v>497</v>
      </c>
      <c r="AE49" s="138" t="s">
        <v>498</v>
      </c>
      <c r="AF49" s="138" t="s">
        <v>499</v>
      </c>
      <c r="AG49" s="138" t="s">
        <v>500</v>
      </c>
      <c r="AH49" s="138" t="s">
        <v>501</v>
      </c>
      <c r="AI49" s="138" t="s">
        <v>502</v>
      </c>
      <c r="AJ49" s="138" t="s">
        <v>503</v>
      </c>
      <c r="AK49" s="138" t="s">
        <v>504</v>
      </c>
      <c r="AL49" s="138" t="s">
        <v>505</v>
      </c>
      <c r="AM49" s="138" t="s">
        <v>506</v>
      </c>
      <c r="AN49" s="138" t="s">
        <v>507</v>
      </c>
      <c r="AO49" s="138" t="s">
        <v>508</v>
      </c>
      <c r="AP49" s="138" t="s">
        <v>509</v>
      </c>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39"/>
      <c r="CK49" s="239"/>
      <c r="CL49" s="239"/>
      <c r="CM49" s="239"/>
      <c r="CN49" s="239"/>
      <c r="CO49" s="239"/>
      <c r="CP49" s="239"/>
      <c r="CQ49" s="239"/>
      <c r="CR49" s="239"/>
      <c r="CS49" s="239"/>
      <c r="CT49" s="239"/>
      <c r="CU49" s="239"/>
      <c r="CV49" s="239"/>
      <c r="CW49" s="239"/>
      <c r="CX49" s="239"/>
      <c r="CY49" s="239"/>
      <c r="CZ49" s="239"/>
      <c r="DA49" s="239"/>
      <c r="DB49" s="239"/>
      <c r="DC49" s="239"/>
      <c r="DD49" s="239"/>
      <c r="DE49" s="239"/>
      <c r="DF49" s="239"/>
      <c r="DG49" s="239"/>
      <c r="DH49" s="239"/>
      <c r="DI49" s="239"/>
      <c r="DJ49" s="239"/>
      <c r="DK49" s="239"/>
      <c r="DL49" s="239"/>
      <c r="DM49" s="239"/>
      <c r="DN49" s="239"/>
      <c r="DO49" s="239"/>
      <c r="DP49" s="239"/>
      <c r="DQ49" s="239"/>
      <c r="DR49" s="239"/>
      <c r="DS49" s="239"/>
      <c r="DT49" s="239"/>
      <c r="DU49" s="239"/>
      <c r="DV49" s="239"/>
      <c r="DW49" s="239"/>
    </row>
    <row r="50" spans="1:127" s="109" customFormat="1" ht="12.75">
      <c r="A50" s="245"/>
      <c r="B50" s="246"/>
      <c r="C50" s="252" t="s">
        <v>636</v>
      </c>
      <c r="D50" s="163">
        <f t="shared" ref="D50:E50" si="38">SUM(D51:D52)</f>
        <v>0</v>
      </c>
      <c r="E50" s="163">
        <f t="shared" si="38"/>
        <v>0</v>
      </c>
      <c r="F50" s="163">
        <f t="shared" ref="F50" si="39">SUM(F51:F52)</f>
        <v>9515.1582519500043</v>
      </c>
      <c r="G50" s="446">
        <f t="shared" ref="G50:J50" si="40">SUM(G51:G52)</f>
        <v>10520.986140230001</v>
      </c>
      <c r="H50" s="446">
        <f t="shared" si="40"/>
        <v>10760.680222209992</v>
      </c>
      <c r="I50" s="446">
        <f t="shared" si="40"/>
        <v>11130.99507200999</v>
      </c>
      <c r="J50" s="446">
        <f t="shared" si="40"/>
        <v>11158.12466664</v>
      </c>
      <c r="K50" s="446">
        <f t="shared" ref="K50:N50" si="41">SUM(K51:K52)</f>
        <v>11269.079638720001</v>
      </c>
      <c r="L50" s="446">
        <f>SUM(L51:L52)</f>
        <v>8047.1975838399921</v>
      </c>
      <c r="M50" s="446">
        <f t="shared" si="41"/>
        <v>6786.311081639994</v>
      </c>
      <c r="N50" s="446">
        <f t="shared" si="41"/>
        <v>6848.9349675199883</v>
      </c>
      <c r="O50" s="446">
        <f t="shared" ref="O50:R50" si="42">SUM(O51:O52)</f>
        <v>6217.3274270099937</v>
      </c>
      <c r="P50" s="446">
        <f t="shared" si="42"/>
        <v>6178.7816991199998</v>
      </c>
      <c r="Q50" s="446">
        <f t="shared" si="42"/>
        <v>6172.3215497700003</v>
      </c>
      <c r="R50" s="446">
        <f t="shared" si="42"/>
        <v>5889.4480251499999</v>
      </c>
      <c r="S50" s="446">
        <f>SUM(S51:S52)</f>
        <v>6077.6476086000011</v>
      </c>
      <c r="T50" s="446">
        <f>SUM(T51:T52)</f>
        <v>6143.3084388600009</v>
      </c>
      <c r="U50" s="446">
        <f t="shared" ref="U50:AP50" si="43">SUM(U51:U52)</f>
        <v>6164.1135586600021</v>
      </c>
      <c r="V50" s="446">
        <f t="shared" si="43"/>
        <v>6216.6361060099998</v>
      </c>
      <c r="W50" s="446">
        <f t="shared" si="43"/>
        <v>6159.0111086899997</v>
      </c>
      <c r="X50" s="446">
        <f t="shared" si="43"/>
        <v>6309.5006370099991</v>
      </c>
      <c r="Y50" s="447">
        <f t="shared" si="43"/>
        <v>6284.0010979899998</v>
      </c>
      <c r="Z50" s="447">
        <f t="shared" si="43"/>
        <v>6460.7341444600006</v>
      </c>
      <c r="AA50" s="447">
        <f t="shared" si="43"/>
        <v>6330.6247125400014</v>
      </c>
      <c r="AB50" s="447">
        <f t="shared" si="43"/>
        <v>6362.5008722800012</v>
      </c>
      <c r="AC50" s="447">
        <f t="shared" si="43"/>
        <v>6421.1943692000013</v>
      </c>
      <c r="AD50" s="447">
        <f t="shared" si="43"/>
        <v>6585.1292745999999</v>
      </c>
      <c r="AE50" s="447">
        <f t="shared" si="43"/>
        <v>6764.707506050001</v>
      </c>
      <c r="AF50" s="447">
        <f t="shared" si="43"/>
        <v>6826.077745300001</v>
      </c>
      <c r="AG50" s="447">
        <f t="shared" si="43"/>
        <v>6548.3882793100001</v>
      </c>
      <c r="AH50" s="447">
        <f t="shared" si="43"/>
        <v>6462.1791567</v>
      </c>
      <c r="AI50" s="447">
        <f t="shared" si="43"/>
        <v>6471.2525665799985</v>
      </c>
      <c r="AJ50" s="447">
        <f t="shared" si="43"/>
        <v>5963.4166708799994</v>
      </c>
      <c r="AK50" s="447">
        <f t="shared" si="43"/>
        <v>5505.8950879799995</v>
      </c>
      <c r="AL50" s="447">
        <f t="shared" si="43"/>
        <v>5314.2688898499982</v>
      </c>
      <c r="AM50" s="447">
        <f t="shared" si="43"/>
        <v>5253.8921839699988</v>
      </c>
      <c r="AN50" s="447">
        <f t="shared" si="43"/>
        <v>5520.1329255699993</v>
      </c>
      <c r="AO50" s="447">
        <f t="shared" si="43"/>
        <v>5771.1229762899993</v>
      </c>
      <c r="AP50" s="447">
        <f t="shared" si="43"/>
        <v>3307.8285095299998</v>
      </c>
      <c r="AQ50" s="245"/>
      <c r="AR50" s="245"/>
      <c r="AS50" s="245"/>
      <c r="AT50" s="245"/>
      <c r="AU50" s="245"/>
      <c r="AV50" s="245"/>
      <c r="AW50" s="245"/>
      <c r="AX50" s="245"/>
      <c r="AY50" s="245"/>
      <c r="AZ50" s="245"/>
      <c r="BA50" s="245"/>
      <c r="BB50" s="245"/>
      <c r="BC50" s="245"/>
      <c r="BD50" s="245"/>
      <c r="BE50" s="245"/>
      <c r="BF50" s="245"/>
      <c r="BG50" s="245"/>
      <c r="BH50" s="245"/>
      <c r="BI50" s="245"/>
      <c r="BJ50" s="245"/>
      <c r="BK50" s="245"/>
      <c r="BL50" s="245"/>
      <c r="BM50" s="245"/>
      <c r="BN50" s="245"/>
      <c r="BO50" s="245"/>
      <c r="BP50" s="245"/>
      <c r="BQ50" s="245"/>
      <c r="BR50" s="245"/>
      <c r="BS50" s="245"/>
      <c r="BT50" s="245"/>
      <c r="BU50" s="245"/>
      <c r="BV50" s="245"/>
      <c r="BW50" s="245"/>
      <c r="BX50" s="245"/>
      <c r="BY50" s="245"/>
      <c r="BZ50" s="245"/>
      <c r="CA50" s="245"/>
      <c r="CB50" s="245"/>
      <c r="CC50" s="245"/>
      <c r="CD50" s="245"/>
      <c r="CE50" s="245"/>
      <c r="CF50" s="245"/>
      <c r="CG50" s="245"/>
      <c r="CH50" s="245"/>
      <c r="CI50" s="245"/>
      <c r="CJ50" s="245"/>
      <c r="CK50" s="245"/>
      <c r="CL50" s="245"/>
      <c r="CM50" s="245"/>
      <c r="CN50" s="245"/>
      <c r="CO50" s="245"/>
      <c r="CP50" s="245"/>
      <c r="CQ50" s="245"/>
      <c r="CR50" s="245"/>
      <c r="CS50" s="245"/>
      <c r="CT50" s="245"/>
      <c r="CU50" s="245"/>
      <c r="CV50" s="245"/>
      <c r="CW50" s="245"/>
      <c r="CX50" s="245"/>
      <c r="CY50" s="245"/>
      <c r="CZ50" s="245"/>
      <c r="DA50" s="245"/>
      <c r="DB50" s="245"/>
      <c r="DC50" s="245"/>
      <c r="DD50" s="245"/>
      <c r="DE50" s="245"/>
      <c r="DF50" s="245"/>
      <c r="DG50" s="245"/>
      <c r="DH50" s="245"/>
      <c r="DI50" s="245"/>
      <c r="DJ50" s="245"/>
      <c r="DK50" s="245"/>
    </row>
    <row r="51" spans="1:127" s="109" customFormat="1" ht="12.75">
      <c r="A51" s="245"/>
      <c r="B51" s="246"/>
      <c r="C51" s="437" t="s">
        <v>630</v>
      </c>
      <c r="D51" s="438"/>
      <c r="E51" s="438"/>
      <c r="F51" s="438">
        <v>964.45633278000003</v>
      </c>
      <c r="G51" s="439">
        <v>1003.6390473499997</v>
      </c>
      <c r="H51" s="439">
        <v>1040.4387698199996</v>
      </c>
      <c r="I51" s="439">
        <v>1079.4257883300002</v>
      </c>
      <c r="J51" s="439">
        <v>1115.7830825199999</v>
      </c>
      <c r="K51" s="439">
        <v>1105.2497423700008</v>
      </c>
      <c r="L51" s="439">
        <v>792.50394435999942</v>
      </c>
      <c r="M51" s="439">
        <v>705.76051475999975</v>
      </c>
      <c r="N51" s="439">
        <v>742.89343859000053</v>
      </c>
      <c r="O51" s="439">
        <v>703.56688822000001</v>
      </c>
      <c r="P51" s="439">
        <v>680.07086591999951</v>
      </c>
      <c r="Q51" s="439">
        <v>675.75</v>
      </c>
      <c r="R51" s="439">
        <v>659.18514508999999</v>
      </c>
      <c r="S51" s="439">
        <v>672.71940331999997</v>
      </c>
      <c r="T51" s="439">
        <v>651.38675936000004</v>
      </c>
      <c r="U51" s="439">
        <v>629.90933629999995</v>
      </c>
      <c r="V51" s="439">
        <v>620.41484866000008</v>
      </c>
      <c r="W51" s="439">
        <v>546.59959826999977</v>
      </c>
      <c r="X51" s="439">
        <v>576.12047114999984</v>
      </c>
      <c r="Y51" s="440">
        <v>559.05146678999984</v>
      </c>
      <c r="Z51" s="440">
        <v>563.60421869999982</v>
      </c>
      <c r="AA51" s="440">
        <v>555.75763954000001</v>
      </c>
      <c r="AB51" s="440">
        <v>549.76392335000003</v>
      </c>
      <c r="AC51" s="440">
        <v>541.78412662000005</v>
      </c>
      <c r="AD51" s="440">
        <v>534.64587012999993</v>
      </c>
      <c r="AE51" s="440">
        <v>524.39233163000006</v>
      </c>
      <c r="AF51" s="440">
        <v>559.38047985000014</v>
      </c>
      <c r="AG51" s="440">
        <v>551.99360884999999</v>
      </c>
      <c r="AH51" s="440">
        <v>509.45164383000002</v>
      </c>
      <c r="AI51" s="440">
        <v>488.91911151999994</v>
      </c>
      <c r="AJ51" s="440">
        <v>455.34736693999992</v>
      </c>
      <c r="AK51" s="440">
        <v>446.27240875999991</v>
      </c>
      <c r="AL51" s="440">
        <v>423.48713564999997</v>
      </c>
      <c r="AM51" s="440">
        <v>419.87084068000001</v>
      </c>
      <c r="AN51" s="440">
        <v>440.40019448999999</v>
      </c>
      <c r="AO51" s="440">
        <v>523.80114666999998</v>
      </c>
      <c r="AP51" s="440">
        <v>432.62725796000007</v>
      </c>
      <c r="AQ51" s="245"/>
      <c r="AR51" s="245"/>
      <c r="AS51" s="245"/>
      <c r="AT51" s="245"/>
      <c r="AU51" s="245"/>
      <c r="AV51" s="245"/>
      <c r="AW51" s="245"/>
      <c r="AX51" s="245"/>
      <c r="AY51" s="245"/>
      <c r="AZ51" s="245"/>
      <c r="BA51" s="245"/>
      <c r="BB51" s="245"/>
      <c r="BC51" s="245"/>
      <c r="BD51" s="245"/>
      <c r="BE51" s="245"/>
      <c r="BF51" s="245"/>
      <c r="BG51" s="245"/>
      <c r="BH51" s="245"/>
      <c r="BI51" s="245"/>
      <c r="BJ51" s="245"/>
      <c r="BK51" s="245"/>
      <c r="BL51" s="245"/>
      <c r="BM51" s="245"/>
      <c r="BN51" s="245"/>
      <c r="BO51" s="245"/>
      <c r="BP51" s="245"/>
      <c r="BQ51" s="245"/>
      <c r="BR51" s="245"/>
      <c r="BS51" s="245"/>
      <c r="BT51" s="245"/>
      <c r="BU51" s="245"/>
      <c r="BV51" s="245"/>
      <c r="BW51" s="245"/>
      <c r="BX51" s="245"/>
      <c r="BY51" s="245"/>
      <c r="BZ51" s="245"/>
      <c r="CA51" s="245"/>
      <c r="CB51" s="245"/>
      <c r="CC51" s="245"/>
      <c r="CD51" s="245"/>
      <c r="CE51" s="245"/>
      <c r="CF51" s="245"/>
      <c r="CG51" s="245"/>
      <c r="CH51" s="245"/>
      <c r="CI51" s="245"/>
      <c r="CJ51" s="245"/>
      <c r="CK51" s="245"/>
      <c r="CL51" s="245"/>
      <c r="CM51" s="245"/>
      <c r="CN51" s="245"/>
      <c r="CO51" s="245"/>
      <c r="CP51" s="245"/>
      <c r="CQ51" s="245"/>
      <c r="CR51" s="245"/>
      <c r="CS51" s="245"/>
      <c r="CT51" s="245"/>
      <c r="CU51" s="245"/>
      <c r="CV51" s="245"/>
      <c r="CW51" s="245"/>
      <c r="CX51" s="245"/>
      <c r="CY51" s="245"/>
      <c r="CZ51" s="245"/>
      <c r="DA51" s="245"/>
      <c r="DB51" s="245"/>
      <c r="DC51" s="245"/>
      <c r="DD51" s="245"/>
      <c r="DE51" s="245"/>
      <c r="DF51" s="245"/>
      <c r="DG51" s="245"/>
      <c r="DH51" s="245"/>
      <c r="DI51" s="245"/>
      <c r="DJ51" s="245"/>
      <c r="DK51" s="245"/>
      <c r="DL51" s="245"/>
      <c r="DM51" s="245"/>
      <c r="DN51" s="245"/>
      <c r="DO51" s="245"/>
      <c r="DP51" s="245"/>
      <c r="DQ51" s="245"/>
      <c r="DR51" s="245"/>
      <c r="DS51" s="245"/>
      <c r="DT51" s="245"/>
      <c r="DU51" s="245"/>
      <c r="DV51" s="245"/>
      <c r="DW51" s="245"/>
    </row>
    <row r="52" spans="1:127" s="109" customFormat="1" ht="12.75">
      <c r="A52" s="245"/>
      <c r="B52" s="246"/>
      <c r="C52" s="27" t="s">
        <v>631</v>
      </c>
      <c r="D52" s="441"/>
      <c r="E52" s="441"/>
      <c r="F52" s="441">
        <v>8550.7019191700037</v>
      </c>
      <c r="G52" s="442">
        <v>9517.3470928800016</v>
      </c>
      <c r="H52" s="442">
        <v>9720.2414523899934</v>
      </c>
      <c r="I52" s="442">
        <v>10051.56928367999</v>
      </c>
      <c r="J52" s="442">
        <v>10042.34158412</v>
      </c>
      <c r="K52" s="442">
        <v>10163.82989635</v>
      </c>
      <c r="L52" s="442">
        <v>7254.6936394799923</v>
      </c>
      <c r="M52" s="442">
        <v>6080.5505668799942</v>
      </c>
      <c r="N52" s="442">
        <v>6106.0415289299881</v>
      </c>
      <c r="O52" s="442">
        <v>5513.7605387899939</v>
      </c>
      <c r="P52" s="442">
        <v>5498.7108331999998</v>
      </c>
      <c r="Q52" s="442">
        <v>5496.5715497700003</v>
      </c>
      <c r="R52" s="442">
        <v>5230.2628800599996</v>
      </c>
      <c r="S52" s="442">
        <v>5404.9282052800008</v>
      </c>
      <c r="T52" s="442">
        <v>5491.9216795000011</v>
      </c>
      <c r="U52" s="442">
        <v>5534.2042223600019</v>
      </c>
      <c r="V52" s="442">
        <v>5596.2212573500001</v>
      </c>
      <c r="W52" s="442">
        <v>5612.41151042</v>
      </c>
      <c r="X52" s="442">
        <v>5733.3801658599996</v>
      </c>
      <c r="Y52" s="443">
        <v>5724.9496312000001</v>
      </c>
      <c r="Z52" s="443">
        <v>5897.1299257600003</v>
      </c>
      <c r="AA52" s="443">
        <v>5774.8670730000013</v>
      </c>
      <c r="AB52" s="443">
        <v>5812.7369489300008</v>
      </c>
      <c r="AC52" s="443">
        <v>5879.4102425800011</v>
      </c>
      <c r="AD52" s="443">
        <v>6050.4834044700001</v>
      </c>
      <c r="AE52" s="443">
        <v>6240.3151744200013</v>
      </c>
      <c r="AF52" s="443">
        <v>6266.6972654500005</v>
      </c>
      <c r="AG52" s="443">
        <v>5996.3946704600003</v>
      </c>
      <c r="AH52" s="443">
        <v>5952.7275128700003</v>
      </c>
      <c r="AI52" s="443">
        <v>5982.3334550599984</v>
      </c>
      <c r="AJ52" s="443">
        <v>5508.0693039399994</v>
      </c>
      <c r="AK52" s="443">
        <v>5059.6226792199996</v>
      </c>
      <c r="AL52" s="443">
        <v>4890.7817541999984</v>
      </c>
      <c r="AM52" s="443">
        <v>4834.0213432899991</v>
      </c>
      <c r="AN52" s="443">
        <v>5079.7327310799992</v>
      </c>
      <c r="AO52" s="443">
        <v>5247.3218296199993</v>
      </c>
      <c r="AP52" s="443">
        <v>2875.2012515699998</v>
      </c>
      <c r="AQ52" s="245"/>
      <c r="AR52" s="245"/>
      <c r="AS52" s="245"/>
      <c r="AT52" s="245"/>
      <c r="AU52" s="245"/>
      <c r="AV52" s="245"/>
      <c r="AW52" s="245"/>
      <c r="AX52" s="245"/>
      <c r="AY52" s="245"/>
      <c r="AZ52" s="245"/>
      <c r="BA52" s="245"/>
      <c r="BB52" s="245"/>
      <c r="BC52" s="245"/>
      <c r="BD52" s="245"/>
      <c r="BE52" s="245"/>
      <c r="BF52" s="245"/>
      <c r="BG52" s="245"/>
      <c r="BH52" s="245"/>
      <c r="BI52" s="245"/>
      <c r="BJ52" s="245"/>
      <c r="BK52" s="245"/>
      <c r="BL52" s="245"/>
      <c r="BM52" s="245"/>
      <c r="BN52" s="245"/>
      <c r="BO52" s="245"/>
      <c r="BP52" s="245"/>
      <c r="BQ52" s="245"/>
      <c r="BR52" s="245"/>
      <c r="BS52" s="245"/>
      <c r="BT52" s="245"/>
      <c r="BU52" s="245"/>
      <c r="BV52" s="245"/>
      <c r="BW52" s="245"/>
      <c r="BX52" s="245"/>
      <c r="BY52" s="245"/>
      <c r="BZ52" s="245"/>
      <c r="CA52" s="245"/>
      <c r="CB52" s="245"/>
      <c r="CC52" s="245"/>
      <c r="CD52" s="245"/>
      <c r="CE52" s="245"/>
      <c r="CF52" s="245"/>
      <c r="CG52" s="245"/>
      <c r="CH52" s="245"/>
      <c r="CI52" s="245"/>
      <c r="CJ52" s="245"/>
      <c r="CK52" s="245"/>
      <c r="CL52" s="245"/>
      <c r="CM52" s="245"/>
      <c r="CN52" s="245"/>
      <c r="CO52" s="245"/>
      <c r="CP52" s="245"/>
      <c r="CQ52" s="245"/>
      <c r="CR52" s="245"/>
      <c r="CS52" s="245"/>
      <c r="CT52" s="245"/>
      <c r="CU52" s="245"/>
      <c r="CV52" s="245"/>
      <c r="CW52" s="245"/>
      <c r="CX52" s="245"/>
      <c r="CY52" s="245"/>
      <c r="CZ52" s="245"/>
      <c r="DA52" s="245"/>
      <c r="DB52" s="245"/>
      <c r="DC52" s="245"/>
      <c r="DD52" s="245"/>
      <c r="DE52" s="245"/>
      <c r="DF52" s="245"/>
      <c r="DG52" s="245"/>
      <c r="DH52" s="245"/>
      <c r="DI52" s="245"/>
      <c r="DJ52" s="245"/>
      <c r="DK52" s="245"/>
      <c r="DL52" s="245"/>
      <c r="DM52" s="245"/>
      <c r="DN52" s="245"/>
      <c r="DO52" s="245"/>
      <c r="DP52" s="245"/>
      <c r="DQ52" s="245"/>
      <c r="DR52" s="245"/>
      <c r="DS52" s="245"/>
      <c r="DT52" s="245"/>
      <c r="DU52" s="245"/>
      <c r="DV52" s="245"/>
      <c r="DW52" s="245"/>
    </row>
    <row r="53" spans="1:127" s="109" customFormat="1" ht="12.75">
      <c r="A53" s="245"/>
      <c r="B53" s="246"/>
      <c r="C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5"/>
      <c r="AD53" s="245"/>
      <c r="AE53" s="245"/>
      <c r="AF53" s="245"/>
      <c r="AG53" s="245"/>
      <c r="AH53" s="245"/>
      <c r="AI53" s="245"/>
      <c r="AJ53" s="245"/>
      <c r="AK53" s="245"/>
      <c r="AL53" s="245"/>
      <c r="AM53" s="245"/>
      <c r="AN53" s="245"/>
      <c r="AO53" s="245"/>
      <c r="AP53" s="245"/>
      <c r="AQ53" s="245"/>
      <c r="AR53" s="245"/>
      <c r="AS53" s="245"/>
      <c r="AT53" s="245"/>
      <c r="AU53" s="245"/>
      <c r="AV53" s="245"/>
      <c r="AW53" s="245"/>
      <c r="AX53" s="245"/>
      <c r="AY53" s="245"/>
      <c r="AZ53" s="245"/>
      <c r="BA53" s="245"/>
      <c r="BB53" s="245"/>
      <c r="BC53" s="245"/>
      <c r="BD53" s="245"/>
      <c r="BE53" s="245"/>
      <c r="BF53" s="245"/>
      <c r="BG53" s="245"/>
      <c r="BH53" s="245"/>
      <c r="BI53" s="245"/>
      <c r="BJ53" s="245"/>
      <c r="BK53" s="245"/>
      <c r="BL53" s="245"/>
      <c r="BM53" s="245"/>
      <c r="BN53" s="245"/>
      <c r="BO53" s="245"/>
      <c r="BP53" s="245"/>
      <c r="BQ53" s="245"/>
      <c r="BR53" s="245"/>
      <c r="BS53" s="245"/>
      <c r="BT53" s="245"/>
      <c r="BU53" s="245"/>
      <c r="BV53" s="245"/>
      <c r="BW53" s="245"/>
      <c r="BX53" s="245"/>
      <c r="BY53" s="245"/>
      <c r="BZ53" s="245"/>
      <c r="CA53" s="245"/>
      <c r="CB53" s="245"/>
      <c r="CC53" s="245"/>
      <c r="CD53" s="245"/>
      <c r="CE53" s="245"/>
      <c r="CF53" s="245"/>
      <c r="CG53" s="245"/>
      <c r="CH53" s="245"/>
      <c r="CI53" s="245"/>
      <c r="CJ53" s="245"/>
      <c r="CK53" s="245"/>
      <c r="CL53" s="245"/>
      <c r="CM53" s="245"/>
      <c r="CN53" s="245"/>
      <c r="CO53" s="245"/>
      <c r="CP53" s="245"/>
      <c r="CQ53" s="245"/>
      <c r="CR53" s="245"/>
      <c r="CS53" s="245"/>
      <c r="CT53" s="245"/>
      <c r="CU53" s="245"/>
      <c r="CV53" s="245"/>
      <c r="CW53" s="245"/>
      <c r="CX53" s="245"/>
      <c r="CY53" s="245"/>
      <c r="CZ53" s="245"/>
      <c r="DA53" s="245"/>
      <c r="DB53" s="245"/>
      <c r="DC53" s="245"/>
      <c r="DD53" s="245"/>
      <c r="DE53" s="245"/>
      <c r="DF53" s="245"/>
      <c r="DG53" s="245"/>
      <c r="DH53" s="245"/>
      <c r="DI53" s="245"/>
      <c r="DJ53" s="245"/>
      <c r="DK53" s="245"/>
      <c r="DL53" s="245"/>
      <c r="DM53" s="245"/>
      <c r="DN53" s="245"/>
      <c r="DO53" s="245"/>
      <c r="DP53" s="245"/>
      <c r="DQ53" s="245"/>
      <c r="DR53" s="245"/>
      <c r="DS53" s="245"/>
      <c r="DT53" s="245"/>
      <c r="DU53" s="245"/>
      <c r="DV53" s="245"/>
      <c r="DW53" s="245"/>
    </row>
    <row r="54" spans="1:127" s="109" customFormat="1" ht="12.75">
      <c r="A54" s="245"/>
      <c r="B54" s="246"/>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5"/>
      <c r="AD54" s="245"/>
      <c r="AE54" s="245"/>
      <c r="AF54" s="245"/>
      <c r="AG54" s="245"/>
      <c r="AH54" s="245"/>
      <c r="AI54" s="245"/>
      <c r="AJ54" s="245"/>
      <c r="AK54" s="245"/>
      <c r="AL54" s="245"/>
      <c r="AM54" s="245"/>
      <c r="AN54" s="245"/>
      <c r="AO54" s="245"/>
      <c r="AP54" s="245"/>
      <c r="AQ54" s="245"/>
      <c r="AR54" s="245"/>
      <c r="AS54" s="245"/>
      <c r="AT54" s="245"/>
      <c r="AU54" s="245"/>
      <c r="AV54" s="245"/>
      <c r="AW54" s="245"/>
      <c r="AX54" s="245"/>
      <c r="AY54" s="245"/>
      <c r="AZ54" s="245"/>
      <c r="BA54" s="245"/>
      <c r="BB54" s="245"/>
      <c r="BC54" s="245"/>
      <c r="BD54" s="245"/>
      <c r="BE54" s="245"/>
      <c r="BF54" s="245"/>
      <c r="BG54" s="245"/>
      <c r="BH54" s="245"/>
      <c r="BI54" s="245"/>
      <c r="BJ54" s="245"/>
      <c r="BK54" s="245"/>
      <c r="BL54" s="245"/>
      <c r="BM54" s="245"/>
      <c r="BN54" s="245"/>
      <c r="BO54" s="245"/>
      <c r="BP54" s="245"/>
      <c r="BQ54" s="245"/>
      <c r="BR54" s="245"/>
      <c r="BS54" s="245"/>
      <c r="BT54" s="245"/>
      <c r="BU54" s="245"/>
      <c r="BV54" s="245"/>
      <c r="BW54" s="245"/>
      <c r="BX54" s="245"/>
      <c r="BY54" s="245"/>
      <c r="BZ54" s="245"/>
      <c r="CA54" s="245"/>
      <c r="CB54" s="245"/>
      <c r="CC54" s="245"/>
      <c r="CD54" s="245"/>
      <c r="CE54" s="245"/>
      <c r="CF54" s="245"/>
      <c r="CG54" s="245"/>
      <c r="CH54" s="245"/>
      <c r="CI54" s="245"/>
      <c r="CJ54" s="245"/>
      <c r="CK54" s="245"/>
      <c r="CL54" s="245"/>
      <c r="CM54" s="245"/>
      <c r="CN54" s="245"/>
      <c r="CO54" s="245"/>
      <c r="CP54" s="245"/>
      <c r="CQ54" s="245"/>
      <c r="CR54" s="245"/>
      <c r="CS54" s="245"/>
      <c r="CT54" s="245"/>
      <c r="CU54" s="245"/>
      <c r="CV54" s="245"/>
      <c r="CW54" s="245"/>
      <c r="CX54" s="245"/>
      <c r="CY54" s="245"/>
      <c r="CZ54" s="245"/>
      <c r="DA54" s="245"/>
      <c r="DB54" s="245"/>
      <c r="DC54" s="245"/>
      <c r="DD54" s="245"/>
      <c r="DE54" s="245"/>
      <c r="DF54" s="245"/>
      <c r="DG54" s="245"/>
      <c r="DH54" s="245"/>
      <c r="DI54" s="245"/>
      <c r="DJ54" s="245"/>
      <c r="DK54" s="245"/>
      <c r="DL54" s="245"/>
      <c r="DM54" s="245"/>
      <c r="DN54" s="245"/>
      <c r="DO54" s="245"/>
      <c r="DP54" s="245"/>
      <c r="DQ54" s="245"/>
      <c r="DR54" s="245"/>
      <c r="DS54" s="245"/>
      <c r="DT54" s="245"/>
      <c r="DU54" s="245"/>
      <c r="DV54" s="245"/>
      <c r="DW54" s="245"/>
    </row>
    <row r="55" spans="1:127" s="109" customFormat="1" ht="12.75">
      <c r="A55" s="245"/>
      <c r="B55" s="246"/>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5"/>
      <c r="AD55" s="245"/>
      <c r="AE55" s="245"/>
      <c r="AF55" s="245"/>
      <c r="AG55" s="245"/>
      <c r="AH55" s="245"/>
      <c r="AI55" s="245"/>
      <c r="AJ55" s="245"/>
      <c r="AK55" s="245"/>
      <c r="AL55" s="245"/>
      <c r="AM55" s="245"/>
      <c r="AN55" s="245"/>
      <c r="AO55" s="245"/>
      <c r="AP55" s="245"/>
      <c r="AQ55" s="245"/>
      <c r="AR55" s="245"/>
      <c r="AS55" s="245"/>
      <c r="AT55" s="245"/>
      <c r="AU55" s="245"/>
      <c r="AV55" s="245"/>
      <c r="AW55" s="245"/>
      <c r="AX55" s="245"/>
      <c r="AY55" s="245"/>
      <c r="AZ55" s="245"/>
      <c r="BA55" s="245"/>
      <c r="BB55" s="245"/>
      <c r="BC55" s="245"/>
      <c r="BD55" s="245"/>
      <c r="BE55" s="245"/>
      <c r="BF55" s="245"/>
      <c r="BG55" s="245"/>
      <c r="BH55" s="245"/>
      <c r="BI55" s="245"/>
      <c r="BJ55" s="245"/>
      <c r="BK55" s="245"/>
      <c r="BL55" s="245"/>
      <c r="BM55" s="245"/>
      <c r="BN55" s="245"/>
      <c r="BO55" s="245"/>
      <c r="BP55" s="245"/>
      <c r="BQ55" s="245"/>
      <c r="BR55" s="245"/>
      <c r="BS55" s="245"/>
      <c r="BT55" s="245"/>
      <c r="BU55" s="245"/>
      <c r="BV55" s="245"/>
      <c r="BW55" s="245"/>
      <c r="BX55" s="245"/>
      <c r="BY55" s="245"/>
      <c r="BZ55" s="245"/>
      <c r="CA55" s="245"/>
      <c r="CB55" s="245"/>
      <c r="CC55" s="245"/>
      <c r="CD55" s="245"/>
      <c r="CE55" s="245"/>
      <c r="CF55" s="245"/>
      <c r="CG55" s="245"/>
      <c r="CH55" s="245"/>
      <c r="CI55" s="245"/>
      <c r="CJ55" s="245"/>
      <c r="CK55" s="245"/>
      <c r="CL55" s="245"/>
      <c r="CM55" s="245"/>
      <c r="CN55" s="245"/>
      <c r="CO55" s="245"/>
      <c r="CP55" s="245"/>
      <c r="CQ55" s="245"/>
      <c r="CR55" s="245"/>
      <c r="CS55" s="245"/>
      <c r="CT55" s="245"/>
      <c r="CU55" s="245"/>
      <c r="CV55" s="245"/>
      <c r="CW55" s="245"/>
      <c r="CX55" s="245"/>
      <c r="CY55" s="245"/>
      <c r="CZ55" s="245"/>
      <c r="DA55" s="245"/>
      <c r="DB55" s="245"/>
      <c r="DC55" s="245"/>
      <c r="DD55" s="245"/>
      <c r="DE55" s="245"/>
      <c r="DF55" s="245"/>
      <c r="DG55" s="245"/>
      <c r="DH55" s="245"/>
      <c r="DI55" s="245"/>
      <c r="DJ55" s="245"/>
      <c r="DK55" s="245"/>
      <c r="DL55" s="245"/>
      <c r="DM55" s="245"/>
      <c r="DN55" s="245"/>
      <c r="DO55" s="245"/>
      <c r="DP55" s="245"/>
      <c r="DQ55" s="245"/>
      <c r="DR55" s="245"/>
      <c r="DS55" s="245"/>
      <c r="DT55" s="245"/>
      <c r="DU55" s="245"/>
      <c r="DV55" s="245"/>
      <c r="DW55" s="245"/>
    </row>
    <row r="56" spans="1:127" s="109" customFormat="1" ht="12.75">
      <c r="A56" s="245"/>
      <c r="B56" s="246"/>
      <c r="C56" s="243"/>
      <c r="D56" s="243"/>
      <c r="E56" s="243"/>
      <c r="F56" s="243"/>
      <c r="G56" s="243"/>
      <c r="H56" s="243"/>
      <c r="I56" s="243"/>
      <c r="J56" s="243"/>
      <c r="K56" s="243"/>
      <c r="L56" s="243"/>
      <c r="M56" s="243"/>
      <c r="N56" s="243"/>
      <c r="O56" s="243"/>
      <c r="P56" s="243"/>
      <c r="Q56" s="243"/>
      <c r="R56" s="243"/>
      <c r="S56" s="243"/>
      <c r="T56" s="243"/>
      <c r="U56" s="243"/>
      <c r="V56" s="243"/>
      <c r="W56" s="243"/>
      <c r="X56" s="243"/>
      <c r="Y56" s="243"/>
      <c r="Z56" s="243"/>
      <c r="AA56" s="243"/>
      <c r="AB56" s="243"/>
      <c r="AC56" s="245"/>
      <c r="AD56" s="245"/>
      <c r="AE56" s="245"/>
      <c r="AF56" s="245"/>
      <c r="AG56" s="245"/>
      <c r="AH56" s="245"/>
      <c r="AI56" s="245"/>
      <c r="AJ56" s="245"/>
      <c r="AK56" s="245"/>
      <c r="AL56" s="245"/>
      <c r="AM56" s="245"/>
      <c r="AN56" s="245"/>
      <c r="AO56" s="245"/>
      <c r="AP56" s="245"/>
      <c r="AQ56" s="245"/>
      <c r="AR56" s="245"/>
      <c r="AS56" s="245"/>
      <c r="AT56" s="245"/>
      <c r="AU56" s="245"/>
      <c r="AV56" s="245"/>
      <c r="AW56" s="245"/>
      <c r="AX56" s="245"/>
      <c r="AY56" s="245"/>
      <c r="AZ56" s="245"/>
      <c r="BA56" s="245"/>
      <c r="BB56" s="245"/>
      <c r="BC56" s="245"/>
      <c r="BD56" s="245"/>
      <c r="BE56" s="245"/>
      <c r="BF56" s="245"/>
      <c r="BG56" s="245"/>
      <c r="BH56" s="245"/>
      <c r="BI56" s="245"/>
      <c r="BJ56" s="245"/>
      <c r="BK56" s="245"/>
      <c r="BL56" s="245"/>
      <c r="BM56" s="245"/>
      <c r="BN56" s="245"/>
      <c r="BO56" s="245"/>
      <c r="BP56" s="245"/>
      <c r="BQ56" s="245"/>
      <c r="BR56" s="245"/>
      <c r="BS56" s="245"/>
      <c r="BT56" s="245"/>
      <c r="BU56" s="245"/>
      <c r="BV56" s="245"/>
      <c r="BW56" s="245"/>
      <c r="BX56" s="245"/>
      <c r="BY56" s="245"/>
      <c r="BZ56" s="245"/>
      <c r="CA56" s="245"/>
      <c r="CB56" s="245"/>
      <c r="CC56" s="245"/>
      <c r="CD56" s="245"/>
      <c r="CE56" s="245"/>
      <c r="CF56" s="245"/>
      <c r="CG56" s="245"/>
      <c r="CH56" s="245"/>
      <c r="CI56" s="245"/>
      <c r="CJ56" s="245"/>
      <c r="CK56" s="245"/>
      <c r="CL56" s="245"/>
      <c r="CM56" s="245"/>
      <c r="CN56" s="245"/>
      <c r="CO56" s="245"/>
      <c r="CP56" s="245"/>
      <c r="CQ56" s="245"/>
      <c r="CR56" s="245"/>
      <c r="CS56" s="245"/>
      <c r="CT56" s="245"/>
      <c r="CU56" s="245"/>
      <c r="CV56" s="245"/>
      <c r="CW56" s="245"/>
      <c r="CX56" s="245"/>
      <c r="CY56" s="245"/>
      <c r="CZ56" s="245"/>
      <c r="DA56" s="245"/>
      <c r="DB56" s="245"/>
      <c r="DC56" s="245"/>
      <c r="DD56" s="245"/>
      <c r="DE56" s="245"/>
      <c r="DF56" s="245"/>
      <c r="DG56" s="245"/>
      <c r="DH56" s="245"/>
      <c r="DI56" s="245"/>
      <c r="DJ56" s="245"/>
      <c r="DK56" s="245"/>
      <c r="DL56" s="245"/>
      <c r="DM56" s="245"/>
      <c r="DN56" s="245"/>
      <c r="DO56" s="245"/>
      <c r="DP56" s="245"/>
      <c r="DQ56" s="245"/>
      <c r="DR56" s="245"/>
      <c r="DS56" s="245"/>
      <c r="DT56" s="245"/>
      <c r="DU56" s="245"/>
      <c r="DV56" s="245"/>
      <c r="DW56" s="245"/>
    </row>
    <row r="57" spans="1:127" s="112" customFormat="1">
      <c r="A57" s="245"/>
      <c r="B57" s="246"/>
      <c r="C57" s="243"/>
      <c r="D57" s="243"/>
      <c r="E57" s="243"/>
      <c r="F57" s="243"/>
      <c r="G57" s="243"/>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5"/>
      <c r="AR57" s="245"/>
      <c r="AS57" s="245"/>
      <c r="AT57" s="245"/>
      <c r="AU57" s="245"/>
      <c r="AV57" s="245"/>
      <c r="AW57" s="245"/>
      <c r="AX57" s="245"/>
      <c r="AY57" s="245"/>
      <c r="AZ57" s="245"/>
      <c r="BA57" s="245"/>
      <c r="BB57" s="245"/>
      <c r="BC57" s="245"/>
      <c r="BD57" s="245"/>
      <c r="BE57" s="245"/>
      <c r="BF57" s="245"/>
      <c r="BG57" s="245"/>
      <c r="BH57" s="245"/>
      <c r="BI57" s="245"/>
      <c r="BJ57" s="245"/>
      <c r="BK57" s="245"/>
      <c r="BL57" s="245"/>
      <c r="BM57" s="245"/>
      <c r="BN57" s="245"/>
      <c r="BO57" s="245"/>
      <c r="BP57" s="245"/>
      <c r="BQ57" s="245"/>
      <c r="BR57" s="245"/>
      <c r="BS57" s="245"/>
      <c r="BT57" s="245"/>
      <c r="BU57" s="245"/>
      <c r="BV57" s="245"/>
      <c r="BW57" s="245"/>
      <c r="BX57" s="245"/>
      <c r="BY57" s="245"/>
      <c r="BZ57" s="245"/>
      <c r="CA57" s="245"/>
      <c r="CB57" s="245"/>
      <c r="CC57" s="245"/>
      <c r="CD57" s="245"/>
      <c r="CE57" s="245"/>
      <c r="CF57" s="245"/>
      <c r="CG57" s="245"/>
      <c r="CH57" s="245"/>
      <c r="CI57" s="245"/>
      <c r="CJ57" s="245"/>
      <c r="CK57" s="245"/>
      <c r="CL57" s="245"/>
      <c r="CM57" s="245"/>
      <c r="CN57" s="245"/>
      <c r="CO57" s="245"/>
      <c r="CP57" s="245"/>
      <c r="CQ57" s="245"/>
      <c r="CR57" s="245"/>
      <c r="CS57" s="245"/>
      <c r="CT57" s="245"/>
      <c r="CU57" s="245"/>
      <c r="CV57" s="245"/>
      <c r="CW57" s="245"/>
      <c r="CX57" s="245"/>
      <c r="CY57" s="245"/>
      <c r="CZ57" s="245"/>
      <c r="DA57" s="245"/>
      <c r="DB57" s="245"/>
      <c r="DC57" s="245"/>
      <c r="DD57" s="245"/>
      <c r="DE57" s="245"/>
      <c r="DF57" s="245"/>
      <c r="DG57" s="245"/>
      <c r="DH57" s="245"/>
      <c r="DI57" s="245"/>
      <c r="DJ57" s="245"/>
      <c r="DK57" s="245"/>
      <c r="DL57" s="245"/>
      <c r="DM57" s="245"/>
      <c r="DN57" s="245"/>
      <c r="DO57" s="245"/>
      <c r="DP57" s="245"/>
      <c r="DQ57" s="245"/>
      <c r="DR57" s="245"/>
      <c r="DS57" s="245"/>
      <c r="DT57" s="245"/>
      <c r="DU57" s="245"/>
      <c r="DV57" s="245"/>
      <c r="DW57" s="245"/>
    </row>
    <row r="58" spans="1:127">
      <c r="A58" s="247"/>
      <c r="B58" s="246"/>
      <c r="C58" s="243"/>
      <c r="D58" s="243"/>
      <c r="E58" s="243"/>
      <c r="F58" s="243"/>
      <c r="G58" s="243"/>
      <c r="H58" s="243"/>
      <c r="I58" s="243"/>
      <c r="J58" s="243"/>
      <c r="K58" s="243"/>
      <c r="L58" s="243"/>
      <c r="M58" s="243"/>
      <c r="N58" s="243"/>
      <c r="O58" s="243"/>
      <c r="AH58" s="243"/>
      <c r="AI58" s="243"/>
      <c r="AJ58" s="243"/>
      <c r="AK58" s="243"/>
      <c r="AL58" s="243"/>
      <c r="AM58" s="243"/>
      <c r="AN58" s="243"/>
      <c r="AO58" s="243"/>
      <c r="AP58" s="243"/>
    </row>
  </sheetData>
  <sortState xmlns:xlrd2="http://schemas.microsoft.com/office/spreadsheetml/2017/richdata2" columnSort="1" ref="T57:AP60">
    <sortCondition descending="1" ref="T57:AP57"/>
  </sortState>
  <phoneticPr fontId="175" type="noConversion"/>
  <pageMargins left="0.7" right="0.7" top="0.75" bottom="0.75" header="0.3" footer="0.3"/>
  <pageSetup paperSize="9" orientation="portrait" verticalDpi="144" r:id="rId1"/>
  <ignoredErrors>
    <ignoredError sqref="V44"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C7146-AC51-423B-BFA1-D27ADDF399CE}">
  <sheetPr>
    <tabColor theme="8" tint="0.59999389629810485"/>
  </sheetPr>
  <dimension ref="A2:AO125"/>
  <sheetViews>
    <sheetView showGridLines="0" workbookViewId="0">
      <selection activeCell="E34" sqref="E34"/>
    </sheetView>
  </sheetViews>
  <sheetFormatPr baseColWidth="10" defaultColWidth="11.42578125" defaultRowHeight="12.75"/>
  <cols>
    <col min="2" max="2" width="44.85546875" customWidth="1"/>
    <col min="3" max="4" width="11.140625" hidden="1" customWidth="1"/>
    <col min="5" max="5" width="11.140625" customWidth="1"/>
    <col min="6" max="6" width="9.28515625" customWidth="1"/>
    <col min="7" max="14" width="7.7109375" bestFit="1" customWidth="1"/>
    <col min="15" max="20" width="11.42578125" customWidth="1"/>
  </cols>
  <sheetData>
    <row r="2" spans="1:38" ht="15">
      <c r="A2" s="20" t="s">
        <v>874</v>
      </c>
    </row>
    <row r="5" spans="1:38">
      <c r="B5" s="418" t="s">
        <v>638</v>
      </c>
      <c r="C5" s="463" t="s">
        <v>531</v>
      </c>
      <c r="D5" s="463" t="s">
        <v>532</v>
      </c>
      <c r="E5" s="463" t="s">
        <v>533</v>
      </c>
      <c r="F5" s="414" t="s">
        <v>534</v>
      </c>
      <c r="G5" s="414" t="s">
        <v>535</v>
      </c>
      <c r="H5" s="414" t="s">
        <v>536</v>
      </c>
      <c r="I5" s="414" t="s">
        <v>537</v>
      </c>
      <c r="J5" s="414" t="s">
        <v>538</v>
      </c>
      <c r="K5" s="414" t="s">
        <v>539</v>
      </c>
      <c r="L5" s="414" t="s">
        <v>540</v>
      </c>
      <c r="M5" s="414" t="s">
        <v>541</v>
      </c>
      <c r="N5" s="414" t="s">
        <v>542</v>
      </c>
      <c r="O5" s="414" t="s">
        <v>543</v>
      </c>
      <c r="P5" s="414" t="s">
        <v>544</v>
      </c>
      <c r="Q5" s="414" t="s">
        <v>545</v>
      </c>
      <c r="R5" s="414" t="s">
        <v>485</v>
      </c>
      <c r="S5" s="414" t="s">
        <v>546</v>
      </c>
      <c r="T5" s="414" t="s">
        <v>547</v>
      </c>
      <c r="U5" s="414" t="s">
        <v>548</v>
      </c>
      <c r="V5" s="414" t="s">
        <v>489</v>
      </c>
      <c r="W5" s="414" t="s">
        <v>490</v>
      </c>
      <c r="X5" s="414" t="s">
        <v>491</v>
      </c>
      <c r="Y5" s="414" t="s">
        <v>492</v>
      </c>
      <c r="Z5" s="414" t="s">
        <v>493</v>
      </c>
      <c r="AA5" s="414" t="s">
        <v>494</v>
      </c>
      <c r="AB5" s="414" t="s">
        <v>495</v>
      </c>
      <c r="AC5" s="414" t="s">
        <v>496</v>
      </c>
      <c r="AD5" s="414" t="s">
        <v>497</v>
      </c>
      <c r="AE5" s="414" t="s">
        <v>498</v>
      </c>
      <c r="AF5" s="414" t="s">
        <v>499</v>
      </c>
      <c r="AG5" s="414" t="s">
        <v>500</v>
      </c>
      <c r="AH5" s="414" t="s">
        <v>501</v>
      </c>
      <c r="AI5" s="414" t="s">
        <v>502</v>
      </c>
      <c r="AJ5" s="414" t="s">
        <v>503</v>
      </c>
      <c r="AK5" s="414" t="s">
        <v>504</v>
      </c>
      <c r="AL5" s="414" t="s">
        <v>505</v>
      </c>
    </row>
    <row r="6" spans="1:38">
      <c r="B6" s="419" t="s">
        <v>639</v>
      </c>
      <c r="C6" s="470"/>
      <c r="D6" s="470"/>
      <c r="E6" s="470">
        <v>139258.43613824251</v>
      </c>
      <c r="F6" s="415">
        <v>137943.07721322699</v>
      </c>
      <c r="G6" s="415">
        <v>132974.15491578745</v>
      </c>
      <c r="H6" s="415">
        <v>132697.35780043789</v>
      </c>
      <c r="I6" s="415">
        <v>129925.06783380055</v>
      </c>
      <c r="J6" s="415">
        <v>130645.96810043794</v>
      </c>
      <c r="K6" s="415">
        <v>129667.57740043793</v>
      </c>
      <c r="L6" s="415">
        <v>113962.39628729688</v>
      </c>
      <c r="M6" s="415">
        <v>115192.59744557599</v>
      </c>
      <c r="N6" s="415">
        <v>111786.35556840751</v>
      </c>
      <c r="O6" s="415">
        <v>111953.59097307794</v>
      </c>
      <c r="P6" s="415">
        <v>111176.46951679999</v>
      </c>
      <c r="Q6" s="415">
        <v>111422.98878428001</v>
      </c>
      <c r="R6" s="415">
        <v>109663.94027307793</v>
      </c>
      <c r="S6" s="415">
        <v>112233.72607307792</v>
      </c>
      <c r="T6" s="415">
        <v>112571.66187849319</v>
      </c>
      <c r="U6" s="415">
        <v>111904.55095269607</v>
      </c>
      <c r="V6" s="415">
        <v>106833.01017195608</v>
      </c>
      <c r="W6" s="415">
        <v>104346.57945719606</v>
      </c>
      <c r="X6" s="415">
        <v>104185.85295026998</v>
      </c>
      <c r="Y6" s="415">
        <v>102787.34458639011</v>
      </c>
      <c r="Z6" s="415">
        <v>98867.526007033011</v>
      </c>
      <c r="AA6" s="415">
        <v>97369.546766999993</v>
      </c>
      <c r="AB6" s="415">
        <v>99488.550472975709</v>
      </c>
      <c r="AC6" s="415">
        <v>99016.702432317063</v>
      </c>
      <c r="AD6" s="415">
        <v>94914.404247811661</v>
      </c>
      <c r="AE6" s="415">
        <v>92169.614170416055</v>
      </c>
      <c r="AF6" s="415">
        <v>89578.426569079864</v>
      </c>
      <c r="AG6" s="415">
        <v>88432.586148529401</v>
      </c>
      <c r="AH6" s="415">
        <v>85874.378599343516</v>
      </c>
      <c r="AI6" s="415">
        <v>85960.834340296569</v>
      </c>
      <c r="AJ6" s="415">
        <v>85681.925682298606</v>
      </c>
      <c r="AK6" s="415">
        <v>85188.261913240145</v>
      </c>
      <c r="AL6" s="415">
        <v>82364.944354046063</v>
      </c>
    </row>
    <row r="7" spans="1:38">
      <c r="B7" s="419" t="s">
        <v>640</v>
      </c>
      <c r="C7" s="470"/>
      <c r="D7" s="470"/>
      <c r="E7" s="470">
        <v>12340.645858529435</v>
      </c>
      <c r="F7" s="415">
        <v>11761.436497995208</v>
      </c>
      <c r="G7" s="415">
        <v>14146.856151187038</v>
      </c>
      <c r="H7" s="415">
        <v>14021.646993599998</v>
      </c>
      <c r="I7" s="415">
        <v>14377.160247133099</v>
      </c>
      <c r="J7" s="415">
        <v>14756.096293599996</v>
      </c>
      <c r="K7" s="415">
        <v>15863.900493599998</v>
      </c>
      <c r="L7" s="415">
        <v>14472.969441143538</v>
      </c>
      <c r="M7" s="415">
        <v>14356.022991100257</v>
      </c>
      <c r="N7" s="415">
        <v>14201.821218238372</v>
      </c>
      <c r="O7" s="415">
        <v>13572.890738599999</v>
      </c>
      <c r="P7" s="415">
        <v>13338.105044600001</v>
      </c>
      <c r="Q7" s="415">
        <v>11748.702389600003</v>
      </c>
      <c r="R7" s="415">
        <v>11530.742338600001</v>
      </c>
      <c r="S7" s="415">
        <v>11812.915438599999</v>
      </c>
      <c r="T7" s="415">
        <v>11105.731562674693</v>
      </c>
      <c r="U7" s="415">
        <v>10252.155329674693</v>
      </c>
      <c r="V7" s="415">
        <v>10416.14281445177</v>
      </c>
      <c r="W7" s="415">
        <v>10121.176637451776</v>
      </c>
      <c r="X7" s="415">
        <v>8317.103344777086</v>
      </c>
      <c r="Y7" s="415">
        <v>8324.3550622000021</v>
      </c>
      <c r="Z7" s="415">
        <v>7992.5641908200814</v>
      </c>
      <c r="AA7" s="415">
        <v>9183.6718089999995</v>
      </c>
      <c r="AB7" s="415">
        <v>7021.9486548624564</v>
      </c>
      <c r="AC7" s="415">
        <v>6123.6653802304245</v>
      </c>
      <c r="AD7" s="415">
        <v>6799.0632304529172</v>
      </c>
      <c r="AE7" s="415">
        <v>7650.3202164976401</v>
      </c>
      <c r="AF7" s="415">
        <v>7142.2075199000064</v>
      </c>
      <c r="AG7" s="415">
        <v>6222.6061313671089</v>
      </c>
      <c r="AH7" s="415">
        <v>5985.5300650093313</v>
      </c>
      <c r="AI7" s="415">
        <v>6085.9686335910419</v>
      </c>
      <c r="AJ7" s="415">
        <v>6090.5516646198348</v>
      </c>
      <c r="AK7" s="415">
        <v>4920.1949054069382</v>
      </c>
      <c r="AL7" s="415">
        <v>4580.320067188235</v>
      </c>
    </row>
    <row r="8" spans="1:38">
      <c r="B8" s="419" t="s">
        <v>641</v>
      </c>
      <c r="C8" s="471"/>
      <c r="D8" s="471"/>
      <c r="E8" s="471">
        <v>3326.2656474280752</v>
      </c>
      <c r="F8" s="415">
        <v>3315.1395988378026</v>
      </c>
      <c r="G8" s="415">
        <v>3324.3927572855241</v>
      </c>
      <c r="H8" s="415">
        <v>3173.5486473720848</v>
      </c>
      <c r="I8" s="415">
        <v>2825.6788537262782</v>
      </c>
      <c r="J8" s="415">
        <v>2392.9976473720849</v>
      </c>
      <c r="K8" s="415">
        <v>2556.9472473720848</v>
      </c>
      <c r="L8" s="415">
        <v>2075.9198645745882</v>
      </c>
      <c r="M8" s="415">
        <v>2173.8677038939077</v>
      </c>
      <c r="N8" s="415">
        <v>1952.5347437941309</v>
      </c>
      <c r="O8" s="415">
        <v>1937.1479433720847</v>
      </c>
      <c r="P8" s="415">
        <v>2032.4247298320845</v>
      </c>
      <c r="Q8" s="415">
        <v>1470.0267413720849</v>
      </c>
      <c r="R8" s="415">
        <v>811.77414337208484</v>
      </c>
      <c r="S8" s="415">
        <v>726.70604337208476</v>
      </c>
      <c r="T8" s="415">
        <v>587.96969837208485</v>
      </c>
      <c r="U8" s="415">
        <v>623.17807137208456</v>
      </c>
      <c r="V8" s="415">
        <v>586.72968424803116</v>
      </c>
      <c r="W8" s="415">
        <v>656.90755824803114</v>
      </c>
      <c r="X8" s="415">
        <v>698.9043128759464</v>
      </c>
      <c r="Y8" s="415">
        <v>735.98873552210807</v>
      </c>
      <c r="Z8" s="415">
        <v>716.66618105686359</v>
      </c>
      <c r="AA8" s="415">
        <v>484.15671146000005</v>
      </c>
      <c r="AB8" s="415">
        <v>751</v>
      </c>
      <c r="AC8" s="415">
        <v>819.57781831644445</v>
      </c>
      <c r="AD8" s="415">
        <v>512.3351510053925</v>
      </c>
      <c r="AE8" s="415">
        <v>450.35100648495791</v>
      </c>
      <c r="AF8" s="415">
        <v>488.59538789000021</v>
      </c>
      <c r="AG8" s="415">
        <v>464.82165379349863</v>
      </c>
      <c r="AH8" s="415">
        <v>422.41203774717235</v>
      </c>
      <c r="AI8" s="415">
        <v>422.2143915923773</v>
      </c>
      <c r="AJ8" s="415">
        <v>523.1059822015668</v>
      </c>
      <c r="AK8" s="415">
        <v>426.00142537293743</v>
      </c>
      <c r="AL8" s="415">
        <v>558.30004118569559</v>
      </c>
    </row>
    <row r="9" spans="1:38">
      <c r="B9" s="419" t="s">
        <v>642</v>
      </c>
      <c r="C9" s="465"/>
      <c r="D9" s="465"/>
      <c r="E9" s="465">
        <v>9515.2240718899957</v>
      </c>
      <c r="F9" s="415">
        <v>10007.422368339998</v>
      </c>
      <c r="G9" s="415">
        <v>10521.065819939995</v>
      </c>
      <c r="H9" s="415">
        <v>10760.759879709998</v>
      </c>
      <c r="I9" s="415">
        <v>11131.074751719998</v>
      </c>
      <c r="J9" s="415">
        <v>11158.204379709998</v>
      </c>
      <c r="K9" s="415">
        <v>11269.079679709997</v>
      </c>
      <c r="L9" s="415">
        <v>8047.1976248300007</v>
      </c>
      <c r="M9" s="415">
        <v>6786.3111226300007</v>
      </c>
      <c r="N9" s="415">
        <v>6524.2937362200009</v>
      </c>
      <c r="O9" s="415">
        <v>6217.3274680000004</v>
      </c>
      <c r="P9" s="415">
        <v>6178.7816991199998</v>
      </c>
      <c r="Q9" s="415">
        <v>6172.3283603599994</v>
      </c>
      <c r="R9" s="415">
        <v>5889.4480679999997</v>
      </c>
      <c r="S9" s="415">
        <v>6077.5516680000001</v>
      </c>
      <c r="T9" s="415">
        <v>6143.3084390000004</v>
      </c>
      <c r="U9" s="415">
        <v>6164.1135569999997</v>
      </c>
      <c r="V9" s="415">
        <v>6216.6361058662642</v>
      </c>
      <c r="W9" s="415">
        <v>6159.0111086900006</v>
      </c>
      <c r="X9" s="415">
        <v>6309.50063701</v>
      </c>
      <c r="Y9" s="415">
        <v>6284.0010979866838</v>
      </c>
      <c r="Z9" s="415">
        <v>6460.7341445301836</v>
      </c>
      <c r="AA9" s="415">
        <v>6330.6247126416429</v>
      </c>
      <c r="AB9" s="415">
        <v>6362.5008721618387</v>
      </c>
      <c r="AC9" s="415">
        <v>6421.1943691360511</v>
      </c>
      <c r="AD9" s="415">
        <v>6585.1292800000001</v>
      </c>
      <c r="AE9" s="415">
        <v>6764.7075060217085</v>
      </c>
      <c r="AF9" s="415">
        <v>6826.0777450408295</v>
      </c>
      <c r="AG9" s="415">
        <v>6548.3882793100001</v>
      </c>
      <c r="AH9" s="415">
        <v>6462.1791567</v>
      </c>
      <c r="AI9" s="415">
        <v>6471.2525665800003</v>
      </c>
      <c r="AJ9" s="415">
        <v>5963.4166708800003</v>
      </c>
      <c r="AK9" s="415">
        <v>5505.8950879799995</v>
      </c>
      <c r="AL9" s="415">
        <v>5314.2688898500001</v>
      </c>
    </row>
    <row r="10" spans="1:38">
      <c r="B10" s="606" t="s">
        <v>643</v>
      </c>
      <c r="C10" s="607">
        <f t="shared" ref="C10:E10" si="0">SUM(C6:C9)</f>
        <v>0</v>
      </c>
      <c r="D10" s="607">
        <f t="shared" si="0"/>
        <v>0</v>
      </c>
      <c r="E10" s="607">
        <f t="shared" si="0"/>
        <v>164440.57171609002</v>
      </c>
      <c r="F10" s="608">
        <v>163027.0756784</v>
      </c>
      <c r="G10" s="608">
        <v>160966.46964420003</v>
      </c>
      <c r="H10" s="608">
        <v>160653.31332111999</v>
      </c>
      <c r="I10" s="608">
        <v>158258.98168637994</v>
      </c>
      <c r="J10" s="608">
        <v>158953.26642112</v>
      </c>
      <c r="K10" s="608">
        <v>159357.50482112003</v>
      </c>
      <c r="L10" s="608">
        <v>138558.483217845</v>
      </c>
      <c r="M10" s="608">
        <v>138508.79926320014</v>
      </c>
      <c r="N10" s="608">
        <v>134465.00526666001</v>
      </c>
      <c r="O10" s="608">
        <v>133680.95712305003</v>
      </c>
      <c r="P10" s="608">
        <v>132725.78099035207</v>
      </c>
      <c r="Q10" s="608">
        <v>130814.0462756121</v>
      </c>
      <c r="R10" s="608">
        <v>127895.90482305</v>
      </c>
      <c r="S10" s="608">
        <v>130850.89922305002</v>
      </c>
      <c r="T10" s="608">
        <v>130408.67157853997</v>
      </c>
      <c r="U10" s="608">
        <v>128943.99791074284</v>
      </c>
      <c r="V10" s="608">
        <v>124052.51877652213</v>
      </c>
      <c r="W10" s="608">
        <v>121283.67476158586</v>
      </c>
      <c r="X10" s="608">
        <v>119511.36124493302</v>
      </c>
      <c r="Y10" s="608">
        <v>118131.68948209891</v>
      </c>
      <c r="Z10" s="608">
        <v>114037.49052344014</v>
      </c>
      <c r="AA10" s="608">
        <v>113368.00000010163</v>
      </c>
      <c r="AB10" s="608">
        <v>113624</v>
      </c>
      <c r="AC10" s="608">
        <v>112381.13999999998</v>
      </c>
      <c r="AD10" s="608">
        <v>108810.93190926996</v>
      </c>
      <c r="AE10" s="608">
        <v>107034.99289942035</v>
      </c>
      <c r="AF10" s="608">
        <v>104035.30722191071</v>
      </c>
      <c r="AG10" s="608">
        <v>101668.40221300001</v>
      </c>
      <c r="AH10" s="608">
        <v>98744.499858800016</v>
      </c>
      <c r="AI10" s="608">
        <v>98940.269932059993</v>
      </c>
      <c r="AJ10" s="608">
        <v>98259.000000000015</v>
      </c>
      <c r="AK10" s="608">
        <v>96040.353332000013</v>
      </c>
      <c r="AL10" s="608">
        <v>92817.833352269998</v>
      </c>
    </row>
    <row r="11" spans="1:38">
      <c r="B11" s="420" t="s">
        <v>644</v>
      </c>
      <c r="C11" s="464"/>
      <c r="D11" s="464"/>
      <c r="E11" s="464">
        <v>215.72230745999997</v>
      </c>
      <c r="F11" s="416">
        <v>214.44988445999996</v>
      </c>
      <c r="G11" s="416">
        <v>174</v>
      </c>
      <c r="H11" s="416">
        <v>165.5897322726461</v>
      </c>
      <c r="I11" s="416">
        <v>160.79570839264605</v>
      </c>
      <c r="J11" s="416">
        <v>170.44273227264608</v>
      </c>
      <c r="K11" s="416">
        <v>170.50973227264609</v>
      </c>
      <c r="L11" s="416">
        <v>156.37820606264606</v>
      </c>
      <c r="M11" s="416">
        <v>167.87330406264607</v>
      </c>
      <c r="N11" s="416">
        <v>163.29803917264601</v>
      </c>
      <c r="O11" s="416">
        <v>168.34459581264608</v>
      </c>
      <c r="P11" s="416">
        <v>174.21152021264601</v>
      </c>
      <c r="Q11" s="416">
        <v>172.52442231264601</v>
      </c>
      <c r="R11" s="416">
        <v>174.76057932264607</v>
      </c>
      <c r="S11" s="416">
        <v>174.40159581264606</v>
      </c>
      <c r="T11" s="416">
        <v>155.17167692264613</v>
      </c>
      <c r="U11" s="416">
        <v>159.80192536264616</v>
      </c>
      <c r="V11" s="416">
        <v>175.53235192264614</v>
      </c>
      <c r="W11" s="416">
        <v>176.36724282264612</v>
      </c>
      <c r="X11" s="416">
        <v>172.51606265999993</v>
      </c>
      <c r="Y11" s="416">
        <v>182.71405936999992</v>
      </c>
      <c r="Z11" s="416">
        <v>173.98099999999999</v>
      </c>
      <c r="AA11" s="416">
        <v>173</v>
      </c>
      <c r="AB11" s="416">
        <v>185</v>
      </c>
      <c r="AC11" s="416">
        <v>197.97</v>
      </c>
      <c r="AD11" s="416">
        <v>183.7070128</v>
      </c>
      <c r="AE11" s="416">
        <v>131.14779694264612</v>
      </c>
      <c r="AF11" s="416">
        <v>120.13253894264612</v>
      </c>
      <c r="AG11" s="416">
        <v>122.0813209426461</v>
      </c>
      <c r="AH11" s="416">
        <v>115.05272394264611</v>
      </c>
      <c r="AI11" s="416">
        <v>126.77785199999998</v>
      </c>
      <c r="AJ11" s="416">
        <v>126.066374</v>
      </c>
      <c r="AK11" s="416">
        <v>130.26409100000001</v>
      </c>
      <c r="AL11" s="416">
        <v>124.45815999999999</v>
      </c>
    </row>
    <row r="12" spans="1:38">
      <c r="B12" s="420" t="s">
        <v>645</v>
      </c>
      <c r="C12" s="464"/>
      <c r="D12" s="464"/>
      <c r="E12" s="464">
        <v>258.29392154999999</v>
      </c>
      <c r="F12" s="416">
        <v>257.45488955000002</v>
      </c>
      <c r="G12" s="416">
        <v>281</v>
      </c>
      <c r="H12" s="416">
        <v>286.49368298605833</v>
      </c>
      <c r="I12" s="416">
        <v>326.06426504605832</v>
      </c>
      <c r="J12" s="416">
        <v>343.76968298605834</v>
      </c>
      <c r="K12" s="416">
        <v>376.483682986058</v>
      </c>
      <c r="L12" s="416">
        <v>307.41420697605827</v>
      </c>
      <c r="M12" s="416">
        <v>276.90349197605832</v>
      </c>
      <c r="N12" s="416">
        <v>313.06770589605838</v>
      </c>
      <c r="O12" s="416">
        <v>306.81166563605831</v>
      </c>
      <c r="P12" s="416">
        <v>296.05347921605818</v>
      </c>
      <c r="Q12" s="416">
        <v>271.50751946605834</v>
      </c>
      <c r="R12" s="416">
        <v>244.04235638605817</v>
      </c>
      <c r="S12" s="416">
        <v>214.04066563605826</v>
      </c>
      <c r="T12" s="416">
        <v>195.49193512605825</v>
      </c>
      <c r="U12" s="416">
        <v>177.15519888605826</v>
      </c>
      <c r="V12" s="416">
        <v>227.32261346605827</v>
      </c>
      <c r="W12" s="416">
        <v>221.01679963605827</v>
      </c>
      <c r="X12" s="416">
        <v>202.95973180999999</v>
      </c>
      <c r="Y12" s="416">
        <v>209.58657343999994</v>
      </c>
      <c r="Z12" s="416">
        <v>213.01899999999995</v>
      </c>
      <c r="AA12" s="416">
        <v>244</v>
      </c>
      <c r="AB12" s="416">
        <v>236</v>
      </c>
      <c r="AC12" s="416">
        <v>233.41999999999996</v>
      </c>
      <c r="AD12" s="416">
        <v>222.78604510000002</v>
      </c>
      <c r="AE12" s="416">
        <v>142.37778375605831</v>
      </c>
      <c r="AF12" s="416">
        <v>138.61036475605829</v>
      </c>
      <c r="AG12" s="416">
        <v>122.5023637560583</v>
      </c>
      <c r="AH12" s="416">
        <v>133.95604075605829</v>
      </c>
      <c r="AI12" s="416">
        <v>162.32542199999995</v>
      </c>
      <c r="AJ12" s="416">
        <v>155.78515100000001</v>
      </c>
      <c r="AK12" s="416">
        <v>129.93654100000001</v>
      </c>
      <c r="AL12" s="416">
        <v>131.29296300000001</v>
      </c>
    </row>
    <row r="13" spans="1:38">
      <c r="B13" s="421" t="s">
        <v>646</v>
      </c>
      <c r="C13" s="464"/>
      <c r="D13" s="464"/>
      <c r="E13" s="464">
        <v>724.08658604999994</v>
      </c>
      <c r="F13" s="416">
        <v>715.36128674999998</v>
      </c>
      <c r="G13" s="416">
        <v>714</v>
      </c>
      <c r="H13" s="416">
        <v>666.09934353030826</v>
      </c>
      <c r="I13" s="416">
        <v>539.65666873030818</v>
      </c>
      <c r="J13" s="416">
        <v>579.13134353030819</v>
      </c>
      <c r="K13" s="416">
        <v>679.76934353030799</v>
      </c>
      <c r="L13" s="416">
        <v>396.0565948103087</v>
      </c>
      <c r="M13" s="416">
        <v>322.02392885030804</v>
      </c>
      <c r="N13" s="416">
        <v>277.95700707030807</v>
      </c>
      <c r="O13" s="416">
        <v>267.94184408030799</v>
      </c>
      <c r="P13" s="416">
        <v>254.05622841030805</v>
      </c>
      <c r="Q13" s="416">
        <v>166.15146952030801</v>
      </c>
      <c r="R13" s="416">
        <v>111.35574721030807</v>
      </c>
      <c r="S13" s="416">
        <v>110.63184408030803</v>
      </c>
      <c r="T13" s="416">
        <v>92.762304610308007</v>
      </c>
      <c r="U13" s="416">
        <v>96.66969113030801</v>
      </c>
      <c r="V13" s="416">
        <v>101.595336920308</v>
      </c>
      <c r="W13" s="416">
        <v>107.170607060308</v>
      </c>
      <c r="X13" s="416">
        <v>111.47800073000001</v>
      </c>
      <c r="Y13" s="416">
        <v>125.61552402999997</v>
      </c>
      <c r="Z13" s="416">
        <v>132.50299999999999</v>
      </c>
      <c r="AA13" s="416">
        <v>130</v>
      </c>
      <c r="AB13" s="416">
        <v>221</v>
      </c>
      <c r="AC13" s="416">
        <v>183.06999999999996</v>
      </c>
      <c r="AD13" s="416">
        <v>100.94461356000002</v>
      </c>
      <c r="AE13" s="416">
        <v>86.915847080307969</v>
      </c>
      <c r="AF13" s="416">
        <v>81.607198680307945</v>
      </c>
      <c r="AG13" s="416">
        <v>90.520889010199994</v>
      </c>
      <c r="AH13" s="416">
        <v>88.423955080307962</v>
      </c>
      <c r="AI13" s="416">
        <v>95.986048999999994</v>
      </c>
      <c r="AJ13" s="416">
        <v>132.79229634000004</v>
      </c>
      <c r="AK13" s="416">
        <v>148.18568934000004</v>
      </c>
      <c r="AL13" s="416">
        <v>155.97579434000002</v>
      </c>
    </row>
    <row r="14" spans="1:38">
      <c r="B14" s="606" t="s">
        <v>647</v>
      </c>
      <c r="C14" s="607">
        <f t="shared" ref="C14:E14" si="1">SUM(C11:C13)</f>
        <v>0</v>
      </c>
      <c r="D14" s="607">
        <f t="shared" si="1"/>
        <v>0</v>
      </c>
      <c r="E14" s="607">
        <f t="shared" si="1"/>
        <v>1198.10281506</v>
      </c>
      <c r="F14" s="608">
        <v>1187.2660607600001</v>
      </c>
      <c r="G14" s="608">
        <v>1169</v>
      </c>
      <c r="H14" s="608">
        <v>1118.1827587890127</v>
      </c>
      <c r="I14" s="608">
        <v>1026.5166421690126</v>
      </c>
      <c r="J14" s="608">
        <v>1093.3437587890126</v>
      </c>
      <c r="K14" s="608">
        <v>1226.762758789012</v>
      </c>
      <c r="L14" s="608">
        <v>859.84900784901311</v>
      </c>
      <c r="M14" s="608">
        <v>766.80072488901237</v>
      </c>
      <c r="N14" s="608">
        <v>754.32275213901244</v>
      </c>
      <c r="O14" s="608">
        <v>743.0981055290124</v>
      </c>
      <c r="P14" s="608">
        <v>724.32122783901218</v>
      </c>
      <c r="Q14" s="608">
        <v>610.18341129901228</v>
      </c>
      <c r="R14" s="608">
        <v>530.15868291901234</v>
      </c>
      <c r="S14" s="608">
        <v>499.0741055290124</v>
      </c>
      <c r="T14" s="608">
        <v>443.42591665901239</v>
      </c>
      <c r="U14" s="608">
        <v>433.62681537901244</v>
      </c>
      <c r="V14" s="608">
        <v>504.45030230901239</v>
      </c>
      <c r="W14" s="608">
        <v>504.55464951901234</v>
      </c>
      <c r="X14" s="608">
        <v>486.95379519999994</v>
      </c>
      <c r="Y14" s="608">
        <v>517.91615683999987</v>
      </c>
      <c r="Z14" s="608">
        <v>519.50299999999993</v>
      </c>
      <c r="AA14" s="608">
        <v>547</v>
      </c>
      <c r="AB14" s="608">
        <v>642</v>
      </c>
      <c r="AC14" s="608">
        <v>614.45999999999992</v>
      </c>
      <c r="AD14" s="608">
        <v>507.43767146000005</v>
      </c>
      <c r="AE14" s="608">
        <v>360.44142777901237</v>
      </c>
      <c r="AF14" s="608">
        <v>340.35010237901236</v>
      </c>
      <c r="AG14" s="608">
        <v>335.10457370890441</v>
      </c>
      <c r="AH14" s="608">
        <v>337.43271977901236</v>
      </c>
      <c r="AI14" s="608">
        <v>385.08932299999992</v>
      </c>
      <c r="AJ14" s="608">
        <v>414.64382134000004</v>
      </c>
      <c r="AK14" s="608">
        <v>408.38632134000011</v>
      </c>
      <c r="AL14" s="608">
        <v>411.72691734</v>
      </c>
    </row>
    <row r="15" spans="1:38">
      <c r="B15" s="422" t="s">
        <v>648</v>
      </c>
      <c r="C15" s="466" t="e">
        <f t="shared" ref="C15:E15" si="2">C11/C6</f>
        <v>#DIV/0!</v>
      </c>
      <c r="D15" s="466" t="e">
        <f t="shared" si="2"/>
        <v>#DIV/0!</v>
      </c>
      <c r="E15" s="466">
        <f t="shared" si="2"/>
        <v>1.5490789171713189E-3</v>
      </c>
      <c r="F15" s="417">
        <v>1.554625928262509E-3</v>
      </c>
      <c r="G15" s="417">
        <v>1.3085249544183546E-3</v>
      </c>
      <c r="H15" s="417">
        <v>1.2478751274134236E-3</v>
      </c>
      <c r="I15" s="417">
        <v>1.2376034207527609E-3</v>
      </c>
      <c r="J15" s="417">
        <v>1.3046153260666507E-3</v>
      </c>
      <c r="K15" s="417">
        <v>1.3149758458591379E-3</v>
      </c>
      <c r="L15" s="417">
        <v>1.3721912767472859E-3</v>
      </c>
      <c r="M15" s="417">
        <v>1.4573271875561245E-3</v>
      </c>
      <c r="N15" s="417">
        <v>1.4608047497596073E-3</v>
      </c>
      <c r="O15" s="417">
        <v>1.5036998308801794E-3</v>
      </c>
      <c r="P15" s="417">
        <v>1.5669819429400098E-3</v>
      </c>
      <c r="Q15" s="417">
        <v>1.5483736722110477E-3</v>
      </c>
      <c r="R15" s="417">
        <v>1.5936011316707093E-3</v>
      </c>
      <c r="S15" s="417">
        <v>1.5539143349752927E-3</v>
      </c>
      <c r="T15" s="417">
        <v>1.37842574528334E-3</v>
      </c>
      <c r="U15" s="417">
        <v>1.4280198973337297E-3</v>
      </c>
      <c r="V15" s="417">
        <v>1.6430535060288304E-3</v>
      </c>
      <c r="W15" s="417">
        <v>1.6902062697224647E-3</v>
      </c>
      <c r="X15" s="417">
        <v>1.6558492134469095E-3</v>
      </c>
      <c r="Y15" s="417">
        <v>1.7775929527631047E-3</v>
      </c>
      <c r="Z15" s="417">
        <v>1.7597385817828973E-3</v>
      </c>
      <c r="AA15" s="417">
        <v>1.776736215215005E-3</v>
      </c>
      <c r="AB15" s="417">
        <v>1.8595104574395417E-3</v>
      </c>
      <c r="AC15" s="417">
        <v>1.9993596548554273E-3</v>
      </c>
      <c r="AD15" s="417">
        <v>1.9355019320393147E-3</v>
      </c>
      <c r="AE15" s="417">
        <v>1.4228962345460376E-3</v>
      </c>
      <c r="AF15" s="417">
        <v>1.3410878438460175E-3</v>
      </c>
      <c r="AG15" s="417">
        <v>1.3805015352327369E-3</v>
      </c>
      <c r="AH15" s="417">
        <v>1.3397794059091528E-3</v>
      </c>
      <c r="AI15" s="417">
        <v>1.4748327301957014E-3</v>
      </c>
      <c r="AJ15" s="417">
        <v>1.4713298399413144E-3</v>
      </c>
      <c r="AK15" s="417">
        <v>1.5291319258593076E-3</v>
      </c>
      <c r="AL15" s="417">
        <v>1.5110574161868678E-3</v>
      </c>
    </row>
    <row r="16" spans="1:38">
      <c r="B16" s="422" t="s">
        <v>649</v>
      </c>
      <c r="C16" s="466" t="e">
        <f t="shared" ref="C16:E16" si="3">C12/C7</f>
        <v>#DIV/0!</v>
      </c>
      <c r="D16" s="466" t="e">
        <f t="shared" si="3"/>
        <v>#DIV/0!</v>
      </c>
      <c r="E16" s="466">
        <f t="shared" si="3"/>
        <v>2.0930340641083709E-2</v>
      </c>
      <c r="F16" s="417">
        <v>2.1889748721925627E-2</v>
      </c>
      <c r="G16" s="417">
        <v>1.986307042334786E-2</v>
      </c>
      <c r="H16" s="417">
        <v>2.043224188405433E-2</v>
      </c>
      <c r="I16" s="417">
        <v>2.2679323276728287E-2</v>
      </c>
      <c r="J16" s="417">
        <v>2.329679043468684E-2</v>
      </c>
      <c r="K16" s="417">
        <v>2.373210063552425E-2</v>
      </c>
      <c r="L16" s="417">
        <v>2.1240575973451987E-2</v>
      </c>
      <c r="M16" s="417">
        <v>1.9288314886909793E-2</v>
      </c>
      <c r="N16" s="417">
        <v>2.2044194268127256E-2</v>
      </c>
      <c r="O16" s="417">
        <v>2.2604739958858974E-2</v>
      </c>
      <c r="P16" s="417">
        <v>2.2196067449320091E-2</v>
      </c>
      <c r="Q16" s="417">
        <v>2.3109575037529067E-2</v>
      </c>
      <c r="R16" s="417">
        <v>2.1164496544954316E-2</v>
      </c>
      <c r="S16" s="417">
        <v>1.8119207468179861E-2</v>
      </c>
      <c r="T16" s="417">
        <v>1.7602796720126754E-2</v>
      </c>
      <c r="U16" s="417">
        <v>1.7279800509194927E-2</v>
      </c>
      <c r="V16" s="417">
        <v>2.1824068421053316E-2</v>
      </c>
      <c r="W16" s="417">
        <v>2.1837065743741828E-2</v>
      </c>
      <c r="X16" s="417">
        <v>2.4402694471441572E-2</v>
      </c>
      <c r="Y16" s="417">
        <v>2.5177514879406088E-2</v>
      </c>
      <c r="Z16" s="417">
        <v>2.6652147535413541E-2</v>
      </c>
      <c r="AA16" s="417">
        <v>2.6568893692485829E-2</v>
      </c>
      <c r="AB16" s="417">
        <v>3.3608904251468452E-2</v>
      </c>
      <c r="AC16" s="417">
        <v>3.8117693490171849E-2</v>
      </c>
      <c r="AD16" s="417">
        <v>3.276716770365426E-2</v>
      </c>
      <c r="AE16" s="417">
        <v>1.8610695987473273E-2</v>
      </c>
      <c r="AF16" s="417">
        <v>1.9407216098083758E-2</v>
      </c>
      <c r="AG16" s="417">
        <v>1.9686665228342917E-2</v>
      </c>
      <c r="AH16" s="417">
        <v>2.2379979600996198E-2</v>
      </c>
      <c r="AI16" s="417">
        <v>2.667207666895572E-2</v>
      </c>
      <c r="AJ16" s="417">
        <v>2.5578167558278801E-2</v>
      </c>
      <c r="AK16" s="417">
        <v>2.6408819873621092E-2</v>
      </c>
      <c r="AL16" s="417">
        <v>2.8664582621755096E-2</v>
      </c>
    </row>
    <row r="17" spans="1:41">
      <c r="B17" s="421" t="s">
        <v>650</v>
      </c>
      <c r="C17" s="466" t="e">
        <f t="shared" ref="C17:E17" si="4">C13/C8</f>
        <v>#DIV/0!</v>
      </c>
      <c r="D17" s="466" t="e">
        <f t="shared" si="4"/>
        <v>#DIV/0!</v>
      </c>
      <c r="E17" s="466">
        <f t="shared" si="4"/>
        <v>0.21768753996238271</v>
      </c>
      <c r="F17" s="417">
        <v>0.21578617292640892</v>
      </c>
      <c r="G17" s="417">
        <v>0.21477606652680969</v>
      </c>
      <c r="H17" s="417">
        <v>0.20989101398583698</v>
      </c>
      <c r="I17" s="417">
        <v>0.19098301564548015</v>
      </c>
      <c r="J17" s="417">
        <v>0.2420108286217047</v>
      </c>
      <c r="K17" s="417">
        <v>0.26585192331556479</v>
      </c>
      <c r="L17" s="417">
        <v>0.19078607106612536</v>
      </c>
      <c r="M17" s="417">
        <v>0.14813409678679504</v>
      </c>
      <c r="N17" s="417">
        <v>0.1423570094994504</v>
      </c>
      <c r="O17" s="417">
        <v>0.13831769793167631</v>
      </c>
      <c r="P17" s="417">
        <v>0.12500154356579676</v>
      </c>
      <c r="Q17" s="417">
        <v>0.11302615445296359</v>
      </c>
      <c r="R17" s="417">
        <v>0.13717577496092659</v>
      </c>
      <c r="S17" s="417">
        <v>0.15223740753131842</v>
      </c>
      <c r="T17" s="417">
        <v>0.15776715172081068</v>
      </c>
      <c r="U17" s="417">
        <v>0.15512370471808351</v>
      </c>
      <c r="V17" s="417">
        <v>0.17315527004657241</v>
      </c>
      <c r="W17" s="417">
        <v>0.16314412235738529</v>
      </c>
      <c r="X17" s="417">
        <v>0.15950395308232565</v>
      </c>
      <c r="Y17" s="417">
        <v>0.17067587853894084</v>
      </c>
      <c r="Z17" s="417">
        <v>0.18488803225596406</v>
      </c>
      <c r="AA17" s="417">
        <v>0.26850810269257275</v>
      </c>
      <c r="AB17" s="417">
        <v>0.29427430093209056</v>
      </c>
      <c r="AC17" s="417">
        <v>0.22337110144837452</v>
      </c>
      <c r="AD17" s="417">
        <v>0.19702847513372657</v>
      </c>
      <c r="AE17" s="417">
        <v>0.19299578734973036</v>
      </c>
      <c r="AF17" s="417">
        <v>0.16702408721606796</v>
      </c>
      <c r="AG17" s="417">
        <v>0.19474327039508951</v>
      </c>
      <c r="AH17" s="417">
        <v>0.20933104925677481</v>
      </c>
      <c r="AI17" s="417">
        <v>0.2273395955026298</v>
      </c>
      <c r="AJ17" s="417">
        <v>0.25385352272425665</v>
      </c>
      <c r="AK17" s="417">
        <v>0.34785256694921335</v>
      </c>
      <c r="AL17" s="417">
        <v>0.27937629022692673</v>
      </c>
    </row>
    <row r="18" spans="1:41">
      <c r="B18" s="606" t="s">
        <v>651</v>
      </c>
      <c r="C18" s="609" t="e">
        <f t="shared" ref="C18:E18" si="5">C14/C10</f>
        <v>#DIV/0!</v>
      </c>
      <c r="D18" s="609" t="e">
        <f t="shared" si="5"/>
        <v>#DIV/0!</v>
      </c>
      <c r="E18" s="609">
        <f t="shared" si="5"/>
        <v>7.2859319482818921E-3</v>
      </c>
      <c r="F18" s="610">
        <v>7.282631156937969E-3</v>
      </c>
      <c r="G18" s="610">
        <v>7.2623820512679148E-3</v>
      </c>
      <c r="H18" s="610">
        <v>6.9602222056506626E-3</v>
      </c>
      <c r="I18" s="610">
        <v>6.4863089047498684E-3</v>
      </c>
      <c r="J18" s="610">
        <v>6.8783975529787588E-3</v>
      </c>
      <c r="K18" s="610">
        <v>7.6981800145908543E-3</v>
      </c>
      <c r="L18" s="610">
        <v>6.2056756676322567E-3</v>
      </c>
      <c r="M18" s="610">
        <v>5.5361156039762209E-3</v>
      </c>
      <c r="N18" s="610">
        <v>5.6098071810066954E-3</v>
      </c>
      <c r="O18" s="610">
        <v>5.5587431562523068E-3</v>
      </c>
      <c r="P18" s="610">
        <v>5.4572760652405851E-3</v>
      </c>
      <c r="Q18" s="610">
        <v>4.6645098800278447E-3</v>
      </c>
      <c r="R18" s="610">
        <v>4.145235796662229E-3</v>
      </c>
      <c r="S18" s="610">
        <v>3.8140670678791797E-3</v>
      </c>
      <c r="T18" s="610">
        <v>3.4002793778322828E-3</v>
      </c>
      <c r="U18" s="610">
        <v>3.3629081027809924E-3</v>
      </c>
      <c r="V18" s="610">
        <v>4.0664253115067208E-3</v>
      </c>
      <c r="W18" s="610">
        <v>4.1592955565483807E-3</v>
      </c>
      <c r="X18" s="610">
        <v>4.0745397770346817E-3</v>
      </c>
      <c r="Y18" s="610">
        <v>4.3842271206870559E-3</v>
      </c>
      <c r="Z18" s="610">
        <v>4.552793456589454E-3</v>
      </c>
      <c r="AA18" s="610">
        <v>4.8249947075012347E-3</v>
      </c>
      <c r="AB18" s="610">
        <v>5.6502147433640784E-3</v>
      </c>
      <c r="AC18" s="610">
        <v>5.467643414188538E-3</v>
      </c>
      <c r="AD18" s="610">
        <v>4.6634806131714574E-3</v>
      </c>
      <c r="AE18" s="610">
        <v>3.3675101760198677E-3</v>
      </c>
      <c r="AF18" s="610">
        <v>3.2714864930713811E-3</v>
      </c>
      <c r="AG18" s="610">
        <v>3.2960542943012406E-3</v>
      </c>
      <c r="AH18" s="610">
        <v>3.417230531943807E-3</v>
      </c>
      <c r="AI18" s="610">
        <v>3.8921394015240906E-3</v>
      </c>
      <c r="AJ18" s="610">
        <v>4.2199067906247782E-3</v>
      </c>
      <c r="AK18" s="610">
        <v>4.2522367647717567E-3</v>
      </c>
      <c r="AL18" s="610">
        <v>4.4358600332479172E-3</v>
      </c>
    </row>
    <row r="20" spans="1:41">
      <c r="F20" s="630"/>
    </row>
    <row r="22" spans="1:41" ht="15">
      <c r="A22" s="20" t="s">
        <v>875</v>
      </c>
      <c r="F22" s="631"/>
    </row>
    <row r="25" spans="1:41">
      <c r="B25" s="90" t="s">
        <v>652</v>
      </c>
      <c r="C25" s="475" t="str">
        <f t="shared" ref="C25:E25" si="6">C$5</f>
        <v>4Q26</v>
      </c>
      <c r="D25" s="475" t="str">
        <f t="shared" si="6"/>
        <v>3Q26</v>
      </c>
      <c r="E25" s="475" t="str">
        <f t="shared" si="6"/>
        <v>2Q26</v>
      </c>
      <c r="F25" s="476" t="str">
        <f t="shared" ref="F25:I25" si="7">F$5</f>
        <v>1Q26</v>
      </c>
      <c r="G25" s="476" t="str">
        <f t="shared" si="7"/>
        <v>4Q25</v>
      </c>
      <c r="H25" s="476" t="str">
        <f t="shared" si="7"/>
        <v>3Q25</v>
      </c>
      <c r="I25" s="476" t="str">
        <f t="shared" si="7"/>
        <v>2Q25</v>
      </c>
      <c r="J25" s="476" t="str">
        <f t="shared" ref="J25:M25" si="8">J$5</f>
        <v>1Q25</v>
      </c>
      <c r="K25" s="476" t="str">
        <f t="shared" si="8"/>
        <v>4Q24</v>
      </c>
      <c r="L25" s="476" t="str">
        <f t="shared" si="8"/>
        <v>3Q24</v>
      </c>
      <c r="M25" s="476" t="str">
        <f t="shared" si="8"/>
        <v>2Q24</v>
      </c>
      <c r="N25" s="476" t="str">
        <f t="shared" ref="N25:Q25" si="9">N$5</f>
        <v>1Q24</v>
      </c>
      <c r="O25" s="476" t="str">
        <f t="shared" si="9"/>
        <v>4Q23</v>
      </c>
      <c r="P25" s="476" t="str">
        <f t="shared" si="9"/>
        <v>3Q23</v>
      </c>
      <c r="Q25" s="476" t="str">
        <f t="shared" si="9"/>
        <v>2Q23</v>
      </c>
      <c r="R25" s="476" t="str">
        <f t="shared" ref="R25:AD25" si="10">R$5</f>
        <v>1Q23</v>
      </c>
      <c r="S25" s="476" t="str">
        <f t="shared" si="10"/>
        <v>4Q22</v>
      </c>
      <c r="T25" s="476" t="str">
        <f t="shared" si="10"/>
        <v>3Q22</v>
      </c>
      <c r="U25" s="476" t="str">
        <f t="shared" si="10"/>
        <v>2Q22</v>
      </c>
      <c r="V25" s="476" t="str">
        <f t="shared" si="10"/>
        <v>1Q22</v>
      </c>
      <c r="W25" s="476" t="str">
        <f t="shared" si="10"/>
        <v>4Q21</v>
      </c>
      <c r="X25" s="476" t="str">
        <f t="shared" si="10"/>
        <v>3Q21</v>
      </c>
      <c r="Y25" s="476" t="str">
        <f t="shared" si="10"/>
        <v>2Q21</v>
      </c>
      <c r="Z25" s="476" t="str">
        <f t="shared" si="10"/>
        <v>1Q21</v>
      </c>
      <c r="AA25" s="476" t="str">
        <f t="shared" si="10"/>
        <v>4Q20</v>
      </c>
      <c r="AB25" s="476" t="str">
        <f t="shared" si="10"/>
        <v>3Q20</v>
      </c>
      <c r="AC25" s="476" t="str">
        <f t="shared" si="10"/>
        <v>2Q20</v>
      </c>
      <c r="AD25" s="476" t="str">
        <f t="shared" si="10"/>
        <v>1Q20</v>
      </c>
      <c r="AE25" s="138"/>
      <c r="AF25" s="138"/>
      <c r="AG25" s="138"/>
      <c r="AH25" s="138"/>
      <c r="AI25" s="138"/>
      <c r="AJ25" s="138"/>
      <c r="AK25" s="138"/>
      <c r="AL25" s="138"/>
      <c r="AM25" s="138"/>
      <c r="AN25" s="138"/>
      <c r="AO25" s="138"/>
    </row>
    <row r="26" spans="1:41">
      <c r="B26" s="146" t="s">
        <v>603</v>
      </c>
      <c r="C26" s="477"/>
      <c r="D26" s="477"/>
      <c r="E26" s="477">
        <v>52.835075879999998</v>
      </c>
      <c r="F26" s="478">
        <v>97.215762810000001</v>
      </c>
      <c r="G26" s="478">
        <v>151.73679112999997</v>
      </c>
      <c r="H26" s="478">
        <v>81.97</v>
      </c>
      <c r="I26" s="478">
        <v>45.702178119999999</v>
      </c>
      <c r="J26" s="478">
        <v>75.37</v>
      </c>
      <c r="K26" s="478">
        <v>130.44963483999999</v>
      </c>
      <c r="L26" s="478">
        <v>70.750821210000012</v>
      </c>
      <c r="M26" s="478">
        <v>47.570670160000006</v>
      </c>
      <c r="N26" s="478">
        <v>62.84146453999999</v>
      </c>
      <c r="O26" s="478">
        <v>63.245801110000002</v>
      </c>
      <c r="P26" s="478">
        <v>785.42266203143163</v>
      </c>
      <c r="Q26" s="478">
        <v>711.78388408691887</v>
      </c>
      <c r="R26" s="478">
        <v>630.22360394915449</v>
      </c>
      <c r="S26" s="478">
        <v>581.49943317342866</v>
      </c>
      <c r="T26" s="478">
        <v>466.8946815294741</v>
      </c>
      <c r="U26" s="478">
        <v>445.96243271977704</v>
      </c>
      <c r="V26" s="478">
        <v>408.63633593179981</v>
      </c>
      <c r="W26" s="478">
        <v>287.89126858105283</v>
      </c>
      <c r="X26" s="478">
        <v>279.16150263818605</v>
      </c>
      <c r="Y26" s="478">
        <v>287.54056650283576</v>
      </c>
      <c r="Z26" s="478">
        <v>297.80280716045058</v>
      </c>
      <c r="AA26" s="478">
        <v>308.71843996389322</v>
      </c>
      <c r="AB26" s="478">
        <v>260.31719949407511</v>
      </c>
      <c r="AC26" s="478">
        <v>277.32491404028985</v>
      </c>
      <c r="AD26" s="147">
        <v>269.94374361848537</v>
      </c>
      <c r="AE26" s="147"/>
      <c r="AF26" s="147"/>
      <c r="AG26" s="147"/>
      <c r="AH26" s="147"/>
      <c r="AI26" s="147"/>
      <c r="AJ26" s="147"/>
      <c r="AK26" s="147"/>
      <c r="AL26" s="147"/>
      <c r="AM26" s="147"/>
      <c r="AN26" s="147"/>
      <c r="AO26" s="147"/>
    </row>
    <row r="27" spans="1:41">
      <c r="B27" s="146" t="s">
        <v>604</v>
      </c>
      <c r="C27" s="477"/>
      <c r="D27" s="477"/>
      <c r="E27" s="477">
        <v>6878.5463838440637</v>
      </c>
      <c r="F27" s="478">
        <v>6665.266637751457</v>
      </c>
      <c r="G27" s="478">
        <v>7017.0167608942184</v>
      </c>
      <c r="H27" s="478">
        <v>6744.6655655258246</v>
      </c>
      <c r="I27" s="478">
        <v>7015.3121427026726</v>
      </c>
      <c r="J27" s="478">
        <v>6715.1380452699996</v>
      </c>
      <c r="K27" s="478">
        <v>7019.1236186233873</v>
      </c>
      <c r="L27" s="478">
        <v>5888.1119264147874</v>
      </c>
      <c r="M27" s="478">
        <v>5779.9578817310266</v>
      </c>
      <c r="N27" s="478">
        <v>5575.6396816925162</v>
      </c>
      <c r="O27" s="478">
        <v>5760.0812138187921</v>
      </c>
      <c r="P27" s="478">
        <v>5325.2693926934244</v>
      </c>
      <c r="Q27" s="478">
        <v>5581.0236783985692</v>
      </c>
      <c r="R27" s="478">
        <v>5424.4678514361985</v>
      </c>
      <c r="S27" s="478">
        <v>5391.3642630914655</v>
      </c>
      <c r="T27" s="478">
        <v>5290.5745302685536</v>
      </c>
      <c r="U27" s="478">
        <v>5223.2612742853407</v>
      </c>
      <c r="V27" s="478">
        <v>5174.9015678015639</v>
      </c>
      <c r="W27" s="478">
        <v>5354.821941399724</v>
      </c>
      <c r="X27" s="478">
        <v>5135.9929769420351</v>
      </c>
      <c r="Y27" s="478">
        <v>4915.7656609307023</v>
      </c>
      <c r="Z27" s="478">
        <v>4674.2881743459029</v>
      </c>
      <c r="AA27" s="478">
        <v>4702.2700001090589</v>
      </c>
      <c r="AB27" s="478">
        <v>4653.8841763425562</v>
      </c>
      <c r="AC27" s="478">
        <v>4554.4978071261903</v>
      </c>
      <c r="AD27" s="147">
        <v>4401.6063007677994</v>
      </c>
      <c r="AE27" s="147"/>
      <c r="AF27" s="147"/>
      <c r="AG27" s="147"/>
      <c r="AH27" s="147"/>
      <c r="AI27" s="147"/>
      <c r="AJ27" s="147"/>
      <c r="AK27" s="147"/>
      <c r="AL27" s="147"/>
      <c r="AM27" s="147"/>
      <c r="AN27" s="147"/>
      <c r="AO27" s="147"/>
    </row>
    <row r="28" spans="1:41">
      <c r="B28" s="146" t="s">
        <v>605</v>
      </c>
      <c r="C28" s="477"/>
      <c r="D28" s="477"/>
      <c r="E28" s="477">
        <v>1522.780471672686</v>
      </c>
      <c r="F28" s="478">
        <v>1402.7188761382172</v>
      </c>
      <c r="G28" s="478">
        <v>1448.6393837261107</v>
      </c>
      <c r="H28" s="478">
        <v>1367.5421502915258</v>
      </c>
      <c r="I28" s="478">
        <v>688.29910166431091</v>
      </c>
      <c r="J28" s="478">
        <v>1249.4473314599998</v>
      </c>
      <c r="K28" s="478">
        <v>1150.5375763903419</v>
      </c>
      <c r="L28" s="478">
        <v>1131.7225591089457</v>
      </c>
      <c r="M28" s="478">
        <v>1123.3358346305567</v>
      </c>
      <c r="N28" s="478">
        <v>1152.8301967162749</v>
      </c>
      <c r="O28" s="478">
        <v>1169.1933632608257</v>
      </c>
      <c r="P28" s="478">
        <v>952.86724772635648</v>
      </c>
      <c r="Q28" s="478">
        <v>839.48486658208458</v>
      </c>
      <c r="R28" s="478">
        <v>1016.7344425745537</v>
      </c>
      <c r="S28" s="478">
        <v>954.08685107931262</v>
      </c>
      <c r="T28" s="478">
        <v>990.19583636309017</v>
      </c>
      <c r="U28" s="478">
        <v>1024.7687992738281</v>
      </c>
      <c r="V28" s="478">
        <v>1324.6193025721011</v>
      </c>
      <c r="W28" s="478">
        <v>1321.2511102832646</v>
      </c>
      <c r="X28" s="478">
        <v>1306.2087597128568</v>
      </c>
      <c r="Y28" s="478">
        <v>1270.1805945082967</v>
      </c>
      <c r="Z28" s="478">
        <v>1445.1429542966598</v>
      </c>
      <c r="AA28" s="478">
        <v>1716.354545556328</v>
      </c>
      <c r="AB28" s="478">
        <v>1953.9924561212872</v>
      </c>
      <c r="AC28" s="478">
        <v>1977.2063667472253</v>
      </c>
      <c r="AD28" s="147">
        <v>1902.827328971202</v>
      </c>
      <c r="AE28" s="147"/>
      <c r="AF28" s="147"/>
      <c r="AG28" s="147"/>
      <c r="AH28" s="147"/>
      <c r="AI28" s="147"/>
      <c r="AJ28" s="147"/>
      <c r="AK28" s="147"/>
      <c r="AL28" s="147"/>
      <c r="AM28" s="147"/>
      <c r="AN28" s="147"/>
      <c r="AO28" s="147"/>
    </row>
    <row r="29" spans="1:41">
      <c r="B29" s="146" t="s">
        <v>606</v>
      </c>
      <c r="C29" s="477"/>
      <c r="D29" s="477"/>
      <c r="E29" s="477">
        <v>932.26277953445197</v>
      </c>
      <c r="F29" s="478">
        <v>989.47415690009643</v>
      </c>
      <c r="G29" s="478">
        <v>816.93655805667936</v>
      </c>
      <c r="H29" s="478">
        <v>1100.3800451183001</v>
      </c>
      <c r="I29" s="478">
        <v>966.55576485875008</v>
      </c>
      <c r="J29" s="478">
        <v>1188.5786987499998</v>
      </c>
      <c r="K29" s="478">
        <v>1528.1865589366807</v>
      </c>
      <c r="L29" s="478">
        <v>1338.1346179367965</v>
      </c>
      <c r="M29" s="478">
        <v>1346.571477333312</v>
      </c>
      <c r="N29" s="478">
        <v>1169.2513478564888</v>
      </c>
      <c r="O29" s="478">
        <v>1071.7492082904625</v>
      </c>
      <c r="P29" s="478">
        <v>1097.0490187027135</v>
      </c>
      <c r="Q29" s="478">
        <v>1098.391261743629</v>
      </c>
      <c r="R29" s="478">
        <v>1222.1798294768221</v>
      </c>
      <c r="S29" s="478">
        <v>1142.3381767841099</v>
      </c>
      <c r="T29" s="478">
        <v>1014.5498815393584</v>
      </c>
      <c r="U29" s="478">
        <v>936.00679625276916</v>
      </c>
      <c r="V29" s="478">
        <v>1034.3344959440931</v>
      </c>
      <c r="W29" s="478">
        <v>1022.6727899078176</v>
      </c>
      <c r="X29" s="478">
        <v>881.91037052795593</v>
      </c>
      <c r="Y29" s="478">
        <v>890.00022592967241</v>
      </c>
      <c r="Z29" s="478">
        <v>1006.8899158289273</v>
      </c>
      <c r="AA29" s="478">
        <v>1202.6128138793561</v>
      </c>
      <c r="AB29" s="478">
        <v>1444.8485420629368</v>
      </c>
      <c r="AC29" s="478">
        <v>1696.1080328173093</v>
      </c>
      <c r="AD29" s="147">
        <v>1576.5010318761658</v>
      </c>
      <c r="AE29" s="147"/>
      <c r="AF29" s="147"/>
      <c r="AG29" s="147"/>
      <c r="AH29" s="147"/>
      <c r="AI29" s="147"/>
      <c r="AJ29" s="147"/>
      <c r="AK29" s="147"/>
      <c r="AL29" s="147"/>
      <c r="AM29" s="147"/>
      <c r="AN29" s="147"/>
      <c r="AO29" s="147"/>
    </row>
    <row r="30" spans="1:41">
      <c r="B30" s="146" t="s">
        <v>607</v>
      </c>
      <c r="C30" s="477"/>
      <c r="D30" s="477"/>
      <c r="E30" s="477">
        <v>1695.5750235345834</v>
      </c>
      <c r="F30" s="478">
        <v>1753.5070268818517</v>
      </c>
      <c r="G30" s="478">
        <v>1817.4880477174856</v>
      </c>
      <c r="H30" s="478">
        <v>1413.0254549108454</v>
      </c>
      <c r="I30" s="478">
        <v>4667.7807994008817</v>
      </c>
      <c r="J30" s="478">
        <v>4433.7574402600003</v>
      </c>
      <c r="K30" s="478">
        <v>4427.0121692649182</v>
      </c>
      <c r="L30" s="478">
        <v>3686.5590277208034</v>
      </c>
      <c r="M30" s="478">
        <v>4131.4746196868673</v>
      </c>
      <c r="N30" s="478">
        <v>3919.4097346269705</v>
      </c>
      <c r="O30" s="478">
        <v>4109.9166575649606</v>
      </c>
      <c r="P30" s="478">
        <v>4648.9121246156792</v>
      </c>
      <c r="Q30" s="478">
        <v>4977.8524366835791</v>
      </c>
      <c r="R30" s="478">
        <v>5028.3786726724175</v>
      </c>
      <c r="S30" s="478">
        <v>4905.171232337626</v>
      </c>
      <c r="T30" s="478">
        <v>4746.5597501654047</v>
      </c>
      <c r="U30" s="478">
        <v>4826.6793537363346</v>
      </c>
      <c r="V30" s="478">
        <v>4933.5935582908269</v>
      </c>
      <c r="W30" s="478">
        <v>5091.7783898363996</v>
      </c>
      <c r="X30" s="478">
        <v>4546.5080581473367</v>
      </c>
      <c r="Y30" s="478">
        <v>4569.0668696832145</v>
      </c>
      <c r="Z30" s="478">
        <v>4380.4403040066854</v>
      </c>
      <c r="AA30" s="478">
        <v>4084.865603849903</v>
      </c>
      <c r="AB30" s="478">
        <v>4267.4368393372151</v>
      </c>
      <c r="AC30" s="478">
        <v>4822.6193833976577</v>
      </c>
      <c r="AD30" s="147">
        <v>4320.5829142457114</v>
      </c>
      <c r="AE30" s="147"/>
      <c r="AF30" s="147"/>
      <c r="AG30" s="147"/>
      <c r="AH30" s="147"/>
      <c r="AI30" s="147"/>
      <c r="AJ30" s="147"/>
      <c r="AK30" s="147"/>
      <c r="AL30" s="147"/>
      <c r="AM30" s="147"/>
      <c r="AN30" s="147"/>
      <c r="AO30" s="147"/>
    </row>
    <row r="31" spans="1:41">
      <c r="B31" s="146" t="s">
        <v>608</v>
      </c>
      <c r="C31" s="477"/>
      <c r="D31" s="477"/>
      <c r="E31" s="477">
        <v>2528.3486620688604</v>
      </c>
      <c r="F31" s="478">
        <v>2366.0881493900001</v>
      </c>
      <c r="G31" s="478">
        <v>2437.5837854719048</v>
      </c>
      <c r="H31" s="478">
        <v>2466.9257052898447</v>
      </c>
      <c r="I31" s="478">
        <v>2536.8277510600001</v>
      </c>
      <c r="J31" s="478">
        <v>2604.2092074300003</v>
      </c>
      <c r="K31" s="478">
        <v>2451.020997132001</v>
      </c>
      <c r="L31" s="478">
        <v>2273.0467245760478</v>
      </c>
      <c r="M31" s="478">
        <v>2303.077044235391</v>
      </c>
      <c r="N31" s="478">
        <v>1463.4585275088277</v>
      </c>
      <c r="O31" s="478">
        <v>1391.61246211655</v>
      </c>
      <c r="P31" s="478">
        <v>1157.884578995913</v>
      </c>
      <c r="Q31" s="478">
        <v>1080.5843333950816</v>
      </c>
      <c r="R31" s="478">
        <v>879.29204889626635</v>
      </c>
      <c r="S31" s="478">
        <v>765.14663559524126</v>
      </c>
      <c r="T31" s="478">
        <v>642.82802264472491</v>
      </c>
      <c r="U31" s="478">
        <v>598.36717274456601</v>
      </c>
      <c r="V31" s="478">
        <v>476.30837721251993</v>
      </c>
      <c r="W31" s="478">
        <v>666.58278959010431</v>
      </c>
      <c r="X31" s="478">
        <v>551.80010551123462</v>
      </c>
      <c r="Y31" s="478">
        <v>345.59049554453196</v>
      </c>
      <c r="Z31" s="478">
        <v>354.2898172296097</v>
      </c>
      <c r="AA31" s="478">
        <v>379.35617107709703</v>
      </c>
      <c r="AB31" s="478">
        <v>388.70456320623816</v>
      </c>
      <c r="AC31" s="478">
        <v>400.33491995003499</v>
      </c>
      <c r="AD31" s="147">
        <v>405.86726825442895</v>
      </c>
      <c r="AE31" s="147"/>
      <c r="AF31" s="147"/>
      <c r="AG31" s="147"/>
      <c r="AH31" s="147"/>
      <c r="AI31" s="147"/>
      <c r="AJ31" s="147"/>
      <c r="AK31" s="147"/>
      <c r="AL31" s="147"/>
      <c r="AM31" s="147"/>
      <c r="AN31" s="147"/>
      <c r="AO31" s="147"/>
    </row>
    <row r="32" spans="1:41">
      <c r="B32" s="146" t="s">
        <v>609</v>
      </c>
      <c r="C32" s="477"/>
      <c r="D32" s="477"/>
      <c r="E32" s="477">
        <v>2838.3190838500545</v>
      </c>
      <c r="F32" s="478">
        <v>2782.5290666047208</v>
      </c>
      <c r="G32" s="478">
        <v>2739.6946634902038</v>
      </c>
      <c r="H32" s="478">
        <v>2390.9310980278105</v>
      </c>
      <c r="I32" s="478">
        <v>2626.1873745532566</v>
      </c>
      <c r="J32" s="478">
        <v>2638.4751934199999</v>
      </c>
      <c r="K32" s="478">
        <v>2613.5203521895446</v>
      </c>
      <c r="L32" s="478">
        <v>2383.2126984880274</v>
      </c>
      <c r="M32" s="478">
        <v>2545.9171599664933</v>
      </c>
      <c r="N32" s="478">
        <v>2153.9933555220964</v>
      </c>
      <c r="O32" s="478">
        <v>2093.3385356619679</v>
      </c>
      <c r="P32" s="478">
        <v>2171.1972415226746</v>
      </c>
      <c r="Q32" s="478">
        <v>2256.2132937424226</v>
      </c>
      <c r="R32" s="478">
        <v>2836.9068582832938</v>
      </c>
      <c r="S32" s="478">
        <v>2769.7014839149688</v>
      </c>
      <c r="T32" s="478">
        <v>1794.6543029688808</v>
      </c>
      <c r="U32" s="478">
        <v>1706.7534240316606</v>
      </c>
      <c r="V32" s="478">
        <v>1704.3346238844845</v>
      </c>
      <c r="W32" s="478">
        <v>1346.3216205664162</v>
      </c>
      <c r="X32" s="478">
        <v>1310.3959684073473</v>
      </c>
      <c r="Y32" s="478">
        <v>1234.3188014296645</v>
      </c>
      <c r="Z32" s="478">
        <v>1124.2224311506743</v>
      </c>
      <c r="AA32" s="478">
        <v>1104.1257533795444</v>
      </c>
      <c r="AB32" s="478">
        <v>1133.4281822111698</v>
      </c>
      <c r="AC32" s="478">
        <v>1203.8126979254305</v>
      </c>
      <c r="AD32" s="147">
        <v>1253.6506328875073</v>
      </c>
      <c r="AE32" s="147"/>
      <c r="AF32" s="147"/>
      <c r="AG32" s="147"/>
      <c r="AH32" s="147"/>
      <c r="AI32" s="147"/>
      <c r="AJ32" s="147"/>
      <c r="AK32" s="147"/>
      <c r="AL32" s="147"/>
      <c r="AM32" s="147"/>
      <c r="AN32" s="147"/>
      <c r="AO32" s="147"/>
    </row>
    <row r="33" spans="2:41">
      <c r="B33" s="146" t="s">
        <v>610</v>
      </c>
      <c r="C33" s="477"/>
      <c r="D33" s="477"/>
      <c r="E33" s="477">
        <v>556.68536564658382</v>
      </c>
      <c r="F33" s="478">
        <v>555.97907689289468</v>
      </c>
      <c r="G33" s="478">
        <v>545.92176252627064</v>
      </c>
      <c r="H33" s="478">
        <v>572.44316038116983</v>
      </c>
      <c r="I33" s="478">
        <v>466.76550960948288</v>
      </c>
      <c r="J33" s="478">
        <v>466.57458145000004</v>
      </c>
      <c r="K33" s="478">
        <v>446.2315509287348</v>
      </c>
      <c r="L33" s="478">
        <v>432.4468352839869</v>
      </c>
      <c r="M33" s="478">
        <v>433.08402718268655</v>
      </c>
      <c r="N33" s="478">
        <v>433.07300637952108</v>
      </c>
      <c r="O33" s="478">
        <v>433.15737680157588</v>
      </c>
      <c r="P33" s="478">
        <v>424.17642206970055</v>
      </c>
      <c r="Q33" s="478">
        <v>451.23339124414031</v>
      </c>
      <c r="R33" s="478">
        <v>453.86333662686718</v>
      </c>
      <c r="S33" s="478">
        <v>463.99481904486709</v>
      </c>
      <c r="T33" s="478">
        <v>248.31939312857008</v>
      </c>
      <c r="U33" s="478">
        <v>475.21854599899973</v>
      </c>
      <c r="V33" s="478">
        <v>470.7087757821181</v>
      </c>
      <c r="W33" s="478">
        <v>447.08724442382754</v>
      </c>
      <c r="X33" s="478">
        <v>163.13918538683615</v>
      </c>
      <c r="Y33" s="478">
        <v>76.843765689814049</v>
      </c>
      <c r="Z33" s="478">
        <v>89.224835444239289</v>
      </c>
      <c r="AA33" s="478">
        <v>293.7627900747375</v>
      </c>
      <c r="AB33" s="478">
        <v>300.42144561493848</v>
      </c>
      <c r="AC33" s="478">
        <v>476.14788054910542</v>
      </c>
      <c r="AD33" s="147">
        <v>444.63633445666829</v>
      </c>
      <c r="AE33" s="147"/>
      <c r="AF33" s="147"/>
      <c r="AG33" s="147"/>
      <c r="AH33" s="147"/>
      <c r="AI33" s="147"/>
      <c r="AJ33" s="147"/>
      <c r="AK33" s="147"/>
      <c r="AL33" s="147"/>
      <c r="AM33" s="147"/>
      <c r="AN33" s="147"/>
      <c r="AO33" s="147"/>
    </row>
    <row r="34" spans="2:41">
      <c r="B34" s="146" t="s">
        <v>611</v>
      </c>
      <c r="C34" s="477"/>
      <c r="D34" s="477"/>
      <c r="E34" s="477">
        <v>29426.145551770245</v>
      </c>
      <c r="F34" s="478">
        <v>30296.872533494836</v>
      </c>
      <c r="G34" s="478">
        <v>27606.695833755351</v>
      </c>
      <c r="H34" s="478">
        <v>28448.415803093794</v>
      </c>
      <c r="I34" s="478">
        <v>26372.052595065892</v>
      </c>
      <c r="J34" s="478">
        <v>26157.009561747938</v>
      </c>
      <c r="K34" s="478">
        <v>25266.478330505088</v>
      </c>
      <c r="L34" s="478">
        <v>22307.663883456531</v>
      </c>
      <c r="M34" s="478">
        <v>20876.345669618146</v>
      </c>
      <c r="N34" s="478">
        <v>21106.573019143543</v>
      </c>
      <c r="O34" s="478">
        <v>22049.111560956688</v>
      </c>
      <c r="P34" s="478">
        <v>22722.421148332818</v>
      </c>
      <c r="Q34" s="478">
        <v>21385.309623844991</v>
      </c>
      <c r="R34" s="478">
        <v>19780.516579092517</v>
      </c>
      <c r="S34" s="478">
        <v>19471.070703951071</v>
      </c>
      <c r="T34" s="478">
        <v>18792.351305338609</v>
      </c>
      <c r="U34" s="478">
        <v>17808.639604611792</v>
      </c>
      <c r="V34" s="478">
        <v>15770.792789332152</v>
      </c>
      <c r="W34" s="478">
        <v>14071.164579886085</v>
      </c>
      <c r="X34" s="478">
        <v>16342.309616267779</v>
      </c>
      <c r="Y34" s="478">
        <v>15458.44556510079</v>
      </c>
      <c r="Z34" s="478">
        <v>13939.378457275099</v>
      </c>
      <c r="AA34" s="478">
        <v>12777.760680260508</v>
      </c>
      <c r="AB34" s="478">
        <v>14687.228469618267</v>
      </c>
      <c r="AC34" s="478">
        <v>14380.452361917049</v>
      </c>
      <c r="AD34" s="147">
        <v>15032.298583031123</v>
      </c>
      <c r="AE34" s="147"/>
      <c r="AF34" s="147"/>
      <c r="AG34" s="147"/>
      <c r="AH34" s="147"/>
      <c r="AI34" s="147"/>
      <c r="AJ34" s="147"/>
      <c r="AK34" s="147"/>
      <c r="AL34" s="147"/>
      <c r="AM34" s="147"/>
      <c r="AN34" s="147"/>
      <c r="AO34" s="147"/>
    </row>
    <row r="35" spans="2:41">
      <c r="B35" s="146" t="s">
        <v>612</v>
      </c>
      <c r="C35" s="477"/>
      <c r="D35" s="477"/>
      <c r="E35" s="477">
        <v>5717.035939323915</v>
      </c>
      <c r="F35" s="478">
        <v>5638.9396750044953</v>
      </c>
      <c r="G35" s="478">
        <v>5711.9227808930682</v>
      </c>
      <c r="H35" s="478">
        <v>5064.1340566924482</v>
      </c>
      <c r="I35" s="478">
        <v>5159.6488947318467</v>
      </c>
      <c r="J35" s="478">
        <v>5247.0131390899996</v>
      </c>
      <c r="K35" s="478">
        <v>5309.049234803545</v>
      </c>
      <c r="L35" s="478">
        <v>4879.8869029706166</v>
      </c>
      <c r="M35" s="478">
        <v>5209.5771810581864</v>
      </c>
      <c r="N35" s="478">
        <v>5667.7820816062249</v>
      </c>
      <c r="O35" s="478">
        <v>5560.2928263318536</v>
      </c>
      <c r="P35" s="478">
        <v>4839.9948660601749</v>
      </c>
      <c r="Q35" s="478">
        <v>4973.2147366321888</v>
      </c>
      <c r="R35" s="478">
        <v>4725.7098214769794</v>
      </c>
      <c r="S35" s="478">
        <v>4794.10629149549</v>
      </c>
      <c r="T35" s="478">
        <v>6209.258195239925</v>
      </c>
      <c r="U35" s="478">
        <v>6360.7839335524477</v>
      </c>
      <c r="V35" s="478">
        <v>5546.5062999122092</v>
      </c>
      <c r="W35" s="478">
        <v>5168.7823215619183</v>
      </c>
      <c r="X35" s="478">
        <v>4704.4178607021649</v>
      </c>
      <c r="Y35" s="478">
        <v>5578.8035373724933</v>
      </c>
      <c r="Z35" s="478">
        <v>5290.0056539510433</v>
      </c>
      <c r="AA35" s="478">
        <v>5205.9426047024463</v>
      </c>
      <c r="AB35" s="478">
        <v>4969.6969529954968</v>
      </c>
      <c r="AC35" s="478">
        <v>5082.3607664693927</v>
      </c>
      <c r="AD35" s="147">
        <v>5091.3953355443964</v>
      </c>
      <c r="AE35" s="147"/>
      <c r="AF35" s="147"/>
      <c r="AG35" s="147"/>
      <c r="AH35" s="147"/>
      <c r="AI35" s="147"/>
      <c r="AJ35" s="147"/>
      <c r="AK35" s="147"/>
      <c r="AL35" s="147"/>
      <c r="AM35" s="147"/>
      <c r="AN35" s="147"/>
      <c r="AO35" s="147"/>
    </row>
    <row r="36" spans="2:41">
      <c r="B36" s="146" t="s">
        <v>613</v>
      </c>
      <c r="C36" s="477"/>
      <c r="D36" s="477"/>
      <c r="E36" s="477">
        <v>2346.0301856482101</v>
      </c>
      <c r="F36" s="478">
        <v>2312.6031893475874</v>
      </c>
      <c r="G36" s="478">
        <v>2100.1709728924179</v>
      </c>
      <c r="H36" s="478">
        <v>2152.3111123741355</v>
      </c>
      <c r="I36" s="478">
        <v>2075.2419880989837</v>
      </c>
      <c r="J36" s="478">
        <v>1952.2371011099999</v>
      </c>
      <c r="K36" s="478">
        <v>1992.9429369464856</v>
      </c>
      <c r="L36" s="478">
        <v>1803.1786212424784</v>
      </c>
      <c r="M36" s="478">
        <v>1833.3238178467366</v>
      </c>
      <c r="N36" s="478">
        <v>1730.9119404073731</v>
      </c>
      <c r="O36" s="478">
        <v>1600.8011127004461</v>
      </c>
      <c r="P36" s="478">
        <v>185.92045359755275</v>
      </c>
      <c r="Q36" s="478">
        <v>1546.4402094815591</v>
      </c>
      <c r="R36" s="478">
        <v>1423.9696380881928</v>
      </c>
      <c r="S36" s="478">
        <v>1357.9141653454594</v>
      </c>
      <c r="T36" s="478">
        <v>1356.559450998697</v>
      </c>
      <c r="U36" s="478">
        <v>1362.9327401665923</v>
      </c>
      <c r="V36" s="478">
        <v>1346.9133260749095</v>
      </c>
      <c r="W36" s="478">
        <v>1517.9077911651732</v>
      </c>
      <c r="X36" s="478">
        <v>1475.7990320175777</v>
      </c>
      <c r="Y36" s="478">
        <v>1416.3092483497901</v>
      </c>
      <c r="Z36" s="478">
        <v>1442.8436684575313</v>
      </c>
      <c r="AA36" s="478">
        <v>1353.5608702846632</v>
      </c>
      <c r="AB36" s="478">
        <v>1351.9231032420305</v>
      </c>
      <c r="AC36" s="478">
        <v>1484.3065202364492</v>
      </c>
      <c r="AD36" s="147">
        <v>1309.5195845002863</v>
      </c>
      <c r="AE36" s="147"/>
      <c r="AF36" s="147"/>
      <c r="AG36" s="147"/>
      <c r="AH36" s="147"/>
      <c r="AI36" s="147"/>
      <c r="AJ36" s="147"/>
      <c r="AK36" s="147"/>
      <c r="AL36" s="147"/>
      <c r="AM36" s="147"/>
      <c r="AN36" s="147"/>
      <c r="AO36" s="147"/>
    </row>
    <row r="37" spans="2:41">
      <c r="B37" s="146" t="s">
        <v>614</v>
      </c>
      <c r="C37" s="477"/>
      <c r="D37" s="477"/>
      <c r="E37" s="477">
        <v>0</v>
      </c>
      <c r="F37" s="478">
        <v>0</v>
      </c>
      <c r="G37" s="478">
        <v>0</v>
      </c>
      <c r="H37" s="478">
        <v>0</v>
      </c>
      <c r="I37" s="478">
        <v>0</v>
      </c>
      <c r="J37" s="478">
        <v>0</v>
      </c>
      <c r="K37" s="478">
        <v>0</v>
      </c>
      <c r="L37" s="478">
        <v>-1</v>
      </c>
      <c r="M37" s="478">
        <v>0</v>
      </c>
      <c r="N37" s="478">
        <v>0</v>
      </c>
      <c r="O37" s="478">
        <v>0</v>
      </c>
      <c r="P37" s="478">
        <v>0</v>
      </c>
      <c r="Q37" s="478">
        <v>0</v>
      </c>
      <c r="R37" s="478">
        <v>0</v>
      </c>
      <c r="S37" s="478">
        <v>0</v>
      </c>
      <c r="T37" s="478">
        <v>0</v>
      </c>
      <c r="U37" s="478">
        <v>0</v>
      </c>
      <c r="V37" s="478">
        <v>0</v>
      </c>
      <c r="W37" s="478">
        <v>0</v>
      </c>
      <c r="X37" s="478">
        <v>0</v>
      </c>
      <c r="Y37" s="478">
        <v>0</v>
      </c>
      <c r="Z37" s="478">
        <v>0</v>
      </c>
      <c r="AA37" s="478">
        <v>0</v>
      </c>
      <c r="AB37" s="478">
        <v>0</v>
      </c>
      <c r="AC37" s="478">
        <v>0</v>
      </c>
      <c r="AD37" s="147">
        <v>0</v>
      </c>
      <c r="AE37" s="147"/>
      <c r="AF37" s="147"/>
      <c r="AG37" s="147"/>
      <c r="AH37" s="147"/>
      <c r="AI37" s="147"/>
      <c r="AJ37" s="147"/>
      <c r="AK37" s="147"/>
      <c r="AL37" s="147"/>
      <c r="AM37" s="147"/>
      <c r="AN37" s="147"/>
      <c r="AO37" s="147"/>
    </row>
    <row r="38" spans="2:41">
      <c r="B38" s="150" t="s">
        <v>653</v>
      </c>
      <c r="C38" s="479"/>
      <c r="D38" s="479"/>
      <c r="E38" s="479">
        <f>SUM(E26:E37)</f>
        <v>54494.564522773653</v>
      </c>
      <c r="F38" s="480">
        <v>54861.194151216157</v>
      </c>
      <c r="G38" s="480">
        <v>52393.807340553707</v>
      </c>
      <c r="H38" s="480">
        <v>51802.744151705694</v>
      </c>
      <c r="I38" s="480">
        <v>52620.374099866072</v>
      </c>
      <c r="J38" s="480">
        <v>52727.810299987934</v>
      </c>
      <c r="K38" s="480">
        <v>52334.55296056073</v>
      </c>
      <c r="L38" s="480">
        <v>46193.714618409023</v>
      </c>
      <c r="M38" s="480">
        <v>45630.235383449399</v>
      </c>
      <c r="N38" s="480">
        <v>44435.764355999803</v>
      </c>
      <c r="O38" s="480">
        <v>45302.500118614123</v>
      </c>
      <c r="P38" s="480">
        <v>44311.115156348431</v>
      </c>
      <c r="Q38" s="480">
        <v>44901.531715835161</v>
      </c>
      <c r="R38" s="480">
        <v>43422.242682573262</v>
      </c>
      <c r="S38" s="480">
        <v>42596.394055813034</v>
      </c>
      <c r="T38" s="480">
        <v>41552.745350185287</v>
      </c>
      <c r="U38" s="480">
        <v>40769.374077374108</v>
      </c>
      <c r="V38" s="480">
        <v>38191.649452738777</v>
      </c>
      <c r="W38" s="480">
        <v>36296.261847201786</v>
      </c>
      <c r="X38" s="480">
        <v>36697.643436261307</v>
      </c>
      <c r="Y38" s="480">
        <v>36042.865331041801</v>
      </c>
      <c r="Z38" s="480">
        <v>34044.529019146823</v>
      </c>
      <c r="AA38" s="480">
        <v>33129.330273137537</v>
      </c>
      <c r="AB38" s="480">
        <v>35411.881930246207</v>
      </c>
      <c r="AC38" s="480">
        <v>36355.171651176141</v>
      </c>
      <c r="AD38" s="149">
        <v>36008.82905815378</v>
      </c>
      <c r="AE38" s="149"/>
      <c r="AF38" s="149"/>
      <c r="AG38" s="149"/>
      <c r="AH38" s="149"/>
      <c r="AI38" s="149"/>
      <c r="AJ38" s="149"/>
      <c r="AK38" s="149"/>
      <c r="AL38" s="149"/>
      <c r="AM38" s="149"/>
      <c r="AN38" s="149"/>
      <c r="AO38" s="149"/>
    </row>
    <row r="39" spans="2:41">
      <c r="B39" s="146" t="s">
        <v>616</v>
      </c>
      <c r="C39" s="477"/>
      <c r="D39" s="477"/>
      <c r="E39" s="477">
        <v>84764.661615468867</v>
      </c>
      <c r="F39" s="478">
        <v>83081.883062010835</v>
      </c>
      <c r="G39" s="478">
        <v>80580.347575233754</v>
      </c>
      <c r="H39" s="478">
        <v>80894.613648732207</v>
      </c>
      <c r="I39" s="478">
        <v>77304.790805174474</v>
      </c>
      <c r="J39" s="478">
        <v>77918.157800450004</v>
      </c>
      <c r="K39" s="478">
        <v>77333.190507503226</v>
      </c>
      <c r="L39" s="478">
        <v>67850.338736597885</v>
      </c>
      <c r="M39" s="478">
        <v>69562.362062126587</v>
      </c>
      <c r="N39" s="478">
        <v>67350.591212407671</v>
      </c>
      <c r="O39" s="478">
        <v>66651.090854463822</v>
      </c>
      <c r="P39" s="478">
        <v>66865.351880829185</v>
      </c>
      <c r="Q39" s="478">
        <v>66521.672140512732</v>
      </c>
      <c r="R39" s="478">
        <v>66241.650592434642</v>
      </c>
      <c r="S39" s="478">
        <v>69637.33201785486</v>
      </c>
      <c r="T39" s="478">
        <v>71018.916528897942</v>
      </c>
      <c r="U39" s="478">
        <v>71134.498613339078</v>
      </c>
      <c r="V39" s="478">
        <v>68641.359278965116</v>
      </c>
      <c r="W39" s="478">
        <v>68050.501127728436</v>
      </c>
      <c r="X39" s="478">
        <v>67487.481171545704</v>
      </c>
      <c r="Y39" s="478">
        <v>66744.278617226169</v>
      </c>
      <c r="Z39" s="478">
        <v>64822.996987886159</v>
      </c>
      <c r="AA39" s="478">
        <v>64240.629193760818</v>
      </c>
      <c r="AB39" s="478">
        <v>64076.65314272949</v>
      </c>
      <c r="AC39" s="478">
        <v>62661.439325807922</v>
      </c>
      <c r="AD39" s="147">
        <v>58905.154109073592</v>
      </c>
      <c r="AE39" s="147"/>
      <c r="AF39" s="147"/>
      <c r="AG39" s="147"/>
      <c r="AH39" s="147"/>
      <c r="AI39" s="147"/>
      <c r="AJ39" s="147"/>
      <c r="AK39" s="147"/>
      <c r="AL39" s="147"/>
      <c r="AM39" s="147"/>
      <c r="AN39" s="147"/>
      <c r="AO39" s="147"/>
    </row>
    <row r="40" spans="2:41">
      <c r="B40" s="150" t="s">
        <v>654</v>
      </c>
      <c r="C40" s="479"/>
      <c r="D40" s="479"/>
      <c r="E40" s="479">
        <v>139259.62613824251</v>
      </c>
      <c r="F40" s="480">
        <v>137943.07721322699</v>
      </c>
      <c r="G40" s="480">
        <v>132974.15491578745</v>
      </c>
      <c r="H40" s="480">
        <v>132697.35780043789</v>
      </c>
      <c r="I40" s="480">
        <v>129924.864905041</v>
      </c>
      <c r="J40" s="480">
        <v>130645.96810043794</v>
      </c>
      <c r="K40" s="480">
        <v>129667.74346806396</v>
      </c>
      <c r="L40" s="480">
        <v>114044.05335500691</v>
      </c>
      <c r="M40" s="480">
        <v>115192.59744557599</v>
      </c>
      <c r="N40" s="480">
        <v>111786.35556840751</v>
      </c>
      <c r="O40" s="480">
        <v>111953.59097307795</v>
      </c>
      <c r="P40" s="480">
        <v>111176.46703717762</v>
      </c>
      <c r="Q40" s="480">
        <v>111423.20385634789</v>
      </c>
      <c r="R40" s="480">
        <v>109663.8932750079</v>
      </c>
      <c r="S40" s="480">
        <v>112233.7260736679</v>
      </c>
      <c r="T40" s="480">
        <v>112571.66187908323</v>
      </c>
      <c r="U40" s="480">
        <v>111903.87269071318</v>
      </c>
      <c r="V40" s="480">
        <v>106833.00873170389</v>
      </c>
      <c r="W40" s="480">
        <v>104346.76297493023</v>
      </c>
      <c r="X40" s="480">
        <v>104185.12460780701</v>
      </c>
      <c r="Y40" s="480">
        <v>102787.14394826797</v>
      </c>
      <c r="Z40" s="480">
        <v>98867.526007032982</v>
      </c>
      <c r="AA40" s="480">
        <v>97369.959466898348</v>
      </c>
      <c r="AB40" s="480">
        <v>99488.535072975705</v>
      </c>
      <c r="AC40" s="480">
        <v>99016.610976984055</v>
      </c>
      <c r="AD40" s="149">
        <v>94913.983167227372</v>
      </c>
      <c r="AE40" s="149"/>
      <c r="AF40" s="149"/>
      <c r="AG40" s="149"/>
      <c r="AH40" s="149"/>
      <c r="AI40" s="149"/>
      <c r="AJ40" s="149"/>
      <c r="AK40" s="149"/>
      <c r="AL40" s="149"/>
      <c r="AM40" s="149"/>
      <c r="AN40" s="149"/>
      <c r="AO40" s="149"/>
    </row>
    <row r="41" spans="2:41">
      <c r="C41" s="481"/>
      <c r="D41" s="481"/>
      <c r="E41" s="481"/>
      <c r="F41" s="481"/>
      <c r="G41" s="481"/>
      <c r="H41" s="481"/>
      <c r="I41" s="481"/>
      <c r="J41" s="481"/>
      <c r="K41" s="481"/>
      <c r="L41" s="481"/>
      <c r="M41" s="481"/>
      <c r="N41" s="481"/>
      <c r="O41" s="481"/>
      <c r="P41" s="481"/>
      <c r="Q41" s="481"/>
      <c r="R41" s="481"/>
      <c r="S41" s="481"/>
      <c r="T41" s="481"/>
      <c r="U41" s="481"/>
      <c r="V41" s="481"/>
      <c r="W41" s="481"/>
      <c r="X41" s="481"/>
      <c r="Y41" s="481"/>
      <c r="Z41" s="481"/>
      <c r="AA41" s="481"/>
      <c r="AB41" s="481"/>
      <c r="AC41" s="481"/>
    </row>
    <row r="42" spans="2:41">
      <c r="B42" s="90" t="s">
        <v>655</v>
      </c>
      <c r="C42" s="475" t="str">
        <f t="shared" ref="C42:E42" si="11">C$5</f>
        <v>4Q26</v>
      </c>
      <c r="D42" s="475" t="str">
        <f t="shared" si="11"/>
        <v>3Q26</v>
      </c>
      <c r="E42" s="475" t="str">
        <f t="shared" si="11"/>
        <v>2Q26</v>
      </c>
      <c r="F42" s="476" t="s">
        <v>534</v>
      </c>
      <c r="G42" s="476" t="s">
        <v>535</v>
      </c>
      <c r="H42" s="476" t="s">
        <v>536</v>
      </c>
      <c r="I42" s="476" t="s">
        <v>537</v>
      </c>
      <c r="J42" s="476" t="s">
        <v>538</v>
      </c>
      <c r="K42" s="476" t="s">
        <v>539</v>
      </c>
      <c r="L42" s="476" t="s">
        <v>540</v>
      </c>
      <c r="M42" s="476" t="s">
        <v>541</v>
      </c>
      <c r="N42" s="476" t="s">
        <v>542</v>
      </c>
      <c r="O42" s="476" t="s">
        <v>543</v>
      </c>
      <c r="P42" s="476" t="s">
        <v>544</v>
      </c>
      <c r="Q42" s="476" t="s">
        <v>545</v>
      </c>
      <c r="R42" s="476" t="s">
        <v>485</v>
      </c>
      <c r="S42" s="476" t="s">
        <v>546</v>
      </c>
      <c r="T42" s="476" t="s">
        <v>547</v>
      </c>
      <c r="U42" s="476" t="s">
        <v>548</v>
      </c>
      <c r="V42" s="476" t="s">
        <v>489</v>
      </c>
      <c r="W42" s="476" t="s">
        <v>490</v>
      </c>
      <c r="X42" s="476" t="s">
        <v>491</v>
      </c>
      <c r="Y42" s="476" t="s">
        <v>492</v>
      </c>
      <c r="Z42" s="476" t="s">
        <v>493</v>
      </c>
      <c r="AA42" s="476" t="s">
        <v>494</v>
      </c>
      <c r="AB42" s="476" t="s">
        <v>495</v>
      </c>
      <c r="AC42" s="476" t="s">
        <v>496</v>
      </c>
      <c r="AD42" s="138" t="s">
        <v>497</v>
      </c>
      <c r="AE42" s="138"/>
      <c r="AF42" s="138"/>
      <c r="AG42" s="138"/>
      <c r="AH42" s="138"/>
      <c r="AI42" s="138"/>
      <c r="AJ42" s="138"/>
      <c r="AK42" s="138"/>
      <c r="AL42" s="138"/>
      <c r="AM42" s="138"/>
      <c r="AN42" s="138"/>
      <c r="AO42" s="138"/>
    </row>
    <row r="43" spans="2:41">
      <c r="B43" s="146" t="s">
        <v>603</v>
      </c>
      <c r="C43" s="477"/>
      <c r="D43" s="477"/>
      <c r="E43" s="477">
        <v>0</v>
      </c>
      <c r="F43" s="478">
        <v>0</v>
      </c>
      <c r="G43" s="478">
        <v>0</v>
      </c>
      <c r="H43" s="478">
        <v>0</v>
      </c>
      <c r="I43" s="478">
        <v>0</v>
      </c>
      <c r="J43" s="478">
        <v>0</v>
      </c>
      <c r="K43" s="478">
        <v>0</v>
      </c>
      <c r="L43" s="478">
        <v>0</v>
      </c>
      <c r="M43" s="478">
        <v>0</v>
      </c>
      <c r="N43" s="478">
        <v>0</v>
      </c>
      <c r="O43" s="478">
        <v>58.320858272876102</v>
      </c>
      <c r="P43" s="478">
        <v>18.589679928457169</v>
      </c>
      <c r="Q43" s="478">
        <v>14.081953054359275</v>
      </c>
      <c r="R43" s="478">
        <v>14.809925710845523</v>
      </c>
      <c r="S43" s="478">
        <v>16.689585640827552</v>
      </c>
      <c r="T43" s="478">
        <v>17.025306938219032</v>
      </c>
      <c r="U43" s="478">
        <v>16.734303511519258</v>
      </c>
      <c r="V43" s="478">
        <v>9.8171237282001389</v>
      </c>
      <c r="W43" s="478">
        <v>16.067422906856965</v>
      </c>
      <c r="X43" s="478">
        <v>6.8398666910808288</v>
      </c>
      <c r="Y43" s="478">
        <v>7.4785435471643185</v>
      </c>
      <c r="Z43" s="478">
        <v>11.520816264852931</v>
      </c>
      <c r="AA43" s="478">
        <v>18.399927786106794</v>
      </c>
      <c r="AB43" s="478">
        <v>9.6563870259249409</v>
      </c>
      <c r="AC43" s="478">
        <v>9.2120513141118288</v>
      </c>
      <c r="AD43" s="147">
        <v>13.010091940383937</v>
      </c>
      <c r="AE43" s="147"/>
      <c r="AF43" s="147"/>
      <c r="AG43" s="147"/>
      <c r="AH43" s="147"/>
      <c r="AI43" s="147"/>
      <c r="AJ43" s="147"/>
      <c r="AK43" s="147"/>
      <c r="AL43" s="147"/>
      <c r="AM43" s="147"/>
      <c r="AN43" s="147"/>
      <c r="AO43" s="147"/>
    </row>
    <row r="44" spans="2:41">
      <c r="B44" s="146" t="s">
        <v>604</v>
      </c>
      <c r="C44" s="477"/>
      <c r="D44" s="477"/>
      <c r="E44" s="477">
        <v>655.83290969384598</v>
      </c>
      <c r="F44" s="478">
        <v>712.89617831999999</v>
      </c>
      <c r="G44" s="478">
        <v>744.95935364126365</v>
      </c>
      <c r="H44" s="478">
        <v>945.93177798225929</v>
      </c>
      <c r="I44" s="478">
        <v>568.78170262000015</v>
      </c>
      <c r="J44" s="478">
        <v>739.46040969000023</v>
      </c>
      <c r="K44" s="478">
        <v>940.06635149000067</v>
      </c>
      <c r="L44" s="478">
        <v>642.43694599004584</v>
      </c>
      <c r="M44" s="478">
        <v>526.53802487739097</v>
      </c>
      <c r="N44" s="478">
        <v>484.64757321680469</v>
      </c>
      <c r="O44" s="478">
        <v>582.99613231634919</v>
      </c>
      <c r="P44" s="478">
        <v>575.12143540713203</v>
      </c>
      <c r="Q44" s="478">
        <v>460.16703722502666</v>
      </c>
      <c r="R44" s="478">
        <v>422.30996907208498</v>
      </c>
      <c r="S44" s="478">
        <v>658.58344580438325</v>
      </c>
      <c r="T44" s="478">
        <v>492.71415652011353</v>
      </c>
      <c r="U44" s="478">
        <v>475.92813822742687</v>
      </c>
      <c r="V44" s="478">
        <v>412.11631818551734</v>
      </c>
      <c r="W44" s="478">
        <v>418.07325728543753</v>
      </c>
      <c r="X44" s="478">
        <v>362.00370882374563</v>
      </c>
      <c r="Y44" s="478">
        <v>358.1604717598205</v>
      </c>
      <c r="Z44" s="478">
        <v>355.03196371698772</v>
      </c>
      <c r="AA44" s="478">
        <v>430.04856705762859</v>
      </c>
      <c r="AB44" s="478">
        <v>380.75194864281877</v>
      </c>
      <c r="AC44" s="478">
        <v>339.21237048554832</v>
      </c>
      <c r="AD44" s="147">
        <v>410.33804670524495</v>
      </c>
      <c r="AE44" s="147"/>
      <c r="AF44" s="147"/>
      <c r="AG44" s="147"/>
      <c r="AH44" s="147"/>
      <c r="AI44" s="147"/>
      <c r="AJ44" s="147"/>
      <c r="AK44" s="147"/>
      <c r="AL44" s="147"/>
      <c r="AM44" s="147"/>
      <c r="AN44" s="147"/>
      <c r="AO44" s="147"/>
    </row>
    <row r="45" spans="2:41">
      <c r="B45" s="146" t="s">
        <v>605</v>
      </c>
      <c r="C45" s="477"/>
      <c r="D45" s="477"/>
      <c r="E45" s="477">
        <v>79.974534379918467</v>
      </c>
      <c r="F45" s="478">
        <v>133.62732288999999</v>
      </c>
      <c r="G45" s="478">
        <v>70.496811477748679</v>
      </c>
      <c r="H45" s="478">
        <v>117.63722524851117</v>
      </c>
      <c r="I45" s="478">
        <v>398.83942070000006</v>
      </c>
      <c r="J45" s="478">
        <v>162.55594691000002</v>
      </c>
      <c r="K45" s="478">
        <v>194.78045689000001</v>
      </c>
      <c r="L45" s="478">
        <v>218.41587182486666</v>
      </c>
      <c r="M45" s="478">
        <v>221.49711727248081</v>
      </c>
      <c r="N45" s="478">
        <v>226.56448640738779</v>
      </c>
      <c r="O45" s="478">
        <v>185.01227322837158</v>
      </c>
      <c r="P45" s="478">
        <v>122.63466947999999</v>
      </c>
      <c r="Q45" s="478">
        <v>219.75657950999999</v>
      </c>
      <c r="R45" s="478">
        <v>66.682266259999992</v>
      </c>
      <c r="S45" s="478">
        <v>64.010575780000011</v>
      </c>
      <c r="T45" s="478">
        <v>76.523004200000003</v>
      </c>
      <c r="U45" s="478">
        <v>46.751787410000006</v>
      </c>
      <c r="V45" s="478">
        <v>115.29731597</v>
      </c>
      <c r="W45" s="478">
        <v>71.339918420000004</v>
      </c>
      <c r="X45" s="478">
        <v>66.802907039999994</v>
      </c>
      <c r="Y45" s="478">
        <v>72.407189069999987</v>
      </c>
      <c r="Z45" s="478">
        <v>76.603532200000018</v>
      </c>
      <c r="AA45" s="478">
        <v>103.47503408</v>
      </c>
      <c r="AB45" s="478">
        <v>53.643099549999988</v>
      </c>
      <c r="AC45" s="478">
        <v>29.577323569999997</v>
      </c>
      <c r="AD45" s="147">
        <v>97.303220999999994</v>
      </c>
      <c r="AE45" s="147"/>
      <c r="AF45" s="147"/>
      <c r="AG45" s="147"/>
      <c r="AH45" s="147"/>
      <c r="AI45" s="147"/>
      <c r="AJ45" s="147"/>
      <c r="AK45" s="147"/>
      <c r="AL45" s="147"/>
      <c r="AM45" s="147"/>
      <c r="AN45" s="147"/>
      <c r="AO45" s="147"/>
    </row>
    <row r="46" spans="2:41">
      <c r="B46" s="146" t="s">
        <v>606</v>
      </c>
      <c r="C46" s="477"/>
      <c r="D46" s="477"/>
      <c r="E46" s="477">
        <v>298.10605385723159</v>
      </c>
      <c r="F46" s="478">
        <v>263.85921709999997</v>
      </c>
      <c r="G46" s="478">
        <v>400.99799941663724</v>
      </c>
      <c r="H46" s="478">
        <v>249.95976332284525</v>
      </c>
      <c r="I46" s="478">
        <v>535.26028294999992</v>
      </c>
      <c r="J46" s="478">
        <v>360.97611093000006</v>
      </c>
      <c r="K46" s="478">
        <v>334.59483365000006</v>
      </c>
      <c r="L46" s="478">
        <v>407.45315509902957</v>
      </c>
      <c r="M46" s="478">
        <v>341.66810514239666</v>
      </c>
      <c r="N46" s="478">
        <v>392.69685095249775</v>
      </c>
      <c r="O46" s="478">
        <v>646.37882294058102</v>
      </c>
      <c r="P46" s="478">
        <v>518.07424918806475</v>
      </c>
      <c r="Q46" s="478">
        <v>469.97189051993678</v>
      </c>
      <c r="R46" s="478">
        <v>376.23680706869163</v>
      </c>
      <c r="S46" s="478">
        <v>389.59921619455361</v>
      </c>
      <c r="T46" s="478">
        <v>386.85224097042317</v>
      </c>
      <c r="U46" s="478">
        <v>333.92845639993402</v>
      </c>
      <c r="V46" s="478">
        <v>330.76926715440925</v>
      </c>
      <c r="W46" s="478">
        <v>327.40701380056754</v>
      </c>
      <c r="X46" s="478">
        <v>393.9371397640025</v>
      </c>
      <c r="Y46" s="478">
        <v>404.37957922307027</v>
      </c>
      <c r="Z46" s="478">
        <v>352.76421049082705</v>
      </c>
      <c r="AA46" s="478">
        <v>271.69638891799656</v>
      </c>
      <c r="AB46" s="478">
        <v>100.76557497632402</v>
      </c>
      <c r="AC46" s="478">
        <v>99.306432915243008</v>
      </c>
      <c r="AD46" s="147">
        <v>127.92529425946601</v>
      </c>
      <c r="AE46" s="147"/>
      <c r="AF46" s="147"/>
      <c r="AG46" s="147"/>
      <c r="AH46" s="147"/>
      <c r="AI46" s="147"/>
      <c r="AJ46" s="147"/>
      <c r="AK46" s="147"/>
      <c r="AL46" s="147"/>
      <c r="AM46" s="147"/>
      <c r="AN46" s="147"/>
      <c r="AO46" s="147"/>
    </row>
    <row r="47" spans="2:41">
      <c r="B47" s="146" t="s">
        <v>607</v>
      </c>
      <c r="C47" s="477"/>
      <c r="D47" s="477"/>
      <c r="E47" s="477">
        <v>868.4807841811172</v>
      </c>
      <c r="F47" s="478">
        <v>740.1747688099997</v>
      </c>
      <c r="G47" s="478">
        <v>735.26118572423286</v>
      </c>
      <c r="H47" s="478">
        <v>1241.7731979122605</v>
      </c>
      <c r="I47" s="478">
        <v>2183.2016377</v>
      </c>
      <c r="J47" s="478">
        <v>1829.6318381300011</v>
      </c>
      <c r="K47" s="478">
        <v>1801.18598275</v>
      </c>
      <c r="L47" s="478">
        <v>1667.2624731589485</v>
      </c>
      <c r="M47" s="478">
        <v>1653.4761036736245</v>
      </c>
      <c r="N47" s="478">
        <v>1692.8106468263411</v>
      </c>
      <c r="O47" s="478">
        <v>1414.1166014278622</v>
      </c>
      <c r="P47" s="478">
        <v>1345.0216860024293</v>
      </c>
      <c r="Q47" s="478">
        <v>1122.3547478977275</v>
      </c>
      <c r="R47" s="478">
        <v>944.6747408288245</v>
      </c>
      <c r="S47" s="478">
        <v>985.80892838856107</v>
      </c>
      <c r="T47" s="478">
        <v>1039.9365054317516</v>
      </c>
      <c r="U47" s="478">
        <v>958.20887141802871</v>
      </c>
      <c r="V47" s="478">
        <v>859.17753869493242</v>
      </c>
      <c r="W47" s="478">
        <v>439.25481948581307</v>
      </c>
      <c r="X47" s="478">
        <v>477.24170586599541</v>
      </c>
      <c r="Y47" s="478">
        <v>489.21972831937575</v>
      </c>
      <c r="Z47" s="478">
        <v>637.81557462415458</v>
      </c>
      <c r="AA47" s="478">
        <v>642.78921024814713</v>
      </c>
      <c r="AB47" s="478">
        <v>782.23743288154049</v>
      </c>
      <c r="AC47" s="478">
        <v>454.03005143258099</v>
      </c>
      <c r="AD47" s="147">
        <v>834.48384125131054</v>
      </c>
      <c r="AE47" s="147"/>
      <c r="AF47" s="147"/>
      <c r="AG47" s="147"/>
      <c r="AH47" s="147"/>
      <c r="AI47" s="147"/>
      <c r="AJ47" s="147"/>
      <c r="AK47" s="147"/>
      <c r="AL47" s="147"/>
      <c r="AM47" s="147"/>
      <c r="AN47" s="147"/>
      <c r="AO47" s="147"/>
    </row>
    <row r="48" spans="2:41">
      <c r="B48" s="146" t="s">
        <v>608</v>
      </c>
      <c r="C48" s="477"/>
      <c r="D48" s="477"/>
      <c r="E48" s="477">
        <v>19.620565086904733</v>
      </c>
      <c r="F48" s="478">
        <v>47.939908110000005</v>
      </c>
      <c r="G48" s="478">
        <v>26.350912749418985</v>
      </c>
      <c r="H48" s="478">
        <v>26.368833929847433</v>
      </c>
      <c r="I48" s="478">
        <v>6.5500536900000004</v>
      </c>
      <c r="J48" s="478">
        <v>13.59079257</v>
      </c>
      <c r="K48" s="478">
        <v>20.12084119</v>
      </c>
      <c r="L48" s="478">
        <v>14.136523434371588</v>
      </c>
      <c r="M48" s="478">
        <v>3.370569953931414</v>
      </c>
      <c r="N48" s="478">
        <v>0.65157471865864403</v>
      </c>
      <c r="O48" s="478">
        <v>171.983742133899</v>
      </c>
      <c r="P48" s="478">
        <v>37.370053829999996</v>
      </c>
      <c r="Q48" s="478">
        <v>37.951445605186919</v>
      </c>
      <c r="R48" s="478">
        <v>38.448963060380486</v>
      </c>
      <c r="S48" s="478">
        <v>39.007823842666099</v>
      </c>
      <c r="T48" s="478">
        <v>87.951845750910294</v>
      </c>
      <c r="U48" s="478">
        <v>131.75057925804859</v>
      </c>
      <c r="V48" s="478">
        <v>171.79130311976363</v>
      </c>
      <c r="W48" s="478">
        <v>96.452704173636576</v>
      </c>
      <c r="X48" s="478">
        <v>154.51287607999998</v>
      </c>
      <c r="Y48" s="478">
        <v>156.26993353</v>
      </c>
      <c r="Z48" s="478">
        <v>126.93636216273929</v>
      </c>
      <c r="AA48" s="478">
        <v>77.216819792902896</v>
      </c>
      <c r="AB48" s="478">
        <v>68.505955793761871</v>
      </c>
      <c r="AC48" s="478">
        <v>40.719762132890317</v>
      </c>
      <c r="AD48" s="147">
        <v>11.688071984669021</v>
      </c>
      <c r="AE48" s="147"/>
      <c r="AF48" s="147"/>
      <c r="AG48" s="147"/>
      <c r="AH48" s="147"/>
      <c r="AI48" s="147"/>
      <c r="AJ48" s="147"/>
      <c r="AK48" s="147"/>
      <c r="AL48" s="147"/>
      <c r="AM48" s="147"/>
      <c r="AN48" s="147"/>
      <c r="AO48" s="147"/>
    </row>
    <row r="49" spans="2:41">
      <c r="B49" s="146" t="s">
        <v>609</v>
      </c>
      <c r="C49" s="477"/>
      <c r="D49" s="477"/>
      <c r="E49" s="477">
        <v>280.30029636432755</v>
      </c>
      <c r="F49" s="478">
        <v>282.58528310999998</v>
      </c>
      <c r="G49" s="478">
        <v>274.90761131604654</v>
      </c>
      <c r="H49" s="478">
        <v>379.06801627273188</v>
      </c>
      <c r="I49" s="478">
        <v>368.11110223000003</v>
      </c>
      <c r="J49" s="478">
        <v>472.33814891999998</v>
      </c>
      <c r="K49" s="478">
        <v>559.10193871000001</v>
      </c>
      <c r="L49" s="478">
        <v>466.23161330941878</v>
      </c>
      <c r="M49" s="478">
        <v>413.55877856379379</v>
      </c>
      <c r="N49" s="478">
        <v>478.11496399634393</v>
      </c>
      <c r="O49" s="478">
        <v>317.07318866536065</v>
      </c>
      <c r="P49" s="478">
        <v>478.11653172208651</v>
      </c>
      <c r="Q49" s="478">
        <v>263.11646601414174</v>
      </c>
      <c r="R49" s="478">
        <v>203.8613681108406</v>
      </c>
      <c r="S49" s="478">
        <v>183.07092280729586</v>
      </c>
      <c r="T49" s="478">
        <v>164.40271048360694</v>
      </c>
      <c r="U49" s="478">
        <v>112.48277339289447</v>
      </c>
      <c r="V49" s="478">
        <v>79.605149880716738</v>
      </c>
      <c r="W49" s="478">
        <v>84.322303118468355</v>
      </c>
      <c r="X49" s="478">
        <v>84.452655364147319</v>
      </c>
      <c r="Y49" s="478">
        <v>90.259944878138384</v>
      </c>
      <c r="Z49" s="478">
        <v>120.57586277111662</v>
      </c>
      <c r="AA49" s="478">
        <v>101.88922490027166</v>
      </c>
      <c r="AB49" s="478">
        <v>119.31891935500158</v>
      </c>
      <c r="AC49" s="478">
        <v>105.25473226724299</v>
      </c>
      <c r="AD49" s="147">
        <v>170.20380836456093</v>
      </c>
      <c r="AE49" s="147"/>
      <c r="AF49" s="147"/>
      <c r="AG49" s="147"/>
      <c r="AH49" s="147"/>
      <c r="AI49" s="147"/>
      <c r="AJ49" s="147"/>
      <c r="AK49" s="147"/>
      <c r="AL49" s="147"/>
      <c r="AM49" s="147"/>
      <c r="AN49" s="147"/>
      <c r="AO49" s="147"/>
    </row>
    <row r="50" spans="2:41">
      <c r="B50" s="146" t="s">
        <v>610</v>
      </c>
      <c r="C50" s="477"/>
      <c r="D50" s="477"/>
      <c r="E50" s="477">
        <v>16.853925796580807</v>
      </c>
      <c r="F50" s="478">
        <v>26.420687449999996</v>
      </c>
      <c r="G50" s="478">
        <v>20.792047852013305</v>
      </c>
      <c r="H50" s="478">
        <v>25.273229068830076</v>
      </c>
      <c r="I50" s="478">
        <v>31.552615810000002</v>
      </c>
      <c r="J50" s="478">
        <v>39.594943190000002</v>
      </c>
      <c r="K50" s="478">
        <v>43.376277279</v>
      </c>
      <c r="L50" s="478">
        <v>32.725046431138054</v>
      </c>
      <c r="M50" s="478">
        <v>26.851044179887293</v>
      </c>
      <c r="N50" s="478">
        <v>35.821961204983097</v>
      </c>
      <c r="O50" s="478">
        <v>63.516590527284009</v>
      </c>
      <c r="P50" s="478">
        <v>50.973108366497506</v>
      </c>
      <c r="Q50" s="478">
        <v>25.445647016533464</v>
      </c>
      <c r="R50" s="478">
        <v>31.576504737372733</v>
      </c>
      <c r="S50" s="478">
        <v>34.416730213003191</v>
      </c>
      <c r="T50" s="478">
        <v>251.00035069970428</v>
      </c>
      <c r="U50" s="478">
        <v>42.05355453759045</v>
      </c>
      <c r="V50" s="478">
        <v>51.361323324307833</v>
      </c>
      <c r="W50" s="478">
        <v>62.112867142294789</v>
      </c>
      <c r="X50" s="478">
        <v>461.27634147822351</v>
      </c>
      <c r="Y50" s="478">
        <v>484.76952971934878</v>
      </c>
      <c r="Z50" s="478">
        <v>450.24103024190731</v>
      </c>
      <c r="AA50" s="478">
        <v>230.47413858862879</v>
      </c>
      <c r="AB50" s="478">
        <v>229.10922415527469</v>
      </c>
      <c r="AC50" s="478">
        <v>35.664874481784949</v>
      </c>
      <c r="AD50" s="147">
        <v>39.80690676507502</v>
      </c>
      <c r="AE50" s="147"/>
      <c r="AF50" s="147"/>
      <c r="AG50" s="147"/>
      <c r="AH50" s="147"/>
      <c r="AI50" s="147"/>
      <c r="AJ50" s="147"/>
      <c r="AK50" s="147"/>
      <c r="AL50" s="147"/>
      <c r="AM50" s="147"/>
      <c r="AN50" s="147"/>
      <c r="AO50" s="147"/>
    </row>
    <row r="51" spans="2:41">
      <c r="B51" s="146" t="s">
        <v>611</v>
      </c>
      <c r="C51" s="477"/>
      <c r="D51" s="477"/>
      <c r="E51" s="477">
        <v>4904.1235133369428</v>
      </c>
      <c r="F51" s="478">
        <v>3892.3199377252058</v>
      </c>
      <c r="G51" s="478">
        <v>6034.2194351878597</v>
      </c>
      <c r="H51" s="478">
        <v>5068.17732828727</v>
      </c>
      <c r="I51" s="478">
        <v>4048.7535206631019</v>
      </c>
      <c r="J51" s="478">
        <v>5009.1487747899982</v>
      </c>
      <c r="K51" s="478">
        <v>5451.1427564999967</v>
      </c>
      <c r="L51" s="478">
        <v>5465.4534844888694</v>
      </c>
      <c r="M51" s="478">
        <v>6077.5552129619009</v>
      </c>
      <c r="N51" s="478">
        <v>5923.195237986547</v>
      </c>
      <c r="O51" s="478">
        <v>5093.6471858692394</v>
      </c>
      <c r="P51" s="478">
        <v>5200.8835997722208</v>
      </c>
      <c r="Q51" s="478">
        <v>4537.2331273011168</v>
      </c>
      <c r="R51" s="478">
        <v>4611.7115806047386</v>
      </c>
      <c r="S51" s="478">
        <v>4554.2402075309965</v>
      </c>
      <c r="T51" s="478">
        <v>4361.0287484184</v>
      </c>
      <c r="U51" s="478">
        <v>3860.1436440150319</v>
      </c>
      <c r="V51" s="478">
        <v>4265.6615381826596</v>
      </c>
      <c r="W51" s="478">
        <v>5443.1696965025312</v>
      </c>
      <c r="X51" s="478">
        <v>3095.3636170841837</v>
      </c>
      <c r="Y51" s="478">
        <v>2644.3648513456669</v>
      </c>
      <c r="Z51" s="478">
        <v>2605.905617220496</v>
      </c>
      <c r="AA51" s="478">
        <v>3478.7361947485556</v>
      </c>
      <c r="AB51" s="478">
        <v>1840.1073795858147</v>
      </c>
      <c r="AC51" s="478">
        <v>1678.8208285077055</v>
      </c>
      <c r="AD51" s="147">
        <v>1133.8451427818418</v>
      </c>
      <c r="AE51" s="147"/>
      <c r="AF51" s="147"/>
      <c r="AG51" s="147"/>
      <c r="AH51" s="147"/>
      <c r="AI51" s="147"/>
      <c r="AJ51" s="147"/>
      <c r="AK51" s="147"/>
      <c r="AL51" s="147"/>
      <c r="AM51" s="147"/>
      <c r="AN51" s="147"/>
      <c r="AO51" s="147"/>
    </row>
    <row r="52" spans="2:41">
      <c r="B52" s="146" t="s">
        <v>612</v>
      </c>
      <c r="C52" s="477"/>
      <c r="D52" s="477"/>
      <c r="E52" s="477">
        <v>503.07347343868281</v>
      </c>
      <c r="F52" s="478">
        <v>487.80319946999992</v>
      </c>
      <c r="G52" s="478">
        <v>613.68692495265736</v>
      </c>
      <c r="H52" s="478">
        <v>610.82029656378336</v>
      </c>
      <c r="I52" s="478">
        <v>618.83597778000012</v>
      </c>
      <c r="J52" s="478">
        <v>721.3865763099999</v>
      </c>
      <c r="K52" s="478">
        <v>672.99458033000008</v>
      </c>
      <c r="L52" s="478">
        <v>819.98805974095103</v>
      </c>
      <c r="M52" s="478">
        <v>568.05783816332053</v>
      </c>
      <c r="N52" s="478">
        <v>609.89906178281603</v>
      </c>
      <c r="O52" s="478">
        <v>670.11556978550607</v>
      </c>
      <c r="P52" s="478">
        <v>818.59068820877974</v>
      </c>
      <c r="Q52" s="478">
        <v>566.47758504313924</v>
      </c>
      <c r="R52" s="478">
        <v>566.58512366044556</v>
      </c>
      <c r="S52" s="478">
        <v>551.53210960023921</v>
      </c>
      <c r="T52" s="478">
        <v>576.4974437537287</v>
      </c>
      <c r="U52" s="478">
        <v>574.36828892929088</v>
      </c>
      <c r="V52" s="478">
        <v>354.44798115411356</v>
      </c>
      <c r="W52" s="478">
        <v>252.48346581494761</v>
      </c>
      <c r="X52" s="478">
        <v>313.85197221110786</v>
      </c>
      <c r="Y52" s="478">
        <v>342.16523758943543</v>
      </c>
      <c r="Z52" s="478">
        <v>346.65272226235345</v>
      </c>
      <c r="AA52" s="478">
        <v>283.46065508007155</v>
      </c>
      <c r="AB52" s="478">
        <v>277.07685224101414</v>
      </c>
      <c r="AC52" s="478">
        <v>239.94856248945806</v>
      </c>
      <c r="AD52" s="147">
        <v>297.01242647065095</v>
      </c>
      <c r="AE52" s="147"/>
      <c r="AF52" s="147"/>
      <c r="AG52" s="147"/>
      <c r="AH52" s="147"/>
      <c r="AI52" s="147"/>
      <c r="AJ52" s="147"/>
      <c r="AK52" s="147"/>
      <c r="AL52" s="147"/>
      <c r="AM52" s="147"/>
      <c r="AN52" s="147"/>
      <c r="AO52" s="147"/>
    </row>
    <row r="53" spans="2:41">
      <c r="B53" s="146" t="s">
        <v>613</v>
      </c>
      <c r="C53" s="477"/>
      <c r="D53" s="477"/>
      <c r="E53" s="477">
        <v>316.7061823032343</v>
      </c>
      <c r="F53" s="478">
        <v>304.30573206999998</v>
      </c>
      <c r="G53" s="478">
        <v>323.02193818848593</v>
      </c>
      <c r="H53" s="478">
        <v>291.64807373096477</v>
      </c>
      <c r="I53" s="478">
        <v>352.15953311000004</v>
      </c>
      <c r="J53" s="478">
        <v>291.40359179999996</v>
      </c>
      <c r="K53" s="478">
        <v>295.27805853499996</v>
      </c>
      <c r="L53" s="478">
        <v>314.18789723502431</v>
      </c>
      <c r="M53" s="478">
        <v>226.22436283747379</v>
      </c>
      <c r="N53" s="478">
        <v>260.19589311797307</v>
      </c>
      <c r="O53" s="478">
        <v>71.987517962201395</v>
      </c>
      <c r="P53" s="478">
        <v>336.45352902433137</v>
      </c>
      <c r="Q53" s="478">
        <v>310.80426276008319</v>
      </c>
      <c r="R53" s="478">
        <v>373.74461365205696</v>
      </c>
      <c r="S53" s="478">
        <v>382.69778834550607</v>
      </c>
      <c r="T53" s="478">
        <v>385.15565026783747</v>
      </c>
      <c r="U53" s="478">
        <v>346.9619332369345</v>
      </c>
      <c r="V53" s="478">
        <v>365.69550220715246</v>
      </c>
      <c r="W53" s="478">
        <v>190.96570216178506</v>
      </c>
      <c r="X53" s="478">
        <v>220.06026616839483</v>
      </c>
      <c r="Y53" s="478">
        <v>280.72649717380352</v>
      </c>
      <c r="Z53" s="478">
        <v>305.50737844963203</v>
      </c>
      <c r="AA53" s="478">
        <v>429.57593680986497</v>
      </c>
      <c r="AB53" s="478">
        <v>407.90496177541422</v>
      </c>
      <c r="AC53" s="478">
        <v>292.33231015445199</v>
      </c>
      <c r="AD53" s="147">
        <v>430.12953498330307</v>
      </c>
      <c r="AE53" s="147"/>
      <c r="AF53" s="147"/>
      <c r="AG53" s="147"/>
      <c r="AH53" s="147"/>
      <c r="AI53" s="147"/>
      <c r="AJ53" s="147"/>
      <c r="AK53" s="147"/>
      <c r="AL53" s="147"/>
      <c r="AM53" s="147"/>
      <c r="AN53" s="147"/>
      <c r="AO53" s="147"/>
    </row>
    <row r="54" spans="2:41">
      <c r="B54" s="146" t="s">
        <v>614</v>
      </c>
      <c r="C54" s="477"/>
      <c r="D54" s="477"/>
      <c r="E54" s="477">
        <v>0</v>
      </c>
      <c r="F54" s="478">
        <v>0</v>
      </c>
      <c r="G54" s="478">
        <v>0</v>
      </c>
      <c r="H54" s="478">
        <v>0</v>
      </c>
      <c r="I54" s="478">
        <v>0</v>
      </c>
      <c r="J54" s="478">
        <v>0</v>
      </c>
      <c r="K54" s="478">
        <v>0</v>
      </c>
      <c r="L54" s="478">
        <v>-1</v>
      </c>
      <c r="M54" s="478">
        <v>0</v>
      </c>
      <c r="N54" s="478">
        <v>0</v>
      </c>
      <c r="O54" s="478">
        <v>0</v>
      </c>
      <c r="P54" s="478">
        <v>0</v>
      </c>
      <c r="Q54" s="478">
        <v>0</v>
      </c>
      <c r="R54" s="478">
        <v>0</v>
      </c>
      <c r="S54" s="478">
        <v>0</v>
      </c>
      <c r="T54" s="478">
        <v>0</v>
      </c>
      <c r="U54" s="478">
        <v>0</v>
      </c>
      <c r="V54" s="478">
        <v>0</v>
      </c>
      <c r="W54" s="478">
        <v>0</v>
      </c>
      <c r="X54" s="478">
        <v>0</v>
      </c>
      <c r="Y54" s="478">
        <v>0</v>
      </c>
      <c r="Z54" s="478">
        <v>0</v>
      </c>
      <c r="AA54" s="478">
        <v>0</v>
      </c>
      <c r="AB54" s="478">
        <v>0</v>
      </c>
      <c r="AC54" s="478">
        <v>0</v>
      </c>
      <c r="AD54" s="147">
        <v>0</v>
      </c>
      <c r="AE54" s="147"/>
      <c r="AF54" s="147"/>
      <c r="AG54" s="147"/>
      <c r="AH54" s="147"/>
      <c r="AI54" s="147"/>
      <c r="AJ54" s="147"/>
      <c r="AK54" s="147"/>
      <c r="AL54" s="147"/>
      <c r="AM54" s="147"/>
      <c r="AN54" s="147"/>
      <c r="AO54" s="147"/>
    </row>
    <row r="55" spans="2:41">
      <c r="B55" s="150" t="s">
        <v>656</v>
      </c>
      <c r="C55" s="479"/>
      <c r="D55" s="479"/>
      <c r="E55" s="479">
        <v>7943.0722384387864</v>
      </c>
      <c r="F55" s="480">
        <v>6891.9322350552056</v>
      </c>
      <c r="G55" s="480">
        <v>9244.6942205063642</v>
      </c>
      <c r="H55" s="480">
        <v>8956.657742319303</v>
      </c>
      <c r="I55" s="480">
        <v>9112.0458472531027</v>
      </c>
      <c r="J55" s="480">
        <v>9640.0871332399984</v>
      </c>
      <c r="K55" s="480">
        <v>10312.642077323997</v>
      </c>
      <c r="L55" s="480">
        <v>10047.291070712665</v>
      </c>
      <c r="M55" s="480">
        <v>10058.797157626201</v>
      </c>
      <c r="N55" s="480">
        <v>10104.598250210352</v>
      </c>
      <c r="O55" s="480">
        <v>9275.1484831295311</v>
      </c>
      <c r="P55" s="480">
        <v>9501.8292309299995</v>
      </c>
      <c r="Q55" s="480">
        <v>8027.360741947251</v>
      </c>
      <c r="R55" s="480">
        <v>7650.6418627662815</v>
      </c>
      <c r="S55" s="480">
        <v>7859.6573341480325</v>
      </c>
      <c r="T55" s="480">
        <v>7839.0879634346948</v>
      </c>
      <c r="U55" s="480">
        <v>6899.3123303366992</v>
      </c>
      <c r="V55" s="480">
        <v>7015.7403616017727</v>
      </c>
      <c r="W55" s="480">
        <v>7401.6491708123385</v>
      </c>
      <c r="X55" s="480">
        <v>5636.3430565708813</v>
      </c>
      <c r="Y55" s="480">
        <v>5330.2015061558232</v>
      </c>
      <c r="Z55" s="480">
        <v>5389.5550704050665</v>
      </c>
      <c r="AA55" s="480">
        <v>6067.7620980101747</v>
      </c>
      <c r="AB55" s="480">
        <v>4269.077735982889</v>
      </c>
      <c r="AC55" s="480">
        <v>3324.0792997510184</v>
      </c>
      <c r="AD55" s="149">
        <v>3565.746386506506</v>
      </c>
      <c r="AE55" s="149"/>
      <c r="AF55" s="149"/>
      <c r="AG55" s="149"/>
      <c r="AH55" s="149"/>
      <c r="AI55" s="149"/>
      <c r="AJ55" s="149"/>
      <c r="AK55" s="149"/>
      <c r="AL55" s="149"/>
      <c r="AM55" s="149"/>
      <c r="AN55" s="149"/>
      <c r="AO55" s="149"/>
    </row>
    <row r="56" spans="2:41">
      <c r="B56" s="146" t="s">
        <v>616</v>
      </c>
      <c r="C56" s="477"/>
      <c r="D56" s="477"/>
      <c r="E56" s="477">
        <v>4397.5736200906476</v>
      </c>
      <c r="F56" s="478">
        <v>4869.5042629400032</v>
      </c>
      <c r="G56" s="478">
        <v>4902.1619306806742</v>
      </c>
      <c r="H56" s="478">
        <v>5064.9892512806946</v>
      </c>
      <c r="I56" s="478">
        <v>5265.1143998799962</v>
      </c>
      <c r="J56" s="478">
        <v>5116.0091603599976</v>
      </c>
      <c r="K56" s="478">
        <v>5551.9537897300006</v>
      </c>
      <c r="L56" s="478">
        <v>4424.6784292907432</v>
      </c>
      <c r="M56" s="478">
        <v>4297.2258334740573</v>
      </c>
      <c r="N56" s="478">
        <v>4097.2229680280197</v>
      </c>
      <c r="O56" s="478">
        <v>4297.7422554704681</v>
      </c>
      <c r="P56" s="478">
        <v>3836.2758136700013</v>
      </c>
      <c r="Q56" s="478">
        <v>3721.3416476527518</v>
      </c>
      <c r="R56" s="478">
        <v>3880.100475833719</v>
      </c>
      <c r="S56" s="478">
        <v>3953.2581044519657</v>
      </c>
      <c r="T56" s="478">
        <v>3266.6435992399988</v>
      </c>
      <c r="U56" s="478">
        <v>3352.8429993379941</v>
      </c>
      <c r="V56" s="478">
        <v>3400.4024528499986</v>
      </c>
      <c r="W56" s="478">
        <v>2719.5274666394357</v>
      </c>
      <c r="X56" s="478">
        <v>2680.760288206206</v>
      </c>
      <c r="Y56" s="478">
        <v>2994.1535560441785</v>
      </c>
      <c r="Z56" s="478">
        <v>2603.009120415014</v>
      </c>
      <c r="AA56" s="478">
        <v>3115.9097109898244</v>
      </c>
      <c r="AB56" s="478">
        <v>2752.8709188795674</v>
      </c>
      <c r="AC56" s="478">
        <v>2799.5860804794061</v>
      </c>
      <c r="AD56" s="147">
        <v>3233.3168439464107</v>
      </c>
      <c r="AE56" s="147"/>
      <c r="AF56" s="147"/>
      <c r="AG56" s="147"/>
      <c r="AH56" s="147"/>
      <c r="AI56" s="147"/>
      <c r="AJ56" s="147"/>
      <c r="AK56" s="147"/>
      <c r="AL56" s="147"/>
      <c r="AM56" s="147"/>
      <c r="AN56" s="147"/>
      <c r="AO56" s="147"/>
    </row>
    <row r="57" spans="2:41">
      <c r="B57" s="150" t="s">
        <v>657</v>
      </c>
      <c r="C57" s="479"/>
      <c r="D57" s="479"/>
      <c r="E57" s="479">
        <v>12340.645858529435</v>
      </c>
      <c r="F57" s="480">
        <v>11761.436497995208</v>
      </c>
      <c r="G57" s="480">
        <v>14146.856151187039</v>
      </c>
      <c r="H57" s="480">
        <v>14021.646993599998</v>
      </c>
      <c r="I57" s="480">
        <v>14377.160247133099</v>
      </c>
      <c r="J57" s="480">
        <v>14756.096293599996</v>
      </c>
      <c r="K57" s="480">
        <v>15864.595867053999</v>
      </c>
      <c r="L57" s="480">
        <v>14471.969500003408</v>
      </c>
      <c r="M57" s="480">
        <v>14356.022991100257</v>
      </c>
      <c r="N57" s="480">
        <v>14201.821218238372</v>
      </c>
      <c r="O57" s="480">
        <v>13572.890738599999</v>
      </c>
      <c r="P57" s="480">
        <v>13338.105044600001</v>
      </c>
      <c r="Q57" s="480">
        <v>11748.702389600003</v>
      </c>
      <c r="R57" s="480">
        <v>11530.742338600001</v>
      </c>
      <c r="S57" s="480">
        <v>11812.915438599997</v>
      </c>
      <c r="T57" s="480">
        <v>11105.731562674693</v>
      </c>
      <c r="U57" s="480">
        <v>10252.155329674693</v>
      </c>
      <c r="V57" s="480">
        <v>10416.14281445177</v>
      </c>
      <c r="W57" s="480">
        <v>10121.176637451774</v>
      </c>
      <c r="X57" s="480">
        <v>8317.1033447770878</v>
      </c>
      <c r="Y57" s="480">
        <v>8324.3550622000021</v>
      </c>
      <c r="Z57" s="480">
        <v>7992.5641908200805</v>
      </c>
      <c r="AA57" s="480">
        <v>9183.6718089999995</v>
      </c>
      <c r="AB57" s="480">
        <v>7021.9486548624564</v>
      </c>
      <c r="AC57" s="480">
        <v>6123.6653802304245</v>
      </c>
      <c r="AD57" s="149">
        <v>6799.0632304529172</v>
      </c>
      <c r="AE57" s="149"/>
      <c r="AF57" s="149"/>
      <c r="AG57" s="149"/>
      <c r="AH57" s="149"/>
      <c r="AI57" s="149"/>
      <c r="AJ57" s="149"/>
      <c r="AK57" s="149"/>
      <c r="AL57" s="149"/>
      <c r="AM57" s="149"/>
      <c r="AN57" s="149"/>
      <c r="AO57" s="149"/>
    </row>
    <row r="58" spans="2:41">
      <c r="C58" s="481"/>
      <c r="D58" s="481"/>
      <c r="E58" s="481"/>
      <c r="F58" s="481"/>
      <c r="G58" s="481"/>
      <c r="H58" s="481"/>
      <c r="I58" s="481"/>
      <c r="J58" s="481"/>
      <c r="K58" s="481"/>
      <c r="L58" s="481"/>
      <c r="M58" s="481"/>
      <c r="N58" s="481"/>
      <c r="O58" s="481"/>
      <c r="P58" s="481"/>
      <c r="Q58" s="481"/>
      <c r="R58" s="481"/>
      <c r="S58" s="481"/>
      <c r="T58" s="481"/>
      <c r="U58" s="481"/>
      <c r="V58" s="481"/>
      <c r="W58" s="481"/>
      <c r="X58" s="481"/>
      <c r="Y58" s="481"/>
      <c r="Z58" s="481"/>
      <c r="AA58" s="481"/>
      <c r="AB58" s="481"/>
      <c r="AC58" s="481"/>
    </row>
    <row r="59" spans="2:41">
      <c r="B59" s="90" t="s">
        <v>658</v>
      </c>
      <c r="C59" s="475" t="str">
        <f t="shared" ref="C59:E59" si="12">C$5</f>
        <v>4Q26</v>
      </c>
      <c r="D59" s="475" t="str">
        <f t="shared" si="12"/>
        <v>3Q26</v>
      </c>
      <c r="E59" s="475" t="str">
        <f t="shared" si="12"/>
        <v>2Q26</v>
      </c>
      <c r="F59" s="476" t="s">
        <v>534</v>
      </c>
      <c r="G59" s="476" t="s">
        <v>535</v>
      </c>
      <c r="H59" s="476" t="s">
        <v>536</v>
      </c>
      <c r="I59" s="476" t="s">
        <v>537</v>
      </c>
      <c r="J59" s="476" t="s">
        <v>538</v>
      </c>
      <c r="K59" s="476" t="s">
        <v>539</v>
      </c>
      <c r="L59" s="476" t="s">
        <v>540</v>
      </c>
      <c r="M59" s="476" t="s">
        <v>541</v>
      </c>
      <c r="N59" s="476" t="s">
        <v>542</v>
      </c>
      <c r="O59" s="476" t="s">
        <v>543</v>
      </c>
      <c r="P59" s="476" t="s">
        <v>544</v>
      </c>
      <c r="Q59" s="476" t="s">
        <v>545</v>
      </c>
      <c r="R59" s="476" t="s">
        <v>485</v>
      </c>
      <c r="S59" s="476" t="s">
        <v>546</v>
      </c>
      <c r="T59" s="476" t="s">
        <v>547</v>
      </c>
      <c r="U59" s="476" t="s">
        <v>548</v>
      </c>
      <c r="V59" s="476" t="s">
        <v>489</v>
      </c>
      <c r="W59" s="476" t="s">
        <v>490</v>
      </c>
      <c r="X59" s="476" t="s">
        <v>491</v>
      </c>
      <c r="Y59" s="476" t="s">
        <v>492</v>
      </c>
      <c r="Z59" s="476" t="s">
        <v>493</v>
      </c>
      <c r="AA59" s="476" t="s">
        <v>494</v>
      </c>
      <c r="AB59" s="476" t="s">
        <v>495</v>
      </c>
      <c r="AC59" s="476" t="s">
        <v>496</v>
      </c>
      <c r="AD59" s="138" t="s">
        <v>497</v>
      </c>
      <c r="AE59" s="138"/>
      <c r="AF59" s="138"/>
      <c r="AG59" s="138"/>
      <c r="AH59" s="138"/>
      <c r="AI59" s="138"/>
      <c r="AJ59" s="138"/>
      <c r="AK59" s="138"/>
      <c r="AL59" s="138"/>
      <c r="AM59" s="138"/>
      <c r="AN59" s="138"/>
      <c r="AO59" s="138"/>
    </row>
    <row r="60" spans="2:41">
      <c r="B60" s="146" t="s">
        <v>603</v>
      </c>
      <c r="C60" s="477"/>
      <c r="D60" s="477"/>
      <c r="E60" s="477">
        <v>0</v>
      </c>
      <c r="F60" s="478">
        <v>0</v>
      </c>
      <c r="G60" s="478">
        <v>0</v>
      </c>
      <c r="H60" s="478">
        <v>0</v>
      </c>
      <c r="I60" s="478">
        <v>0</v>
      </c>
      <c r="J60" s="478">
        <v>0</v>
      </c>
      <c r="K60" s="478">
        <v>0</v>
      </c>
      <c r="L60" s="478">
        <v>0</v>
      </c>
      <c r="M60" s="478">
        <v>0</v>
      </c>
      <c r="N60" s="478">
        <v>0</v>
      </c>
      <c r="O60" s="478">
        <v>16.3296786267796</v>
      </c>
      <c r="P60" s="478">
        <v>1.3809048095859533</v>
      </c>
      <c r="Q60" s="478">
        <v>1.44442829347991</v>
      </c>
      <c r="R60" s="478">
        <v>1.42568421</v>
      </c>
      <c r="S60" s="478">
        <v>0</v>
      </c>
      <c r="T60" s="478">
        <v>0</v>
      </c>
      <c r="U60" s="478">
        <v>8.9651899999999993E-2</v>
      </c>
      <c r="V60" s="478">
        <v>1.0523973400000002</v>
      </c>
      <c r="W60" s="478">
        <v>0.29589093999999999</v>
      </c>
      <c r="X60" s="478">
        <v>0.29589093999999999</v>
      </c>
      <c r="Y60" s="478">
        <v>0.31589094000000001</v>
      </c>
      <c r="Z60" s="478">
        <v>0.74019780000000002</v>
      </c>
      <c r="AA60" s="478">
        <v>0.16573225</v>
      </c>
      <c r="AB60" s="478">
        <v>0.64571348000000006</v>
      </c>
      <c r="AC60" s="478">
        <v>1.2794037099999997</v>
      </c>
      <c r="AD60" s="147">
        <v>0.73093267000000006</v>
      </c>
      <c r="AE60" s="147"/>
      <c r="AF60" s="147"/>
      <c r="AG60" s="147"/>
      <c r="AH60" s="147"/>
      <c r="AI60" s="147"/>
      <c r="AJ60" s="147"/>
      <c r="AK60" s="147"/>
      <c r="AL60" s="147"/>
      <c r="AM60" s="147"/>
      <c r="AN60" s="147"/>
      <c r="AO60" s="147"/>
    </row>
    <row r="61" spans="2:41">
      <c r="B61" s="146" t="s">
        <v>604</v>
      </c>
      <c r="C61" s="477"/>
      <c r="D61" s="477"/>
      <c r="E61" s="477">
        <v>81.641687209367291</v>
      </c>
      <c r="F61" s="478">
        <v>84.175532540000006</v>
      </c>
      <c r="G61" s="478">
        <v>99.957465851977332</v>
      </c>
      <c r="H61" s="478">
        <v>103.1853706519164</v>
      </c>
      <c r="I61" s="478">
        <v>66.477514839999998</v>
      </c>
      <c r="J61" s="478">
        <v>96.988361619999978</v>
      </c>
      <c r="K61" s="478">
        <v>92.773169749999994</v>
      </c>
      <c r="L61" s="478">
        <v>86.696041086361689</v>
      </c>
      <c r="M61" s="478">
        <v>80.512666206807637</v>
      </c>
      <c r="N61" s="478">
        <v>87.630080672349081</v>
      </c>
      <c r="O61" s="478">
        <v>53.246239569783526</v>
      </c>
      <c r="P61" s="478">
        <v>76.477210182493664</v>
      </c>
      <c r="Q61" s="478">
        <v>62.938251623472631</v>
      </c>
      <c r="R61" s="478">
        <v>64.427860999999993</v>
      </c>
      <c r="S61" s="478">
        <v>46.775411440000013</v>
      </c>
      <c r="T61" s="478">
        <v>55.458137660000006</v>
      </c>
      <c r="U61" s="478">
        <v>37.613060769999997</v>
      </c>
      <c r="V61" s="478">
        <v>36.180311620000005</v>
      </c>
      <c r="W61" s="478">
        <v>48.21137761</v>
      </c>
      <c r="X61" s="478">
        <v>66.390057939999991</v>
      </c>
      <c r="Y61" s="478">
        <v>71.414986560000003</v>
      </c>
      <c r="Z61" s="478">
        <v>53.154605489999994</v>
      </c>
      <c r="AA61" s="478">
        <v>24.064894019999997</v>
      </c>
      <c r="AB61" s="478">
        <v>15.501510719999999</v>
      </c>
      <c r="AC61" s="478">
        <v>18.194602060000001</v>
      </c>
      <c r="AD61" s="147">
        <v>18.39418199</v>
      </c>
      <c r="AE61" s="147"/>
      <c r="AF61" s="147"/>
      <c r="AG61" s="147"/>
      <c r="AH61" s="147"/>
      <c r="AI61" s="147"/>
      <c r="AJ61" s="147"/>
      <c r="AK61" s="147"/>
      <c r="AL61" s="147"/>
      <c r="AM61" s="147"/>
      <c r="AN61" s="147"/>
      <c r="AO61" s="147"/>
    </row>
    <row r="62" spans="2:41">
      <c r="B62" s="146" t="s">
        <v>605</v>
      </c>
      <c r="C62" s="477"/>
      <c r="D62" s="477"/>
      <c r="E62" s="477">
        <v>53.483814503485149</v>
      </c>
      <c r="F62" s="478">
        <v>52.569956270000006</v>
      </c>
      <c r="G62" s="478">
        <v>53.157737503992159</v>
      </c>
      <c r="H62" s="478">
        <v>53.483719779962847</v>
      </c>
      <c r="I62" s="478">
        <v>42.973115279999995</v>
      </c>
      <c r="J62" s="478">
        <v>41.118180789999997</v>
      </c>
      <c r="K62" s="478">
        <v>41.998030659999998</v>
      </c>
      <c r="L62" s="478">
        <v>29.228214548889788</v>
      </c>
      <c r="M62" s="478">
        <v>4.642638321574915</v>
      </c>
      <c r="N62" s="478">
        <v>4.8909987058773714</v>
      </c>
      <c r="O62" s="478">
        <v>4.6368867807089886</v>
      </c>
      <c r="P62" s="478">
        <v>3.9284926000000002</v>
      </c>
      <c r="Q62" s="478">
        <v>3.22639955</v>
      </c>
      <c r="R62" s="478">
        <v>2.2583905899999999</v>
      </c>
      <c r="S62" s="478">
        <v>2.0460255699999998</v>
      </c>
      <c r="T62" s="478">
        <v>2.04665309</v>
      </c>
      <c r="U62" s="478">
        <v>2.0537597000000001</v>
      </c>
      <c r="V62" s="478">
        <v>2.0770574399999999</v>
      </c>
      <c r="W62" s="478">
        <v>2.0974675199999999</v>
      </c>
      <c r="X62" s="478">
        <v>6.0010480300000006</v>
      </c>
      <c r="Y62" s="478">
        <v>18.20617914</v>
      </c>
      <c r="Z62" s="478">
        <v>20.380998630000001</v>
      </c>
      <c r="AA62" s="478">
        <v>18.188085230000002</v>
      </c>
      <c r="AB62" s="478">
        <v>15.8894562</v>
      </c>
      <c r="AC62" s="478">
        <v>16.567396810000002</v>
      </c>
      <c r="AD62" s="147">
        <v>4.4675979999999997</v>
      </c>
      <c r="AE62" s="147"/>
      <c r="AF62" s="147"/>
      <c r="AG62" s="147"/>
      <c r="AH62" s="147"/>
      <c r="AI62" s="147"/>
      <c r="AJ62" s="147"/>
      <c r="AK62" s="147"/>
      <c r="AL62" s="147"/>
      <c r="AM62" s="147"/>
      <c r="AN62" s="147"/>
      <c r="AO62" s="147"/>
    </row>
    <row r="63" spans="2:41">
      <c r="B63" s="146" t="s">
        <v>606</v>
      </c>
      <c r="C63" s="477"/>
      <c r="D63" s="477"/>
      <c r="E63" s="477">
        <v>284.80121374449271</v>
      </c>
      <c r="F63" s="478">
        <v>277.44388142000003</v>
      </c>
      <c r="G63" s="478">
        <v>254.87471471030526</v>
      </c>
      <c r="H63" s="478">
        <v>290.93094727885472</v>
      </c>
      <c r="I63" s="478">
        <v>38.399165930000002</v>
      </c>
      <c r="J63" s="478">
        <v>60.896884149999998</v>
      </c>
      <c r="K63" s="478">
        <v>60.313804489999988</v>
      </c>
      <c r="L63" s="478">
        <v>58.531809266537159</v>
      </c>
      <c r="M63" s="478">
        <v>72.088830910998439</v>
      </c>
      <c r="N63" s="478">
        <v>49.468159022120169</v>
      </c>
      <c r="O63" s="478">
        <v>48.737801707624001</v>
      </c>
      <c r="P63" s="478">
        <v>21.725264087020449</v>
      </c>
      <c r="Q63" s="478">
        <v>11.708649470000001</v>
      </c>
      <c r="R63" s="478">
        <v>4.1962618599999999</v>
      </c>
      <c r="S63" s="478">
        <v>0</v>
      </c>
      <c r="T63" s="478">
        <v>1.6864142800000002</v>
      </c>
      <c r="U63" s="478">
        <v>2.1390764</v>
      </c>
      <c r="V63" s="478">
        <v>2.41019439</v>
      </c>
      <c r="W63" s="478">
        <v>21.931194290000001</v>
      </c>
      <c r="X63" s="478">
        <v>23.053046459999997</v>
      </c>
      <c r="Y63" s="478">
        <v>21.116439130000003</v>
      </c>
      <c r="Z63" s="478">
        <v>31.962641020000003</v>
      </c>
      <c r="AA63" s="478">
        <v>4.0264608199999996</v>
      </c>
      <c r="AB63" s="478">
        <v>259.94386136000003</v>
      </c>
      <c r="AC63" s="478">
        <v>2.2565002199999999</v>
      </c>
      <c r="AD63" s="147">
        <v>2.2922250000000002</v>
      </c>
      <c r="AE63" s="147"/>
      <c r="AF63" s="147"/>
      <c r="AG63" s="147"/>
      <c r="AH63" s="147"/>
      <c r="AI63" s="147"/>
      <c r="AJ63" s="147"/>
      <c r="AK63" s="147"/>
      <c r="AL63" s="147"/>
      <c r="AM63" s="147"/>
      <c r="AN63" s="147"/>
      <c r="AO63" s="147"/>
    </row>
    <row r="64" spans="2:41">
      <c r="B64" s="146" t="s">
        <v>607</v>
      </c>
      <c r="C64" s="477"/>
      <c r="D64" s="477"/>
      <c r="E64" s="477">
        <v>345.8826054380998</v>
      </c>
      <c r="F64" s="478">
        <v>378.86482893000004</v>
      </c>
      <c r="G64" s="478">
        <v>382.24496059960904</v>
      </c>
      <c r="H64" s="478">
        <v>245.7860993668948</v>
      </c>
      <c r="I64" s="478">
        <v>715.62873078999996</v>
      </c>
      <c r="J64" s="478">
        <v>979.23810591000006</v>
      </c>
      <c r="K64" s="478">
        <v>976.11752951000005</v>
      </c>
      <c r="L64" s="478">
        <v>571.46491263604025</v>
      </c>
      <c r="M64" s="478">
        <v>540.6818733487836</v>
      </c>
      <c r="N64" s="478">
        <v>436.62698874943862</v>
      </c>
      <c r="O64" s="478">
        <v>405.06607659760908</v>
      </c>
      <c r="P64" s="478">
        <v>500.99219905761419</v>
      </c>
      <c r="Q64" s="478">
        <v>143.81694122177211</v>
      </c>
      <c r="R64" s="478">
        <v>101.39882426999998</v>
      </c>
      <c r="S64" s="478">
        <v>97.77680239999998</v>
      </c>
      <c r="T64" s="478">
        <v>98.671626759999953</v>
      </c>
      <c r="U64" s="478">
        <v>121.94016055999998</v>
      </c>
      <c r="V64" s="478">
        <v>86.662704479999988</v>
      </c>
      <c r="W64" s="478">
        <v>79.607807430000008</v>
      </c>
      <c r="X64" s="478">
        <v>75.666311770000007</v>
      </c>
      <c r="Y64" s="478">
        <v>82.46498960000001</v>
      </c>
      <c r="Z64" s="478">
        <v>95.83813395</v>
      </c>
      <c r="AA64" s="478">
        <v>76.298046379999988</v>
      </c>
      <c r="AB64" s="478">
        <v>71.470616069999991</v>
      </c>
      <c r="AC64" s="478">
        <v>76.155283499999996</v>
      </c>
      <c r="AD64" s="147">
        <v>83.886110459999998</v>
      </c>
      <c r="AE64" s="147"/>
      <c r="AF64" s="147"/>
      <c r="AG64" s="147"/>
      <c r="AH64" s="147"/>
      <c r="AI64" s="147"/>
      <c r="AJ64" s="147"/>
      <c r="AK64" s="147"/>
      <c r="AL64" s="147"/>
      <c r="AM64" s="147"/>
      <c r="AN64" s="147"/>
      <c r="AO64" s="147"/>
    </row>
    <row r="65" spans="2:41">
      <c r="B65" s="146" t="s">
        <v>608</v>
      </c>
      <c r="C65" s="477"/>
      <c r="D65" s="477"/>
      <c r="E65" s="477">
        <v>2.1532954641314781</v>
      </c>
      <c r="F65" s="478">
        <v>2.54</v>
      </c>
      <c r="G65" s="478">
        <v>2.9697778061934179</v>
      </c>
      <c r="H65" s="478">
        <v>3.3354607803078777</v>
      </c>
      <c r="I65" s="478">
        <v>1.42</v>
      </c>
      <c r="J65" s="478">
        <v>4</v>
      </c>
      <c r="K65" s="478">
        <v>4.5449709079999998</v>
      </c>
      <c r="L65" s="478">
        <v>4.7135911956378251</v>
      </c>
      <c r="M65" s="478">
        <v>5.2253126118916304</v>
      </c>
      <c r="N65" s="478">
        <v>5.6244618006548297</v>
      </c>
      <c r="O65" s="478">
        <v>334.719659097472</v>
      </c>
      <c r="P65" s="478">
        <v>0</v>
      </c>
      <c r="Q65" s="478">
        <v>0</v>
      </c>
      <c r="R65" s="478">
        <v>0</v>
      </c>
      <c r="S65" s="478">
        <v>0</v>
      </c>
      <c r="T65" s="478">
        <v>0</v>
      </c>
      <c r="U65" s="478">
        <v>0</v>
      </c>
      <c r="V65" s="478">
        <v>0</v>
      </c>
      <c r="W65" s="478">
        <v>3.0335713200000005</v>
      </c>
      <c r="X65" s="478">
        <v>2.34667073</v>
      </c>
      <c r="Y65" s="478">
        <v>2.34667073</v>
      </c>
      <c r="Z65" s="478">
        <v>2.34667073</v>
      </c>
      <c r="AA65" s="478">
        <v>2.3175091299999999</v>
      </c>
      <c r="AB65" s="478">
        <v>2.332681</v>
      </c>
      <c r="AC65" s="478">
        <v>2.2876834599999998</v>
      </c>
      <c r="AD65" s="147">
        <v>2.29176</v>
      </c>
      <c r="AE65" s="147"/>
      <c r="AF65" s="147"/>
      <c r="AG65" s="147"/>
      <c r="AH65" s="147"/>
      <c r="AI65" s="147"/>
      <c r="AJ65" s="147"/>
      <c r="AK65" s="147"/>
      <c r="AL65" s="147"/>
      <c r="AM65" s="147"/>
      <c r="AN65" s="147"/>
      <c r="AO65" s="147"/>
    </row>
    <row r="66" spans="2:41">
      <c r="B66" s="146" t="s">
        <v>609</v>
      </c>
      <c r="C66" s="477"/>
      <c r="D66" s="477"/>
      <c r="E66" s="477">
        <v>142.20470992771718</v>
      </c>
      <c r="F66" s="478">
        <v>142.75486572</v>
      </c>
      <c r="G66" s="478">
        <v>148.06248122026338</v>
      </c>
      <c r="H66" s="478">
        <v>33.471744939457487</v>
      </c>
      <c r="I66" s="478">
        <v>49.758353379999996</v>
      </c>
      <c r="J66" s="478">
        <v>40.052962500000007</v>
      </c>
      <c r="K66" s="478">
        <v>226.59319304999994</v>
      </c>
      <c r="L66" s="478">
        <v>372.16204607987243</v>
      </c>
      <c r="M66" s="478">
        <v>383.75647133026195</v>
      </c>
      <c r="N66" s="478">
        <v>430.10988493054793</v>
      </c>
      <c r="O66" s="478">
        <v>102.1791791531311</v>
      </c>
      <c r="P66" s="478">
        <v>316.34511168496266</v>
      </c>
      <c r="Q66" s="478">
        <v>492.53933094770002</v>
      </c>
      <c r="R66" s="478">
        <v>17.802263989999997</v>
      </c>
      <c r="S66" s="478">
        <v>18.121427839999996</v>
      </c>
      <c r="T66" s="478">
        <v>17.108648479999996</v>
      </c>
      <c r="U66" s="478">
        <v>11.743136159999999</v>
      </c>
      <c r="V66" s="478">
        <v>12.760733430000002</v>
      </c>
      <c r="W66" s="478">
        <v>22.30428951</v>
      </c>
      <c r="X66" s="478">
        <v>26.880746509999998</v>
      </c>
      <c r="Y66" s="478">
        <v>30.888180869999999</v>
      </c>
      <c r="Z66" s="478">
        <v>15.458457929999998</v>
      </c>
      <c r="AA66" s="478">
        <v>18.270663880000001</v>
      </c>
      <c r="AB66" s="478">
        <v>14.943171460000002</v>
      </c>
      <c r="AC66" s="478">
        <v>17.74623497</v>
      </c>
      <c r="AD66" s="147">
        <v>16.5349</v>
      </c>
      <c r="AE66" s="147"/>
      <c r="AF66" s="147"/>
      <c r="AG66" s="147"/>
      <c r="AH66" s="147"/>
      <c r="AI66" s="147"/>
      <c r="AJ66" s="147"/>
      <c r="AK66" s="147"/>
      <c r="AL66" s="147"/>
      <c r="AM66" s="147"/>
      <c r="AN66" s="147"/>
      <c r="AO66" s="147"/>
    </row>
    <row r="67" spans="2:41">
      <c r="B67" s="146" t="s">
        <v>610</v>
      </c>
      <c r="C67" s="477"/>
      <c r="D67" s="477"/>
      <c r="E67" s="477">
        <v>15.318623859999999</v>
      </c>
      <c r="F67" s="478">
        <v>12.844086019999999</v>
      </c>
      <c r="G67" s="478">
        <v>13.891466329068697</v>
      </c>
      <c r="H67" s="478">
        <v>7.6739932099999999</v>
      </c>
      <c r="I67" s="478">
        <v>6.9669714499999991</v>
      </c>
      <c r="J67" s="478">
        <v>5.0174809399999996</v>
      </c>
      <c r="K67" s="478">
        <v>8.089040240000001</v>
      </c>
      <c r="L67" s="478">
        <v>9.391345693840222</v>
      </c>
      <c r="M67" s="478">
        <v>9.7940874697552562</v>
      </c>
      <c r="N67" s="478">
        <v>9.8261564093365603</v>
      </c>
      <c r="O67" s="478">
        <v>21.838237191018401</v>
      </c>
      <c r="P67" s="478">
        <v>11.998537515973837</v>
      </c>
      <c r="Q67" s="478">
        <v>12.249470452807341</v>
      </c>
      <c r="R67" s="478">
        <v>13.603219889999998</v>
      </c>
      <c r="S67" s="478">
        <v>14.943073709999998</v>
      </c>
      <c r="T67" s="478">
        <v>14.983545219999998</v>
      </c>
      <c r="U67" s="478">
        <v>11.810162399999999</v>
      </c>
      <c r="V67" s="478">
        <v>11.891246169999999</v>
      </c>
      <c r="W67" s="478">
        <v>12.581894719999999</v>
      </c>
      <c r="X67" s="478">
        <v>11.009434559999999</v>
      </c>
      <c r="Y67" s="478">
        <v>11.1950699</v>
      </c>
      <c r="Z67" s="478">
        <v>15.114469370000002</v>
      </c>
      <c r="AA67" s="478">
        <v>13.282382960000001</v>
      </c>
      <c r="AB67" s="478">
        <v>3.9769629599999998</v>
      </c>
      <c r="AC67" s="478">
        <v>2.6107122600000001</v>
      </c>
      <c r="AD67" s="147">
        <v>2.6661077899999999</v>
      </c>
      <c r="AE67" s="147"/>
      <c r="AF67" s="147"/>
      <c r="AG67" s="147"/>
      <c r="AH67" s="147"/>
      <c r="AI67" s="147"/>
      <c r="AJ67" s="147"/>
      <c r="AK67" s="147"/>
      <c r="AL67" s="147"/>
      <c r="AM67" s="147"/>
      <c r="AN67" s="147"/>
      <c r="AO67" s="147"/>
    </row>
    <row r="68" spans="2:41">
      <c r="B68" s="146" t="s">
        <v>611</v>
      </c>
      <c r="C68" s="477"/>
      <c r="D68" s="477"/>
      <c r="E68" s="477">
        <v>1455.9145009478948</v>
      </c>
      <c r="F68" s="478">
        <v>1423.4703675378023</v>
      </c>
      <c r="G68" s="478">
        <v>1450.0890528803238</v>
      </c>
      <c r="H68" s="478">
        <v>1567.8177894889332</v>
      </c>
      <c r="I68" s="478">
        <v>999.48819097627859</v>
      </c>
      <c r="J68" s="478">
        <v>351.80416985208456</v>
      </c>
      <c r="K68" s="478">
        <v>324.12463211000011</v>
      </c>
      <c r="L68" s="478">
        <v>173.68997908624854</v>
      </c>
      <c r="M68" s="478">
        <v>242.06159552367964</v>
      </c>
      <c r="N68" s="478">
        <v>192.28465924832125</v>
      </c>
      <c r="O68" s="478">
        <v>411.91977682903337</v>
      </c>
      <c r="P68" s="478">
        <v>285.0713679292644</v>
      </c>
      <c r="Q68" s="478">
        <v>193.26969579899566</v>
      </c>
      <c r="R68" s="478">
        <v>219.13017720208495</v>
      </c>
      <c r="S68" s="478">
        <v>204.20226352208482</v>
      </c>
      <c r="T68" s="478">
        <v>73.638938902084845</v>
      </c>
      <c r="U68" s="478">
        <v>128.85550636208447</v>
      </c>
      <c r="V68" s="478">
        <v>131.66729504803124</v>
      </c>
      <c r="W68" s="478">
        <v>146.77266818803136</v>
      </c>
      <c r="X68" s="478">
        <v>147.35077524594647</v>
      </c>
      <c r="Y68" s="478">
        <v>110.0454516521082</v>
      </c>
      <c r="Z68" s="478">
        <v>95.253884666863698</v>
      </c>
      <c r="AA68" s="478">
        <v>-4.4131623000000602</v>
      </c>
      <c r="AB68" s="478">
        <v>-14.759851230000166</v>
      </c>
      <c r="AC68" s="478">
        <v>295.74459288644454</v>
      </c>
      <c r="AD68" s="147">
        <v>45.275885335392537</v>
      </c>
      <c r="AE68" s="147"/>
      <c r="AF68" s="147"/>
      <c r="AG68" s="147"/>
      <c r="AH68" s="147"/>
      <c r="AI68" s="147"/>
      <c r="AJ68" s="147"/>
      <c r="AK68" s="147"/>
      <c r="AL68" s="147"/>
      <c r="AM68" s="147"/>
      <c r="AN68" s="147"/>
      <c r="AO68" s="147"/>
    </row>
    <row r="69" spans="2:41">
      <c r="B69" s="146" t="s">
        <v>612</v>
      </c>
      <c r="C69" s="477"/>
      <c r="D69" s="477"/>
      <c r="E69" s="477">
        <v>307.8109269669377</v>
      </c>
      <c r="F69" s="478">
        <v>319.65096163999999</v>
      </c>
      <c r="G69" s="478">
        <v>294.25088532668565</v>
      </c>
      <c r="H69" s="478">
        <v>265.16035842376959</v>
      </c>
      <c r="I69" s="478">
        <v>336.83405339000001</v>
      </c>
      <c r="J69" s="478">
        <v>269.21290070000003</v>
      </c>
      <c r="K69" s="478">
        <v>282.11840459999996</v>
      </c>
      <c r="L69" s="478">
        <v>346.24484669388863</v>
      </c>
      <c r="M69" s="478">
        <v>480.88153861664978</v>
      </c>
      <c r="N69" s="478">
        <v>406.89933765623596</v>
      </c>
      <c r="O69" s="478">
        <v>251.90200096325628</v>
      </c>
      <c r="P69" s="478">
        <v>456.58943489720662</v>
      </c>
      <c r="Q69" s="478">
        <v>208.73243794364043</v>
      </c>
      <c r="R69" s="478">
        <v>44.404383409999994</v>
      </c>
      <c r="S69" s="478">
        <v>41.587915369999997</v>
      </c>
      <c r="T69" s="478">
        <v>44.728822779999994</v>
      </c>
      <c r="U69" s="478">
        <v>51.234751730000013</v>
      </c>
      <c r="V69" s="478">
        <v>34.02340951</v>
      </c>
      <c r="W69" s="478">
        <v>34.869457170000004</v>
      </c>
      <c r="X69" s="478">
        <v>35.061602969999996</v>
      </c>
      <c r="Y69" s="478">
        <v>43.331587540000008</v>
      </c>
      <c r="Z69" s="478">
        <v>45.549802869999994</v>
      </c>
      <c r="AA69" s="478">
        <v>37.035868970000003</v>
      </c>
      <c r="AB69" s="478">
        <v>46.508940450000004</v>
      </c>
      <c r="AC69" s="478">
        <v>45.935945050000001</v>
      </c>
      <c r="AD69" s="147">
        <v>30.827843120000004</v>
      </c>
      <c r="AE69" s="147"/>
      <c r="AF69" s="147"/>
      <c r="AG69" s="147"/>
      <c r="AH69" s="147"/>
      <c r="AI69" s="147"/>
      <c r="AJ69" s="147"/>
      <c r="AK69" s="147"/>
      <c r="AL69" s="147"/>
      <c r="AM69" s="147"/>
      <c r="AN69" s="147"/>
      <c r="AO69" s="147"/>
    </row>
    <row r="70" spans="2:41">
      <c r="B70" s="146" t="s">
        <v>613</v>
      </c>
      <c r="C70" s="477"/>
      <c r="D70" s="477"/>
      <c r="E70" s="477">
        <v>52.439296805419438</v>
      </c>
      <c r="F70" s="478">
        <v>55.28824221</v>
      </c>
      <c r="G70" s="478">
        <v>70.772649539191235</v>
      </c>
      <c r="H70" s="478">
        <v>84.181764394899218</v>
      </c>
      <c r="I70" s="478">
        <v>47.487504250000001</v>
      </c>
      <c r="J70" s="478">
        <v>54.563896819999997</v>
      </c>
      <c r="K70" s="478">
        <v>55.358152603999997</v>
      </c>
      <c r="L70" s="478">
        <v>53.926753672029641</v>
      </c>
      <c r="M70" s="478">
        <v>39.571963947728847</v>
      </c>
      <c r="N70" s="478">
        <v>47.170079514056148</v>
      </c>
      <c r="O70" s="478">
        <v>3.4400673282788277</v>
      </c>
      <c r="P70" s="478">
        <v>62.603927827962437</v>
      </c>
      <c r="Q70" s="478">
        <v>59.125091841245052</v>
      </c>
      <c r="R70" s="478">
        <v>65.97603264</v>
      </c>
      <c r="S70" s="478">
        <v>63.853857389999995</v>
      </c>
      <c r="T70" s="478">
        <v>59.448723390000005</v>
      </c>
      <c r="U70" s="478">
        <v>59.981476749999977</v>
      </c>
      <c r="V70" s="478">
        <v>59.312484980000008</v>
      </c>
      <c r="W70" s="478">
        <v>67.715520089999998</v>
      </c>
      <c r="X70" s="478">
        <v>71.277256739999999</v>
      </c>
      <c r="Y70" s="478">
        <v>76.348924850000017</v>
      </c>
      <c r="Z70" s="478">
        <v>67.059859689999968</v>
      </c>
      <c r="AA70" s="478">
        <v>43.404349140000001</v>
      </c>
      <c r="AB70" s="478">
        <v>52.554189089999994</v>
      </c>
      <c r="AC70" s="478">
        <v>60.270772789999981</v>
      </c>
      <c r="AD70" s="147">
        <v>51.038611659999994</v>
      </c>
      <c r="AE70" s="147"/>
      <c r="AF70" s="147"/>
      <c r="AG70" s="147"/>
      <c r="AH70" s="147"/>
      <c r="AI70" s="147"/>
      <c r="AJ70" s="147"/>
      <c r="AK70" s="147"/>
      <c r="AL70" s="147"/>
      <c r="AM70" s="147"/>
      <c r="AN70" s="147"/>
      <c r="AO70" s="147"/>
    </row>
    <row r="71" spans="2:41">
      <c r="B71" s="146" t="s">
        <v>614</v>
      </c>
      <c r="C71" s="477"/>
      <c r="D71" s="477"/>
      <c r="E71" s="477">
        <v>0</v>
      </c>
      <c r="F71" s="478">
        <v>0</v>
      </c>
      <c r="G71" s="478">
        <v>0</v>
      </c>
      <c r="H71" s="478">
        <v>0</v>
      </c>
      <c r="I71" s="478">
        <v>0</v>
      </c>
      <c r="J71" s="478">
        <v>0</v>
      </c>
      <c r="K71" s="478">
        <v>0</v>
      </c>
      <c r="L71" s="478">
        <v>-1</v>
      </c>
      <c r="M71" s="478">
        <v>0</v>
      </c>
      <c r="N71" s="478">
        <v>0</v>
      </c>
      <c r="O71" s="478">
        <v>0</v>
      </c>
      <c r="P71" s="478">
        <v>0</v>
      </c>
      <c r="Q71" s="478">
        <v>0</v>
      </c>
      <c r="R71" s="478">
        <v>0</v>
      </c>
      <c r="S71" s="478">
        <v>0</v>
      </c>
      <c r="T71" s="478">
        <v>0</v>
      </c>
      <c r="U71" s="478">
        <v>0</v>
      </c>
      <c r="V71" s="478">
        <v>0</v>
      </c>
      <c r="W71" s="478">
        <v>0</v>
      </c>
      <c r="X71" s="478">
        <v>0</v>
      </c>
      <c r="Y71" s="478">
        <v>0</v>
      </c>
      <c r="Z71" s="478">
        <v>0</v>
      </c>
      <c r="AA71" s="478">
        <v>0</v>
      </c>
      <c r="AB71" s="478">
        <v>0</v>
      </c>
      <c r="AC71" s="478">
        <v>0</v>
      </c>
      <c r="AD71" s="147">
        <v>0</v>
      </c>
      <c r="AE71" s="147"/>
      <c r="AF71" s="147"/>
      <c r="AG71" s="147"/>
      <c r="AH71" s="147"/>
      <c r="AI71" s="147"/>
      <c r="AJ71" s="147"/>
      <c r="AK71" s="147"/>
      <c r="AL71" s="147"/>
      <c r="AM71" s="147"/>
      <c r="AN71" s="147"/>
      <c r="AO71" s="147"/>
    </row>
    <row r="72" spans="2:41">
      <c r="B72" s="150" t="s">
        <v>659</v>
      </c>
      <c r="C72" s="479"/>
      <c r="D72" s="479"/>
      <c r="E72" s="479">
        <v>2741.6506748675451</v>
      </c>
      <c r="F72" s="480">
        <v>2749.6027222878024</v>
      </c>
      <c r="G72" s="480">
        <v>2770.2711917676102</v>
      </c>
      <c r="H72" s="480">
        <v>2655.0272483149965</v>
      </c>
      <c r="I72" s="480">
        <v>2305.4336002862783</v>
      </c>
      <c r="J72" s="480">
        <v>1902.8929432820848</v>
      </c>
      <c r="K72" s="480">
        <v>2072.030927922</v>
      </c>
      <c r="L72" s="480">
        <v>1705.0495399593462</v>
      </c>
      <c r="M72" s="480">
        <v>1859.2169782881317</v>
      </c>
      <c r="N72" s="480">
        <v>1670.5308067089379</v>
      </c>
      <c r="O72" s="480">
        <v>1654.0156038446953</v>
      </c>
      <c r="P72" s="480">
        <v>1737.1124505920841</v>
      </c>
      <c r="Q72" s="480">
        <v>1189.050697143113</v>
      </c>
      <c r="R72" s="480">
        <v>534.62309906208486</v>
      </c>
      <c r="S72" s="480">
        <v>489.30677724208482</v>
      </c>
      <c r="T72" s="480">
        <v>367.77151056208476</v>
      </c>
      <c r="U72" s="480">
        <v>427.46074273208444</v>
      </c>
      <c r="V72" s="480">
        <v>378.03783440803124</v>
      </c>
      <c r="W72" s="480">
        <v>439.42113878803133</v>
      </c>
      <c r="X72" s="480">
        <v>465.33284189594644</v>
      </c>
      <c r="Y72" s="480">
        <v>467.6743709121082</v>
      </c>
      <c r="Z72" s="480">
        <v>442.85972214686365</v>
      </c>
      <c r="AA72" s="480">
        <v>232.64083047999992</v>
      </c>
      <c r="AB72" s="480">
        <v>469.00725155999987</v>
      </c>
      <c r="AC72" s="480">
        <v>539.04912771644456</v>
      </c>
      <c r="AD72" s="149">
        <v>258.40615602539253</v>
      </c>
      <c r="AE72" s="149"/>
      <c r="AF72" s="149"/>
      <c r="AG72" s="149"/>
      <c r="AH72" s="149"/>
      <c r="AI72" s="149"/>
      <c r="AJ72" s="149"/>
      <c r="AK72" s="149"/>
      <c r="AL72" s="149"/>
      <c r="AM72" s="149"/>
      <c r="AN72" s="149"/>
      <c r="AO72" s="149"/>
    </row>
    <row r="73" spans="2:41">
      <c r="B73" s="146" t="s">
        <v>616</v>
      </c>
      <c r="C73" s="477"/>
      <c r="D73" s="477"/>
      <c r="E73" s="477">
        <v>584.6149725605294</v>
      </c>
      <c r="F73" s="478">
        <v>565.53687654999999</v>
      </c>
      <c r="G73" s="478">
        <v>554.12156551791395</v>
      </c>
      <c r="H73" s="478">
        <v>518.52139905708827</v>
      </c>
      <c r="I73" s="478">
        <v>520.24525343999994</v>
      </c>
      <c r="J73" s="478">
        <v>490.10470409000027</v>
      </c>
      <c r="K73" s="478">
        <v>484.86101350000001</v>
      </c>
      <c r="L73" s="478">
        <v>365.77841703027036</v>
      </c>
      <c r="M73" s="478">
        <v>314.65072560577607</v>
      </c>
      <c r="N73" s="478">
        <v>282.003937085193</v>
      </c>
      <c r="O73" s="478">
        <v>283.13233952738949</v>
      </c>
      <c r="P73" s="478">
        <v>295.31227924000007</v>
      </c>
      <c r="Q73" s="478">
        <v>280.97884222897193</v>
      </c>
      <c r="R73" s="478">
        <v>277.15104430999997</v>
      </c>
      <c r="S73" s="478">
        <v>237.39926612999994</v>
      </c>
      <c r="T73" s="478">
        <v>220.19818781000004</v>
      </c>
      <c r="U73" s="478">
        <v>195.71732864000006</v>
      </c>
      <c r="V73" s="478">
        <v>208.69184983999989</v>
      </c>
      <c r="W73" s="478">
        <v>217.48641945999981</v>
      </c>
      <c r="X73" s="478">
        <v>233.57147098000002</v>
      </c>
      <c r="Y73" s="478">
        <v>268.31436460999993</v>
      </c>
      <c r="Z73" s="478">
        <v>273.80645890999989</v>
      </c>
      <c r="AA73" s="478">
        <v>251.51588098000011</v>
      </c>
      <c r="AB73" s="478">
        <v>281.99274844000007</v>
      </c>
      <c r="AC73" s="478">
        <v>280.5286906</v>
      </c>
      <c r="AD73" s="147">
        <v>253.92899497999997</v>
      </c>
      <c r="AE73" s="147"/>
      <c r="AF73" s="147"/>
      <c r="AG73" s="147"/>
      <c r="AH73" s="147"/>
      <c r="AI73" s="147"/>
      <c r="AJ73" s="147"/>
      <c r="AK73" s="147"/>
      <c r="AL73" s="147"/>
      <c r="AM73" s="147"/>
      <c r="AN73" s="147"/>
      <c r="AO73" s="147"/>
    </row>
    <row r="74" spans="2:41">
      <c r="B74" s="150" t="s">
        <v>660</v>
      </c>
      <c r="C74" s="479"/>
      <c r="D74" s="479"/>
      <c r="E74" s="479">
        <v>3326.2656474280748</v>
      </c>
      <c r="F74" s="480">
        <v>3315.1395988378026</v>
      </c>
      <c r="G74" s="480">
        <v>3324.3927572855241</v>
      </c>
      <c r="H74" s="480">
        <v>3173.5486473720848</v>
      </c>
      <c r="I74" s="480">
        <v>2825.6788537262782</v>
      </c>
      <c r="J74" s="480">
        <v>2392.9976473720853</v>
      </c>
      <c r="K74" s="480">
        <v>2556.8919414219999</v>
      </c>
      <c r="L74" s="480">
        <v>2070.8279569896167</v>
      </c>
      <c r="M74" s="480">
        <v>2173.8677038939077</v>
      </c>
      <c r="N74" s="480">
        <v>1952.5347437941309</v>
      </c>
      <c r="O74" s="480">
        <v>1937.1479433720847</v>
      </c>
      <c r="P74" s="480">
        <v>2032.4247298320843</v>
      </c>
      <c r="Q74" s="480">
        <v>1470.0295393720849</v>
      </c>
      <c r="R74" s="480">
        <v>811.77414337208484</v>
      </c>
      <c r="S74" s="480">
        <v>726.70604337208476</v>
      </c>
      <c r="T74" s="480">
        <v>587.96969837208485</v>
      </c>
      <c r="U74" s="480">
        <v>623.17807137208456</v>
      </c>
      <c r="V74" s="480">
        <v>586.72968424803116</v>
      </c>
      <c r="W74" s="480">
        <v>656.90755824803114</v>
      </c>
      <c r="X74" s="480">
        <v>698.90431287594652</v>
      </c>
      <c r="Y74" s="480">
        <v>735.98873552210807</v>
      </c>
      <c r="Z74" s="480">
        <v>716.66618105686348</v>
      </c>
      <c r="AA74" s="480">
        <v>484.15671146</v>
      </c>
      <c r="AB74" s="480">
        <v>751</v>
      </c>
      <c r="AC74" s="480">
        <v>819.57781831644456</v>
      </c>
      <c r="AD74" s="149">
        <v>512.3351510053925</v>
      </c>
      <c r="AE74" s="149"/>
      <c r="AF74" s="149"/>
      <c r="AG74" s="149"/>
      <c r="AH74" s="149"/>
      <c r="AI74" s="149"/>
      <c r="AJ74" s="149"/>
      <c r="AK74" s="149"/>
      <c r="AL74" s="149"/>
      <c r="AM74" s="149"/>
      <c r="AN74" s="149"/>
      <c r="AO74" s="149"/>
    </row>
    <row r="75" spans="2:41">
      <c r="C75" s="481"/>
      <c r="D75" s="481"/>
      <c r="E75" s="481"/>
      <c r="F75" s="481"/>
      <c r="G75" s="481"/>
      <c r="H75" s="481"/>
      <c r="I75" s="481"/>
      <c r="J75" s="481"/>
      <c r="K75" s="481"/>
      <c r="L75" s="481"/>
      <c r="M75" s="481"/>
      <c r="N75" s="481"/>
      <c r="O75" s="481"/>
      <c r="P75" s="481"/>
      <c r="Q75" s="481"/>
      <c r="R75" s="481"/>
      <c r="S75" s="481"/>
      <c r="T75" s="481"/>
      <c r="U75" s="481"/>
      <c r="V75" s="481"/>
      <c r="W75" s="481"/>
      <c r="X75" s="481"/>
      <c r="Y75" s="481"/>
      <c r="Z75" s="481"/>
      <c r="AA75" s="481"/>
      <c r="AB75" s="481"/>
      <c r="AC75" s="481"/>
    </row>
    <row r="76" spans="2:41">
      <c r="B76" s="90" t="s">
        <v>642</v>
      </c>
      <c r="C76" s="475" t="str">
        <f t="shared" ref="C76:E76" si="13">C$5</f>
        <v>4Q26</v>
      </c>
      <c r="D76" s="475" t="str">
        <f t="shared" si="13"/>
        <v>3Q26</v>
      </c>
      <c r="E76" s="475" t="str">
        <f t="shared" si="13"/>
        <v>2Q26</v>
      </c>
      <c r="F76" s="476" t="s">
        <v>534</v>
      </c>
      <c r="G76" s="476" t="s">
        <v>535</v>
      </c>
      <c r="H76" s="476" t="s">
        <v>536</v>
      </c>
      <c r="I76" s="476" t="s">
        <v>537</v>
      </c>
      <c r="J76" s="476" t="s">
        <v>538</v>
      </c>
      <c r="K76" s="476" t="s">
        <v>539</v>
      </c>
      <c r="L76" s="476" t="s">
        <v>540</v>
      </c>
      <c r="M76" s="476" t="s">
        <v>541</v>
      </c>
      <c r="N76" s="476" t="s">
        <v>542</v>
      </c>
      <c r="O76" s="476" t="s">
        <v>543</v>
      </c>
      <c r="P76" s="476" t="s">
        <v>544</v>
      </c>
      <c r="Q76" s="476" t="s">
        <v>545</v>
      </c>
      <c r="R76" s="476" t="s">
        <v>485</v>
      </c>
      <c r="S76" s="476" t="s">
        <v>546</v>
      </c>
      <c r="T76" s="476" t="s">
        <v>547</v>
      </c>
      <c r="U76" s="476" t="s">
        <v>548</v>
      </c>
      <c r="V76" s="476" t="s">
        <v>489</v>
      </c>
      <c r="W76" s="476" t="s">
        <v>490</v>
      </c>
      <c r="X76" s="476" t="s">
        <v>491</v>
      </c>
      <c r="Y76" s="476" t="s">
        <v>492</v>
      </c>
      <c r="Z76" s="476" t="s">
        <v>493</v>
      </c>
      <c r="AA76" s="476" t="s">
        <v>494</v>
      </c>
      <c r="AB76" s="476" t="s">
        <v>495</v>
      </c>
      <c r="AC76" s="476" t="s">
        <v>496</v>
      </c>
      <c r="AD76" s="138" t="s">
        <v>497</v>
      </c>
      <c r="AE76" s="138"/>
      <c r="AF76" s="138"/>
      <c r="AG76" s="138"/>
      <c r="AH76" s="138"/>
      <c r="AI76" s="138"/>
      <c r="AJ76" s="138"/>
      <c r="AK76" s="138"/>
      <c r="AL76" s="138"/>
      <c r="AM76" s="138"/>
      <c r="AN76" s="138"/>
      <c r="AO76" s="138"/>
    </row>
    <row r="77" spans="2:41">
      <c r="B77" s="146" t="s">
        <v>603</v>
      </c>
      <c r="C77" s="477"/>
      <c r="D77" s="477"/>
      <c r="E77" s="477">
        <v>0</v>
      </c>
      <c r="F77" s="478">
        <v>0</v>
      </c>
      <c r="G77" s="478">
        <v>0</v>
      </c>
      <c r="H77" s="478">
        <v>0</v>
      </c>
      <c r="I77" s="478">
        <v>0</v>
      </c>
      <c r="J77" s="478">
        <v>0</v>
      </c>
      <c r="K77" s="478">
        <v>0</v>
      </c>
      <c r="L77" s="478">
        <v>0</v>
      </c>
      <c r="M77" s="478">
        <v>0</v>
      </c>
      <c r="N77" s="478">
        <v>0</v>
      </c>
      <c r="O77" s="478">
        <v>0</v>
      </c>
      <c r="P77" s="478">
        <v>0</v>
      </c>
      <c r="Q77" s="478">
        <v>0</v>
      </c>
      <c r="R77" s="478">
        <v>0</v>
      </c>
      <c r="S77" s="478">
        <v>0</v>
      </c>
      <c r="T77" s="478">
        <v>0</v>
      </c>
      <c r="U77" s="478">
        <v>0</v>
      </c>
      <c r="V77" s="478">
        <v>0</v>
      </c>
      <c r="W77" s="478">
        <v>0</v>
      </c>
      <c r="X77" s="478">
        <v>0</v>
      </c>
      <c r="Y77" s="478">
        <v>0</v>
      </c>
      <c r="Z77" s="478">
        <v>0</v>
      </c>
      <c r="AA77" s="478">
        <v>0</v>
      </c>
      <c r="AB77" s="478">
        <v>0</v>
      </c>
      <c r="AC77" s="478">
        <v>0</v>
      </c>
      <c r="AD77" s="147">
        <v>0</v>
      </c>
      <c r="AE77" s="147"/>
      <c r="AF77" s="147"/>
      <c r="AG77" s="147"/>
      <c r="AH77" s="147"/>
      <c r="AI77" s="147"/>
      <c r="AJ77" s="147"/>
      <c r="AK77" s="147"/>
      <c r="AL77" s="147"/>
      <c r="AM77" s="147"/>
      <c r="AN77" s="147"/>
      <c r="AO77" s="147"/>
    </row>
    <row r="78" spans="2:41">
      <c r="B78" s="146" t="s">
        <v>604</v>
      </c>
      <c r="C78" s="477"/>
      <c r="D78" s="477"/>
      <c r="E78" s="477">
        <v>572.74117698999999</v>
      </c>
      <c r="F78" s="478">
        <v>549.31543418000001</v>
      </c>
      <c r="G78" s="478">
        <v>541.54048889000001</v>
      </c>
      <c r="H78" s="478">
        <v>560.57728583999994</v>
      </c>
      <c r="I78" s="478">
        <v>558.76545601999999</v>
      </c>
      <c r="J78" s="478">
        <v>648.23318341999993</v>
      </c>
      <c r="K78" s="478">
        <v>630.53421246000005</v>
      </c>
      <c r="L78" s="478">
        <v>535.34524986999998</v>
      </c>
      <c r="M78" s="478">
        <v>496.10196514999996</v>
      </c>
      <c r="N78" s="478">
        <v>508.78210720999999</v>
      </c>
      <c r="O78" s="478">
        <v>508.40163543</v>
      </c>
      <c r="P78" s="478">
        <v>514.85466065000003</v>
      </c>
      <c r="Q78" s="478">
        <v>513.06809585999997</v>
      </c>
      <c r="R78" s="478">
        <v>515.98815571</v>
      </c>
      <c r="S78" s="478">
        <v>518.49732115000006</v>
      </c>
      <c r="T78" s="478">
        <v>503.41996862000002</v>
      </c>
      <c r="U78" s="478">
        <v>480.28819257999999</v>
      </c>
      <c r="V78" s="478">
        <v>451.59202129982401</v>
      </c>
      <c r="W78" s="478">
        <v>365.18802917315543</v>
      </c>
      <c r="X78" s="478">
        <v>362.32858582412092</v>
      </c>
      <c r="Y78" s="478">
        <v>338.13340605412094</v>
      </c>
      <c r="Z78" s="478">
        <v>336.72634550627259</v>
      </c>
      <c r="AA78" s="478">
        <v>329.59293881331359</v>
      </c>
      <c r="AB78" s="478">
        <v>317.47816429462409</v>
      </c>
      <c r="AC78" s="478">
        <v>314.87337881459115</v>
      </c>
      <c r="AD78" s="147">
        <v>302.413794</v>
      </c>
      <c r="AE78" s="147"/>
      <c r="AF78" s="147"/>
      <c r="AG78" s="147"/>
      <c r="AH78" s="147"/>
      <c r="AI78" s="147"/>
      <c r="AJ78" s="147"/>
      <c r="AK78" s="147"/>
      <c r="AL78" s="147"/>
      <c r="AM78" s="147"/>
      <c r="AN78" s="147"/>
      <c r="AO78" s="147"/>
    </row>
    <row r="79" spans="2:41">
      <c r="B79" s="146" t="s">
        <v>605</v>
      </c>
      <c r="C79" s="477"/>
      <c r="D79" s="477"/>
      <c r="E79" s="477">
        <v>70.249577790000004</v>
      </c>
      <c r="F79" s="478">
        <v>71.948127819999996</v>
      </c>
      <c r="G79" s="478">
        <v>72.268899480000002</v>
      </c>
      <c r="H79" s="478">
        <v>72.966904680000013</v>
      </c>
      <c r="I79" s="478">
        <v>125.31723471000001</v>
      </c>
      <c r="J79" s="478">
        <v>71.168540840000006</v>
      </c>
      <c r="K79" s="478">
        <v>72.932272030000007</v>
      </c>
      <c r="L79" s="478">
        <v>66.809282629999998</v>
      </c>
      <c r="M79" s="478">
        <v>62.716274670000004</v>
      </c>
      <c r="N79" s="478">
        <v>61.166160620000007</v>
      </c>
      <c r="O79" s="478">
        <v>61.376044289999996</v>
      </c>
      <c r="P79" s="478">
        <v>61.9807895</v>
      </c>
      <c r="Q79" s="478">
        <v>63.500168009999996</v>
      </c>
      <c r="R79" s="478">
        <v>33.063370570000004</v>
      </c>
      <c r="S79" s="478">
        <v>33.193270990000002</v>
      </c>
      <c r="T79" s="478">
        <v>34.657897620000007</v>
      </c>
      <c r="U79" s="478">
        <v>34.819172639999998</v>
      </c>
      <c r="V79" s="478">
        <v>34.137969773001792</v>
      </c>
      <c r="W79" s="478">
        <v>30.13065997232977</v>
      </c>
      <c r="X79" s="478">
        <v>44.15703336539179</v>
      </c>
      <c r="Y79" s="478">
        <v>44.403884135391785</v>
      </c>
      <c r="Z79" s="478">
        <v>47.305658988589556</v>
      </c>
      <c r="AA79" s="478">
        <v>43.06623513367186</v>
      </c>
      <c r="AB79" s="478">
        <v>43.601888128712424</v>
      </c>
      <c r="AC79" s="478">
        <v>43.890203718974057</v>
      </c>
      <c r="AD79" s="147">
        <v>52.946316000000003</v>
      </c>
      <c r="AE79" s="147"/>
      <c r="AF79" s="147"/>
      <c r="AG79" s="147"/>
      <c r="AH79" s="147"/>
      <c r="AI79" s="147"/>
      <c r="AJ79" s="147"/>
      <c r="AK79" s="147"/>
      <c r="AL79" s="147"/>
      <c r="AM79" s="147"/>
      <c r="AN79" s="147"/>
      <c r="AO79" s="147"/>
    </row>
    <row r="80" spans="2:41">
      <c r="B80" s="146" t="s">
        <v>606</v>
      </c>
      <c r="C80" s="477"/>
      <c r="D80" s="477"/>
      <c r="E80" s="477">
        <v>0.93418800000000002</v>
      </c>
      <c r="F80" s="478">
        <v>1.0136363399999999</v>
      </c>
      <c r="G80" s="478">
        <v>0.88563718999999996</v>
      </c>
      <c r="H80" s="478">
        <v>1.35924428</v>
      </c>
      <c r="I80" s="478">
        <v>2.3259570899999997</v>
      </c>
      <c r="J80" s="478">
        <v>2.3583061700000001</v>
      </c>
      <c r="K80" s="478">
        <v>4.2562977399999999</v>
      </c>
      <c r="L80" s="478">
        <v>4.3286364199999996</v>
      </c>
      <c r="M80" s="478">
        <v>4.3737491999999998</v>
      </c>
      <c r="N80" s="478">
        <v>4.4266609599999995</v>
      </c>
      <c r="O80" s="478">
        <v>3.0413098600000001</v>
      </c>
      <c r="P80" s="478">
        <v>3.04405254</v>
      </c>
      <c r="Q80" s="478">
        <v>3.0870573800000001</v>
      </c>
      <c r="R80" s="478">
        <v>3.1828985099999998</v>
      </c>
      <c r="S80" s="478">
        <v>3.57465967</v>
      </c>
      <c r="T80" s="478">
        <v>4.1293045499999996</v>
      </c>
      <c r="U80" s="478">
        <v>4.2219377099999997</v>
      </c>
      <c r="V80" s="478">
        <v>4.357616481170778</v>
      </c>
      <c r="W80" s="478">
        <v>2.3821139580437167</v>
      </c>
      <c r="X80" s="478">
        <v>2.8303777705117259</v>
      </c>
      <c r="Y80" s="478">
        <v>2.8825074005117259</v>
      </c>
      <c r="Z80" s="478">
        <v>5.1484179001935182</v>
      </c>
      <c r="AA80" s="478">
        <v>7.5583363826473509</v>
      </c>
      <c r="AB80" s="478">
        <v>8.0711216007392359</v>
      </c>
      <c r="AC80" s="478">
        <v>7.4527468702718345</v>
      </c>
      <c r="AD80" s="147">
        <v>7.4713370000000001</v>
      </c>
      <c r="AE80" s="147"/>
      <c r="AF80" s="147"/>
      <c r="AG80" s="147"/>
      <c r="AH80" s="147"/>
      <c r="AI80" s="147"/>
      <c r="AJ80" s="147"/>
      <c r="AK80" s="147"/>
      <c r="AL80" s="147"/>
      <c r="AM80" s="147"/>
      <c r="AN80" s="147"/>
      <c r="AO80" s="147"/>
    </row>
    <row r="81" spans="2:41">
      <c r="B81" s="146" t="s">
        <v>607</v>
      </c>
      <c r="C81" s="477"/>
      <c r="D81" s="477"/>
      <c r="E81" s="477">
        <v>51.688206100000002</v>
      </c>
      <c r="F81" s="478">
        <v>50.52170546</v>
      </c>
      <c r="G81" s="478">
        <v>51.365524549999996</v>
      </c>
      <c r="H81" s="478">
        <v>105.21524780999999</v>
      </c>
      <c r="I81" s="478">
        <v>58.931061830000004</v>
      </c>
      <c r="J81" s="478">
        <v>63.062615700000002</v>
      </c>
      <c r="K81" s="478">
        <v>64.342536469999999</v>
      </c>
      <c r="L81" s="478">
        <v>41.240921649999997</v>
      </c>
      <c r="M81" s="478">
        <v>22.511627009999998</v>
      </c>
      <c r="N81" s="478">
        <v>15.486449279999999</v>
      </c>
      <c r="O81" s="478">
        <v>8.1948651300000002</v>
      </c>
      <c r="P81" s="478">
        <v>8.0312745400000001</v>
      </c>
      <c r="Q81" s="478">
        <v>10.720469830000001</v>
      </c>
      <c r="R81" s="478">
        <v>9.2156975800000005</v>
      </c>
      <c r="S81" s="478">
        <v>10.003753489999999</v>
      </c>
      <c r="T81" s="478">
        <v>9.1225176599999998</v>
      </c>
      <c r="U81" s="478">
        <v>10.44721045</v>
      </c>
      <c r="V81" s="478">
        <v>12.757820790587303</v>
      </c>
      <c r="W81" s="478">
        <v>12.328079538987803</v>
      </c>
      <c r="X81" s="478">
        <v>12.527428734146461</v>
      </c>
      <c r="Y81" s="478">
        <v>14.254197314146461</v>
      </c>
      <c r="Z81" s="478">
        <v>14.639645288107053</v>
      </c>
      <c r="AA81" s="478">
        <v>14.910039521949534</v>
      </c>
      <c r="AB81" s="478">
        <v>15.278911711244904</v>
      </c>
      <c r="AC81" s="478">
        <v>17.758211359671677</v>
      </c>
      <c r="AD81" s="147">
        <v>19.928607</v>
      </c>
      <c r="AE81" s="147"/>
      <c r="AF81" s="147"/>
      <c r="AG81" s="147"/>
      <c r="AH81" s="147"/>
      <c r="AI81" s="147"/>
      <c r="AJ81" s="147"/>
      <c r="AK81" s="147"/>
      <c r="AL81" s="147"/>
      <c r="AM81" s="147"/>
      <c r="AN81" s="147"/>
      <c r="AO81" s="147"/>
    </row>
    <row r="82" spans="2:41">
      <c r="B82" s="146" t="s">
        <v>608</v>
      </c>
      <c r="C82" s="477"/>
      <c r="D82" s="477"/>
      <c r="E82" s="477">
        <v>0</v>
      </c>
      <c r="F82" s="478">
        <v>0</v>
      </c>
      <c r="G82" s="478">
        <v>0</v>
      </c>
      <c r="H82" s="478">
        <v>0</v>
      </c>
      <c r="I82" s="478">
        <v>0</v>
      </c>
      <c r="J82" s="478">
        <v>0</v>
      </c>
      <c r="K82" s="478">
        <v>0</v>
      </c>
      <c r="L82" s="478">
        <v>0</v>
      </c>
      <c r="M82" s="478">
        <v>0</v>
      </c>
      <c r="N82" s="478">
        <v>0</v>
      </c>
      <c r="O82" s="478">
        <v>0</v>
      </c>
      <c r="P82" s="478">
        <v>0</v>
      </c>
      <c r="Q82" s="478">
        <v>0</v>
      </c>
      <c r="R82" s="478">
        <v>0</v>
      </c>
      <c r="S82" s="478">
        <v>0</v>
      </c>
      <c r="T82" s="478">
        <v>0</v>
      </c>
      <c r="U82" s="478">
        <v>0</v>
      </c>
      <c r="V82" s="478">
        <v>0</v>
      </c>
      <c r="W82" s="478">
        <v>0</v>
      </c>
      <c r="X82" s="478">
        <v>0</v>
      </c>
      <c r="Y82" s="478">
        <v>0</v>
      </c>
      <c r="Z82" s="478">
        <v>0</v>
      </c>
      <c r="AA82" s="478">
        <v>0</v>
      </c>
      <c r="AB82" s="478">
        <v>0</v>
      </c>
      <c r="AC82" s="478">
        <v>0</v>
      </c>
      <c r="AD82" s="147">
        <v>0</v>
      </c>
      <c r="AE82" s="147"/>
      <c r="AF82" s="147"/>
      <c r="AG82" s="147"/>
      <c r="AH82" s="147"/>
      <c r="AI82" s="147"/>
      <c r="AJ82" s="147"/>
      <c r="AK82" s="147"/>
      <c r="AL82" s="147"/>
      <c r="AM82" s="147"/>
      <c r="AN82" s="147"/>
      <c r="AO82" s="147"/>
    </row>
    <row r="83" spans="2:41">
      <c r="B83" s="146" t="s">
        <v>609</v>
      </c>
      <c r="C83" s="477"/>
      <c r="D83" s="477"/>
      <c r="E83" s="477">
        <v>7.7687244599999996</v>
      </c>
      <c r="F83" s="478">
        <v>7.7991745400000001</v>
      </c>
      <c r="G83" s="478">
        <v>5.1786584299999996</v>
      </c>
      <c r="H83" s="478">
        <v>7.0891407599999994</v>
      </c>
      <c r="I83" s="478">
        <v>8.2353379000000011</v>
      </c>
      <c r="J83" s="478">
        <v>11.533695160000001</v>
      </c>
      <c r="K83" s="478">
        <v>11.62326932</v>
      </c>
      <c r="L83" s="478">
        <v>11.85295372</v>
      </c>
      <c r="M83" s="478">
        <v>12.229805150000001</v>
      </c>
      <c r="N83" s="478">
        <v>12.337981539999999</v>
      </c>
      <c r="O83" s="478">
        <v>11.09865329</v>
      </c>
      <c r="P83" s="478">
        <v>10.920925410000001</v>
      </c>
      <c r="Q83" s="478">
        <v>6.7519667999999999</v>
      </c>
      <c r="R83" s="478">
        <v>6.9679710299999993</v>
      </c>
      <c r="S83" s="478">
        <v>7.0237418200000006</v>
      </c>
      <c r="T83" s="478">
        <v>6.9997025499999994</v>
      </c>
      <c r="U83" s="478">
        <v>6.7642377300000005</v>
      </c>
      <c r="V83" s="478">
        <v>3.3590723610064126</v>
      </c>
      <c r="W83" s="478">
        <v>4.603496839567641</v>
      </c>
      <c r="X83" s="478">
        <v>5.4907552387939544</v>
      </c>
      <c r="Y83" s="478">
        <v>5.0689506987939552</v>
      </c>
      <c r="Z83" s="478">
        <v>5.0606291811761244</v>
      </c>
      <c r="AA83" s="478">
        <v>5.0800578401839065</v>
      </c>
      <c r="AB83" s="478">
        <v>5.0677269738283766</v>
      </c>
      <c r="AC83" s="478">
        <v>5.0676551432595431</v>
      </c>
      <c r="AD83" s="147">
        <v>4.970091</v>
      </c>
      <c r="AE83" s="147"/>
      <c r="AF83" s="147"/>
      <c r="AG83" s="147"/>
      <c r="AH83" s="147"/>
      <c r="AI83" s="147"/>
      <c r="AJ83" s="147"/>
      <c r="AK83" s="147"/>
      <c r="AL83" s="147"/>
      <c r="AM83" s="147"/>
      <c r="AN83" s="147"/>
      <c r="AO83" s="147"/>
    </row>
    <row r="84" spans="2:41">
      <c r="B84" s="146" t="s">
        <v>610</v>
      </c>
      <c r="C84" s="477"/>
      <c r="D84" s="477"/>
      <c r="E84" s="477">
        <v>14.856053780000002</v>
      </c>
      <c r="F84" s="478">
        <v>15.05017977</v>
      </c>
      <c r="G84" s="478">
        <v>15.167835330000001</v>
      </c>
      <c r="H84" s="478">
        <v>6.8396173400000002</v>
      </c>
      <c r="I84" s="478">
        <v>8.1355526500000011</v>
      </c>
      <c r="J84" s="478">
        <v>5.97299442</v>
      </c>
      <c r="K84" s="478">
        <v>5.9239577499999996</v>
      </c>
      <c r="L84" s="478">
        <v>1.3967758600000002</v>
      </c>
      <c r="M84" s="478">
        <v>3.6300999999999998E-4</v>
      </c>
      <c r="N84" s="478">
        <v>3.6300999999999998E-4</v>
      </c>
      <c r="O84" s="478">
        <v>3.6300999999999998E-4</v>
      </c>
      <c r="P84" s="478">
        <v>3.6300999999999998E-4</v>
      </c>
      <c r="Q84" s="478">
        <v>3.6300999999999998E-4</v>
      </c>
      <c r="R84" s="478">
        <v>8.2306899999999988E-2</v>
      </c>
      <c r="S84" s="478">
        <v>1.1721165500000001</v>
      </c>
      <c r="T84" s="478">
        <v>1.3191703700000001</v>
      </c>
      <c r="U84" s="478">
        <v>3.0746967400000003</v>
      </c>
      <c r="V84" s="478">
        <v>7.8650475118287417</v>
      </c>
      <c r="W84" s="478">
        <v>8.150771508814433</v>
      </c>
      <c r="X84" s="478">
        <v>10.296276336271193</v>
      </c>
      <c r="Y84" s="478">
        <v>10.561394136271193</v>
      </c>
      <c r="Z84" s="478">
        <v>10.814450423763303</v>
      </c>
      <c r="AA84" s="478">
        <v>11.104288376633814</v>
      </c>
      <c r="AB84" s="478">
        <v>11.32606726978676</v>
      </c>
      <c r="AC84" s="478">
        <v>11.288624212051925</v>
      </c>
      <c r="AD84" s="147">
        <v>12.150876</v>
      </c>
      <c r="AE84" s="147"/>
      <c r="AF84" s="147"/>
      <c r="AG84" s="147"/>
      <c r="AH84" s="147"/>
      <c r="AI84" s="147"/>
      <c r="AJ84" s="147"/>
      <c r="AK84" s="147"/>
      <c r="AL84" s="147"/>
      <c r="AM84" s="147"/>
      <c r="AN84" s="147"/>
      <c r="AO84" s="147"/>
    </row>
    <row r="85" spans="2:41">
      <c r="B85" s="146" t="s">
        <v>611</v>
      </c>
      <c r="C85" s="477"/>
      <c r="D85" s="477"/>
      <c r="E85" s="477">
        <v>145.88568057999314</v>
      </c>
      <c r="F85" s="478">
        <v>148.33841978999598</v>
      </c>
      <c r="G85" s="478">
        <v>164.9170027099926</v>
      </c>
      <c r="H85" s="478">
        <v>1354.8034002499971</v>
      </c>
      <c r="I85" s="478">
        <v>555.43024063999837</v>
      </c>
      <c r="J85" s="478">
        <v>156.51391472999646</v>
      </c>
      <c r="K85" s="478">
        <v>173.06100951000002</v>
      </c>
      <c r="L85" s="478">
        <v>42.644043050000001</v>
      </c>
      <c r="M85" s="478">
        <v>30.763759370002163</v>
      </c>
      <c r="N85" s="478">
        <v>18.319303460000341</v>
      </c>
      <c r="O85" s="478">
        <v>18.557348060000344</v>
      </c>
      <c r="P85" s="478">
        <v>16.936147310000003</v>
      </c>
      <c r="Q85" s="478">
        <v>17.618154259999997</v>
      </c>
      <c r="R85" s="478">
        <v>21.730691760000681</v>
      </c>
      <c r="S85" s="478">
        <v>14.105837819999824</v>
      </c>
      <c r="T85" s="478">
        <v>23.74439871000034</v>
      </c>
      <c r="U85" s="478">
        <v>21.883223519999365</v>
      </c>
      <c r="V85" s="478">
        <v>26.922392708781032</v>
      </c>
      <c r="W85" s="478">
        <v>27.084775313734859</v>
      </c>
      <c r="X85" s="478">
        <v>37.788205953622793</v>
      </c>
      <c r="Y85" s="478">
        <v>40.310029853622794</v>
      </c>
      <c r="Z85" s="478">
        <v>42.309549681515726</v>
      </c>
      <c r="AA85" s="478">
        <v>43.080787290936172</v>
      </c>
      <c r="AB85" s="478">
        <v>45.85160202591473</v>
      </c>
      <c r="AC85" s="478">
        <v>41.166591537703219</v>
      </c>
      <c r="AD85" s="147">
        <v>47.224716000000001</v>
      </c>
      <c r="AE85" s="147"/>
      <c r="AF85" s="147"/>
      <c r="AG85" s="147"/>
      <c r="AH85" s="147"/>
      <c r="AI85" s="147"/>
      <c r="AJ85" s="147"/>
      <c r="AK85" s="147"/>
      <c r="AL85" s="147"/>
      <c r="AM85" s="147"/>
      <c r="AN85" s="147"/>
      <c r="AO85" s="147"/>
    </row>
    <row r="86" spans="2:41">
      <c r="B86" s="146" t="s">
        <v>612</v>
      </c>
      <c r="C86" s="477"/>
      <c r="D86" s="477"/>
      <c r="E86" s="477">
        <v>85.683700099999982</v>
      </c>
      <c r="F86" s="478">
        <v>87.133428290000012</v>
      </c>
      <c r="G86" s="478">
        <v>105.76072511</v>
      </c>
      <c r="H86" s="478">
        <v>113.46528831999998</v>
      </c>
      <c r="I86" s="478">
        <v>122.33866356999999</v>
      </c>
      <c r="J86" s="478">
        <v>116.1773839</v>
      </c>
      <c r="K86" s="478">
        <v>121.15798797000002</v>
      </c>
      <c r="L86" s="478">
        <v>75.472790160000002</v>
      </c>
      <c r="M86" s="478">
        <v>63.716521300000004</v>
      </c>
      <c r="N86" s="478">
        <v>67.349964450000016</v>
      </c>
      <c r="O86" s="478">
        <v>78.923225380000005</v>
      </c>
      <c r="P86" s="478">
        <v>50.497321290000009</v>
      </c>
      <c r="Q86" s="478">
        <v>47.86976516</v>
      </c>
      <c r="R86" s="478">
        <v>53.924042669999992</v>
      </c>
      <c r="S86" s="478">
        <v>68.621342350000006</v>
      </c>
      <c r="T86" s="478">
        <v>51.5908759</v>
      </c>
      <c r="U86" s="478">
        <v>50.341624909999986</v>
      </c>
      <c r="V86" s="478">
        <v>63.971385482497055</v>
      </c>
      <c r="W86" s="478">
        <v>78.078619777931209</v>
      </c>
      <c r="X86" s="478">
        <v>86.051765271074544</v>
      </c>
      <c r="Y86" s="478">
        <v>89.098966607757802</v>
      </c>
      <c r="Z86" s="478">
        <v>87.653493676335543</v>
      </c>
      <c r="AA86" s="478">
        <v>85.250371247482576</v>
      </c>
      <c r="AB86" s="478">
        <v>87.504054313488368</v>
      </c>
      <c r="AC86" s="478">
        <v>88.170459948316619</v>
      </c>
      <c r="AD86" s="147">
        <v>77.184441000000007</v>
      </c>
      <c r="AE86" s="147"/>
      <c r="AF86" s="147"/>
      <c r="AG86" s="147"/>
      <c r="AH86" s="147"/>
      <c r="AI86" s="147"/>
      <c r="AJ86" s="147"/>
      <c r="AK86" s="147"/>
      <c r="AL86" s="147"/>
      <c r="AM86" s="147"/>
      <c r="AN86" s="147"/>
      <c r="AO86" s="147"/>
    </row>
    <row r="87" spans="2:41">
      <c r="B87" s="146" t="s">
        <v>613</v>
      </c>
      <c r="C87" s="477"/>
      <c r="D87" s="477"/>
      <c r="E87" s="477">
        <v>14.714844919999999</v>
      </c>
      <c r="F87" s="478">
        <v>18.707406170000002</v>
      </c>
      <c r="G87" s="478">
        <v>18.907345070000002</v>
      </c>
      <c r="H87" s="478">
        <v>19.4190495</v>
      </c>
      <c r="I87" s="478">
        <v>19.256275640000002</v>
      </c>
      <c r="J87" s="478">
        <v>23.415410269999999</v>
      </c>
      <c r="K87" s="478">
        <v>20.64405227</v>
      </c>
      <c r="L87" s="478">
        <v>13.413290999999999</v>
      </c>
      <c r="M87" s="478">
        <v>13.34649089</v>
      </c>
      <c r="N87" s="478">
        <v>13.880875490000001</v>
      </c>
      <c r="O87" s="478">
        <v>13.97348476</v>
      </c>
      <c r="P87" s="478">
        <v>13.805331669999999</v>
      </c>
      <c r="Q87" s="478">
        <v>13.140770280000002</v>
      </c>
      <c r="R87" s="478">
        <v>15.03005321</v>
      </c>
      <c r="S87" s="478">
        <v>13.71332526</v>
      </c>
      <c r="T87" s="478">
        <v>13.6848299</v>
      </c>
      <c r="U87" s="478">
        <v>15.350944740000001</v>
      </c>
      <c r="V87" s="478">
        <v>15.334881085423941</v>
      </c>
      <c r="W87" s="478">
        <v>19.078372366771188</v>
      </c>
      <c r="X87" s="478">
        <v>14.115164492760623</v>
      </c>
      <c r="Y87" s="478">
        <v>14.221489432760624</v>
      </c>
      <c r="Z87" s="478">
        <v>13.829386908699913</v>
      </c>
      <c r="AA87" s="478">
        <v>15.997943765471637</v>
      </c>
      <c r="AB87" s="478">
        <v>15.467745892555261</v>
      </c>
      <c r="AC87" s="478">
        <v>11.999613825427781</v>
      </c>
      <c r="AD87" s="147">
        <v>10.239050000000001</v>
      </c>
      <c r="AE87" s="147"/>
      <c r="AF87" s="147"/>
      <c r="AG87" s="147"/>
      <c r="AH87" s="147"/>
      <c r="AI87" s="147"/>
      <c r="AJ87" s="147"/>
      <c r="AK87" s="147"/>
      <c r="AL87" s="147"/>
      <c r="AM87" s="147"/>
      <c r="AN87" s="147"/>
      <c r="AO87" s="147"/>
    </row>
    <row r="88" spans="2:41">
      <c r="B88" s="146" t="s">
        <v>614</v>
      </c>
      <c r="C88" s="477"/>
      <c r="D88" s="477"/>
      <c r="E88" s="477">
        <v>0</v>
      </c>
      <c r="F88" s="478">
        <v>0</v>
      </c>
      <c r="G88" s="478">
        <v>0</v>
      </c>
      <c r="H88" s="478">
        <v>0.20899999999999999</v>
      </c>
      <c r="I88" s="478">
        <v>0</v>
      </c>
      <c r="J88" s="478">
        <v>0</v>
      </c>
      <c r="K88" s="478">
        <v>0</v>
      </c>
      <c r="L88" s="478">
        <v>0</v>
      </c>
      <c r="M88" s="478">
        <v>0</v>
      </c>
      <c r="N88" s="478">
        <v>0</v>
      </c>
      <c r="O88" s="478">
        <v>0</v>
      </c>
      <c r="P88" s="478">
        <v>0</v>
      </c>
      <c r="Q88" s="478">
        <v>0</v>
      </c>
      <c r="R88" s="478">
        <v>0</v>
      </c>
      <c r="S88" s="478">
        <v>0</v>
      </c>
      <c r="T88" s="478">
        <v>0</v>
      </c>
      <c r="U88" s="478">
        <v>0</v>
      </c>
      <c r="V88" s="478">
        <v>0</v>
      </c>
      <c r="W88" s="478">
        <v>0</v>
      </c>
      <c r="X88" s="478">
        <v>0</v>
      </c>
      <c r="Y88" s="478">
        <v>0</v>
      </c>
      <c r="Z88" s="478">
        <v>0</v>
      </c>
      <c r="AA88" s="478">
        <v>0</v>
      </c>
      <c r="AB88" s="478">
        <v>0</v>
      </c>
      <c r="AC88" s="478">
        <v>0</v>
      </c>
      <c r="AD88" s="147">
        <v>0</v>
      </c>
      <c r="AE88" s="147"/>
      <c r="AF88" s="147"/>
      <c r="AG88" s="147"/>
      <c r="AH88" s="147"/>
      <c r="AI88" s="147"/>
      <c r="AJ88" s="147"/>
      <c r="AK88" s="147"/>
      <c r="AL88" s="147"/>
      <c r="AM88" s="147"/>
      <c r="AN88" s="147"/>
      <c r="AO88" s="147"/>
    </row>
    <row r="89" spans="2:41">
      <c r="B89" s="150" t="s">
        <v>661</v>
      </c>
      <c r="C89" s="479"/>
      <c r="D89" s="479"/>
      <c r="E89" s="479">
        <v>964.52215271999319</v>
      </c>
      <c r="F89" s="480">
        <v>949.82751235999592</v>
      </c>
      <c r="G89" s="480">
        <v>975.99211675999265</v>
      </c>
      <c r="H89" s="480">
        <v>2241.9441787799969</v>
      </c>
      <c r="I89" s="480">
        <v>1458.7357800499983</v>
      </c>
      <c r="J89" s="480">
        <v>1098.4360446099963</v>
      </c>
      <c r="K89" s="480">
        <v>1104.4755955200001</v>
      </c>
      <c r="L89" s="480">
        <v>792.50394435999999</v>
      </c>
      <c r="M89" s="480">
        <v>705.76051475999986</v>
      </c>
      <c r="N89" s="480">
        <v>701.74982503000001</v>
      </c>
      <c r="O89" s="480">
        <v>703.56688822000001</v>
      </c>
      <c r="P89" s="480">
        <v>680.07086592000019</v>
      </c>
      <c r="Q89" s="480">
        <v>675.75681058999999</v>
      </c>
      <c r="R89" s="480">
        <v>659.18514508999988</v>
      </c>
      <c r="S89" s="480">
        <v>670.00130970000009</v>
      </c>
      <c r="T89" s="480">
        <v>648.66866574000016</v>
      </c>
      <c r="U89" s="480">
        <v>627.19124268000007</v>
      </c>
      <c r="V89" s="480">
        <v>620.29820749412113</v>
      </c>
      <c r="W89" s="480">
        <v>547.02491844933604</v>
      </c>
      <c r="X89" s="480">
        <v>575.58559298669411</v>
      </c>
      <c r="Y89" s="480">
        <v>558.93482563337727</v>
      </c>
      <c r="Z89" s="480">
        <v>563.48757755465329</v>
      </c>
      <c r="AA89" s="480">
        <v>555.64099837229037</v>
      </c>
      <c r="AB89" s="480">
        <v>549.6472822108941</v>
      </c>
      <c r="AC89" s="480">
        <v>541.66748543026779</v>
      </c>
      <c r="AD89" s="149">
        <v>534.5292280000001</v>
      </c>
      <c r="AE89" s="149"/>
      <c r="AF89" s="149"/>
      <c r="AG89" s="149"/>
      <c r="AH89" s="149"/>
      <c r="AI89" s="149"/>
      <c r="AJ89" s="149"/>
      <c r="AK89" s="149"/>
      <c r="AL89" s="149"/>
      <c r="AM89" s="149"/>
      <c r="AN89" s="149"/>
      <c r="AO89" s="149"/>
    </row>
    <row r="90" spans="2:41">
      <c r="B90" s="146" t="s">
        <v>616</v>
      </c>
      <c r="C90" s="477"/>
      <c r="D90" s="477"/>
      <c r="E90" s="477">
        <v>8550.7019191700019</v>
      </c>
      <c r="F90" s="478">
        <v>9057.5948559800017</v>
      </c>
      <c r="G90" s="478">
        <v>9545.0737031800018</v>
      </c>
      <c r="H90" s="478">
        <v>8518.8157009300012</v>
      </c>
      <c r="I90" s="478">
        <v>9672.3389716700003</v>
      </c>
      <c r="J90" s="478">
        <v>10059.768335100001</v>
      </c>
      <c r="K90" s="478">
        <v>10164.03026182</v>
      </c>
      <c r="L90" s="478">
        <v>7254.6936394799995</v>
      </c>
      <c r="M90" s="478">
        <v>6080.5505668799988</v>
      </c>
      <c r="N90" s="478">
        <v>5822.5438702000001</v>
      </c>
      <c r="O90" s="478">
        <v>5513.7605387900003</v>
      </c>
      <c r="P90" s="478">
        <v>5498.7108331999998</v>
      </c>
      <c r="Q90" s="478">
        <v>5496.5715497700003</v>
      </c>
      <c r="R90" s="478">
        <v>5230.2628800599996</v>
      </c>
      <c r="S90" s="478">
        <v>5407.6462989000001</v>
      </c>
      <c r="T90" s="478">
        <v>5494.6397731199995</v>
      </c>
      <c r="U90" s="478">
        <v>5536.9223159800003</v>
      </c>
      <c r="V90" s="478">
        <v>5596.3378983721432</v>
      </c>
      <c r="W90" s="478">
        <v>5611.9861902406637</v>
      </c>
      <c r="X90" s="478">
        <v>5733.9150440233079</v>
      </c>
      <c r="Y90" s="478">
        <v>5725.066272353306</v>
      </c>
      <c r="Z90" s="478">
        <v>5897.2465669755329</v>
      </c>
      <c r="AA90" s="478">
        <v>5774.9837142693523</v>
      </c>
      <c r="AB90" s="478">
        <v>5812.8535899509452</v>
      </c>
      <c r="AC90" s="478">
        <v>5879.526883705782</v>
      </c>
      <c r="AD90" s="147">
        <v>6050.6000519999998</v>
      </c>
      <c r="AE90" s="147"/>
      <c r="AF90" s="147"/>
      <c r="AG90" s="147"/>
      <c r="AH90" s="147"/>
      <c r="AI90" s="147"/>
      <c r="AJ90" s="147"/>
      <c r="AK90" s="147"/>
      <c r="AL90" s="147"/>
      <c r="AM90" s="147"/>
      <c r="AN90" s="147"/>
      <c r="AO90" s="147"/>
    </row>
    <row r="91" spans="2:41">
      <c r="B91" s="150" t="s">
        <v>642</v>
      </c>
      <c r="C91" s="479"/>
      <c r="D91" s="479"/>
      <c r="E91" s="479">
        <v>9515.2240718899957</v>
      </c>
      <c r="F91" s="480">
        <v>10007.422368339998</v>
      </c>
      <c r="G91" s="480">
        <v>10521.065819939995</v>
      </c>
      <c r="H91" s="480">
        <v>10760.759879709998</v>
      </c>
      <c r="I91" s="480">
        <v>11131.074751719998</v>
      </c>
      <c r="J91" s="480">
        <v>11158.204379709998</v>
      </c>
      <c r="K91" s="480">
        <v>11268.50585734</v>
      </c>
      <c r="L91" s="480">
        <v>8047.1975838399994</v>
      </c>
      <c r="M91" s="480">
        <v>6786.3110816399985</v>
      </c>
      <c r="N91" s="480">
        <v>6524.2936952300006</v>
      </c>
      <c r="O91" s="480">
        <v>6217.3274270100001</v>
      </c>
      <c r="P91" s="480">
        <v>6178.7816991199998</v>
      </c>
      <c r="Q91" s="480">
        <v>6172.3283603600003</v>
      </c>
      <c r="R91" s="480">
        <v>5889.448025149999</v>
      </c>
      <c r="S91" s="480">
        <v>6077.6476086000002</v>
      </c>
      <c r="T91" s="480">
        <v>6143.30843886</v>
      </c>
      <c r="U91" s="480">
        <v>6164.1135586600003</v>
      </c>
      <c r="V91" s="480">
        <v>6216.6361058662642</v>
      </c>
      <c r="W91" s="480">
        <v>6159.0111086899997</v>
      </c>
      <c r="X91" s="480">
        <v>6309.5006370100018</v>
      </c>
      <c r="Y91" s="480">
        <v>6284.0010979866829</v>
      </c>
      <c r="Z91" s="480">
        <v>6460.7341445301863</v>
      </c>
      <c r="AA91" s="480">
        <v>6330.6247126416429</v>
      </c>
      <c r="AB91" s="480">
        <v>6362.5008721618397</v>
      </c>
      <c r="AC91" s="480">
        <v>6421.1943691360502</v>
      </c>
      <c r="AD91" s="149">
        <v>6585.1292800000001</v>
      </c>
      <c r="AE91" s="149"/>
      <c r="AF91" s="149"/>
      <c r="AG91" s="149"/>
      <c r="AH91" s="149"/>
      <c r="AI91" s="149"/>
      <c r="AJ91" s="149"/>
      <c r="AK91" s="149"/>
      <c r="AL91" s="149"/>
      <c r="AM91" s="149"/>
      <c r="AN91" s="149"/>
      <c r="AO91" s="149"/>
    </row>
    <row r="92" spans="2:41">
      <c r="C92" s="481"/>
      <c r="D92" s="481"/>
      <c r="E92" s="481"/>
      <c r="F92" s="481"/>
      <c r="G92" s="481"/>
      <c r="H92" s="481"/>
      <c r="I92" s="481"/>
      <c r="J92" s="481"/>
      <c r="K92" s="481"/>
      <c r="L92" s="481"/>
      <c r="M92" s="481"/>
      <c r="N92" s="481"/>
      <c r="O92" s="481"/>
      <c r="P92" s="481"/>
      <c r="Q92" s="481"/>
      <c r="R92" s="481"/>
      <c r="S92" s="481"/>
      <c r="T92" s="481"/>
      <c r="U92" s="481"/>
      <c r="V92" s="481"/>
      <c r="W92" s="481"/>
      <c r="X92" s="481"/>
      <c r="Y92" s="481"/>
      <c r="Z92" s="481"/>
      <c r="AA92" s="481"/>
      <c r="AB92" s="481"/>
      <c r="AC92" s="481"/>
    </row>
    <row r="93" spans="2:41">
      <c r="B93" s="90" t="s">
        <v>617</v>
      </c>
      <c r="C93" s="475" t="str">
        <f t="shared" ref="C93:E93" si="14">C$5</f>
        <v>4Q26</v>
      </c>
      <c r="D93" s="475" t="str">
        <f t="shared" si="14"/>
        <v>3Q26</v>
      </c>
      <c r="E93" s="475" t="str">
        <f t="shared" si="14"/>
        <v>2Q26</v>
      </c>
      <c r="F93" s="476" t="s">
        <v>534</v>
      </c>
      <c r="G93" s="476" t="s">
        <v>535</v>
      </c>
      <c r="H93" s="476" t="s">
        <v>536</v>
      </c>
      <c r="I93" s="476" t="s">
        <v>537</v>
      </c>
      <c r="J93" s="476" t="s">
        <v>538</v>
      </c>
      <c r="K93" s="476" t="s">
        <v>539</v>
      </c>
      <c r="L93" s="476" t="s">
        <v>540</v>
      </c>
      <c r="M93" s="476" t="s">
        <v>541</v>
      </c>
      <c r="N93" s="476" t="s">
        <v>542</v>
      </c>
      <c r="O93" s="476" t="s">
        <v>543</v>
      </c>
      <c r="P93" s="476" t="s">
        <v>544</v>
      </c>
      <c r="Q93" s="476" t="s">
        <v>545</v>
      </c>
      <c r="R93" s="476" t="s">
        <v>485</v>
      </c>
      <c r="S93" s="476" t="s">
        <v>546</v>
      </c>
      <c r="T93" s="476" t="s">
        <v>547</v>
      </c>
      <c r="U93" s="476" t="s">
        <v>548</v>
      </c>
      <c r="V93" s="476" t="s">
        <v>489</v>
      </c>
      <c r="W93" s="476" t="s">
        <v>490</v>
      </c>
      <c r="X93" s="476" t="s">
        <v>491</v>
      </c>
      <c r="Y93" s="476" t="s">
        <v>492</v>
      </c>
      <c r="Z93" s="476" t="s">
        <v>493</v>
      </c>
      <c r="AA93" s="476" t="s">
        <v>494</v>
      </c>
      <c r="AB93" s="476" t="s">
        <v>495</v>
      </c>
      <c r="AC93" s="476" t="s">
        <v>496</v>
      </c>
      <c r="AD93" t="s">
        <v>497</v>
      </c>
    </row>
    <row r="94" spans="2:41">
      <c r="B94" s="146" t="s">
        <v>603</v>
      </c>
      <c r="C94" s="477"/>
      <c r="D94" s="477"/>
      <c r="E94" s="477">
        <v>52.835075879999998</v>
      </c>
      <c r="F94" s="478">
        <v>97.215762810000001</v>
      </c>
      <c r="G94" s="478">
        <v>151.73679112999997</v>
      </c>
      <c r="H94" s="478">
        <v>81.97</v>
      </c>
      <c r="I94" s="478">
        <v>45.702178119999999</v>
      </c>
      <c r="J94" s="478">
        <v>75.37</v>
      </c>
      <c r="K94" s="478">
        <v>130.44963483999999</v>
      </c>
      <c r="L94" s="478">
        <v>70.750821210000012</v>
      </c>
      <c r="M94" s="478">
        <v>47.570670160000006</v>
      </c>
      <c r="N94" s="478">
        <v>62.84146453999999</v>
      </c>
      <c r="O94" s="478">
        <v>137.89633800965572</v>
      </c>
      <c r="P94" s="478">
        <v>805.39324676947467</v>
      </c>
      <c r="Q94" s="478">
        <v>727.31026543475798</v>
      </c>
      <c r="R94" s="478">
        <v>646.45921386999999</v>
      </c>
      <c r="S94" s="478">
        <v>598.1890188142562</v>
      </c>
      <c r="T94" s="478">
        <v>483.91998846769314</v>
      </c>
      <c r="U94" s="478">
        <v>462.78638813129629</v>
      </c>
      <c r="V94" s="478">
        <v>419.50585699999999</v>
      </c>
      <c r="W94" s="478">
        <v>304.25458242790978</v>
      </c>
      <c r="X94" s="478">
        <v>286.29726026926687</v>
      </c>
      <c r="Y94" s="478">
        <v>295.33500099000003</v>
      </c>
      <c r="Z94" s="478">
        <v>310.06382122530351</v>
      </c>
      <c r="AA94" s="478">
        <v>327.28410000000002</v>
      </c>
      <c r="AB94" s="478">
        <v>270.61930000000001</v>
      </c>
      <c r="AC94" s="478">
        <v>287.81636906440167</v>
      </c>
      <c r="AD94">
        <v>283.6847682288693</v>
      </c>
    </row>
    <row r="95" spans="2:41">
      <c r="B95" s="146" t="s">
        <v>604</v>
      </c>
      <c r="C95" s="477"/>
      <c r="D95" s="477"/>
      <c r="E95" s="477">
        <v>8188.7621577372765</v>
      </c>
      <c r="F95" s="478">
        <v>8011.6537827914572</v>
      </c>
      <c r="G95" s="478">
        <v>8403.4740692774594</v>
      </c>
      <c r="H95" s="478">
        <v>8354.36</v>
      </c>
      <c r="I95" s="478">
        <v>8209.3368161826729</v>
      </c>
      <c r="J95" s="478">
        <v>8199.82</v>
      </c>
      <c r="K95" s="478">
        <v>8682.4973523233875</v>
      </c>
      <c r="L95" s="478">
        <v>7152.5901633611957</v>
      </c>
      <c r="M95" s="478">
        <v>6883.1105379652254</v>
      </c>
      <c r="N95" s="478">
        <v>6656.6994427916698</v>
      </c>
      <c r="O95" s="478">
        <v>6904.7252211349251</v>
      </c>
      <c r="P95" s="478">
        <v>6491.7226989330502</v>
      </c>
      <c r="Q95" s="478">
        <v>6617.1970631070681</v>
      </c>
      <c r="R95" s="478">
        <v>6427.1938372182831</v>
      </c>
      <c r="S95" s="478">
        <v>6615.2204414858488</v>
      </c>
      <c r="T95" s="478">
        <v>6342.1667930686672</v>
      </c>
      <c r="U95" s="478">
        <v>6217.0906658627673</v>
      </c>
      <c r="V95" s="478">
        <v>6074.7902189069055</v>
      </c>
      <c r="W95" s="478">
        <v>6186.294605468318</v>
      </c>
      <c r="X95" s="478">
        <v>5926.7153295299013</v>
      </c>
      <c r="Y95" s="478">
        <v>5683.474525304644</v>
      </c>
      <c r="Z95" s="478">
        <v>5419.2010890591637</v>
      </c>
      <c r="AA95" s="478">
        <v>5485.9764000000005</v>
      </c>
      <c r="AB95" s="478">
        <v>5367.6157999999996</v>
      </c>
      <c r="AC95" s="478">
        <v>5226.7781584863296</v>
      </c>
      <c r="AD95">
        <v>5132.7523234630444</v>
      </c>
    </row>
    <row r="96" spans="2:41">
      <c r="B96" s="146" t="s">
        <v>605</v>
      </c>
      <c r="C96" s="477"/>
      <c r="D96" s="477"/>
      <c r="E96" s="477">
        <v>1726.4883983460895</v>
      </c>
      <c r="F96" s="478">
        <v>1660.8642831182171</v>
      </c>
      <c r="G96" s="478">
        <v>1644.5628321878517</v>
      </c>
      <c r="H96" s="478">
        <v>1611.6299999999999</v>
      </c>
      <c r="I96" s="478">
        <v>1255.4288723543111</v>
      </c>
      <c r="J96" s="478">
        <v>1524.29</v>
      </c>
      <c r="K96" s="478">
        <v>1460.2483359703419</v>
      </c>
      <c r="L96" s="478">
        <v>1446.1759281127022</v>
      </c>
      <c r="M96" s="478">
        <v>1412.1918648946125</v>
      </c>
      <c r="N96" s="478">
        <v>1445.45184244954</v>
      </c>
      <c r="O96" s="478">
        <v>1420.2185675599062</v>
      </c>
      <c r="P96" s="478">
        <v>1141.4111993063564</v>
      </c>
      <c r="Q96" s="478">
        <v>1125.9680136520844</v>
      </c>
      <c r="R96" s="478">
        <v>1118.7384699945537</v>
      </c>
      <c r="S96" s="478">
        <v>1053.3367234193126</v>
      </c>
      <c r="T96" s="478">
        <v>1103.4233912730904</v>
      </c>
      <c r="U96" s="478">
        <v>1108.393519023828</v>
      </c>
      <c r="V96" s="478">
        <v>1476.1316457551029</v>
      </c>
      <c r="W96" s="478">
        <v>1424.8191561955944</v>
      </c>
      <c r="X96" s="478">
        <v>1423.1697481482486</v>
      </c>
      <c r="Y96" s="478">
        <v>1405.1978468536884</v>
      </c>
      <c r="Z96" s="478">
        <v>1589.4331441152494</v>
      </c>
      <c r="AA96" s="478">
        <v>1881.0839000000001</v>
      </c>
      <c r="AB96" s="478">
        <v>2067.1268999999998</v>
      </c>
      <c r="AC96" s="478">
        <v>2067.2412908461993</v>
      </c>
      <c r="AD96">
        <v>2057.5444639712018</v>
      </c>
    </row>
    <row r="97" spans="2:30">
      <c r="B97" s="146" t="s">
        <v>606</v>
      </c>
      <c r="C97" s="477"/>
      <c r="D97" s="477"/>
      <c r="E97" s="477">
        <v>1516.1042351361762</v>
      </c>
      <c r="F97" s="478">
        <v>1531.7908917600964</v>
      </c>
      <c r="G97" s="478">
        <v>1473.6949093736216</v>
      </c>
      <c r="H97" s="478">
        <v>1642.63</v>
      </c>
      <c r="I97" s="478">
        <v>1542.54117082875</v>
      </c>
      <c r="J97" s="478">
        <v>1612.81</v>
      </c>
      <c r="K97" s="478">
        <v>1927.3514948166808</v>
      </c>
      <c r="L97" s="478">
        <v>1808.4482187223634</v>
      </c>
      <c r="M97" s="478">
        <v>1764.7021625867071</v>
      </c>
      <c r="N97" s="478">
        <v>1615.8430187911065</v>
      </c>
      <c r="O97" s="478">
        <v>1769.9071427986676</v>
      </c>
      <c r="P97" s="478">
        <v>1639.8925845177985</v>
      </c>
      <c r="Q97" s="478">
        <v>1583.1588591135658</v>
      </c>
      <c r="R97" s="478">
        <v>1605.7957969155138</v>
      </c>
      <c r="S97" s="478">
        <v>1535.5120526486635</v>
      </c>
      <c r="T97" s="478">
        <v>1407.2178413397814</v>
      </c>
      <c r="U97" s="478">
        <v>1276.2962667627032</v>
      </c>
      <c r="V97" s="478">
        <v>1371.8715739696731</v>
      </c>
      <c r="W97" s="478">
        <v>1374.3931119564286</v>
      </c>
      <c r="X97" s="478">
        <v>1301.7309345224699</v>
      </c>
      <c r="Y97" s="478">
        <v>1318.3787516832544</v>
      </c>
      <c r="Z97" s="478">
        <v>1396.7651852399479</v>
      </c>
      <c r="AA97" s="478">
        <v>1485.894</v>
      </c>
      <c r="AB97" s="478">
        <v>1813.6290999999999</v>
      </c>
      <c r="AC97" s="478">
        <v>1805.123712822824</v>
      </c>
      <c r="AD97">
        <v>1714.1898881356317</v>
      </c>
    </row>
    <row r="98" spans="2:30">
      <c r="B98" s="146" t="s">
        <v>607</v>
      </c>
      <c r="C98" s="477"/>
      <c r="D98" s="477"/>
      <c r="E98" s="477">
        <v>2961.6266192538005</v>
      </c>
      <c r="F98" s="478">
        <v>2923.0683300818509</v>
      </c>
      <c r="G98" s="478">
        <v>2986.3597185913272</v>
      </c>
      <c r="H98" s="478">
        <v>3005.8000000000006</v>
      </c>
      <c r="I98" s="478">
        <v>7625.5422297208816</v>
      </c>
      <c r="J98" s="478">
        <v>7305.6900000000005</v>
      </c>
      <c r="K98" s="478">
        <v>7268.6582179949182</v>
      </c>
      <c r="L98" s="478">
        <v>5966.5273351657925</v>
      </c>
      <c r="M98" s="478">
        <v>6348.144223719275</v>
      </c>
      <c r="N98" s="478">
        <v>6064.3338194827493</v>
      </c>
      <c r="O98" s="478">
        <v>5937.2942007204319</v>
      </c>
      <c r="P98" s="478">
        <v>6502.9572842157222</v>
      </c>
      <c r="Q98" s="478">
        <v>6254.7445956330785</v>
      </c>
      <c r="R98" s="478">
        <v>6083.6679353512418</v>
      </c>
      <c r="S98" s="478">
        <v>5998.760716616187</v>
      </c>
      <c r="T98" s="478">
        <v>5894.2904000171557</v>
      </c>
      <c r="U98" s="478">
        <v>5917.2755961643634</v>
      </c>
      <c r="V98" s="478">
        <v>5892.1916222563459</v>
      </c>
      <c r="W98" s="478">
        <v>5622.9690962912</v>
      </c>
      <c r="X98" s="478">
        <v>5111.9435045174787</v>
      </c>
      <c r="Y98" s="478">
        <v>5155.005784916736</v>
      </c>
      <c r="Z98" s="478">
        <v>5128.7336578689474</v>
      </c>
      <c r="AA98" s="478">
        <v>4818.8629000000001</v>
      </c>
      <c r="AB98" s="478">
        <v>5136.4238000000005</v>
      </c>
      <c r="AC98" s="478">
        <v>5370.5629296899106</v>
      </c>
      <c r="AD98">
        <v>5258.8814729570222</v>
      </c>
    </row>
    <row r="99" spans="2:30">
      <c r="B99" s="146" t="s">
        <v>608</v>
      </c>
      <c r="C99" s="477"/>
      <c r="D99" s="477"/>
      <c r="E99" s="477">
        <v>2550.1225226198967</v>
      </c>
      <c r="F99" s="478">
        <v>2416.5680575000001</v>
      </c>
      <c r="G99" s="478">
        <v>2466.9044760275174</v>
      </c>
      <c r="H99" s="478">
        <v>2496.63</v>
      </c>
      <c r="I99" s="478">
        <v>2544.7978047500001</v>
      </c>
      <c r="J99" s="478">
        <v>2621.8</v>
      </c>
      <c r="K99" s="478">
        <v>2475.686809230001</v>
      </c>
      <c r="L99" s="478">
        <v>2291.8968392060574</v>
      </c>
      <c r="M99" s="478">
        <v>2311.6729268012141</v>
      </c>
      <c r="N99" s="478">
        <v>1469.7345640281412</v>
      </c>
      <c r="O99" s="478">
        <v>1898.3158633479209</v>
      </c>
      <c r="P99" s="478">
        <v>1195.2546328259129</v>
      </c>
      <c r="Q99" s="478">
        <v>1118.5357790002686</v>
      </c>
      <c r="R99" s="478">
        <v>917.74101195664684</v>
      </c>
      <c r="S99" s="478">
        <v>804.15445943790735</v>
      </c>
      <c r="T99" s="478">
        <v>730.77986839563516</v>
      </c>
      <c r="U99" s="478">
        <v>730.11775200261457</v>
      </c>
      <c r="V99" s="478">
        <v>648.09968033228358</v>
      </c>
      <c r="W99" s="478">
        <v>766.06906508374084</v>
      </c>
      <c r="X99" s="478">
        <v>708.6596523212346</v>
      </c>
      <c r="Y99" s="478">
        <v>504.20709980453199</v>
      </c>
      <c r="Z99" s="478">
        <v>483.572850122349</v>
      </c>
      <c r="AA99" s="478">
        <v>458.89049999999992</v>
      </c>
      <c r="AB99" s="478">
        <v>459.54320000000001</v>
      </c>
      <c r="AC99" s="478">
        <v>443.34236554292528</v>
      </c>
      <c r="AD99">
        <v>419.84710023909798</v>
      </c>
    </row>
    <row r="100" spans="2:30">
      <c r="B100" s="146" t="s">
        <v>609</v>
      </c>
      <c r="C100" s="477"/>
      <c r="D100" s="477"/>
      <c r="E100" s="477">
        <v>3268.5928146020992</v>
      </c>
      <c r="F100" s="478">
        <v>3215.6683899747209</v>
      </c>
      <c r="G100" s="478">
        <v>3167.8434144565135</v>
      </c>
      <c r="H100" s="478">
        <v>2810.56</v>
      </c>
      <c r="I100" s="478">
        <v>3052.2921680632567</v>
      </c>
      <c r="J100" s="478">
        <v>3162.4</v>
      </c>
      <c r="K100" s="478">
        <v>3410.8387532695447</v>
      </c>
      <c r="L100" s="478">
        <v>3233.4593115973184</v>
      </c>
      <c r="M100" s="478">
        <v>3355.4622150105488</v>
      </c>
      <c r="N100" s="478">
        <v>3074.5561859889881</v>
      </c>
      <c r="O100" s="478">
        <v>2523.6895567704596</v>
      </c>
      <c r="P100" s="478">
        <v>2976.5798103397242</v>
      </c>
      <c r="Q100" s="478">
        <v>3018.6210575042642</v>
      </c>
      <c r="R100" s="478">
        <v>3065.5384614141344</v>
      </c>
      <c r="S100" s="478">
        <v>2977.9175763822645</v>
      </c>
      <c r="T100" s="478">
        <v>1983.1653644824878</v>
      </c>
      <c r="U100" s="478">
        <v>1837.7435713145551</v>
      </c>
      <c r="V100" s="478">
        <v>1800.0595795562076</v>
      </c>
      <c r="W100" s="478">
        <v>1457.5517100344523</v>
      </c>
      <c r="X100" s="478">
        <v>1427.2201255202888</v>
      </c>
      <c r="Y100" s="478">
        <v>1360.5358778765969</v>
      </c>
      <c r="Z100" s="478">
        <v>1265.317381032967</v>
      </c>
      <c r="AA100" s="478">
        <v>1229.3657000000001</v>
      </c>
      <c r="AB100" s="478">
        <v>1272.7579999999998</v>
      </c>
      <c r="AC100" s="478">
        <v>1331.8813203059331</v>
      </c>
      <c r="AD100">
        <v>1445.3594322520682</v>
      </c>
    </row>
    <row r="101" spans="2:30">
      <c r="B101" s="146" t="s">
        <v>610</v>
      </c>
      <c r="C101" s="477"/>
      <c r="D101" s="477"/>
      <c r="E101" s="477">
        <v>603.71396908316467</v>
      </c>
      <c r="F101" s="478">
        <v>610.29403013289459</v>
      </c>
      <c r="G101" s="478">
        <v>595.77311203735269</v>
      </c>
      <c r="H101" s="478">
        <v>612.23</v>
      </c>
      <c r="I101" s="478">
        <v>513.42064951948294</v>
      </c>
      <c r="J101" s="478">
        <v>517.16</v>
      </c>
      <c r="K101" s="478">
        <v>503.6208261977348</v>
      </c>
      <c r="L101" s="478">
        <v>475.96000326896518</v>
      </c>
      <c r="M101" s="478">
        <v>469.72952184232912</v>
      </c>
      <c r="N101" s="478">
        <v>478.72148700384071</v>
      </c>
      <c r="O101" s="478">
        <v>518.51256752987831</v>
      </c>
      <c r="P101" s="478">
        <v>487.14843096217191</v>
      </c>
      <c r="Q101" s="478">
        <v>488.92887172348111</v>
      </c>
      <c r="R101" s="478">
        <v>499.12536815423988</v>
      </c>
      <c r="S101" s="478">
        <v>514.52673951787028</v>
      </c>
      <c r="T101" s="478">
        <v>515.62245941827439</v>
      </c>
      <c r="U101" s="478">
        <v>532.15695967659019</v>
      </c>
      <c r="V101" s="478">
        <v>541.82639278825468</v>
      </c>
      <c r="W101" s="478">
        <v>529.93277779493678</v>
      </c>
      <c r="X101" s="478">
        <v>645.72123776133083</v>
      </c>
      <c r="Y101" s="478">
        <v>583.36975944543406</v>
      </c>
      <c r="Z101" s="478">
        <v>565.39478547990996</v>
      </c>
      <c r="AA101" s="478">
        <v>548.62360000000001</v>
      </c>
      <c r="AB101" s="478">
        <v>544.83370000000002</v>
      </c>
      <c r="AC101" s="478">
        <v>525.71209150294226</v>
      </c>
      <c r="AD101">
        <v>499.26022501174333</v>
      </c>
    </row>
    <row r="102" spans="2:30">
      <c r="B102" s="146" t="s">
        <v>611</v>
      </c>
      <c r="C102" s="477"/>
      <c r="D102" s="477"/>
      <c r="E102" s="477">
        <v>35932.069246635081</v>
      </c>
      <c r="F102" s="478">
        <v>35761.00125854784</v>
      </c>
      <c r="G102" s="478">
        <v>35255.92132453352</v>
      </c>
      <c r="H102" s="478">
        <v>36439.214321119995</v>
      </c>
      <c r="I102" s="478">
        <v>31975.724547345268</v>
      </c>
      <c r="J102" s="478">
        <v>31674.476421120016</v>
      </c>
      <c r="K102" s="478">
        <v>31214.806728625084</v>
      </c>
      <c r="L102" s="478">
        <v>27989.451390081649</v>
      </c>
      <c r="M102" s="478">
        <v>27226.726237473729</v>
      </c>
      <c r="N102" s="478">
        <v>27240.372219838413</v>
      </c>
      <c r="O102" s="478">
        <v>27573.235871714958</v>
      </c>
      <c r="P102" s="478">
        <v>28225.312263344302</v>
      </c>
      <c r="Q102" s="478">
        <v>26133.430601205106</v>
      </c>
      <c r="R102" s="478">
        <v>24633.089028659339</v>
      </c>
      <c r="S102" s="478">
        <v>24243.619012824154</v>
      </c>
      <c r="T102" s="478">
        <v>23250.763391369095</v>
      </c>
      <c r="U102" s="478">
        <v>21819.521978508907</v>
      </c>
      <c r="V102" s="478">
        <v>20195.044015271622</v>
      </c>
      <c r="W102" s="478">
        <v>19688.191719890383</v>
      </c>
      <c r="X102" s="478">
        <v>19622.812214551534</v>
      </c>
      <c r="Y102" s="478">
        <v>18253.165897952189</v>
      </c>
      <c r="Z102" s="478">
        <v>16682.847508843974</v>
      </c>
      <c r="AA102" s="478">
        <v>16295.164499999999</v>
      </c>
      <c r="AB102" s="478">
        <v>16558.427599999999</v>
      </c>
      <c r="AC102" s="478">
        <v>16396.184374848901</v>
      </c>
      <c r="AD102">
        <v>16258.644327148357</v>
      </c>
    </row>
    <row r="103" spans="2:30">
      <c r="B103" s="146" t="s">
        <v>612</v>
      </c>
      <c r="C103" s="477"/>
      <c r="D103" s="477"/>
      <c r="E103" s="477">
        <v>6613.6040398295354</v>
      </c>
      <c r="F103" s="478">
        <v>6533.5272644044944</v>
      </c>
      <c r="G103" s="478">
        <v>6725.6213162824106</v>
      </c>
      <c r="H103" s="478">
        <v>6053.58</v>
      </c>
      <c r="I103" s="478">
        <v>6237.6575894718462</v>
      </c>
      <c r="J103" s="478">
        <v>6353.79</v>
      </c>
      <c r="K103" s="478">
        <v>6385.3202077035448</v>
      </c>
      <c r="L103" s="478">
        <v>6121.5925995654561</v>
      </c>
      <c r="M103" s="478">
        <v>6322.2330791381564</v>
      </c>
      <c r="N103" s="478">
        <v>6751.9304454952762</v>
      </c>
      <c r="O103" s="478">
        <v>6561.2336224606161</v>
      </c>
      <c r="P103" s="478">
        <v>6165.6723104561624</v>
      </c>
      <c r="Q103" s="478">
        <v>5796.2945247789676</v>
      </c>
      <c r="R103" s="478">
        <v>5390.6233712174253</v>
      </c>
      <c r="S103" s="478">
        <v>5455.8476588157291</v>
      </c>
      <c r="T103" s="478">
        <v>6882.0753376736538</v>
      </c>
      <c r="U103" s="478">
        <v>7036.7285991217386</v>
      </c>
      <c r="V103" s="478">
        <v>5998.9490760588196</v>
      </c>
      <c r="W103" s="478">
        <v>5534.2138643247972</v>
      </c>
      <c r="X103" s="478">
        <v>5139.3832011543473</v>
      </c>
      <c r="Y103" s="478">
        <v>6053.3993291096867</v>
      </c>
      <c r="Z103" s="478">
        <v>5769.8616727597328</v>
      </c>
      <c r="AA103" s="478">
        <v>5611.6895000000004</v>
      </c>
      <c r="AB103" s="478">
        <v>5380.7867999999999</v>
      </c>
      <c r="AC103" s="478">
        <v>5456.4157339571666</v>
      </c>
      <c r="AD103">
        <v>5496.4200461350474</v>
      </c>
    </row>
    <row r="104" spans="2:30">
      <c r="B104" s="146" t="s">
        <v>613</v>
      </c>
      <c r="C104" s="477"/>
      <c r="D104" s="477"/>
      <c r="E104" s="477">
        <v>2730.2905096768591</v>
      </c>
      <c r="F104" s="478">
        <v>2690.9045697975876</v>
      </c>
      <c r="G104" s="478">
        <v>2512.8729056900947</v>
      </c>
      <c r="H104" s="478">
        <v>2547.5599999999995</v>
      </c>
      <c r="I104" s="478">
        <v>2494.1453010989835</v>
      </c>
      <c r="J104" s="478">
        <v>2321.62</v>
      </c>
      <c r="K104" s="478">
        <v>2364.2232003554859</v>
      </c>
      <c r="L104" s="478">
        <v>2184.706563149532</v>
      </c>
      <c r="M104" s="478">
        <v>2112.4666355219392</v>
      </c>
      <c r="N104" s="478">
        <v>2052.1587885294025</v>
      </c>
      <c r="O104" s="478">
        <v>1690.2021827509263</v>
      </c>
      <c r="P104" s="478">
        <v>598.78324211984659</v>
      </c>
      <c r="Q104" s="478">
        <v>1929.5103343628873</v>
      </c>
      <c r="R104" s="478">
        <v>1878.72033759025</v>
      </c>
      <c r="S104" s="478">
        <v>1818.1791363409654</v>
      </c>
      <c r="T104" s="478">
        <v>1814.8486545565345</v>
      </c>
      <c r="U104" s="478">
        <v>1785.2270948935268</v>
      </c>
      <c r="V104" s="478">
        <v>1787.2561943474857</v>
      </c>
      <c r="W104" s="478">
        <v>1795.6673857837293</v>
      </c>
      <c r="X104" s="478">
        <v>1781.251719418733</v>
      </c>
      <c r="Y104" s="478">
        <v>1787.6061598063541</v>
      </c>
      <c r="Z104" s="478">
        <v>1829.2402935058633</v>
      </c>
      <c r="AA104" s="478">
        <v>1842.5391</v>
      </c>
      <c r="AB104" s="478">
        <v>1827.85</v>
      </c>
      <c r="AC104" s="478">
        <v>1848.9092170063288</v>
      </c>
      <c r="AD104">
        <v>1800.9267811435893</v>
      </c>
    </row>
    <row r="105" spans="2:30">
      <c r="B105" s="146" t="s">
        <v>614</v>
      </c>
      <c r="C105" s="477"/>
      <c r="D105" s="477"/>
      <c r="E105" s="477">
        <v>0</v>
      </c>
      <c r="F105" s="478">
        <v>0</v>
      </c>
      <c r="G105" s="478">
        <v>0</v>
      </c>
      <c r="H105" s="478">
        <v>0.20899999999999999</v>
      </c>
      <c r="I105" s="478">
        <v>0</v>
      </c>
      <c r="J105" s="478">
        <v>0</v>
      </c>
      <c r="K105" s="478">
        <v>0</v>
      </c>
      <c r="L105" s="478">
        <v>-3</v>
      </c>
      <c r="M105" s="478">
        <v>0</v>
      </c>
      <c r="N105" s="478">
        <v>0</v>
      </c>
      <c r="O105" s="478">
        <v>0</v>
      </c>
      <c r="P105" s="478">
        <v>0</v>
      </c>
      <c r="Q105" s="478">
        <v>0</v>
      </c>
      <c r="R105" s="478">
        <v>0</v>
      </c>
      <c r="S105" s="478">
        <v>0</v>
      </c>
      <c r="T105" s="478">
        <v>0</v>
      </c>
      <c r="U105" s="478">
        <v>0</v>
      </c>
      <c r="V105" s="478">
        <v>0</v>
      </c>
      <c r="W105" s="478">
        <v>0</v>
      </c>
      <c r="X105" s="478">
        <v>0</v>
      </c>
      <c r="Y105" s="478">
        <v>0</v>
      </c>
      <c r="Z105" s="478">
        <v>0</v>
      </c>
      <c r="AA105" s="478">
        <v>0</v>
      </c>
      <c r="AB105" s="478">
        <v>0</v>
      </c>
      <c r="AC105" s="478">
        <v>0</v>
      </c>
      <c r="AD105">
        <v>0</v>
      </c>
    </row>
    <row r="106" spans="2:30">
      <c r="B106" s="150" t="s">
        <v>615</v>
      </c>
      <c r="C106" s="479"/>
      <c r="D106" s="479"/>
      <c r="E106" s="479">
        <v>66144.209588799975</v>
      </c>
      <c r="F106" s="480">
        <v>65452.55662091916</v>
      </c>
      <c r="G106" s="480">
        <v>65384.764869587671</v>
      </c>
      <c r="H106" s="480">
        <v>65656.373321119987</v>
      </c>
      <c r="I106" s="480">
        <v>65496.589327455447</v>
      </c>
      <c r="J106" s="480">
        <v>65369.226421120016</v>
      </c>
      <c r="K106" s="480">
        <v>65823.701561326729</v>
      </c>
      <c r="L106" s="480">
        <v>58738.559173441041</v>
      </c>
      <c r="M106" s="480">
        <v>58254.010034123727</v>
      </c>
      <c r="N106" s="480">
        <v>56912.643237949087</v>
      </c>
      <c r="O106" s="480">
        <v>56935.231093808346</v>
      </c>
      <c r="P106" s="480">
        <v>56230.127703790517</v>
      </c>
      <c r="Q106" s="480">
        <v>54793.699965515523</v>
      </c>
      <c r="R106" s="480">
        <v>52266.692789491623</v>
      </c>
      <c r="S106" s="480">
        <v>51615.359476903148</v>
      </c>
      <c r="T106" s="480">
        <v>50408.273489922067</v>
      </c>
      <c r="U106" s="480">
        <v>48723.338393122889</v>
      </c>
      <c r="V106" s="480">
        <v>46205.725856242709</v>
      </c>
      <c r="W106" s="480">
        <v>44684.357075251486</v>
      </c>
      <c r="X106" s="480">
        <v>43374.904927714837</v>
      </c>
      <c r="Y106" s="480">
        <v>42399.676033743104</v>
      </c>
      <c r="Z106" s="480">
        <v>40440.431389253412</v>
      </c>
      <c r="AA106" s="480">
        <v>39985.374199999998</v>
      </c>
      <c r="AB106" s="480">
        <v>40699.614199999982</v>
      </c>
      <c r="AC106" s="480">
        <v>40759.967564073879</v>
      </c>
      <c r="AD106">
        <v>40367.510828685678</v>
      </c>
    </row>
    <row r="107" spans="2:30">
      <c r="B107" s="146" t="s">
        <v>616</v>
      </c>
      <c r="C107" s="477"/>
      <c r="D107" s="477"/>
      <c r="E107" s="477">
        <v>98297.552127290051</v>
      </c>
      <c r="F107" s="478">
        <v>97574.519057480837</v>
      </c>
      <c r="G107" s="478">
        <v>95581.704774612328</v>
      </c>
      <c r="H107" s="478">
        <v>94996.94</v>
      </c>
      <c r="I107" s="478">
        <v>92762.489430164467</v>
      </c>
      <c r="J107" s="478">
        <v>93584.040000000008</v>
      </c>
      <c r="K107" s="478">
        <v>93534.035572553228</v>
      </c>
      <c r="L107" s="478">
        <v>79895.489222398901</v>
      </c>
      <c r="M107" s="478">
        <v>80254.789188086434</v>
      </c>
      <c r="N107" s="478">
        <v>77552.361987720869</v>
      </c>
      <c r="O107" s="478">
        <v>76745.725988251681</v>
      </c>
      <c r="P107" s="478">
        <v>76495.650806939186</v>
      </c>
      <c r="Q107" s="478">
        <v>76020.564180164452</v>
      </c>
      <c r="R107" s="478">
        <v>75629.164992638369</v>
      </c>
      <c r="S107" s="478">
        <v>79235.63568733682</v>
      </c>
      <c r="T107" s="478">
        <v>80000.398089067938</v>
      </c>
      <c r="U107" s="478">
        <v>80219.981257297084</v>
      </c>
      <c r="V107" s="478">
        <v>77846.79148002727</v>
      </c>
      <c r="W107" s="478">
        <v>76599.50120406854</v>
      </c>
      <c r="X107" s="478">
        <v>76135.727974755209</v>
      </c>
      <c r="Y107" s="478">
        <v>75731.812810233663</v>
      </c>
      <c r="Z107" s="478">
        <v>73597.059134186697</v>
      </c>
      <c r="AA107" s="478">
        <v>73383.03850000001</v>
      </c>
      <c r="AB107" s="478">
        <v>72924.3704</v>
      </c>
      <c r="AC107" s="478">
        <v>71621.080980593106</v>
      </c>
      <c r="AD107">
        <v>68443</v>
      </c>
    </row>
    <row r="108" spans="2:30">
      <c r="B108" s="150" t="s">
        <v>617</v>
      </c>
      <c r="C108" s="479"/>
      <c r="D108" s="479"/>
      <c r="E108" s="479">
        <v>164441.76171609003</v>
      </c>
      <c r="F108" s="480">
        <v>163027.0756784</v>
      </c>
      <c r="G108" s="480">
        <v>160966.46964420003</v>
      </c>
      <c r="H108" s="480">
        <v>160653.31332111999</v>
      </c>
      <c r="I108" s="480">
        <v>158258.7787576204</v>
      </c>
      <c r="J108" s="480">
        <v>158953.26642112</v>
      </c>
      <c r="K108" s="480">
        <v>159357.73713387997</v>
      </c>
      <c r="L108" s="480">
        <v>138634.04839583993</v>
      </c>
      <c r="M108" s="480">
        <v>138508.79922221013</v>
      </c>
      <c r="N108" s="480">
        <v>134465.00522567003</v>
      </c>
      <c r="O108" s="480">
        <v>133680.95708206002</v>
      </c>
      <c r="P108" s="480">
        <v>132725.77851072969</v>
      </c>
      <c r="Q108" s="480">
        <v>130814.26414567998</v>
      </c>
      <c r="R108" s="480">
        <v>127895.85778212998</v>
      </c>
      <c r="S108" s="480">
        <v>130850.99516424</v>
      </c>
      <c r="T108" s="480">
        <v>130408.67157898999</v>
      </c>
      <c r="U108" s="480">
        <v>128943.31965041994</v>
      </c>
      <c r="V108" s="480">
        <v>124052.51733626994</v>
      </c>
      <c r="W108" s="480">
        <v>121283.85827932003</v>
      </c>
      <c r="X108" s="480">
        <v>119510.63290247005</v>
      </c>
      <c r="Y108" s="480">
        <v>118131.48884397677</v>
      </c>
      <c r="Z108" s="480">
        <v>114037.49052344011</v>
      </c>
      <c r="AA108" s="480">
        <v>113368.41269999999</v>
      </c>
      <c r="AB108" s="480">
        <v>113623.9846</v>
      </c>
      <c r="AC108" s="480">
        <v>112381.04854466698</v>
      </c>
      <c r="AD108">
        <v>108810.51082868567</v>
      </c>
    </row>
    <row r="109" spans="2:30">
      <c r="K109" s="478"/>
    </row>
    <row r="111" spans="2:30">
      <c r="O111" s="271"/>
      <c r="P111" s="271"/>
      <c r="Q111" s="271"/>
      <c r="R111" s="271"/>
      <c r="S111" s="271"/>
      <c r="T111" s="271"/>
      <c r="U111" s="271"/>
      <c r="V111" s="271"/>
      <c r="W111" s="271"/>
      <c r="X111" s="271"/>
      <c r="Y111" s="271"/>
      <c r="Z111" s="271"/>
      <c r="AA111" s="271"/>
      <c r="AB111" s="271"/>
      <c r="AC111" s="271"/>
    </row>
    <row r="119" spans="6:20">
      <c r="F119" s="473"/>
      <c r="G119" s="473"/>
      <c r="H119" s="473"/>
      <c r="I119" s="473"/>
      <c r="J119" s="473"/>
      <c r="K119" s="473"/>
      <c r="L119" s="473"/>
      <c r="M119" s="473"/>
      <c r="N119" s="472"/>
      <c r="O119" s="472"/>
      <c r="P119" s="472"/>
    </row>
    <row r="120" spans="6:20">
      <c r="F120" s="473"/>
      <c r="G120" s="473"/>
      <c r="H120" s="473"/>
      <c r="I120" s="473"/>
      <c r="J120" s="473"/>
      <c r="K120" s="473"/>
      <c r="L120" s="473"/>
      <c r="M120" s="473"/>
      <c r="N120" s="472"/>
      <c r="O120" s="472"/>
      <c r="P120" s="472"/>
    </row>
    <row r="121" spans="6:20">
      <c r="F121" s="473"/>
      <c r="G121" s="473"/>
      <c r="H121" s="473"/>
      <c r="I121" s="473"/>
      <c r="J121" s="473"/>
      <c r="K121" s="473"/>
      <c r="L121" s="473"/>
      <c r="M121" s="473"/>
      <c r="N121" s="472"/>
      <c r="O121" s="472"/>
      <c r="P121" s="472"/>
    </row>
    <row r="122" spans="6:20">
      <c r="F122" s="473"/>
      <c r="G122" s="473"/>
      <c r="H122" s="473"/>
      <c r="I122" s="473"/>
      <c r="J122" s="473"/>
      <c r="K122" s="473"/>
      <c r="L122" s="473"/>
      <c r="M122" s="473"/>
      <c r="N122" s="472"/>
      <c r="O122" s="472"/>
      <c r="P122" s="472"/>
    </row>
    <row r="123" spans="6:20">
      <c r="F123" s="473"/>
      <c r="G123" s="473"/>
      <c r="H123" s="473"/>
      <c r="I123" s="473"/>
      <c r="J123" s="473"/>
      <c r="K123" s="473"/>
      <c r="L123" s="473"/>
      <c r="M123" s="473"/>
      <c r="N123" s="472"/>
      <c r="O123" s="472"/>
      <c r="P123" s="472"/>
      <c r="Q123" s="462"/>
      <c r="R123" s="462"/>
      <c r="S123" s="462"/>
      <c r="T123" s="462"/>
    </row>
    <row r="125" spans="6:20">
      <c r="O125" s="462"/>
      <c r="P125" s="462"/>
      <c r="Q125" s="462"/>
      <c r="R125" s="462"/>
      <c r="S125" s="462"/>
      <c r="T125" s="462"/>
    </row>
  </sheetData>
  <conditionalFormatting sqref="F119:M123">
    <cfRule type="cellIs" dxfId="1" priority="1" operator="equal">
      <formula>"-"</formula>
    </cfRule>
  </conditionalFormatting>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3">
    <tabColor theme="8" tint="0.59999389629810485"/>
  </sheetPr>
  <dimension ref="A1:AU55"/>
  <sheetViews>
    <sheetView showGridLines="0" workbookViewId="0">
      <selection activeCell="B76" sqref="B76"/>
    </sheetView>
  </sheetViews>
  <sheetFormatPr baseColWidth="10" defaultColWidth="11.42578125" defaultRowHeight="14.25"/>
  <cols>
    <col min="1" max="2" width="4.28515625" style="19" customWidth="1"/>
    <col min="3" max="3" width="48.42578125" style="19" customWidth="1"/>
    <col min="4" max="5" width="10.5703125" style="19" hidden="1" customWidth="1"/>
    <col min="6" max="7" width="10.5703125" style="19" customWidth="1"/>
    <col min="8" max="11" width="11.140625" style="19" customWidth="1"/>
    <col min="12" max="15" width="10.28515625" style="19" customWidth="1"/>
    <col min="16" max="21" width="12" style="19" customWidth="1"/>
    <col min="22" max="25" width="14.28515625" style="19" customWidth="1"/>
    <col min="26" max="26" width="14" style="19" customWidth="1"/>
    <col min="27" max="27" width="11.42578125" style="19" customWidth="1"/>
    <col min="28" max="16384" width="11.42578125" style="19"/>
  </cols>
  <sheetData>
    <row r="1" spans="1:42" ht="18.75" customHeight="1"/>
    <row r="2" spans="1:42" ht="18.75" customHeight="1">
      <c r="A2" s="20" t="s">
        <v>876</v>
      </c>
      <c r="B2" s="21"/>
      <c r="C2" s="21"/>
      <c r="D2" s="21"/>
      <c r="E2" s="21"/>
      <c r="F2" s="21"/>
      <c r="G2" s="21"/>
      <c r="H2" s="21"/>
      <c r="I2" s="21"/>
      <c r="J2" s="21"/>
      <c r="K2" s="21"/>
      <c r="L2" s="21"/>
      <c r="M2" s="21"/>
      <c r="N2" s="21"/>
      <c r="O2" s="21"/>
      <c r="P2" s="21"/>
      <c r="Q2" s="21"/>
      <c r="R2" s="21"/>
      <c r="S2" s="21"/>
      <c r="T2" s="21"/>
      <c r="U2" s="21"/>
      <c r="V2" s="22"/>
      <c r="W2" s="22"/>
      <c r="X2" s="22"/>
      <c r="Y2" s="22"/>
    </row>
    <row r="3" spans="1:42" ht="14.25" customHeight="1">
      <c r="A3" s="20"/>
      <c r="B3" s="21"/>
      <c r="C3" s="21"/>
      <c r="D3" s="21"/>
      <c r="E3" s="21"/>
      <c r="F3" s="21"/>
      <c r="G3" s="21"/>
      <c r="H3" s="21"/>
      <c r="I3" s="21"/>
      <c r="J3" s="21"/>
      <c r="K3" s="21"/>
      <c r="L3" s="21"/>
      <c r="M3" s="21"/>
      <c r="N3" s="21"/>
      <c r="O3" s="21"/>
      <c r="P3" s="21"/>
      <c r="Q3" s="21"/>
      <c r="R3" s="21"/>
      <c r="S3" s="21"/>
      <c r="T3" s="21"/>
      <c r="U3" s="21"/>
      <c r="V3" s="22"/>
      <c r="W3" s="22"/>
      <c r="X3" s="22"/>
      <c r="Y3" s="22"/>
    </row>
    <row r="4" spans="1:42" ht="14.25" customHeight="1">
      <c r="A4" s="20"/>
      <c r="B4" s="23"/>
      <c r="C4" s="23"/>
      <c r="D4" s="23"/>
      <c r="E4" s="23"/>
      <c r="F4" s="23"/>
      <c r="G4" s="23"/>
      <c r="H4" s="23"/>
      <c r="I4" s="23"/>
      <c r="J4" s="23"/>
      <c r="K4" s="23"/>
      <c r="L4" s="23"/>
      <c r="M4" s="23"/>
      <c r="N4" s="23"/>
      <c r="O4" s="23"/>
      <c r="P4" s="23"/>
      <c r="Q4" s="23"/>
      <c r="R4" s="23"/>
      <c r="S4" s="23"/>
      <c r="T4" s="23"/>
      <c r="U4" s="23"/>
      <c r="V4" s="22"/>
      <c r="W4" s="22"/>
      <c r="X4" s="22"/>
      <c r="Y4" s="22"/>
    </row>
    <row r="5" spans="1:42" ht="14.25" customHeight="1">
      <c r="A5" s="20"/>
      <c r="B5" s="21"/>
      <c r="C5" s="90" t="s">
        <v>530</v>
      </c>
      <c r="D5" s="137" t="s">
        <v>531</v>
      </c>
      <c r="E5" s="137" t="s">
        <v>532</v>
      </c>
      <c r="F5" s="137" t="s">
        <v>533</v>
      </c>
      <c r="G5" s="138" t="s">
        <v>534</v>
      </c>
      <c r="H5" s="138" t="s">
        <v>535</v>
      </c>
      <c r="I5" s="138" t="s">
        <v>536</v>
      </c>
      <c r="J5" s="138" t="s">
        <v>537</v>
      </c>
      <c r="K5" s="138" t="s">
        <v>538</v>
      </c>
      <c r="L5" s="138" t="s">
        <v>539</v>
      </c>
      <c r="M5" s="138" t="s">
        <v>540</v>
      </c>
      <c r="N5" s="138" t="s">
        <v>541</v>
      </c>
      <c r="O5" s="138" t="s">
        <v>542</v>
      </c>
      <c r="P5" s="138" t="s">
        <v>543</v>
      </c>
      <c r="Q5" s="138" t="s">
        <v>544</v>
      </c>
      <c r="R5" s="138" t="s">
        <v>545</v>
      </c>
      <c r="S5" s="138" t="s">
        <v>485</v>
      </c>
      <c r="T5" s="138" t="s">
        <v>546</v>
      </c>
      <c r="U5" s="138" t="s">
        <v>547</v>
      </c>
      <c r="V5" s="138" t="s">
        <v>548</v>
      </c>
      <c r="W5" s="138" t="s">
        <v>489</v>
      </c>
      <c r="X5" s="138" t="s">
        <v>490</v>
      </c>
      <c r="Y5" s="138" t="s">
        <v>491</v>
      </c>
      <c r="Z5" s="138" t="s">
        <v>492</v>
      </c>
      <c r="AA5" s="138" t="s">
        <v>493</v>
      </c>
      <c r="AB5" s="138" t="s">
        <v>494</v>
      </c>
      <c r="AC5" s="138" t="s">
        <v>495</v>
      </c>
      <c r="AD5" s="138" t="s">
        <v>496</v>
      </c>
      <c r="AE5" s="138" t="s">
        <v>497</v>
      </c>
      <c r="AF5" s="138" t="s">
        <v>498</v>
      </c>
      <c r="AG5" s="138" t="s">
        <v>499</v>
      </c>
      <c r="AH5" s="138" t="s">
        <v>500</v>
      </c>
      <c r="AI5" s="138" t="s">
        <v>501</v>
      </c>
      <c r="AJ5" s="138" t="s">
        <v>502</v>
      </c>
      <c r="AK5" s="138" t="s">
        <v>503</v>
      </c>
      <c r="AL5" s="138" t="s">
        <v>504</v>
      </c>
      <c r="AM5" s="138" t="s">
        <v>505</v>
      </c>
      <c r="AN5" s="138" t="s">
        <v>506</v>
      </c>
      <c r="AO5" s="138" t="s">
        <v>507</v>
      </c>
      <c r="AP5" s="138" t="s">
        <v>508</v>
      </c>
    </row>
    <row r="6" spans="1:42" ht="14.25" customHeight="1">
      <c r="B6" s="24"/>
      <c r="C6" s="161" t="s">
        <v>616</v>
      </c>
      <c r="D6" s="153"/>
      <c r="E6" s="153"/>
      <c r="F6" s="153">
        <v>81694.001944944976</v>
      </c>
      <c r="G6" s="165">
        <v>77273</v>
      </c>
      <c r="H6" s="165">
        <v>76523.345000893227</v>
      </c>
      <c r="I6" s="165">
        <v>76344.492578510544</v>
      </c>
      <c r="J6" s="165">
        <v>77478.705702620908</v>
      </c>
      <c r="K6" s="165">
        <v>72709.273148760039</v>
      </c>
      <c r="L6" s="165">
        <v>72078.034028190188</v>
      </c>
      <c r="M6" s="165">
        <v>63828.507175900137</v>
      </c>
      <c r="N6" s="165">
        <v>64903.071551429945</v>
      </c>
      <c r="O6" s="165">
        <v>61264.145412480102</v>
      </c>
      <c r="P6" s="165">
        <v>60107.065752540053</v>
      </c>
      <c r="Q6" s="165">
        <v>59083.13205007989</v>
      </c>
      <c r="R6" s="165">
        <v>59514.374290349973</v>
      </c>
      <c r="S6" s="165">
        <v>55987.835053980081</v>
      </c>
      <c r="T6" s="165">
        <v>54743.195747480095</v>
      </c>
      <c r="U6" s="165">
        <v>54379.612036399943</v>
      </c>
      <c r="V6" s="165">
        <v>55371.488007410015</v>
      </c>
      <c r="W6" s="165">
        <v>52277.713126540068</v>
      </c>
      <c r="X6" s="165">
        <v>51280.594997789893</v>
      </c>
      <c r="Y6" s="156">
        <v>50973.625610859526</v>
      </c>
      <c r="Z6" s="157">
        <v>51588.224787510073</v>
      </c>
      <c r="AA6" s="157">
        <v>49040.33</v>
      </c>
      <c r="AB6" s="157">
        <v>48689.49</v>
      </c>
      <c r="AC6" s="157">
        <v>48332.37</v>
      </c>
      <c r="AD6" s="157">
        <v>48858.364974030097</v>
      </c>
      <c r="AE6" s="157">
        <v>45191.401608130007</v>
      </c>
      <c r="AF6" s="157">
        <v>43883.886797909901</v>
      </c>
      <c r="AG6" s="157">
        <v>43352.259743960152</v>
      </c>
      <c r="AH6" s="157">
        <v>43582.391662249946</v>
      </c>
      <c r="AI6" s="157">
        <v>41314.285924470059</v>
      </c>
      <c r="AJ6" s="157">
        <v>40885.75807263999</v>
      </c>
      <c r="AK6" s="157">
        <v>40813.599999999999</v>
      </c>
      <c r="AL6" s="157">
        <v>41402.786340300161</v>
      </c>
      <c r="AM6" s="157">
        <v>38892.141656179985</v>
      </c>
      <c r="AN6" s="157">
        <v>38682.382843690095</v>
      </c>
      <c r="AO6" s="157">
        <v>37974.897997330001</v>
      </c>
      <c r="AP6" s="157">
        <v>38309.186500649987</v>
      </c>
    </row>
    <row r="7" spans="1:42">
      <c r="B7" s="24"/>
      <c r="C7" s="25" t="s">
        <v>603</v>
      </c>
      <c r="D7" s="153"/>
      <c r="E7" s="153"/>
      <c r="F7" s="153">
        <v>16852.883228408078</v>
      </c>
      <c r="G7" s="165">
        <v>14008</v>
      </c>
      <c r="H7" s="165">
        <v>11179.792051540007</v>
      </c>
      <c r="I7" s="165">
        <v>12429.966819180003</v>
      </c>
      <c r="J7" s="165">
        <v>13552.23262124</v>
      </c>
      <c r="K7" s="165">
        <v>11934</v>
      </c>
      <c r="L7" s="165">
        <v>10350.739062670007</v>
      </c>
      <c r="M7" s="165">
        <v>10802.204058419993</v>
      </c>
      <c r="N7" s="165">
        <v>11011.878521890007</v>
      </c>
      <c r="O7" s="165">
        <v>8623.7955680999967</v>
      </c>
      <c r="P7" s="165">
        <v>8949.6813129799848</v>
      </c>
      <c r="Q7" s="165">
        <v>9910.7707583799984</v>
      </c>
      <c r="R7" s="165">
        <v>11146.311913959989</v>
      </c>
      <c r="S7" s="165">
        <v>9718.9016128395961</v>
      </c>
      <c r="T7" s="165">
        <v>9241.5649108299949</v>
      </c>
      <c r="U7" s="165">
        <v>8803.2774252900017</v>
      </c>
      <c r="V7" s="165">
        <v>9152.2300181599949</v>
      </c>
      <c r="W7" s="165">
        <v>8355.9164044200006</v>
      </c>
      <c r="X7" s="165">
        <v>7564.1950715300018</v>
      </c>
      <c r="Y7" s="156">
        <v>7835.1721442800008</v>
      </c>
      <c r="Z7" s="157">
        <v>8655.2922976100053</v>
      </c>
      <c r="AA7" s="157">
        <v>7398.93</v>
      </c>
      <c r="AB7" s="157">
        <v>6798.38</v>
      </c>
      <c r="AC7" s="157">
        <v>6959.32</v>
      </c>
      <c r="AD7" s="157">
        <v>6755.9251911000019</v>
      </c>
      <c r="AE7" s="157">
        <v>6550.3553510000002</v>
      </c>
      <c r="AF7" s="157">
        <v>7106.1382826000172</v>
      </c>
      <c r="AG7" s="157">
        <v>7065.2579700099996</v>
      </c>
      <c r="AH7" s="157">
        <v>7432.5895690999987</v>
      </c>
      <c r="AI7" s="157">
        <v>6311.9125704199996</v>
      </c>
      <c r="AJ7" s="157">
        <v>5880.1607724999985</v>
      </c>
      <c r="AK7" s="157">
        <v>4583.2</v>
      </c>
      <c r="AL7" s="157">
        <v>5087.3474501300007</v>
      </c>
      <c r="AM7" s="157">
        <v>4040.0548064499999</v>
      </c>
      <c r="AN7" s="157">
        <v>4329.1732546099993</v>
      </c>
      <c r="AO7" s="157">
        <v>4752.4000206400005</v>
      </c>
      <c r="AP7" s="157">
        <v>5211.4716173299994</v>
      </c>
    </row>
    <row r="8" spans="1:42" ht="14.25" customHeight="1">
      <c r="B8" s="24"/>
      <c r="C8" s="25" t="s">
        <v>604</v>
      </c>
      <c r="D8" s="153"/>
      <c r="E8" s="153"/>
      <c r="F8" s="153">
        <v>2214.6201904920981</v>
      </c>
      <c r="G8" s="165">
        <v>2637</v>
      </c>
      <c r="H8" s="165">
        <v>1998.4046620327297</v>
      </c>
      <c r="I8" s="165">
        <v>2210.9436062823916</v>
      </c>
      <c r="J8" s="165">
        <v>2174.9917095300925</v>
      </c>
      <c r="K8" s="165">
        <v>2325.4595465599991</v>
      </c>
      <c r="L8" s="165">
        <v>1782.7628270400007</v>
      </c>
      <c r="M8" s="165">
        <v>1461.8126816100005</v>
      </c>
      <c r="N8" s="165">
        <v>1522.6522240199993</v>
      </c>
      <c r="O8" s="165">
        <v>1804.5315840700007</v>
      </c>
      <c r="P8" s="165">
        <v>1415.839444260002</v>
      </c>
      <c r="Q8" s="165">
        <v>1487.8912271900001</v>
      </c>
      <c r="R8" s="165">
        <v>1589.2450731399997</v>
      </c>
      <c r="S8" s="165">
        <v>1804.5606121500009</v>
      </c>
      <c r="T8" s="165">
        <v>1314.949930410002</v>
      </c>
      <c r="U8" s="165">
        <v>1473.0515157299999</v>
      </c>
      <c r="V8" s="165">
        <v>1515.5789400700025</v>
      </c>
      <c r="W8" s="165">
        <v>1720.4166808300001</v>
      </c>
      <c r="X8" s="165">
        <v>1443.1118504299984</v>
      </c>
      <c r="Y8" s="156">
        <v>1399.2066244799992</v>
      </c>
      <c r="Z8" s="157">
        <v>1395.4788021699981</v>
      </c>
      <c r="AA8" s="157">
        <v>1470.2</v>
      </c>
      <c r="AB8" s="157">
        <v>1139.8800000000001</v>
      </c>
      <c r="AC8" s="157">
        <v>1245.71</v>
      </c>
      <c r="AD8" s="157">
        <v>1240.8334177300007</v>
      </c>
      <c r="AE8" s="157">
        <v>1300.2421334400001</v>
      </c>
      <c r="AF8" s="157">
        <v>1038.5136452199986</v>
      </c>
      <c r="AG8" s="157">
        <v>976.83631079000031</v>
      </c>
      <c r="AH8" s="157">
        <v>964.85973408999985</v>
      </c>
      <c r="AI8" s="157">
        <v>1051.65113023</v>
      </c>
      <c r="AJ8" s="157">
        <v>867.81958031999989</v>
      </c>
      <c r="AK8" s="157">
        <v>905.4</v>
      </c>
      <c r="AL8" s="157">
        <v>999.0960376700001</v>
      </c>
      <c r="AM8" s="157">
        <v>1030.5658673900002</v>
      </c>
      <c r="AN8" s="157">
        <v>874.22106954999992</v>
      </c>
      <c r="AO8" s="157">
        <v>1120.7237326100001</v>
      </c>
      <c r="AP8" s="157">
        <v>1053.56184637</v>
      </c>
    </row>
    <row r="9" spans="1:42" ht="14.25" customHeight="1">
      <c r="B9" s="86"/>
      <c r="C9" s="25" t="s">
        <v>605</v>
      </c>
      <c r="D9" s="153"/>
      <c r="E9" s="153"/>
      <c r="F9" s="153">
        <v>1067.4646549245267</v>
      </c>
      <c r="G9" s="165">
        <v>874</v>
      </c>
      <c r="H9" s="165">
        <v>930.33282138999971</v>
      </c>
      <c r="I9" s="165">
        <v>879.81059679999987</v>
      </c>
      <c r="J9" s="165">
        <v>794.6854665100002</v>
      </c>
      <c r="K9" s="165">
        <v>771</v>
      </c>
      <c r="L9" s="165">
        <v>774.45884484999988</v>
      </c>
      <c r="M9" s="165">
        <v>721.30601247000027</v>
      </c>
      <c r="N9" s="165">
        <v>715.03700779999986</v>
      </c>
      <c r="O9" s="165">
        <v>696.69283449000034</v>
      </c>
      <c r="P9" s="165">
        <v>713.79186763999996</v>
      </c>
      <c r="Q9" s="165">
        <v>865.31308388000025</v>
      </c>
      <c r="R9" s="165">
        <v>1072.4801604399995</v>
      </c>
      <c r="S9" s="165">
        <v>766.50033724000014</v>
      </c>
      <c r="T9" s="165">
        <v>759.37625699000034</v>
      </c>
      <c r="U9" s="165">
        <v>757.48208094999939</v>
      </c>
      <c r="V9" s="165">
        <v>719.73210952999864</v>
      </c>
      <c r="W9" s="165">
        <v>418.04256330999993</v>
      </c>
      <c r="X9" s="165">
        <v>434.66425536999998</v>
      </c>
      <c r="Y9" s="156">
        <v>474.1823346000001</v>
      </c>
      <c r="Z9" s="157">
        <v>505.54087925999988</v>
      </c>
      <c r="AA9" s="157">
        <v>466.58</v>
      </c>
      <c r="AB9" s="157">
        <v>454.08</v>
      </c>
      <c r="AC9" s="157">
        <v>479.22</v>
      </c>
      <c r="AD9" s="157">
        <v>460.94915398999956</v>
      </c>
      <c r="AE9" s="157">
        <v>402.03677103999996</v>
      </c>
      <c r="AF9" s="157">
        <v>301.54026622000009</v>
      </c>
      <c r="AG9" s="157">
        <v>302.56996269000001</v>
      </c>
      <c r="AH9" s="157">
        <v>292.90250982000015</v>
      </c>
      <c r="AI9" s="157">
        <v>288.83091127000017</v>
      </c>
      <c r="AJ9" s="157">
        <v>275.04943316999999</v>
      </c>
      <c r="AK9" s="157">
        <v>264.3</v>
      </c>
      <c r="AL9" s="157">
        <v>235.37042982000003</v>
      </c>
      <c r="AM9" s="157">
        <v>259.80162818999997</v>
      </c>
      <c r="AN9" s="157">
        <v>266.19396175999998</v>
      </c>
      <c r="AO9" s="157">
        <v>4.6608999999999998</v>
      </c>
      <c r="AP9" s="157">
        <v>4.3061007900000003</v>
      </c>
    </row>
    <row r="10" spans="1:42" ht="14.25" customHeight="1">
      <c r="B10" s="87"/>
      <c r="C10" s="25" t="s">
        <v>606</v>
      </c>
      <c r="D10" s="153"/>
      <c r="E10" s="153"/>
      <c r="F10" s="153">
        <v>1252.4782663151057</v>
      </c>
      <c r="G10" s="165">
        <v>1307</v>
      </c>
      <c r="H10" s="165">
        <v>1587.2325567138787</v>
      </c>
      <c r="I10" s="165">
        <v>4347.9257079120162</v>
      </c>
      <c r="J10" s="165">
        <v>3370.7492621258416</v>
      </c>
      <c r="K10" s="165">
        <v>2568.3492955000002</v>
      </c>
      <c r="L10" s="165">
        <v>5520.3784202099923</v>
      </c>
      <c r="M10" s="165">
        <v>4526.0534254500408</v>
      </c>
      <c r="N10" s="165">
        <v>3154.5559795600029</v>
      </c>
      <c r="O10" s="165">
        <v>2385.5551418900041</v>
      </c>
      <c r="P10" s="165">
        <v>3248.2634910799989</v>
      </c>
      <c r="Q10" s="165">
        <v>1263.0492355599972</v>
      </c>
      <c r="R10" s="165">
        <v>1182.1883424499979</v>
      </c>
      <c r="S10" s="165">
        <v>1348.0446270198856</v>
      </c>
      <c r="T10" s="165">
        <v>1402.73064628003</v>
      </c>
      <c r="U10" s="165">
        <v>1061.3068683099991</v>
      </c>
      <c r="V10" s="165">
        <v>945.30873429999917</v>
      </c>
      <c r="W10" s="165">
        <v>909.92824308000115</v>
      </c>
      <c r="X10" s="165">
        <v>1283.0479427000107</v>
      </c>
      <c r="Y10" s="156">
        <v>1093.5083427900013</v>
      </c>
      <c r="Z10" s="157">
        <v>1045.6121436900009</v>
      </c>
      <c r="AA10" s="157">
        <v>1038.3699999999999</v>
      </c>
      <c r="AB10" s="157">
        <v>1153.25</v>
      </c>
      <c r="AC10" s="157">
        <v>1001.7</v>
      </c>
      <c r="AD10" s="157">
        <v>928.08410359000095</v>
      </c>
      <c r="AE10" s="157">
        <v>860.09878378999997</v>
      </c>
      <c r="AF10" s="157">
        <v>800.85518266999941</v>
      </c>
      <c r="AG10" s="157">
        <v>694.24170425000011</v>
      </c>
      <c r="AH10" s="157">
        <v>660.45599745000004</v>
      </c>
      <c r="AI10" s="157">
        <v>654.62119429999996</v>
      </c>
      <c r="AJ10" s="157">
        <v>753.61224974999982</v>
      </c>
      <c r="AK10" s="157">
        <v>705.7</v>
      </c>
      <c r="AL10" s="157">
        <v>776.49385899999902</v>
      </c>
      <c r="AM10" s="157">
        <v>701.9881866100003</v>
      </c>
      <c r="AN10" s="157">
        <v>826.35741907000056</v>
      </c>
      <c r="AO10" s="157">
        <v>743.75703114999999</v>
      </c>
      <c r="AP10" s="157">
        <v>779.22811759000001</v>
      </c>
    </row>
    <row r="11" spans="1:42" ht="14.25" customHeight="1">
      <c r="B11" s="87"/>
      <c r="C11" s="25" t="s">
        <v>662</v>
      </c>
      <c r="D11" s="153"/>
      <c r="E11" s="153"/>
      <c r="F11" s="153">
        <v>2282.6625616824927</v>
      </c>
      <c r="G11" s="165">
        <v>2558</v>
      </c>
      <c r="H11" s="165">
        <v>2800.8033682514047</v>
      </c>
      <c r="I11" s="165">
        <v>2536.2605058499671</v>
      </c>
      <c r="J11" s="165">
        <v>3197.4407592534476</v>
      </c>
      <c r="K11" s="165">
        <v>3101.0943667600004</v>
      </c>
      <c r="L11" s="165">
        <v>3209.7051337599974</v>
      </c>
      <c r="M11" s="165">
        <v>2363.1151319200021</v>
      </c>
      <c r="N11" s="165">
        <v>2111.9338191597562</v>
      </c>
      <c r="O11" s="165">
        <v>2147.7069859099961</v>
      </c>
      <c r="P11" s="165">
        <v>2340.3152469200008</v>
      </c>
      <c r="Q11" s="165">
        <v>2246.162743700002</v>
      </c>
      <c r="R11" s="165">
        <v>2198.0309433599987</v>
      </c>
      <c r="S11" s="165">
        <v>2271.5853939800036</v>
      </c>
      <c r="T11" s="165">
        <v>2422.5224257399964</v>
      </c>
      <c r="U11" s="165">
        <v>2174.4362604299995</v>
      </c>
      <c r="V11" s="165">
        <v>2116.1620883000014</v>
      </c>
      <c r="W11" s="165">
        <v>2118.7094337000017</v>
      </c>
      <c r="X11" s="165">
        <v>2235.8722968599932</v>
      </c>
      <c r="Y11" s="156">
        <v>2027.2359204700001</v>
      </c>
      <c r="Z11" s="157">
        <v>1981.5573256700022</v>
      </c>
      <c r="AA11" s="157">
        <v>2091.87</v>
      </c>
      <c r="AB11" s="157">
        <v>2186.0700000000002</v>
      </c>
      <c r="AC11" s="157">
        <v>2077.7800000000002</v>
      </c>
      <c r="AD11" s="157">
        <v>2134.9773556299979</v>
      </c>
      <c r="AE11" s="157">
        <v>1999.50450456</v>
      </c>
      <c r="AF11" s="157">
        <v>1964.1165660999989</v>
      </c>
      <c r="AG11" s="157">
        <v>1724.0212964399996</v>
      </c>
      <c r="AH11" s="157">
        <v>1754.2915719899993</v>
      </c>
      <c r="AI11" s="157">
        <v>1841.8344955800001</v>
      </c>
      <c r="AJ11" s="157">
        <v>1778.6754095999997</v>
      </c>
      <c r="AK11" s="157">
        <v>1566.7</v>
      </c>
      <c r="AL11" s="157">
        <v>1541.6746806499991</v>
      </c>
      <c r="AM11" s="157">
        <v>1446.9216345200005</v>
      </c>
      <c r="AN11" s="157">
        <v>1601.7398912100009</v>
      </c>
      <c r="AO11" s="157">
        <v>1284.1537974400001</v>
      </c>
      <c r="AP11" s="157">
        <v>1266.5637164899999</v>
      </c>
    </row>
    <row r="12" spans="1:42" ht="14.25" customHeight="1">
      <c r="B12" s="86"/>
      <c r="C12" s="25" t="s">
        <v>608</v>
      </c>
      <c r="D12" s="153"/>
      <c r="E12" s="153"/>
      <c r="F12" s="153">
        <v>654.92520254073543</v>
      </c>
      <c r="G12" s="165">
        <v>736</v>
      </c>
      <c r="H12" s="165">
        <v>721.25933185398185</v>
      </c>
      <c r="I12" s="165">
        <v>678.4765953288736</v>
      </c>
      <c r="J12" s="165">
        <v>894.68728065247512</v>
      </c>
      <c r="K12" s="165">
        <v>877.48682714999995</v>
      </c>
      <c r="L12" s="165">
        <v>896.98642794000023</v>
      </c>
      <c r="M12" s="165">
        <v>717.29032120999977</v>
      </c>
      <c r="N12" s="165">
        <v>696.67511880000052</v>
      </c>
      <c r="O12" s="165">
        <v>695.09859862999963</v>
      </c>
      <c r="P12" s="165">
        <v>847.52123214999983</v>
      </c>
      <c r="Q12" s="165">
        <v>682.68004040000096</v>
      </c>
      <c r="R12" s="165">
        <v>681.03649851000034</v>
      </c>
      <c r="S12" s="165">
        <v>868.5239679299998</v>
      </c>
      <c r="T12" s="165">
        <v>688.17632061000018</v>
      </c>
      <c r="U12" s="165">
        <v>161.8839552900001</v>
      </c>
      <c r="V12" s="165">
        <v>140.79471992000001</v>
      </c>
      <c r="W12" s="165">
        <v>124.78540277999998</v>
      </c>
      <c r="X12" s="165">
        <v>117.94498247000003</v>
      </c>
      <c r="Y12" s="156">
        <v>116.41281316999998</v>
      </c>
      <c r="Z12" s="157">
        <v>105.12583816999997</v>
      </c>
      <c r="AA12" s="157">
        <v>108.91</v>
      </c>
      <c r="AB12" s="157">
        <v>104.72</v>
      </c>
      <c r="AC12" s="157">
        <v>107.81</v>
      </c>
      <c r="AD12" s="157">
        <v>314.13980852000009</v>
      </c>
      <c r="AE12" s="157">
        <v>285.49863390999997</v>
      </c>
      <c r="AF12" s="157">
        <v>243.57581139000001</v>
      </c>
      <c r="AG12" s="157">
        <v>208.74178548000003</v>
      </c>
      <c r="AH12" s="157">
        <v>115.65620397999997</v>
      </c>
      <c r="AI12" s="157">
        <v>114.36678117</v>
      </c>
      <c r="AJ12" s="157">
        <v>87.214305790000026</v>
      </c>
      <c r="AK12" s="157">
        <v>101.6</v>
      </c>
      <c r="AL12" s="157">
        <v>78.387109540000026</v>
      </c>
      <c r="AM12" s="157">
        <v>71.696960289999993</v>
      </c>
      <c r="AN12" s="157">
        <v>138.58230439000002</v>
      </c>
      <c r="AO12" s="157">
        <v>175.94866184</v>
      </c>
      <c r="AP12" s="157">
        <v>172.04729938</v>
      </c>
    </row>
    <row r="13" spans="1:42" ht="14.25" customHeight="1">
      <c r="B13" s="87"/>
      <c r="C13" s="25" t="s">
        <v>609</v>
      </c>
      <c r="D13" s="153"/>
      <c r="E13" s="153"/>
      <c r="F13" s="153">
        <v>2167.8025203523771</v>
      </c>
      <c r="G13" s="165">
        <v>2438</v>
      </c>
      <c r="H13" s="165">
        <v>2291.102839318371</v>
      </c>
      <c r="I13" s="165">
        <v>2311.1253917375702</v>
      </c>
      <c r="J13" s="165">
        <v>2443.2679353621397</v>
      </c>
      <c r="K13" s="165">
        <v>2532.9525836299999</v>
      </c>
      <c r="L13" s="165">
        <v>2939.6019733799976</v>
      </c>
      <c r="M13" s="165">
        <v>2346.5830397200007</v>
      </c>
      <c r="N13" s="165">
        <v>1987.2644060000041</v>
      </c>
      <c r="O13" s="165">
        <v>1741.1910770300385</v>
      </c>
      <c r="P13" s="165">
        <v>1921.2727885900003</v>
      </c>
      <c r="Q13" s="165">
        <v>2324.3255210500815</v>
      </c>
      <c r="R13" s="165">
        <v>2093.6407625098386</v>
      </c>
      <c r="S13" s="165">
        <v>1597.6501840099991</v>
      </c>
      <c r="T13" s="165">
        <v>1936.949437979998</v>
      </c>
      <c r="U13" s="165">
        <v>2278.3003990199732</v>
      </c>
      <c r="V13" s="165">
        <v>2213.8841611494422</v>
      </c>
      <c r="W13" s="165">
        <v>2366.2009583697172</v>
      </c>
      <c r="X13" s="165">
        <v>2333.5404705700012</v>
      </c>
      <c r="Y13" s="156">
        <v>2717.7315184799872</v>
      </c>
      <c r="Z13" s="157">
        <v>2684.8057339199859</v>
      </c>
      <c r="AA13" s="157">
        <v>2308.6999999999998</v>
      </c>
      <c r="AB13" s="157">
        <v>2198.81</v>
      </c>
      <c r="AC13" s="157">
        <v>2159.41</v>
      </c>
      <c r="AD13" s="157">
        <v>1947.1952784600035</v>
      </c>
      <c r="AE13" s="157">
        <v>1868.4645487499999</v>
      </c>
      <c r="AF13" s="157">
        <v>1814.2326301199985</v>
      </c>
      <c r="AG13" s="157">
        <v>1771.3593039699997</v>
      </c>
      <c r="AH13" s="157">
        <v>1811.7041334599974</v>
      </c>
      <c r="AI13" s="157">
        <v>1495.3279073699998</v>
      </c>
      <c r="AJ13" s="157">
        <v>1496.3593799500006</v>
      </c>
      <c r="AK13" s="157">
        <v>1501.7</v>
      </c>
      <c r="AL13" s="157">
        <v>1418.0874924000016</v>
      </c>
      <c r="AM13" s="157">
        <v>1193.2529776600002</v>
      </c>
      <c r="AN13" s="157">
        <v>1387.689257719999</v>
      </c>
      <c r="AO13" s="157">
        <v>1264.5443648999999</v>
      </c>
      <c r="AP13" s="157">
        <v>1182.5995965699999</v>
      </c>
    </row>
    <row r="14" spans="1:42" ht="14.25" customHeight="1">
      <c r="B14" s="87"/>
      <c r="C14" s="25" t="s">
        <v>610</v>
      </c>
      <c r="D14" s="153"/>
      <c r="E14" s="153"/>
      <c r="F14" s="153">
        <v>467.73743300787481</v>
      </c>
      <c r="G14" s="165">
        <v>443</v>
      </c>
      <c r="H14" s="165">
        <v>515.89876163243525</v>
      </c>
      <c r="I14" s="165">
        <v>550.64986161590991</v>
      </c>
      <c r="J14" s="165">
        <v>497.55580255318165</v>
      </c>
      <c r="K14" s="165">
        <v>455.01125657</v>
      </c>
      <c r="L14" s="165">
        <v>503.78587172000016</v>
      </c>
      <c r="M14" s="165">
        <v>508.25647135999964</v>
      </c>
      <c r="N14" s="165">
        <v>486.6341792100003</v>
      </c>
      <c r="O14" s="165">
        <v>468.66129049000006</v>
      </c>
      <c r="P14" s="165">
        <v>471.93055688999954</v>
      </c>
      <c r="Q14" s="165">
        <v>566.2305118200004</v>
      </c>
      <c r="R14" s="165">
        <v>471.63201759999981</v>
      </c>
      <c r="S14" s="165">
        <v>460.41486926999994</v>
      </c>
      <c r="T14" s="165">
        <v>519.6088142399999</v>
      </c>
      <c r="U14" s="165">
        <v>515.44895461000021</v>
      </c>
      <c r="V14" s="165">
        <v>487.06888609999965</v>
      </c>
      <c r="W14" s="165">
        <v>669.38737624996747</v>
      </c>
      <c r="X14" s="165">
        <v>448.06598562000011</v>
      </c>
      <c r="Y14" s="156">
        <v>537.30248035999989</v>
      </c>
      <c r="Z14" s="157">
        <v>416.22419070999996</v>
      </c>
      <c r="AA14" s="157">
        <v>363.41</v>
      </c>
      <c r="AB14" s="157">
        <v>368.76</v>
      </c>
      <c r="AC14" s="157">
        <v>378.29</v>
      </c>
      <c r="AD14" s="157">
        <v>340.83875581000012</v>
      </c>
      <c r="AE14" s="157">
        <v>292.90433554999998</v>
      </c>
      <c r="AF14" s="157">
        <v>318.5806564399997</v>
      </c>
      <c r="AG14" s="157">
        <v>321.73865142</v>
      </c>
      <c r="AH14" s="157">
        <v>269.88416125000009</v>
      </c>
      <c r="AI14" s="157">
        <v>268.58890211000011</v>
      </c>
      <c r="AJ14" s="157">
        <v>290.17493901999995</v>
      </c>
      <c r="AK14" s="157">
        <v>272.3</v>
      </c>
      <c r="AL14" s="157">
        <v>264.75585234000005</v>
      </c>
      <c r="AM14" s="157">
        <v>257.03238226999997</v>
      </c>
      <c r="AN14" s="157">
        <v>267.37079368000008</v>
      </c>
      <c r="AO14" s="157">
        <v>245.58307658000001</v>
      </c>
      <c r="AP14" s="157">
        <v>263.57163241000006</v>
      </c>
    </row>
    <row r="15" spans="1:42" ht="14.25" customHeight="1">
      <c r="B15" s="86"/>
      <c r="C15" s="25" t="s">
        <v>611</v>
      </c>
      <c r="D15" s="153"/>
      <c r="E15" s="153"/>
      <c r="F15" s="153">
        <v>7727.6459109920233</v>
      </c>
      <c r="G15" s="165">
        <v>7538</v>
      </c>
      <c r="H15" s="165">
        <v>7296.2476363841943</v>
      </c>
      <c r="I15" s="165">
        <v>8193.9967716089777</v>
      </c>
      <c r="J15" s="165">
        <v>7827.819244165732</v>
      </c>
      <c r="K15" s="165">
        <v>6428.4765398500003</v>
      </c>
      <c r="L15" s="165">
        <v>6262.585601380003</v>
      </c>
      <c r="M15" s="165">
        <v>5829.2772097700035</v>
      </c>
      <c r="N15" s="165">
        <v>5834.9649221399941</v>
      </c>
      <c r="O15" s="165">
        <v>5087.8156093999987</v>
      </c>
      <c r="P15" s="165">
        <v>4673.5884692400004</v>
      </c>
      <c r="Q15" s="165">
        <v>5063.9619089999933</v>
      </c>
      <c r="R15" s="165">
        <v>4867.0564990599914</v>
      </c>
      <c r="S15" s="165">
        <v>5100.8727803899974</v>
      </c>
      <c r="T15" s="165">
        <v>4899.3900755700042</v>
      </c>
      <c r="U15" s="165">
        <v>5471.1440653799955</v>
      </c>
      <c r="V15" s="165">
        <v>5456.1909360499958</v>
      </c>
      <c r="W15" s="165">
        <v>5055.2729031499921</v>
      </c>
      <c r="X15" s="165">
        <v>4933.4951347000024</v>
      </c>
      <c r="Y15" s="156">
        <v>4924.0029624700019</v>
      </c>
      <c r="Z15" s="157">
        <v>4820.0310620099954</v>
      </c>
      <c r="AA15" s="157">
        <v>4489.6499999999996</v>
      </c>
      <c r="AB15" s="157">
        <v>3958.4</v>
      </c>
      <c r="AC15" s="157">
        <v>4647.93</v>
      </c>
      <c r="AD15" s="157">
        <v>4667.6507060999957</v>
      </c>
      <c r="AE15" s="157">
        <v>4366.0286990200002</v>
      </c>
      <c r="AF15" s="157">
        <v>3965.6762269099972</v>
      </c>
      <c r="AG15" s="157">
        <v>4498.1823690099973</v>
      </c>
      <c r="AH15" s="157">
        <v>4832.5625651500013</v>
      </c>
      <c r="AI15" s="157">
        <v>3671.5001362800008</v>
      </c>
      <c r="AJ15" s="157">
        <v>3826.1291077299998</v>
      </c>
      <c r="AK15" s="157">
        <v>4337.2</v>
      </c>
      <c r="AL15" s="157">
        <v>4390.8437599600002</v>
      </c>
      <c r="AM15" s="157">
        <v>3678.3889323100007</v>
      </c>
      <c r="AN15" s="157">
        <v>3549.0404321299998</v>
      </c>
      <c r="AO15" s="157">
        <v>4149.5941537399995</v>
      </c>
      <c r="AP15" s="157">
        <v>4407.7363560799995</v>
      </c>
    </row>
    <row r="16" spans="1:42" ht="14.25" customHeight="1">
      <c r="B16" s="87"/>
      <c r="C16" s="25" t="s">
        <v>612</v>
      </c>
      <c r="D16" s="153"/>
      <c r="E16" s="153"/>
      <c r="F16" s="153">
        <v>24056.272407461136</v>
      </c>
      <c r="G16" s="165">
        <v>25136</v>
      </c>
      <c r="H16" s="165">
        <v>27079.283069241428</v>
      </c>
      <c r="I16" s="165">
        <v>23141.858286932958</v>
      </c>
      <c r="J16" s="165">
        <v>24175.984469792358</v>
      </c>
      <c r="K16" s="165">
        <v>25541.14362131997</v>
      </c>
      <c r="L16" s="165">
        <v>21892.25883457969</v>
      </c>
      <c r="M16" s="165">
        <v>19354.533269510099</v>
      </c>
      <c r="N16" s="165">
        <v>21039.074475209934</v>
      </c>
      <c r="O16" s="165">
        <v>20973.119566799975</v>
      </c>
      <c r="P16" s="165">
        <v>19755.503976539836</v>
      </c>
      <c r="Q16" s="165">
        <v>18147.776023119928</v>
      </c>
      <c r="R16" s="165">
        <v>18867.560441589962</v>
      </c>
      <c r="S16" s="165">
        <v>18534.463708850068</v>
      </c>
      <c r="T16" s="165">
        <v>19115.005444190007</v>
      </c>
      <c r="U16" s="165">
        <v>19584.060754479739</v>
      </c>
      <c r="V16" s="165">
        <v>19670.703210979918</v>
      </c>
      <c r="W16" s="165">
        <v>18114.456591519986</v>
      </c>
      <c r="X16" s="165">
        <v>18153.721916610008</v>
      </c>
      <c r="Y16" s="156">
        <v>17554.462763130025</v>
      </c>
      <c r="Z16" s="157">
        <v>17644.270320110074</v>
      </c>
      <c r="AA16" s="157">
        <v>17296.25</v>
      </c>
      <c r="AB16" s="157">
        <v>17213.509999999998</v>
      </c>
      <c r="AC16" s="157">
        <v>16767.57210451</v>
      </c>
      <c r="AD16" s="157">
        <v>16620.914269619901</v>
      </c>
      <c r="AE16" s="157">
        <v>15550.831780719998</v>
      </c>
      <c r="AF16" s="157">
        <v>15883.68285155</v>
      </c>
      <c r="AG16" s="157">
        <v>14957.790893439982</v>
      </c>
      <c r="AH16" s="157">
        <v>14597.647724670012</v>
      </c>
      <c r="AI16" s="157">
        <v>14335.292859229996</v>
      </c>
      <c r="AJ16" s="157">
        <v>14295.418428189989</v>
      </c>
      <c r="AK16" s="157">
        <v>14353.3</v>
      </c>
      <c r="AL16" s="157">
        <v>13632.98285326999</v>
      </c>
      <c r="AM16" s="157">
        <v>13667.756848510002</v>
      </c>
      <c r="AN16" s="157">
        <v>12965.442432919988</v>
      </c>
      <c r="AO16" s="157">
        <v>12188.257719050001</v>
      </c>
      <c r="AP16" s="157">
        <v>12251.088367609998</v>
      </c>
    </row>
    <row r="17" spans="1:47" ht="14.25" customHeight="1">
      <c r="B17" s="86"/>
      <c r="C17" s="25" t="s">
        <v>663</v>
      </c>
      <c r="D17" s="153"/>
      <c r="E17" s="153"/>
      <c r="F17" s="153">
        <v>2399.4873073385888</v>
      </c>
      <c r="G17" s="165">
        <v>2238</v>
      </c>
      <c r="H17" s="165">
        <v>2309.7587483681214</v>
      </c>
      <c r="I17" s="165">
        <v>2057.0457708305303</v>
      </c>
      <c r="J17" s="165">
        <v>2004.8966525335979</v>
      </c>
      <c r="K17" s="165">
        <v>2023.2058431600001</v>
      </c>
      <c r="L17" s="165">
        <v>2058.2321708299996</v>
      </c>
      <c r="M17" s="165">
        <v>1739.1555330299991</v>
      </c>
      <c r="N17" s="165">
        <v>1895.1532378800005</v>
      </c>
      <c r="O17" s="165">
        <v>2347.0310206099989</v>
      </c>
      <c r="P17" s="165">
        <v>2089.7434249299972</v>
      </c>
      <c r="Q17" s="165">
        <v>2238.6529476599985</v>
      </c>
      <c r="R17" s="165">
        <v>2197.553655200004</v>
      </c>
      <c r="S17" s="165">
        <v>1940.7550923200013</v>
      </c>
      <c r="T17" s="165">
        <v>1769.253637970003</v>
      </c>
      <c r="U17" s="165">
        <v>2235.7621956800003</v>
      </c>
      <c r="V17" s="165">
        <v>2215.9613482400027</v>
      </c>
      <c r="W17" s="165">
        <v>1793.5142618399982</v>
      </c>
      <c r="X17" s="165">
        <v>1949.5843198199987</v>
      </c>
      <c r="Y17" s="156">
        <v>1612.5214060699996</v>
      </c>
      <c r="Z17" s="157">
        <v>1708.5677545099977</v>
      </c>
      <c r="AA17" s="157">
        <v>1402.99</v>
      </c>
      <c r="AB17" s="157">
        <v>1347.54</v>
      </c>
      <c r="AC17" s="157">
        <v>1338.55</v>
      </c>
      <c r="AD17" s="157">
        <v>1211.2784572399983</v>
      </c>
      <c r="AE17" s="157">
        <v>1233.8382637899999</v>
      </c>
      <c r="AF17" s="157">
        <v>1172.9334824300008</v>
      </c>
      <c r="AG17" s="157">
        <v>993.41800614000033</v>
      </c>
      <c r="AH17" s="157">
        <v>1037.355950319999</v>
      </c>
      <c r="AI17" s="157">
        <v>1029.0483675899993</v>
      </c>
      <c r="AJ17" s="157">
        <v>1060.3335872399991</v>
      </c>
      <c r="AK17" s="157">
        <v>846.2</v>
      </c>
      <c r="AL17" s="157">
        <v>816.79974319999963</v>
      </c>
      <c r="AM17" s="157">
        <v>869.98010235000038</v>
      </c>
      <c r="AN17" s="157">
        <v>1012.9867835499991</v>
      </c>
      <c r="AO17" s="157">
        <v>601.90635541999995</v>
      </c>
      <c r="AP17" s="157">
        <v>608.95324010000002</v>
      </c>
    </row>
    <row r="18" spans="1:47" ht="14.25" customHeight="1">
      <c r="B18" s="86"/>
      <c r="C18" s="158" t="s">
        <v>664</v>
      </c>
      <c r="D18" s="155"/>
      <c r="E18" s="155"/>
      <c r="F18" s="155">
        <v>0</v>
      </c>
      <c r="G18" s="165">
        <v>0</v>
      </c>
      <c r="H18" s="165">
        <v>0</v>
      </c>
      <c r="I18" s="165">
        <v>0</v>
      </c>
      <c r="J18" s="165">
        <v>0</v>
      </c>
      <c r="K18" s="165">
        <v>0</v>
      </c>
      <c r="L18" s="165">
        <v>0</v>
      </c>
      <c r="M18" s="165">
        <v>3.1013939689728431E-2</v>
      </c>
      <c r="N18" s="165">
        <v>0</v>
      </c>
      <c r="O18" s="165">
        <v>0</v>
      </c>
      <c r="P18" s="165">
        <v>0</v>
      </c>
      <c r="Q18" s="165">
        <v>0</v>
      </c>
      <c r="R18" s="165">
        <v>0</v>
      </c>
      <c r="S18" s="165">
        <v>0</v>
      </c>
      <c r="T18" s="165">
        <v>0</v>
      </c>
      <c r="U18" s="165">
        <v>0</v>
      </c>
      <c r="V18" s="165">
        <v>0</v>
      </c>
      <c r="W18" s="165">
        <v>0</v>
      </c>
      <c r="X18" s="165">
        <v>0</v>
      </c>
      <c r="Y18" s="156">
        <v>0</v>
      </c>
      <c r="Z18" s="159">
        <v>0</v>
      </c>
      <c r="AA18" s="159">
        <v>0</v>
      </c>
      <c r="AB18" s="159">
        <v>0</v>
      </c>
      <c r="AC18" s="159">
        <v>0</v>
      </c>
      <c r="AD18" s="159">
        <v>0</v>
      </c>
      <c r="AE18" s="159">
        <v>0</v>
      </c>
      <c r="AF18" s="159">
        <v>0</v>
      </c>
      <c r="AG18" s="159">
        <v>0</v>
      </c>
      <c r="AH18" s="159">
        <v>0</v>
      </c>
      <c r="AI18" s="159">
        <v>0</v>
      </c>
      <c r="AJ18" s="159">
        <v>0</v>
      </c>
      <c r="AK18" s="159">
        <v>0</v>
      </c>
      <c r="AL18" s="159">
        <v>0</v>
      </c>
      <c r="AM18" s="159">
        <v>0</v>
      </c>
      <c r="AN18" s="159">
        <v>84.244617259999998</v>
      </c>
      <c r="AO18" s="159">
        <v>761.60957989999997</v>
      </c>
      <c r="AP18" s="159">
        <v>1142.6452863699997</v>
      </c>
    </row>
    <row r="19" spans="1:47" ht="14.25" customHeight="1">
      <c r="B19" s="86"/>
      <c r="C19" s="160" t="s">
        <v>665</v>
      </c>
      <c r="D19" s="163">
        <f t="shared" ref="D19:E19" si="0">SUM(D6:D18)</f>
        <v>0</v>
      </c>
      <c r="E19" s="163">
        <f t="shared" si="0"/>
        <v>0</v>
      </c>
      <c r="F19" s="163">
        <f t="shared" ref="F19" si="1">SUM(F6:F18)</f>
        <v>142837.98162846002</v>
      </c>
      <c r="G19" s="166">
        <v>137186</v>
      </c>
      <c r="H19" s="166">
        <v>135233.46084761978</v>
      </c>
      <c r="I19" s="166">
        <v>135682.55249258975</v>
      </c>
      <c r="J19" s="166">
        <v>138413.01690633973</v>
      </c>
      <c r="K19" s="166">
        <v>131267.45302925998</v>
      </c>
      <c r="L19" s="166">
        <v>128269.52919654989</v>
      </c>
      <c r="M19" s="166">
        <v>114198.12534430997</v>
      </c>
      <c r="N19" s="166">
        <v>115358.89544309964</v>
      </c>
      <c r="O19" s="166">
        <v>108235.3446899001</v>
      </c>
      <c r="P19" s="166">
        <v>106534.51756375986</v>
      </c>
      <c r="Q19" s="166">
        <v>103879.94605183987</v>
      </c>
      <c r="R19" s="166">
        <v>105881.11059816976</v>
      </c>
      <c r="S19" s="166">
        <v>100400.10823997963</v>
      </c>
      <c r="T19" s="166">
        <v>98812.723648290135</v>
      </c>
      <c r="U19" s="166">
        <v>98895.766511569658</v>
      </c>
      <c r="V19" s="166">
        <v>100005.10316020936</v>
      </c>
      <c r="W19" s="166">
        <v>93924.343945789733</v>
      </c>
      <c r="X19" s="166">
        <v>92177.839224469921</v>
      </c>
      <c r="Y19" s="166">
        <v>91265.364921159533</v>
      </c>
      <c r="Z19" s="166">
        <v>92550.731135340146</v>
      </c>
      <c r="AA19" s="166">
        <v>87476.190000000017</v>
      </c>
      <c r="AB19" s="166">
        <v>85612.889999999985</v>
      </c>
      <c r="AC19" s="166">
        <v>85495.662104509989</v>
      </c>
      <c r="AD19" s="166">
        <v>85481.151471819991</v>
      </c>
      <c r="AE19" s="166">
        <v>79901.205413700009</v>
      </c>
      <c r="AF19" s="166">
        <v>78493.732399559914</v>
      </c>
      <c r="AG19" s="166">
        <v>76866.417997600132</v>
      </c>
      <c r="AH19" s="166">
        <v>77352.301783529954</v>
      </c>
      <c r="AI19" s="166">
        <v>72377.261180020068</v>
      </c>
      <c r="AJ19" s="166">
        <v>71496.705265899989</v>
      </c>
      <c r="AK19" s="166">
        <v>70251.199999999983</v>
      </c>
      <c r="AL19" s="166">
        <v>70644.62560828017</v>
      </c>
      <c r="AM19" s="166">
        <v>66109.58198273</v>
      </c>
      <c r="AN19" s="166">
        <v>65985.425061540096</v>
      </c>
      <c r="AO19" s="166">
        <v>65268.037390600002</v>
      </c>
      <c r="AP19" s="166">
        <v>66652.959677739986</v>
      </c>
    </row>
    <row r="20" spans="1:47">
      <c r="C20" s="162"/>
      <c r="D20" s="162"/>
      <c r="E20" s="162"/>
      <c r="F20" s="162"/>
      <c r="G20" s="164"/>
      <c r="H20" s="164"/>
      <c r="I20" s="164"/>
      <c r="J20" s="164"/>
      <c r="K20" s="164"/>
      <c r="L20" s="164"/>
      <c r="M20" s="164"/>
      <c r="N20" s="164"/>
      <c r="O20" s="164"/>
      <c r="P20" s="164"/>
      <c r="Q20" s="164"/>
      <c r="R20" s="164"/>
      <c r="S20" s="164"/>
      <c r="T20" s="164"/>
      <c r="U20" s="164"/>
      <c r="V20" s="164"/>
      <c r="W20" s="164"/>
      <c r="X20" s="164"/>
      <c r="Y20" s="164"/>
      <c r="Z20" s="164"/>
    </row>
    <row r="24" spans="1:47" ht="15">
      <c r="A24" s="20" t="s">
        <v>877</v>
      </c>
    </row>
    <row r="27" spans="1:47">
      <c r="C27" s="88"/>
      <c r="D27" s="137" t="str">
        <f t="shared" ref="D27:F27" si="2">D$5</f>
        <v>4Q26</v>
      </c>
      <c r="E27" s="137" t="str">
        <f t="shared" si="2"/>
        <v>3Q26</v>
      </c>
      <c r="F27" s="137" t="str">
        <f t="shared" si="2"/>
        <v>2Q26</v>
      </c>
      <c r="G27" s="138" t="str">
        <f t="shared" ref="G27:J27" si="3">G$5</f>
        <v>1Q26</v>
      </c>
      <c r="H27" s="138" t="str">
        <f t="shared" si="3"/>
        <v>4Q25</v>
      </c>
      <c r="I27" s="138" t="str">
        <f t="shared" si="3"/>
        <v>3Q25</v>
      </c>
      <c r="J27" s="138" t="str">
        <f t="shared" si="3"/>
        <v>2Q25</v>
      </c>
      <c r="K27" s="138" t="str">
        <f t="shared" ref="K27:N27" si="4">K$5</f>
        <v>1Q25</v>
      </c>
      <c r="L27" s="138" t="str">
        <f t="shared" si="4"/>
        <v>4Q24</v>
      </c>
      <c r="M27" s="138" t="str">
        <f t="shared" si="4"/>
        <v>3Q24</v>
      </c>
      <c r="N27" s="138" t="str">
        <f t="shared" si="4"/>
        <v>2Q24</v>
      </c>
      <c r="O27" s="138" t="str">
        <f>O$5</f>
        <v>1Q24</v>
      </c>
      <c r="P27" s="138" t="str">
        <f t="shared" ref="P27:Q27" si="5">P5</f>
        <v>4Q23</v>
      </c>
      <c r="Q27" s="138" t="str">
        <f t="shared" si="5"/>
        <v>3Q23</v>
      </c>
      <c r="R27" s="138" t="str">
        <f>R5</f>
        <v>2Q23</v>
      </c>
      <c r="S27" s="138" t="s">
        <v>546</v>
      </c>
      <c r="T27" s="138" t="s">
        <v>547</v>
      </c>
      <c r="U27" s="138" t="s">
        <v>548</v>
      </c>
      <c r="V27" s="138" t="s">
        <v>489</v>
      </c>
      <c r="W27" s="138" t="s">
        <v>490</v>
      </c>
      <c r="X27" s="138" t="s">
        <v>491</v>
      </c>
      <c r="Y27" s="138" t="s">
        <v>492</v>
      </c>
      <c r="Z27" s="138" t="s">
        <v>493</v>
      </c>
      <c r="AA27" s="138" t="s">
        <v>494</v>
      </c>
      <c r="AB27" s="138" t="s">
        <v>495</v>
      </c>
      <c r="AC27" s="138" t="s">
        <v>496</v>
      </c>
      <c r="AD27" s="138" t="s">
        <v>497</v>
      </c>
      <c r="AE27" s="138" t="s">
        <v>498</v>
      </c>
      <c r="AF27" s="138" t="s">
        <v>499</v>
      </c>
      <c r="AG27" s="138" t="s">
        <v>500</v>
      </c>
      <c r="AH27" s="138" t="s">
        <v>501</v>
      </c>
      <c r="AI27" s="138" t="s">
        <v>502</v>
      </c>
      <c r="AJ27" s="138" t="s">
        <v>503</v>
      </c>
      <c r="AK27" s="138" t="s">
        <v>504</v>
      </c>
      <c r="AL27" s="138" t="s">
        <v>505</v>
      </c>
      <c r="AM27" s="138" t="s">
        <v>506</v>
      </c>
      <c r="AN27" s="138" t="s">
        <v>507</v>
      </c>
      <c r="AO27" s="138" t="s">
        <v>508</v>
      </c>
      <c r="AP27" s="138" t="s">
        <v>509</v>
      </c>
    </row>
    <row r="28" spans="1:47">
      <c r="C28" s="161" t="s">
        <v>666</v>
      </c>
      <c r="D28" s="256"/>
      <c r="E28" s="256"/>
      <c r="F28" s="256">
        <f t="shared" ref="F28" si="6">F19</f>
        <v>142837.98162846002</v>
      </c>
      <c r="G28" s="257">
        <v>137186</v>
      </c>
      <c r="H28" s="257">
        <v>135233.46084761978</v>
      </c>
      <c r="I28" s="257">
        <v>135682.55249258975</v>
      </c>
      <c r="J28" s="257">
        <v>138413.01690633973</v>
      </c>
      <c r="K28" s="257">
        <v>131267.45302925998</v>
      </c>
      <c r="L28" s="257">
        <v>128269.52919654989</v>
      </c>
      <c r="M28" s="257">
        <v>114198.12534430997</v>
      </c>
      <c r="N28" s="257">
        <v>115358.89544309964</v>
      </c>
      <c r="O28" s="257">
        <v>108235.3446899001</v>
      </c>
      <c r="P28" s="257">
        <v>106534.51756375986</v>
      </c>
      <c r="Q28" s="257">
        <v>103879.94605183987</v>
      </c>
      <c r="R28" s="257">
        <v>105881.11059816976</v>
      </c>
      <c r="S28" s="257">
        <v>100400.10823997963</v>
      </c>
      <c r="T28" s="257">
        <v>98812.723648290135</v>
      </c>
      <c r="U28" s="257">
        <v>98895.766511569658</v>
      </c>
      <c r="V28" s="257">
        <v>100005.10316020936</v>
      </c>
      <c r="W28" s="257">
        <v>93924.343945789733</v>
      </c>
      <c r="X28" s="257">
        <v>92177.839224469921</v>
      </c>
      <c r="Y28" s="257">
        <v>91265.364921159533</v>
      </c>
      <c r="Z28" s="257">
        <v>92550.731135340146</v>
      </c>
      <c r="AA28" s="257">
        <v>87476.190000000017</v>
      </c>
      <c r="AB28" s="257">
        <v>85612.889999999985</v>
      </c>
      <c r="AC28" s="257">
        <v>85495.662104509989</v>
      </c>
      <c r="AD28" s="257">
        <v>85481.151471819991</v>
      </c>
      <c r="AE28" s="257">
        <v>79901.205413700009</v>
      </c>
      <c r="AF28" s="257">
        <v>78493.732399559914</v>
      </c>
      <c r="AG28" s="257">
        <v>76866.417997600132</v>
      </c>
      <c r="AH28" s="257">
        <v>77352.301783529954</v>
      </c>
      <c r="AI28" s="257">
        <v>72377.261180020068</v>
      </c>
      <c r="AJ28" s="257">
        <v>71496.705265899989</v>
      </c>
      <c r="AK28" s="257">
        <v>70251.199999999983</v>
      </c>
      <c r="AL28" s="257">
        <v>70644.62560828017</v>
      </c>
      <c r="AM28" s="257">
        <v>66109.58198273</v>
      </c>
      <c r="AN28" s="257">
        <v>65985.425061540096</v>
      </c>
      <c r="AO28" s="257">
        <v>65268.037390600002</v>
      </c>
      <c r="AP28" s="257">
        <v>66652.959677739986</v>
      </c>
    </row>
    <row r="29" spans="1:47">
      <c r="C29" s="25" t="s">
        <v>667</v>
      </c>
      <c r="D29" s="153"/>
      <c r="E29" s="153"/>
      <c r="F29" s="153">
        <v>34510.826582290007</v>
      </c>
      <c r="G29" s="165">
        <v>31361.391126350016</v>
      </c>
      <c r="H29" s="165">
        <v>30262.172058639993</v>
      </c>
      <c r="I29" s="165">
        <v>30971.638867439997</v>
      </c>
      <c r="J29" s="165">
        <v>33146.827673299988</v>
      </c>
      <c r="K29" s="165">
        <v>30563.528088419993</v>
      </c>
      <c r="L29" s="165">
        <v>28435.862416429991</v>
      </c>
      <c r="M29" s="165">
        <v>27591.474225000002</v>
      </c>
      <c r="N29" s="165">
        <v>27350.656383519996</v>
      </c>
      <c r="O29" s="165">
        <v>24950.377427939991</v>
      </c>
      <c r="P29" s="165">
        <v>25257.555884650003</v>
      </c>
      <c r="Q29" s="165">
        <v>26143.825984260002</v>
      </c>
      <c r="R29" s="165">
        <v>27419.38134923</v>
      </c>
      <c r="S29" s="165">
        <v>24902.41397379</v>
      </c>
      <c r="T29" s="165">
        <v>24143.349028320001</v>
      </c>
      <c r="U29" s="165">
        <v>25152.32265256</v>
      </c>
      <c r="V29" s="165">
        <v>24539.868256860002</v>
      </c>
      <c r="W29" s="165">
        <v>21739.736306720002</v>
      </c>
      <c r="X29" s="165">
        <v>20680.127733860001</v>
      </c>
      <c r="Y29" s="156">
        <v>20601.176749920003</v>
      </c>
      <c r="Z29" s="156">
        <v>21232.695850100001</v>
      </c>
      <c r="AA29" s="156">
        <v>19568.515994249999</v>
      </c>
      <c r="AB29" s="156">
        <v>18452.62355968</v>
      </c>
      <c r="AC29" s="156">
        <v>18538.151689380004</v>
      </c>
      <c r="AD29" s="156">
        <v>18339.276242250005</v>
      </c>
      <c r="AE29" s="156">
        <v>17807.097783660003</v>
      </c>
      <c r="AF29" s="156">
        <v>16375.275680679995</v>
      </c>
      <c r="AG29" s="156">
        <v>16535.880422769995</v>
      </c>
      <c r="AH29" s="156">
        <v>16337.41598141</v>
      </c>
      <c r="AI29" s="156">
        <v>14247.344425109997</v>
      </c>
      <c r="AJ29" s="156">
        <v>13455.111555790003</v>
      </c>
      <c r="AK29" s="435">
        <v>13048.555966610002</v>
      </c>
      <c r="AL29" s="435" t="s">
        <v>668</v>
      </c>
      <c r="AM29" s="435" t="s">
        <v>668</v>
      </c>
      <c r="AN29" s="435" t="s">
        <v>668</v>
      </c>
      <c r="AO29" s="435" t="s">
        <v>668</v>
      </c>
      <c r="AP29" s="435" t="s">
        <v>668</v>
      </c>
    </row>
    <row r="30" spans="1:47">
      <c r="C30" s="444" t="s">
        <v>630</v>
      </c>
      <c r="D30" s="438"/>
      <c r="E30" s="438"/>
      <c r="F30" s="438">
        <f>F29-F31</f>
        <v>34372.432603770008</v>
      </c>
      <c r="G30" s="439">
        <v>31161.197953390016</v>
      </c>
      <c r="H30" s="439">
        <v>30052.068230239995</v>
      </c>
      <c r="I30" s="439">
        <v>30760.245893199997</v>
      </c>
      <c r="J30" s="439">
        <v>32948.898659369988</v>
      </c>
      <c r="K30" s="439">
        <v>30360.009603079994</v>
      </c>
      <c r="L30" s="439">
        <v>28239.663061209991</v>
      </c>
      <c r="M30" s="439">
        <v>27496.253549230001</v>
      </c>
      <c r="N30" s="439">
        <v>27253.844132639995</v>
      </c>
      <c r="O30" s="439">
        <v>25162.744806220002</v>
      </c>
      <c r="P30" s="439">
        <v>25162.744806220002</v>
      </c>
      <c r="Q30" s="439">
        <v>26048.241545680001</v>
      </c>
      <c r="R30" s="439">
        <v>27329.097096450001</v>
      </c>
      <c r="S30" s="439">
        <v>24787.87358223</v>
      </c>
      <c r="T30" s="439">
        <v>24094.947655740001</v>
      </c>
      <c r="U30" s="439">
        <v>25123.65075338</v>
      </c>
      <c r="V30" s="439">
        <v>24525.123975170001</v>
      </c>
      <c r="W30" s="439">
        <v>21725.921596210002</v>
      </c>
      <c r="X30" s="439">
        <v>20676.936176650001</v>
      </c>
      <c r="Y30" s="440">
        <v>20594.117050060002</v>
      </c>
      <c r="Z30" s="440">
        <v>21221.900428600002</v>
      </c>
      <c r="AA30" s="440">
        <v>19559.757447569998</v>
      </c>
      <c r="AB30" s="440">
        <v>18441.094615419999</v>
      </c>
      <c r="AC30" s="440">
        <v>18535.615989760005</v>
      </c>
      <c r="AD30" s="440">
        <v>18332.860282240006</v>
      </c>
      <c r="AE30" s="440">
        <v>17801.307420940004</v>
      </c>
      <c r="AF30" s="440">
        <v>16368.859401419995</v>
      </c>
      <c r="AG30" s="440">
        <v>16533.259248229995</v>
      </c>
      <c r="AH30" s="440">
        <v>16333.03919012</v>
      </c>
      <c r="AI30" s="440">
        <v>14242.442407199997</v>
      </c>
      <c r="AJ30" s="440">
        <v>13449.384342090003</v>
      </c>
      <c r="AK30" s="435">
        <v>13043.455513420002</v>
      </c>
      <c r="AL30" s="435"/>
      <c r="AM30" s="435"/>
      <c r="AN30" s="435"/>
      <c r="AO30" s="435"/>
      <c r="AP30" s="435"/>
    </row>
    <row r="31" spans="1:47">
      <c r="C31" s="445" t="s">
        <v>631</v>
      </c>
      <c r="D31" s="441"/>
      <c r="E31" s="441"/>
      <c r="F31" s="441">
        <v>138.39397852000002</v>
      </c>
      <c r="G31" s="442">
        <v>200.19317296</v>
      </c>
      <c r="H31" s="442">
        <v>210.10382840000005</v>
      </c>
      <c r="I31" s="442">
        <v>211.39297424000003</v>
      </c>
      <c r="J31" s="442">
        <v>197.92901393</v>
      </c>
      <c r="K31" s="442">
        <v>203.51848534000001</v>
      </c>
      <c r="L31" s="442">
        <v>196.19935522</v>
      </c>
      <c r="M31" s="442">
        <v>95.220676030000007</v>
      </c>
      <c r="N31" s="442">
        <v>96.812250880000022</v>
      </c>
      <c r="O31" s="442">
        <v>85.981858920000022</v>
      </c>
      <c r="P31" s="442">
        <v>94.785820874115331</v>
      </c>
      <c r="Q31" s="442">
        <v>95.584438579999983</v>
      </c>
      <c r="R31" s="442">
        <v>90.284252779999989</v>
      </c>
      <c r="S31" s="442">
        <v>114.54039155999997</v>
      </c>
      <c r="T31" s="442">
        <v>48.40137258</v>
      </c>
      <c r="U31" s="442">
        <v>28.67189918</v>
      </c>
      <c r="V31" s="442">
        <v>14.744281690000001</v>
      </c>
      <c r="W31" s="442">
        <v>13.814710510000001</v>
      </c>
      <c r="X31" s="442">
        <v>3.1915572099999983</v>
      </c>
      <c r="Y31" s="443">
        <v>7.0596998599999994</v>
      </c>
      <c r="Z31" s="443">
        <v>10.7954215</v>
      </c>
      <c r="AA31" s="443">
        <v>8.7585466800000003</v>
      </c>
      <c r="AB31" s="443">
        <v>11.528944259999999</v>
      </c>
      <c r="AC31" s="443">
        <v>2.5356996199999995</v>
      </c>
      <c r="AD31" s="443">
        <v>6.41596001</v>
      </c>
      <c r="AE31" s="443">
        <v>5.790362720000001</v>
      </c>
      <c r="AF31" s="443">
        <v>6.4162792599999978</v>
      </c>
      <c r="AG31" s="443">
        <v>2.6211745399999988</v>
      </c>
      <c r="AH31" s="443">
        <v>4.376791289999999</v>
      </c>
      <c r="AI31" s="443">
        <v>4.9020179099999996</v>
      </c>
      <c r="AJ31" s="443">
        <v>5.727213700000001</v>
      </c>
      <c r="AK31" s="413">
        <v>5.1004531900000005</v>
      </c>
      <c r="AL31" s="413"/>
      <c r="AM31" s="413"/>
      <c r="AN31" s="413"/>
      <c r="AO31" s="413"/>
      <c r="AP31" s="413"/>
    </row>
    <row r="32" spans="1:47">
      <c r="C32" s="252" t="s">
        <v>669</v>
      </c>
      <c r="D32" s="163">
        <f t="shared" ref="D32:E32" si="7">D28-D29</f>
        <v>0</v>
      </c>
      <c r="E32" s="163">
        <f t="shared" si="7"/>
        <v>0</v>
      </c>
      <c r="F32" s="163">
        <f t="shared" ref="F32" si="8">F28-F29</f>
        <v>108327.15504617002</v>
      </c>
      <c r="G32" s="167">
        <v>105824.60887364998</v>
      </c>
      <c r="H32" s="167">
        <v>104971.28878897979</v>
      </c>
      <c r="I32" s="167">
        <v>104710.91362514975</v>
      </c>
      <c r="J32" s="167">
        <v>105266.18923303974</v>
      </c>
      <c r="K32" s="167">
        <v>100703.92494083999</v>
      </c>
      <c r="L32" s="167">
        <v>99833.666780119907</v>
      </c>
      <c r="M32" s="167">
        <v>86606.651119309972</v>
      </c>
      <c r="N32" s="167">
        <v>88008.239059579646</v>
      </c>
      <c r="O32" s="167">
        <v>83284.967261960104</v>
      </c>
      <c r="P32" s="167">
        <v>81276.961679109852</v>
      </c>
      <c r="Q32" s="167">
        <v>77736.120067579875</v>
      </c>
      <c r="R32" s="167">
        <v>78461.729248939766</v>
      </c>
      <c r="S32" s="167">
        <v>75497.694266189632</v>
      </c>
      <c r="T32" s="167">
        <v>74669.374619970127</v>
      </c>
      <c r="U32" s="167">
        <v>73743.443859009654</v>
      </c>
      <c r="V32" s="167">
        <v>75465.234903349352</v>
      </c>
      <c r="W32" s="167">
        <v>72184.607639069727</v>
      </c>
      <c r="X32" s="167">
        <v>71497.711490609916</v>
      </c>
      <c r="Y32" s="253">
        <v>70664.188171239526</v>
      </c>
      <c r="Z32" s="253">
        <v>71318.035285240141</v>
      </c>
      <c r="AA32" s="253">
        <v>67907.674005750014</v>
      </c>
      <c r="AB32" s="253">
        <v>67160.266440319989</v>
      </c>
      <c r="AC32" s="253">
        <v>66957.510415129989</v>
      </c>
      <c r="AD32" s="253">
        <v>67141.875229569981</v>
      </c>
      <c r="AE32" s="253">
        <v>62094.107630040002</v>
      </c>
      <c r="AF32" s="253">
        <v>62118.456718879919</v>
      </c>
      <c r="AG32" s="253">
        <v>60330.537574830138</v>
      </c>
      <c r="AH32" s="253">
        <v>61014.885802119956</v>
      </c>
      <c r="AI32" s="253">
        <v>58129.916754910068</v>
      </c>
      <c r="AJ32" s="253">
        <v>58041.593710109984</v>
      </c>
      <c r="AK32" s="253">
        <v>57202.644033389981</v>
      </c>
      <c r="AL32" s="253">
        <v>70644.62560828017</v>
      </c>
      <c r="AM32" s="253">
        <v>66109.58198273</v>
      </c>
      <c r="AN32" s="253">
        <v>65985.425061540096</v>
      </c>
      <c r="AO32" s="253">
        <v>65268.037390600002</v>
      </c>
      <c r="AP32" s="253">
        <v>66652.959677739986</v>
      </c>
      <c r="AQ32" s="116"/>
      <c r="AR32" s="116"/>
      <c r="AS32" s="116"/>
      <c r="AT32" s="116"/>
      <c r="AU32" s="116"/>
    </row>
    <row r="34" spans="1:42">
      <c r="C34" s="25" t="s">
        <v>670</v>
      </c>
      <c r="D34" s="163">
        <f t="shared" ref="D34:E34" si="9">SUM(D35:D36)</f>
        <v>0</v>
      </c>
      <c r="E34" s="163">
        <f t="shared" si="9"/>
        <v>0</v>
      </c>
      <c r="F34" s="163">
        <f t="shared" ref="F34" si="10">SUM(F35:F36)</f>
        <v>61282.119528179996</v>
      </c>
      <c r="G34" s="446">
        <v>61631.658482219995</v>
      </c>
      <c r="H34" s="446">
        <v>60746.585841959983</v>
      </c>
      <c r="I34" s="446">
        <v>59274.354813129976</v>
      </c>
      <c r="J34" s="446">
        <v>58480.06585348997</v>
      </c>
      <c r="K34" s="446">
        <v>57650.235469879968</v>
      </c>
      <c r="L34" s="446">
        <v>56097.027311009981</v>
      </c>
      <c r="M34" s="446">
        <v>48712.494787099982</v>
      </c>
      <c r="N34" s="446">
        <v>48264.091185869984</v>
      </c>
      <c r="O34" s="446">
        <v>47273.781113029981</v>
      </c>
      <c r="P34" s="446">
        <v>46218.669273120009</v>
      </c>
      <c r="Q34" s="446">
        <v>44769.172357820018</v>
      </c>
      <c r="R34" s="446">
        <v>44440.719200970008</v>
      </c>
      <c r="S34" s="446">
        <v>44216.051396739997</v>
      </c>
      <c r="T34" s="446">
        <v>43884.050889699989</v>
      </c>
      <c r="U34" s="446">
        <v>43775.128477830003</v>
      </c>
      <c r="V34" s="446">
        <v>43662.309685699998</v>
      </c>
      <c r="W34" s="446">
        <v>43178.964729120002</v>
      </c>
      <c r="X34" s="446">
        <v>42037.007186689996</v>
      </c>
      <c r="Y34" s="447">
        <v>41971.684158870004</v>
      </c>
      <c r="Z34" s="447">
        <v>41591.631579170004</v>
      </c>
      <c r="AA34" s="447">
        <v>41076.70690012</v>
      </c>
      <c r="AB34" s="447">
        <v>40550.786750030005</v>
      </c>
      <c r="AC34" s="447">
        <v>40054.061752369998</v>
      </c>
      <c r="AD34" s="447">
        <v>39623.913993689996</v>
      </c>
      <c r="AE34" s="447">
        <v>37955.948918440001</v>
      </c>
      <c r="AF34" s="447">
        <v>33826.19129943</v>
      </c>
      <c r="AG34" s="447">
        <v>32444.365572870003</v>
      </c>
      <c r="AH34" s="447">
        <v>31883.293446989999</v>
      </c>
      <c r="AI34" s="447">
        <v>31607.877632930002</v>
      </c>
      <c r="AJ34" s="447">
        <v>31447.891590169998</v>
      </c>
      <c r="AK34" s="447">
        <v>30617.480990609998</v>
      </c>
      <c r="AL34" s="447">
        <v>32618.667308829994</v>
      </c>
      <c r="AM34" s="447">
        <v>31917.018728070001</v>
      </c>
      <c r="AN34" s="447">
        <v>31635.480729589995</v>
      </c>
      <c r="AO34" s="447">
        <v>30873.379842939994</v>
      </c>
      <c r="AP34" s="448">
        <v>30829.59510577</v>
      </c>
    </row>
    <row r="35" spans="1:42">
      <c r="C35" s="437" t="s">
        <v>630</v>
      </c>
      <c r="D35" s="438"/>
      <c r="E35" s="438"/>
      <c r="F35" s="438">
        <v>10560.206241279999</v>
      </c>
      <c r="G35" s="439">
        <v>11155.62905238</v>
      </c>
      <c r="H35" s="439">
        <v>10168.779339949997</v>
      </c>
      <c r="I35" s="439">
        <v>10157.094905709997</v>
      </c>
      <c r="J35" s="439">
        <v>9465.1935702999981</v>
      </c>
      <c r="K35" s="439">
        <v>9654.4145532999974</v>
      </c>
      <c r="L35" s="439">
        <v>8611.9561748799988</v>
      </c>
      <c r="M35" s="439">
        <v>7099.3592898999996</v>
      </c>
      <c r="N35" s="439">
        <v>6689.4465290600001</v>
      </c>
      <c r="O35" s="439">
        <v>6940.3876416000012</v>
      </c>
      <c r="P35" s="439">
        <v>6476.7962056200022</v>
      </c>
      <c r="Q35" s="439">
        <v>6050.4543286800017</v>
      </c>
      <c r="R35" s="439">
        <v>5800.2647879299993</v>
      </c>
      <c r="S35" s="439">
        <v>5991.4384749300016</v>
      </c>
      <c r="T35" s="439">
        <v>5688.7400209999996</v>
      </c>
      <c r="U35" s="439">
        <v>6530.4322390400011</v>
      </c>
      <c r="V35" s="439">
        <v>6320.5094599200011</v>
      </c>
      <c r="W35" s="439">
        <v>6765.2751567200012</v>
      </c>
      <c r="X35" s="439">
        <v>6270.2855771900022</v>
      </c>
      <c r="Y35" s="440">
        <v>6647.5902098600027</v>
      </c>
      <c r="Z35" s="440">
        <v>6441.9855140800028</v>
      </c>
      <c r="AA35" s="440">
        <v>6523.7495848400022</v>
      </c>
      <c r="AB35" s="440">
        <v>6473.3672498799997</v>
      </c>
      <c r="AC35" s="440">
        <v>6714.6498334500011</v>
      </c>
      <c r="AD35" s="440">
        <v>6653.7840323800001</v>
      </c>
      <c r="AE35" s="440">
        <v>6258.4807971400005</v>
      </c>
      <c r="AF35" s="440">
        <v>4998.6953598799973</v>
      </c>
      <c r="AG35" s="440">
        <v>4681.7023884299979</v>
      </c>
      <c r="AH35" s="440">
        <v>4723.9928305499971</v>
      </c>
      <c r="AI35" s="440">
        <v>4956.890207139998</v>
      </c>
      <c r="AJ35" s="440">
        <v>4851.5760993500016</v>
      </c>
      <c r="AK35" s="440">
        <v>4630.6109390300007</v>
      </c>
      <c r="AL35" s="440">
        <v>6409.2503521300005</v>
      </c>
      <c r="AM35" s="440">
        <v>6150.8625988700005</v>
      </c>
      <c r="AN35" s="440">
        <v>5960.6019224700003</v>
      </c>
      <c r="AO35" s="440">
        <v>6224.9125699099995</v>
      </c>
      <c r="AP35" s="449">
        <v>6423.0028256200003</v>
      </c>
    </row>
    <row r="36" spans="1:42">
      <c r="C36" s="27" t="s">
        <v>631</v>
      </c>
      <c r="D36" s="441"/>
      <c r="E36" s="441"/>
      <c r="F36" s="441">
        <v>50721.913286899995</v>
      </c>
      <c r="G36" s="442">
        <v>50476.029429839997</v>
      </c>
      <c r="H36" s="442">
        <v>50577.806502009982</v>
      </c>
      <c r="I36" s="442">
        <v>49117.259907419975</v>
      </c>
      <c r="J36" s="442">
        <v>49014.872283189972</v>
      </c>
      <c r="K36" s="442">
        <v>47995.820916579971</v>
      </c>
      <c r="L36" s="442">
        <v>47485.071136129984</v>
      </c>
      <c r="M36" s="442">
        <v>41613.135497199983</v>
      </c>
      <c r="N36" s="442">
        <v>41574.644656809985</v>
      </c>
      <c r="O36" s="442">
        <v>40333.393471429983</v>
      </c>
      <c r="P36" s="442">
        <v>39741.873067500004</v>
      </c>
      <c r="Q36" s="442">
        <v>38718.718029140015</v>
      </c>
      <c r="R36" s="442">
        <v>38640.45441304001</v>
      </c>
      <c r="S36" s="442">
        <v>38224.612921809996</v>
      </c>
      <c r="T36" s="442">
        <v>38195.310868699991</v>
      </c>
      <c r="U36" s="442">
        <v>37244.696238789998</v>
      </c>
      <c r="V36" s="442">
        <v>37341.800225779996</v>
      </c>
      <c r="W36" s="442">
        <v>36413.689572399999</v>
      </c>
      <c r="X36" s="442">
        <v>35766.721609499997</v>
      </c>
      <c r="Y36" s="443">
        <v>35324.093949009999</v>
      </c>
      <c r="Z36" s="443">
        <v>35149.646065090004</v>
      </c>
      <c r="AA36" s="443">
        <v>34552.95731528</v>
      </c>
      <c r="AB36" s="443">
        <v>34077.419500150005</v>
      </c>
      <c r="AC36" s="443">
        <v>33339.411918919999</v>
      </c>
      <c r="AD36" s="443">
        <v>32970.129961309998</v>
      </c>
      <c r="AE36" s="443">
        <v>31697.4681213</v>
      </c>
      <c r="AF36" s="443">
        <v>28827.495939550005</v>
      </c>
      <c r="AG36" s="443">
        <v>27762.663184440004</v>
      </c>
      <c r="AH36" s="443">
        <v>27159.300616440003</v>
      </c>
      <c r="AI36" s="443">
        <v>26650.987425790005</v>
      </c>
      <c r="AJ36" s="443">
        <v>26596.315490819998</v>
      </c>
      <c r="AK36" s="443">
        <v>25986.870051579997</v>
      </c>
      <c r="AL36" s="443">
        <v>26209.416956699995</v>
      </c>
      <c r="AM36" s="443">
        <v>25766.156129200001</v>
      </c>
      <c r="AN36" s="443">
        <v>25674.878807119996</v>
      </c>
      <c r="AO36" s="443">
        <v>24648.467273029994</v>
      </c>
      <c r="AP36" s="450">
        <v>24406.592280149998</v>
      </c>
    </row>
    <row r="37" spans="1:42">
      <c r="C37" s="25" t="s">
        <v>671</v>
      </c>
      <c r="D37" s="163">
        <f t="shared" ref="D37:E37" si="11">SUM(D38:D39)</f>
        <v>0</v>
      </c>
      <c r="E37" s="163">
        <f t="shared" si="11"/>
        <v>0</v>
      </c>
      <c r="F37" s="163">
        <f t="shared" ref="F37" si="12">SUM(F38:F39)</f>
        <v>27215.028082449993</v>
      </c>
      <c r="G37" s="446">
        <v>24692.609861179993</v>
      </c>
      <c r="H37" s="446">
        <v>25097.312921520002</v>
      </c>
      <c r="I37" s="446">
        <v>26701.8919651</v>
      </c>
      <c r="J37" s="446">
        <v>28414.583927710002</v>
      </c>
      <c r="K37" s="446">
        <v>25094.900669070004</v>
      </c>
      <c r="L37" s="446">
        <v>25432.805724350001</v>
      </c>
      <c r="M37" s="446">
        <v>23544.920115199995</v>
      </c>
      <c r="N37" s="446">
        <v>25650.42241272</v>
      </c>
      <c r="O37" s="446">
        <v>22491.301967879997</v>
      </c>
      <c r="P37" s="446">
        <v>22590.677418209994</v>
      </c>
      <c r="Q37" s="446">
        <v>23717.266018459995</v>
      </c>
      <c r="R37" s="446">
        <v>25397.31744757</v>
      </c>
      <c r="S37" s="446">
        <v>23805.383976640005</v>
      </c>
      <c r="T37" s="446">
        <v>24134.628621750002</v>
      </c>
      <c r="U37" s="446">
        <v>24342.240806089998</v>
      </c>
      <c r="V37" s="446">
        <v>26392.8723942</v>
      </c>
      <c r="W37" s="446">
        <v>23526.187576269996</v>
      </c>
      <c r="X37" s="446">
        <v>24082.030587660003</v>
      </c>
      <c r="Y37" s="447">
        <v>23401.811224869998</v>
      </c>
      <c r="Z37" s="447">
        <v>24088.862130499998</v>
      </c>
      <c r="AA37" s="447">
        <v>21211.998670239998</v>
      </c>
      <c r="AB37" s="447">
        <v>20408.966512589999</v>
      </c>
      <c r="AC37" s="447">
        <v>20179.38162109</v>
      </c>
      <c r="AD37" s="447">
        <v>20664.943102960002</v>
      </c>
      <c r="AE37" s="447">
        <v>17219.469740250002</v>
      </c>
      <c r="AF37" s="447">
        <v>18060.446171439999</v>
      </c>
      <c r="AG37" s="447">
        <v>17508.566526039998</v>
      </c>
      <c r="AH37" s="447">
        <v>18878.499114670001</v>
      </c>
      <c r="AI37" s="447">
        <v>16049.999033780003</v>
      </c>
      <c r="AJ37" s="447">
        <v>16276.226405070007</v>
      </c>
      <c r="AK37" s="447">
        <v>16453.815937060004</v>
      </c>
      <c r="AL37" s="447">
        <v>26471.018746230002</v>
      </c>
      <c r="AM37" s="447">
        <v>22379.294246210004</v>
      </c>
      <c r="AN37" s="447">
        <v>22473.171011400002</v>
      </c>
      <c r="AO37" s="447">
        <v>22319.05512655</v>
      </c>
      <c r="AP37" s="448">
        <v>23808.813864039999</v>
      </c>
    </row>
    <row r="38" spans="1:42">
      <c r="C38" s="437" t="s">
        <v>630</v>
      </c>
      <c r="D38" s="438"/>
      <c r="E38" s="438"/>
      <c r="F38" s="438">
        <v>10925.182023949988</v>
      </c>
      <c r="G38" s="439">
        <v>11495.342215509987</v>
      </c>
      <c r="H38" s="439">
        <v>12230.155375470003</v>
      </c>
      <c r="I38" s="439">
        <v>12046.661887330001</v>
      </c>
      <c r="J38" s="439">
        <v>12174.97635728</v>
      </c>
      <c r="K38" s="439">
        <v>12049.397112490002</v>
      </c>
      <c r="L38" s="439">
        <v>12830.714986829995</v>
      </c>
      <c r="M38" s="439">
        <v>10684.973255609993</v>
      </c>
      <c r="N38" s="439">
        <v>11449.161734529995</v>
      </c>
      <c r="O38" s="439">
        <v>10684.710000509996</v>
      </c>
      <c r="P38" s="439">
        <v>11088.156868109994</v>
      </c>
      <c r="Q38" s="439">
        <v>11132.415879229995</v>
      </c>
      <c r="R38" s="439">
        <v>11707.191267289998</v>
      </c>
      <c r="S38" s="439">
        <v>12305.009705660003</v>
      </c>
      <c r="T38" s="439">
        <v>12618.15670697</v>
      </c>
      <c r="U38" s="439">
        <v>12883.547077379997</v>
      </c>
      <c r="V38" s="439">
        <v>13744.874953219998</v>
      </c>
      <c r="W38" s="439">
        <v>12813.350936439998</v>
      </c>
      <c r="X38" s="439">
        <v>13593.825998549999</v>
      </c>
      <c r="Y38" s="440">
        <v>12851.490065889997</v>
      </c>
      <c r="Z38" s="440">
        <v>12583.278519789998</v>
      </c>
      <c r="AA38" s="440">
        <v>11634.859378409998</v>
      </c>
      <c r="AB38" s="440">
        <v>11223.780414570001</v>
      </c>
      <c r="AC38" s="440">
        <v>10678.518995950002</v>
      </c>
      <c r="AD38" s="440">
        <v>10357.090162380004</v>
      </c>
      <c r="AE38" s="440">
        <v>9246.9730717500042</v>
      </c>
      <c r="AF38" s="440">
        <v>10444.75200427</v>
      </c>
      <c r="AG38" s="440">
        <v>9267.2159662200011</v>
      </c>
      <c r="AH38" s="440">
        <v>9473.0370251600016</v>
      </c>
      <c r="AI38" s="440">
        <v>8524.9059693300023</v>
      </c>
      <c r="AJ38" s="440">
        <v>8998.1833644400067</v>
      </c>
      <c r="AK38" s="440">
        <v>8524.8354980300046</v>
      </c>
      <c r="AL38" s="440">
        <v>17132.720186260005</v>
      </c>
      <c r="AM38" s="440">
        <v>15124.114953110004</v>
      </c>
      <c r="AN38" s="440">
        <v>15285.05072058</v>
      </c>
      <c r="AO38" s="440">
        <v>14910.41571933</v>
      </c>
      <c r="AP38" s="449">
        <v>15711.63016748</v>
      </c>
    </row>
    <row r="39" spans="1:42">
      <c r="C39" s="27" t="s">
        <v>631</v>
      </c>
      <c r="D39" s="441"/>
      <c r="E39" s="441"/>
      <c r="F39" s="441">
        <v>16289.846058500007</v>
      </c>
      <c r="G39" s="442">
        <v>13197.267645670006</v>
      </c>
      <c r="H39" s="442">
        <v>12867.157546049999</v>
      </c>
      <c r="I39" s="442">
        <v>14655.230077769998</v>
      </c>
      <c r="J39" s="442">
        <v>16239.60757043</v>
      </c>
      <c r="K39" s="442">
        <v>13045.503556580001</v>
      </c>
      <c r="L39" s="442">
        <v>12602.090737520004</v>
      </c>
      <c r="M39" s="442">
        <v>12859.946859590002</v>
      </c>
      <c r="N39" s="442">
        <v>14201.260678190003</v>
      </c>
      <c r="O39" s="442">
        <v>11806.591967370003</v>
      </c>
      <c r="P39" s="442">
        <v>11502.5205501</v>
      </c>
      <c r="Q39" s="442">
        <v>12584.850139230002</v>
      </c>
      <c r="R39" s="442">
        <v>13690.12618028</v>
      </c>
      <c r="S39" s="442">
        <v>11500.374270980003</v>
      </c>
      <c r="T39" s="442">
        <v>11516.471914780001</v>
      </c>
      <c r="U39" s="442">
        <v>11458.693728709999</v>
      </c>
      <c r="V39" s="442">
        <v>12647.99744098</v>
      </c>
      <c r="W39" s="442">
        <v>10712.836639829999</v>
      </c>
      <c r="X39" s="442">
        <v>10488.204589110002</v>
      </c>
      <c r="Y39" s="443">
        <v>10550.321158980001</v>
      </c>
      <c r="Z39" s="443">
        <v>11505.58361071</v>
      </c>
      <c r="AA39" s="443">
        <v>9577.1392918300007</v>
      </c>
      <c r="AB39" s="443">
        <v>9185.1860980199963</v>
      </c>
      <c r="AC39" s="443">
        <v>9500.8626251399983</v>
      </c>
      <c r="AD39" s="443">
        <v>10307.852940579998</v>
      </c>
      <c r="AE39" s="443">
        <v>7972.4966684999999</v>
      </c>
      <c r="AF39" s="443">
        <v>7615.6941671699988</v>
      </c>
      <c r="AG39" s="443">
        <v>8241.350559819999</v>
      </c>
      <c r="AH39" s="443">
        <v>9405.4620895099997</v>
      </c>
      <c r="AI39" s="443">
        <v>7525.0930644500004</v>
      </c>
      <c r="AJ39" s="443">
        <v>7278.0430406300002</v>
      </c>
      <c r="AK39" s="443">
        <v>7928.9804390299996</v>
      </c>
      <c r="AL39" s="443">
        <v>9338.2985599699987</v>
      </c>
      <c r="AM39" s="443">
        <v>7255.1792930999991</v>
      </c>
      <c r="AN39" s="443">
        <v>7188.1202908200012</v>
      </c>
      <c r="AO39" s="443">
        <v>7408.639407220001</v>
      </c>
      <c r="AP39" s="450">
        <v>8097.1836965600014</v>
      </c>
    </row>
    <row r="40" spans="1:42">
      <c r="C40" s="25" t="s">
        <v>672</v>
      </c>
      <c r="D40" s="163">
        <f t="shared" ref="D40:E40" si="13">SUM(D41:D42)</f>
        <v>0</v>
      </c>
      <c r="E40" s="163">
        <f t="shared" si="13"/>
        <v>0</v>
      </c>
      <c r="F40" s="163">
        <f t="shared" ref="F40" si="14">SUM(F41:F42)</f>
        <v>6452.5343421099997</v>
      </c>
      <c r="G40" s="446">
        <v>6346.8733040400002</v>
      </c>
      <c r="H40" s="446">
        <v>6508.8959731499999</v>
      </c>
      <c r="I40" s="446">
        <v>6669.9240856299994</v>
      </c>
      <c r="J40" s="446">
        <v>6839.8596030699991</v>
      </c>
      <c r="K40" s="446">
        <v>6901.5567028999994</v>
      </c>
      <c r="L40" s="446">
        <v>8035.5037370599985</v>
      </c>
      <c r="M40" s="446">
        <v>8843.2362170099987</v>
      </c>
      <c r="N40" s="446">
        <v>8813.5536061899984</v>
      </c>
      <c r="O40" s="446">
        <v>8995.6644405599982</v>
      </c>
      <c r="P40" s="446">
        <v>8951.215822350001</v>
      </c>
      <c r="Q40" s="446">
        <v>7689.6274440900006</v>
      </c>
      <c r="R40" s="446">
        <v>6951.4867896900014</v>
      </c>
      <c r="S40" s="446">
        <v>5790.6052390099994</v>
      </c>
      <c r="T40" s="446">
        <v>3776.1406090800001</v>
      </c>
      <c r="U40" s="446">
        <v>2490.4377584300005</v>
      </c>
      <c r="V40" s="446">
        <v>2084.1319470300004</v>
      </c>
      <c r="W40" s="446">
        <v>1920.3551995400001</v>
      </c>
      <c r="X40" s="446">
        <v>2130.48083881</v>
      </c>
      <c r="Y40" s="447">
        <v>2457.8954366900002</v>
      </c>
      <c r="Z40" s="447">
        <v>2579.0221703500001</v>
      </c>
      <c r="AA40" s="447">
        <v>2966.7642002100006</v>
      </c>
      <c r="AB40" s="447">
        <v>3523.2198182100005</v>
      </c>
      <c r="AC40" s="447">
        <v>4230.0256933200008</v>
      </c>
      <c r="AD40" s="447">
        <v>4334.8852906900011</v>
      </c>
      <c r="AE40" s="447">
        <v>4403.8896512500005</v>
      </c>
      <c r="AF40" s="447">
        <v>4643.9117827800001</v>
      </c>
      <c r="AG40" s="447">
        <v>4497.6758189399989</v>
      </c>
      <c r="AH40" s="447">
        <v>4519.20073718</v>
      </c>
      <c r="AI40" s="447">
        <v>4709.720797349999</v>
      </c>
      <c r="AJ40" s="447">
        <v>4577.6290293700004</v>
      </c>
      <c r="AK40" s="447">
        <v>4245.7557267100001</v>
      </c>
      <c r="AL40" s="447">
        <v>4309.1076848100001</v>
      </c>
      <c r="AM40" s="447">
        <v>4210.35450244</v>
      </c>
      <c r="AN40" s="447">
        <v>4101.0090944700005</v>
      </c>
      <c r="AO40" s="447">
        <v>3932.3330458800001</v>
      </c>
      <c r="AP40" s="448">
        <v>3781.9659215799993</v>
      </c>
    </row>
    <row r="41" spans="1:42">
      <c r="C41" s="437" t="s">
        <v>630</v>
      </c>
      <c r="D41" s="438"/>
      <c r="E41" s="438"/>
      <c r="F41" s="438">
        <v>1035.1177886499997</v>
      </c>
      <c r="G41" s="439">
        <v>1038.2981486999997</v>
      </c>
      <c r="H41" s="439">
        <v>1125.1502279700005</v>
      </c>
      <c r="I41" s="439">
        <v>1199.4171179100003</v>
      </c>
      <c r="J41" s="439">
        <v>1192.7749179300004</v>
      </c>
      <c r="K41" s="439">
        <v>1243.1215685400002</v>
      </c>
      <c r="L41" s="439">
        <v>1525.1683684599998</v>
      </c>
      <c r="M41" s="439">
        <v>1179.9492101699998</v>
      </c>
      <c r="N41" s="439">
        <v>1165.6570173099997</v>
      </c>
      <c r="O41" s="439">
        <v>1337.39401155</v>
      </c>
      <c r="P41" s="439">
        <v>1629.6643413200002</v>
      </c>
      <c r="Q41" s="439">
        <v>1499.7469241900001</v>
      </c>
      <c r="R41" s="439">
        <v>1448.4211898200001</v>
      </c>
      <c r="S41" s="439">
        <v>1274.1774838599999</v>
      </c>
      <c r="T41" s="439">
        <v>680.95990002999974</v>
      </c>
      <c r="U41" s="439">
        <v>404.60373216999989</v>
      </c>
      <c r="V41" s="439">
        <v>368.64619031999996</v>
      </c>
      <c r="W41" s="439">
        <v>349.21407821999992</v>
      </c>
      <c r="X41" s="439">
        <v>642.12997853000047</v>
      </c>
      <c r="Y41" s="440">
        <v>910.2523918100004</v>
      </c>
      <c r="Z41" s="440">
        <v>928.94858914000031</v>
      </c>
      <c r="AA41" s="440">
        <v>1234.7428201700004</v>
      </c>
      <c r="AB41" s="440">
        <v>1474.8741233100004</v>
      </c>
      <c r="AC41" s="440">
        <v>2008.1304377700005</v>
      </c>
      <c r="AD41" s="440">
        <v>2053.8648950000006</v>
      </c>
      <c r="AE41" s="440">
        <v>2020.4495014100005</v>
      </c>
      <c r="AF41" s="440">
        <v>2491.8706372199999</v>
      </c>
      <c r="AG41" s="440">
        <v>2461.8265163699998</v>
      </c>
      <c r="AH41" s="440">
        <v>2575.9978532700002</v>
      </c>
      <c r="AI41" s="440">
        <v>2868.5918190099997</v>
      </c>
      <c r="AJ41" s="440">
        <v>2960.31397969</v>
      </c>
      <c r="AK41" s="440">
        <v>2737.96986401</v>
      </c>
      <c r="AL41" s="440">
        <v>2796.0374697200004</v>
      </c>
      <c r="AM41" s="440">
        <v>2713.25898121</v>
      </c>
      <c r="AN41" s="440">
        <v>2708.23856376</v>
      </c>
      <c r="AO41" s="440">
        <v>2658.8105929099997</v>
      </c>
      <c r="AP41" s="449">
        <v>2660.9531586499998</v>
      </c>
    </row>
    <row r="42" spans="1:42">
      <c r="C42" s="27" t="s">
        <v>631</v>
      </c>
      <c r="D42" s="441"/>
      <c r="E42" s="441"/>
      <c r="F42" s="441">
        <v>5417.4165534599997</v>
      </c>
      <c r="G42" s="442">
        <v>5308.5751553400005</v>
      </c>
      <c r="H42" s="442">
        <v>5383.7457451799992</v>
      </c>
      <c r="I42" s="442">
        <v>5470.506967719999</v>
      </c>
      <c r="J42" s="442">
        <v>5647.0846851399992</v>
      </c>
      <c r="K42" s="442">
        <v>5658.4351343599992</v>
      </c>
      <c r="L42" s="442">
        <v>6510.3353685999991</v>
      </c>
      <c r="M42" s="442">
        <v>7663.2870068399989</v>
      </c>
      <c r="N42" s="442">
        <v>7647.8965888799994</v>
      </c>
      <c r="O42" s="442">
        <v>7658.2704290099991</v>
      </c>
      <c r="P42" s="442">
        <v>7321.551481030001</v>
      </c>
      <c r="Q42" s="442">
        <v>6189.8805199000008</v>
      </c>
      <c r="R42" s="442">
        <v>5503.0655998700013</v>
      </c>
      <c r="S42" s="442">
        <v>4516.4277551499999</v>
      </c>
      <c r="T42" s="442">
        <v>3095.1807090500006</v>
      </c>
      <c r="U42" s="442">
        <v>2085.8340262600004</v>
      </c>
      <c r="V42" s="442">
        <v>1715.4857567100003</v>
      </c>
      <c r="W42" s="442">
        <v>1571.1411213200001</v>
      </c>
      <c r="X42" s="442">
        <v>1488.3508602799998</v>
      </c>
      <c r="Y42" s="443">
        <v>1547.6430448799999</v>
      </c>
      <c r="Z42" s="443">
        <v>1650.0735812099999</v>
      </c>
      <c r="AA42" s="443">
        <v>1732.0213800400002</v>
      </c>
      <c r="AB42" s="443">
        <v>2048.3456949000001</v>
      </c>
      <c r="AC42" s="443">
        <v>2221.89525555</v>
      </c>
      <c r="AD42" s="443">
        <v>2281.02039569</v>
      </c>
      <c r="AE42" s="443">
        <v>2383.4401498399998</v>
      </c>
      <c r="AF42" s="443">
        <v>2152.0411455599997</v>
      </c>
      <c r="AG42" s="443">
        <v>2035.8493025699995</v>
      </c>
      <c r="AH42" s="443">
        <v>1943.2028839099996</v>
      </c>
      <c r="AI42" s="443">
        <v>1841.1289783399998</v>
      </c>
      <c r="AJ42" s="443">
        <v>1617.3150496800006</v>
      </c>
      <c r="AK42" s="443">
        <v>1507.7858627000003</v>
      </c>
      <c r="AL42" s="443">
        <v>1513.0702150900001</v>
      </c>
      <c r="AM42" s="443">
        <v>1497.09552123</v>
      </c>
      <c r="AN42" s="443">
        <v>1392.7705307100002</v>
      </c>
      <c r="AO42" s="443">
        <v>1273.5224529700001</v>
      </c>
      <c r="AP42" s="450">
        <v>1121.0127629299998</v>
      </c>
    </row>
    <row r="43" spans="1:42">
      <c r="C43" s="25" t="s">
        <v>673</v>
      </c>
      <c r="D43" s="163">
        <f t="shared" ref="D43:E43" si="15">SUM(D44:D45)</f>
        <v>0</v>
      </c>
      <c r="E43" s="163">
        <f t="shared" si="15"/>
        <v>0</v>
      </c>
      <c r="F43" s="163">
        <f t="shared" ref="F43" si="16">SUM(F44:F45)</f>
        <v>13377.473093430041</v>
      </c>
      <c r="G43" s="446">
        <v>13153.467226209988</v>
      </c>
      <c r="H43" s="446">
        <v>12618.494052349786</v>
      </c>
      <c r="I43" s="446">
        <v>12064.742761289763</v>
      </c>
      <c r="J43" s="446">
        <v>11531.679848769756</v>
      </c>
      <c r="K43" s="446">
        <v>11057.232098990018</v>
      </c>
      <c r="L43" s="446">
        <v>10268.330007699922</v>
      </c>
      <c r="M43" s="446">
        <v>5506</v>
      </c>
      <c r="N43" s="446">
        <v>5280.171854799677</v>
      </c>
      <c r="O43" s="446">
        <v>4524.2197404901426</v>
      </c>
      <c r="P43" s="446">
        <v>3516.3991654298616</v>
      </c>
      <c r="Q43" s="446">
        <v>1560.0542472098564</v>
      </c>
      <c r="R43" s="446">
        <v>1672.205810709748</v>
      </c>
      <c r="S43" s="446">
        <v>1685.6536537996296</v>
      </c>
      <c r="T43" s="446">
        <v>2874.5544994401471</v>
      </c>
      <c r="U43" s="446">
        <v>3135.6368166596526</v>
      </c>
      <c r="V43" s="446">
        <v>3325.9208764193536</v>
      </c>
      <c r="W43" s="446">
        <v>3559.1001341397323</v>
      </c>
      <c r="X43" s="446">
        <v>3248.1928774499165</v>
      </c>
      <c r="Y43" s="447">
        <v>2832.7973508095238</v>
      </c>
      <c r="Z43" s="447">
        <v>3058.5194052201396</v>
      </c>
      <c r="AA43" s="447">
        <v>2652.2042351800151</v>
      </c>
      <c r="AB43" s="447">
        <v>2677.2933594899841</v>
      </c>
      <c r="AC43" s="447">
        <v>2494.0413483499933</v>
      </c>
      <c r="AD43" s="447">
        <v>2518.132842229983</v>
      </c>
      <c r="AE43" s="447">
        <v>2514.7993200999981</v>
      </c>
      <c r="AF43" s="447">
        <v>5587.9074652299169</v>
      </c>
      <c r="AG43" s="447">
        <v>5879.9296569801372</v>
      </c>
      <c r="AH43" s="447">
        <v>5733.8925032799516</v>
      </c>
      <c r="AI43" s="447">
        <v>5762.3192908500623</v>
      </c>
      <c r="AJ43" s="447">
        <v>5739.8466854999824</v>
      </c>
      <c r="AK43" s="447">
        <v>5885.5913790099785</v>
      </c>
      <c r="AL43" s="447">
        <v>7245.8318684101741</v>
      </c>
      <c r="AM43" s="447">
        <v>7602.9145060099963</v>
      </c>
      <c r="AN43" s="447">
        <v>7775.7642260800985</v>
      </c>
      <c r="AO43" s="447">
        <v>8143.2693752300111</v>
      </c>
      <c r="AP43" s="448">
        <v>8232.5847863499876</v>
      </c>
    </row>
    <row r="44" spans="1:42">
      <c r="C44" s="437" t="s">
        <v>630</v>
      </c>
      <c r="D44" s="438"/>
      <c r="E44" s="438"/>
      <c r="F44" s="438">
        <f>5171.12901403+51.4833811100398</f>
        <v>5222.6123951400396</v>
      </c>
      <c r="G44" s="439">
        <v>5346.5645324799998</v>
      </c>
      <c r="H44" s="439">
        <v>5412.7367600699999</v>
      </c>
      <c r="I44" s="439">
        <v>5439.1552172000002</v>
      </c>
      <c r="J44" s="439">
        <v>5463.5529596899996</v>
      </c>
      <c r="K44" s="439">
        <v>5543.8747306299992</v>
      </c>
      <c r="L44" s="439">
        <v>5432.13479577</v>
      </c>
      <c r="M44" s="439">
        <v>3909</v>
      </c>
      <c r="N44" s="439">
        <v>3897.7854881296776</v>
      </c>
      <c r="O44" s="439">
        <v>3173.6062474301425</v>
      </c>
      <c r="P44" s="439">
        <v>2098.555183109861</v>
      </c>
      <c r="Q44" s="439">
        <v>135.77186865000002</v>
      </c>
      <c r="R44" s="439">
        <v>150.41655825000001</v>
      </c>
      <c r="S44" s="439">
        <v>139.41037055000001</v>
      </c>
      <c r="T44" s="439">
        <v>986.71960272014701</v>
      </c>
      <c r="U44" s="439">
        <v>1160.6649017796522</v>
      </c>
      <c r="V44" s="439">
        <v>1311.2070524393537</v>
      </c>
      <c r="W44" s="439">
        <v>1496.638923229732</v>
      </c>
      <c r="X44" s="439">
        <v>1267.1731837499169</v>
      </c>
      <c r="Y44" s="440">
        <v>842.68859931952375</v>
      </c>
      <c r="Z44" s="440">
        <v>1140.75946370014</v>
      </c>
      <c r="AA44" s="440">
        <v>775.23114053001541</v>
      </c>
      <c r="AB44" s="440">
        <v>808.9549821599835</v>
      </c>
      <c r="AC44" s="440">
        <v>697.03633973999285</v>
      </c>
      <c r="AD44" s="440">
        <v>700.95836360998248</v>
      </c>
      <c r="AE44" s="440">
        <v>712.97828677999792</v>
      </c>
      <c r="AF44" s="440">
        <v>1551.8119701399169</v>
      </c>
      <c r="AG44" s="440">
        <v>1790.0923865301368</v>
      </c>
      <c r="AH44" s="440">
        <v>1640.8552426699514</v>
      </c>
      <c r="AI44" s="440">
        <v>1681.2155939700631</v>
      </c>
      <c r="AJ44" s="440">
        <v>1583.0583488099817</v>
      </c>
      <c r="AK44" s="440">
        <v>1728.6726673299784</v>
      </c>
      <c r="AL44" s="440">
        <v>2933.6932275301733</v>
      </c>
      <c r="AM44" s="440">
        <v>3259.8802276599959</v>
      </c>
      <c r="AN44" s="440">
        <v>3382.4915197400965</v>
      </c>
      <c r="AO44" s="440">
        <v>3078.3637779600117</v>
      </c>
      <c r="AP44" s="449">
        <v>3101.1913911799875</v>
      </c>
    </row>
    <row r="45" spans="1:42">
      <c r="C45" s="27" t="s">
        <v>631</v>
      </c>
      <c r="D45" s="441"/>
      <c r="E45" s="441"/>
      <c r="F45" s="441">
        <v>8154.860698290001</v>
      </c>
      <c r="G45" s="442">
        <v>7806.9026937299896</v>
      </c>
      <c r="H45" s="442">
        <v>7205.7572922797863</v>
      </c>
      <c r="I45" s="442">
        <v>6625.5875440897616</v>
      </c>
      <c r="J45" s="442">
        <v>6068.1268890797555</v>
      </c>
      <c r="K45" s="442">
        <v>5513.357368360018</v>
      </c>
      <c r="L45" s="442">
        <v>4836.1952119299231</v>
      </c>
      <c r="M45" s="442">
        <v>1597</v>
      </c>
      <c r="N45" s="442">
        <v>1382.3863666699999</v>
      </c>
      <c r="O45" s="442">
        <v>1350.6134930599999</v>
      </c>
      <c r="P45" s="442">
        <v>1417.8439823200004</v>
      </c>
      <c r="Q45" s="442">
        <v>1424.2823785598564</v>
      </c>
      <c r="R45" s="442">
        <v>1521.789252459748</v>
      </c>
      <c r="S45" s="442">
        <v>1546.2432832496297</v>
      </c>
      <c r="T45" s="442">
        <v>1887.8348967200002</v>
      </c>
      <c r="U45" s="442">
        <v>1974.9719148800004</v>
      </c>
      <c r="V45" s="442">
        <v>2014.7138239800001</v>
      </c>
      <c r="W45" s="442">
        <v>2062.4612109100003</v>
      </c>
      <c r="X45" s="442">
        <v>1981.0196936999996</v>
      </c>
      <c r="Y45" s="443">
        <v>1990.1087514899998</v>
      </c>
      <c r="Z45" s="443">
        <v>1917.7599415199998</v>
      </c>
      <c r="AA45" s="443">
        <v>1876.9730946499997</v>
      </c>
      <c r="AB45" s="443">
        <v>1868.3383773300004</v>
      </c>
      <c r="AC45" s="443">
        <v>1797.0050086100002</v>
      </c>
      <c r="AD45" s="443">
        <v>1817.1744786200004</v>
      </c>
      <c r="AE45" s="443">
        <v>1801.8210333200002</v>
      </c>
      <c r="AF45" s="443">
        <v>4036.0954950899995</v>
      </c>
      <c r="AG45" s="443">
        <v>4089.8372704500002</v>
      </c>
      <c r="AH45" s="443">
        <v>4093.03726061</v>
      </c>
      <c r="AI45" s="443">
        <v>4081.1036968799995</v>
      </c>
      <c r="AJ45" s="443">
        <v>4156.7883366900005</v>
      </c>
      <c r="AK45" s="443">
        <v>4156.9187116800003</v>
      </c>
      <c r="AL45" s="443">
        <v>4312.1386408800008</v>
      </c>
      <c r="AM45" s="443">
        <v>4343.03427835</v>
      </c>
      <c r="AN45" s="443">
        <v>4393.2727063400016</v>
      </c>
      <c r="AO45" s="443">
        <v>5064.9055972699998</v>
      </c>
      <c r="AP45" s="450">
        <v>5131.3933951700001</v>
      </c>
    </row>
    <row r="46" spans="1:42">
      <c r="G46"/>
      <c r="H46"/>
      <c r="I46"/>
      <c r="J46"/>
      <c r="K46"/>
      <c r="L46"/>
      <c r="M46"/>
      <c r="N46"/>
      <c r="O46"/>
      <c r="P46"/>
      <c r="Q46"/>
      <c r="R46"/>
      <c r="S46"/>
      <c r="T46"/>
      <c r="U46"/>
      <c r="V46"/>
      <c r="W46"/>
      <c r="X46"/>
      <c r="Y46"/>
      <c r="Z46"/>
      <c r="AA46"/>
      <c r="AB46"/>
      <c r="AC46"/>
      <c r="AD46"/>
      <c r="AE46"/>
      <c r="AF46"/>
      <c r="AG46"/>
      <c r="AH46"/>
      <c r="AI46"/>
      <c r="AJ46"/>
    </row>
    <row r="47" spans="1:42">
      <c r="G47" s="271"/>
      <c r="H47" s="271"/>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1"/>
      <c r="AG47" s="271"/>
      <c r="AH47" s="271"/>
      <c r="AI47" s="271"/>
      <c r="AJ47" s="271"/>
      <c r="AK47" s="271"/>
      <c r="AL47" s="271"/>
      <c r="AM47" s="271"/>
      <c r="AN47" s="271"/>
      <c r="AO47" s="271"/>
      <c r="AP47" s="271"/>
    </row>
    <row r="48" spans="1:42" ht="15">
      <c r="A48" s="20" t="s">
        <v>878</v>
      </c>
      <c r="G48" s="271"/>
      <c r="H48" s="271"/>
      <c r="I48" s="271"/>
      <c r="J48" s="271"/>
      <c r="K48" s="271"/>
      <c r="L48" s="271"/>
      <c r="M48" s="271"/>
      <c r="N48" s="271"/>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c r="AP48" s="271"/>
    </row>
    <row r="51" spans="3:42">
      <c r="C51" s="88"/>
      <c r="D51" s="137" t="str">
        <f t="shared" ref="D51:F51" si="17">D$5</f>
        <v>4Q26</v>
      </c>
      <c r="E51" s="137" t="str">
        <f t="shared" si="17"/>
        <v>3Q26</v>
      </c>
      <c r="F51" s="137" t="str">
        <f t="shared" si="17"/>
        <v>2Q26</v>
      </c>
      <c r="G51" s="138" t="s">
        <v>534</v>
      </c>
      <c r="H51" s="138" t="s">
        <v>535</v>
      </c>
      <c r="I51" s="138" t="s">
        <v>536</v>
      </c>
      <c r="J51" s="138" t="s">
        <v>537</v>
      </c>
      <c r="K51" s="138" t="s">
        <v>538</v>
      </c>
      <c r="L51" s="138" t="s">
        <v>539</v>
      </c>
      <c r="M51" s="138" t="s">
        <v>540</v>
      </c>
      <c r="N51" s="138" t="s">
        <v>541</v>
      </c>
      <c r="O51" s="138" t="s">
        <v>542</v>
      </c>
      <c r="P51" s="138" t="s">
        <v>543</v>
      </c>
      <c r="Q51" s="138" t="s">
        <v>544</v>
      </c>
      <c r="R51" s="138" t="s">
        <v>545</v>
      </c>
      <c r="S51" s="138" t="s">
        <v>485</v>
      </c>
      <c r="T51" s="138" t="s">
        <v>546</v>
      </c>
      <c r="U51" s="138" t="s">
        <v>547</v>
      </c>
      <c r="V51" s="138" t="s">
        <v>548</v>
      </c>
      <c r="W51" s="138" t="s">
        <v>489</v>
      </c>
      <c r="X51" s="138" t="s">
        <v>490</v>
      </c>
      <c r="Y51" s="138" t="s">
        <v>491</v>
      </c>
      <c r="Z51" s="138" t="s">
        <v>492</v>
      </c>
      <c r="AA51" s="138" t="s">
        <v>493</v>
      </c>
      <c r="AB51" s="138" t="s">
        <v>494</v>
      </c>
      <c r="AC51" s="138" t="s">
        <v>495</v>
      </c>
      <c r="AD51" s="138" t="s">
        <v>496</v>
      </c>
      <c r="AE51" s="138" t="s">
        <v>497</v>
      </c>
      <c r="AF51" s="138" t="s">
        <v>498</v>
      </c>
      <c r="AG51" s="138" t="s">
        <v>499</v>
      </c>
      <c r="AH51" s="138" t="s">
        <v>500</v>
      </c>
      <c r="AI51" s="138" t="s">
        <v>501</v>
      </c>
      <c r="AJ51" s="138" t="s">
        <v>502</v>
      </c>
      <c r="AK51" s="138" t="s">
        <v>503</v>
      </c>
      <c r="AL51" s="138" t="s">
        <v>504</v>
      </c>
      <c r="AM51" s="138" t="s">
        <v>505</v>
      </c>
      <c r="AN51" s="138" t="s">
        <v>506</v>
      </c>
      <c r="AO51" s="138" t="s">
        <v>507</v>
      </c>
      <c r="AP51" s="138" t="s">
        <v>508</v>
      </c>
    </row>
    <row r="52" spans="3:42">
      <c r="C52" s="161" t="s">
        <v>666</v>
      </c>
      <c r="D52" s="256"/>
      <c r="E52" s="256"/>
      <c r="F52" s="256">
        <f t="shared" ref="F52" si="18">F19</f>
        <v>142837.98162846002</v>
      </c>
      <c r="G52" s="257">
        <v>137186</v>
      </c>
      <c r="H52" s="257">
        <v>135233.46084761978</v>
      </c>
      <c r="I52" s="257">
        <v>135682.55249258975</v>
      </c>
      <c r="J52" s="257">
        <v>138413.01690633973</v>
      </c>
      <c r="K52" s="257">
        <v>131267.45302925998</v>
      </c>
      <c r="L52" s="257">
        <v>128269.52919654989</v>
      </c>
      <c r="M52" s="257">
        <v>114198.12534430997</v>
      </c>
      <c r="N52" s="257">
        <v>115358.89544309964</v>
      </c>
      <c r="O52" s="257">
        <v>108235.3446899001</v>
      </c>
      <c r="P52" s="257">
        <v>106534.51756375986</v>
      </c>
      <c r="Q52" s="257">
        <v>103879.94605183987</v>
      </c>
      <c r="R52" s="257">
        <v>105881.11059816976</v>
      </c>
      <c r="S52" s="257">
        <v>100400.10823997963</v>
      </c>
      <c r="T52" s="257">
        <v>98812.723648290135</v>
      </c>
      <c r="U52" s="257">
        <v>98895.766511569658</v>
      </c>
      <c r="V52" s="257">
        <v>100005.10316020936</v>
      </c>
      <c r="W52" s="257">
        <v>93924.343945789733</v>
      </c>
      <c r="X52" s="257">
        <v>92177.839224469921</v>
      </c>
      <c r="Y52" s="257">
        <v>91265.364921159533</v>
      </c>
      <c r="Z52" s="257">
        <v>92550.731135340146</v>
      </c>
      <c r="AA52" s="257">
        <v>87476.190000000017</v>
      </c>
      <c r="AB52" s="257">
        <v>85612.889999999985</v>
      </c>
      <c r="AC52" s="257">
        <v>85495.662104509989</v>
      </c>
      <c r="AD52" s="257">
        <v>85481.151471819991</v>
      </c>
      <c r="AE52" s="257">
        <v>79901.205413700009</v>
      </c>
      <c r="AF52" s="257">
        <v>78493.732399559914</v>
      </c>
      <c r="AG52" s="257">
        <v>76866.417997600132</v>
      </c>
      <c r="AH52" s="257">
        <v>77352.301783529954</v>
      </c>
      <c r="AI52" s="257">
        <v>72377.261180020068</v>
      </c>
      <c r="AJ52" s="257">
        <v>71496.705265899989</v>
      </c>
      <c r="AK52" s="257">
        <v>70251.199999999983</v>
      </c>
      <c r="AL52" s="257">
        <v>70644.62560828017</v>
      </c>
      <c r="AM52" s="257">
        <v>66109.58198273</v>
      </c>
      <c r="AN52" s="257">
        <v>65985.425061540096</v>
      </c>
      <c r="AO52" s="257">
        <v>65268.037390600002</v>
      </c>
      <c r="AP52" s="257">
        <v>66652.959677739986</v>
      </c>
    </row>
    <row r="53" spans="3:42">
      <c r="C53" s="158" t="s">
        <v>674</v>
      </c>
      <c r="D53" s="155"/>
      <c r="E53" s="155"/>
      <c r="F53" s="155">
        <v>87116.011485480005</v>
      </c>
      <c r="G53" s="254">
        <v>83035.744183870003</v>
      </c>
      <c r="H53" s="254">
        <v>82104.38885992</v>
      </c>
      <c r="I53" s="254">
        <v>82478.980866550002</v>
      </c>
      <c r="J53" s="254">
        <v>84140.843569299992</v>
      </c>
      <c r="K53" s="254">
        <v>79603.968660550003</v>
      </c>
      <c r="L53" s="254">
        <v>78691.733225350006</v>
      </c>
      <c r="M53" s="254">
        <v>69989.890371000001</v>
      </c>
      <c r="N53" s="254">
        <v>71436.350000000006</v>
      </c>
      <c r="O53" s="254">
        <v>67618.057000000001</v>
      </c>
      <c r="P53" s="254">
        <v>65450.200751059987</v>
      </c>
      <c r="Q53" s="254">
        <v>64421.26862321001</v>
      </c>
      <c r="R53" s="254">
        <v>64916.932443990008</v>
      </c>
      <c r="S53" s="254">
        <v>61561.900885020004</v>
      </c>
      <c r="T53" s="254">
        <v>60372.600952280009</v>
      </c>
      <c r="U53" s="254">
        <v>60344.405154150008</v>
      </c>
      <c r="V53" s="254">
        <v>61487.371916450014</v>
      </c>
      <c r="W53" s="254">
        <v>58533.579908800006</v>
      </c>
      <c r="X53" s="254">
        <v>57779.587053619995</v>
      </c>
      <c r="Y53" s="255">
        <v>57335.530671159999</v>
      </c>
      <c r="Z53" s="255">
        <v>57929.462166940008</v>
      </c>
      <c r="AA53" s="255">
        <v>55158.824475090027</v>
      </c>
      <c r="AB53" s="255">
        <v>54684.796236810005</v>
      </c>
      <c r="AC53" s="255">
        <v>54081.258021880007</v>
      </c>
      <c r="AD53" s="413">
        <v>54561.978251229986</v>
      </c>
      <c r="AE53" s="413"/>
      <c r="AF53" s="413"/>
      <c r="AG53" s="413"/>
      <c r="AH53" s="413"/>
      <c r="AI53" s="413"/>
      <c r="AJ53" s="413"/>
      <c r="AK53" s="413"/>
      <c r="AL53" s="413"/>
      <c r="AM53" s="413"/>
      <c r="AN53" s="413"/>
      <c r="AO53" s="413"/>
      <c r="AP53" s="413"/>
    </row>
    <row r="54" spans="3:42">
      <c r="C54" s="252" t="s">
        <v>675</v>
      </c>
      <c r="D54" s="163">
        <f t="shared" ref="D54:E54" si="19">D52-D53</f>
        <v>0</v>
      </c>
      <c r="E54" s="163">
        <f t="shared" si="19"/>
        <v>0</v>
      </c>
      <c r="F54" s="163">
        <f t="shared" ref="F54" si="20">F52-F53</f>
        <v>55721.970142980019</v>
      </c>
      <c r="G54" s="167">
        <v>54150.255816129997</v>
      </c>
      <c r="H54" s="167">
        <v>53129.071987699775</v>
      </c>
      <c r="I54" s="167">
        <v>53203.571626039746</v>
      </c>
      <c r="J54" s="167">
        <v>54272.173337039741</v>
      </c>
      <c r="K54" s="167">
        <v>51663.484368709978</v>
      </c>
      <c r="L54" s="167">
        <v>49577.795971199885</v>
      </c>
      <c r="M54" s="167">
        <v>44208.234973309969</v>
      </c>
      <c r="N54" s="167">
        <v>43922.545443099632</v>
      </c>
      <c r="O54" s="167">
        <v>40617.287689900098</v>
      </c>
      <c r="P54" s="167">
        <v>41084.316812699872</v>
      </c>
      <c r="Q54" s="167">
        <v>39458.677428629861</v>
      </c>
      <c r="R54" s="167">
        <v>40964.178154179754</v>
      </c>
      <c r="S54" s="167">
        <v>38838.207354959624</v>
      </c>
      <c r="T54" s="167">
        <v>38440.122696010127</v>
      </c>
      <c r="U54" s="167">
        <v>38551.36135741965</v>
      </c>
      <c r="V54" s="167">
        <v>38517.731243759343</v>
      </c>
      <c r="W54" s="167">
        <v>35390.764036989727</v>
      </c>
      <c r="X54" s="167">
        <v>34398.252170849926</v>
      </c>
      <c r="Y54" s="253">
        <v>33929.834249999534</v>
      </c>
      <c r="Z54" s="253">
        <v>34621.268968400138</v>
      </c>
      <c r="AA54" s="253">
        <v>32317.36552490999</v>
      </c>
      <c r="AB54" s="253">
        <v>30928.09376318998</v>
      </c>
      <c r="AC54" s="253">
        <v>31414.404082629982</v>
      </c>
      <c r="AD54" s="253">
        <v>30919.173220590004</v>
      </c>
      <c r="AE54" s="253">
        <v>79901.205413700009</v>
      </c>
      <c r="AF54" s="253">
        <v>78493.732399559914</v>
      </c>
      <c r="AG54" s="253">
        <v>76866.417997600132</v>
      </c>
      <c r="AH54" s="253">
        <v>77352.301783529954</v>
      </c>
      <c r="AI54" s="253">
        <v>72377.261180020068</v>
      </c>
      <c r="AJ54" s="253">
        <v>71496.705265899989</v>
      </c>
      <c r="AK54" s="253">
        <v>70251.199999999983</v>
      </c>
      <c r="AL54" s="253">
        <v>70644.62560828017</v>
      </c>
      <c r="AM54" s="253">
        <v>66109.58198273</v>
      </c>
      <c r="AN54" s="253">
        <v>65985.425061540096</v>
      </c>
      <c r="AO54" s="253">
        <v>65268.037390600002</v>
      </c>
      <c r="AP54" s="253">
        <v>66652.959677739986</v>
      </c>
    </row>
    <row r="55" spans="3:42">
      <c r="C55" s="488"/>
      <c r="D55" s="488"/>
      <c r="E55" s="488"/>
      <c r="F55" s="488"/>
      <c r="G55" s="498">
        <f t="shared" ref="G55:J55" si="21">G29+G34+G37+G40+G43-G19</f>
        <v>0</v>
      </c>
      <c r="H55" s="498">
        <f t="shared" si="21"/>
        <v>0</v>
      </c>
      <c r="I55" s="498">
        <f t="shared" si="21"/>
        <v>0</v>
      </c>
      <c r="J55" s="498">
        <f t="shared" si="21"/>
        <v>0</v>
      </c>
      <c r="K55" s="498">
        <f t="shared" ref="K55:L55" si="22">K29+K34+K37+K40+K43-K19</f>
        <v>0</v>
      </c>
      <c r="L55" s="488">
        <f t="shared" si="22"/>
        <v>0</v>
      </c>
      <c r="M55" s="488">
        <f>M29+M34+M37+M40+M43-M19</f>
        <v>0</v>
      </c>
      <c r="N55" s="488">
        <f t="shared" ref="N55:AJ55" si="23">N29+N34+N37+N40+N43-N19</f>
        <v>0</v>
      </c>
      <c r="O55" s="452">
        <f t="shared" si="23"/>
        <v>0</v>
      </c>
      <c r="P55" s="452">
        <f t="shared" si="23"/>
        <v>0</v>
      </c>
      <c r="Q55" s="452">
        <f t="shared" si="23"/>
        <v>0</v>
      </c>
      <c r="R55" s="452">
        <f>R29+R34+R37+R40+R43-R19</f>
        <v>0</v>
      </c>
      <c r="S55" s="452">
        <f>S29+S34+S37+S40+S43-S19</f>
        <v>0</v>
      </c>
      <c r="T55" s="452">
        <f t="shared" si="23"/>
        <v>0</v>
      </c>
      <c r="U55" s="452">
        <f t="shared" si="23"/>
        <v>0</v>
      </c>
      <c r="V55" s="452">
        <f t="shared" si="23"/>
        <v>0</v>
      </c>
      <c r="W55" s="452">
        <f t="shared" si="23"/>
        <v>0</v>
      </c>
      <c r="X55" s="452">
        <f t="shared" si="23"/>
        <v>0</v>
      </c>
      <c r="Y55" s="452">
        <f t="shared" si="23"/>
        <v>0</v>
      </c>
      <c r="Z55" s="452">
        <f t="shared" si="23"/>
        <v>0</v>
      </c>
      <c r="AA55" s="452">
        <f t="shared" si="23"/>
        <v>0</v>
      </c>
      <c r="AB55" s="452">
        <f t="shared" si="23"/>
        <v>0</v>
      </c>
      <c r="AC55" s="452">
        <f t="shared" si="23"/>
        <v>0</v>
      </c>
      <c r="AD55" s="452">
        <f t="shared" si="23"/>
        <v>0</v>
      </c>
      <c r="AE55" s="452">
        <f t="shared" si="23"/>
        <v>0</v>
      </c>
      <c r="AF55" s="452">
        <f t="shared" si="23"/>
        <v>0</v>
      </c>
      <c r="AG55" s="452">
        <f t="shared" si="23"/>
        <v>0</v>
      </c>
      <c r="AH55" s="452">
        <f t="shared" si="23"/>
        <v>0</v>
      </c>
      <c r="AI55" s="452">
        <f t="shared" si="23"/>
        <v>0</v>
      </c>
      <c r="AJ55" s="452">
        <f t="shared" si="23"/>
        <v>0</v>
      </c>
      <c r="AK55" s="170"/>
      <c r="AL55" s="170"/>
      <c r="AM55" s="170"/>
      <c r="AN55" s="170"/>
      <c r="AO55" s="170"/>
      <c r="AP55" s="170"/>
    </row>
  </sheetData>
  <conditionalFormatting sqref="C55:AJ55">
    <cfRule type="cellIs" dxfId="0" priority="1" operator="notEqual">
      <formula>0</formula>
    </cfRule>
  </conditionalFormatting>
  <pageMargins left="0.7" right="0.7" top="0.75" bottom="0.75" header="0.3" footer="0.3"/>
  <pageSetup paperSize="9" orientation="portrait" verticalDpi="144"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2:AQ19"/>
  <sheetViews>
    <sheetView showGridLines="0" workbookViewId="0">
      <selection activeCell="B59" sqref="B59"/>
    </sheetView>
  </sheetViews>
  <sheetFormatPr baseColWidth="10" defaultColWidth="11.42578125" defaultRowHeight="12.75"/>
  <cols>
    <col min="2" max="2" width="7.85546875" bestFit="1" customWidth="1"/>
    <col min="3" max="3" width="21.85546875" customWidth="1"/>
    <col min="4" max="5" width="7.7109375" hidden="1" customWidth="1"/>
    <col min="6" max="6" width="10.140625" customWidth="1"/>
    <col min="7" max="7" width="9" customWidth="1"/>
    <col min="8" max="12" width="9.140625" customWidth="1"/>
    <col min="13" max="18" width="8.7109375" customWidth="1"/>
    <col min="19" max="22" width="10.28515625" customWidth="1"/>
  </cols>
  <sheetData>
    <row r="2" spans="1:43" ht="15">
      <c r="A2" s="20" t="s">
        <v>879</v>
      </c>
      <c r="B2" s="21"/>
      <c r="C2" s="21"/>
      <c r="D2" s="21"/>
      <c r="E2" s="21"/>
      <c r="F2" s="21"/>
      <c r="G2" s="21"/>
      <c r="H2" s="21"/>
      <c r="I2" s="21"/>
      <c r="J2" s="21"/>
      <c r="K2" s="21"/>
      <c r="L2" s="21"/>
      <c r="M2" s="21"/>
      <c r="N2" s="21"/>
      <c r="O2" s="21"/>
      <c r="P2" s="21"/>
      <c r="Q2" s="21"/>
      <c r="R2" s="21"/>
      <c r="S2" s="21"/>
      <c r="T2" s="21"/>
      <c r="U2" s="21"/>
      <c r="V2" s="21"/>
      <c r="W2" s="22"/>
      <c r="X2" s="22"/>
      <c r="Y2" s="22"/>
      <c r="Z2" s="22"/>
      <c r="AA2" s="19"/>
    </row>
    <row r="3" spans="1:43" ht="15">
      <c r="A3" s="20"/>
      <c r="B3" s="21"/>
      <c r="C3" s="21"/>
      <c r="D3" s="21"/>
      <c r="E3" s="21"/>
      <c r="F3" s="21"/>
      <c r="G3" s="21"/>
      <c r="H3" s="21"/>
      <c r="I3" s="21"/>
      <c r="J3" s="21"/>
      <c r="K3" s="21"/>
      <c r="L3" s="21"/>
      <c r="M3" s="21"/>
      <c r="N3" s="21"/>
      <c r="O3" s="21"/>
      <c r="P3" s="21"/>
      <c r="Q3" s="21"/>
      <c r="R3" s="21"/>
      <c r="S3" s="21"/>
      <c r="T3" s="21"/>
      <c r="U3" s="21"/>
      <c r="V3" s="21"/>
      <c r="W3" s="22"/>
      <c r="X3" s="22"/>
      <c r="Y3" s="22"/>
      <c r="Z3" s="22"/>
      <c r="AA3" s="19"/>
    </row>
    <row r="4" spans="1:43" ht="15">
      <c r="A4" s="20"/>
      <c r="B4" s="23"/>
      <c r="C4" s="23"/>
      <c r="D4" s="23"/>
      <c r="E4" s="23"/>
      <c r="F4" s="23"/>
      <c r="G4" s="23"/>
      <c r="H4" s="23"/>
      <c r="I4" s="23"/>
      <c r="J4" s="23"/>
      <c r="K4" s="23"/>
      <c r="L4" s="23"/>
      <c r="M4" s="23"/>
      <c r="N4" s="23"/>
      <c r="O4" s="23"/>
      <c r="P4" s="23"/>
      <c r="Q4" s="23"/>
      <c r="R4" s="23"/>
      <c r="S4" s="23"/>
      <c r="T4" s="23"/>
      <c r="U4" s="23"/>
      <c r="V4" s="23"/>
      <c r="AL4" s="19"/>
      <c r="AM4" s="22"/>
      <c r="AN4" s="22"/>
      <c r="AO4" s="22"/>
      <c r="AP4" s="85"/>
      <c r="AQ4" s="85"/>
    </row>
    <row r="5" spans="1:43" ht="15">
      <c r="A5" s="20"/>
      <c r="B5" s="21"/>
      <c r="C5" s="90" t="s">
        <v>530</v>
      </c>
      <c r="D5" s="137" t="s">
        <v>531</v>
      </c>
      <c r="E5" s="137" t="s">
        <v>532</v>
      </c>
      <c r="F5" s="137" t="s">
        <v>533</v>
      </c>
      <c r="G5" s="138" t="s">
        <v>534</v>
      </c>
      <c r="H5" s="138" t="s">
        <v>535</v>
      </c>
      <c r="I5" s="138" t="s">
        <v>536</v>
      </c>
      <c r="J5" s="138" t="s">
        <v>537</v>
      </c>
      <c r="K5" s="138" t="s">
        <v>538</v>
      </c>
      <c r="L5" s="138" t="s">
        <v>539</v>
      </c>
      <c r="M5" s="138" t="s">
        <v>540</v>
      </c>
      <c r="N5" s="138" t="s">
        <v>541</v>
      </c>
      <c r="O5" s="138" t="s">
        <v>542</v>
      </c>
      <c r="P5" s="138" t="s">
        <v>543</v>
      </c>
      <c r="Q5" s="138" t="s">
        <v>544</v>
      </c>
      <c r="R5" s="138" t="s">
        <v>545</v>
      </c>
      <c r="S5" s="138" t="s">
        <v>485</v>
      </c>
      <c r="T5" s="138" t="s">
        <v>546</v>
      </c>
      <c r="U5" s="138" t="s">
        <v>547</v>
      </c>
      <c r="V5" s="138" t="s">
        <v>548</v>
      </c>
      <c r="W5" s="138" t="s">
        <v>489</v>
      </c>
      <c r="X5" s="138" t="s">
        <v>490</v>
      </c>
      <c r="Y5" s="138" t="s">
        <v>491</v>
      </c>
      <c r="Z5" s="138" t="s">
        <v>492</v>
      </c>
      <c r="AA5" s="138" t="s">
        <v>493</v>
      </c>
      <c r="AB5" s="138" t="s">
        <v>494</v>
      </c>
      <c r="AC5" s="138" t="s">
        <v>495</v>
      </c>
      <c r="AD5" s="138" t="s">
        <v>496</v>
      </c>
      <c r="AE5" s="138" t="s">
        <v>497</v>
      </c>
      <c r="AF5" s="138" t="s">
        <v>498</v>
      </c>
      <c r="AG5" s="138" t="s">
        <v>499</v>
      </c>
      <c r="AH5" s="138" t="s">
        <v>500</v>
      </c>
      <c r="AI5" s="138" t="s">
        <v>501</v>
      </c>
      <c r="AJ5" s="138" t="s">
        <v>502</v>
      </c>
      <c r="AK5" s="138" t="s">
        <v>503</v>
      </c>
      <c r="AL5" s="138" t="s">
        <v>504</v>
      </c>
      <c r="AM5" s="138" t="s">
        <v>505</v>
      </c>
      <c r="AN5" s="138" t="s">
        <v>506</v>
      </c>
      <c r="AO5" s="138" t="s">
        <v>507</v>
      </c>
      <c r="AP5" s="138" t="s">
        <v>508</v>
      </c>
      <c r="AQ5" s="138" t="s">
        <v>509</v>
      </c>
    </row>
    <row r="6" spans="1:43" ht="15">
      <c r="A6" s="20"/>
      <c r="B6" s="21"/>
      <c r="C6" s="336" t="s">
        <v>616</v>
      </c>
      <c r="D6" s="339"/>
      <c r="E6" s="339"/>
      <c r="F6" s="339">
        <v>431788</v>
      </c>
      <c r="G6" s="340">
        <v>434292</v>
      </c>
      <c r="H6" s="340">
        <v>433112</v>
      </c>
      <c r="I6" s="340">
        <v>466890</v>
      </c>
      <c r="J6" s="340">
        <v>469078</v>
      </c>
      <c r="K6" s="340">
        <v>464253</v>
      </c>
      <c r="L6" s="340">
        <v>465226</v>
      </c>
      <c r="M6" s="340">
        <v>421866</v>
      </c>
      <c r="N6" s="340">
        <v>414902</v>
      </c>
      <c r="O6" s="340">
        <v>408129</v>
      </c>
      <c r="P6" s="340">
        <v>401263</v>
      </c>
      <c r="Q6" s="340">
        <v>394282</v>
      </c>
      <c r="R6" s="340">
        <v>388864</v>
      </c>
      <c r="S6" s="340">
        <v>384035</v>
      </c>
      <c r="T6" s="340">
        <v>377379</v>
      </c>
      <c r="U6" s="340">
        <v>371571</v>
      </c>
      <c r="V6" s="340">
        <v>364458</v>
      </c>
      <c r="W6" s="340">
        <v>357329</v>
      </c>
      <c r="X6" s="340">
        <v>351486</v>
      </c>
      <c r="Y6" s="340">
        <v>345395</v>
      </c>
      <c r="Z6" s="340">
        <v>340520</v>
      </c>
      <c r="AA6" s="340">
        <v>336259</v>
      </c>
      <c r="AB6" s="340">
        <v>340273</v>
      </c>
      <c r="AC6" s="340">
        <v>337323</v>
      </c>
      <c r="AD6" s="340">
        <v>331767</v>
      </c>
      <c r="AE6" s="340">
        <v>327344</v>
      </c>
      <c r="AF6" s="340">
        <v>329323</v>
      </c>
      <c r="AG6" s="340">
        <v>324052</v>
      </c>
      <c r="AH6" s="340">
        <v>318756</v>
      </c>
      <c r="AI6" s="340">
        <v>315318</v>
      </c>
      <c r="AJ6" s="340">
        <v>311398</v>
      </c>
      <c r="AK6" s="340">
        <v>307226</v>
      </c>
      <c r="AL6" s="340">
        <v>302579</v>
      </c>
      <c r="AM6" s="340">
        <v>297466</v>
      </c>
      <c r="AN6" s="340">
        <v>294083</v>
      </c>
      <c r="AO6" s="340">
        <v>291092</v>
      </c>
      <c r="AP6" s="340">
        <v>287363</v>
      </c>
      <c r="AQ6" s="340">
        <v>284397</v>
      </c>
    </row>
    <row r="7" spans="1:43" ht="15">
      <c r="A7" s="20"/>
      <c r="B7" s="21"/>
      <c r="C7" s="337" t="s">
        <v>676</v>
      </c>
      <c r="D7" s="341"/>
      <c r="E7" s="341"/>
      <c r="F7" s="341">
        <v>34474</v>
      </c>
      <c r="G7" s="342">
        <v>34480</v>
      </c>
      <c r="H7" s="342">
        <v>34122</v>
      </c>
      <c r="I7" s="342">
        <v>33921</v>
      </c>
      <c r="J7" s="342">
        <v>33705</v>
      </c>
      <c r="K7" s="342">
        <v>33618</v>
      </c>
      <c r="L7" s="342">
        <v>32137</v>
      </c>
      <c r="M7" s="342">
        <v>28121</v>
      </c>
      <c r="N7" s="342">
        <v>27767</v>
      </c>
      <c r="O7" s="342">
        <v>27557</v>
      </c>
      <c r="P7" s="342">
        <v>27250</v>
      </c>
      <c r="Q7" s="342">
        <v>27028</v>
      </c>
      <c r="R7" s="342">
        <v>26883</v>
      </c>
      <c r="S7" s="342">
        <v>27048</v>
      </c>
      <c r="T7" s="342">
        <v>26634</v>
      </c>
      <c r="U7" s="342">
        <v>26096</v>
      </c>
      <c r="V7" s="342">
        <v>26861</v>
      </c>
      <c r="W7" s="342">
        <v>26830</v>
      </c>
      <c r="X7" s="342">
        <v>26331</v>
      </c>
      <c r="Y7" s="342">
        <v>25732</v>
      </c>
      <c r="Z7" s="342">
        <v>25423</v>
      </c>
      <c r="AA7" s="342">
        <v>25223</v>
      </c>
      <c r="AB7" s="342">
        <v>24835</v>
      </c>
      <c r="AC7" s="342">
        <v>25107</v>
      </c>
      <c r="AD7" s="342">
        <v>24808</v>
      </c>
      <c r="AE7" s="342">
        <v>24677</v>
      </c>
      <c r="AF7" s="342">
        <v>24390</v>
      </c>
      <c r="AG7" s="342">
        <v>24119</v>
      </c>
      <c r="AH7" s="342">
        <v>23891</v>
      </c>
      <c r="AI7" s="342">
        <v>24775</v>
      </c>
      <c r="AJ7" s="342">
        <v>25330</v>
      </c>
      <c r="AK7" s="342">
        <v>25074</v>
      </c>
      <c r="AL7" s="342">
        <v>24895</v>
      </c>
      <c r="AM7" s="342">
        <v>24697</v>
      </c>
      <c r="AN7" s="342">
        <v>24424</v>
      </c>
      <c r="AO7" s="342">
        <v>24264</v>
      </c>
      <c r="AP7" s="342">
        <v>24183</v>
      </c>
      <c r="AQ7" s="342">
        <v>24467</v>
      </c>
    </row>
    <row r="8" spans="1:43" ht="14.25">
      <c r="A8" s="19"/>
      <c r="B8" s="24"/>
      <c r="C8" s="252" t="s">
        <v>677</v>
      </c>
      <c r="D8" s="343">
        <f t="shared" ref="D8:G8" si="0">SUM(D6:D7)</f>
        <v>0</v>
      </c>
      <c r="E8" s="343">
        <f t="shared" si="0"/>
        <v>0</v>
      </c>
      <c r="F8" s="343">
        <f t="shared" si="0"/>
        <v>466262</v>
      </c>
      <c r="G8" s="344">
        <f t="shared" si="0"/>
        <v>468772</v>
      </c>
      <c r="H8" s="344">
        <f t="shared" ref="H8:K8" si="1">SUM(H6:H7)</f>
        <v>467234</v>
      </c>
      <c r="I8" s="344">
        <f t="shared" si="1"/>
        <v>500811</v>
      </c>
      <c r="J8" s="344">
        <f t="shared" si="1"/>
        <v>502783</v>
      </c>
      <c r="K8" s="344">
        <f t="shared" si="1"/>
        <v>497871</v>
      </c>
      <c r="L8" s="344">
        <f t="shared" ref="L8:AQ8" si="2">SUM(L6:L7)</f>
        <v>497363</v>
      </c>
      <c r="M8" s="344">
        <f t="shared" si="2"/>
        <v>449987</v>
      </c>
      <c r="N8" s="344">
        <f t="shared" si="2"/>
        <v>442669</v>
      </c>
      <c r="O8" s="344">
        <f t="shared" si="2"/>
        <v>435686</v>
      </c>
      <c r="P8" s="344">
        <f t="shared" si="2"/>
        <v>428513</v>
      </c>
      <c r="Q8" s="344">
        <f t="shared" si="2"/>
        <v>421310</v>
      </c>
      <c r="R8" s="344">
        <f t="shared" si="2"/>
        <v>415747</v>
      </c>
      <c r="S8" s="344">
        <f t="shared" si="2"/>
        <v>411083</v>
      </c>
      <c r="T8" s="344">
        <f t="shared" si="2"/>
        <v>404013</v>
      </c>
      <c r="U8" s="344">
        <f t="shared" si="2"/>
        <v>397667</v>
      </c>
      <c r="V8" s="344">
        <f t="shared" si="2"/>
        <v>391319</v>
      </c>
      <c r="W8" s="344">
        <f t="shared" si="2"/>
        <v>384159</v>
      </c>
      <c r="X8" s="344">
        <f t="shared" si="2"/>
        <v>377817</v>
      </c>
      <c r="Y8" s="344">
        <f t="shared" si="2"/>
        <v>371127</v>
      </c>
      <c r="Z8" s="344">
        <f t="shared" si="2"/>
        <v>365943</v>
      </c>
      <c r="AA8" s="345">
        <f t="shared" si="2"/>
        <v>361482</v>
      </c>
      <c r="AB8" s="346">
        <f t="shared" si="2"/>
        <v>365108</v>
      </c>
      <c r="AC8" s="346">
        <f t="shared" si="2"/>
        <v>362430</v>
      </c>
      <c r="AD8" s="346">
        <f t="shared" si="2"/>
        <v>356575</v>
      </c>
      <c r="AE8" s="346">
        <f t="shared" si="2"/>
        <v>352021</v>
      </c>
      <c r="AF8" s="346">
        <f t="shared" si="2"/>
        <v>353713</v>
      </c>
      <c r="AG8" s="346">
        <f t="shared" si="2"/>
        <v>348171</v>
      </c>
      <c r="AH8" s="346">
        <f t="shared" si="2"/>
        <v>342647</v>
      </c>
      <c r="AI8" s="346">
        <f t="shared" si="2"/>
        <v>340093</v>
      </c>
      <c r="AJ8" s="346">
        <f t="shared" si="2"/>
        <v>336728</v>
      </c>
      <c r="AK8" s="346">
        <f t="shared" si="2"/>
        <v>332300</v>
      </c>
      <c r="AL8" s="346">
        <f t="shared" si="2"/>
        <v>327474</v>
      </c>
      <c r="AM8" s="346">
        <f t="shared" si="2"/>
        <v>322163</v>
      </c>
      <c r="AN8" s="346">
        <f t="shared" si="2"/>
        <v>318507</v>
      </c>
      <c r="AO8" s="346">
        <f t="shared" si="2"/>
        <v>315356</v>
      </c>
      <c r="AP8" s="346">
        <f t="shared" si="2"/>
        <v>311546</v>
      </c>
      <c r="AQ8" s="346">
        <f t="shared" si="2"/>
        <v>308864</v>
      </c>
    </row>
    <row r="11" spans="1:43">
      <c r="C11" s="248" t="s">
        <v>678</v>
      </c>
      <c r="D11" s="248"/>
      <c r="E11" s="248"/>
      <c r="F11" s="248"/>
      <c r="G11" s="248"/>
      <c r="H11" s="248"/>
      <c r="I11" s="248"/>
      <c r="J11" s="248"/>
      <c r="K11" s="248"/>
      <c r="L11" s="248"/>
      <c r="M11" s="248"/>
      <c r="N11" s="248"/>
      <c r="O11" s="248"/>
      <c r="P11" s="248"/>
      <c r="Q11" s="248"/>
      <c r="R11" s="248"/>
      <c r="S11" s="248"/>
      <c r="T11" s="248"/>
      <c r="U11" s="248"/>
      <c r="V11" s="248"/>
    </row>
    <row r="19" spans="23:28">
      <c r="W19" s="285"/>
      <c r="X19" s="285"/>
      <c r="Y19" s="285"/>
      <c r="Z19" s="285"/>
      <c r="AA19" s="285"/>
      <c r="AB19" s="285"/>
    </row>
  </sheetData>
  <sortState xmlns:xlrd2="http://schemas.microsoft.com/office/spreadsheetml/2017/richdata2" columnSort="1" ref="W4:AP4">
    <sortCondition descending="1" ref="W4:AP4"/>
  </sortState>
  <pageMargins left="0.7" right="0.7" top="0.75" bottom="0.75" header="0.3" footer="0.3"/>
  <pageSetup paperSize="9" orientation="portrait" verticalDpi="144"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B1BD1-AFF1-43F3-B880-30CD674B0B5F}">
  <sheetPr>
    <tabColor theme="8" tint="0.59999389629810485"/>
  </sheetPr>
  <dimension ref="A2:G13"/>
  <sheetViews>
    <sheetView showGridLines="0" workbookViewId="0">
      <selection activeCell="B62" sqref="B62"/>
    </sheetView>
  </sheetViews>
  <sheetFormatPr baseColWidth="10" defaultColWidth="11.42578125" defaultRowHeight="12.75"/>
  <cols>
    <col min="1" max="1" width="9.85546875" customWidth="1"/>
    <col min="2" max="2" width="54.140625" customWidth="1"/>
    <col min="3" max="3" width="9.42578125" customWidth="1"/>
    <col min="4" max="4" width="10.28515625" customWidth="1"/>
    <col min="5" max="5" width="11.28515625" customWidth="1"/>
    <col min="6" max="6" width="19.7109375" customWidth="1"/>
    <col min="7" max="7" width="12" customWidth="1"/>
  </cols>
  <sheetData>
    <row r="2" spans="1:7" ht="15">
      <c r="A2" s="20" t="s">
        <v>880</v>
      </c>
    </row>
    <row r="5" spans="1:7" ht="31.5" customHeight="1">
      <c r="B5" s="469">
        <v>46203</v>
      </c>
      <c r="C5" s="275" t="s">
        <v>679</v>
      </c>
      <c r="D5" s="275" t="s">
        <v>680</v>
      </c>
      <c r="E5" s="281" t="s">
        <v>681</v>
      </c>
      <c r="F5" s="275" t="s">
        <v>637</v>
      </c>
      <c r="G5" s="281" t="s">
        <v>553</v>
      </c>
    </row>
    <row r="6" spans="1:7">
      <c r="B6" t="s">
        <v>682</v>
      </c>
      <c r="C6" s="276">
        <v>131.30799999999999</v>
      </c>
      <c r="D6" s="276">
        <v>909.70499999999993</v>
      </c>
      <c r="E6" s="282">
        <v>1041.0129999999999</v>
      </c>
      <c r="F6" s="277">
        <v>130.06</v>
      </c>
      <c r="G6" s="282">
        <v>1170.3619999999999</v>
      </c>
    </row>
    <row r="7" spans="1:7">
      <c r="B7" t="s">
        <v>683</v>
      </c>
      <c r="C7" s="277">
        <v>214.37100000000001</v>
      </c>
      <c r="D7" s="277">
        <v>1261.2820000000002</v>
      </c>
      <c r="E7" s="282">
        <v>1475.6530000000002</v>
      </c>
      <c r="F7" s="277">
        <v>182.37899999999999</v>
      </c>
      <c r="G7" s="282">
        <v>1657.3210000000001</v>
      </c>
    </row>
    <row r="8" spans="1:7">
      <c r="B8" t="s">
        <v>684</v>
      </c>
      <c r="C8" s="277">
        <v>104.81699999999999</v>
      </c>
      <c r="D8" s="277">
        <v>725.31</v>
      </c>
      <c r="E8" s="282">
        <v>830.12699999999995</v>
      </c>
      <c r="F8" s="277">
        <v>102.77200000000001</v>
      </c>
      <c r="G8" s="282">
        <v>932.18799999999999</v>
      </c>
    </row>
    <row r="9" spans="1:7">
      <c r="B9" s="279" t="s">
        <v>685</v>
      </c>
      <c r="C9" s="280">
        <v>136.96520000000001</v>
      </c>
      <c r="D9" s="280">
        <v>926.42319999999995</v>
      </c>
      <c r="E9" s="280">
        <v>1063.3884</v>
      </c>
      <c r="F9" s="280">
        <v>135.17904999999999</v>
      </c>
      <c r="G9" s="280">
        <v>1197.8674500000002</v>
      </c>
    </row>
    <row r="10" spans="1:7">
      <c r="B10" t="s">
        <v>686</v>
      </c>
      <c r="C10" s="276">
        <v>141.11834999999999</v>
      </c>
      <c r="D10" s="276">
        <v>944.00204999999994</v>
      </c>
      <c r="E10" s="282">
        <v>1085.1204</v>
      </c>
      <c r="F10" s="277">
        <v>135.17904999999999</v>
      </c>
      <c r="G10" s="282">
        <v>1219.58845</v>
      </c>
    </row>
    <row r="11" spans="1:7">
      <c r="B11" t="s">
        <v>687</v>
      </c>
      <c r="C11" s="276">
        <v>145.27149999999997</v>
      </c>
      <c r="D11" s="276">
        <v>961.58089999999993</v>
      </c>
      <c r="E11" s="282">
        <v>1106.8524</v>
      </c>
      <c r="F11" s="277">
        <v>137.79499999999999</v>
      </c>
      <c r="G11" s="282">
        <v>1243.9364</v>
      </c>
    </row>
    <row r="12" spans="1:7">
      <c r="B12" t="s">
        <v>688</v>
      </c>
      <c r="C12" s="276">
        <v>149.42464999999999</v>
      </c>
      <c r="D12" s="276">
        <v>979.15974999999992</v>
      </c>
      <c r="E12" s="282">
        <v>1128.5844</v>
      </c>
      <c r="F12" s="277">
        <v>140.41094999999999</v>
      </c>
      <c r="G12" s="282">
        <v>1268.2843500000001</v>
      </c>
    </row>
    <row r="13" spans="1:7">
      <c r="B13" s="91" t="s">
        <v>689</v>
      </c>
      <c r="C13" s="278">
        <v>136</v>
      </c>
      <c r="D13" s="278">
        <v>996.73859999999991</v>
      </c>
      <c r="E13" s="283">
        <v>1150.3163999999999</v>
      </c>
      <c r="F13" s="278">
        <v>143.02689999999998</v>
      </c>
      <c r="G13" s="283">
        <v>1292.6323</v>
      </c>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63C37-A7E4-4798-8B1F-8BE7113F4ACA}">
  <sheetPr>
    <tabColor theme="8" tint="0.59999389629810485"/>
  </sheetPr>
  <dimension ref="A1:H22"/>
  <sheetViews>
    <sheetView showGridLines="0" workbookViewId="0">
      <selection activeCell="D45" sqref="D45"/>
    </sheetView>
  </sheetViews>
  <sheetFormatPr baseColWidth="10" defaultColWidth="9.140625" defaultRowHeight="45" customHeight="1"/>
  <cols>
    <col min="1" max="1" width="9.140625" style="453"/>
    <col min="2" max="2" width="17" style="454" customWidth="1"/>
    <col min="3" max="3" width="10.85546875" style="454" customWidth="1"/>
    <col min="4" max="4" width="43.7109375" style="455" customWidth="1"/>
    <col min="5" max="5" width="45.28515625" style="459" customWidth="1"/>
    <col min="6" max="6" width="50.28515625" style="457" customWidth="1"/>
    <col min="7" max="7" width="40.140625" style="457" customWidth="1"/>
    <col min="8" max="8" width="79" style="460" customWidth="1"/>
    <col min="9" max="16384" width="9.140625" style="453"/>
  </cols>
  <sheetData>
    <row r="1" spans="1:8" ht="17.25" customHeight="1"/>
    <row r="2" spans="1:8" ht="18" customHeight="1">
      <c r="A2" s="20" t="s">
        <v>949</v>
      </c>
      <c r="B2" s="20"/>
      <c r="C2" s="467"/>
      <c r="D2" s="467"/>
      <c r="E2" s="467"/>
      <c r="F2" s="467"/>
      <c r="G2" s="467"/>
      <c r="H2" s="467"/>
    </row>
    <row r="3" spans="1:8" ht="45" customHeight="1">
      <c r="B3" s="641" t="s">
        <v>690</v>
      </c>
      <c r="C3" s="641"/>
      <c r="D3" s="641"/>
      <c r="E3" s="641"/>
      <c r="F3" s="641"/>
      <c r="G3" s="641"/>
      <c r="H3" s="641"/>
    </row>
    <row r="4" spans="1:8" ht="45" customHeight="1" thickBot="1">
      <c r="A4" s="461"/>
      <c r="B4" s="499" t="s">
        <v>691</v>
      </c>
      <c r="C4" s="499"/>
      <c r="D4" s="500" t="s">
        <v>692</v>
      </c>
      <c r="E4" s="500" t="s">
        <v>693</v>
      </c>
      <c r="F4" s="502" t="s">
        <v>694</v>
      </c>
      <c r="G4" s="501" t="s">
        <v>695</v>
      </c>
      <c r="H4" s="503" t="s">
        <v>696</v>
      </c>
    </row>
    <row r="5" spans="1:8" ht="45" customHeight="1" thickBot="1">
      <c r="B5" s="642" t="s">
        <v>697</v>
      </c>
      <c r="C5" s="643">
        <v>1</v>
      </c>
      <c r="D5" s="646" t="s">
        <v>698</v>
      </c>
      <c r="E5" s="504" t="s">
        <v>699</v>
      </c>
      <c r="F5" s="505" t="s">
        <v>700</v>
      </c>
      <c r="G5" s="506" t="s">
        <v>701</v>
      </c>
      <c r="H5" s="507" t="s">
        <v>702</v>
      </c>
    </row>
    <row r="6" spans="1:8" ht="45" customHeight="1" thickBot="1">
      <c r="B6" s="639"/>
      <c r="C6" s="644"/>
      <c r="D6" s="647"/>
      <c r="E6" s="504" t="s">
        <v>703</v>
      </c>
      <c r="F6" s="510" t="s">
        <v>704</v>
      </c>
      <c r="G6" s="511" t="s">
        <v>705</v>
      </c>
      <c r="H6" s="507" t="s">
        <v>702</v>
      </c>
    </row>
    <row r="7" spans="1:8" ht="45" customHeight="1" thickBot="1">
      <c r="B7" s="639"/>
      <c r="C7" s="644"/>
      <c r="D7" s="647"/>
      <c r="E7" s="504" t="s">
        <v>706</v>
      </c>
      <c r="F7" s="510" t="s">
        <v>707</v>
      </c>
      <c r="G7" s="511" t="s">
        <v>708</v>
      </c>
      <c r="H7" s="507" t="s">
        <v>709</v>
      </c>
    </row>
    <row r="8" spans="1:8" ht="45" customHeight="1">
      <c r="B8" s="639"/>
      <c r="C8" s="645"/>
      <c r="D8" s="647"/>
      <c r="E8" s="504" t="s">
        <v>710</v>
      </c>
      <c r="F8" s="510" t="s">
        <v>711</v>
      </c>
      <c r="G8" s="511" t="s">
        <v>712</v>
      </c>
      <c r="H8" s="507" t="s">
        <v>709</v>
      </c>
    </row>
    <row r="9" spans="1:8" ht="45" customHeight="1">
      <c r="B9" s="639"/>
      <c r="C9" s="512">
        <v>2</v>
      </c>
      <c r="D9" s="509" t="s">
        <v>713</v>
      </c>
      <c r="E9" s="504" t="s">
        <v>713</v>
      </c>
      <c r="F9" s="510" t="s">
        <v>714</v>
      </c>
      <c r="G9" s="511" t="s">
        <v>715</v>
      </c>
      <c r="H9" s="513" t="s">
        <v>716</v>
      </c>
    </row>
    <row r="10" spans="1:8" ht="45" customHeight="1">
      <c r="B10" s="639"/>
      <c r="C10" s="512">
        <v>3</v>
      </c>
      <c r="D10" s="514" t="s">
        <v>717</v>
      </c>
      <c r="E10" s="515" t="s">
        <v>717</v>
      </c>
      <c r="F10" s="510" t="s">
        <v>718</v>
      </c>
      <c r="G10" s="511" t="s">
        <v>719</v>
      </c>
      <c r="H10" s="513" t="s">
        <v>720</v>
      </c>
    </row>
    <row r="11" spans="1:8" ht="45" customHeight="1" thickBot="1">
      <c r="B11" s="639"/>
      <c r="C11" s="512">
        <v>4</v>
      </c>
      <c r="D11" s="514" t="s">
        <v>721</v>
      </c>
      <c r="E11" s="515"/>
      <c r="F11" s="516" t="s">
        <v>722</v>
      </c>
      <c r="G11" s="511" t="s">
        <v>722</v>
      </c>
      <c r="H11" s="517" t="s">
        <v>723</v>
      </c>
    </row>
    <row r="12" spans="1:8" ht="45" customHeight="1">
      <c r="B12" s="639"/>
      <c r="C12" s="512">
        <v>5</v>
      </c>
      <c r="D12" s="514" t="s">
        <v>724</v>
      </c>
      <c r="E12" s="515"/>
      <c r="F12" s="516" t="s">
        <v>725</v>
      </c>
      <c r="G12" s="511" t="s">
        <v>726</v>
      </c>
      <c r="H12" s="507" t="s">
        <v>727</v>
      </c>
    </row>
    <row r="13" spans="1:8" ht="45" customHeight="1">
      <c r="B13" s="639"/>
      <c r="C13" s="512">
        <v>6</v>
      </c>
      <c r="D13" s="514" t="s">
        <v>728</v>
      </c>
      <c r="E13" s="515" t="s">
        <v>729</v>
      </c>
      <c r="F13" s="518" t="s">
        <v>730</v>
      </c>
      <c r="G13" s="511" t="s">
        <v>731</v>
      </c>
      <c r="H13" s="513" t="s">
        <v>732</v>
      </c>
    </row>
    <row r="14" spans="1:8" ht="45" customHeight="1">
      <c r="B14" s="508" t="s">
        <v>733</v>
      </c>
      <c r="C14" s="519">
        <v>7</v>
      </c>
      <c r="D14" s="514" t="s">
        <v>734</v>
      </c>
      <c r="E14" s="515"/>
      <c r="F14" s="516" t="s">
        <v>735</v>
      </c>
      <c r="G14" s="511" t="s">
        <v>735</v>
      </c>
      <c r="H14" s="513" t="s">
        <v>736</v>
      </c>
    </row>
    <row r="15" spans="1:8" ht="45" customHeight="1">
      <c r="A15" s="454"/>
      <c r="B15" s="520" t="s">
        <v>737</v>
      </c>
      <c r="C15" s="512">
        <v>8</v>
      </c>
      <c r="D15" s="514" t="s">
        <v>738</v>
      </c>
      <c r="E15" s="515" t="s">
        <v>739</v>
      </c>
      <c r="F15" s="521" t="s">
        <v>740</v>
      </c>
      <c r="G15" s="522" t="s">
        <v>740</v>
      </c>
      <c r="H15" s="513" t="s">
        <v>741</v>
      </c>
    </row>
    <row r="16" spans="1:8" ht="45" customHeight="1">
      <c r="B16" s="520" t="s">
        <v>742</v>
      </c>
      <c r="C16" s="512">
        <v>9</v>
      </c>
      <c r="D16" s="514" t="s">
        <v>743</v>
      </c>
      <c r="E16" s="515" t="s">
        <v>744</v>
      </c>
      <c r="F16" s="523" t="s">
        <v>745</v>
      </c>
      <c r="G16" s="524" t="s">
        <v>745</v>
      </c>
      <c r="H16" s="513" t="s">
        <v>746</v>
      </c>
    </row>
    <row r="17" spans="2:8" ht="45" customHeight="1">
      <c r="B17" s="639" t="s">
        <v>747</v>
      </c>
      <c r="C17" s="519">
        <v>10</v>
      </c>
      <c r="D17" s="514" t="s">
        <v>748</v>
      </c>
      <c r="E17" s="515" t="s">
        <v>749</v>
      </c>
      <c r="F17" s="525" t="s">
        <v>750</v>
      </c>
      <c r="G17" s="526" t="s">
        <v>750</v>
      </c>
      <c r="H17" s="517" t="s">
        <v>751</v>
      </c>
    </row>
    <row r="18" spans="2:8" ht="45" customHeight="1">
      <c r="B18" s="639"/>
      <c r="C18" s="519">
        <v>11</v>
      </c>
      <c r="D18" s="514" t="s">
        <v>752</v>
      </c>
      <c r="E18" s="515" t="s">
        <v>753</v>
      </c>
      <c r="F18" s="516" t="s">
        <v>754</v>
      </c>
      <c r="G18" s="511" t="s">
        <v>754</v>
      </c>
      <c r="H18" s="527" t="s">
        <v>755</v>
      </c>
    </row>
    <row r="19" spans="2:8" ht="45" customHeight="1">
      <c r="B19" s="639"/>
      <c r="C19" s="519">
        <v>12</v>
      </c>
      <c r="D19" s="514" t="s">
        <v>756</v>
      </c>
      <c r="E19" s="515" t="s">
        <v>757</v>
      </c>
      <c r="F19" s="516" t="s">
        <v>758</v>
      </c>
      <c r="G19" s="511" t="s">
        <v>759</v>
      </c>
      <c r="H19" s="517" t="s">
        <v>760</v>
      </c>
    </row>
    <row r="20" spans="2:8" ht="45" customHeight="1">
      <c r="B20" s="639"/>
      <c r="C20" s="519">
        <v>13</v>
      </c>
      <c r="D20" s="514" t="s">
        <v>761</v>
      </c>
      <c r="E20" s="515" t="s">
        <v>762</v>
      </c>
      <c r="F20" s="510" t="s">
        <v>763</v>
      </c>
      <c r="G20" s="511" t="s">
        <v>764</v>
      </c>
      <c r="H20" s="517" t="s">
        <v>765</v>
      </c>
    </row>
    <row r="21" spans="2:8" ht="45" customHeight="1" thickBot="1">
      <c r="B21" s="640"/>
      <c r="C21" s="528">
        <v>14</v>
      </c>
      <c r="D21" s="529" t="s">
        <v>766</v>
      </c>
      <c r="E21" s="530" t="s">
        <v>767</v>
      </c>
      <c r="F21" s="531" t="s">
        <v>768</v>
      </c>
      <c r="G21" s="532" t="s">
        <v>768</v>
      </c>
      <c r="H21" s="580" t="s">
        <v>769</v>
      </c>
    </row>
    <row r="22" spans="2:8" ht="45" customHeight="1">
      <c r="E22" s="456"/>
      <c r="H22" s="458"/>
    </row>
  </sheetData>
  <mergeCells count="5">
    <mergeCell ref="B17:B21"/>
    <mergeCell ref="B3:H3"/>
    <mergeCell ref="B5:B13"/>
    <mergeCell ref="C5:C8"/>
    <mergeCell ref="D5:D8"/>
  </mergeCells>
  <hyperlinks>
    <hyperlink ref="H4" r:id="rId1" display="Methodology in the regulation" xr:uid="{0217B927-4EE7-4FB1-B42A-5C573977BDFB}"/>
    <hyperlink ref="G4" r:id="rId2" display="Methodology in the regulation" xr:uid="{8358B696-1469-4F79-AEFF-5E5C8BA94590}"/>
  </hyperlinks>
  <pageMargins left="0.7" right="0.7" top="0.75" bottom="0.75" header="0.3" footer="0.3"/>
  <pageSetup paperSize="9" orientation="portrait"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7ADA4-F220-40BF-AA92-B7D6923D55AC}">
  <sheetPr>
    <tabColor theme="8" tint="0.59999389629810485"/>
  </sheetPr>
  <dimension ref="A2:AD16"/>
  <sheetViews>
    <sheetView showGridLines="0" workbookViewId="0">
      <selection activeCell="C51" sqref="C51"/>
    </sheetView>
  </sheetViews>
  <sheetFormatPr baseColWidth="10" defaultColWidth="11.42578125" defaultRowHeight="12.75"/>
  <cols>
    <col min="3" max="3" width="37" bestFit="1" customWidth="1"/>
    <col min="4" max="5" width="7.85546875" hidden="1" customWidth="1"/>
    <col min="6" max="6" width="9" customWidth="1"/>
    <col min="7" max="11" width="11.42578125" customWidth="1"/>
  </cols>
  <sheetData>
    <row r="2" spans="1:30" ht="15">
      <c r="A2" s="20" t="s">
        <v>882</v>
      </c>
      <c r="B2" s="21"/>
      <c r="C2" s="21"/>
      <c r="D2" s="21"/>
      <c r="E2" s="21"/>
      <c r="F2" s="21"/>
      <c r="G2" s="21"/>
      <c r="H2" s="21"/>
      <c r="I2" s="21"/>
      <c r="J2" s="21"/>
      <c r="K2" s="21"/>
      <c r="L2" s="21"/>
      <c r="M2" s="21"/>
      <c r="N2" s="21"/>
      <c r="O2" s="21"/>
      <c r="P2" s="21"/>
      <c r="Q2" s="21"/>
      <c r="R2" s="21"/>
      <c r="S2" s="21"/>
      <c r="T2" s="21"/>
      <c r="U2" s="21"/>
    </row>
    <row r="3" spans="1:30" ht="15">
      <c r="A3" s="20"/>
      <c r="B3" s="21"/>
      <c r="C3" s="21"/>
      <c r="D3" s="21"/>
      <c r="E3" s="21"/>
      <c r="F3" s="21"/>
      <c r="G3" s="21"/>
      <c r="H3" s="21"/>
      <c r="I3" s="21"/>
      <c r="J3" s="21"/>
      <c r="K3" s="21"/>
      <c r="L3" s="21"/>
      <c r="M3" s="21"/>
      <c r="N3" s="21"/>
      <c r="O3" s="21"/>
      <c r="P3" s="21"/>
      <c r="Q3" s="21"/>
      <c r="R3" s="21"/>
      <c r="S3" s="21"/>
      <c r="T3" s="21"/>
      <c r="U3" s="21"/>
    </row>
    <row r="4" spans="1:30" ht="15">
      <c r="A4" s="20"/>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row>
    <row r="5" spans="1:30" ht="15">
      <c r="A5" s="20"/>
      <c r="B5" s="21"/>
      <c r="C5" s="90"/>
      <c r="D5" s="137" t="s">
        <v>531</v>
      </c>
      <c r="E5" s="137" t="s">
        <v>532</v>
      </c>
      <c r="F5" s="137" t="s">
        <v>533</v>
      </c>
      <c r="G5" s="138" t="s">
        <v>534</v>
      </c>
      <c r="H5" s="138" t="s">
        <v>535</v>
      </c>
      <c r="I5" s="138" t="s">
        <v>536</v>
      </c>
      <c r="J5" s="138" t="s">
        <v>537</v>
      </c>
      <c r="K5" s="138" t="s">
        <v>538</v>
      </c>
      <c r="L5" s="138" t="s">
        <v>539</v>
      </c>
      <c r="M5" s="138" t="s">
        <v>540</v>
      </c>
      <c r="N5" s="138" t="s">
        <v>541</v>
      </c>
      <c r="O5" s="138" t="s">
        <v>542</v>
      </c>
      <c r="P5" s="138" t="s">
        <v>543</v>
      </c>
      <c r="Q5" s="138" t="s">
        <v>544</v>
      </c>
      <c r="R5" s="138" t="s">
        <v>545</v>
      </c>
      <c r="S5" s="138" t="s">
        <v>485</v>
      </c>
      <c r="T5" s="138" t="s">
        <v>546</v>
      </c>
      <c r="U5" s="138" t="s">
        <v>547</v>
      </c>
      <c r="V5" s="138" t="s">
        <v>548</v>
      </c>
      <c r="W5" s="138" t="s">
        <v>489</v>
      </c>
      <c r="X5" s="138" t="s">
        <v>490</v>
      </c>
      <c r="Y5" s="138" t="s">
        <v>491</v>
      </c>
      <c r="Z5" s="138" t="s">
        <v>492</v>
      </c>
      <c r="AA5" s="138" t="s">
        <v>770</v>
      </c>
      <c r="AB5" s="138" t="s">
        <v>489</v>
      </c>
      <c r="AC5" s="138" t="s">
        <v>490</v>
      </c>
      <c r="AD5" s="138" t="s">
        <v>491</v>
      </c>
    </row>
    <row r="6" spans="1:30" ht="14.25">
      <c r="A6" s="19"/>
      <c r="B6" s="24"/>
      <c r="C6" s="161" t="s">
        <v>771</v>
      </c>
      <c r="D6" s="491"/>
      <c r="E6" s="491"/>
      <c r="F6" s="491">
        <v>910.5</v>
      </c>
      <c r="G6" s="489">
        <v>910</v>
      </c>
      <c r="H6" s="489">
        <v>906.54999999999905</v>
      </c>
      <c r="I6" s="489">
        <v>900.84999999999923</v>
      </c>
      <c r="J6" s="489">
        <v>902</v>
      </c>
      <c r="K6" s="489">
        <v>887.64999999999941</v>
      </c>
      <c r="L6" s="489">
        <v>884.5</v>
      </c>
      <c r="M6" s="489">
        <v>795.35</v>
      </c>
      <c r="N6" s="489">
        <v>787.05</v>
      </c>
      <c r="O6" s="489">
        <v>787.35</v>
      </c>
      <c r="P6" s="489">
        <v>757.37</v>
      </c>
      <c r="Q6" s="165">
        <v>751.90639999999973</v>
      </c>
      <c r="R6" s="165">
        <v>753.14999999999975</v>
      </c>
      <c r="S6" s="489">
        <v>742.14589999999998</v>
      </c>
      <c r="T6" s="489">
        <v>727.54589999999996</v>
      </c>
      <c r="U6" s="489">
        <v>715.34590000000003</v>
      </c>
      <c r="V6" s="489">
        <v>699.54999999999984</v>
      </c>
      <c r="W6" s="489">
        <v>693.56490000000008</v>
      </c>
      <c r="X6" s="489">
        <v>687.01490000000001</v>
      </c>
      <c r="Y6" s="489">
        <v>686.96489999999994</v>
      </c>
      <c r="Z6" s="489">
        <v>699.5999999999998</v>
      </c>
      <c r="AA6" s="489">
        <v>701.44909999999982</v>
      </c>
      <c r="AB6" s="489">
        <v>693.56490000000008</v>
      </c>
      <c r="AC6" s="489">
        <v>687.01490000000001</v>
      </c>
      <c r="AD6" s="489">
        <v>686.96489999999994</v>
      </c>
    </row>
    <row r="7" spans="1:30" ht="14.25">
      <c r="A7" s="19"/>
      <c r="B7" s="24"/>
      <c r="C7" s="25" t="s">
        <v>772</v>
      </c>
      <c r="D7" s="492"/>
      <c r="E7" s="492"/>
      <c r="F7" s="492">
        <v>148</v>
      </c>
      <c r="G7" s="489">
        <v>148</v>
      </c>
      <c r="H7" s="489">
        <v>151</v>
      </c>
      <c r="I7" s="489">
        <v>162.5</v>
      </c>
      <c r="J7" s="489">
        <v>161.07</v>
      </c>
      <c r="K7" s="489">
        <v>162.97</v>
      </c>
      <c r="L7" s="489">
        <v>161</v>
      </c>
      <c r="M7" s="489">
        <v>154.81</v>
      </c>
      <c r="N7" s="489">
        <v>156.30000000000001</v>
      </c>
      <c r="O7" s="489">
        <v>152</v>
      </c>
      <c r="P7" s="489">
        <v>110.5</v>
      </c>
      <c r="Q7" s="165">
        <v>114.18</v>
      </c>
      <c r="R7" s="165">
        <v>114.32</v>
      </c>
      <c r="S7" s="489">
        <v>120</v>
      </c>
      <c r="T7" s="489">
        <v>114.72</v>
      </c>
      <c r="U7" s="489">
        <v>123</v>
      </c>
      <c r="V7" s="489">
        <v>161.91999999999999</v>
      </c>
      <c r="W7" s="489">
        <v>169.72</v>
      </c>
      <c r="X7" s="489">
        <v>173.92</v>
      </c>
      <c r="Y7" s="489">
        <v>169.02</v>
      </c>
      <c r="Z7" s="489">
        <v>168.49</v>
      </c>
      <c r="AA7" s="489">
        <v>170.09</v>
      </c>
      <c r="AB7" s="489">
        <v>169.72</v>
      </c>
      <c r="AC7" s="489">
        <v>173.92</v>
      </c>
      <c r="AD7" s="489">
        <v>169.02</v>
      </c>
    </row>
    <row r="8" spans="1:30" ht="14.25">
      <c r="A8" s="19"/>
      <c r="B8" s="24"/>
      <c r="C8" s="25" t="s">
        <v>773</v>
      </c>
      <c r="D8" s="492"/>
      <c r="E8" s="492"/>
      <c r="F8" s="492">
        <v>215</v>
      </c>
      <c r="G8" s="489">
        <v>218</v>
      </c>
      <c r="H8" s="489">
        <v>215.25</v>
      </c>
      <c r="I8" s="489">
        <v>214.65</v>
      </c>
      <c r="J8" s="489">
        <v>213</v>
      </c>
      <c r="K8" s="489">
        <v>220.12087000000002</v>
      </c>
      <c r="L8" s="489">
        <v>136.4</v>
      </c>
      <c r="M8" s="489">
        <v>137.15</v>
      </c>
      <c r="N8" s="489">
        <v>135.15</v>
      </c>
      <c r="O8" s="489">
        <v>138.15</v>
      </c>
      <c r="P8" s="489">
        <v>141.65</v>
      </c>
      <c r="Q8" s="165">
        <v>138.15</v>
      </c>
      <c r="R8" s="165">
        <v>138.15</v>
      </c>
      <c r="S8" s="489">
        <v>143</v>
      </c>
      <c r="T8" s="489">
        <v>138.19999999999999</v>
      </c>
      <c r="U8" s="489">
        <v>140.19999999999999</v>
      </c>
      <c r="V8" s="489">
        <v>132.30000000000001</v>
      </c>
      <c r="W8" s="489">
        <v>132.9</v>
      </c>
      <c r="X8" s="489">
        <v>142.69999999999999</v>
      </c>
      <c r="Y8" s="489">
        <v>146.4</v>
      </c>
      <c r="Z8" s="489">
        <v>140.25</v>
      </c>
      <c r="AA8" s="489">
        <v>145</v>
      </c>
      <c r="AB8" s="489">
        <v>132.9</v>
      </c>
      <c r="AC8" s="489">
        <v>142.69999999999999</v>
      </c>
      <c r="AD8" s="489">
        <v>146.4</v>
      </c>
    </row>
    <row r="9" spans="1:30" ht="14.25">
      <c r="A9" s="19"/>
      <c r="B9" s="86"/>
      <c r="C9" s="25" t="s">
        <v>774</v>
      </c>
      <c r="D9" s="492"/>
      <c r="E9" s="492"/>
      <c r="F9" s="492"/>
      <c r="G9" s="489"/>
      <c r="H9" s="489"/>
      <c r="I9" s="489"/>
      <c r="J9" s="489"/>
      <c r="K9" s="489"/>
      <c r="L9" s="489">
        <v>83.9</v>
      </c>
      <c r="M9" s="489">
        <v>81.900000000000006</v>
      </c>
      <c r="N9" s="489">
        <v>81.3</v>
      </c>
      <c r="O9" s="489">
        <v>81.900000000000006</v>
      </c>
      <c r="P9" s="489">
        <v>82.300000000000011</v>
      </c>
      <c r="Q9" s="165">
        <v>84.300000000000011</v>
      </c>
      <c r="R9" s="165">
        <v>81.900000000000006</v>
      </c>
      <c r="S9" s="489">
        <v>81.900000000000006</v>
      </c>
      <c r="T9" s="489">
        <v>83.7</v>
      </c>
      <c r="U9" s="489">
        <v>83.699999999999989</v>
      </c>
      <c r="V9" s="489">
        <v>82.699999999999989</v>
      </c>
      <c r="W9" s="489">
        <v>80.7</v>
      </c>
      <c r="X9" s="489">
        <v>79.363900000000001</v>
      </c>
      <c r="Y9" s="489">
        <v>78.699999999999989</v>
      </c>
      <c r="Z9" s="489">
        <v>75.900000000000006</v>
      </c>
      <c r="AA9" s="489">
        <v>75.900000000000006</v>
      </c>
      <c r="AB9" s="489">
        <v>80.7</v>
      </c>
      <c r="AC9" s="489">
        <v>79.363900000000001</v>
      </c>
      <c r="AD9" s="489">
        <v>78.699999999999989</v>
      </c>
    </row>
    <row r="10" spans="1:30" ht="14.25">
      <c r="A10" s="19"/>
      <c r="B10" s="87"/>
      <c r="C10" s="158" t="s">
        <v>572</v>
      </c>
      <c r="D10" s="493"/>
      <c r="E10" s="493"/>
      <c r="F10" s="493">
        <v>66.5</v>
      </c>
      <c r="G10" s="490">
        <v>66</v>
      </c>
      <c r="H10" s="490">
        <v>66</v>
      </c>
      <c r="I10" s="490">
        <v>66</v>
      </c>
      <c r="J10" s="490">
        <v>66</v>
      </c>
      <c r="K10" s="490">
        <v>66</v>
      </c>
      <c r="L10" s="490">
        <v>66</v>
      </c>
      <c r="M10" s="490">
        <v>67</v>
      </c>
      <c r="N10" s="490">
        <v>67</v>
      </c>
      <c r="O10" s="490">
        <v>66</v>
      </c>
      <c r="P10" s="490">
        <v>63</v>
      </c>
      <c r="Q10" s="165">
        <v>62</v>
      </c>
      <c r="R10" s="165">
        <v>59</v>
      </c>
      <c r="S10" s="489">
        <v>55</v>
      </c>
      <c r="T10" s="489">
        <v>57</v>
      </c>
      <c r="U10" s="489">
        <v>58</v>
      </c>
      <c r="V10" s="489">
        <v>54</v>
      </c>
      <c r="W10" s="489">
        <v>54</v>
      </c>
      <c r="X10" s="489">
        <v>54</v>
      </c>
      <c r="Y10" s="489">
        <v>54</v>
      </c>
      <c r="Z10" s="489">
        <v>53</v>
      </c>
      <c r="AA10" s="489">
        <v>51</v>
      </c>
      <c r="AB10" s="489">
        <v>54</v>
      </c>
      <c r="AC10" s="489">
        <v>54</v>
      </c>
      <c r="AD10" s="489">
        <v>54</v>
      </c>
    </row>
    <row r="11" spans="1:30" ht="14.25">
      <c r="A11" s="19"/>
      <c r="B11" s="87"/>
      <c r="C11" s="160" t="s">
        <v>775</v>
      </c>
      <c r="D11" s="611">
        <f t="shared" ref="D11:E11" si="0">SUM(D6:D10)</f>
        <v>0</v>
      </c>
      <c r="E11" s="611">
        <f t="shared" si="0"/>
        <v>0</v>
      </c>
      <c r="F11" s="611">
        <f t="shared" ref="F11:G11" si="1">SUM(F6:F10)</f>
        <v>1340</v>
      </c>
      <c r="G11" s="612">
        <f t="shared" si="1"/>
        <v>1342</v>
      </c>
      <c r="H11" s="612">
        <v>1338.799999999999</v>
      </c>
      <c r="I11" s="612">
        <v>1343.9999999999993</v>
      </c>
      <c r="J11" s="612">
        <v>1342.07</v>
      </c>
      <c r="K11" s="612">
        <v>1336.7408699999994</v>
      </c>
      <c r="L11" s="612">
        <v>1331.8000000000002</v>
      </c>
      <c r="M11" s="612">
        <v>1236.2100000000003</v>
      </c>
      <c r="N11" s="612">
        <v>1226.8</v>
      </c>
      <c r="O11" s="612">
        <v>1225.4000000000001</v>
      </c>
      <c r="P11" s="612">
        <v>1154.82</v>
      </c>
      <c r="Q11" s="612">
        <v>1150.5363999999997</v>
      </c>
      <c r="R11" s="612">
        <v>1146.5199999999998</v>
      </c>
      <c r="S11" s="612">
        <v>1142.0459000000001</v>
      </c>
      <c r="T11" s="612">
        <v>1121.1659</v>
      </c>
      <c r="U11" s="612">
        <v>1120.2459000000001</v>
      </c>
      <c r="V11" s="612">
        <v>1130.4699999999998</v>
      </c>
      <c r="W11" s="612">
        <v>1130.8849</v>
      </c>
      <c r="X11" s="612">
        <v>1136.9988000000001</v>
      </c>
      <c r="Y11" s="612">
        <v>1135.0848999999998</v>
      </c>
      <c r="Z11" s="612">
        <v>1137.2399999999998</v>
      </c>
      <c r="AA11" s="612">
        <v>1143.4390999999998</v>
      </c>
      <c r="AB11" s="612">
        <v>1130.8849</v>
      </c>
      <c r="AC11" s="612">
        <v>1136.9988000000001</v>
      </c>
      <c r="AD11" s="612">
        <v>1135.0848999999998</v>
      </c>
    </row>
    <row r="12" spans="1:30" ht="14.25">
      <c r="A12" s="19"/>
      <c r="B12" s="86"/>
      <c r="C12" s="160"/>
      <c r="D12" s="252"/>
      <c r="E12" s="252"/>
      <c r="F12" s="252"/>
      <c r="G12" s="252"/>
      <c r="H12" s="252"/>
      <c r="I12" s="252"/>
      <c r="J12" s="252"/>
      <c r="K12" s="252"/>
      <c r="L12" s="164"/>
      <c r="M12" s="164"/>
      <c r="N12" s="164"/>
      <c r="O12" s="164"/>
      <c r="P12" s="164"/>
      <c r="Q12" s="167"/>
      <c r="R12" s="166"/>
      <c r="S12" s="166"/>
      <c r="T12" s="165"/>
      <c r="U12" s="165"/>
    </row>
    <row r="13" spans="1:30" ht="14.25">
      <c r="A13" s="19"/>
      <c r="B13" s="87"/>
      <c r="C13" s="162"/>
      <c r="D13" s="162"/>
      <c r="E13" s="162"/>
      <c r="F13" s="162"/>
      <c r="G13" s="162"/>
      <c r="H13" s="162"/>
      <c r="I13" s="162"/>
      <c r="J13" s="162"/>
      <c r="K13" s="162"/>
      <c r="L13" s="162"/>
      <c r="M13" s="162"/>
      <c r="N13" s="162"/>
      <c r="O13" s="162"/>
      <c r="P13" s="162"/>
      <c r="Q13" s="164"/>
      <c r="R13" s="164"/>
      <c r="S13" s="164"/>
      <c r="T13" s="165"/>
      <c r="U13" s="165"/>
    </row>
    <row r="14" spans="1:30" ht="14.25">
      <c r="A14" s="19"/>
      <c r="B14" s="87"/>
      <c r="C14" s="19"/>
      <c r="D14" s="19"/>
      <c r="E14" s="19"/>
      <c r="F14" s="19"/>
      <c r="G14" s="19"/>
      <c r="H14" s="19"/>
      <c r="I14" s="19"/>
      <c r="J14" s="19"/>
      <c r="K14" s="19"/>
      <c r="L14" s="19"/>
      <c r="M14" s="19"/>
      <c r="N14" s="19"/>
      <c r="O14" s="19"/>
      <c r="P14" s="19"/>
      <c r="Q14" s="19"/>
      <c r="R14" s="19"/>
      <c r="S14" s="19"/>
      <c r="T14" s="165"/>
      <c r="U14" s="165"/>
    </row>
    <row r="15" spans="1:30" ht="14.25">
      <c r="A15" s="19"/>
      <c r="B15" s="86"/>
      <c r="C15" s="19"/>
      <c r="D15" s="19"/>
      <c r="E15" s="19"/>
      <c r="F15" s="19"/>
      <c r="G15" s="19"/>
      <c r="H15" s="19"/>
      <c r="I15" s="19"/>
      <c r="J15" s="19"/>
      <c r="K15" s="19"/>
      <c r="L15" s="19"/>
      <c r="M15" s="19"/>
      <c r="N15" s="19"/>
      <c r="O15" s="19"/>
      <c r="P15" s="19"/>
      <c r="Q15" s="19"/>
      <c r="R15" s="19"/>
      <c r="S15" s="19"/>
      <c r="T15" s="165"/>
      <c r="U15" s="165"/>
    </row>
    <row r="16" spans="1:30">
      <c r="R16" s="180"/>
    </row>
  </sheetData>
  <sortState xmlns:xlrd2="http://schemas.microsoft.com/office/spreadsheetml/2017/richdata2" columnSort="1" ref="S4:AD11">
    <sortCondition descending="1" ref="S4:AD4"/>
  </sortState>
  <phoneticPr fontId="46" type="noConversion"/>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1:G30"/>
  <sheetViews>
    <sheetView showGridLines="0" workbookViewId="0">
      <selection activeCell="A134" sqref="A134"/>
    </sheetView>
  </sheetViews>
  <sheetFormatPr baseColWidth="10" defaultColWidth="11.42578125" defaultRowHeight="22.5" customHeight="1"/>
  <cols>
    <col min="1" max="1" width="33.85546875" style="81" customWidth="1"/>
    <col min="2" max="2" width="14.7109375" style="81" customWidth="1"/>
    <col min="3" max="3" width="26.28515625" style="81" customWidth="1"/>
    <col min="4" max="4" width="28.5703125" style="81" customWidth="1"/>
    <col min="5" max="6" width="11.5703125" style="81" customWidth="1"/>
    <col min="7" max="16384" width="11.42578125" style="81"/>
  </cols>
  <sheetData>
    <row r="1" spans="1:4" s="67" customFormat="1" ht="22.5" customHeight="1">
      <c r="B1" s="68"/>
    </row>
    <row r="2" spans="1:4" s="67" customFormat="1" ht="26.25">
      <c r="A2" s="69" t="s">
        <v>0</v>
      </c>
      <c r="B2" s="70"/>
      <c r="C2" s="71"/>
      <c r="D2" s="71"/>
    </row>
    <row r="3" spans="1:4" s="72" customFormat="1" ht="12" customHeight="1"/>
    <row r="4" spans="1:4" s="75" customFormat="1" ht="15" customHeight="1">
      <c r="A4" s="73" t="s">
        <v>1</v>
      </c>
      <c r="B4" s="74"/>
    </row>
    <row r="5" spans="1:4" s="77" customFormat="1" ht="12.95" customHeight="1">
      <c r="A5" s="76" t="s">
        <v>2</v>
      </c>
      <c r="B5" s="76"/>
      <c r="C5" s="80" t="s">
        <v>3</v>
      </c>
      <c r="D5" s="80"/>
    </row>
    <row r="6" spans="1:4" s="72" customFormat="1" ht="12" customHeight="1"/>
    <row r="7" spans="1:4" s="75" customFormat="1" ht="15" customHeight="1">
      <c r="A7" s="73" t="s">
        <v>4</v>
      </c>
      <c r="B7" s="74"/>
    </row>
    <row r="8" spans="1:4" s="77" customFormat="1" ht="12.95" customHeight="1">
      <c r="A8" s="76" t="s">
        <v>5</v>
      </c>
      <c r="B8" s="76"/>
      <c r="C8" s="76" t="s">
        <v>6</v>
      </c>
      <c r="D8" s="78" t="s">
        <v>7</v>
      </c>
    </row>
    <row r="9" spans="1:4" s="77" customFormat="1" ht="12.95" customHeight="1">
      <c r="A9" s="76" t="s">
        <v>8</v>
      </c>
      <c r="B9" s="76"/>
      <c r="C9" s="76" t="s">
        <v>9</v>
      </c>
      <c r="D9" s="78" t="s">
        <v>10</v>
      </c>
    </row>
    <row r="10" spans="1:4" s="77" customFormat="1" ht="12.95" customHeight="1">
      <c r="A10" s="76"/>
      <c r="B10" s="76"/>
      <c r="C10" s="76"/>
      <c r="D10" s="79"/>
    </row>
    <row r="11" spans="1:4" s="72" customFormat="1" ht="12" customHeight="1"/>
    <row r="12" spans="1:4" s="75" customFormat="1" ht="15" customHeight="1">
      <c r="A12" s="73" t="s">
        <v>11</v>
      </c>
      <c r="B12" s="74"/>
      <c r="D12" s="78"/>
    </row>
    <row r="13" spans="1:4" s="77" customFormat="1" ht="12.95" customHeight="1">
      <c r="A13" s="76" t="s">
        <v>12</v>
      </c>
      <c r="B13" s="76"/>
      <c r="C13" s="76"/>
      <c r="D13" s="78"/>
    </row>
    <row r="14" spans="1:4" s="77" customFormat="1" ht="12.95" customHeight="1">
      <c r="A14" s="76" t="s">
        <v>13</v>
      </c>
      <c r="B14" s="76"/>
      <c r="C14" s="76"/>
      <c r="D14" s="78"/>
    </row>
    <row r="15" spans="1:4" s="72" customFormat="1" ht="12" customHeight="1"/>
    <row r="16" spans="1:4" s="75" customFormat="1" ht="15" customHeight="1">
      <c r="A16" s="73" t="s">
        <v>14</v>
      </c>
      <c r="B16" s="74"/>
      <c r="D16" s="78"/>
    </row>
    <row r="17" spans="1:7" s="77" customFormat="1" ht="12.95" customHeight="1">
      <c r="A17" s="80" t="s">
        <v>15</v>
      </c>
      <c r="B17" s="76"/>
      <c r="C17" s="76"/>
      <c r="D17" s="78"/>
    </row>
    <row r="18" spans="1:7" s="77" customFormat="1" ht="12.95" customHeight="1">
      <c r="A18" s="76"/>
      <c r="B18" s="76"/>
      <c r="C18" s="76"/>
      <c r="D18" s="78"/>
    </row>
    <row r="19" spans="1:7" s="75" customFormat="1" ht="15" customHeight="1">
      <c r="A19" s="73" t="s">
        <v>16</v>
      </c>
      <c r="B19" s="74"/>
    </row>
    <row r="20" spans="1:7" s="77" customFormat="1" ht="12.95" customHeight="1">
      <c r="A20" s="76" t="s">
        <v>17</v>
      </c>
      <c r="B20" s="175" t="s">
        <v>18</v>
      </c>
      <c r="C20" s="76"/>
      <c r="D20" s="78"/>
    </row>
    <row r="21" spans="1:7" ht="30" customHeight="1"/>
    <row r="22" spans="1:7" s="83" customFormat="1" ht="26.25">
      <c r="A22" s="69" t="s">
        <v>19</v>
      </c>
      <c r="B22" s="70"/>
      <c r="C22" s="82"/>
      <c r="D22" s="71"/>
    </row>
    <row r="23" spans="1:7" ht="9" customHeight="1"/>
    <row r="24" spans="1:7" s="77" customFormat="1" ht="12.95" customHeight="1">
      <c r="A24" s="265" t="s">
        <v>20</v>
      </c>
      <c r="B24" s="76"/>
      <c r="C24" s="76"/>
      <c r="D24" s="78"/>
      <c r="G24" s="84"/>
    </row>
    <row r="25" spans="1:7" ht="14.25" customHeight="1">
      <c r="A25" s="84" t="s">
        <v>21</v>
      </c>
      <c r="B25" s="76" t="s">
        <v>22</v>
      </c>
    </row>
    <row r="26" spans="1:7" ht="14.25" customHeight="1">
      <c r="A26" s="76" t="s">
        <v>23</v>
      </c>
      <c r="B26" s="76" t="s">
        <v>24</v>
      </c>
    </row>
    <row r="27" spans="1:7" ht="14.25" customHeight="1">
      <c r="A27" s="76" t="s">
        <v>25</v>
      </c>
      <c r="B27" s="261" t="s">
        <v>26</v>
      </c>
    </row>
    <row r="28" spans="1:7" ht="14.25" customHeight="1">
      <c r="A28" s="260" t="s">
        <v>27</v>
      </c>
      <c r="B28" s="76" t="s">
        <v>28</v>
      </c>
    </row>
    <row r="29" spans="1:7" ht="14.25" customHeight="1">
      <c r="A29" s="260" t="s">
        <v>29</v>
      </c>
      <c r="B29" s="261" t="s">
        <v>30</v>
      </c>
    </row>
    <row r="30" spans="1:7" ht="22.5" customHeight="1">
      <c r="A30" s="260" t="s">
        <v>31</v>
      </c>
      <c r="B30" s="261" t="s">
        <v>32</v>
      </c>
    </row>
  </sheetData>
  <hyperlinks>
    <hyperlink ref="B20" r:id="rId1" xr:uid="{00000000-0004-0000-0100-000000000000}"/>
  </hyperlinks>
  <pageMargins left="0.70866141732283472" right="0.70866141732283472" top="0.6692913385826772" bottom="0.59055118110236227" header="0.51181102362204722" footer="0.51181102362204722"/>
  <pageSetup paperSize="9" scale="95" fitToHeight="0" orientation="portrait" r:id="rId2"/>
  <headerFooter scaleWithDoc="0"/>
  <ignoredErrors>
    <ignoredError sqref="A1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A91D8-FB52-4574-8BA1-A001FBE9CB1E}">
  <sheetPr>
    <tabColor theme="8" tint="0.59999389629810485"/>
  </sheetPr>
  <dimension ref="A2:I93"/>
  <sheetViews>
    <sheetView showGridLines="0" workbookViewId="0">
      <selection activeCell="A106" sqref="A106"/>
    </sheetView>
  </sheetViews>
  <sheetFormatPr baseColWidth="10" defaultColWidth="11.42578125" defaultRowHeight="15"/>
  <cols>
    <col min="1" max="1" width="99.28515625" style="540" customWidth="1"/>
    <col min="2" max="16384" width="11.42578125" style="540"/>
  </cols>
  <sheetData>
    <row r="2" spans="1:9" ht="15.75">
      <c r="A2" s="20" t="s">
        <v>950</v>
      </c>
    </row>
    <row r="4" spans="1:9">
      <c r="A4" s="541" t="s">
        <v>776</v>
      </c>
      <c r="B4" s="542"/>
      <c r="C4" s="542"/>
      <c r="D4" s="542"/>
      <c r="E4" s="542"/>
      <c r="F4" s="542"/>
      <c r="G4" s="542"/>
      <c r="H4" s="542"/>
      <c r="I4" s="542"/>
    </row>
    <row r="5" spans="1:9">
      <c r="A5" s="543" t="s">
        <v>777</v>
      </c>
      <c r="B5" s="544" t="s">
        <v>539</v>
      </c>
      <c r="C5" s="544" t="s">
        <v>540</v>
      </c>
      <c r="D5" s="544" t="s">
        <v>541</v>
      </c>
      <c r="E5" s="544" t="s">
        <v>542</v>
      </c>
      <c r="F5" s="544" t="s">
        <v>543</v>
      </c>
      <c r="G5" s="544" t="s">
        <v>544</v>
      </c>
      <c r="H5" s="544" t="s">
        <v>545</v>
      </c>
      <c r="I5" s="544" t="s">
        <v>485</v>
      </c>
    </row>
    <row r="6" spans="1:9">
      <c r="A6" s="545"/>
      <c r="B6" s="542"/>
      <c r="C6" s="542"/>
      <c r="D6" s="542"/>
      <c r="E6" s="542"/>
      <c r="F6" s="542"/>
      <c r="G6" s="542"/>
      <c r="H6" s="542"/>
      <c r="I6" s="542"/>
    </row>
    <row r="7" spans="1:9">
      <c r="A7" s="546" t="s">
        <v>311</v>
      </c>
      <c r="B7" s="533">
        <v>3123.9883581399995</v>
      </c>
      <c r="C7" s="533">
        <v>3125.4991394399995</v>
      </c>
      <c r="D7" s="533">
        <v>3007.4073805100006</v>
      </c>
      <c r="E7" s="533">
        <v>2920.8020806399995</v>
      </c>
      <c r="F7" s="533">
        <v>2844.6797409300002</v>
      </c>
      <c r="G7" s="533">
        <v>2615.4664474300002</v>
      </c>
      <c r="H7" s="533">
        <v>2261.73107867</v>
      </c>
      <c r="I7" s="533">
        <v>2138.7125868000003</v>
      </c>
    </row>
    <row r="8" spans="1:9">
      <c r="A8" s="547" t="s">
        <v>312</v>
      </c>
      <c r="B8" s="534">
        <v>1898.6222349799993</v>
      </c>
      <c r="C8" s="534">
        <v>1961.9149558899999</v>
      </c>
      <c r="D8" s="534">
        <v>1864.6439441499995</v>
      </c>
      <c r="E8" s="534">
        <v>1782.85450859</v>
      </c>
      <c r="F8" s="534">
        <v>1706.4228043499993</v>
      </c>
      <c r="G8" s="534">
        <v>1540.2734844800007</v>
      </c>
      <c r="H8" s="534">
        <v>1281.7489429300003</v>
      </c>
      <c r="I8" s="534">
        <v>1158.5439565099994</v>
      </c>
    </row>
    <row r="9" spans="1:9">
      <c r="A9" s="613" t="s">
        <v>313</v>
      </c>
      <c r="B9" s="535">
        <v>1225.3661231600004</v>
      </c>
      <c r="C9" s="535">
        <v>1163.5841835499996</v>
      </c>
      <c r="D9" s="535">
        <v>1142.7634363600012</v>
      </c>
      <c r="E9" s="535">
        <v>1137.9475720499995</v>
      </c>
      <c r="F9" s="535">
        <v>1138.2569365800009</v>
      </c>
      <c r="G9" s="535">
        <v>1075.1929629499996</v>
      </c>
      <c r="H9" s="535">
        <v>979.98213573999965</v>
      </c>
      <c r="I9" s="535">
        <v>980.16863029000092</v>
      </c>
    </row>
    <row r="10" spans="1:9">
      <c r="A10" s="540" t="s">
        <v>778</v>
      </c>
      <c r="B10" s="536">
        <v>134.09620714000002</v>
      </c>
      <c r="C10" s="536">
        <v>130.04810057</v>
      </c>
      <c r="D10" s="536">
        <v>110.51017863</v>
      </c>
      <c r="E10" s="536">
        <v>95.261852610000005</v>
      </c>
      <c r="F10" s="536">
        <v>122.09954059</v>
      </c>
      <c r="G10" s="536">
        <v>124.90727925</v>
      </c>
      <c r="H10" s="536">
        <v>110.46400142</v>
      </c>
      <c r="I10" s="536">
        <v>88.665430490000006</v>
      </c>
    </row>
    <row r="11" spans="1:9">
      <c r="A11" s="548" t="s">
        <v>778</v>
      </c>
      <c r="B11" s="536">
        <v>33</v>
      </c>
      <c r="C11" s="536">
        <v>31.935178350000005</v>
      </c>
      <c r="D11" s="536">
        <v>32.429794030000004</v>
      </c>
      <c r="E11" s="536">
        <v>32.643863670000002</v>
      </c>
      <c r="F11" s="536">
        <v>42.278810610000001</v>
      </c>
      <c r="G11" s="536">
        <v>33.173834789999994</v>
      </c>
      <c r="H11" s="536">
        <v>32.469349890000004</v>
      </c>
      <c r="I11" s="536">
        <v>31.913511020000001</v>
      </c>
    </row>
    <row r="12" spans="1:9">
      <c r="A12" s="540" t="s">
        <v>779</v>
      </c>
      <c r="B12" s="536">
        <v>77.702417190000006</v>
      </c>
      <c r="C12" s="536">
        <v>74.354696320000002</v>
      </c>
      <c r="D12" s="536">
        <v>71.603115389999985</v>
      </c>
      <c r="E12" s="536">
        <v>69.972420299999996</v>
      </c>
      <c r="F12" s="536">
        <v>71.178632530000002</v>
      </c>
      <c r="G12" s="536">
        <v>72.458297399999992</v>
      </c>
      <c r="H12" s="536">
        <v>80.946405220000003</v>
      </c>
      <c r="I12" s="536">
        <v>69.035370259999993</v>
      </c>
    </row>
    <row r="13" spans="1:9">
      <c r="A13" s="540" t="s">
        <v>780</v>
      </c>
      <c r="B13" s="536">
        <v>13.846818750000001</v>
      </c>
      <c r="C13" s="536">
        <v>14.68436432</v>
      </c>
      <c r="D13" s="536">
        <v>13.303405909999999</v>
      </c>
      <c r="E13" s="536">
        <v>13.14568034</v>
      </c>
      <c r="F13" s="536">
        <v>11.080034960000001</v>
      </c>
      <c r="G13" s="536">
        <v>10.19543678</v>
      </c>
      <c r="H13" s="536">
        <v>13.66504048</v>
      </c>
      <c r="I13" s="536">
        <v>10.319856470000001</v>
      </c>
    </row>
    <row r="14" spans="1:9">
      <c r="A14" s="540" t="s">
        <v>781</v>
      </c>
      <c r="B14" s="536">
        <v>88.567222400000006</v>
      </c>
      <c r="C14" s="536">
        <v>92.477897429999999</v>
      </c>
      <c r="D14" s="536">
        <v>99.626721439999997</v>
      </c>
      <c r="E14" s="536">
        <v>81.632398600000002</v>
      </c>
      <c r="F14" s="536">
        <v>33.791739049999997</v>
      </c>
      <c r="G14" s="536">
        <v>44.255583170000001</v>
      </c>
      <c r="H14" s="536">
        <v>75.887928150000008</v>
      </c>
      <c r="I14" s="536">
        <v>70.086912650000002</v>
      </c>
    </row>
    <row r="15" spans="1:9">
      <c r="A15" s="540" t="s">
        <v>782</v>
      </c>
      <c r="B15" s="536">
        <v>19.362347639999999</v>
      </c>
      <c r="C15" s="536">
        <v>18.157594069999998</v>
      </c>
      <c r="D15" s="536">
        <v>17.32269655</v>
      </c>
      <c r="E15" s="536">
        <v>17.810723999999997</v>
      </c>
      <c r="F15" s="536">
        <v>14.075707</v>
      </c>
      <c r="G15" s="536">
        <v>15.415455</v>
      </c>
      <c r="H15" s="536">
        <v>16.183278999999999</v>
      </c>
      <c r="I15" s="536">
        <v>18.028689</v>
      </c>
    </row>
    <row r="16" spans="1:9">
      <c r="A16" s="540" t="s">
        <v>783</v>
      </c>
      <c r="B16" s="536">
        <v>85.217226070000009</v>
      </c>
      <c r="C16" s="536">
        <v>103.79797771999999</v>
      </c>
      <c r="D16" s="536">
        <v>116.14787123999999</v>
      </c>
      <c r="E16" s="536">
        <v>77.530702220000009</v>
      </c>
      <c r="F16" s="536">
        <v>63.817899019999999</v>
      </c>
      <c r="G16" s="536">
        <v>80.787621799999997</v>
      </c>
      <c r="H16" s="536">
        <v>95.083267519999993</v>
      </c>
      <c r="I16" s="536">
        <v>73.272956219999998</v>
      </c>
    </row>
    <row r="17" spans="1:9">
      <c r="A17" s="540" t="s">
        <v>784</v>
      </c>
      <c r="B17" s="536">
        <v>15.017940320000051</v>
      </c>
      <c r="C17" s="536">
        <v>14.546377700000136</v>
      </c>
      <c r="D17" s="536">
        <v>13.878214939999893</v>
      </c>
      <c r="E17" s="536">
        <v>13.368665440000029</v>
      </c>
      <c r="F17" s="536">
        <v>24.974560689999947</v>
      </c>
      <c r="G17" s="536">
        <v>22.858486540000143</v>
      </c>
      <c r="H17" s="536">
        <v>25.606596530000019</v>
      </c>
      <c r="I17" s="536">
        <v>36.687699760000044</v>
      </c>
    </row>
    <row r="18" spans="1:9">
      <c r="A18" s="548" t="s">
        <v>785</v>
      </c>
      <c r="B18" s="536">
        <v>40.421387929999995</v>
      </c>
      <c r="C18" s="536">
        <v>34.440995219999998</v>
      </c>
      <c r="D18" s="536">
        <v>51.683879829999995</v>
      </c>
      <c r="E18" s="536">
        <v>48.129991830000002</v>
      </c>
      <c r="F18" s="536">
        <v>27.702716260000003</v>
      </c>
      <c r="G18" s="536">
        <v>26.0305152</v>
      </c>
      <c r="H18" s="536">
        <v>34.143927730000001</v>
      </c>
      <c r="I18" s="536">
        <v>35.594980409999998</v>
      </c>
    </row>
    <row r="19" spans="1:9">
      <c r="A19" s="549" t="s">
        <v>316</v>
      </c>
      <c r="B19" s="537">
        <v>7.7465106600000055</v>
      </c>
      <c r="C19" s="537">
        <v>6.6104473700000099</v>
      </c>
      <c r="D19" s="537">
        <v>6.7487134300000093</v>
      </c>
      <c r="E19" s="537">
        <v>4.818535219999994</v>
      </c>
      <c r="F19" s="537">
        <v>16.044833140000001</v>
      </c>
      <c r="G19" s="537">
        <v>13.100086179999995</v>
      </c>
      <c r="H19" s="537">
        <v>16.117603500000008</v>
      </c>
      <c r="I19" s="537">
        <v>14.705667320000003</v>
      </c>
    </row>
    <row r="20" spans="1:9">
      <c r="A20" s="613" t="s">
        <v>317</v>
      </c>
      <c r="B20" s="535">
        <v>448.57933681000009</v>
      </c>
      <c r="C20" s="535">
        <v>457.18327237000011</v>
      </c>
      <c r="D20" s="535">
        <v>468.39500332999989</v>
      </c>
      <c r="E20" s="535">
        <v>389.02710689000008</v>
      </c>
      <c r="F20" s="535">
        <v>342.48685262999999</v>
      </c>
      <c r="G20" s="535">
        <v>376.83492653000008</v>
      </c>
      <c r="H20" s="535">
        <v>435.62869965999988</v>
      </c>
      <c r="I20" s="535">
        <v>384.48405155999984</v>
      </c>
    </row>
    <row r="21" spans="1:9">
      <c r="A21" s="548" t="s">
        <v>565</v>
      </c>
      <c r="B21" s="533">
        <v>14.41051723</v>
      </c>
      <c r="C21" s="533">
        <v>0.43465431999999959</v>
      </c>
      <c r="D21" s="533">
        <v>38.526681449999998</v>
      </c>
      <c r="E21" s="533">
        <v>5.2128688000000025</v>
      </c>
      <c r="F21" s="533">
        <v>0.64839476999999646</v>
      </c>
      <c r="G21" s="533">
        <v>0.363455799999999</v>
      </c>
      <c r="H21" s="533">
        <v>40.54994439</v>
      </c>
      <c r="I21" s="533">
        <v>0.86838408999999928</v>
      </c>
    </row>
    <row r="22" spans="1:9">
      <c r="A22" s="548" t="s">
        <v>566</v>
      </c>
      <c r="B22" s="533">
        <v>106.59992814</v>
      </c>
      <c r="C22" s="533">
        <v>411.30111688</v>
      </c>
      <c r="D22" s="533">
        <v>67.320681400000012</v>
      </c>
      <c r="E22" s="533">
        <v>75.171896779999997</v>
      </c>
      <c r="F22" s="533">
        <v>0.37127856999999681</v>
      </c>
      <c r="G22" s="533">
        <v>-46.274405829999999</v>
      </c>
      <c r="H22" s="533">
        <v>22.289854959999978</v>
      </c>
      <c r="I22" s="533">
        <v>59.499501289999998</v>
      </c>
    </row>
    <row r="23" spans="1:9">
      <c r="A23" s="548" t="s">
        <v>320</v>
      </c>
      <c r="B23" s="534">
        <v>-31.575829239999912</v>
      </c>
      <c r="C23" s="534">
        <v>87.549105370000021</v>
      </c>
      <c r="D23" s="534">
        <v>35.308488679999996</v>
      </c>
      <c r="E23" s="534">
        <v>105.11607753</v>
      </c>
      <c r="F23" s="534">
        <v>61.673703579999696</v>
      </c>
      <c r="G23" s="534">
        <v>-5.9373274399998994</v>
      </c>
      <c r="H23" s="534">
        <v>95.674445800000015</v>
      </c>
      <c r="I23" s="534">
        <v>38.7909447299999</v>
      </c>
    </row>
    <row r="24" spans="1:9">
      <c r="A24" s="613" t="s">
        <v>786</v>
      </c>
      <c r="B24" s="550">
        <v>89.43461613000008</v>
      </c>
      <c r="C24" s="550">
        <v>498.85022225</v>
      </c>
      <c r="D24" s="550">
        <v>141.15585153000001</v>
      </c>
      <c r="E24" s="550">
        <v>185.50084311000001</v>
      </c>
      <c r="F24" s="550">
        <v>62.693376919999686</v>
      </c>
      <c r="G24" s="550">
        <v>-51.8482774699999</v>
      </c>
      <c r="H24" s="550">
        <v>158.51424514999999</v>
      </c>
      <c r="I24" s="550">
        <v>99.158830109999897</v>
      </c>
    </row>
    <row r="25" spans="1:9">
      <c r="A25" s="551" t="s">
        <v>787</v>
      </c>
      <c r="B25" s="550">
        <v>1763.3800761000005</v>
      </c>
      <c r="C25" s="550">
        <v>2119.6176781699996</v>
      </c>
      <c r="D25" s="550">
        <v>1752.3142912200012</v>
      </c>
      <c r="E25" s="550">
        <v>1712.4755220499997</v>
      </c>
      <c r="F25" s="550">
        <v>1543.4371661300006</v>
      </c>
      <c r="G25" s="550">
        <v>1400.1796120099998</v>
      </c>
      <c r="H25" s="550">
        <v>1574.1250805499997</v>
      </c>
      <c r="I25" s="550">
        <v>1463.8115119600006</v>
      </c>
    </row>
    <row r="26" spans="1:9">
      <c r="A26" s="546" t="s">
        <v>322</v>
      </c>
      <c r="B26" s="538">
        <v>405.24847695999995</v>
      </c>
      <c r="C26" s="538">
        <v>370.03063580999998</v>
      </c>
      <c r="D26" s="538">
        <v>368.13042929</v>
      </c>
      <c r="E26" s="538">
        <v>356.01144832</v>
      </c>
      <c r="F26" s="538">
        <v>347.25038329000006</v>
      </c>
      <c r="G26" s="538">
        <v>330.10245552000003</v>
      </c>
      <c r="H26" s="538">
        <v>321.59936974999999</v>
      </c>
      <c r="I26" s="538">
        <v>323.09359595000001</v>
      </c>
    </row>
    <row r="27" spans="1:9">
      <c r="A27" s="552" t="s">
        <v>323</v>
      </c>
      <c r="B27" s="538">
        <v>68.247390290000013</v>
      </c>
      <c r="C27" s="538">
        <v>34.235309979999997</v>
      </c>
      <c r="D27" s="538">
        <v>32.878679939999998</v>
      </c>
      <c r="E27" s="538">
        <v>33.321571010000007</v>
      </c>
      <c r="F27" s="538">
        <v>41.807568509999996</v>
      </c>
      <c r="G27" s="538">
        <v>33.100958240000011</v>
      </c>
      <c r="H27" s="538">
        <v>31.216102410000005</v>
      </c>
      <c r="I27" s="538">
        <v>35.881684679999999</v>
      </c>
    </row>
    <row r="28" spans="1:9">
      <c r="A28" s="552" t="s">
        <v>597</v>
      </c>
      <c r="B28" s="538">
        <v>123.40089331</v>
      </c>
      <c r="C28" s="538">
        <v>113.00076583000001</v>
      </c>
      <c r="D28" s="538">
        <v>113.72159715000001</v>
      </c>
      <c r="E28" s="538">
        <v>109.8691975</v>
      </c>
      <c r="F28" s="538">
        <v>105.15495399</v>
      </c>
      <c r="G28" s="538">
        <v>100.58072392</v>
      </c>
      <c r="H28" s="538">
        <v>110.80540696</v>
      </c>
      <c r="I28" s="538">
        <v>88.787455530000003</v>
      </c>
    </row>
    <row r="29" spans="1:9">
      <c r="A29" s="552" t="s">
        <v>598</v>
      </c>
      <c r="B29" s="538">
        <v>31.403840219999999</v>
      </c>
      <c r="C29" s="538">
        <v>25.587130609999999</v>
      </c>
      <c r="D29" s="538">
        <v>32.986855200000001</v>
      </c>
      <c r="E29" s="538">
        <v>24.513933730000002</v>
      </c>
      <c r="F29" s="538">
        <v>24.654892070000002</v>
      </c>
      <c r="G29" s="538">
        <v>22.545969590000002</v>
      </c>
      <c r="H29" s="538">
        <v>32.396605790000002</v>
      </c>
      <c r="I29" s="538">
        <v>25.278892420000002</v>
      </c>
    </row>
    <row r="30" spans="1:9">
      <c r="A30" s="552" t="s">
        <v>599</v>
      </c>
      <c r="B30" s="538">
        <v>20.508316309999998</v>
      </c>
      <c r="C30" s="538">
        <v>18.094856049999997</v>
      </c>
      <c r="D30" s="538">
        <v>19.764156200000002</v>
      </c>
      <c r="E30" s="538">
        <v>21.55789987</v>
      </c>
      <c r="F30" s="538">
        <v>19.35790957</v>
      </c>
      <c r="G30" s="538">
        <v>17.330501520000002</v>
      </c>
      <c r="H30" s="538">
        <v>21.787921950000001</v>
      </c>
      <c r="I30" s="538">
        <v>21.574497169999997</v>
      </c>
    </row>
    <row r="31" spans="1:9">
      <c r="A31" s="552" t="s">
        <v>600</v>
      </c>
      <c r="B31" s="538">
        <v>72.278468500000002</v>
      </c>
      <c r="C31" s="538">
        <v>5.8442843600000005</v>
      </c>
      <c r="D31" s="538">
        <v>3.008</v>
      </c>
      <c r="E31" s="538">
        <v>25.926955100000004</v>
      </c>
      <c r="F31" s="538">
        <v>4.1150819199999997</v>
      </c>
      <c r="G31" s="538">
        <v>0</v>
      </c>
      <c r="H31" s="538">
        <v>0</v>
      </c>
      <c r="I31" s="538">
        <v>0</v>
      </c>
    </row>
    <row r="32" spans="1:9">
      <c r="A32" s="547" t="s">
        <v>601</v>
      </c>
      <c r="B32" s="539">
        <v>120.17249109000002</v>
      </c>
      <c r="C32" s="539">
        <v>85.268735200000023</v>
      </c>
      <c r="D32" s="539">
        <v>122.6359279899999</v>
      </c>
      <c r="E32" s="539">
        <v>82.64790358000009</v>
      </c>
      <c r="F32" s="539">
        <v>117.69582819000007</v>
      </c>
      <c r="G32" s="539">
        <v>78.474030890000066</v>
      </c>
      <c r="H32" s="539">
        <v>68.952580029999979</v>
      </c>
      <c r="I32" s="539">
        <v>88.258118779999961</v>
      </c>
    </row>
    <row r="33" spans="1:9">
      <c r="A33" s="614" t="s">
        <v>213</v>
      </c>
      <c r="B33" s="535">
        <v>841.25987667999993</v>
      </c>
      <c r="C33" s="535">
        <v>652.06171784000003</v>
      </c>
      <c r="D33" s="535">
        <v>693.12564576999989</v>
      </c>
      <c r="E33" s="535">
        <v>653.84890911000002</v>
      </c>
      <c r="F33" s="535">
        <v>660.03661754000018</v>
      </c>
      <c r="G33" s="535">
        <v>582.13463968000008</v>
      </c>
      <c r="H33" s="535">
        <v>586.75798688999998</v>
      </c>
      <c r="I33" s="535">
        <v>582.87424452999994</v>
      </c>
    </row>
    <row r="34" spans="1:9">
      <c r="A34" s="551" t="s">
        <v>325</v>
      </c>
      <c r="B34" s="550">
        <v>922.12019942000052</v>
      </c>
      <c r="C34" s="550">
        <v>1467.5559603299996</v>
      </c>
      <c r="D34" s="550">
        <v>1059.1886454500013</v>
      </c>
      <c r="E34" s="550">
        <v>1058.6266129399996</v>
      </c>
      <c r="F34" s="550">
        <v>883.40054859000043</v>
      </c>
      <c r="G34" s="550">
        <v>818.04497232999972</v>
      </c>
      <c r="H34" s="550">
        <v>987.36709365999968</v>
      </c>
      <c r="I34" s="550">
        <v>880.9372674300007</v>
      </c>
    </row>
    <row r="35" spans="1:9">
      <c r="A35" s="547" t="s">
        <v>788</v>
      </c>
      <c r="B35" s="534">
        <v>119.93727297</v>
      </c>
      <c r="C35" s="534">
        <v>122.77496462000002</v>
      </c>
      <c r="D35" s="534">
        <v>45.837069450000016</v>
      </c>
      <c r="E35" s="534">
        <v>41.759191190000003</v>
      </c>
      <c r="F35" s="534">
        <v>46.697624569999988</v>
      </c>
      <c r="G35" s="534">
        <v>146.24400412000003</v>
      </c>
      <c r="H35" s="534">
        <v>95.144663510000029</v>
      </c>
      <c r="I35" s="534">
        <v>55.40629444999999</v>
      </c>
    </row>
    <row r="36" spans="1:9">
      <c r="A36" s="551" t="s">
        <v>326</v>
      </c>
      <c r="B36" s="550">
        <v>802.18292645000054</v>
      </c>
      <c r="C36" s="550">
        <v>1344.7809957099996</v>
      </c>
      <c r="D36" s="550">
        <v>1013.3515760000013</v>
      </c>
      <c r="E36" s="550">
        <v>1016.8674217499996</v>
      </c>
      <c r="F36" s="550">
        <v>836.70292402000041</v>
      </c>
      <c r="G36" s="550">
        <v>671.80096820999972</v>
      </c>
      <c r="H36" s="550">
        <v>892.2224301499997</v>
      </c>
      <c r="I36" s="550">
        <v>825.53097298000068</v>
      </c>
    </row>
    <row r="37" spans="1:9">
      <c r="A37" s="547" t="s">
        <v>327</v>
      </c>
      <c r="B37" s="534">
        <v>168.40631625</v>
      </c>
      <c r="C37" s="534">
        <v>225.11432469999997</v>
      </c>
      <c r="D37" s="534">
        <v>228.09271237999999</v>
      </c>
      <c r="E37" s="534">
        <v>135.04760825999998</v>
      </c>
      <c r="F37" s="534">
        <v>214.84256996999994</v>
      </c>
      <c r="G37" s="534">
        <v>174.78935559999999</v>
      </c>
      <c r="H37" s="534">
        <v>204.07120790999997</v>
      </c>
      <c r="I37" s="534">
        <v>113.67498488</v>
      </c>
    </row>
    <row r="38" spans="1:9">
      <c r="A38" s="615" t="s">
        <v>199</v>
      </c>
      <c r="B38" s="553">
        <v>633.7766102000005</v>
      </c>
      <c r="C38" s="553">
        <v>1119.6666710099996</v>
      </c>
      <c r="D38" s="553">
        <v>785.25886362000131</v>
      </c>
      <c r="E38" s="553">
        <v>881.81981348999966</v>
      </c>
      <c r="F38" s="553">
        <v>621.86035405000052</v>
      </c>
      <c r="G38" s="553">
        <v>497.0116126099997</v>
      </c>
      <c r="H38" s="553">
        <v>688.1512222399997</v>
      </c>
      <c r="I38" s="553">
        <v>711.85598810000067</v>
      </c>
    </row>
    <row r="45" spans="1:9">
      <c r="A45" s="554" t="s">
        <v>789</v>
      </c>
      <c r="B45" s="542"/>
      <c r="C45" s="542"/>
      <c r="D45" s="542"/>
      <c r="E45" s="542"/>
      <c r="F45" s="542"/>
      <c r="G45" s="542"/>
      <c r="H45" s="542"/>
      <c r="I45" s="542"/>
    </row>
    <row r="46" spans="1:9">
      <c r="A46" s="549" t="s">
        <v>790</v>
      </c>
      <c r="B46" s="544" t="s">
        <v>539</v>
      </c>
      <c r="C46" s="544" t="s">
        <v>540</v>
      </c>
      <c r="D46" s="544" t="s">
        <v>541</v>
      </c>
      <c r="E46" s="544" t="s">
        <v>542</v>
      </c>
      <c r="F46" s="544" t="s">
        <v>543</v>
      </c>
      <c r="G46" s="544" t="s">
        <v>544</v>
      </c>
      <c r="H46" s="544" t="s">
        <v>545</v>
      </c>
      <c r="I46" s="544" t="s">
        <v>485</v>
      </c>
    </row>
    <row r="47" spans="1:9">
      <c r="A47" s="548"/>
      <c r="B47" s="542"/>
      <c r="C47" s="542"/>
      <c r="D47" s="542"/>
      <c r="E47" s="542"/>
      <c r="F47" s="542"/>
      <c r="G47" s="542"/>
      <c r="H47" s="542"/>
      <c r="I47" s="542"/>
    </row>
    <row r="48" spans="1:9">
      <c r="A48" s="546" t="s">
        <v>73</v>
      </c>
      <c r="B48" s="555">
        <v>0.10850573028928268</v>
      </c>
      <c r="C48" s="555">
        <v>0.19268191852780936</v>
      </c>
      <c r="D48" s="555">
        <v>0.13621612479584266</v>
      </c>
      <c r="E48" s="555">
        <v>0.1668151640541137</v>
      </c>
      <c r="F48" s="555">
        <v>0.11107408361972992</v>
      </c>
      <c r="G48" s="555">
        <v>9.2960320568798341E-2</v>
      </c>
      <c r="H48" s="555">
        <v>0.12802265217169639</v>
      </c>
      <c r="I48" s="555">
        <v>0.13537146279427914</v>
      </c>
    </row>
    <row r="49" spans="1:9">
      <c r="A49" s="546" t="s">
        <v>791</v>
      </c>
      <c r="B49" s="556">
        <v>2.3234968442730621E-2</v>
      </c>
      <c r="C49" s="556">
        <v>2.1877726314464097E-2</v>
      </c>
      <c r="D49" s="556">
        <v>2.2037988170209168E-2</v>
      </c>
      <c r="E49" s="556">
        <v>2.2810769403965592E-2</v>
      </c>
      <c r="F49" s="556">
        <v>2.2861905170856407E-2</v>
      </c>
      <c r="G49" s="556">
        <v>2.1654000173586568E-2</v>
      </c>
      <c r="H49" s="556">
        <v>2.0184292128082024E-2</v>
      </c>
      <c r="I49" s="556">
        <v>2.0688253034859126E-2</v>
      </c>
    </row>
    <row r="50" spans="1:9">
      <c r="A50" s="548" t="s">
        <v>792</v>
      </c>
      <c r="B50" s="555">
        <v>0.46380358106241515</v>
      </c>
      <c r="C50" s="555">
        <v>0.31164683254790621</v>
      </c>
      <c r="D50" s="555">
        <v>0.39554870335927578</v>
      </c>
      <c r="E50" s="555">
        <v>0.38181503950916584</v>
      </c>
      <c r="F50" s="555">
        <v>0.42764074367534483</v>
      </c>
      <c r="G50" s="555">
        <v>0.41575711764887674</v>
      </c>
      <c r="H50" s="555">
        <v>0.3727518188611712</v>
      </c>
      <c r="I50" s="555">
        <v>0.39818941152440346</v>
      </c>
    </row>
    <row r="51" spans="1:9">
      <c r="C51" s="616"/>
    </row>
    <row r="52" spans="1:9">
      <c r="A52" s="557" t="s">
        <v>793</v>
      </c>
      <c r="B52" s="542"/>
      <c r="C52" s="542"/>
      <c r="D52" s="542"/>
      <c r="E52" s="542"/>
      <c r="F52" s="542"/>
      <c r="G52" s="542"/>
      <c r="H52" s="542"/>
      <c r="I52" s="542"/>
    </row>
    <row r="53" spans="1:9">
      <c r="A53" s="558" t="s">
        <v>794</v>
      </c>
      <c r="B53" s="544" t="s">
        <v>539</v>
      </c>
      <c r="C53" s="544" t="s">
        <v>540</v>
      </c>
      <c r="D53" s="544" t="s">
        <v>541</v>
      </c>
      <c r="E53" s="544" t="s">
        <v>542</v>
      </c>
      <c r="F53" s="544" t="s">
        <v>543</v>
      </c>
      <c r="G53" s="544" t="s">
        <v>544</v>
      </c>
      <c r="H53" s="544" t="s">
        <v>545</v>
      </c>
      <c r="I53" s="544" t="s">
        <v>485</v>
      </c>
    </row>
    <row r="54" spans="1:9">
      <c r="A54" s="554"/>
      <c r="B54" s="542"/>
      <c r="C54" s="542"/>
      <c r="D54" s="542"/>
      <c r="E54" s="542"/>
      <c r="F54" s="542"/>
      <c r="G54" s="542"/>
      <c r="H54" s="542"/>
      <c r="I54" s="542"/>
    </row>
    <row r="55" spans="1:9">
      <c r="A55" s="548" t="s">
        <v>216</v>
      </c>
      <c r="B55" s="533">
        <v>159357.73713387991</v>
      </c>
      <c r="C55" s="533">
        <v>158449.40907403</v>
      </c>
      <c r="D55" s="533">
        <v>158004.16913084994</v>
      </c>
      <c r="E55" s="533">
        <v>153366.71750435999</v>
      </c>
      <c r="F55" s="533">
        <v>152087.60877269995</v>
      </c>
      <c r="G55" s="533">
        <v>151603.68778572971</v>
      </c>
      <c r="H55" s="533">
        <v>150142.84481467999</v>
      </c>
      <c r="I55" s="533">
        <v>146790.21161583989</v>
      </c>
    </row>
    <row r="56" spans="1:9">
      <c r="A56" s="546" t="s">
        <v>109</v>
      </c>
      <c r="B56" s="533">
        <v>231167.87266174992</v>
      </c>
      <c r="C56" s="533">
        <v>229074.33816812001</v>
      </c>
      <c r="D56" s="533">
        <v>226826.83169864994</v>
      </c>
      <c r="E56" s="533">
        <v>222330.40212391995</v>
      </c>
      <c r="F56" s="533">
        <v>221243.03172343998</v>
      </c>
      <c r="G56" s="533">
        <v>219341.85887184975</v>
      </c>
      <c r="H56" s="533">
        <v>216351.46566907997</v>
      </c>
      <c r="I56" s="533">
        <v>211977.99729085984</v>
      </c>
    </row>
    <row r="57" spans="1:9">
      <c r="A57" s="548" t="s">
        <v>234</v>
      </c>
      <c r="B57" s="555">
        <v>9.1391052807208162E-3</v>
      </c>
      <c r="C57" s="555">
        <v>9.9084682911587674E-3</v>
      </c>
      <c r="D57" s="555">
        <v>2.0224087807045876E-2</v>
      </c>
      <c r="E57" s="555">
        <v>4.9148232692779459E-3</v>
      </c>
      <c r="F57" s="555">
        <v>8.6676244168286676E-3</v>
      </c>
      <c r="G57" s="555">
        <v>1.3821922553294508E-2</v>
      </c>
      <c r="H57" s="555">
        <v>2.0631709111862184E-2</v>
      </c>
      <c r="I57" s="555">
        <v>9.8181533218359984E-3</v>
      </c>
    </row>
    <row r="58" spans="1:9">
      <c r="A58" s="559" t="s">
        <v>338</v>
      </c>
      <c r="B58" s="560">
        <v>128269.52919560997</v>
      </c>
      <c r="C58" s="560">
        <v>125636.70790563001</v>
      </c>
      <c r="D58" s="560">
        <v>126975.09015143997</v>
      </c>
      <c r="E58" s="560">
        <v>119259.53284512003</v>
      </c>
      <c r="F58" s="560">
        <v>117246.95114740994</v>
      </c>
      <c r="G58" s="560">
        <v>114478.91251384001</v>
      </c>
      <c r="H58" s="560">
        <v>116719.15313617</v>
      </c>
      <c r="I58" s="560">
        <v>111071.67479273005</v>
      </c>
    </row>
    <row r="59" spans="1:9">
      <c r="A59" s="548" t="s">
        <v>113</v>
      </c>
      <c r="B59" s="555">
        <v>0.80491560373907634</v>
      </c>
      <c r="C59" s="555">
        <v>0.79291370437948816</v>
      </c>
      <c r="D59" s="555">
        <v>0.80361860607796065</v>
      </c>
      <c r="E59" s="555">
        <v>0.77761025850820376</v>
      </c>
      <c r="F59" s="555">
        <v>0.77091718446727275</v>
      </c>
      <c r="G59" s="555">
        <v>0.75511957648180505</v>
      </c>
      <c r="H59" s="555">
        <v>0.77738738253051909</v>
      </c>
      <c r="I59" s="555">
        <v>0.75666949158307828</v>
      </c>
    </row>
    <row r="60" spans="1:9">
      <c r="A60" s="548" t="s">
        <v>117</v>
      </c>
      <c r="B60" s="555">
        <v>0.55487610678191801</v>
      </c>
      <c r="C60" s="555">
        <v>0.54845387270495549</v>
      </c>
      <c r="D60" s="555">
        <v>0.55978866874150202</v>
      </c>
      <c r="E60" s="555">
        <v>0.53640676986068925</v>
      </c>
      <c r="F60" s="555">
        <v>0.52994641338115422</v>
      </c>
      <c r="G60" s="555">
        <v>0.52192004345474341</v>
      </c>
      <c r="H60" s="555">
        <v>0.53948861763061773</v>
      </c>
      <c r="I60" s="555">
        <v>0.52397737601193617</v>
      </c>
    </row>
    <row r="61" spans="1:9">
      <c r="A61" s="548" t="s">
        <v>341</v>
      </c>
      <c r="B61" s="555">
        <v>2.0955828387015263E-2</v>
      </c>
      <c r="C61" s="555">
        <v>-1.0540510301774195E-2</v>
      </c>
      <c r="D61" s="555">
        <v>6.4695518439938704E-2</v>
      </c>
      <c r="E61" s="555">
        <v>1.7165322236650349E-2</v>
      </c>
      <c r="F61" s="555">
        <v>2.417946303634988E-2</v>
      </c>
      <c r="G61" s="555">
        <v>-1.9193427660637807E-2</v>
      </c>
      <c r="H61" s="555">
        <v>5.084535147217939E-2</v>
      </c>
      <c r="I61" s="555">
        <v>1.4120200122480275E-2</v>
      </c>
    </row>
    <row r="62" spans="1:9">
      <c r="A62" s="548" t="s">
        <v>101</v>
      </c>
      <c r="B62" s="533">
        <v>210566.99381101</v>
      </c>
      <c r="C62" s="533">
        <v>208627.17206503003</v>
      </c>
      <c r="D62" s="533">
        <v>214486.00386764997</v>
      </c>
      <c r="E62" s="533">
        <v>202627.33604902</v>
      </c>
      <c r="F62" s="533">
        <v>198656.81565106998</v>
      </c>
      <c r="G62" s="533">
        <v>196403.05696687993</v>
      </c>
      <c r="H62" s="533">
        <v>197585.22949366001</v>
      </c>
      <c r="I62" s="533">
        <v>191895.61555910998</v>
      </c>
    </row>
    <row r="64" spans="1:9">
      <c r="B64" s="542"/>
      <c r="C64" s="542"/>
      <c r="D64" s="542"/>
      <c r="E64" s="542"/>
      <c r="F64" s="542"/>
      <c r="G64" s="542"/>
      <c r="H64" s="542"/>
      <c r="I64" s="542"/>
    </row>
    <row r="65" spans="1:9">
      <c r="A65" s="558" t="s">
        <v>795</v>
      </c>
      <c r="B65" s="544" t="s">
        <v>539</v>
      </c>
      <c r="C65" s="544" t="s">
        <v>540</v>
      </c>
      <c r="D65" s="544" t="s">
        <v>541</v>
      </c>
      <c r="E65" s="544" t="s">
        <v>542</v>
      </c>
      <c r="F65" s="544" t="s">
        <v>543</v>
      </c>
      <c r="G65" s="544" t="s">
        <v>544</v>
      </c>
      <c r="H65" s="544" t="s">
        <v>545</v>
      </c>
      <c r="I65" s="544" t="s">
        <v>485</v>
      </c>
    </row>
    <row r="66" spans="1:9">
      <c r="A66" s="546" t="s">
        <v>796</v>
      </c>
      <c r="B66" s="560">
        <v>2093.534493629908</v>
      </c>
      <c r="C66" s="560">
        <v>2247.5064694700704</v>
      </c>
      <c r="D66" s="560">
        <v>4496.4295747299911</v>
      </c>
      <c r="E66" s="560">
        <v>1087.3704004799656</v>
      </c>
      <c r="F66" s="560">
        <v>1901.172851590236</v>
      </c>
      <c r="G66" s="560">
        <v>2990.3932027697738</v>
      </c>
      <c r="H66" s="560">
        <v>4373.4683782201319</v>
      </c>
      <c r="I66" s="560">
        <v>0</v>
      </c>
    </row>
    <row r="67" spans="1:9">
      <c r="A67" s="546" t="s">
        <v>797</v>
      </c>
      <c r="B67" s="536">
        <v>164513.68443955324</v>
      </c>
      <c r="C67" s="536">
        <v>163401.67729622</v>
      </c>
      <c r="D67" s="536">
        <v>161521.50351541644</v>
      </c>
      <c r="E67" s="536">
        <v>158534.01325044088</v>
      </c>
      <c r="F67" s="536">
        <v>157470.45411817168</v>
      </c>
      <c r="G67" s="536">
        <v>156405.18389033919</v>
      </c>
      <c r="H67" s="536">
        <v>154694.95662984444</v>
      </c>
      <c r="I67" s="536">
        <v>153093.22668079819</v>
      </c>
    </row>
    <row r="68" spans="1:9">
      <c r="A68" s="546" t="s">
        <v>798</v>
      </c>
      <c r="B68" s="536">
        <v>66654.188222196724</v>
      </c>
      <c r="C68" s="536">
        <v>65672.665397597943</v>
      </c>
      <c r="D68" s="536">
        <v>65305.328183233527</v>
      </c>
      <c r="E68" s="536">
        <v>63796.388873479111</v>
      </c>
      <c r="F68" s="536">
        <v>63772.577605268292</v>
      </c>
      <c r="G68" s="536">
        <v>62936.674981510529</v>
      </c>
      <c r="H68" s="536">
        <v>61656.509039235527</v>
      </c>
      <c r="I68" s="536">
        <v>58884.770610061634</v>
      </c>
    </row>
    <row r="69" spans="1:9">
      <c r="A69" s="546" t="s">
        <v>799</v>
      </c>
      <c r="B69" s="561">
        <v>6.8053594169498674E-3</v>
      </c>
      <c r="C69" s="561">
        <v>1.1640393011968932E-2</v>
      </c>
      <c r="D69" s="561">
        <v>1.8844475098577906E-2</v>
      </c>
      <c r="E69" s="561">
        <v>6.7540234022000784E-3</v>
      </c>
      <c r="F69" s="561">
        <v>6.810964965070357E-3</v>
      </c>
      <c r="G69" s="561">
        <v>1.1055481689600251E-2</v>
      </c>
      <c r="H69" s="561">
        <v>1.0462448168173231E-2</v>
      </c>
      <c r="I69" s="561">
        <v>0</v>
      </c>
    </row>
    <row r="70" spans="1:9">
      <c r="A70" s="546" t="s">
        <v>800</v>
      </c>
      <c r="B70" s="561">
        <v>4.4727313201853469E-2</v>
      </c>
      <c r="C70" s="561">
        <v>4.473312988645111E-2</v>
      </c>
      <c r="D70" s="561">
        <v>4.4129084970149487E-2</v>
      </c>
      <c r="E70" s="561">
        <v>3.5539041717285218E-2</v>
      </c>
    </row>
    <row r="71" spans="1:9">
      <c r="A71" s="546" t="s">
        <v>801</v>
      </c>
      <c r="B71" s="562">
        <v>7043.2303213815612</v>
      </c>
      <c r="C71" s="562">
        <v>6996.493405880814</v>
      </c>
      <c r="D71" s="562">
        <v>6826.5468855719955</v>
      </c>
      <c r="E71" s="562">
        <v>5440.7865696426888</v>
      </c>
    </row>
    <row r="72" spans="1:9">
      <c r="A72" s="546" t="s">
        <v>802</v>
      </c>
      <c r="B72" s="555">
        <v>1.4945682783794585E-2</v>
      </c>
      <c r="C72" s="555">
        <v>5.6249195063187143E-3</v>
      </c>
      <c r="D72" s="555">
        <v>2.3652425104294571E-2</v>
      </c>
      <c r="E72" s="555">
        <v>3.733778546353043E-4</v>
      </c>
      <c r="F72" s="555"/>
      <c r="G72" s="555"/>
      <c r="H72" s="555"/>
      <c r="I72" s="555"/>
    </row>
    <row r="73" spans="1:9">
      <c r="A73" s="546" t="s">
        <v>803</v>
      </c>
      <c r="B73" s="555">
        <v>4.5185732255714574E-2</v>
      </c>
      <c r="C73" s="555">
        <v>4.3472115692339809E-2</v>
      </c>
      <c r="D73" s="555">
        <v>5.9179788166015851E-2</v>
      </c>
      <c r="E73" s="555">
        <v>8.3410671596948177E-2</v>
      </c>
    </row>
    <row r="74" spans="1:9">
      <c r="A74" s="546" t="s">
        <v>804</v>
      </c>
      <c r="B74" s="536">
        <v>2881.6106169284321</v>
      </c>
      <c r="C74" s="536">
        <v>2735.9904160874139</v>
      </c>
      <c r="D74" s="536">
        <v>3648.8191439980001</v>
      </c>
      <c r="E74" s="536">
        <v>4911.6182634174766</v>
      </c>
    </row>
    <row r="75" spans="1:9">
      <c r="A75" s="546" t="s">
        <v>805</v>
      </c>
      <c r="B75" s="555">
        <v>4.4859450989246367E-2</v>
      </c>
      <c r="C75" s="555">
        <v>4.4371281187857783E-2</v>
      </c>
      <c r="D75" s="555">
        <v>4.8418280861533637E-2</v>
      </c>
      <c r="E75" s="555">
        <v>4.8837166901125766E-2</v>
      </c>
    </row>
    <row r="76" spans="1:9">
      <c r="A76" s="546" t="s">
        <v>806</v>
      </c>
      <c r="B76" s="536">
        <v>9924.8409383099352</v>
      </c>
      <c r="C76" s="536">
        <v>9732.4792962702631</v>
      </c>
      <c r="D76" s="536">
        <v>10475.366029569966</v>
      </c>
      <c r="E76" s="536">
        <v>10352.404833060107</v>
      </c>
    </row>
    <row r="78" spans="1:9">
      <c r="B78" s="542"/>
      <c r="C78" s="542"/>
      <c r="D78" s="542"/>
      <c r="E78" s="542"/>
      <c r="F78" s="542"/>
      <c r="G78" s="542"/>
      <c r="H78" s="542"/>
      <c r="I78" s="542"/>
    </row>
    <row r="79" spans="1:9">
      <c r="A79" s="558" t="s">
        <v>807</v>
      </c>
      <c r="B79" s="544" t="s">
        <v>539</v>
      </c>
      <c r="C79" s="544" t="s">
        <v>540</v>
      </c>
      <c r="D79" s="544" t="s">
        <v>541</v>
      </c>
      <c r="E79" s="544" t="s">
        <v>542</v>
      </c>
      <c r="F79" s="544" t="s">
        <v>543</v>
      </c>
      <c r="G79" s="544" t="s">
        <v>544</v>
      </c>
      <c r="H79" s="544" t="s">
        <v>545</v>
      </c>
      <c r="I79" s="544" t="s">
        <v>485</v>
      </c>
    </row>
    <row r="80" spans="1:9">
      <c r="A80" s="546" t="s">
        <v>808</v>
      </c>
      <c r="B80" s="560">
        <v>2632.8212899799546</v>
      </c>
      <c r="C80" s="560">
        <v>-1338.3822458099603</v>
      </c>
      <c r="D80" s="560">
        <v>7715.5573063199408</v>
      </c>
      <c r="E80" s="560">
        <v>2012.5816977100912</v>
      </c>
      <c r="F80" s="560">
        <v>2768.0386335699295</v>
      </c>
      <c r="G80" s="560">
        <v>-2240.2406223299913</v>
      </c>
      <c r="H80" s="560">
        <v>5647.4783434399578</v>
      </c>
      <c r="I80" s="560"/>
    </row>
    <row r="81" spans="1:9">
      <c r="A81" s="546" t="s">
        <v>809</v>
      </c>
      <c r="B81" s="536">
        <v>72078.03402725028</v>
      </c>
      <c r="C81" s="536">
        <v>71889.089737220187</v>
      </c>
      <c r="D81" s="536">
        <v>73157.266259770273</v>
      </c>
      <c r="E81" s="536">
        <v>69141.333567700029</v>
      </c>
      <c r="F81" s="536">
        <v>67761.499336190114</v>
      </c>
      <c r="G81" s="536">
        <v>66661.098512080003</v>
      </c>
      <c r="H81" s="536">
        <v>67165.416828350222</v>
      </c>
      <c r="I81" s="536">
        <v>63402.401606730491</v>
      </c>
    </row>
    <row r="82" spans="1:9">
      <c r="A82" s="546" t="s">
        <v>810</v>
      </c>
      <c r="B82" s="536">
        <v>56191.495168359688</v>
      </c>
      <c r="C82" s="536">
        <v>53747.618168409826</v>
      </c>
      <c r="D82" s="536">
        <v>53817.823891669701</v>
      </c>
      <c r="E82" s="536">
        <v>50118.199277420004</v>
      </c>
      <c r="F82" s="536">
        <v>49485.45181121982</v>
      </c>
      <c r="G82" s="536">
        <v>47817.814001760009</v>
      </c>
      <c r="H82" s="536">
        <v>49553.736307819789</v>
      </c>
      <c r="I82" s="536">
        <v>47669.273185999555</v>
      </c>
    </row>
    <row r="83" spans="1:9">
      <c r="A83" s="546" t="s">
        <v>811</v>
      </c>
      <c r="B83" s="561">
        <v>2.628274898468605E-3</v>
      </c>
      <c r="C83" s="561">
        <v>-1.7334935918012363E-2</v>
      </c>
      <c r="D83" s="561">
        <v>5.8082951034463731E-2</v>
      </c>
      <c r="E83" s="561">
        <v>2.0363100654901999E-2</v>
      </c>
      <c r="F83" s="561">
        <v>1.6507391097233443E-2</v>
      </c>
      <c r="G83" s="561">
        <v>-7.5086010045775286E-3</v>
      </c>
      <c r="H83" s="561">
        <v>5.9351304150287387E-2</v>
      </c>
      <c r="I83" s="561">
        <v>0</v>
      </c>
    </row>
    <row r="84" spans="1:9">
      <c r="A84" s="546" t="s">
        <v>812</v>
      </c>
      <c r="B84" s="561">
        <v>6.3701876926368237E-2</v>
      </c>
      <c r="C84" s="561">
        <v>7.8426418733450548E-2</v>
      </c>
      <c r="D84" s="561">
        <v>8.9210336425559381E-2</v>
      </c>
      <c r="E84" s="561">
        <v>9.0516002793817205E-2</v>
      </c>
    </row>
    <row r="85" spans="1:9">
      <c r="A85" s="546" t="s">
        <v>813</v>
      </c>
      <c r="B85" s="562">
        <v>4316.5346910601656</v>
      </c>
      <c r="C85" s="562">
        <v>5227.9912251401838</v>
      </c>
      <c r="D85" s="562">
        <v>5991.8494314200507</v>
      </c>
      <c r="E85" s="562">
        <v>5738.9319609695376</v>
      </c>
    </row>
    <row r="86" spans="1:9">
      <c r="A86" s="546" t="s">
        <v>814</v>
      </c>
      <c r="B86" s="555">
        <v>4.5469493965153061E-2</v>
      </c>
      <c r="C86" s="555">
        <v>-1.3045069120816205E-3</v>
      </c>
      <c r="D86" s="555">
        <v>7.3817987629026929E-2</v>
      </c>
      <c r="E86" s="555">
        <v>1.2786535093466026E-2</v>
      </c>
      <c r="F86" s="555"/>
      <c r="G86" s="555"/>
      <c r="H86" s="555"/>
      <c r="I86" s="555"/>
    </row>
    <row r="87" spans="1:9">
      <c r="A87" s="546" t="s">
        <v>815</v>
      </c>
      <c r="B87" s="555">
        <v>0.13551545174776819</v>
      </c>
      <c r="C87" s="555">
        <v>0.12400826533876186</v>
      </c>
      <c r="D87" s="555">
        <v>8.6049769433370074E-2</v>
      </c>
      <c r="E87" s="555">
        <v>5.1373262643737941E-2</v>
      </c>
    </row>
    <row r="88" spans="1:9">
      <c r="A88" s="546" t="s">
        <v>816</v>
      </c>
      <c r="B88" s="562">
        <v>6706.043357139868</v>
      </c>
      <c r="C88" s="562">
        <v>5929.8041666498175</v>
      </c>
      <c r="D88" s="562">
        <v>4264.0875838499123</v>
      </c>
      <c r="E88" s="562">
        <v>2448.9260914204497</v>
      </c>
    </row>
    <row r="89" spans="1:9">
      <c r="A89" s="546" t="s">
        <v>817</v>
      </c>
      <c r="B89" s="555">
        <v>9.4011639026261556E-2</v>
      </c>
      <c r="C89" s="555">
        <v>9.7465945009226673E-2</v>
      </c>
      <c r="D89" s="555">
        <v>8.7868500924650442E-2</v>
      </c>
      <c r="E89" s="555">
        <v>7.3716886574991175E-2</v>
      </c>
    </row>
    <row r="90" spans="1:9">
      <c r="A90" s="546" t="s">
        <v>818</v>
      </c>
      <c r="B90" s="560">
        <v>11022.578048200026</v>
      </c>
      <c r="C90" s="560">
        <v>11157.795391790001</v>
      </c>
      <c r="D90" s="560">
        <v>10255.93701526997</v>
      </c>
      <c r="E90" s="560">
        <v>8187.8580523899873</v>
      </c>
    </row>
    <row r="93" spans="1:9">
      <c r="A93" s="563"/>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8B495-3F11-4FCA-9BEC-49593588DB60}">
  <sheetPr>
    <tabColor rgb="FFFF0000"/>
    <outlinePr summaryRight="0"/>
  </sheetPr>
  <dimension ref="A1:BX228"/>
  <sheetViews>
    <sheetView topLeftCell="B152" workbookViewId="0">
      <selection activeCell="C192" sqref="C192:F193"/>
    </sheetView>
  </sheetViews>
  <sheetFormatPr baseColWidth="10" defaultColWidth="11.42578125" defaultRowHeight="12.75"/>
  <cols>
    <col min="1" max="1" width="60.5703125" customWidth="1"/>
    <col min="2" max="2" width="106.5703125" customWidth="1"/>
    <col min="5" max="5" width="11.42578125" customWidth="1"/>
    <col min="6" max="6" width="11.7109375" bestFit="1" customWidth="1"/>
    <col min="7" max="7" width="11.140625" customWidth="1"/>
    <col min="57" max="57" width="11.42578125" customWidth="1"/>
  </cols>
  <sheetData>
    <row r="1" spans="1:76">
      <c r="B1" s="180" t="s">
        <v>208</v>
      </c>
      <c r="C1" t="s">
        <v>819</v>
      </c>
      <c r="D1" t="s">
        <v>820</v>
      </c>
      <c r="E1" t="s">
        <v>821</v>
      </c>
      <c r="F1" t="s">
        <v>822</v>
      </c>
      <c r="G1" t="s">
        <v>823</v>
      </c>
      <c r="H1" t="s">
        <v>824</v>
      </c>
      <c r="I1" t="s">
        <v>825</v>
      </c>
      <c r="J1" t="str">
        <f t="shared" ref="J1:BR1" si="0">J3&amp;J2</f>
        <v>Quarter4</v>
      </c>
      <c r="K1" t="str">
        <f t="shared" si="0"/>
        <v>Year to date5</v>
      </c>
      <c r="L1" t="str">
        <f t="shared" si="0"/>
        <v>Quarter5</v>
      </c>
      <c r="M1" t="str">
        <f t="shared" si="0"/>
        <v>Year to date6</v>
      </c>
      <c r="N1" t="str">
        <f t="shared" si="0"/>
        <v>Quarter6</v>
      </c>
      <c r="O1" t="str">
        <f t="shared" si="0"/>
        <v>Year to date7</v>
      </c>
      <c r="P1" t="str">
        <f t="shared" si="0"/>
        <v>Quarter7</v>
      </c>
      <c r="Q1" t="str">
        <f t="shared" si="0"/>
        <v>Year to date8</v>
      </c>
      <c r="R1" t="str">
        <f t="shared" si="0"/>
        <v>Quarter8</v>
      </c>
      <c r="S1" t="str">
        <f t="shared" si="0"/>
        <v>Year to date9</v>
      </c>
      <c r="T1" t="str">
        <f t="shared" si="0"/>
        <v>Quarter9</v>
      </c>
      <c r="U1" t="str">
        <f t="shared" si="0"/>
        <v>Year to date10</v>
      </c>
      <c r="V1" t="str">
        <f t="shared" si="0"/>
        <v>Quarter10</v>
      </c>
      <c r="W1" t="str">
        <f t="shared" si="0"/>
        <v>Year to date11</v>
      </c>
      <c r="X1" t="str">
        <f t="shared" si="0"/>
        <v>Quarter11</v>
      </c>
      <c r="Y1" t="str">
        <f t="shared" si="0"/>
        <v>Year to date12</v>
      </c>
      <c r="Z1" t="str">
        <f t="shared" si="0"/>
        <v>Quarter12</v>
      </c>
      <c r="AA1" t="str">
        <f t="shared" si="0"/>
        <v>Year to date13</v>
      </c>
      <c r="AB1" t="str">
        <f t="shared" si="0"/>
        <v>Quarter13</v>
      </c>
      <c r="AC1" t="str">
        <f t="shared" si="0"/>
        <v>Year to date14</v>
      </c>
      <c r="AD1" t="str">
        <f t="shared" si="0"/>
        <v>Quarter14</v>
      </c>
      <c r="AE1" t="str">
        <f t="shared" si="0"/>
        <v>Year to date15</v>
      </c>
      <c r="AF1" t="str">
        <f t="shared" si="0"/>
        <v>Quarter15</v>
      </c>
      <c r="AG1" t="str">
        <f t="shared" si="0"/>
        <v>Year to date16</v>
      </c>
      <c r="AH1" t="str">
        <f t="shared" si="0"/>
        <v>Quarter16</v>
      </c>
      <c r="AI1" t="str">
        <f t="shared" si="0"/>
        <v>Year to date17</v>
      </c>
      <c r="AJ1" t="str">
        <f t="shared" si="0"/>
        <v>Quarter17</v>
      </c>
      <c r="AK1" t="str">
        <f t="shared" si="0"/>
        <v>Year to date18</v>
      </c>
      <c r="AL1" t="str">
        <f t="shared" si="0"/>
        <v>Quarter18</v>
      </c>
      <c r="AM1" t="str">
        <f t="shared" si="0"/>
        <v>Year to date19</v>
      </c>
      <c r="AN1" t="str">
        <f t="shared" si="0"/>
        <v>Quarter19</v>
      </c>
      <c r="AO1" t="str">
        <f t="shared" si="0"/>
        <v>Year to date20</v>
      </c>
      <c r="AP1" t="str">
        <f t="shared" si="0"/>
        <v>Quarter20</v>
      </c>
      <c r="AQ1" t="str">
        <f t="shared" si="0"/>
        <v>Year to date21</v>
      </c>
      <c r="AR1" t="str">
        <f t="shared" si="0"/>
        <v>Quarter21</v>
      </c>
      <c r="AS1" t="str">
        <f t="shared" si="0"/>
        <v>Year to date22</v>
      </c>
      <c r="AT1" t="str">
        <f t="shared" si="0"/>
        <v>Quarter22</v>
      </c>
      <c r="AU1" t="str">
        <f t="shared" si="0"/>
        <v>Year to date23</v>
      </c>
      <c r="AV1" t="str">
        <f t="shared" si="0"/>
        <v>Quarter23</v>
      </c>
      <c r="AW1" t="str">
        <f t="shared" si="0"/>
        <v>Year to date24</v>
      </c>
      <c r="AX1" t="str">
        <f t="shared" si="0"/>
        <v>Quarter24</v>
      </c>
      <c r="AY1" t="str">
        <f t="shared" si="0"/>
        <v>Year to date25</v>
      </c>
      <c r="AZ1" t="str">
        <f t="shared" si="0"/>
        <v>Quarter25</v>
      </c>
      <c r="BA1" t="str">
        <f t="shared" si="0"/>
        <v>Year to date26</v>
      </c>
      <c r="BB1" t="str">
        <f t="shared" si="0"/>
        <v>Quarter26</v>
      </c>
      <c r="BC1" t="str">
        <f t="shared" si="0"/>
        <v>Year to date27</v>
      </c>
      <c r="BD1" t="str">
        <f t="shared" si="0"/>
        <v>Quarter27</v>
      </c>
      <c r="BE1" t="str">
        <f t="shared" si="0"/>
        <v>Year to date28</v>
      </c>
      <c r="BF1" t="str">
        <f t="shared" si="0"/>
        <v>Quarter28</v>
      </c>
      <c r="BG1" t="str">
        <f t="shared" si="0"/>
        <v>Year to date29</v>
      </c>
      <c r="BH1" t="str">
        <f t="shared" si="0"/>
        <v>Quarter29</v>
      </c>
      <c r="BI1" t="str">
        <f t="shared" si="0"/>
        <v>Year to date30</v>
      </c>
      <c r="BJ1" t="str">
        <f t="shared" si="0"/>
        <v>Quarter30</v>
      </c>
      <c r="BK1" t="str">
        <f t="shared" si="0"/>
        <v>Year to date31</v>
      </c>
      <c r="BL1" t="str">
        <f t="shared" si="0"/>
        <v>Quarter31</v>
      </c>
      <c r="BM1" t="str">
        <f t="shared" si="0"/>
        <v>Year to date32</v>
      </c>
      <c r="BN1" t="str">
        <f t="shared" si="0"/>
        <v>Quarter32</v>
      </c>
      <c r="BO1" t="str">
        <f t="shared" si="0"/>
        <v>Year to date33</v>
      </c>
      <c r="BP1" t="str">
        <f t="shared" si="0"/>
        <v>Quarter33</v>
      </c>
      <c r="BQ1" t="str">
        <f t="shared" si="0"/>
        <v>Year to date34</v>
      </c>
      <c r="BR1" t="str">
        <f t="shared" si="0"/>
        <v>Quarter34</v>
      </c>
      <c r="BS1" t="str">
        <f t="shared" ref="BS1:BX1" si="1">BS3&amp;BS2</f>
        <v>Year to date35</v>
      </c>
      <c r="BT1" t="str">
        <f t="shared" si="1"/>
        <v>Quarter35</v>
      </c>
      <c r="BU1" t="str">
        <f t="shared" si="1"/>
        <v>Year to date36</v>
      </c>
      <c r="BV1" t="str">
        <f t="shared" si="1"/>
        <v>Quarter36</v>
      </c>
      <c r="BW1" t="str">
        <f t="shared" si="1"/>
        <v>Year to date37</v>
      </c>
      <c r="BX1" t="str">
        <f t="shared" si="1"/>
        <v>Quarter37</v>
      </c>
    </row>
    <row r="2" spans="1:76">
      <c r="B2" s="180" t="s">
        <v>197</v>
      </c>
      <c r="C2" s="180">
        <v>1</v>
      </c>
      <c r="D2" s="180">
        <v>1</v>
      </c>
      <c r="E2" s="180">
        <v>2</v>
      </c>
      <c r="F2" s="180">
        <v>2</v>
      </c>
      <c r="G2" s="180">
        <v>3</v>
      </c>
      <c r="H2" s="180">
        <v>3</v>
      </c>
      <c r="I2" s="180">
        <v>4</v>
      </c>
      <c r="J2" s="180">
        <f t="shared" ref="J2:BQ2" si="2">H2+1</f>
        <v>4</v>
      </c>
      <c r="K2" s="180">
        <f t="shared" si="2"/>
        <v>5</v>
      </c>
      <c r="L2" s="180">
        <f t="shared" si="2"/>
        <v>5</v>
      </c>
      <c r="M2" s="180">
        <f t="shared" si="2"/>
        <v>6</v>
      </c>
      <c r="N2" s="180">
        <f t="shared" si="2"/>
        <v>6</v>
      </c>
      <c r="O2" s="180">
        <f t="shared" si="2"/>
        <v>7</v>
      </c>
      <c r="P2" s="180">
        <f t="shared" si="2"/>
        <v>7</v>
      </c>
      <c r="Q2" s="180">
        <f t="shared" si="2"/>
        <v>8</v>
      </c>
      <c r="R2" s="180">
        <f t="shared" si="2"/>
        <v>8</v>
      </c>
      <c r="S2" s="180">
        <f t="shared" si="2"/>
        <v>9</v>
      </c>
      <c r="T2" s="180">
        <f t="shared" si="2"/>
        <v>9</v>
      </c>
      <c r="U2" s="180">
        <f t="shared" si="2"/>
        <v>10</v>
      </c>
      <c r="V2" s="180">
        <f t="shared" si="2"/>
        <v>10</v>
      </c>
      <c r="W2" s="180">
        <f t="shared" si="2"/>
        <v>11</v>
      </c>
      <c r="X2" s="180">
        <f t="shared" si="2"/>
        <v>11</v>
      </c>
      <c r="Y2" s="180">
        <f t="shared" si="2"/>
        <v>12</v>
      </c>
      <c r="Z2" s="180">
        <f t="shared" si="2"/>
        <v>12</v>
      </c>
      <c r="AA2" s="180">
        <f t="shared" si="2"/>
        <v>13</v>
      </c>
      <c r="AB2" s="180">
        <f t="shared" si="2"/>
        <v>13</v>
      </c>
      <c r="AC2" s="180">
        <f t="shared" si="2"/>
        <v>14</v>
      </c>
      <c r="AD2" s="180">
        <f t="shared" si="2"/>
        <v>14</v>
      </c>
      <c r="AE2" s="180">
        <f t="shared" si="2"/>
        <v>15</v>
      </c>
      <c r="AF2" s="180">
        <f t="shared" si="2"/>
        <v>15</v>
      </c>
      <c r="AG2" s="180">
        <f t="shared" si="2"/>
        <v>16</v>
      </c>
      <c r="AH2" s="180">
        <f t="shared" si="2"/>
        <v>16</v>
      </c>
      <c r="AI2" s="180">
        <f t="shared" si="2"/>
        <v>17</v>
      </c>
      <c r="AJ2" s="180">
        <f t="shared" si="2"/>
        <v>17</v>
      </c>
      <c r="AK2" s="180">
        <f t="shared" si="2"/>
        <v>18</v>
      </c>
      <c r="AL2" s="180">
        <f t="shared" si="2"/>
        <v>18</v>
      </c>
      <c r="AM2" s="180">
        <f t="shared" si="2"/>
        <v>19</v>
      </c>
      <c r="AN2" s="180">
        <f t="shared" si="2"/>
        <v>19</v>
      </c>
      <c r="AO2" s="180">
        <f t="shared" si="2"/>
        <v>20</v>
      </c>
      <c r="AP2" s="180">
        <f t="shared" si="2"/>
        <v>20</v>
      </c>
      <c r="AQ2" s="180">
        <f t="shared" si="2"/>
        <v>21</v>
      </c>
      <c r="AR2" s="180">
        <f t="shared" si="2"/>
        <v>21</v>
      </c>
      <c r="AS2" s="180">
        <f t="shared" si="2"/>
        <v>22</v>
      </c>
      <c r="AT2" s="180">
        <f t="shared" si="2"/>
        <v>22</v>
      </c>
      <c r="AU2" s="180">
        <f t="shared" si="2"/>
        <v>23</v>
      </c>
      <c r="AV2" s="180">
        <f t="shared" si="2"/>
        <v>23</v>
      </c>
      <c r="AW2" s="180">
        <f t="shared" si="2"/>
        <v>24</v>
      </c>
      <c r="AX2" s="180">
        <f t="shared" si="2"/>
        <v>24</v>
      </c>
      <c r="AY2" s="180">
        <f t="shared" si="2"/>
        <v>25</v>
      </c>
      <c r="AZ2" s="180">
        <f t="shared" si="2"/>
        <v>25</v>
      </c>
      <c r="BA2" s="180">
        <f t="shared" si="2"/>
        <v>26</v>
      </c>
      <c r="BB2" s="180">
        <f t="shared" si="2"/>
        <v>26</v>
      </c>
      <c r="BC2" s="180">
        <f t="shared" si="2"/>
        <v>27</v>
      </c>
      <c r="BD2" s="180">
        <f t="shared" si="2"/>
        <v>27</v>
      </c>
      <c r="BE2" s="180">
        <f t="shared" si="2"/>
        <v>28</v>
      </c>
      <c r="BF2" s="180">
        <f t="shared" si="2"/>
        <v>28</v>
      </c>
      <c r="BG2" s="180">
        <f t="shared" si="2"/>
        <v>29</v>
      </c>
      <c r="BH2" s="180">
        <f t="shared" si="2"/>
        <v>29</v>
      </c>
      <c r="BI2" s="180">
        <f t="shared" si="2"/>
        <v>30</v>
      </c>
      <c r="BJ2" s="180">
        <f t="shared" si="2"/>
        <v>30</v>
      </c>
      <c r="BK2" s="180">
        <f t="shared" si="2"/>
        <v>31</v>
      </c>
      <c r="BL2" s="180">
        <f t="shared" si="2"/>
        <v>31</v>
      </c>
      <c r="BM2" s="180">
        <f t="shared" si="2"/>
        <v>32</v>
      </c>
      <c r="BN2" s="180">
        <f t="shared" si="2"/>
        <v>32</v>
      </c>
      <c r="BO2" s="180">
        <f t="shared" si="2"/>
        <v>33</v>
      </c>
      <c r="BP2" s="180">
        <f t="shared" si="2"/>
        <v>33</v>
      </c>
      <c r="BQ2" s="180">
        <f t="shared" si="2"/>
        <v>34</v>
      </c>
      <c r="BR2" s="180">
        <f t="shared" ref="BR2:BW2" si="3">BP2+1</f>
        <v>34</v>
      </c>
      <c r="BS2" s="180">
        <f t="shared" si="3"/>
        <v>35</v>
      </c>
      <c r="BT2" s="180">
        <f t="shared" si="3"/>
        <v>35</v>
      </c>
      <c r="BU2" s="180">
        <f t="shared" si="3"/>
        <v>36</v>
      </c>
      <c r="BV2" s="180">
        <f t="shared" si="3"/>
        <v>36</v>
      </c>
      <c r="BW2" s="180">
        <f t="shared" si="3"/>
        <v>37</v>
      </c>
      <c r="BX2" s="180">
        <f>BV2+1</f>
        <v>37</v>
      </c>
    </row>
    <row r="3" spans="1:76" ht="15">
      <c r="A3" s="174">
        <v>365</v>
      </c>
      <c r="C3" s="180" t="s">
        <v>197</v>
      </c>
      <c r="D3" s="180" t="s">
        <v>208</v>
      </c>
      <c r="E3" s="180" t="s">
        <v>197</v>
      </c>
      <c r="F3" s="180" t="s">
        <v>208</v>
      </c>
      <c r="G3" s="180" t="s">
        <v>197</v>
      </c>
      <c r="H3" s="180" t="s">
        <v>208</v>
      </c>
      <c r="I3" s="180" t="s">
        <v>197</v>
      </c>
      <c r="J3" s="180" t="str">
        <f t="shared" ref="J3:BR3" si="4">H3</f>
        <v>Quarter</v>
      </c>
      <c r="K3" s="180" t="str">
        <f t="shared" si="4"/>
        <v>Year to date</v>
      </c>
      <c r="L3" s="180" t="str">
        <f t="shared" si="4"/>
        <v>Quarter</v>
      </c>
      <c r="M3" s="180" t="str">
        <f t="shared" si="4"/>
        <v>Year to date</v>
      </c>
      <c r="N3" s="180" t="str">
        <f t="shared" si="4"/>
        <v>Quarter</v>
      </c>
      <c r="O3" s="180" t="str">
        <f t="shared" si="4"/>
        <v>Year to date</v>
      </c>
      <c r="P3" s="180" t="str">
        <f t="shared" si="4"/>
        <v>Quarter</v>
      </c>
      <c r="Q3" s="180" t="str">
        <f t="shared" si="4"/>
        <v>Year to date</v>
      </c>
      <c r="R3" s="180" t="str">
        <f t="shared" si="4"/>
        <v>Quarter</v>
      </c>
      <c r="S3" s="180" t="str">
        <f t="shared" si="4"/>
        <v>Year to date</v>
      </c>
      <c r="T3" s="180" t="str">
        <f t="shared" si="4"/>
        <v>Quarter</v>
      </c>
      <c r="U3" s="180" t="str">
        <f t="shared" si="4"/>
        <v>Year to date</v>
      </c>
      <c r="V3" s="180" t="str">
        <f t="shared" si="4"/>
        <v>Quarter</v>
      </c>
      <c r="W3" s="180" t="str">
        <f t="shared" si="4"/>
        <v>Year to date</v>
      </c>
      <c r="X3" s="180" t="str">
        <f t="shared" si="4"/>
        <v>Quarter</v>
      </c>
      <c r="Y3" s="180" t="str">
        <f t="shared" si="4"/>
        <v>Year to date</v>
      </c>
      <c r="Z3" s="180" t="str">
        <f t="shared" si="4"/>
        <v>Quarter</v>
      </c>
      <c r="AA3" s="180" t="str">
        <f t="shared" si="4"/>
        <v>Year to date</v>
      </c>
      <c r="AB3" s="180" t="str">
        <f t="shared" si="4"/>
        <v>Quarter</v>
      </c>
      <c r="AC3" s="180" t="str">
        <f t="shared" si="4"/>
        <v>Year to date</v>
      </c>
      <c r="AD3" s="180" t="str">
        <f t="shared" si="4"/>
        <v>Quarter</v>
      </c>
      <c r="AE3" s="180" t="str">
        <f t="shared" si="4"/>
        <v>Year to date</v>
      </c>
      <c r="AF3" s="180" t="str">
        <f t="shared" si="4"/>
        <v>Quarter</v>
      </c>
      <c r="AG3" s="180" t="str">
        <f t="shared" si="4"/>
        <v>Year to date</v>
      </c>
      <c r="AH3" s="180" t="str">
        <f t="shared" si="4"/>
        <v>Quarter</v>
      </c>
      <c r="AI3" s="180" t="str">
        <f t="shared" si="4"/>
        <v>Year to date</v>
      </c>
      <c r="AJ3" s="180" t="str">
        <f t="shared" si="4"/>
        <v>Quarter</v>
      </c>
      <c r="AK3" s="180" t="str">
        <f t="shared" si="4"/>
        <v>Year to date</v>
      </c>
      <c r="AL3" s="180" t="str">
        <f t="shared" si="4"/>
        <v>Quarter</v>
      </c>
      <c r="AM3" s="180" t="str">
        <f t="shared" si="4"/>
        <v>Year to date</v>
      </c>
      <c r="AN3" s="180" t="str">
        <f t="shared" si="4"/>
        <v>Quarter</v>
      </c>
      <c r="AO3" s="180" t="str">
        <f t="shared" si="4"/>
        <v>Year to date</v>
      </c>
      <c r="AP3" s="180" t="str">
        <f t="shared" si="4"/>
        <v>Quarter</v>
      </c>
      <c r="AQ3" s="180" t="str">
        <f t="shared" si="4"/>
        <v>Year to date</v>
      </c>
      <c r="AR3" s="180" t="str">
        <f t="shared" si="4"/>
        <v>Quarter</v>
      </c>
      <c r="AS3" s="180" t="str">
        <f t="shared" si="4"/>
        <v>Year to date</v>
      </c>
      <c r="AT3" s="180" t="str">
        <f t="shared" si="4"/>
        <v>Quarter</v>
      </c>
      <c r="AU3" s="180" t="str">
        <f t="shared" si="4"/>
        <v>Year to date</v>
      </c>
      <c r="AV3" s="180" t="str">
        <f t="shared" si="4"/>
        <v>Quarter</v>
      </c>
      <c r="AW3" s="180" t="str">
        <f t="shared" si="4"/>
        <v>Year to date</v>
      </c>
      <c r="AX3" s="180" t="str">
        <f t="shared" si="4"/>
        <v>Quarter</v>
      </c>
      <c r="AY3" s="180" t="str">
        <f t="shared" si="4"/>
        <v>Year to date</v>
      </c>
      <c r="AZ3" s="180" t="str">
        <f t="shared" si="4"/>
        <v>Quarter</v>
      </c>
      <c r="BA3" s="180" t="str">
        <f t="shared" si="4"/>
        <v>Year to date</v>
      </c>
      <c r="BB3" s="180" t="str">
        <f t="shared" si="4"/>
        <v>Quarter</v>
      </c>
      <c r="BC3" s="180" t="str">
        <f t="shared" si="4"/>
        <v>Year to date</v>
      </c>
      <c r="BD3" s="180" t="str">
        <f t="shared" si="4"/>
        <v>Quarter</v>
      </c>
      <c r="BE3" s="180" t="str">
        <f t="shared" si="4"/>
        <v>Year to date</v>
      </c>
      <c r="BF3" s="180" t="str">
        <f t="shared" si="4"/>
        <v>Quarter</v>
      </c>
      <c r="BG3" s="180" t="str">
        <f t="shared" si="4"/>
        <v>Year to date</v>
      </c>
      <c r="BH3" s="180" t="str">
        <f t="shared" si="4"/>
        <v>Quarter</v>
      </c>
      <c r="BI3" s="180" t="str">
        <f t="shared" si="4"/>
        <v>Year to date</v>
      </c>
      <c r="BJ3" s="180" t="str">
        <f t="shared" si="4"/>
        <v>Quarter</v>
      </c>
      <c r="BK3" s="180" t="str">
        <f t="shared" si="4"/>
        <v>Year to date</v>
      </c>
      <c r="BL3" s="180" t="str">
        <f t="shared" si="4"/>
        <v>Quarter</v>
      </c>
      <c r="BM3" s="180" t="str">
        <f t="shared" si="4"/>
        <v>Year to date</v>
      </c>
      <c r="BN3" s="180" t="str">
        <f t="shared" si="4"/>
        <v>Quarter</v>
      </c>
      <c r="BO3" s="180" t="str">
        <f t="shared" si="4"/>
        <v>Year to date</v>
      </c>
      <c r="BP3" s="180" t="str">
        <f t="shared" si="4"/>
        <v>Quarter</v>
      </c>
      <c r="BQ3" s="180" t="str">
        <f t="shared" si="4"/>
        <v>Year to date</v>
      </c>
      <c r="BR3" s="180" t="str">
        <f t="shared" si="4"/>
        <v>Quarter</v>
      </c>
      <c r="BS3" s="180" t="str">
        <f t="shared" ref="BS3:BX3" si="5">BQ3</f>
        <v>Year to date</v>
      </c>
      <c r="BT3" s="180" t="str">
        <f t="shared" si="5"/>
        <v>Quarter</v>
      </c>
      <c r="BU3" s="180" t="str">
        <f t="shared" si="5"/>
        <v>Year to date</v>
      </c>
      <c r="BV3" s="180" t="str">
        <f t="shared" si="5"/>
        <v>Quarter</v>
      </c>
      <c r="BW3" s="180" t="str">
        <f t="shared" si="5"/>
        <v>Year to date</v>
      </c>
      <c r="BX3" s="180" t="str">
        <f t="shared" si="5"/>
        <v>Quarter</v>
      </c>
    </row>
    <row r="4" spans="1:76" ht="15">
      <c r="A4" s="20" t="s">
        <v>67</v>
      </c>
    </row>
    <row r="7" spans="1:76" ht="15">
      <c r="A7" s="173"/>
      <c r="B7" s="181"/>
      <c r="C7" s="338">
        <v>46203</v>
      </c>
      <c r="D7" s="251" t="s">
        <v>947</v>
      </c>
      <c r="E7" s="338">
        <v>46112</v>
      </c>
      <c r="F7" s="251" t="s">
        <v>887</v>
      </c>
      <c r="G7" s="338">
        <v>46022</v>
      </c>
      <c r="H7" s="251" t="s">
        <v>826</v>
      </c>
      <c r="I7" s="338">
        <v>45930</v>
      </c>
      <c r="J7" s="251" t="s">
        <v>827</v>
      </c>
      <c r="K7" s="338">
        <v>45838</v>
      </c>
      <c r="L7" s="251" t="s">
        <v>828</v>
      </c>
      <c r="M7" s="338">
        <v>45747</v>
      </c>
      <c r="N7" s="251" t="s">
        <v>829</v>
      </c>
      <c r="O7" s="338">
        <v>45657</v>
      </c>
      <c r="P7" s="251" t="s">
        <v>830</v>
      </c>
      <c r="Q7" s="338">
        <v>45565</v>
      </c>
      <c r="R7" s="251" t="s">
        <v>831</v>
      </c>
      <c r="S7" s="338">
        <v>45473</v>
      </c>
      <c r="T7" s="251" t="s">
        <v>832</v>
      </c>
      <c r="U7" s="338">
        <v>45382</v>
      </c>
      <c r="V7" s="251" t="s">
        <v>833</v>
      </c>
      <c r="W7" s="338">
        <v>45291</v>
      </c>
      <c r="X7" s="251" t="s">
        <v>834</v>
      </c>
      <c r="Y7" s="338">
        <v>45199</v>
      </c>
      <c r="Z7" s="251" t="s">
        <v>835</v>
      </c>
      <c r="AA7" s="338">
        <v>45107</v>
      </c>
      <c r="AB7" s="251" t="s">
        <v>836</v>
      </c>
      <c r="AC7" s="338">
        <v>45016</v>
      </c>
      <c r="AD7" s="251" t="s">
        <v>837</v>
      </c>
      <c r="AE7" s="338">
        <v>44926</v>
      </c>
      <c r="AF7" s="251" t="s">
        <v>838</v>
      </c>
      <c r="AG7" s="338">
        <v>44834</v>
      </c>
      <c r="AH7" s="251" t="s">
        <v>839</v>
      </c>
      <c r="AI7" s="251">
        <v>44742</v>
      </c>
      <c r="AJ7" s="251" t="s">
        <v>840</v>
      </c>
      <c r="AK7" s="251">
        <v>44651</v>
      </c>
      <c r="AL7" s="251" t="s">
        <v>841</v>
      </c>
      <c r="AM7" s="251">
        <v>44561</v>
      </c>
      <c r="AN7" s="251" t="s">
        <v>842</v>
      </c>
      <c r="AO7" s="251">
        <v>44469</v>
      </c>
      <c r="AP7" s="251" t="s">
        <v>843</v>
      </c>
      <c r="AQ7" s="251">
        <v>44377</v>
      </c>
      <c r="AR7" s="251" t="s">
        <v>844</v>
      </c>
      <c r="AS7" s="251">
        <v>44286</v>
      </c>
      <c r="AT7" s="251" t="s">
        <v>845</v>
      </c>
      <c r="AU7" s="251">
        <v>44196</v>
      </c>
      <c r="AV7" s="251" t="s">
        <v>846</v>
      </c>
      <c r="AW7" s="251">
        <v>44104</v>
      </c>
      <c r="AX7" s="251" t="s">
        <v>847</v>
      </c>
      <c r="AY7" s="251">
        <v>44012</v>
      </c>
      <c r="AZ7" s="251" t="s">
        <v>848</v>
      </c>
      <c r="BA7" s="251">
        <v>43921</v>
      </c>
      <c r="BB7" s="251" t="s">
        <v>849</v>
      </c>
      <c r="BC7" s="251">
        <v>43830</v>
      </c>
      <c r="BD7" s="251" t="s">
        <v>850</v>
      </c>
      <c r="BE7" s="251">
        <v>43738</v>
      </c>
      <c r="BF7" s="182" t="s">
        <v>851</v>
      </c>
      <c r="BG7" s="251">
        <v>43646</v>
      </c>
      <c r="BH7" s="182" t="s">
        <v>852</v>
      </c>
      <c r="BI7" s="251">
        <v>43555</v>
      </c>
      <c r="BJ7" s="182" t="s">
        <v>853</v>
      </c>
      <c r="BK7" s="251">
        <v>43465</v>
      </c>
      <c r="BL7" s="182" t="s">
        <v>854</v>
      </c>
      <c r="BM7" s="251">
        <v>43373</v>
      </c>
      <c r="BN7" s="182" t="s">
        <v>855</v>
      </c>
      <c r="BO7" s="251">
        <v>43281</v>
      </c>
      <c r="BP7" s="182" t="s">
        <v>856</v>
      </c>
      <c r="BQ7" s="251">
        <v>43190</v>
      </c>
      <c r="BR7" s="182" t="s">
        <v>857</v>
      </c>
      <c r="BS7" s="251">
        <v>43100</v>
      </c>
      <c r="BT7" s="182" t="s">
        <v>858</v>
      </c>
      <c r="BU7">
        <v>43008</v>
      </c>
      <c r="BV7" t="s">
        <v>859</v>
      </c>
      <c r="BW7">
        <v>42825</v>
      </c>
      <c r="BX7" t="s">
        <v>860</v>
      </c>
    </row>
    <row r="8" spans="1:76" ht="15">
      <c r="A8" s="173"/>
      <c r="B8" s="181"/>
      <c r="C8" s="249">
        <v>46023</v>
      </c>
      <c r="D8" s="249">
        <v>46113</v>
      </c>
      <c r="E8" s="249">
        <v>46023</v>
      </c>
      <c r="F8" s="249">
        <v>46023</v>
      </c>
      <c r="G8" s="249">
        <v>45658</v>
      </c>
      <c r="H8" s="249">
        <v>45931</v>
      </c>
      <c r="I8" s="249">
        <v>45658</v>
      </c>
      <c r="J8" s="249">
        <v>45839</v>
      </c>
      <c r="K8" s="249">
        <v>45658</v>
      </c>
      <c r="L8" s="249">
        <v>45748</v>
      </c>
      <c r="M8" s="249">
        <v>45658</v>
      </c>
      <c r="N8" s="249">
        <v>45658</v>
      </c>
      <c r="O8" s="249">
        <v>45292</v>
      </c>
      <c r="P8" s="249">
        <v>45566</v>
      </c>
      <c r="Q8" s="249">
        <v>45292</v>
      </c>
      <c r="R8" s="249">
        <v>45474</v>
      </c>
      <c r="S8" s="249">
        <v>45292</v>
      </c>
      <c r="T8" s="249">
        <v>45383</v>
      </c>
      <c r="U8" s="249">
        <v>45292</v>
      </c>
      <c r="V8" s="249">
        <v>45292</v>
      </c>
      <c r="W8" s="249">
        <v>44927</v>
      </c>
      <c r="X8" s="249">
        <v>45200</v>
      </c>
      <c r="Y8" s="249">
        <v>44927</v>
      </c>
      <c r="Z8" s="249">
        <v>45108</v>
      </c>
      <c r="AA8" s="249">
        <v>44927</v>
      </c>
      <c r="AB8" s="249">
        <v>45017</v>
      </c>
      <c r="AC8" s="249">
        <v>44927</v>
      </c>
      <c r="AD8" s="249">
        <v>44927</v>
      </c>
      <c r="AE8" s="249">
        <v>44562</v>
      </c>
      <c r="AF8" s="249">
        <v>44835</v>
      </c>
      <c r="AG8" s="249">
        <v>44562</v>
      </c>
      <c r="AH8" s="249">
        <v>44743</v>
      </c>
      <c r="AI8" s="249">
        <v>44562</v>
      </c>
      <c r="AJ8" s="249">
        <v>44652</v>
      </c>
      <c r="AK8" s="249">
        <v>44562</v>
      </c>
      <c r="AL8" s="249">
        <v>44562</v>
      </c>
      <c r="AM8" s="249">
        <v>44197</v>
      </c>
      <c r="AN8" s="249">
        <v>44440</v>
      </c>
      <c r="AO8" s="249">
        <v>44197</v>
      </c>
      <c r="AP8" s="249">
        <v>44378</v>
      </c>
      <c r="AQ8" s="249">
        <v>44197</v>
      </c>
      <c r="AR8" s="249">
        <v>44287</v>
      </c>
      <c r="AS8" s="249">
        <v>44197</v>
      </c>
      <c r="AT8" s="249">
        <v>44197</v>
      </c>
      <c r="AU8" s="249">
        <v>43831</v>
      </c>
      <c r="AV8" s="249">
        <v>44104</v>
      </c>
      <c r="AW8" s="249">
        <v>43831</v>
      </c>
      <c r="AX8" s="249">
        <v>43921</v>
      </c>
      <c r="AY8" s="249">
        <v>43831</v>
      </c>
      <c r="AZ8" s="249">
        <v>43921</v>
      </c>
      <c r="BA8" s="249">
        <v>43831</v>
      </c>
      <c r="BB8" s="249">
        <v>43831</v>
      </c>
      <c r="BC8" s="249">
        <v>43466</v>
      </c>
      <c r="BD8" s="249">
        <v>43739</v>
      </c>
      <c r="BE8" s="249">
        <v>43466</v>
      </c>
      <c r="BF8" s="249">
        <v>43647</v>
      </c>
      <c r="BG8" s="249">
        <v>43466</v>
      </c>
      <c r="BH8" s="249">
        <v>43556</v>
      </c>
      <c r="BI8" s="249">
        <v>43466</v>
      </c>
      <c r="BJ8" s="249">
        <v>43466</v>
      </c>
      <c r="BK8" s="249">
        <v>43101</v>
      </c>
      <c r="BL8" s="249">
        <v>43374</v>
      </c>
      <c r="BM8" s="249">
        <v>43101</v>
      </c>
      <c r="BN8" s="249">
        <v>43282</v>
      </c>
      <c r="BO8" s="249">
        <v>43101</v>
      </c>
      <c r="BP8" s="249">
        <v>43191</v>
      </c>
      <c r="BQ8" s="249">
        <v>43101</v>
      </c>
      <c r="BR8" s="249">
        <v>43101</v>
      </c>
      <c r="BS8" s="249">
        <v>42736</v>
      </c>
      <c r="BT8" s="249">
        <v>43009</v>
      </c>
      <c r="BU8">
        <v>42736</v>
      </c>
      <c r="BV8">
        <v>42917</v>
      </c>
      <c r="BW8">
        <v>42736</v>
      </c>
      <c r="BX8">
        <v>42736</v>
      </c>
    </row>
    <row r="9" spans="1:76" ht="15">
      <c r="A9" s="173"/>
      <c r="B9" s="183"/>
      <c r="C9" s="250">
        <v>46203</v>
      </c>
      <c r="D9" s="250">
        <v>46203</v>
      </c>
      <c r="E9" s="250">
        <v>46112</v>
      </c>
      <c r="F9" s="250">
        <v>46112</v>
      </c>
      <c r="G9" s="250">
        <v>46022</v>
      </c>
      <c r="H9" s="250">
        <v>46022</v>
      </c>
      <c r="I9" s="250">
        <v>45930</v>
      </c>
      <c r="J9" s="250">
        <v>45930</v>
      </c>
      <c r="K9" s="250">
        <v>45838</v>
      </c>
      <c r="L9" s="250">
        <v>45838</v>
      </c>
      <c r="M9" s="250">
        <v>45747</v>
      </c>
      <c r="N9" s="250">
        <v>45747</v>
      </c>
      <c r="O9" s="250">
        <v>45657</v>
      </c>
      <c r="P9" s="250">
        <v>45657</v>
      </c>
      <c r="Q9" s="250">
        <v>45565</v>
      </c>
      <c r="R9" s="250">
        <v>45565</v>
      </c>
      <c r="S9" s="250">
        <v>45473</v>
      </c>
      <c r="T9" s="250">
        <v>45473</v>
      </c>
      <c r="U9" s="250">
        <v>45382</v>
      </c>
      <c r="V9" s="250">
        <v>45382</v>
      </c>
      <c r="W9" s="250">
        <v>45291</v>
      </c>
      <c r="X9" s="250">
        <v>45291</v>
      </c>
      <c r="Y9" s="250">
        <v>45199</v>
      </c>
      <c r="Z9" s="250">
        <v>45199</v>
      </c>
      <c r="AA9" s="250">
        <v>45107</v>
      </c>
      <c r="AB9" s="250">
        <v>45107</v>
      </c>
      <c r="AC9" s="250">
        <v>45016</v>
      </c>
      <c r="AD9" s="250">
        <v>45016</v>
      </c>
      <c r="AE9" s="250">
        <v>44926</v>
      </c>
      <c r="AF9" s="250">
        <v>44926</v>
      </c>
      <c r="AG9" s="250">
        <v>44834</v>
      </c>
      <c r="AH9" s="250">
        <v>44834</v>
      </c>
      <c r="AI9" s="250">
        <v>44742</v>
      </c>
      <c r="AJ9" s="250">
        <v>44742</v>
      </c>
      <c r="AK9" s="250">
        <v>44651</v>
      </c>
      <c r="AL9" s="250">
        <v>44651</v>
      </c>
      <c r="AM9" s="250">
        <v>44561</v>
      </c>
      <c r="AN9" s="250">
        <v>44561</v>
      </c>
      <c r="AO9" s="250">
        <v>44469</v>
      </c>
      <c r="AP9" s="250">
        <v>44469</v>
      </c>
      <c r="AQ9" s="250">
        <v>44377</v>
      </c>
      <c r="AR9" s="250">
        <v>44377</v>
      </c>
      <c r="AS9" s="250">
        <v>44286</v>
      </c>
      <c r="AT9" s="250">
        <v>44286</v>
      </c>
      <c r="AU9" s="250">
        <v>44196</v>
      </c>
      <c r="AV9" s="250">
        <v>44196</v>
      </c>
      <c r="AW9" s="250">
        <v>44104</v>
      </c>
      <c r="AX9" s="250">
        <v>44104</v>
      </c>
      <c r="AY9" s="250">
        <v>44012</v>
      </c>
      <c r="AZ9" s="250">
        <v>44012</v>
      </c>
      <c r="BA9" s="250">
        <v>43921</v>
      </c>
      <c r="BB9" s="250">
        <v>43921</v>
      </c>
      <c r="BC9" s="250">
        <v>43830</v>
      </c>
      <c r="BD9" s="250">
        <v>43830</v>
      </c>
      <c r="BE9" s="250">
        <v>43738</v>
      </c>
      <c r="BF9" s="250">
        <v>43738</v>
      </c>
      <c r="BG9" s="250">
        <v>43646</v>
      </c>
      <c r="BH9" s="250">
        <v>43646</v>
      </c>
      <c r="BI9" s="250">
        <v>43555</v>
      </c>
      <c r="BJ9" s="250">
        <v>43555</v>
      </c>
      <c r="BK9" s="250">
        <v>43465</v>
      </c>
      <c r="BL9" s="250">
        <v>43465</v>
      </c>
      <c r="BM9" s="250">
        <v>43373</v>
      </c>
      <c r="BN9" s="250">
        <v>43373</v>
      </c>
      <c r="BO9" s="250">
        <v>43281</v>
      </c>
      <c r="BP9" s="250">
        <v>43281</v>
      </c>
      <c r="BQ9" s="250">
        <v>43190</v>
      </c>
      <c r="BR9" s="250">
        <v>43190</v>
      </c>
      <c r="BS9" s="250">
        <v>43100</v>
      </c>
      <c r="BT9" s="250">
        <v>43100</v>
      </c>
      <c r="BU9">
        <v>43008</v>
      </c>
      <c r="BV9">
        <v>43008</v>
      </c>
      <c r="BW9">
        <v>42825</v>
      </c>
      <c r="BX9">
        <v>42825</v>
      </c>
    </row>
    <row r="10" spans="1:76" ht="15">
      <c r="B10" s="183" t="s">
        <v>198</v>
      </c>
      <c r="C10" s="173">
        <v>181</v>
      </c>
      <c r="D10" s="173">
        <v>91</v>
      </c>
      <c r="E10" s="173">
        <v>90</v>
      </c>
      <c r="F10" s="173">
        <v>90</v>
      </c>
      <c r="G10" s="173">
        <v>365</v>
      </c>
      <c r="H10" s="173">
        <v>92</v>
      </c>
      <c r="I10" s="173">
        <v>273</v>
      </c>
      <c r="J10" s="173">
        <v>92</v>
      </c>
      <c r="K10" s="173">
        <v>181</v>
      </c>
      <c r="L10" s="173">
        <v>91</v>
      </c>
      <c r="M10" s="173">
        <v>90</v>
      </c>
      <c r="N10" s="173">
        <v>90</v>
      </c>
      <c r="O10" s="173">
        <v>366</v>
      </c>
      <c r="P10" s="173">
        <v>92</v>
      </c>
      <c r="Q10" s="173">
        <v>274</v>
      </c>
      <c r="R10" s="173">
        <v>92</v>
      </c>
      <c r="S10" s="173">
        <v>182</v>
      </c>
      <c r="T10" s="173">
        <v>91</v>
      </c>
      <c r="U10" s="173">
        <v>91</v>
      </c>
      <c r="V10" s="173">
        <v>91</v>
      </c>
      <c r="W10" s="173">
        <v>365</v>
      </c>
      <c r="X10" s="173">
        <v>92</v>
      </c>
      <c r="Y10" s="173">
        <v>273</v>
      </c>
      <c r="Z10" s="173">
        <v>92</v>
      </c>
      <c r="AA10" s="173">
        <v>181</v>
      </c>
      <c r="AB10" s="173">
        <v>91</v>
      </c>
      <c r="AC10" s="173">
        <v>90</v>
      </c>
      <c r="AD10" s="173">
        <v>90</v>
      </c>
      <c r="AE10" s="173">
        <v>365</v>
      </c>
      <c r="AF10" s="173">
        <v>92</v>
      </c>
      <c r="AG10" s="173">
        <v>273</v>
      </c>
      <c r="AH10" s="173">
        <v>92</v>
      </c>
      <c r="AI10" s="173">
        <v>181</v>
      </c>
      <c r="AJ10" s="173">
        <v>91</v>
      </c>
      <c r="AK10" s="173">
        <v>90</v>
      </c>
      <c r="AL10" s="173">
        <v>90</v>
      </c>
      <c r="AM10" s="173">
        <v>365</v>
      </c>
      <c r="AN10" s="173">
        <v>92</v>
      </c>
      <c r="AO10" s="173">
        <v>273</v>
      </c>
      <c r="AP10" s="173">
        <v>92</v>
      </c>
      <c r="AQ10" s="173">
        <v>181</v>
      </c>
      <c r="AR10" s="173">
        <v>91</v>
      </c>
      <c r="AS10" s="173">
        <v>90</v>
      </c>
      <c r="AT10" s="173">
        <v>90</v>
      </c>
      <c r="AU10" s="173">
        <v>366</v>
      </c>
      <c r="AV10" s="173">
        <v>92</v>
      </c>
      <c r="AW10" s="173">
        <v>274</v>
      </c>
      <c r="AX10" s="173">
        <v>92</v>
      </c>
      <c r="AY10" s="183">
        <v>182</v>
      </c>
      <c r="AZ10" s="183">
        <v>91</v>
      </c>
      <c r="BA10" s="183">
        <v>91</v>
      </c>
      <c r="BB10" s="183">
        <v>91</v>
      </c>
      <c r="BC10" s="183">
        <v>365</v>
      </c>
      <c r="BD10" s="183">
        <v>92</v>
      </c>
      <c r="BE10" s="183">
        <v>273</v>
      </c>
      <c r="BF10" s="183">
        <v>92</v>
      </c>
      <c r="BG10" s="183">
        <v>181</v>
      </c>
      <c r="BH10" s="183">
        <v>91</v>
      </c>
      <c r="BI10" s="183">
        <v>90</v>
      </c>
      <c r="BJ10" s="183">
        <v>90</v>
      </c>
      <c r="BK10" s="183">
        <v>365</v>
      </c>
      <c r="BL10" s="183">
        <v>92</v>
      </c>
      <c r="BM10" s="183">
        <v>273</v>
      </c>
      <c r="BN10" s="183">
        <v>92</v>
      </c>
      <c r="BO10" s="183">
        <v>181</v>
      </c>
      <c r="BP10" s="183">
        <v>91</v>
      </c>
      <c r="BQ10" s="183">
        <v>90</v>
      </c>
      <c r="BR10" s="183">
        <v>90</v>
      </c>
      <c r="BS10" s="183">
        <v>365</v>
      </c>
      <c r="BT10" s="183">
        <v>92</v>
      </c>
      <c r="BU10">
        <v>273</v>
      </c>
      <c r="BV10">
        <v>92</v>
      </c>
      <c r="BW10">
        <v>90</v>
      </c>
      <c r="BX10">
        <v>90</v>
      </c>
    </row>
    <row r="11" spans="1:76" ht="15">
      <c r="A11" s="173"/>
      <c r="B11" s="183"/>
      <c r="C11" s="185"/>
      <c r="D11" s="185"/>
      <c r="E11" s="185"/>
      <c r="F11" s="185"/>
      <c r="G11" s="185"/>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185"/>
      <c r="BK11" s="185"/>
      <c r="BL11" s="185"/>
      <c r="BM11" s="185"/>
      <c r="BN11" s="185"/>
      <c r="BO11" s="185"/>
      <c r="BP11" s="185"/>
      <c r="BQ11" s="185"/>
      <c r="BR11" s="185"/>
      <c r="BS11" s="185"/>
      <c r="BT11" s="185"/>
    </row>
    <row r="12" spans="1:76" ht="15">
      <c r="A12" s="173"/>
      <c r="B12" s="183" t="s">
        <v>199</v>
      </c>
      <c r="C12" s="186">
        <v>1653.1622969399994</v>
      </c>
      <c r="D12" s="186">
        <v>852.79143739999972</v>
      </c>
      <c r="E12" s="186">
        <v>800.37085953999951</v>
      </c>
      <c r="F12" s="186">
        <v>800.37085953999963</v>
      </c>
      <c r="G12" s="186">
        <v>3549.0145843399946</v>
      </c>
      <c r="H12" s="186">
        <v>889.15949284999817</v>
      </c>
      <c r="I12" s="186">
        <v>2659.8550914899974</v>
      </c>
      <c r="J12" s="186">
        <v>875.93697500000042</v>
      </c>
      <c r="K12" s="186">
        <v>1783.9179999999999</v>
      </c>
      <c r="L12" s="186">
        <v>917</v>
      </c>
      <c r="M12" s="186">
        <v>867.21032305000108</v>
      </c>
      <c r="N12" s="186">
        <v>867.21032305000108</v>
      </c>
      <c r="O12" s="186">
        <v>3356.161669409993</v>
      </c>
      <c r="P12" s="186">
        <v>700.81431001000044</v>
      </c>
      <c r="Q12" s="186">
        <v>2655.3473593999988</v>
      </c>
      <c r="R12" s="186">
        <v>1079.8251798399997</v>
      </c>
      <c r="S12" s="186">
        <v>1575.5221795600041</v>
      </c>
      <c r="T12" s="186">
        <v>715.85464786000125</v>
      </c>
      <c r="U12" s="186">
        <v>859.66753169999959</v>
      </c>
      <c r="V12" s="186">
        <v>859.66753169999959</v>
      </c>
      <c r="W12" s="186">
        <v>2222.4182451599945</v>
      </c>
      <c r="X12" s="186">
        <v>573.71269321000045</v>
      </c>
      <c r="Y12" s="186">
        <v>1648.7055519500016</v>
      </c>
      <c r="Z12" s="186">
        <v>417.45422760999963</v>
      </c>
      <c r="AA12" s="186">
        <v>1231.2513243399994</v>
      </c>
      <c r="AB12" s="186">
        <v>579.47075442000028</v>
      </c>
      <c r="AC12" s="186">
        <v>651.78056991999961</v>
      </c>
      <c r="AD12" s="186">
        <v>651.78056992000029</v>
      </c>
      <c r="AE12" s="186">
        <v>1948.10250309</v>
      </c>
      <c r="AF12" s="186">
        <v>621.72933223000052</v>
      </c>
      <c r="AG12" s="186">
        <v>1326.373170859998</v>
      </c>
      <c r="AH12" s="186">
        <v>440.98581888000018</v>
      </c>
      <c r="AI12" s="186">
        <v>885.38735198000154</v>
      </c>
      <c r="AJ12" s="186">
        <v>349.69070930000021</v>
      </c>
      <c r="AK12" s="186">
        <v>535.69664267999929</v>
      </c>
      <c r="AL12" s="186">
        <v>535.69664267999929</v>
      </c>
      <c r="AM12" s="186">
        <v>2021.659956180001</v>
      </c>
      <c r="AN12" s="186">
        <v>504.94355184999995</v>
      </c>
      <c r="AO12" s="186">
        <v>1516.7164043300004</v>
      </c>
      <c r="AP12" s="186">
        <v>561.42223784999987</v>
      </c>
      <c r="AQ12" s="186">
        <v>955.29416647999949</v>
      </c>
      <c r="AR12" s="186">
        <v>515.95789824999974</v>
      </c>
      <c r="AS12" s="186">
        <v>439.33630000000011</v>
      </c>
      <c r="AT12" s="186">
        <v>439.33630000000011</v>
      </c>
      <c r="AU12" s="186">
        <v>1608.4838</v>
      </c>
      <c r="AV12" s="186">
        <v>466.33647999999994</v>
      </c>
      <c r="AW12" s="186">
        <v>1142.1600000000001</v>
      </c>
      <c r="AX12" s="186">
        <v>437.9</v>
      </c>
      <c r="AY12" s="186">
        <v>704.26890106999986</v>
      </c>
      <c r="AZ12" s="186">
        <v>437.85398513999996</v>
      </c>
      <c r="BA12" s="186">
        <v>266</v>
      </c>
      <c r="BB12" s="186">
        <v>266</v>
      </c>
      <c r="BC12" s="186">
        <v>1928.1664119999998</v>
      </c>
      <c r="BD12" s="186">
        <v>291.48677683999989</v>
      </c>
      <c r="BE12" s="186">
        <v>1636.6796351600001</v>
      </c>
      <c r="BF12" s="186">
        <v>409.28442015999985</v>
      </c>
      <c r="BG12" s="186">
        <v>1227.3952150000005</v>
      </c>
      <c r="BH12" s="186">
        <v>470.82553570000027</v>
      </c>
      <c r="BI12" s="186">
        <v>756.56967929999973</v>
      </c>
      <c r="BJ12" s="186">
        <v>756.56967929999973</v>
      </c>
      <c r="BK12" s="186">
        <v>1413.5559930000002</v>
      </c>
      <c r="BL12" s="186">
        <v>321.80813815000039</v>
      </c>
      <c r="BM12" s="186">
        <v>1091.7478549999998</v>
      </c>
      <c r="BN12" s="186">
        <v>361.66793400000006</v>
      </c>
      <c r="BO12" s="186">
        <v>730.07992100000013</v>
      </c>
      <c r="BP12" s="186">
        <v>416.1546219999999</v>
      </c>
      <c r="BQ12" s="186">
        <v>313.925299</v>
      </c>
      <c r="BR12" s="186">
        <v>313.925299</v>
      </c>
      <c r="BS12" s="186">
        <v>1262.8547599999997</v>
      </c>
      <c r="BT12" s="186">
        <v>336.63084299999963</v>
      </c>
      <c r="BU12">
        <v>925.79183999999987</v>
      </c>
      <c r="BV12">
        <v>376.79184000000026</v>
      </c>
      <c r="BW12">
        <v>273.86399999999986</v>
      </c>
      <c r="BX12">
        <v>273.86399999999986</v>
      </c>
    </row>
    <row r="13" spans="1:76" ht="15">
      <c r="A13" s="173"/>
      <c r="B13" s="187" t="s">
        <v>200</v>
      </c>
      <c r="C13" s="188">
        <v>66.215903127999994</v>
      </c>
      <c r="D13" s="188">
        <v>33</v>
      </c>
      <c r="E13" s="188">
        <v>32.985073999999997</v>
      </c>
      <c r="F13" s="188">
        <v>32.985073999999997</v>
      </c>
      <c r="G13" s="188">
        <v>138.49051517999993</v>
      </c>
      <c r="H13" s="188">
        <v>33.864886409999997</v>
      </c>
      <c r="I13" s="188">
        <v>104.554608</v>
      </c>
      <c r="J13" s="188">
        <v>35.270670209999999</v>
      </c>
      <c r="K13" s="188">
        <v>69.248199999999997</v>
      </c>
      <c r="L13" s="188">
        <v>33.799999999999997</v>
      </c>
      <c r="M13" s="188">
        <v>35.432236859999989</v>
      </c>
      <c r="N13" s="188">
        <v>35.432236859999989</v>
      </c>
      <c r="O13" s="188">
        <v>120.35947</v>
      </c>
      <c r="P13" s="188">
        <v>32.770437000000001</v>
      </c>
      <c r="Q13" s="188">
        <v>87.447018689999993</v>
      </c>
      <c r="R13" s="188">
        <v>37.96167668999999</v>
      </c>
      <c r="S13" s="188">
        <v>49.538360329999989</v>
      </c>
      <c r="T13" s="188">
        <v>30.30780476999999</v>
      </c>
      <c r="U13" s="188">
        <v>19.230555559999999</v>
      </c>
      <c r="V13" s="188">
        <v>19.230555559999999</v>
      </c>
      <c r="W13" s="188">
        <v>69.805513879999978</v>
      </c>
      <c r="X13" s="188">
        <v>19.475263889999979</v>
      </c>
      <c r="Y13" s="188">
        <v>50.330249989999999</v>
      </c>
      <c r="Z13" s="188">
        <v>18.364499999999992</v>
      </c>
      <c r="AA13" s="188">
        <v>31.965749989999981</v>
      </c>
      <c r="AB13" s="188">
        <v>16.535166659999991</v>
      </c>
      <c r="AC13" s="188">
        <v>15.43058332999999</v>
      </c>
      <c r="AD13" s="188">
        <v>15.43058332999999</v>
      </c>
      <c r="AE13" s="188">
        <v>46.578680550000001</v>
      </c>
      <c r="AF13" s="188">
        <v>14.591597220000001</v>
      </c>
      <c r="AG13" s="188">
        <v>31.987083330000019</v>
      </c>
      <c r="AH13" s="188">
        <v>11.42755556</v>
      </c>
      <c r="AI13" s="188">
        <v>20.559527770000017</v>
      </c>
      <c r="AJ13" s="188">
        <v>11.075777770000016</v>
      </c>
      <c r="AK13" s="188">
        <v>9.4837500000000006</v>
      </c>
      <c r="AL13" s="188">
        <v>9.4837500000000006</v>
      </c>
      <c r="AM13" s="188">
        <v>27.194389219999998</v>
      </c>
      <c r="AN13" s="188">
        <v>8.7718782199999943</v>
      </c>
      <c r="AO13" s="188">
        <v>18.422511000000004</v>
      </c>
      <c r="AP13" s="188">
        <v>6.285122000000003</v>
      </c>
      <c r="AQ13" s="188">
        <v>12.137389000000001</v>
      </c>
      <c r="AR13" s="188">
        <v>6.2048890000000005</v>
      </c>
      <c r="AS13" s="188">
        <v>5.9324999999999992</v>
      </c>
      <c r="AT13" s="188">
        <v>5.9324999999999992</v>
      </c>
      <c r="AU13" s="188">
        <v>19.578340000000001</v>
      </c>
      <c r="AV13" s="188">
        <v>5.8433400000000013</v>
      </c>
      <c r="AW13" s="188">
        <v>13.7354</v>
      </c>
      <c r="AX13" s="188">
        <v>6.0016999999999996</v>
      </c>
      <c r="AY13" s="188">
        <v>7.7336600000000075</v>
      </c>
      <c r="AZ13" s="188">
        <v>3.8026670000000076</v>
      </c>
      <c r="BA13" s="188">
        <v>4</v>
      </c>
      <c r="BB13" s="188">
        <v>4</v>
      </c>
      <c r="BC13" s="188">
        <v>15.261431999999999</v>
      </c>
      <c r="BD13" s="188">
        <v>6.1594199999999999</v>
      </c>
      <c r="BE13" s="188">
        <v>9.1020119999999984</v>
      </c>
      <c r="BF13" s="188">
        <v>2.2946239999999998</v>
      </c>
      <c r="BG13" s="188">
        <v>6.8073879999999996</v>
      </c>
      <c r="BH13" s="188">
        <v>2.2233329999999998</v>
      </c>
      <c r="BI13" s="188">
        <v>4.5840550000000002</v>
      </c>
      <c r="BJ13" s="188">
        <v>4.5840550000000002</v>
      </c>
      <c r="BK13" s="188">
        <v>17.264553000000003</v>
      </c>
      <c r="BL13" s="188">
        <v>4.3932770000000003</v>
      </c>
      <c r="BM13" s="188">
        <v>12.871276000000002</v>
      </c>
      <c r="BN13" s="188">
        <v>4.3728879999999997</v>
      </c>
      <c r="BO13" s="188">
        <v>8.4983880000000021</v>
      </c>
      <c r="BP13" s="188">
        <v>4.357888</v>
      </c>
      <c r="BQ13" s="188">
        <v>4.140500000000003</v>
      </c>
      <c r="BR13" s="188">
        <v>4.140500000000003</v>
      </c>
      <c r="BS13" s="188">
        <v>17.059778000000001</v>
      </c>
      <c r="BT13" s="188">
        <v>4.1101669999999997</v>
      </c>
      <c r="BU13">
        <v>12.660722</v>
      </c>
      <c r="BV13">
        <v>4.1961110000000001</v>
      </c>
      <c r="BW13">
        <v>4.3990559999999999</v>
      </c>
      <c r="BX13">
        <v>4.3990559999999999</v>
      </c>
    </row>
    <row r="14" spans="1:76">
      <c r="B14" s="187" t="s">
        <v>201</v>
      </c>
      <c r="C14" s="188">
        <v>0</v>
      </c>
      <c r="D14" s="188">
        <v>0</v>
      </c>
      <c r="E14" s="188">
        <v>0</v>
      </c>
      <c r="F14" s="188">
        <v>0</v>
      </c>
      <c r="G14" s="188">
        <v>0</v>
      </c>
      <c r="H14" s="188">
        <v>0</v>
      </c>
      <c r="I14" s="188">
        <v>0</v>
      </c>
      <c r="J14" s="188">
        <v>0</v>
      </c>
      <c r="K14" s="188">
        <v>0</v>
      </c>
      <c r="L14" s="188">
        <v>0</v>
      </c>
      <c r="M14" s="188">
        <v>0</v>
      </c>
      <c r="N14" s="188">
        <v>0</v>
      </c>
      <c r="O14" s="188">
        <v>0</v>
      </c>
      <c r="P14" s="188">
        <v>0</v>
      </c>
      <c r="Q14" s="188">
        <v>0</v>
      </c>
      <c r="R14" s="188">
        <v>0</v>
      </c>
      <c r="S14" s="188">
        <v>0</v>
      </c>
      <c r="T14" s="188">
        <v>0</v>
      </c>
      <c r="U14" s="188">
        <v>0</v>
      </c>
      <c r="V14" s="188">
        <v>0</v>
      </c>
      <c r="W14" s="188">
        <v>0</v>
      </c>
      <c r="X14" s="188">
        <v>0</v>
      </c>
      <c r="Y14" s="188">
        <v>0</v>
      </c>
      <c r="Z14" s="188">
        <v>0</v>
      </c>
      <c r="AA14" s="188">
        <v>0</v>
      </c>
      <c r="AB14" s="188">
        <v>0</v>
      </c>
      <c r="AC14" s="188">
        <v>0</v>
      </c>
      <c r="AD14" s="188">
        <v>0</v>
      </c>
      <c r="AE14" s="188">
        <v>0</v>
      </c>
      <c r="AF14" s="188">
        <v>0</v>
      </c>
      <c r="AG14" s="188">
        <v>0</v>
      </c>
      <c r="AH14" s="188">
        <v>0</v>
      </c>
      <c r="AI14" s="188">
        <v>0</v>
      </c>
      <c r="AJ14" s="188">
        <v>0</v>
      </c>
      <c r="AK14" s="188">
        <v>0</v>
      </c>
      <c r="AL14" s="188">
        <v>0</v>
      </c>
      <c r="AM14" s="188">
        <v>0</v>
      </c>
      <c r="AN14" s="188">
        <v>0</v>
      </c>
      <c r="AO14" s="188">
        <v>0</v>
      </c>
      <c r="AP14" s="188">
        <v>0</v>
      </c>
      <c r="AQ14" s="188">
        <v>0</v>
      </c>
      <c r="AR14" s="188">
        <v>0</v>
      </c>
      <c r="AS14" s="188">
        <v>0</v>
      </c>
      <c r="AT14" s="188">
        <v>0</v>
      </c>
      <c r="AU14" s="188">
        <v>0</v>
      </c>
      <c r="AV14" s="188">
        <v>0</v>
      </c>
      <c r="AW14" s="188">
        <v>0</v>
      </c>
      <c r="AX14" s="188">
        <v>0</v>
      </c>
      <c r="AY14" s="188">
        <v>0</v>
      </c>
      <c r="AZ14" s="188">
        <v>0</v>
      </c>
      <c r="BA14" s="188">
        <v>0</v>
      </c>
      <c r="BB14" s="188">
        <v>0</v>
      </c>
      <c r="BC14" s="188">
        <v>0</v>
      </c>
      <c r="BD14" s="188">
        <v>0</v>
      </c>
      <c r="BE14" s="188">
        <v>0</v>
      </c>
      <c r="BF14" s="188">
        <v>0</v>
      </c>
      <c r="BG14" s="188">
        <v>0</v>
      </c>
      <c r="BH14" s="188">
        <v>0</v>
      </c>
      <c r="BI14" s="188">
        <v>0</v>
      </c>
      <c r="BJ14" s="188">
        <v>0</v>
      </c>
      <c r="BK14" s="188">
        <v>0</v>
      </c>
      <c r="BL14" s="188">
        <v>0</v>
      </c>
      <c r="BM14" s="188">
        <v>3.2178190000000004</v>
      </c>
      <c r="BN14" s="188">
        <v>1.0932219999999999</v>
      </c>
      <c r="BO14" s="188">
        <v>2.1245970000000005</v>
      </c>
      <c r="BP14" s="188">
        <v>1.089472</v>
      </c>
      <c r="BQ14" s="188">
        <v>1.0351250000000007</v>
      </c>
      <c r="BR14" s="188">
        <v>1.0351250000000007</v>
      </c>
      <c r="BS14" s="188">
        <v>4.2649445000000004</v>
      </c>
      <c r="BT14" s="188">
        <v>1.0275417499999999</v>
      </c>
      <c r="BU14">
        <v>3.1651805</v>
      </c>
      <c r="BV14">
        <v>1.04902775</v>
      </c>
      <c r="BW14">
        <v>1.099764</v>
      </c>
      <c r="BX14">
        <v>1.099764</v>
      </c>
    </row>
    <row r="15" spans="1:76">
      <c r="A15" s="91"/>
      <c r="B15" s="189" t="s">
        <v>202</v>
      </c>
      <c r="C15" s="190">
        <v>0</v>
      </c>
      <c r="D15" s="190">
        <v>0</v>
      </c>
      <c r="E15" s="190">
        <v>0</v>
      </c>
      <c r="F15" s="190">
        <v>0</v>
      </c>
      <c r="G15" s="190">
        <v>0</v>
      </c>
      <c r="H15" s="190">
        <v>0</v>
      </c>
      <c r="I15" s="190">
        <v>0</v>
      </c>
      <c r="J15" s="190">
        <v>0</v>
      </c>
      <c r="K15" s="190">
        <v>0</v>
      </c>
      <c r="L15" s="190">
        <v>0</v>
      </c>
      <c r="M15" s="190">
        <v>0</v>
      </c>
      <c r="N15" s="190">
        <v>0</v>
      </c>
      <c r="O15" s="190">
        <v>0</v>
      </c>
      <c r="P15" s="190">
        <v>0</v>
      </c>
      <c r="Q15" s="190">
        <v>0</v>
      </c>
      <c r="R15" s="190">
        <v>0</v>
      </c>
      <c r="S15" s="190">
        <v>0</v>
      </c>
      <c r="T15" s="190">
        <v>0</v>
      </c>
      <c r="U15" s="190">
        <v>0</v>
      </c>
      <c r="V15" s="190">
        <v>0</v>
      </c>
      <c r="W15" s="190">
        <v>0</v>
      </c>
      <c r="X15" s="190">
        <v>0</v>
      </c>
      <c r="Y15" s="190">
        <v>0</v>
      </c>
      <c r="Z15" s="190">
        <v>0</v>
      </c>
      <c r="AA15" s="190">
        <v>0</v>
      </c>
      <c r="AB15" s="190">
        <v>0</v>
      </c>
      <c r="AC15" s="190">
        <v>0</v>
      </c>
      <c r="AD15" s="190">
        <v>0</v>
      </c>
      <c r="AE15" s="190">
        <v>0</v>
      </c>
      <c r="AF15" s="190">
        <v>0</v>
      </c>
      <c r="AG15" s="190">
        <v>0</v>
      </c>
      <c r="AH15" s="190">
        <v>0</v>
      </c>
      <c r="AI15" s="190">
        <v>0</v>
      </c>
      <c r="AJ15" s="190">
        <v>0</v>
      </c>
      <c r="AK15" s="190">
        <v>0</v>
      </c>
      <c r="AL15" s="190">
        <v>0</v>
      </c>
      <c r="AM15" s="190">
        <v>0</v>
      </c>
      <c r="AN15" s="190">
        <v>0</v>
      </c>
      <c r="AO15" s="190">
        <v>0</v>
      </c>
      <c r="AP15" s="190">
        <v>0</v>
      </c>
      <c r="AQ15" s="190">
        <v>0</v>
      </c>
      <c r="AR15" s="190">
        <v>0</v>
      </c>
      <c r="AS15" s="190">
        <v>0</v>
      </c>
      <c r="AT15" s="190">
        <v>0</v>
      </c>
      <c r="AU15" s="190">
        <v>0</v>
      </c>
      <c r="AV15" s="190">
        <v>0</v>
      </c>
      <c r="AW15" s="190">
        <v>0</v>
      </c>
      <c r="AX15" s="190">
        <v>0</v>
      </c>
      <c r="AY15" s="190">
        <v>0</v>
      </c>
      <c r="AZ15" s="190">
        <v>0</v>
      </c>
      <c r="BA15" s="190">
        <v>0</v>
      </c>
      <c r="BB15" s="190">
        <v>0</v>
      </c>
      <c r="BC15" s="190">
        <v>0</v>
      </c>
      <c r="BD15" s="190">
        <v>0</v>
      </c>
      <c r="BE15" s="190">
        <v>6.8073880000000004</v>
      </c>
      <c r="BF15" s="190">
        <v>2.2233330000000002</v>
      </c>
      <c r="BG15" s="190">
        <v>6.8073880000000004</v>
      </c>
      <c r="BH15" s="190">
        <v>2.2233330000000002</v>
      </c>
      <c r="BI15" s="190">
        <v>4.5840550000000002</v>
      </c>
      <c r="BJ15" s="190">
        <v>4.5840550000000002</v>
      </c>
      <c r="BK15" s="190">
        <v>17.264553000000003</v>
      </c>
      <c r="BL15" s="190">
        <v>4.3932770000000003</v>
      </c>
      <c r="BM15" s="190">
        <v>9.6534570000000013</v>
      </c>
      <c r="BN15" s="190">
        <v>3.2796659999999997</v>
      </c>
      <c r="BO15" s="190">
        <v>6.3737910000000015</v>
      </c>
      <c r="BP15" s="190">
        <v>3.2684160000000002</v>
      </c>
      <c r="BQ15" s="190">
        <v>3.1053750000000022</v>
      </c>
      <c r="BR15" s="190">
        <v>3.1053750000000022</v>
      </c>
      <c r="BS15" s="190">
        <v>12.794833500000001</v>
      </c>
      <c r="BT15" s="190">
        <v>3.0826252499999995</v>
      </c>
      <c r="BU15">
        <v>9.4955414999999999</v>
      </c>
      <c r="BV15">
        <v>3.1470832500000001</v>
      </c>
      <c r="BW15">
        <v>3.2992919999999999</v>
      </c>
      <c r="BX15">
        <v>3.2992919999999999</v>
      </c>
    </row>
    <row r="16" spans="1:76">
      <c r="B16" s="183" t="s">
        <v>203</v>
      </c>
      <c r="C16" s="186">
        <v>1586.9463938119993</v>
      </c>
      <c r="D16" s="186">
        <v>819.79143739999972</v>
      </c>
      <c r="E16" s="186">
        <v>767.38578553999946</v>
      </c>
      <c r="F16" s="186">
        <v>767.38578553999969</v>
      </c>
      <c r="G16" s="186">
        <v>3410.5240691599947</v>
      </c>
      <c r="H16" s="186">
        <v>855.29460643999823</v>
      </c>
      <c r="I16" s="186">
        <v>2555.3004834899975</v>
      </c>
      <c r="J16" s="186">
        <v>840.66630479000037</v>
      </c>
      <c r="K16" s="186">
        <v>1714.7</v>
      </c>
      <c r="L16" s="186">
        <v>882.9</v>
      </c>
      <c r="M16" s="186">
        <v>831.77808619000109</v>
      </c>
      <c r="N16" s="186">
        <v>831.77808619000109</v>
      </c>
      <c r="O16" s="186">
        <v>3235.8021994099931</v>
      </c>
      <c r="P16" s="186">
        <v>668.04387301000042</v>
      </c>
      <c r="Q16" s="186">
        <v>2567.900340709999</v>
      </c>
      <c r="R16" s="186">
        <v>1041.8635031499998</v>
      </c>
      <c r="S16" s="186">
        <v>1525.9838192300042</v>
      </c>
      <c r="T16" s="186">
        <v>685.54684309000129</v>
      </c>
      <c r="U16" s="186">
        <v>840.43697613999962</v>
      </c>
      <c r="V16" s="186">
        <v>840.43697613999962</v>
      </c>
      <c r="W16" s="186">
        <v>2152.6127312799945</v>
      </c>
      <c r="X16" s="186">
        <v>554.2374293200005</v>
      </c>
      <c r="Y16" s="186">
        <v>1598.3753019600015</v>
      </c>
      <c r="Z16" s="186">
        <v>399.08972760999961</v>
      </c>
      <c r="AA16" s="186">
        <v>1199.2855743499995</v>
      </c>
      <c r="AB16" s="186">
        <v>562.93558776000032</v>
      </c>
      <c r="AC16" s="186">
        <v>636.34998658999962</v>
      </c>
      <c r="AD16" s="186">
        <v>636.3499865900003</v>
      </c>
      <c r="AE16" s="186">
        <v>1901.5238225400001</v>
      </c>
      <c r="AF16" s="186">
        <v>607.13773501000048</v>
      </c>
      <c r="AG16" s="186">
        <v>1294.3860875299979</v>
      </c>
      <c r="AH16" s="186">
        <v>429.55826332000021</v>
      </c>
      <c r="AI16" s="186">
        <v>864.82782421000149</v>
      </c>
      <c r="AJ16" s="186">
        <v>338.61493153000021</v>
      </c>
      <c r="AK16" s="186">
        <v>526.2128926799993</v>
      </c>
      <c r="AL16" s="186">
        <v>526.2128926799993</v>
      </c>
      <c r="AM16" s="186">
        <v>1994.4655669600011</v>
      </c>
      <c r="AN16" s="186">
        <v>496.17167362999993</v>
      </c>
      <c r="AO16" s="186">
        <v>1498.2938933300004</v>
      </c>
      <c r="AP16" s="186">
        <v>555.13711584999987</v>
      </c>
      <c r="AQ16" s="186">
        <v>943.1567774799995</v>
      </c>
      <c r="AR16" s="186">
        <v>509.75300924999976</v>
      </c>
      <c r="AS16" s="186">
        <v>433.4038000000001</v>
      </c>
      <c r="AT16" s="186">
        <v>433.4038000000001</v>
      </c>
      <c r="AU16" s="186">
        <v>1588.9054599999999</v>
      </c>
      <c r="AV16" s="186">
        <v>460.49313999999993</v>
      </c>
      <c r="AW16" s="186">
        <v>1128.4246000000001</v>
      </c>
      <c r="AX16" s="186">
        <v>431.89830000000001</v>
      </c>
      <c r="AY16" s="186">
        <v>696.53524106999987</v>
      </c>
      <c r="AZ16" s="186">
        <v>434.05131813999998</v>
      </c>
      <c r="BA16" s="186">
        <v>262</v>
      </c>
      <c r="BB16" s="186">
        <v>262</v>
      </c>
      <c r="BC16" s="186">
        <v>1912.9049799999998</v>
      </c>
      <c r="BD16" s="186">
        <v>285.32735683999988</v>
      </c>
      <c r="BE16" s="186">
        <v>1629.8722471600001</v>
      </c>
      <c r="BF16" s="186">
        <v>407.06108715999983</v>
      </c>
      <c r="BG16" s="186">
        <v>1220.5878270000005</v>
      </c>
      <c r="BH16" s="186">
        <v>468.60220270000025</v>
      </c>
      <c r="BI16" s="186">
        <v>751.9856242999997</v>
      </c>
      <c r="BJ16" s="186">
        <v>751.9856242999997</v>
      </c>
      <c r="BK16" s="186">
        <v>1396.2914400000002</v>
      </c>
      <c r="BL16" s="186">
        <v>317.41486115000038</v>
      </c>
      <c r="BM16" s="186">
        <v>1082.094398</v>
      </c>
      <c r="BN16" s="186">
        <v>358.38826800000004</v>
      </c>
      <c r="BO16" s="186">
        <v>723.70613000000014</v>
      </c>
      <c r="BP16" s="186">
        <v>412.8862059999999</v>
      </c>
      <c r="BQ16" s="186">
        <v>310.81992400000001</v>
      </c>
      <c r="BR16" s="186">
        <v>310.81992400000001</v>
      </c>
      <c r="BS16" s="186">
        <v>1250.0599264999996</v>
      </c>
      <c r="BT16" s="186">
        <v>333.54821774999965</v>
      </c>
      <c r="BU16">
        <v>916.29629849999992</v>
      </c>
      <c r="BV16">
        <v>373.64475675000028</v>
      </c>
      <c r="BW16">
        <v>270.56470799999988</v>
      </c>
      <c r="BX16">
        <v>270.56470799999988</v>
      </c>
    </row>
    <row r="17" spans="1:76">
      <c r="B17" s="183"/>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86"/>
      <c r="BK17" s="191"/>
      <c r="BL17" s="186"/>
      <c r="BM17" s="191"/>
      <c r="BN17" s="191"/>
      <c r="BO17" s="191"/>
      <c r="BP17" s="191"/>
      <c r="BQ17" s="191"/>
      <c r="BR17" s="191"/>
      <c r="BS17" s="191"/>
      <c r="BT17" s="191"/>
    </row>
    <row r="18" spans="1:76">
      <c r="B18" s="183"/>
      <c r="C18" s="191"/>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86"/>
      <c r="BK18" s="191"/>
      <c r="BL18" s="186"/>
      <c r="BM18" s="191"/>
      <c r="BN18" s="191"/>
      <c r="BO18" s="191"/>
      <c r="BP18" s="191"/>
      <c r="BQ18" s="191"/>
      <c r="BR18" s="191"/>
      <c r="BS18" s="191"/>
      <c r="BT18" s="191"/>
    </row>
    <row r="19" spans="1:76" ht="15">
      <c r="A19" s="174"/>
      <c r="B19" s="183"/>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1"/>
      <c r="BG19" s="191"/>
      <c r="BH19" s="191"/>
      <c r="BI19" s="191"/>
      <c r="BJ19" s="186"/>
      <c r="BK19" s="191"/>
      <c r="BL19" s="186"/>
      <c r="BM19" s="191"/>
      <c r="BN19" s="191"/>
      <c r="BO19" s="191"/>
      <c r="BP19" s="191"/>
      <c r="BQ19" s="191"/>
      <c r="BR19" s="191"/>
      <c r="BS19" s="191"/>
      <c r="BT19" s="191"/>
    </row>
    <row r="20" spans="1:76" ht="15">
      <c r="A20" s="174"/>
      <c r="B20" s="183"/>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86"/>
      <c r="BK20" s="191"/>
      <c r="BL20" s="186"/>
      <c r="BM20" s="191"/>
      <c r="BN20" s="191"/>
      <c r="BO20" s="191"/>
      <c r="BP20" s="191"/>
      <c r="BQ20" s="191"/>
      <c r="BR20" s="191"/>
      <c r="BS20" s="191"/>
      <c r="BT20" s="191"/>
    </row>
    <row r="21" spans="1:76">
      <c r="B21" s="183" t="s">
        <v>204</v>
      </c>
      <c r="C21" s="186">
        <v>27339.490747709999</v>
      </c>
      <c r="D21" s="186">
        <v>27339.490747709999</v>
      </c>
      <c r="E21" s="186">
        <v>26245.856722590001</v>
      </c>
      <c r="F21" s="186">
        <v>26245.856722590001</v>
      </c>
      <c r="G21" s="186">
        <v>27836.720387530004</v>
      </c>
      <c r="H21" s="186">
        <v>27836.720387530004</v>
      </c>
      <c r="I21" s="186">
        <v>26985.131629660002</v>
      </c>
      <c r="J21" s="186">
        <v>26985.131629660002</v>
      </c>
      <c r="K21" s="186">
        <v>26095</v>
      </c>
      <c r="L21" s="186">
        <v>26095</v>
      </c>
      <c r="M21" s="186">
        <v>25171.851254289999</v>
      </c>
      <c r="N21" s="186">
        <v>25171.851254289999</v>
      </c>
      <c r="O21" s="186">
        <v>26213.132288000001</v>
      </c>
      <c r="P21" s="186">
        <v>26213.132288000001</v>
      </c>
      <c r="Q21" s="186">
        <v>22511.3226344</v>
      </c>
      <c r="R21" s="186">
        <v>22511.3226344</v>
      </c>
      <c r="S21" s="186">
        <v>21716.042453170001</v>
      </c>
      <c r="T21" s="186">
        <v>21716.042453170001</v>
      </c>
      <c r="U21" s="186">
        <v>20660.833136879995</v>
      </c>
      <c r="V21" s="186">
        <v>20660.833136879995</v>
      </c>
      <c r="W21" s="186">
        <v>20659.741488639993</v>
      </c>
      <c r="X21" s="186">
        <v>20659.741488639993</v>
      </c>
      <c r="Y21" s="186">
        <v>20208.823378450001</v>
      </c>
      <c r="Z21" s="186">
        <v>20208.823378450001</v>
      </c>
      <c r="AA21" s="186">
        <v>19864.610736030005</v>
      </c>
      <c r="AB21" s="186">
        <v>19864.610736030005</v>
      </c>
      <c r="AC21" s="186">
        <v>19258.067708909999</v>
      </c>
      <c r="AD21" s="186">
        <v>19258.067708909999</v>
      </c>
      <c r="AE21" s="186">
        <v>19925.254555320007</v>
      </c>
      <c r="AF21" s="186">
        <v>19925.254555320007</v>
      </c>
      <c r="AG21" s="186">
        <v>19392.81687689</v>
      </c>
      <c r="AH21" s="186">
        <v>19392.81687689</v>
      </c>
      <c r="AI21" s="186">
        <v>18790.161076489996</v>
      </c>
      <c r="AJ21" s="186">
        <v>18790.161076489996</v>
      </c>
      <c r="AK21" s="186">
        <v>18338.85350261</v>
      </c>
      <c r="AL21" s="186">
        <v>18338.85350261</v>
      </c>
      <c r="AM21" s="186">
        <v>18705.852638249999</v>
      </c>
      <c r="AN21" s="186">
        <v>18705.852638249999</v>
      </c>
      <c r="AO21" s="186">
        <v>18742.817094410002</v>
      </c>
      <c r="AP21" s="186">
        <v>18742.817094410002</v>
      </c>
      <c r="AQ21" s="186">
        <v>17791.42000573</v>
      </c>
      <c r="AR21" s="186">
        <v>17791.42000573</v>
      </c>
      <c r="AS21" s="186">
        <v>17304.41509002</v>
      </c>
      <c r="AT21" s="186">
        <v>17304.41509002</v>
      </c>
      <c r="AU21" s="186">
        <v>17135.459832</v>
      </c>
      <c r="AV21" s="186">
        <v>17135.459832</v>
      </c>
      <c r="AW21" s="186">
        <v>16654.883699999998</v>
      </c>
      <c r="AX21" s="186">
        <v>16654.883699999998</v>
      </c>
      <c r="AY21" s="186">
        <v>16244.309691809998</v>
      </c>
      <c r="AZ21" s="186">
        <v>16244.309691809998</v>
      </c>
      <c r="BA21" s="186">
        <v>15504</v>
      </c>
      <c r="BB21" s="186">
        <v>15504</v>
      </c>
      <c r="BC21" s="186">
        <v>15902.865877999999</v>
      </c>
      <c r="BD21" s="186">
        <v>15902.865877999999</v>
      </c>
      <c r="BE21" s="186">
        <v>15781.623224370029</v>
      </c>
      <c r="BF21" s="186">
        <v>15781.623224370029</v>
      </c>
      <c r="BG21" s="186">
        <v>15088.845469150001</v>
      </c>
      <c r="BH21" s="186">
        <v>15088.845469150001</v>
      </c>
      <c r="BI21" s="186">
        <v>14604.36419099</v>
      </c>
      <c r="BJ21" s="186">
        <v>14604.36419099</v>
      </c>
      <c r="BK21" s="186">
        <v>14761.540622534032</v>
      </c>
      <c r="BL21" s="186">
        <v>14761.540622534032</v>
      </c>
      <c r="BM21" s="186">
        <v>13772.911895999998</v>
      </c>
      <c r="BN21" s="186">
        <v>13772.911895999998</v>
      </c>
      <c r="BO21" s="186">
        <v>13419.826445000001</v>
      </c>
      <c r="BP21" s="186">
        <v>13419.826445000001</v>
      </c>
      <c r="BQ21" s="186">
        <v>13006.999244000001</v>
      </c>
      <c r="BR21" s="186">
        <v>13006.999244000001</v>
      </c>
      <c r="BS21" s="186">
        <v>13331.214576718428</v>
      </c>
      <c r="BT21" s="186">
        <v>13331.214576718428</v>
      </c>
      <c r="BU21">
        <v>12991.201010299999</v>
      </c>
      <c r="BV21">
        <v>12991.201010299999</v>
      </c>
      <c r="BW21">
        <v>12369.748290755098</v>
      </c>
      <c r="BX21">
        <v>12369.748290755098</v>
      </c>
    </row>
    <row r="22" spans="1:76">
      <c r="B22" s="189" t="s">
        <v>205</v>
      </c>
      <c r="C22" s="190">
        <v>2169.86</v>
      </c>
      <c r="D22" s="190">
        <v>2169.86</v>
      </c>
      <c r="E22" s="190">
        <v>1870.86</v>
      </c>
      <c r="F22" s="190">
        <v>1870.86</v>
      </c>
      <c r="G22" s="190">
        <v>1870.86</v>
      </c>
      <c r="H22" s="190">
        <v>1870.86</v>
      </c>
      <c r="I22" s="190">
        <v>1870.86</v>
      </c>
      <c r="J22" s="190">
        <v>1870.86</v>
      </c>
      <c r="K22" s="190">
        <v>1871</v>
      </c>
      <c r="L22" s="190">
        <v>1871</v>
      </c>
      <c r="M22" s="190">
        <v>1820.86</v>
      </c>
      <c r="N22" s="190">
        <v>1820.86</v>
      </c>
      <c r="O22" s="190">
        <v>1820.86</v>
      </c>
      <c r="P22" s="190">
        <v>1820.86</v>
      </c>
      <c r="Q22" s="190">
        <v>1720.9208404799999</v>
      </c>
      <c r="R22" s="190">
        <v>1720.9208404799999</v>
      </c>
      <c r="S22" s="190">
        <v>1919.86</v>
      </c>
      <c r="T22" s="190">
        <v>1919.86</v>
      </c>
      <c r="U22" s="190">
        <v>1500</v>
      </c>
      <c r="V22" s="190">
        <v>1500</v>
      </c>
      <c r="W22" s="190">
        <v>1000</v>
      </c>
      <c r="X22" s="190">
        <v>1000</v>
      </c>
      <c r="Y22" s="190">
        <v>1000</v>
      </c>
      <c r="Z22" s="190">
        <v>1000</v>
      </c>
      <c r="AA22" s="190">
        <v>1000</v>
      </c>
      <c r="AB22" s="190">
        <v>1000</v>
      </c>
      <c r="AC22" s="190">
        <v>1000</v>
      </c>
      <c r="AD22" s="190">
        <v>1000</v>
      </c>
      <c r="AE22" s="190">
        <v>1000</v>
      </c>
      <c r="AF22" s="190">
        <v>1000</v>
      </c>
      <c r="AG22" s="190">
        <v>1000</v>
      </c>
      <c r="AH22" s="190">
        <v>1000</v>
      </c>
      <c r="AI22" s="190">
        <v>1000</v>
      </c>
      <c r="AJ22" s="190">
        <v>1000</v>
      </c>
      <c r="AK22" s="190">
        <v>1000</v>
      </c>
      <c r="AL22" s="190">
        <v>1000</v>
      </c>
      <c r="AM22" s="190">
        <v>1000</v>
      </c>
      <c r="AN22" s="190">
        <v>1000</v>
      </c>
      <c r="AO22" s="190">
        <v>1000</v>
      </c>
      <c r="AP22" s="190">
        <v>1000</v>
      </c>
      <c r="AQ22" s="190">
        <v>650</v>
      </c>
      <c r="AR22" s="190">
        <v>650</v>
      </c>
      <c r="AS22" s="190">
        <v>650</v>
      </c>
      <c r="AT22" s="190">
        <v>650</v>
      </c>
      <c r="AU22" s="190">
        <v>650</v>
      </c>
      <c r="AV22" s="190">
        <v>650</v>
      </c>
      <c r="AW22" s="190">
        <v>650</v>
      </c>
      <c r="AX22" s="190">
        <v>650</v>
      </c>
      <c r="AY22" s="190">
        <v>650</v>
      </c>
      <c r="AZ22" s="190">
        <v>650</v>
      </c>
      <c r="BA22" s="190">
        <v>300</v>
      </c>
      <c r="BB22" s="190">
        <v>300</v>
      </c>
      <c r="BC22" s="190">
        <v>300.00475699999998</v>
      </c>
      <c r="BD22" s="190">
        <v>300.00475699999998</v>
      </c>
      <c r="BE22" s="190">
        <v>493.44836554</v>
      </c>
      <c r="BF22" s="190">
        <v>493.44836554</v>
      </c>
      <c r="BG22" s="190">
        <v>200</v>
      </c>
      <c r="BH22" s="190">
        <v>200</v>
      </c>
      <c r="BI22" s="190">
        <v>200</v>
      </c>
      <c r="BJ22" s="190">
        <v>200</v>
      </c>
      <c r="BK22" s="190">
        <v>400</v>
      </c>
      <c r="BL22" s="190">
        <v>400</v>
      </c>
      <c r="BM22" s="190">
        <v>400</v>
      </c>
      <c r="BN22" s="190">
        <v>400</v>
      </c>
      <c r="BO22" s="190">
        <v>400</v>
      </c>
      <c r="BP22" s="190">
        <v>400</v>
      </c>
      <c r="BQ22" s="190">
        <v>400</v>
      </c>
      <c r="BR22" s="190">
        <v>400</v>
      </c>
      <c r="BS22" s="190">
        <v>400</v>
      </c>
      <c r="BT22" s="190">
        <v>400</v>
      </c>
      <c r="BU22">
        <v>400</v>
      </c>
      <c r="BV22">
        <v>400</v>
      </c>
      <c r="BW22">
        <v>400</v>
      </c>
      <c r="BX22">
        <v>400</v>
      </c>
    </row>
    <row r="23" spans="1:76">
      <c r="B23" s="183" t="s">
        <v>206</v>
      </c>
      <c r="C23" s="186">
        <v>25169.630747709998</v>
      </c>
      <c r="D23" s="186">
        <v>25169.630747709998</v>
      </c>
      <c r="E23" s="186">
        <v>24374.99672259</v>
      </c>
      <c r="F23" s="186">
        <v>24374.99672259</v>
      </c>
      <c r="G23" s="186">
        <v>25965.860387530003</v>
      </c>
      <c r="H23" s="186">
        <v>25965.860387530003</v>
      </c>
      <c r="I23" s="186">
        <v>25114.271629660001</v>
      </c>
      <c r="J23" s="186">
        <v>25114.271629660001</v>
      </c>
      <c r="K23" s="186">
        <v>24223.9</v>
      </c>
      <c r="L23" s="186">
        <v>24224</v>
      </c>
      <c r="M23" s="186">
        <v>23350.991254289998</v>
      </c>
      <c r="N23" s="186">
        <v>23350.991254289998</v>
      </c>
      <c r="O23" s="186">
        <v>24392.272288</v>
      </c>
      <c r="P23" s="186">
        <v>24392.272288</v>
      </c>
      <c r="Q23" s="186">
        <v>20790.401793919998</v>
      </c>
      <c r="R23" s="186">
        <v>20790.401793919998</v>
      </c>
      <c r="S23" s="186">
        <v>19796.18245317</v>
      </c>
      <c r="T23" s="186">
        <v>19796.18245317</v>
      </c>
      <c r="U23" s="186">
        <v>19160.833136879995</v>
      </c>
      <c r="V23" s="186">
        <v>19160.833136879995</v>
      </c>
      <c r="W23" s="186">
        <v>19659.741488639993</v>
      </c>
      <c r="X23" s="186">
        <v>19659.741488639993</v>
      </c>
      <c r="Y23" s="186">
        <v>19208.823378450001</v>
      </c>
      <c r="Z23" s="186">
        <v>19208.823378450001</v>
      </c>
      <c r="AA23" s="186">
        <v>18864.610736030005</v>
      </c>
      <c r="AB23" s="186">
        <v>18864.610736030005</v>
      </c>
      <c r="AC23" s="186">
        <v>18258.067708909999</v>
      </c>
      <c r="AD23" s="186">
        <v>18258.067708909999</v>
      </c>
      <c r="AE23" s="186">
        <v>18925.254555320007</v>
      </c>
      <c r="AF23" s="186">
        <v>18925.254555320007</v>
      </c>
      <c r="AG23" s="186">
        <v>18392.81687689</v>
      </c>
      <c r="AH23" s="186">
        <v>18392.81687689</v>
      </c>
      <c r="AI23" s="186">
        <v>17790.161076489996</v>
      </c>
      <c r="AJ23" s="186">
        <v>17790.161076489996</v>
      </c>
      <c r="AK23" s="186">
        <v>17338.85350261</v>
      </c>
      <c r="AL23" s="186">
        <v>17338.85350261</v>
      </c>
      <c r="AM23" s="186">
        <v>17705.852638249999</v>
      </c>
      <c r="AN23" s="186">
        <v>17705.852638249999</v>
      </c>
      <c r="AO23" s="186">
        <v>17742.817094410002</v>
      </c>
      <c r="AP23" s="186">
        <v>17742.817094410002</v>
      </c>
      <c r="AQ23" s="186">
        <v>17141.42000573</v>
      </c>
      <c r="AR23" s="186">
        <v>17141.42000573</v>
      </c>
      <c r="AS23" s="186">
        <v>16654.41509002</v>
      </c>
      <c r="AT23" s="186">
        <v>16654.41509002</v>
      </c>
      <c r="AU23" s="186">
        <v>16485.459832</v>
      </c>
      <c r="AV23" s="186">
        <v>16485.459832</v>
      </c>
      <c r="AW23" s="186">
        <v>16004.8837</v>
      </c>
      <c r="AX23" s="186">
        <v>16004.8837</v>
      </c>
      <c r="AY23" s="186">
        <v>15594.309691809998</v>
      </c>
      <c r="AZ23" s="186">
        <v>15594.309691809998</v>
      </c>
      <c r="BA23" s="186">
        <v>15204</v>
      </c>
      <c r="BB23" s="186">
        <v>15204</v>
      </c>
      <c r="BC23" s="186">
        <v>15602.861120999998</v>
      </c>
      <c r="BD23" s="186">
        <v>15602.861120999998</v>
      </c>
      <c r="BE23" s="186">
        <v>15288.174858830029</v>
      </c>
      <c r="BF23" s="186">
        <v>15288.174858830029</v>
      </c>
      <c r="BG23" s="186">
        <v>14888.845469150001</v>
      </c>
      <c r="BH23" s="186">
        <v>14888.845469150001</v>
      </c>
      <c r="BI23" s="186">
        <v>14404.36419099</v>
      </c>
      <c r="BJ23" s="186">
        <v>14404.36419099</v>
      </c>
      <c r="BK23" s="186">
        <v>14361.540622534032</v>
      </c>
      <c r="BL23" s="186">
        <v>14361.540622534032</v>
      </c>
      <c r="BM23" s="186">
        <v>13372.911895999998</v>
      </c>
      <c r="BN23" s="186">
        <v>13372.911895999998</v>
      </c>
      <c r="BO23" s="186">
        <v>13019.826445000001</v>
      </c>
      <c r="BP23" s="186">
        <v>13019.826445000001</v>
      </c>
      <c r="BQ23" s="186">
        <v>12606.999244000001</v>
      </c>
      <c r="BR23" s="186">
        <v>12606.999244000001</v>
      </c>
      <c r="BS23" s="186">
        <v>12931.214576718428</v>
      </c>
      <c r="BT23" s="186">
        <v>12931.214576718428</v>
      </c>
      <c r="BU23">
        <v>12591.201010299999</v>
      </c>
      <c r="BV23">
        <v>12591.201010299999</v>
      </c>
      <c r="BW23">
        <v>11969.748290755098</v>
      </c>
      <c r="BX23">
        <v>11969.748290755098</v>
      </c>
    </row>
    <row r="24" spans="1:76" ht="15">
      <c r="A24" s="174"/>
      <c r="B24" s="183"/>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row>
    <row r="25" spans="1:76" ht="15">
      <c r="A25" s="174"/>
      <c r="B25" s="183"/>
      <c r="C25" s="191"/>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row>
    <row r="26" spans="1:76">
      <c r="B26" s="184" t="s">
        <v>207</v>
      </c>
      <c r="C26" s="186">
        <v>25170.162619276671</v>
      </c>
      <c r="D26" s="186"/>
      <c r="E26" s="186">
        <v>25170.428555060003</v>
      </c>
      <c r="F26" s="186"/>
      <c r="G26" s="186">
        <v>24609.460932066002</v>
      </c>
      <c r="H26" s="186"/>
      <c r="I26" s="186">
        <v>24270.3610682</v>
      </c>
      <c r="J26" s="186"/>
      <c r="K26" s="186">
        <v>23989.1</v>
      </c>
      <c r="L26" s="186"/>
      <c r="M26" s="186">
        <v>23871.631771144999</v>
      </c>
      <c r="N26" s="186"/>
      <c r="O26" s="186">
        <v>20443.101012088748</v>
      </c>
      <c r="P26" s="186"/>
      <c r="Q26" s="186">
        <v>19851.789718152497</v>
      </c>
      <c r="R26" s="186"/>
      <c r="S26" s="186">
        <v>19538.919026229996</v>
      </c>
      <c r="T26" s="186"/>
      <c r="U26" s="186">
        <v>19410.287312759996</v>
      </c>
      <c r="V26" s="186"/>
      <c r="W26" s="186">
        <v>18983.299573470002</v>
      </c>
      <c r="X26" s="186"/>
      <c r="Y26" s="186">
        <v>18814.189094677506</v>
      </c>
      <c r="Z26" s="186"/>
      <c r="AA26" s="186">
        <v>18682.644333420005</v>
      </c>
      <c r="AB26" s="186"/>
      <c r="AC26" s="186">
        <v>18591.661132115005</v>
      </c>
      <c r="AD26" s="186"/>
      <c r="AE26" s="186">
        <v>18030.587729911997</v>
      </c>
      <c r="AF26" s="186"/>
      <c r="AG26" s="186">
        <v>17806.921023559997</v>
      </c>
      <c r="AH26" s="186"/>
      <c r="AI26" s="186">
        <v>17611.622405783331</v>
      </c>
      <c r="AJ26" s="186"/>
      <c r="AK26" s="186">
        <v>17522.353070429999</v>
      </c>
      <c r="AL26" s="186"/>
      <c r="AM26" s="186">
        <v>17145.992932082001</v>
      </c>
      <c r="AN26" s="186"/>
      <c r="AO26" s="186">
        <v>17006.02800554</v>
      </c>
      <c r="AP26" s="186"/>
      <c r="AQ26" s="186">
        <v>16760.431642583335</v>
      </c>
      <c r="AR26" s="186"/>
      <c r="AS26" s="186">
        <v>16569.937461009999</v>
      </c>
      <c r="AT26" s="186"/>
      <c r="AU26" s="186">
        <v>15778.284375975996</v>
      </c>
      <c r="AV26" s="186"/>
      <c r="AW26" s="186">
        <v>15601.4905</v>
      </c>
      <c r="AX26" s="186"/>
      <c r="AY26" s="186">
        <v>15467.026119293332</v>
      </c>
      <c r="AZ26" s="186"/>
      <c r="BA26" s="186">
        <v>15403</v>
      </c>
      <c r="BB26" s="186"/>
      <c r="BC26" s="186">
        <v>14909.157252500812</v>
      </c>
      <c r="BD26" s="186"/>
      <c r="BE26" s="186">
        <v>14735.731285376014</v>
      </c>
      <c r="BF26" s="183"/>
      <c r="BG26" s="186">
        <v>14551.583427558013</v>
      </c>
      <c r="BH26" s="191"/>
      <c r="BI26" s="186">
        <v>14382.952406762015</v>
      </c>
      <c r="BJ26" s="186"/>
      <c r="BK26" s="186">
        <v>13258.498556850493</v>
      </c>
      <c r="BL26" s="186"/>
      <c r="BM26" s="186">
        <v>12982.738040429605</v>
      </c>
      <c r="BN26" s="186"/>
      <c r="BO26" s="186">
        <v>12852.68008857281</v>
      </c>
      <c r="BP26" s="186"/>
      <c r="BQ26" s="186">
        <v>12769.106910359214</v>
      </c>
      <c r="BR26" s="186"/>
      <c r="BS26" s="186">
        <v>12278.142865354706</v>
      </c>
      <c r="BT26" s="186"/>
      <c r="BU26">
        <v>12114.874937513774</v>
      </c>
      <c r="BW26">
        <v>11838.572369877549</v>
      </c>
    </row>
    <row r="27" spans="1:76">
      <c r="B27" s="184" t="s">
        <v>209</v>
      </c>
      <c r="C27" s="186"/>
      <c r="D27" s="186">
        <v>24772.313735149997</v>
      </c>
      <c r="E27" s="186"/>
      <c r="F27" s="186">
        <v>25170.428555060003</v>
      </c>
      <c r="G27" s="186"/>
      <c r="H27" s="186">
        <v>25540.066008595</v>
      </c>
      <c r="I27" s="186"/>
      <c r="J27" s="186">
        <v>24669.090365255001</v>
      </c>
      <c r="K27" s="186"/>
      <c r="L27" s="186">
        <v>23787</v>
      </c>
      <c r="M27" s="186"/>
      <c r="N27" s="186">
        <v>23871.631771144999</v>
      </c>
      <c r="O27" s="186"/>
      <c r="P27" s="186">
        <v>23087.426487399996</v>
      </c>
      <c r="Q27" s="186"/>
      <c r="R27" s="186">
        <v>20293.292123544998</v>
      </c>
      <c r="S27" s="186"/>
      <c r="T27" s="186">
        <v>19478.507795024998</v>
      </c>
      <c r="U27" s="186"/>
      <c r="V27" s="186">
        <v>19410.287312759996</v>
      </c>
      <c r="W27" s="186"/>
      <c r="X27" s="186">
        <v>19434.282433544999</v>
      </c>
      <c r="Y27" s="186"/>
      <c r="Z27" s="186">
        <v>19036.717057240003</v>
      </c>
      <c r="AA27" s="186"/>
      <c r="AB27" s="186">
        <v>18561.33922247</v>
      </c>
      <c r="AC27" s="186"/>
      <c r="AD27" s="186">
        <v>18591.661132115005</v>
      </c>
      <c r="AE27" s="186"/>
      <c r="AF27" s="186">
        <v>18659.035716105005</v>
      </c>
      <c r="AG27" s="186"/>
      <c r="AH27" s="186">
        <v>18091.488976689998</v>
      </c>
      <c r="AI27" s="186"/>
      <c r="AJ27" s="186">
        <v>17564.507289549998</v>
      </c>
      <c r="AK27" s="186"/>
      <c r="AL27" s="186">
        <v>17522.353070429999</v>
      </c>
      <c r="AM27" s="186"/>
      <c r="AN27" s="186">
        <v>17724.334866329998</v>
      </c>
      <c r="AO27" s="186"/>
      <c r="AP27" s="186">
        <v>17442.118550070001</v>
      </c>
      <c r="AQ27" s="186"/>
      <c r="AR27" s="186">
        <v>16897.917547875</v>
      </c>
      <c r="AS27" s="186"/>
      <c r="AT27" s="186">
        <v>16569.937461009999</v>
      </c>
      <c r="AU27" s="186"/>
      <c r="AV27" s="186">
        <v>16245.171761</v>
      </c>
      <c r="AW27" s="186"/>
      <c r="AX27" s="186">
        <v>15799.5967</v>
      </c>
      <c r="AY27" s="186">
        <v>0</v>
      </c>
      <c r="AZ27" s="186">
        <v>15399.108618439997</v>
      </c>
      <c r="BA27" s="186"/>
      <c r="BB27" s="186">
        <v>15403</v>
      </c>
      <c r="BC27" s="186">
        <v>0</v>
      </c>
      <c r="BD27" s="186">
        <v>15445.517989915013</v>
      </c>
      <c r="BE27" s="186">
        <v>0</v>
      </c>
      <c r="BF27" s="192">
        <v>15088.510163990015</v>
      </c>
      <c r="BG27" s="191"/>
      <c r="BH27" s="192">
        <v>14646.60483007</v>
      </c>
      <c r="BI27" s="186"/>
      <c r="BJ27" s="192">
        <v>14382.952406762015</v>
      </c>
      <c r="BK27" s="186"/>
      <c r="BL27" s="192">
        <v>13867.226259267016</v>
      </c>
      <c r="BM27" s="186"/>
      <c r="BN27" s="192">
        <v>13196.369170499998</v>
      </c>
      <c r="BO27" s="186"/>
      <c r="BP27" s="192">
        <v>12813.412844500001</v>
      </c>
      <c r="BQ27" s="186"/>
      <c r="BR27" s="192">
        <v>12769.106910359214</v>
      </c>
      <c r="BS27" s="186"/>
      <c r="BT27" s="192">
        <v>12761.207793509213</v>
      </c>
      <c r="BV27">
        <v>12391.177505149999</v>
      </c>
      <c r="BX27">
        <v>11838.572369877549</v>
      </c>
    </row>
    <row r="28" spans="1:76" ht="15">
      <c r="A28" s="174"/>
      <c r="B28" s="183"/>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1"/>
      <c r="AY28" s="191"/>
      <c r="AZ28" s="191"/>
      <c r="BA28" s="191"/>
      <c r="BB28" s="191"/>
      <c r="BC28" s="191"/>
      <c r="BD28" s="191"/>
      <c r="BE28" s="191"/>
      <c r="BF28" s="191"/>
      <c r="BG28" s="191"/>
      <c r="BH28" s="191"/>
      <c r="BI28" s="191"/>
      <c r="BJ28" s="191"/>
      <c r="BK28" s="191"/>
      <c r="BL28" s="191"/>
      <c r="BM28" s="191"/>
      <c r="BN28" s="191"/>
      <c r="BO28" s="191"/>
      <c r="BP28" s="191"/>
      <c r="BQ28" s="191"/>
      <c r="BR28" s="191"/>
      <c r="BS28" s="191"/>
      <c r="BT28" s="191"/>
    </row>
    <row r="29" spans="1:76">
      <c r="B29" s="183" t="s">
        <v>210</v>
      </c>
      <c r="C29" s="186">
        <v>3200.1957665269597</v>
      </c>
      <c r="D29" s="186">
        <v>3288.1744467142848</v>
      </c>
      <c r="E29" s="186">
        <v>3112.175685801109</v>
      </c>
      <c r="F29" s="186">
        <v>3112.1756858011095</v>
      </c>
      <c r="G29" s="186">
        <v>3410.5240691599952</v>
      </c>
      <c r="H29" s="186">
        <v>3393.2883842456449</v>
      </c>
      <c r="I29" s="186">
        <v>3416.4273863510957</v>
      </c>
      <c r="J29" s="186">
        <v>3335.2521874820668</v>
      </c>
      <c r="K29" s="186">
        <v>3458</v>
      </c>
      <c r="L29" s="186">
        <v>3541</v>
      </c>
      <c r="M29" s="186">
        <v>3373.3222384372266</v>
      </c>
      <c r="N29" s="186">
        <v>3373.3222384372266</v>
      </c>
      <c r="O29" s="186">
        <v>3235.8021994099931</v>
      </c>
      <c r="P29" s="186">
        <v>2657.65279914848</v>
      </c>
      <c r="Q29" s="186">
        <v>3430.1150536491232</v>
      </c>
      <c r="R29" s="186">
        <v>4144.8048060097817</v>
      </c>
      <c r="S29" s="186">
        <v>3068.73669141858</v>
      </c>
      <c r="T29" s="186">
        <v>2757.2543359444007</v>
      </c>
      <c r="U29" s="186">
        <v>3380.2190468927461</v>
      </c>
      <c r="V29" s="186">
        <v>3380.2190468927461</v>
      </c>
      <c r="W29" s="186">
        <v>2152.6127312799945</v>
      </c>
      <c r="X29" s="186">
        <v>2198.8767576282626</v>
      </c>
      <c r="Y29" s="186">
        <v>2137.0219238659361</v>
      </c>
      <c r="Z29" s="186">
        <v>1583.3451149744551</v>
      </c>
      <c r="AA29" s="186">
        <v>2418.4488101533138</v>
      </c>
      <c r="AB29" s="186">
        <v>2257.9284564000013</v>
      </c>
      <c r="AC29" s="186">
        <v>2580.7527233927763</v>
      </c>
      <c r="AD29" s="186">
        <v>2580.752723392779</v>
      </c>
      <c r="AE29" s="186">
        <v>1901.5238225400001</v>
      </c>
      <c r="AF29" s="186">
        <v>2408.7529704201106</v>
      </c>
      <c r="AG29" s="186">
        <v>1730.5894576866272</v>
      </c>
      <c r="AH29" s="186">
        <v>1704.2257186065226</v>
      </c>
      <c r="AI29" s="186">
        <v>1743.989811252213</v>
      </c>
      <c r="AJ29" s="186">
        <v>1358.1807693236274</v>
      </c>
      <c r="AK29" s="186">
        <v>2134.0856203133303</v>
      </c>
      <c r="AL29" s="186">
        <v>2134.0856203133303</v>
      </c>
      <c r="AM29" s="186">
        <v>1994.4655669600011</v>
      </c>
      <c r="AN29" s="186">
        <v>1968.5071834233693</v>
      </c>
      <c r="AO29" s="186">
        <v>2003.2134471261909</v>
      </c>
      <c r="AP29" s="186">
        <v>2202.4461661440209</v>
      </c>
      <c r="AQ29" s="186">
        <v>1901.9459877359106</v>
      </c>
      <c r="AR29" s="186">
        <v>2044.613718420329</v>
      </c>
      <c r="AS29" s="186">
        <v>1757.6931888888892</v>
      </c>
      <c r="AT29" s="186">
        <v>1757.6931888888892</v>
      </c>
      <c r="AU29" s="186">
        <v>1588.9054599999997</v>
      </c>
      <c r="AV29" s="186">
        <v>1831.9618395652171</v>
      </c>
      <c r="AW29" s="186">
        <v>1507.3117</v>
      </c>
      <c r="AX29" s="186">
        <v>1718.204</v>
      </c>
      <c r="AY29" s="186">
        <v>1400.7247155583514</v>
      </c>
      <c r="AZ29" s="186">
        <v>1745.7448619696702</v>
      </c>
      <c r="BA29" s="186">
        <v>1056</v>
      </c>
      <c r="BB29" s="186">
        <v>1056</v>
      </c>
      <c r="BC29" s="186">
        <v>1912.9049799999998</v>
      </c>
      <c r="BD29" s="186">
        <v>1132.0052744195648</v>
      </c>
      <c r="BE29" s="186">
        <v>2179.1332242249086</v>
      </c>
      <c r="BF29" s="186">
        <v>1614.9706175369558</v>
      </c>
      <c r="BG29" s="186">
        <v>2461.4063914640892</v>
      </c>
      <c r="BH29" s="186">
        <v>1879.558285554946</v>
      </c>
      <c r="BI29" s="186">
        <v>3049.7194763277766</v>
      </c>
      <c r="BJ29" s="186">
        <v>3049.7194763277766</v>
      </c>
      <c r="BK29" s="186">
        <v>1396.2914400000002</v>
      </c>
      <c r="BL29" s="186">
        <v>1259.3089599972841</v>
      </c>
      <c r="BM29" s="186">
        <v>1446.7562464102564</v>
      </c>
      <c r="BN29" s="186">
        <v>1421.8664980434785</v>
      </c>
      <c r="BO29" s="186">
        <v>1459.4073892265196</v>
      </c>
      <c r="BP29" s="186">
        <v>1656.0820350549448</v>
      </c>
      <c r="BQ29" s="186">
        <v>1260.5474695555556</v>
      </c>
      <c r="BR29" s="186">
        <v>1260.5474695555556</v>
      </c>
      <c r="BS29" s="186">
        <v>1250.0599264999996</v>
      </c>
      <c r="BT29" s="186">
        <v>1323.3162986820639</v>
      </c>
      <c r="BU29">
        <v>1225.0847946978022</v>
      </c>
      <c r="BV29">
        <v>1482.3949588451098</v>
      </c>
      <c r="BW29">
        <v>1097.2902046666661</v>
      </c>
      <c r="BX29">
        <v>1097.2902046666661</v>
      </c>
    </row>
    <row r="30" spans="1:76">
      <c r="B30" s="183" t="s">
        <v>861</v>
      </c>
      <c r="C30" s="186">
        <v>25170.162619276671</v>
      </c>
      <c r="D30" s="186">
        <v>24772.313735149997</v>
      </c>
      <c r="E30" s="186">
        <v>25170.428555060003</v>
      </c>
      <c r="F30" s="186">
        <v>25170.428555060003</v>
      </c>
      <c r="G30" s="186">
        <v>24609.460932066002</v>
      </c>
      <c r="H30" s="186">
        <v>25540.066008595</v>
      </c>
      <c r="I30" s="186">
        <v>24270.3610682</v>
      </c>
      <c r="J30" s="186">
        <v>24669.090365255001</v>
      </c>
      <c r="K30" s="186">
        <v>23989</v>
      </c>
      <c r="L30" s="186">
        <v>23787</v>
      </c>
      <c r="M30" s="186">
        <v>23871.631771144999</v>
      </c>
      <c r="N30" s="186">
        <v>23871.631771144999</v>
      </c>
      <c r="O30" s="186">
        <v>20443.101012088748</v>
      </c>
      <c r="P30" s="186">
        <v>23087.426487399996</v>
      </c>
      <c r="Q30" s="186">
        <v>19851.789718152497</v>
      </c>
      <c r="R30" s="186">
        <v>20293.292123544998</v>
      </c>
      <c r="S30" s="186">
        <v>19538.919026229996</v>
      </c>
      <c r="T30" s="186">
        <v>19478.507795024998</v>
      </c>
      <c r="U30" s="186">
        <v>19410.287312759996</v>
      </c>
      <c r="V30" s="186">
        <v>19410.287312759996</v>
      </c>
      <c r="W30" s="186">
        <v>18983.299573470002</v>
      </c>
      <c r="X30" s="186">
        <v>19434.282433544999</v>
      </c>
      <c r="Y30" s="186">
        <v>18814.189094677506</v>
      </c>
      <c r="Z30" s="186">
        <v>19036.717057240003</v>
      </c>
      <c r="AA30" s="186">
        <v>18682.644333420005</v>
      </c>
      <c r="AB30" s="186">
        <v>18561.33922247</v>
      </c>
      <c r="AC30" s="186">
        <v>18591.661132115005</v>
      </c>
      <c r="AD30" s="186">
        <v>18591.661132115005</v>
      </c>
      <c r="AE30" s="186">
        <v>18030.587729911997</v>
      </c>
      <c r="AF30" s="186">
        <v>18659.035716105005</v>
      </c>
      <c r="AG30" s="186">
        <v>17806.921023559997</v>
      </c>
      <c r="AH30" s="186">
        <v>18091.488976689998</v>
      </c>
      <c r="AI30" s="186">
        <v>17611.622405783331</v>
      </c>
      <c r="AJ30" s="186">
        <v>17564.507289549998</v>
      </c>
      <c r="AK30" s="186">
        <v>17522.353070429999</v>
      </c>
      <c r="AL30" s="186">
        <v>17522.353070429999</v>
      </c>
      <c r="AM30" s="186">
        <v>17145.992932082001</v>
      </c>
      <c r="AN30" s="186">
        <v>17724.334866329998</v>
      </c>
      <c r="AO30" s="186">
        <v>17006.02800554</v>
      </c>
      <c r="AP30" s="186">
        <v>17442.118550070001</v>
      </c>
      <c r="AQ30" s="186">
        <v>16760.431642583335</v>
      </c>
      <c r="AR30" s="186">
        <v>16897.917547875</v>
      </c>
      <c r="AS30" s="186">
        <v>16569.937461009999</v>
      </c>
      <c r="AT30" s="186">
        <v>16569.937461009999</v>
      </c>
      <c r="AU30" s="186">
        <v>15778.284375975996</v>
      </c>
      <c r="AV30" s="186">
        <v>16245.171761</v>
      </c>
      <c r="AW30" s="186">
        <v>15601.4905</v>
      </c>
      <c r="AX30" s="186">
        <v>15799.5967</v>
      </c>
      <c r="AY30" s="186">
        <v>15467.026119293332</v>
      </c>
      <c r="AZ30" s="186">
        <v>15399.108618439997</v>
      </c>
      <c r="BA30" s="186">
        <v>15403</v>
      </c>
      <c r="BB30" s="186">
        <v>15403</v>
      </c>
      <c r="BC30" s="186">
        <v>14909.157252500812</v>
      </c>
      <c r="BD30" s="186">
        <v>15445.517989915013</v>
      </c>
      <c r="BE30" s="186">
        <v>14735.731285376014</v>
      </c>
      <c r="BF30" s="186">
        <v>15088.510163990015</v>
      </c>
      <c r="BG30" s="186">
        <v>14551.583427558013</v>
      </c>
      <c r="BH30" s="186">
        <v>14646.60483007</v>
      </c>
      <c r="BI30" s="186">
        <v>14382.952406762015</v>
      </c>
      <c r="BJ30" s="186">
        <v>14382.952406762015</v>
      </c>
      <c r="BK30" s="186">
        <v>13258.498556850493</v>
      </c>
      <c r="BL30" s="186">
        <v>13867.226259267016</v>
      </c>
      <c r="BM30" s="186">
        <v>12982.738040429605</v>
      </c>
      <c r="BN30" s="186">
        <v>13196.369170499998</v>
      </c>
      <c r="BO30" s="186">
        <v>12852.68008857281</v>
      </c>
      <c r="BP30" s="186">
        <v>12813.412844500001</v>
      </c>
      <c r="BQ30" s="186">
        <v>12769.106910359214</v>
      </c>
      <c r="BR30" s="186">
        <v>12769.106910359214</v>
      </c>
      <c r="BS30" s="186">
        <v>12278.142865354706</v>
      </c>
      <c r="BT30" s="186">
        <v>12761.207793509213</v>
      </c>
      <c r="BU30">
        <v>12114.874937513774</v>
      </c>
      <c r="BV30">
        <v>12391.177505149999</v>
      </c>
      <c r="BW30">
        <v>11838.572369877549</v>
      </c>
      <c r="BX30">
        <v>11838.572369877549</v>
      </c>
    </row>
    <row r="31" spans="1:76" ht="13.5" thickBot="1">
      <c r="A31" s="232" t="s">
        <v>38</v>
      </c>
      <c r="B31" s="193" t="s">
        <v>212</v>
      </c>
      <c r="C31" s="194">
        <v>0.12714243507016823</v>
      </c>
      <c r="D31" s="194">
        <v>0.13273586318457689</v>
      </c>
      <c r="E31" s="194">
        <v>0.12364412783013459</v>
      </c>
      <c r="F31" s="194">
        <v>0.12364412783013461</v>
      </c>
      <c r="G31" s="194">
        <v>0.13858589095367382</v>
      </c>
      <c r="H31" s="194">
        <v>0.13286137878828116</v>
      </c>
      <c r="I31" s="194">
        <v>0.1407654124613513</v>
      </c>
      <c r="J31" s="194">
        <v>0.13519964206623436</v>
      </c>
      <c r="K31" s="194">
        <v>0.14399999999999999</v>
      </c>
      <c r="L31" s="194">
        <v>0.148871</v>
      </c>
      <c r="M31" s="194">
        <v>0.14131091962111922</v>
      </c>
      <c r="N31" s="194">
        <v>0.14131091962111922</v>
      </c>
      <c r="O31" s="194">
        <v>0.15828333468080727</v>
      </c>
      <c r="P31" s="194">
        <v>0.11511256140215102</v>
      </c>
      <c r="Q31" s="194">
        <v>0.1727861871573535</v>
      </c>
      <c r="R31" s="194">
        <v>0.20424506683175531</v>
      </c>
      <c r="S31" s="194">
        <v>0.15705764926396176</v>
      </c>
      <c r="T31" s="194">
        <v>0.14155367366737562</v>
      </c>
      <c r="U31" s="194">
        <v>0.17414575026257581</v>
      </c>
      <c r="V31" s="194">
        <v>0.17414575026257581</v>
      </c>
      <c r="W31" s="194">
        <v>0.11339507776026279</v>
      </c>
      <c r="X31" s="194">
        <v>0.11314422156553822</v>
      </c>
      <c r="Y31" s="194">
        <v>0.11358565139916102</v>
      </c>
      <c r="Z31" s="194">
        <v>8.3173223104257926E-2</v>
      </c>
      <c r="AA31" s="194">
        <v>0.12944895631434405</v>
      </c>
      <c r="AB31" s="194">
        <v>0.12164685044205197</v>
      </c>
      <c r="AC31" s="194">
        <v>0.13881237964986443</v>
      </c>
      <c r="AD31" s="194">
        <v>0.13881237964986456</v>
      </c>
      <c r="AE31" s="194">
        <v>0.10546100055215898</v>
      </c>
      <c r="AF31" s="194">
        <v>0.12909311108403448</v>
      </c>
      <c r="AG31" s="194">
        <v>9.7186338693641502E-2</v>
      </c>
      <c r="AH31" s="194">
        <v>9.4200412182896306E-2</v>
      </c>
      <c r="AI31" s="194">
        <v>9.9024937684305508E-2</v>
      </c>
      <c r="AJ31" s="194">
        <v>7.7325298508753332E-2</v>
      </c>
      <c r="AK31" s="194">
        <v>0.12179218234762802</v>
      </c>
      <c r="AL31" s="194">
        <v>0.12179218234762802</v>
      </c>
      <c r="AM31" s="194">
        <v>0.11632254689829838</v>
      </c>
      <c r="AN31" s="194">
        <v>0.11106240083304003</v>
      </c>
      <c r="AO31" s="194">
        <v>0.11779431660782931</v>
      </c>
      <c r="AP31" s="194">
        <v>0.12627171176606763</v>
      </c>
      <c r="AQ31" s="194">
        <v>0.11347834162597725</v>
      </c>
      <c r="AR31" s="194">
        <v>0.12099796987572883</v>
      </c>
      <c r="AS31" s="194">
        <v>0.10607723734774743</v>
      </c>
      <c r="AT31" s="194">
        <v>0.10607723734774743</v>
      </c>
      <c r="AU31" s="194">
        <v>0.10070204225874303</v>
      </c>
      <c r="AV31" s="194">
        <v>0.11276961958403126</v>
      </c>
      <c r="AW31" s="194">
        <v>9.6600000000000005E-2</v>
      </c>
      <c r="AX31" s="194">
        <v>0.1087</v>
      </c>
      <c r="AY31" s="194">
        <v>9.0561993285257908E-2</v>
      </c>
      <c r="AZ31" s="194">
        <v>0.11336661784950267</v>
      </c>
      <c r="BA31" s="194">
        <v>6.9000000000000006E-2</v>
      </c>
      <c r="BB31" s="194">
        <v>6.9000000000000006E-2</v>
      </c>
      <c r="BC31" s="194">
        <v>0.12830403138172922</v>
      </c>
      <c r="BD31" s="194">
        <v>7.3290211125240062E-2</v>
      </c>
      <c r="BE31" s="194">
        <v>0.14788090132910586</v>
      </c>
      <c r="BF31" s="194">
        <v>0.10703313978547846</v>
      </c>
      <c r="BG31" s="194">
        <v>0.16915041608479803</v>
      </c>
      <c r="BH31" s="194">
        <v>0.12832723401509039</v>
      </c>
      <c r="BI31" s="194">
        <v>0.21203709711880703</v>
      </c>
      <c r="BJ31" s="194">
        <v>0.21203709711880703</v>
      </c>
      <c r="BK31" s="194">
        <v>0.10531293826468417</v>
      </c>
      <c r="BL31" s="194">
        <v>9.0811885264778805E-2</v>
      </c>
      <c r="BM31" s="194">
        <v>0.11143691276099894</v>
      </c>
      <c r="BN31" s="194">
        <v>0.10774679608251708</v>
      </c>
      <c r="BO31" s="194">
        <v>0.11354887690109584</v>
      </c>
      <c r="BP31" s="194">
        <v>0.1292459749133735</v>
      </c>
      <c r="BQ31" s="194">
        <v>9.8718530466129092E-2</v>
      </c>
      <c r="BR31" s="194">
        <v>9.8718530466129092E-2</v>
      </c>
      <c r="BS31" s="194">
        <v>0.10181180820328289</v>
      </c>
      <c r="BT31" s="194">
        <v>0.10369835834466608</v>
      </c>
      <c r="BU31">
        <v>0.10112236411985737</v>
      </c>
      <c r="BV31">
        <v>0.11963309848712921</v>
      </c>
      <c r="BW31">
        <v>9.2687713550549999E-2</v>
      </c>
      <c r="BX31">
        <v>9.2687713550549999E-2</v>
      </c>
    </row>
    <row r="32" spans="1:76">
      <c r="A32" s="180"/>
      <c r="B32" s="183"/>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s="191"/>
      <c r="AM32" s="191"/>
      <c r="AN32" s="191"/>
      <c r="AO32" s="191"/>
      <c r="AP32" s="191"/>
      <c r="AQ32" s="191"/>
      <c r="AR32" s="191"/>
      <c r="AS32" s="191"/>
      <c r="AT32" s="191"/>
      <c r="AU32" s="191"/>
      <c r="AV32" s="191"/>
      <c r="AW32" s="191"/>
      <c r="AX32" s="191"/>
      <c r="AY32" s="191"/>
      <c r="AZ32" s="191"/>
      <c r="BA32" s="191"/>
      <c r="BB32" s="191"/>
      <c r="BC32" s="191"/>
      <c r="BD32" s="191"/>
      <c r="BE32" s="191"/>
      <c r="BF32" s="191"/>
      <c r="BG32" s="191"/>
      <c r="BH32" s="191"/>
      <c r="BI32" s="191"/>
      <c r="BJ32" s="191"/>
      <c r="BK32" s="191"/>
      <c r="BL32" s="191"/>
      <c r="BM32" s="191"/>
      <c r="BN32" s="191"/>
      <c r="BO32" s="191"/>
      <c r="BP32" s="191"/>
      <c r="BQ32" s="191"/>
      <c r="BR32" s="191"/>
      <c r="BS32" s="191"/>
      <c r="BT32" s="191"/>
    </row>
    <row r="33" spans="1:76">
      <c r="A33" s="180"/>
      <c r="B33" s="183"/>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91"/>
      <c r="BG33" s="191"/>
      <c r="BH33" s="191"/>
      <c r="BI33" s="191"/>
      <c r="BJ33" s="191"/>
      <c r="BK33" s="191"/>
      <c r="BL33" s="191"/>
      <c r="BM33" s="191"/>
      <c r="BN33" s="191"/>
      <c r="BO33" s="191"/>
      <c r="BP33" s="191"/>
      <c r="BQ33" s="191"/>
      <c r="BR33" s="191"/>
      <c r="BS33" s="191"/>
      <c r="BT33" s="191"/>
    </row>
    <row r="34" spans="1:76">
      <c r="A34" s="180"/>
      <c r="B34" s="183" t="s">
        <v>213</v>
      </c>
      <c r="C34" s="186">
        <v>1612.6353882499998</v>
      </c>
      <c r="D34" s="186">
        <v>783.38730142000009</v>
      </c>
      <c r="E34" s="186">
        <v>829.24808683000003</v>
      </c>
      <c r="F34" s="186">
        <v>829.24808683000003</v>
      </c>
      <c r="G34" s="186">
        <v>3074.16647173</v>
      </c>
      <c r="H34" s="186">
        <v>842.37178281000001</v>
      </c>
      <c r="I34" s="186">
        <v>2231.7946889199993</v>
      </c>
      <c r="J34" s="186">
        <v>726.53594744999987</v>
      </c>
      <c r="K34" s="186">
        <v>1505</v>
      </c>
      <c r="L34" s="186">
        <v>785</v>
      </c>
      <c r="M34" s="186">
        <v>719.86424008999984</v>
      </c>
      <c r="N34" s="186">
        <v>719.86424008999984</v>
      </c>
      <c r="O34" s="186">
        <v>2595.0869275800005</v>
      </c>
      <c r="P34" s="186">
        <v>763.75174650999998</v>
      </c>
      <c r="Q34" s="186">
        <v>1831.3351810700001</v>
      </c>
      <c r="R34" s="186">
        <v>596.37627252000004</v>
      </c>
      <c r="S34" s="186">
        <v>1234.9589085499997</v>
      </c>
      <c r="T34" s="186">
        <v>636.06861959999992</v>
      </c>
      <c r="U34" s="186">
        <v>598.89028895000001</v>
      </c>
      <c r="V34" s="186">
        <v>598.89028895000001</v>
      </c>
      <c r="W34" s="186">
        <v>2190.7539544800002</v>
      </c>
      <c r="X34" s="186">
        <v>594.16308337999999</v>
      </c>
      <c r="Y34" s="186">
        <v>1596.5908710999997</v>
      </c>
      <c r="Z34" s="186">
        <v>532.83758168000008</v>
      </c>
      <c r="AA34" s="186">
        <v>1063.7532894200001</v>
      </c>
      <c r="AB34" s="186">
        <v>534.43220283999995</v>
      </c>
      <c r="AC34" s="186">
        <v>529.32108657999993</v>
      </c>
      <c r="AD34" s="186">
        <v>529.32108657999993</v>
      </c>
      <c r="AE34" s="186">
        <v>2036.6750970399999</v>
      </c>
      <c r="AF34" s="186">
        <v>517.22644715999991</v>
      </c>
      <c r="AG34" s="186">
        <v>1519.4486498799999</v>
      </c>
      <c r="AH34" s="186">
        <v>495.72749802000004</v>
      </c>
      <c r="AI34" s="186">
        <v>1023.72115186</v>
      </c>
      <c r="AJ34" s="186">
        <v>519.90154547000009</v>
      </c>
      <c r="AK34" s="186">
        <v>503.81960638999993</v>
      </c>
      <c r="AL34" s="186">
        <v>503.81960638999993</v>
      </c>
      <c r="AM34" s="186">
        <v>1980.42571395</v>
      </c>
      <c r="AN34" s="186">
        <v>530.83678606000012</v>
      </c>
      <c r="AO34" s="186">
        <v>1449.5889278899999</v>
      </c>
      <c r="AP34" s="186">
        <v>473.17870150000005</v>
      </c>
      <c r="AQ34" s="186">
        <v>976.41022638999982</v>
      </c>
      <c r="AR34" s="186">
        <v>491.55559354000002</v>
      </c>
      <c r="AS34" s="186">
        <v>484.8546</v>
      </c>
      <c r="AT34" s="186">
        <v>484.8546</v>
      </c>
      <c r="AU34" s="186">
        <v>1902.2408</v>
      </c>
      <c r="AV34" s="186">
        <v>503.52843999999999</v>
      </c>
      <c r="AW34" s="186">
        <v>1398.71</v>
      </c>
      <c r="AX34" s="186">
        <v>465.3</v>
      </c>
      <c r="AY34" s="186">
        <v>933.40687057999992</v>
      </c>
      <c r="AZ34" s="186">
        <v>446.87732463999998</v>
      </c>
      <c r="BA34" s="186">
        <v>487</v>
      </c>
      <c r="BB34" s="186">
        <v>487</v>
      </c>
      <c r="BC34" s="186">
        <v>1930.1984729999999</v>
      </c>
      <c r="BD34" s="186">
        <v>489.68872420999998</v>
      </c>
      <c r="BE34" s="186">
        <v>1440.5097487899998</v>
      </c>
      <c r="BF34" s="186">
        <v>457.45256878999999</v>
      </c>
      <c r="BG34" s="186">
        <v>983.0571799999999</v>
      </c>
      <c r="BH34" s="186">
        <v>489.34983629999999</v>
      </c>
      <c r="BI34" s="186">
        <v>493.70734370000002</v>
      </c>
      <c r="BJ34" s="195">
        <v>493.70734370000002</v>
      </c>
      <c r="BK34" s="186">
        <v>1880.8809209999999</v>
      </c>
      <c r="BL34" s="195">
        <v>506.0202109999999</v>
      </c>
      <c r="BM34" s="186">
        <v>1374.8607099999999</v>
      </c>
      <c r="BN34" s="195">
        <v>456.97613200000001</v>
      </c>
      <c r="BO34" s="186">
        <v>917.88457799999992</v>
      </c>
      <c r="BP34" s="186">
        <v>468.38580300000001</v>
      </c>
      <c r="BQ34" s="186">
        <v>449.49877500000002</v>
      </c>
      <c r="BR34" s="186">
        <v>449.49877500000002</v>
      </c>
      <c r="BS34" s="186">
        <v>1898.1372920000001</v>
      </c>
      <c r="BT34" s="186">
        <v>550.32229100000006</v>
      </c>
      <c r="BU34">
        <v>1347.8150009999999</v>
      </c>
      <c r="BV34">
        <v>432.81500099999994</v>
      </c>
      <c r="BW34">
        <v>437.33000000000004</v>
      </c>
      <c r="BX34">
        <v>437.33000000000004</v>
      </c>
    </row>
    <row r="35" spans="1:76">
      <c r="A35" s="180"/>
      <c r="B35" s="183" t="s">
        <v>214</v>
      </c>
      <c r="C35" s="186">
        <v>3612.4156860999992</v>
      </c>
      <c r="D35" s="186">
        <v>1914.8054267999999</v>
      </c>
      <c r="E35" s="186">
        <v>1697.6102592999996</v>
      </c>
      <c r="F35" s="186">
        <v>1697.6102592999996</v>
      </c>
      <c r="G35" s="186">
        <v>7653.9976495799947</v>
      </c>
      <c r="H35" s="186">
        <v>2044.6311867699983</v>
      </c>
      <c r="I35" s="186">
        <v>5609.3664628099968</v>
      </c>
      <c r="J35" s="186">
        <v>1953.3687846100004</v>
      </c>
      <c r="K35" s="186">
        <v>3656</v>
      </c>
      <c r="L35" s="186">
        <v>1927</v>
      </c>
      <c r="M35" s="186">
        <v>1729.426612100001</v>
      </c>
      <c r="N35" s="186">
        <v>1729.426612100001</v>
      </c>
      <c r="O35" s="186">
        <v>6946.2991194799934</v>
      </c>
      <c r="P35" s="186">
        <v>1761.4958360300004</v>
      </c>
      <c r="Q35" s="186">
        <v>5184.8032834499991</v>
      </c>
      <c r="R35" s="186">
        <v>1984.8654973099997</v>
      </c>
      <c r="S35" s="186">
        <v>3199.9377861400039</v>
      </c>
      <c r="T35" s="186">
        <v>1595.8670809700011</v>
      </c>
      <c r="U35" s="186">
        <v>1604.0707051699997</v>
      </c>
      <c r="V35" s="186">
        <v>1604.0707051699997</v>
      </c>
      <c r="W35" s="186">
        <v>5343.1738996299946</v>
      </c>
      <c r="X35" s="186">
        <v>1400.9789661100003</v>
      </c>
      <c r="Y35" s="186">
        <v>3942.1949335200011</v>
      </c>
      <c r="Z35" s="186">
        <v>1236.3136750099998</v>
      </c>
      <c r="AA35" s="186">
        <v>2705.8812585099995</v>
      </c>
      <c r="AB35" s="186">
        <v>1380.8172352400002</v>
      </c>
      <c r="AC35" s="186">
        <v>1325.0640232699996</v>
      </c>
      <c r="AD35" s="186">
        <v>1325.0640232700002</v>
      </c>
      <c r="AE35" s="186">
        <v>4442.7120400499998</v>
      </c>
      <c r="AF35" s="186">
        <v>1331.6123599700004</v>
      </c>
      <c r="AG35" s="186">
        <v>3111.0996800799981</v>
      </c>
      <c r="AH35" s="186">
        <v>1089.2558063400002</v>
      </c>
      <c r="AI35" s="186">
        <v>2021.8438737400015</v>
      </c>
      <c r="AJ35" s="186">
        <v>940.53175926000029</v>
      </c>
      <c r="AK35" s="186">
        <v>1081.3121144799993</v>
      </c>
      <c r="AL35" s="186">
        <v>1081.3121144799993</v>
      </c>
      <c r="AM35" s="186">
        <v>4422.9952258900012</v>
      </c>
      <c r="AN35" s="186">
        <v>1100.0722872700001</v>
      </c>
      <c r="AO35" s="186">
        <v>3322.9229386200004</v>
      </c>
      <c r="AP35" s="186">
        <v>1162.8959094499999</v>
      </c>
      <c r="AQ35" s="186">
        <v>2160.0270291699994</v>
      </c>
      <c r="AR35" s="186">
        <v>1138.9486030699998</v>
      </c>
      <c r="AS35" s="186">
        <v>1021.0784000000001</v>
      </c>
      <c r="AT35" s="186">
        <v>1021.0784000000001</v>
      </c>
      <c r="AU35" s="186">
        <v>4163.7633999999998</v>
      </c>
      <c r="AV35" s="186">
        <v>1101.6992299999999</v>
      </c>
      <c r="AW35" s="186">
        <v>3062.07</v>
      </c>
      <c r="AX35" s="186">
        <v>1061.17</v>
      </c>
      <c r="AY35" s="186">
        <v>2000.9016221299999</v>
      </c>
      <c r="AZ35" s="186">
        <v>1112.1121814799999</v>
      </c>
      <c r="BA35" s="186">
        <v>889</v>
      </c>
      <c r="BB35" s="186">
        <v>889</v>
      </c>
      <c r="BC35" s="186">
        <v>4288.8856759999999</v>
      </c>
      <c r="BD35" s="186">
        <v>928.38598292999984</v>
      </c>
      <c r="BE35" s="186">
        <v>3360.4996930699999</v>
      </c>
      <c r="BF35" s="186">
        <v>1007.4615580699999</v>
      </c>
      <c r="BG35" s="186">
        <v>2353.0381350000002</v>
      </c>
      <c r="BH35" s="186">
        <v>1082.0003480000003</v>
      </c>
      <c r="BI35" s="186">
        <v>1271.0377869999998</v>
      </c>
      <c r="BJ35" s="186">
        <v>1271.0377869999998</v>
      </c>
      <c r="BK35" s="186">
        <v>3651.2358140000001</v>
      </c>
      <c r="BL35" s="186">
        <v>864.13029015000029</v>
      </c>
      <c r="BM35" s="186">
        <v>2787.1055239999996</v>
      </c>
      <c r="BN35" s="186">
        <v>929.55842200000006</v>
      </c>
      <c r="BO35" s="186">
        <v>1857.547102</v>
      </c>
      <c r="BP35" s="186">
        <v>993.71646899999996</v>
      </c>
      <c r="BQ35" s="186">
        <v>863.83063300000003</v>
      </c>
      <c r="BR35" s="186">
        <v>863.83063300000003</v>
      </c>
      <c r="BS35" s="186">
        <v>3496.446023</v>
      </c>
      <c r="BT35" s="186">
        <v>958.90158899999972</v>
      </c>
      <c r="BU35">
        <v>2537.3532829999999</v>
      </c>
      <c r="BV35">
        <v>923.35328300000015</v>
      </c>
      <c r="BW35">
        <v>772.58499999999992</v>
      </c>
      <c r="BX35">
        <v>772.58499999999992</v>
      </c>
    </row>
    <row r="36" spans="1:76" ht="13.5" thickBot="1">
      <c r="A36" s="232" t="s">
        <v>39</v>
      </c>
      <c r="B36" s="193" t="s">
        <v>215</v>
      </c>
      <c r="C36" s="194">
        <v>0.4464146788131732</v>
      </c>
      <c r="D36" s="194">
        <v>0.40912109943681729</v>
      </c>
      <c r="E36" s="194">
        <v>0.48847966268296233</v>
      </c>
      <c r="F36" s="194">
        <v>0.48847966268296233</v>
      </c>
      <c r="G36" s="194">
        <v>0.40164194091419558</v>
      </c>
      <c r="H36" s="194">
        <v>0.41199204446291121</v>
      </c>
      <c r="I36" s="194">
        <v>0.39786929659824505</v>
      </c>
      <c r="J36" s="194">
        <v>0.37193998039395121</v>
      </c>
      <c r="K36" s="194">
        <v>0.41199999999999998</v>
      </c>
      <c r="L36" s="194">
        <v>0.40799999999999997</v>
      </c>
      <c r="M36" s="194">
        <v>0.4162444564304964</v>
      </c>
      <c r="N36" s="194">
        <v>0.4162444564304964</v>
      </c>
      <c r="O36" s="194">
        <v>0.37359274096078249</v>
      </c>
      <c r="P36" s="194">
        <v>0.43358135221671473</v>
      </c>
      <c r="Q36" s="194">
        <v>0.35321208558011458</v>
      </c>
      <c r="R36" s="194">
        <v>0.30046180626759972</v>
      </c>
      <c r="S36" s="194">
        <v>0.38593216214984488</v>
      </c>
      <c r="T36" s="194">
        <v>0.39857242948666138</v>
      </c>
      <c r="U36" s="194">
        <v>0.37335654034435439</v>
      </c>
      <c r="V36" s="194">
        <v>0.37335654034435439</v>
      </c>
      <c r="W36" s="194">
        <v>0.41000985474788798</v>
      </c>
      <c r="X36" s="194">
        <v>0.4241056416641078</v>
      </c>
      <c r="Y36" s="194">
        <v>0.40500048780550729</v>
      </c>
      <c r="Z36" s="194">
        <v>0.43098898964754256</v>
      </c>
      <c r="AA36" s="194">
        <v>0.39312637466056388</v>
      </c>
      <c r="AB36" s="194">
        <v>0.38704050702778936</v>
      </c>
      <c r="AC36" s="194">
        <v>0.39946831042453235</v>
      </c>
      <c r="AD36" s="194">
        <v>0.39946831042453212</v>
      </c>
      <c r="AE36" s="194">
        <v>0.45843058894653871</v>
      </c>
      <c r="AF36" s="194">
        <v>0.38842118225130651</v>
      </c>
      <c r="AG36" s="194">
        <v>0.48839600338389966</v>
      </c>
      <c r="AH36" s="194">
        <v>0.455106592165609</v>
      </c>
      <c r="AI36" s="194">
        <v>0.50633046653910185</v>
      </c>
      <c r="AJ36" s="194">
        <v>0.55277404548151854</v>
      </c>
      <c r="AK36" s="194">
        <v>0.46593356316209006</v>
      </c>
      <c r="AL36" s="194">
        <v>0.46593356316209006</v>
      </c>
      <c r="AM36" s="194">
        <v>0.44775669264971818</v>
      </c>
      <c r="AN36" s="194">
        <v>0.48254718549210424</v>
      </c>
      <c r="AO36" s="194">
        <v>0.43623910474794508</v>
      </c>
      <c r="AP36" s="194">
        <v>0.40689686639605893</v>
      </c>
      <c r="AQ36" s="194">
        <v>0.45203611492083506</v>
      </c>
      <c r="AR36" s="194">
        <v>0.43158716048733675</v>
      </c>
      <c r="AS36" s="194">
        <v>0.47484561420553012</v>
      </c>
      <c r="AT36" s="194">
        <v>0.47484561420553012</v>
      </c>
      <c r="AU36" s="194">
        <v>0.45685612203613685</v>
      </c>
      <c r="AV36" s="194">
        <v>0.45704710168491269</v>
      </c>
      <c r="AW36" s="194">
        <v>0.45679999999999998</v>
      </c>
      <c r="AX36" s="194">
        <v>0.4385</v>
      </c>
      <c r="AY36" s="194">
        <v>0.46649313502298512</v>
      </c>
      <c r="AZ36" s="194">
        <v>0.40182756027840216</v>
      </c>
      <c r="BA36" s="194">
        <v>0.54700000000000004</v>
      </c>
      <c r="BB36" s="194">
        <v>0.54700000000000004</v>
      </c>
      <c r="BC36" s="194">
        <v>0.4500466132266287</v>
      </c>
      <c r="BD36" s="194">
        <v>0.52746242749651939</v>
      </c>
      <c r="BE36" s="194">
        <v>0.42865939007838905</v>
      </c>
      <c r="BF36" s="194">
        <v>0.45406453985831935</v>
      </c>
      <c r="BG36" s="194">
        <v>0.41778208579692222</v>
      </c>
      <c r="BH36" s="194">
        <v>0.4522640285694251</v>
      </c>
      <c r="BI36" s="194">
        <v>0.38842853355704376</v>
      </c>
      <c r="BJ36" s="194">
        <v>0.38842853355704376</v>
      </c>
      <c r="BK36" s="194">
        <v>0.51513542724030692</v>
      </c>
      <c r="BL36" s="194">
        <v>0.58558323526902667</v>
      </c>
      <c r="BM36" s="194">
        <v>0.49329338202696632</v>
      </c>
      <c r="BN36" s="194">
        <v>0.49160560668880687</v>
      </c>
      <c r="BO36" s="194">
        <v>0.49413798283323418</v>
      </c>
      <c r="BP36" s="194">
        <v>0.47134752981536832</v>
      </c>
      <c r="BQ36" s="194">
        <v>0.520355215279799</v>
      </c>
      <c r="BR36" s="194">
        <v>0.520355215279799</v>
      </c>
      <c r="BS36" s="194">
        <v>0.54287618899701229</v>
      </c>
      <c r="BT36" s="194">
        <v>0.57390904062836023</v>
      </c>
      <c r="BU36">
        <v>0.53118933418937708</v>
      </c>
      <c r="BV36">
        <v>0.46874258094775179</v>
      </c>
      <c r="BW36">
        <v>0.56606069235100354</v>
      </c>
      <c r="BX36">
        <v>0.56606069235100354</v>
      </c>
    </row>
    <row r="37" spans="1:76">
      <c r="A37" s="180"/>
      <c r="B37" s="183"/>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191"/>
      <c r="AU37" s="191"/>
      <c r="AV37" s="191"/>
      <c r="AW37" s="191"/>
      <c r="AX37" s="191"/>
      <c r="AY37" s="191"/>
      <c r="AZ37" s="191"/>
      <c r="BA37" s="191"/>
      <c r="BB37" s="191"/>
      <c r="BC37" s="191"/>
      <c r="BD37" s="191"/>
      <c r="BE37" s="191"/>
      <c r="BF37" s="191"/>
      <c r="BG37" s="191"/>
      <c r="BH37" s="191"/>
      <c r="BI37" s="191"/>
      <c r="BJ37" s="191"/>
      <c r="BK37" s="191"/>
      <c r="BL37" s="191"/>
      <c r="BM37" s="191"/>
      <c r="BN37" s="191"/>
      <c r="BO37" s="191"/>
      <c r="BP37" s="191"/>
      <c r="BQ37" s="191"/>
      <c r="BR37" s="191"/>
      <c r="BS37" s="191"/>
      <c r="BT37" s="191"/>
    </row>
    <row r="38" spans="1:76" ht="15">
      <c r="A38" s="180"/>
      <c r="B38" t="s">
        <v>884</v>
      </c>
      <c r="C38" s="262">
        <v>1612.6353882499998</v>
      </c>
      <c r="D38" s="262">
        <v>783.38730142000009</v>
      </c>
      <c r="E38" s="262">
        <v>829.24808683000003</v>
      </c>
      <c r="F38" s="262">
        <v>829.24808683000003</v>
      </c>
      <c r="G38" s="262">
        <v>3074.16647173</v>
      </c>
      <c r="H38" s="262">
        <v>842.37178281000001</v>
      </c>
      <c r="I38" s="262">
        <v>2231.7946889199993</v>
      </c>
      <c r="J38" s="262">
        <v>726.53594744999987</v>
      </c>
      <c r="K38" s="262">
        <v>1505.2587414699999</v>
      </c>
      <c r="L38" s="262">
        <v>785.39450138000007</v>
      </c>
      <c r="M38" s="262">
        <v>719.86424008999984</v>
      </c>
      <c r="N38" s="262">
        <v>719.86424008999984</v>
      </c>
      <c r="O38" s="262">
        <v>2595.0869275800005</v>
      </c>
      <c r="P38" s="262">
        <v>763.75174650999998</v>
      </c>
      <c r="Q38" s="262">
        <v>1831.3351810700001</v>
      </c>
      <c r="R38" s="262">
        <v>596.37627252000004</v>
      </c>
      <c r="S38" s="262">
        <v>1234.9589085499997</v>
      </c>
      <c r="T38" s="262">
        <v>636.06861959999992</v>
      </c>
      <c r="U38" s="191">
        <v>598.89028895000001</v>
      </c>
      <c r="V38" s="191">
        <v>598.89028895000001</v>
      </c>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191"/>
      <c r="AU38" s="191"/>
      <c r="AV38" s="191"/>
      <c r="AW38" s="191"/>
      <c r="AX38" s="191"/>
      <c r="AY38" s="191"/>
      <c r="AZ38" s="191"/>
      <c r="BA38" s="191"/>
      <c r="BB38" s="191"/>
      <c r="BC38" s="191"/>
      <c r="BD38" s="191"/>
      <c r="BE38" s="191"/>
      <c r="BF38" s="191"/>
      <c r="BG38" s="191"/>
      <c r="BH38" s="191"/>
      <c r="BI38" s="191"/>
      <c r="BJ38" s="191"/>
      <c r="BK38" s="191"/>
      <c r="BL38" s="191"/>
      <c r="BM38" s="191"/>
      <c r="BN38" s="191"/>
      <c r="BO38" s="191"/>
      <c r="BP38" s="191"/>
      <c r="BQ38" s="191"/>
      <c r="BR38" s="191"/>
      <c r="BS38" s="191"/>
      <c r="BT38" s="191"/>
    </row>
    <row r="39" spans="1:76" ht="15">
      <c r="A39" s="180"/>
      <c r="B39" s="91" t="s">
        <v>885</v>
      </c>
      <c r="C39" s="617">
        <v>66.030976580000001</v>
      </c>
      <c r="D39" s="617">
        <v>55.856698070000014</v>
      </c>
      <c r="E39" s="617">
        <v>10.174278509999997</v>
      </c>
      <c r="F39" s="617">
        <v>10.174278509999999</v>
      </c>
      <c r="G39" s="617">
        <v>67.01348557</v>
      </c>
      <c r="H39" s="617">
        <v>28.95149576</v>
      </c>
      <c r="I39" s="617">
        <v>38.036000000000001</v>
      </c>
      <c r="J39" s="617">
        <v>11.093</v>
      </c>
      <c r="K39" s="617">
        <v>26.942373000000003</v>
      </c>
      <c r="L39" s="617">
        <v>24.931373000000001</v>
      </c>
      <c r="M39" s="617">
        <v>1.837</v>
      </c>
      <c r="N39" s="617">
        <v>1.837</v>
      </c>
      <c r="O39" s="617">
        <v>47.058</v>
      </c>
      <c r="P39" s="617">
        <v>15.279</v>
      </c>
      <c r="Q39" s="617">
        <v>31.722999999999999</v>
      </c>
      <c r="R39" s="617">
        <v>4.3</v>
      </c>
      <c r="S39" s="617">
        <v>27.434000000000001</v>
      </c>
      <c r="T39" s="617">
        <v>1.508</v>
      </c>
      <c r="U39" s="191">
        <v>25.926955100000001</v>
      </c>
      <c r="V39" s="191">
        <v>25.926955100000001</v>
      </c>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1"/>
      <c r="BQ39" s="191"/>
      <c r="BR39" s="191"/>
      <c r="BS39" s="191"/>
      <c r="BT39" s="191"/>
    </row>
    <row r="40" spans="1:76" ht="15">
      <c r="A40" s="180"/>
      <c r="C40" s="262">
        <v>1546.6044116699998</v>
      </c>
      <c r="D40" s="262">
        <v>727.53060335000009</v>
      </c>
      <c r="E40" s="262">
        <v>819.07380832000001</v>
      </c>
      <c r="F40" s="262">
        <v>819.07380832000001</v>
      </c>
      <c r="G40" s="262">
        <v>3007.1529861600002</v>
      </c>
      <c r="H40" s="262">
        <v>813.42028705000007</v>
      </c>
      <c r="I40" s="262">
        <v>2193.7586889199993</v>
      </c>
      <c r="J40" s="262">
        <v>715.44294744999991</v>
      </c>
      <c r="K40" s="262">
        <v>1478.3163684699998</v>
      </c>
      <c r="L40" s="262">
        <v>760.46312838000006</v>
      </c>
      <c r="M40" s="262">
        <v>718.02724008999985</v>
      </c>
      <c r="N40" s="262">
        <v>718.02724008999985</v>
      </c>
      <c r="O40" s="262">
        <v>2548.0289275800005</v>
      </c>
      <c r="P40" s="262">
        <v>748.47274650999998</v>
      </c>
      <c r="Q40" s="262">
        <v>1799.6121810700001</v>
      </c>
      <c r="R40" s="262">
        <v>592.07627252000009</v>
      </c>
      <c r="S40" s="262">
        <v>1207.5249085499997</v>
      </c>
      <c r="T40" s="262">
        <v>634.56061959999988</v>
      </c>
      <c r="U40" s="191">
        <v>572.96333385000003</v>
      </c>
      <c r="V40" s="191">
        <v>572.96333385000003</v>
      </c>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c r="BF40" s="191"/>
      <c r="BG40" s="191"/>
      <c r="BH40" s="191"/>
      <c r="BI40" s="191"/>
      <c r="BJ40" s="191"/>
      <c r="BK40" s="191"/>
      <c r="BL40" s="191"/>
      <c r="BM40" s="191"/>
      <c r="BN40" s="191"/>
      <c r="BO40" s="191"/>
      <c r="BP40" s="191"/>
      <c r="BQ40" s="191"/>
      <c r="BR40" s="191"/>
      <c r="BS40" s="191"/>
      <c r="BT40" s="191"/>
    </row>
    <row r="41" spans="1:76" ht="15">
      <c r="A41" s="180"/>
      <c r="B41" t="s">
        <v>886</v>
      </c>
      <c r="C41" s="262">
        <v>3612.4156860999992</v>
      </c>
      <c r="D41" s="262">
        <v>1914.8054267999999</v>
      </c>
      <c r="E41" s="262">
        <v>1697.6102592999996</v>
      </c>
      <c r="F41" s="262">
        <v>1697.6102592999996</v>
      </c>
      <c r="G41" s="262">
        <v>7653.9976495799947</v>
      </c>
      <c r="H41" s="262">
        <v>2044.6311867699983</v>
      </c>
      <c r="I41" s="262">
        <v>5609.3664628099968</v>
      </c>
      <c r="J41" s="262">
        <v>1953.3687846100004</v>
      </c>
      <c r="K41" s="262">
        <v>3655.9976781999999</v>
      </c>
      <c r="L41" s="262">
        <v>1926.5710661000007</v>
      </c>
      <c r="M41" s="262">
        <v>1729.426612100001</v>
      </c>
      <c r="N41" s="262">
        <v>1729.426612100001</v>
      </c>
      <c r="O41" s="262">
        <v>6946.2991194799934</v>
      </c>
      <c r="P41" s="262">
        <v>1761.4958360300004</v>
      </c>
      <c r="Q41" s="262">
        <v>5184.8032834499982</v>
      </c>
      <c r="R41" s="262">
        <v>1984.8654973099997</v>
      </c>
      <c r="S41" s="262">
        <v>3199.9377861400039</v>
      </c>
      <c r="T41" s="262">
        <v>1595.8670809700011</v>
      </c>
      <c r="U41" s="191">
        <v>1604.0707051699997</v>
      </c>
      <c r="V41" s="191">
        <v>1604.0707051699997</v>
      </c>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191"/>
      <c r="AU41" s="191"/>
      <c r="AV41" s="191"/>
      <c r="AW41" s="191"/>
      <c r="AX41" s="191"/>
      <c r="AY41" s="191"/>
      <c r="AZ41" s="191"/>
      <c r="BA41" s="191"/>
      <c r="BB41" s="191"/>
      <c r="BC41" s="191"/>
      <c r="BD41" s="191"/>
      <c r="BE41" s="191"/>
      <c r="BF41" s="191"/>
      <c r="BG41" s="191"/>
      <c r="BH41" s="191"/>
      <c r="BI41" s="191"/>
      <c r="BJ41" s="191"/>
      <c r="BK41" s="191"/>
      <c r="BL41" s="191"/>
      <c r="BM41" s="191"/>
      <c r="BN41" s="191"/>
      <c r="BO41" s="191"/>
      <c r="BP41" s="191"/>
      <c r="BQ41" s="191"/>
      <c r="BR41" s="191"/>
      <c r="BS41" s="191"/>
      <c r="BT41" s="191"/>
    </row>
    <row r="42" spans="1:76" ht="15.75" thickBot="1">
      <c r="A42" s="232" t="s">
        <v>889</v>
      </c>
      <c r="B42" s="618" t="s">
        <v>82</v>
      </c>
      <c r="C42" s="619">
        <v>0.42813578116745743</v>
      </c>
      <c r="D42" s="619">
        <v>0.37995014697960233</v>
      </c>
      <c r="E42" s="619">
        <v>0.48248636801814609</v>
      </c>
      <c r="F42" s="619">
        <v>0.48248636801814609</v>
      </c>
      <c r="G42" s="619">
        <v>0.39288658343460747</v>
      </c>
      <c r="H42" s="619">
        <v>0.39783228012627503</v>
      </c>
      <c r="I42" s="619">
        <v>0.39108849519185129</v>
      </c>
      <c r="J42" s="619">
        <v>0.36626107322219831</v>
      </c>
      <c r="K42" s="619">
        <v>0.40435374926108725</v>
      </c>
      <c r="L42" s="619">
        <v>0.39472363192883508</v>
      </c>
      <c r="M42" s="619">
        <v>0.41518225466538689</v>
      </c>
      <c r="N42" s="619">
        <v>0.41518225466538689</v>
      </c>
      <c r="O42" s="619">
        <v>0.36681819825961487</v>
      </c>
      <c r="P42" s="619">
        <v>0.42490747420492486</v>
      </c>
      <c r="Q42" s="619">
        <v>0.34709362779768332</v>
      </c>
      <c r="R42" s="619">
        <v>0.29829541262237408</v>
      </c>
      <c r="S42" s="619">
        <v>0.37735887046935479</v>
      </c>
      <c r="T42" s="619">
        <v>0.3976274886341416</v>
      </c>
      <c r="U42" s="191">
        <v>0.35719331573309748</v>
      </c>
      <c r="V42" s="191">
        <v>0.35719331573309748</v>
      </c>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191"/>
      <c r="AU42" s="191"/>
      <c r="AV42" s="191"/>
      <c r="AW42" s="191"/>
      <c r="AX42" s="191"/>
      <c r="AY42" s="191"/>
      <c r="AZ42" s="191"/>
      <c r="BA42" s="191"/>
      <c r="BB42" s="191"/>
      <c r="BC42" s="191"/>
      <c r="BD42" s="191"/>
      <c r="BE42" s="191"/>
      <c r="BF42" s="191"/>
      <c r="BG42" s="191"/>
      <c r="BH42" s="191"/>
      <c r="BI42" s="191"/>
      <c r="BJ42" s="191"/>
      <c r="BK42" s="191"/>
      <c r="BL42" s="191"/>
      <c r="BM42" s="191"/>
      <c r="BN42" s="191"/>
      <c r="BO42" s="191"/>
      <c r="BP42" s="191"/>
      <c r="BQ42" s="191"/>
      <c r="BR42" s="191"/>
      <c r="BS42" s="191"/>
      <c r="BT42" s="191"/>
    </row>
    <row r="43" spans="1:76">
      <c r="A43" s="180"/>
      <c r="B43" s="183"/>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191"/>
      <c r="AU43" s="191"/>
      <c r="AV43" s="191"/>
      <c r="AW43" s="191"/>
      <c r="AX43" s="191"/>
      <c r="AY43" s="191"/>
      <c r="AZ43" s="191"/>
      <c r="BA43" s="191"/>
      <c r="BB43" s="191"/>
      <c r="BC43" s="191"/>
      <c r="BD43" s="191"/>
      <c r="BE43" s="191"/>
      <c r="BF43" s="191"/>
      <c r="BG43" s="191"/>
      <c r="BH43" s="191"/>
      <c r="BI43" s="191"/>
      <c r="BJ43" s="191"/>
      <c r="BK43" s="191"/>
      <c r="BL43" s="191"/>
      <c r="BM43" s="191"/>
      <c r="BN43" s="191"/>
      <c r="BO43" s="191"/>
      <c r="BP43" s="191"/>
      <c r="BQ43" s="191"/>
      <c r="BR43" s="191"/>
      <c r="BS43" s="191"/>
      <c r="BT43" s="191"/>
    </row>
    <row r="44" spans="1:76">
      <c r="A44" s="180"/>
      <c r="B44" s="183" t="s">
        <v>216</v>
      </c>
      <c r="C44" s="186">
        <v>164441.76359414891</v>
      </c>
      <c r="D44" s="186"/>
      <c r="E44" s="186">
        <v>163026.59277181001</v>
      </c>
      <c r="F44" s="186"/>
      <c r="G44" s="186">
        <v>160967.03504501138</v>
      </c>
      <c r="H44" s="186"/>
      <c r="I44" s="186">
        <v>160653.43</v>
      </c>
      <c r="J44" s="186"/>
      <c r="K44" s="186">
        <v>158262</v>
      </c>
      <c r="L44" s="186"/>
      <c r="M44" s="186">
        <v>158953.78</v>
      </c>
      <c r="N44" s="186"/>
      <c r="O44" s="186">
        <v>159357.73713387991</v>
      </c>
      <c r="P44" s="186"/>
      <c r="Q44" s="186">
        <v>138558.47607403001</v>
      </c>
      <c r="R44" s="186"/>
      <c r="S44" s="186">
        <v>138508.79931744994</v>
      </c>
      <c r="T44" s="186"/>
      <c r="U44" s="186">
        <v>134464.84167147998</v>
      </c>
      <c r="V44" s="186"/>
      <c r="W44" s="186">
        <v>133680.77901379997</v>
      </c>
      <c r="X44" s="186"/>
      <c r="Y44" s="186">
        <v>132726.24851072973</v>
      </c>
      <c r="Z44" s="186"/>
      <c r="AA44" s="186">
        <v>130814.26414567999</v>
      </c>
      <c r="AB44" s="186"/>
      <c r="AC44" s="186">
        <v>127895.85782498002</v>
      </c>
      <c r="AD44" s="186"/>
      <c r="AE44" s="186">
        <v>130850.89922363999</v>
      </c>
      <c r="AF44" s="186"/>
      <c r="AG44" s="186">
        <v>130408.67157912999</v>
      </c>
      <c r="AH44" s="186"/>
      <c r="AI44" s="186">
        <v>128943.31964875996</v>
      </c>
      <c r="AJ44" s="186"/>
      <c r="AK44" s="186">
        <v>124052.51733626999</v>
      </c>
      <c r="AL44" s="186"/>
      <c r="AM44" s="186">
        <v>121283.85827932002</v>
      </c>
      <c r="AN44" s="186"/>
      <c r="AO44" s="186">
        <v>119510.62946618006</v>
      </c>
      <c r="AP44" s="186"/>
      <c r="AQ44" s="186">
        <v>118131.69884341676</v>
      </c>
      <c r="AR44" s="186"/>
      <c r="AS44" s="186">
        <v>114037.49212344014</v>
      </c>
      <c r="AT44" s="186"/>
      <c r="AU44" s="186">
        <v>113368.40780000002</v>
      </c>
      <c r="AV44" s="186"/>
      <c r="AW44" s="186">
        <v>113623.98480000001</v>
      </c>
      <c r="AX44" s="186"/>
      <c r="AY44" s="186">
        <v>112381.12907763624</v>
      </c>
      <c r="AZ44" s="186"/>
      <c r="BA44" s="186">
        <v>108811</v>
      </c>
      <c r="BB44" s="186"/>
      <c r="BC44" s="186">
        <v>107035.45492119202</v>
      </c>
      <c r="BD44" s="186"/>
      <c r="BE44" s="186">
        <v>104037.30788707999</v>
      </c>
      <c r="BF44" s="191"/>
      <c r="BG44" s="186">
        <v>101668.24776078029</v>
      </c>
      <c r="BH44" s="191"/>
      <c r="BI44" s="186">
        <v>98744.151407699988</v>
      </c>
      <c r="BJ44" s="191"/>
      <c r="BK44" s="186">
        <v>98940.269777329799</v>
      </c>
      <c r="BL44" s="191"/>
      <c r="BM44" s="186">
        <v>98258.985487460028</v>
      </c>
      <c r="BN44" s="191"/>
      <c r="BO44" s="186">
        <v>96039.543704459997</v>
      </c>
      <c r="BP44" s="191"/>
      <c r="BQ44" s="186">
        <v>92817.744119980198</v>
      </c>
      <c r="BR44" s="191"/>
      <c r="BS44" s="186">
        <v>90460.14825605003</v>
      </c>
      <c r="BT44" s="191"/>
      <c r="BU44">
        <v>88945.039514610005</v>
      </c>
      <c r="BW44">
        <v>84901.214854689984</v>
      </c>
    </row>
    <row r="45" spans="1:76">
      <c r="A45" s="180"/>
      <c r="B45" s="197" t="s">
        <v>217</v>
      </c>
      <c r="C45" s="186">
        <v>79018.885999999999</v>
      </c>
      <c r="D45" s="186"/>
      <c r="E45" s="186">
        <v>76984.331000000006</v>
      </c>
      <c r="F45" s="186"/>
      <c r="G45" s="186">
        <v>76851.884000000005</v>
      </c>
      <c r="H45" s="186"/>
      <c r="I45" s="186">
        <v>76961</v>
      </c>
      <c r="J45" s="186"/>
      <c r="K45" s="186">
        <v>76707</v>
      </c>
      <c r="L45" s="186"/>
      <c r="M45" s="186">
        <v>69901.22</v>
      </c>
      <c r="N45" s="186"/>
      <c r="O45" s="186">
        <v>67952</v>
      </c>
      <c r="P45" s="186"/>
      <c r="Q45" s="186">
        <v>66368.712343220017</v>
      </c>
      <c r="R45" s="186"/>
      <c r="S45" s="186">
        <v>64155.866513929999</v>
      </c>
      <c r="T45" s="186"/>
      <c r="U45" s="186">
        <v>63903.431429839999</v>
      </c>
      <c r="V45" s="186"/>
      <c r="W45" s="186">
        <v>63909.563371020013</v>
      </c>
      <c r="X45" s="186"/>
      <c r="Y45" s="186">
        <v>63062.115808400005</v>
      </c>
      <c r="Z45" s="186"/>
      <c r="AA45" s="186">
        <v>62206.720780679978</v>
      </c>
      <c r="AB45" s="186"/>
      <c r="AC45" s="186">
        <v>61178.35789729996</v>
      </c>
      <c r="AD45" s="186"/>
      <c r="AE45" s="186">
        <v>56589.841123639992</v>
      </c>
      <c r="AF45" s="186"/>
      <c r="AG45" s="186">
        <v>54983.132871079979</v>
      </c>
      <c r="AH45" s="186"/>
      <c r="AI45" s="186">
        <v>53103.772720650006</v>
      </c>
      <c r="AJ45" s="186"/>
      <c r="AK45" s="186">
        <v>52467.159211140017</v>
      </c>
      <c r="AL45" s="186"/>
      <c r="AM45" s="186">
        <v>51552.250821579983</v>
      </c>
      <c r="AN45" s="186"/>
      <c r="AO45" s="186">
        <v>49903.706675649999</v>
      </c>
      <c r="AP45" s="186"/>
      <c r="AQ45" s="186">
        <v>48162.76504868998</v>
      </c>
      <c r="AR45" s="186"/>
      <c r="AS45" s="186">
        <v>47522.061958350001</v>
      </c>
      <c r="AT45" s="186"/>
      <c r="AU45" s="186">
        <v>46872.051399999997</v>
      </c>
      <c r="AV45" s="186"/>
      <c r="AW45" s="186">
        <v>46153.341399999998</v>
      </c>
      <c r="AX45" s="186"/>
      <c r="AY45" s="186">
        <v>44559.051670249995</v>
      </c>
      <c r="AZ45" s="186"/>
      <c r="BA45" s="186">
        <v>44020</v>
      </c>
      <c r="BB45" s="186"/>
      <c r="BC45" s="186">
        <v>42630.288198770002</v>
      </c>
      <c r="BD45" s="186"/>
      <c r="BE45" s="186">
        <v>42243.659336410004</v>
      </c>
      <c r="BF45" s="191"/>
      <c r="BG45" s="186">
        <v>41438.065000000002</v>
      </c>
      <c r="BH45" s="191"/>
      <c r="BI45" s="186">
        <v>40919.316098639996</v>
      </c>
      <c r="BJ45" s="191"/>
      <c r="BK45" s="186">
        <v>39791.910470000003</v>
      </c>
      <c r="BL45" s="191"/>
      <c r="BM45" s="186">
        <v>38414.786999999997</v>
      </c>
      <c r="BN45" s="191"/>
      <c r="BO45" s="186">
        <v>37943.764000000003</v>
      </c>
      <c r="BP45" s="191"/>
      <c r="BQ45" s="186">
        <v>38009.275000000001</v>
      </c>
      <c r="BR45" s="191"/>
      <c r="BS45" s="186">
        <v>37451.131987000001</v>
      </c>
      <c r="BT45" s="191"/>
      <c r="BU45">
        <v>36650.008250999999</v>
      </c>
      <c r="BW45">
        <v>35521.066979000003</v>
      </c>
    </row>
    <row r="46" spans="1:76">
      <c r="A46" s="180"/>
      <c r="B46" s="197" t="s">
        <v>218</v>
      </c>
      <c r="C46" s="186">
        <v>671.00300000000004</v>
      </c>
      <c r="D46" s="186"/>
      <c r="E46" s="186">
        <v>683.00400000000002</v>
      </c>
      <c r="F46" s="186"/>
      <c r="G46" s="186">
        <v>695.255</v>
      </c>
      <c r="H46" s="186"/>
      <c r="I46" s="186">
        <v>745</v>
      </c>
      <c r="J46" s="186"/>
      <c r="K46" s="186">
        <v>759</v>
      </c>
      <c r="L46" s="186"/>
      <c r="M46" s="186">
        <v>816</v>
      </c>
      <c r="N46" s="186"/>
      <c r="O46" s="186">
        <v>830.48666087000004</v>
      </c>
      <c r="P46" s="186"/>
      <c r="Q46" s="186">
        <v>892.88475086999995</v>
      </c>
      <c r="R46" s="186"/>
      <c r="S46" s="186">
        <v>984.81805387000009</v>
      </c>
      <c r="T46" s="186"/>
      <c r="U46" s="186">
        <v>1039.9091897200001</v>
      </c>
      <c r="V46" s="186"/>
      <c r="W46" s="186">
        <v>1054.52457972</v>
      </c>
      <c r="X46" s="186"/>
      <c r="Y46" s="186">
        <v>1069.6772777200001</v>
      </c>
      <c r="Z46" s="186"/>
      <c r="AA46" s="186">
        <v>1088.60907372</v>
      </c>
      <c r="AB46" s="186"/>
      <c r="AC46" s="186">
        <v>1213.0777777200001</v>
      </c>
      <c r="AD46" s="186"/>
      <c r="AE46" s="186">
        <v>1288.2051967200002</v>
      </c>
      <c r="AF46" s="186"/>
      <c r="AG46" s="186">
        <v>1308.04223572</v>
      </c>
      <c r="AH46" s="186"/>
      <c r="AI46" s="186">
        <v>1298.6300097199999</v>
      </c>
      <c r="AJ46" s="186"/>
      <c r="AK46" s="186">
        <v>1311.05602572</v>
      </c>
      <c r="AL46" s="186"/>
      <c r="AM46" s="186">
        <v>863.66845072000012</v>
      </c>
      <c r="AN46" s="186"/>
      <c r="AO46" s="186">
        <v>954.70514972000001</v>
      </c>
      <c r="AP46" s="186"/>
      <c r="AQ46" s="186">
        <v>995.63519871999995</v>
      </c>
      <c r="AR46" s="186"/>
      <c r="AS46" s="186">
        <v>1007.48431772</v>
      </c>
      <c r="AT46" s="186"/>
      <c r="AU46" s="186">
        <v>1018.1911</v>
      </c>
      <c r="AV46" s="186"/>
      <c r="AW46" s="186">
        <v>1215.4574</v>
      </c>
      <c r="AX46" s="186"/>
      <c r="AY46" s="186">
        <v>1015.88665297</v>
      </c>
      <c r="AZ46" s="186"/>
      <c r="BA46" s="186">
        <v>1015</v>
      </c>
      <c r="BB46" s="186"/>
      <c r="BC46" s="186">
        <v>1022.4164379700001</v>
      </c>
      <c r="BD46" s="186"/>
      <c r="BE46" s="186">
        <v>1028.9756779700001</v>
      </c>
      <c r="BF46" s="191"/>
      <c r="BG46" s="186">
        <v>1230.3109999999999</v>
      </c>
      <c r="BH46" s="191"/>
      <c r="BI46" s="186">
        <v>1415.1529349700002</v>
      </c>
      <c r="BJ46" s="191"/>
      <c r="BK46" s="186">
        <v>1432.9786079999999</v>
      </c>
      <c r="BL46" s="191"/>
      <c r="BM46" s="186">
        <v>1478.806</v>
      </c>
      <c r="BN46" s="191"/>
      <c r="BO46" s="186">
        <v>1508.4760000000001</v>
      </c>
      <c r="BP46" s="191"/>
      <c r="BQ46" s="186">
        <v>1605.809</v>
      </c>
      <c r="BR46" s="191"/>
      <c r="BS46" s="186">
        <v>1623.794453</v>
      </c>
      <c r="BT46" s="191"/>
      <c r="BU46">
        <v>1324.1435019999999</v>
      </c>
      <c r="BW46">
        <v>1278.919551</v>
      </c>
    </row>
    <row r="47" spans="1:76">
      <c r="A47" s="180"/>
      <c r="B47" s="197" t="s">
        <v>862</v>
      </c>
      <c r="C47" s="186">
        <v>0</v>
      </c>
      <c r="D47" s="186"/>
      <c r="E47" s="186">
        <v>0</v>
      </c>
      <c r="F47" s="186"/>
      <c r="G47" s="186">
        <v>0</v>
      </c>
      <c r="H47" s="186"/>
      <c r="I47" s="186">
        <v>0</v>
      </c>
      <c r="J47" s="186"/>
      <c r="K47" s="186">
        <v>0</v>
      </c>
      <c r="L47" s="186"/>
      <c r="M47" s="186">
        <v>2826.78</v>
      </c>
      <c r="N47" s="186"/>
      <c r="O47" s="186">
        <v>3027.6488669999999</v>
      </c>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91"/>
      <c r="BG47" s="186"/>
      <c r="BH47" s="191"/>
      <c r="BI47" s="186"/>
      <c r="BJ47" s="191"/>
      <c r="BK47" s="186"/>
      <c r="BL47" s="191"/>
      <c r="BM47" s="186"/>
      <c r="BN47" s="191"/>
      <c r="BO47" s="186"/>
      <c r="BP47" s="191"/>
      <c r="BQ47" s="186"/>
      <c r="BR47" s="191"/>
      <c r="BS47" s="186"/>
      <c r="BT47" s="191"/>
    </row>
    <row r="48" spans="1:76" ht="13.5" thickBot="1">
      <c r="A48" s="232" t="s">
        <v>890</v>
      </c>
      <c r="B48" s="193" t="s">
        <v>220</v>
      </c>
      <c r="C48" s="198">
        <v>244131.65259414891</v>
      </c>
      <c r="D48" s="198"/>
      <c r="E48" s="198">
        <v>240693.92777181001</v>
      </c>
      <c r="F48" s="198"/>
      <c r="G48" s="198">
        <v>238514.1740450114</v>
      </c>
      <c r="H48" s="198"/>
      <c r="I48" s="198">
        <v>238359.43</v>
      </c>
      <c r="J48" s="198"/>
      <c r="K48" s="198">
        <v>235728</v>
      </c>
      <c r="L48" s="198"/>
      <c r="M48" s="198">
        <v>232497.78</v>
      </c>
      <c r="N48" s="198"/>
      <c r="O48" s="198">
        <v>231167.87266174992</v>
      </c>
      <c r="P48" s="198"/>
      <c r="Q48" s="198">
        <v>205820.07316812003</v>
      </c>
      <c r="R48" s="198"/>
      <c r="S48" s="198">
        <v>203649.48388524994</v>
      </c>
      <c r="T48" s="198"/>
      <c r="U48" s="198">
        <v>199408.18229103996</v>
      </c>
      <c r="V48" s="198"/>
      <c r="W48" s="198">
        <v>198644.86696453998</v>
      </c>
      <c r="X48" s="198"/>
      <c r="Y48" s="198">
        <v>196858.04159684974</v>
      </c>
      <c r="Z48" s="198"/>
      <c r="AA48" s="198">
        <v>194109.59400007996</v>
      </c>
      <c r="AB48" s="198"/>
      <c r="AC48" s="198">
        <v>190287.29349999997</v>
      </c>
      <c r="AD48" s="198"/>
      <c r="AE48" s="198">
        <v>188728.94554399999</v>
      </c>
      <c r="AF48" s="198"/>
      <c r="AG48" s="198">
        <v>186699.84668592998</v>
      </c>
      <c r="AH48" s="198"/>
      <c r="AI48" s="198">
        <v>183345.72237912996</v>
      </c>
      <c r="AJ48" s="198"/>
      <c r="AK48" s="198">
        <v>177830.73257312999</v>
      </c>
      <c r="AL48" s="198"/>
      <c r="AM48" s="198">
        <v>173699.77755162001</v>
      </c>
      <c r="AN48" s="198"/>
      <c r="AO48" s="198">
        <v>170369.04129155006</v>
      </c>
      <c r="AP48" s="198"/>
      <c r="AQ48" s="198">
        <v>167290.09909082673</v>
      </c>
      <c r="AR48" s="198"/>
      <c r="AS48" s="198">
        <v>162567.03839951014</v>
      </c>
      <c r="AT48" s="198"/>
      <c r="AU48" s="198">
        <v>161258.65030000001</v>
      </c>
      <c r="AV48" s="198"/>
      <c r="AW48" s="198">
        <v>160992.7836</v>
      </c>
      <c r="AX48" s="198"/>
      <c r="AY48" s="198">
        <v>157956.06740085623</v>
      </c>
      <c r="AZ48" s="198"/>
      <c r="BA48" s="198">
        <v>153846</v>
      </c>
      <c r="BB48" s="198"/>
      <c r="BC48" s="198">
        <v>150688.15955793203</v>
      </c>
      <c r="BD48" s="198"/>
      <c r="BE48" s="198">
        <v>147309.94290146002</v>
      </c>
      <c r="BF48" s="199"/>
      <c r="BG48" s="198">
        <v>144336.62376078026</v>
      </c>
      <c r="BH48" s="199"/>
      <c r="BI48" s="198">
        <v>141078.62044130999</v>
      </c>
      <c r="BJ48" s="199"/>
      <c r="BK48" s="198">
        <v>140165.15885532982</v>
      </c>
      <c r="BL48" s="199"/>
      <c r="BM48" s="198">
        <v>138152.57848746004</v>
      </c>
      <c r="BN48" s="199"/>
      <c r="BO48" s="198">
        <v>135491.78370445999</v>
      </c>
      <c r="BP48" s="199"/>
      <c r="BQ48" s="198">
        <v>132432.8281199802</v>
      </c>
      <c r="BR48" s="199"/>
      <c r="BS48" s="198">
        <v>129535.07469605003</v>
      </c>
      <c r="BT48" s="199"/>
      <c r="BU48">
        <v>126919.19126761002</v>
      </c>
      <c r="BW48">
        <v>121701.20138468998</v>
      </c>
    </row>
    <row r="49" spans="1:75">
      <c r="A49" s="180"/>
      <c r="B49" s="183"/>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1"/>
      <c r="BQ49" s="191"/>
      <c r="BR49" s="191"/>
      <c r="BS49" s="191"/>
      <c r="BT49" s="191"/>
    </row>
    <row r="50" spans="1:75">
      <c r="A50" s="180"/>
      <c r="B50" s="183" t="s">
        <v>221</v>
      </c>
      <c r="C50" s="186">
        <v>164441.76359414891</v>
      </c>
      <c r="D50" s="186"/>
      <c r="E50" s="186">
        <v>163026.59277181001</v>
      </c>
      <c r="F50" s="186"/>
      <c r="G50" s="186">
        <v>160967.03504501138</v>
      </c>
      <c r="H50" s="186"/>
      <c r="I50" s="186">
        <v>160653.43</v>
      </c>
      <c r="J50" s="186"/>
      <c r="K50" s="186">
        <v>158262</v>
      </c>
      <c r="L50" s="186"/>
      <c r="M50" s="186">
        <v>158953.78</v>
      </c>
      <c r="N50" s="186"/>
      <c r="O50" s="186">
        <v>159357.73713387991</v>
      </c>
      <c r="P50" s="186"/>
      <c r="Q50" s="186">
        <v>138558.47607403001</v>
      </c>
      <c r="R50" s="186"/>
      <c r="S50" s="186">
        <v>138508.79931744994</v>
      </c>
      <c r="T50" s="186"/>
      <c r="U50" s="186">
        <v>134464.84167147998</v>
      </c>
      <c r="V50" s="186"/>
      <c r="W50" s="186">
        <v>133680.77901379997</v>
      </c>
      <c r="X50" s="186"/>
      <c r="Y50" s="186">
        <v>132726.24851072973</v>
      </c>
      <c r="Z50" s="186"/>
      <c r="AA50" s="186">
        <v>130814.26414567999</v>
      </c>
      <c r="AB50" s="186"/>
      <c r="AC50" s="186">
        <v>127895.85782498002</v>
      </c>
      <c r="AD50" s="186"/>
      <c r="AE50" s="186">
        <v>130850.89922363999</v>
      </c>
      <c r="AF50" s="186"/>
      <c r="AG50" s="186">
        <v>130408.67157912999</v>
      </c>
      <c r="AH50" s="186"/>
      <c r="AI50" s="186">
        <v>128943.31964875996</v>
      </c>
      <c r="AJ50" s="186"/>
      <c r="AK50" s="186">
        <v>124052.51733626999</v>
      </c>
      <c r="AL50" s="186"/>
      <c r="AM50" s="186">
        <v>121283.85827932002</v>
      </c>
      <c r="AN50" s="186"/>
      <c r="AO50" s="186">
        <v>119510.62946618006</v>
      </c>
      <c r="AP50" s="186"/>
      <c r="AQ50" s="186">
        <v>118131.69884341676</v>
      </c>
      <c r="AR50" s="186"/>
      <c r="AS50" s="186">
        <v>114037.49212344014</v>
      </c>
      <c r="AT50" s="186"/>
      <c r="AU50" s="186">
        <v>113368.40780000002</v>
      </c>
      <c r="AV50" s="186"/>
      <c r="AW50" s="186">
        <v>113623.98480000001</v>
      </c>
      <c r="AX50" s="186"/>
      <c r="AY50" s="186">
        <v>112381.12907763624</v>
      </c>
      <c r="AZ50" s="186"/>
      <c r="BA50" s="186">
        <v>108811</v>
      </c>
      <c r="BB50" s="186"/>
      <c r="BC50" s="186">
        <v>107035.45492119202</v>
      </c>
      <c r="BD50" s="186"/>
      <c r="BE50" s="186">
        <v>104037.30788707999</v>
      </c>
      <c r="BF50" s="191"/>
      <c r="BG50" s="186">
        <v>101668.24776078029</v>
      </c>
      <c r="BH50" s="191"/>
      <c r="BI50" s="186">
        <v>98744.151407699988</v>
      </c>
      <c r="BJ50" s="191"/>
      <c r="BK50" s="186">
        <v>98940.269777329799</v>
      </c>
      <c r="BL50" s="191"/>
      <c r="BM50" s="186">
        <v>98258.985487460028</v>
      </c>
      <c r="BN50" s="186"/>
      <c r="BO50" s="186">
        <v>96039.543704459997</v>
      </c>
      <c r="BP50" s="186"/>
      <c r="BQ50" s="186">
        <v>92817.744119980198</v>
      </c>
      <c r="BR50" s="191"/>
      <c r="BS50" s="186">
        <v>90460.14825605003</v>
      </c>
      <c r="BT50" s="191"/>
      <c r="BU50">
        <v>88945.039514610005</v>
      </c>
      <c r="BW50">
        <v>84901.214854689984</v>
      </c>
    </row>
    <row r="51" spans="1:75">
      <c r="A51" s="180"/>
      <c r="B51" s="200" t="s">
        <v>222</v>
      </c>
      <c r="C51" s="190">
        <v>158259.07875761989</v>
      </c>
      <c r="D51" s="190"/>
      <c r="E51" s="190">
        <v>158953.78</v>
      </c>
      <c r="F51" s="190"/>
      <c r="G51" s="190">
        <v>159357.73713387991</v>
      </c>
      <c r="H51" s="190"/>
      <c r="I51" s="190">
        <v>138558.47607403001</v>
      </c>
      <c r="J51" s="190"/>
      <c r="K51" s="190">
        <v>138509</v>
      </c>
      <c r="L51" s="190"/>
      <c r="M51" s="190">
        <v>134464.84167147998</v>
      </c>
      <c r="N51" s="190"/>
      <c r="O51" s="190">
        <v>133680.77901379997</v>
      </c>
      <c r="P51" s="190"/>
      <c r="Q51" s="190">
        <v>132726.24851072973</v>
      </c>
      <c r="R51" s="190"/>
      <c r="S51" s="190">
        <v>130814.26414567999</v>
      </c>
      <c r="T51" s="190"/>
      <c r="U51" s="190">
        <v>127895.85782498002</v>
      </c>
      <c r="V51" s="190"/>
      <c r="W51" s="190">
        <v>130850.89922363999</v>
      </c>
      <c r="X51" s="190"/>
      <c r="Y51" s="190">
        <v>130408.67157912999</v>
      </c>
      <c r="Z51" s="190"/>
      <c r="AA51" s="190">
        <v>128943.31964875996</v>
      </c>
      <c r="AB51" s="190"/>
      <c r="AC51" s="190">
        <v>124052.51733626999</v>
      </c>
      <c r="AD51" s="190"/>
      <c r="AE51" s="190">
        <v>121283.85827932002</v>
      </c>
      <c r="AF51" s="190"/>
      <c r="AG51" s="190">
        <v>119511.04746631798</v>
      </c>
      <c r="AH51" s="190"/>
      <c r="AI51" s="190">
        <v>118131.48884397678</v>
      </c>
      <c r="AJ51" s="190"/>
      <c r="AK51" s="190">
        <v>114037.4421581521</v>
      </c>
      <c r="AL51" s="190"/>
      <c r="AM51" s="190">
        <v>113368.33947865885</v>
      </c>
      <c r="AN51" s="190"/>
      <c r="AO51" s="190">
        <v>113623.98480000001</v>
      </c>
      <c r="AP51" s="190"/>
      <c r="AQ51" s="190">
        <v>112381.12907763624</v>
      </c>
      <c r="AR51" s="190"/>
      <c r="AS51" s="190">
        <v>108810.93195658</v>
      </c>
      <c r="AT51" s="190"/>
      <c r="AU51" s="190">
        <v>107035.04244061932</v>
      </c>
      <c r="AV51" s="190"/>
      <c r="AW51" s="190">
        <v>104037.26</v>
      </c>
      <c r="AX51" s="190"/>
      <c r="AY51" s="190">
        <v>101668.37312252022</v>
      </c>
      <c r="AZ51" s="190"/>
      <c r="BA51" s="190">
        <v>98744</v>
      </c>
      <c r="BB51" s="190"/>
      <c r="BC51" s="190">
        <v>98940.269777329799</v>
      </c>
      <c r="BD51" s="190"/>
      <c r="BE51" s="190">
        <v>98258.985487460028</v>
      </c>
      <c r="BF51" s="201"/>
      <c r="BG51" s="190">
        <v>96039.543704459997</v>
      </c>
      <c r="BH51" s="201"/>
      <c r="BI51" s="190">
        <v>92817.744119980198</v>
      </c>
      <c r="BJ51" s="201"/>
      <c r="BK51" s="190">
        <v>90460.14825605003</v>
      </c>
      <c r="BL51" s="201"/>
      <c r="BM51" s="190">
        <v>88945.039514610005</v>
      </c>
      <c r="BN51" s="201"/>
      <c r="BO51" s="190">
        <v>87527.837190519902</v>
      </c>
      <c r="BP51" s="201"/>
      <c r="BQ51" s="190">
        <v>84901.214854689984</v>
      </c>
      <c r="BR51" s="201"/>
      <c r="BS51" s="190">
        <v>82944.802144999994</v>
      </c>
      <c r="BT51" s="201"/>
      <c r="BU51">
        <v>81336.069999999992</v>
      </c>
      <c r="BW51">
        <v>44307.5</v>
      </c>
    </row>
    <row r="52" spans="1:75">
      <c r="A52" s="180"/>
      <c r="B52" s="197" t="s">
        <v>223</v>
      </c>
      <c r="C52" s="186">
        <v>6182.6848365290207</v>
      </c>
      <c r="D52" s="186"/>
      <c r="E52" s="186">
        <v>4072.812771810015</v>
      </c>
      <c r="F52" s="186"/>
      <c r="G52" s="186">
        <v>1609.2979111314635</v>
      </c>
      <c r="H52" s="186"/>
      <c r="I52" s="186">
        <v>22094.953925969981</v>
      </c>
      <c r="J52" s="186"/>
      <c r="K52" s="186">
        <v>19753</v>
      </c>
      <c r="L52" s="186"/>
      <c r="M52" s="186">
        <v>24488.938328520017</v>
      </c>
      <c r="N52" s="186"/>
      <c r="O52" s="186">
        <v>25676.958120079944</v>
      </c>
      <c r="P52" s="186"/>
      <c r="Q52" s="186">
        <v>5832.2275633002864</v>
      </c>
      <c r="R52" s="186"/>
      <c r="S52" s="186">
        <v>7694.5351717699523</v>
      </c>
      <c r="T52" s="186"/>
      <c r="U52" s="186">
        <v>6568.983846499963</v>
      </c>
      <c r="V52" s="186"/>
      <c r="W52" s="186">
        <v>2829.8797901599755</v>
      </c>
      <c r="X52" s="186"/>
      <c r="Y52" s="186">
        <v>2317.5769315997313</v>
      </c>
      <c r="Z52" s="186"/>
      <c r="AA52" s="186">
        <v>1870.9444969200267</v>
      </c>
      <c r="AB52" s="186"/>
      <c r="AC52" s="186">
        <v>3843.3404887100332</v>
      </c>
      <c r="AD52" s="186"/>
      <c r="AE52" s="186">
        <v>9567.0409443199751</v>
      </c>
      <c r="AF52" s="186"/>
      <c r="AG52" s="186">
        <v>10897.624112812016</v>
      </c>
      <c r="AH52" s="186"/>
      <c r="AI52" s="186">
        <v>10811.830804783182</v>
      </c>
      <c r="AJ52" s="186"/>
      <c r="AK52" s="186">
        <v>10015.075178117884</v>
      </c>
      <c r="AL52" s="186"/>
      <c r="AM52" s="186">
        <v>7915.5188006611716</v>
      </c>
      <c r="AN52" s="186"/>
      <c r="AO52" s="186">
        <v>5886.6446661800583</v>
      </c>
      <c r="AP52" s="186"/>
      <c r="AQ52" s="186">
        <v>5750.569765780514</v>
      </c>
      <c r="AR52" s="186"/>
      <c r="AS52" s="186">
        <v>5226.5601668601448</v>
      </c>
      <c r="AT52" s="186"/>
      <c r="AU52" s="186">
        <v>6333.3653593806957</v>
      </c>
      <c r="AV52" s="186"/>
      <c r="AW52" s="186">
        <v>9586.7248</v>
      </c>
      <c r="AX52" s="186"/>
      <c r="AY52" s="186">
        <v>10712.755955116023</v>
      </c>
      <c r="AZ52" s="186"/>
      <c r="BA52" s="186">
        <v>10067</v>
      </c>
      <c r="BB52" s="186"/>
      <c r="BC52" s="186">
        <v>8095.1851438622252</v>
      </c>
      <c r="BD52" s="186"/>
      <c r="BE52" s="186">
        <v>5778.3223996199667</v>
      </c>
      <c r="BF52" s="191"/>
      <c r="BG52" s="186">
        <v>5628.70405632029</v>
      </c>
      <c r="BH52" s="191"/>
      <c r="BI52" s="186">
        <v>5926.4072877197905</v>
      </c>
      <c r="BJ52" s="191"/>
      <c r="BK52" s="186">
        <v>8480.1215212797688</v>
      </c>
      <c r="BL52" s="191"/>
      <c r="BM52" s="186">
        <v>9313.9459728500224</v>
      </c>
      <c r="BN52" s="191"/>
      <c r="BO52" s="186">
        <v>8511.7065139400947</v>
      </c>
      <c r="BP52" s="191"/>
      <c r="BQ52" s="186">
        <v>7916.5292652902135</v>
      </c>
      <c r="BR52" s="191"/>
      <c r="BS52" s="186">
        <v>7515.3461110500357</v>
      </c>
      <c r="BT52" s="191"/>
      <c r="BU52">
        <v>7608.969514610013</v>
      </c>
      <c r="BW52">
        <v>40593.714854689984</v>
      </c>
    </row>
    <row r="53" spans="1:75">
      <c r="A53" s="180"/>
      <c r="B53" s="202" t="s">
        <v>224</v>
      </c>
      <c r="C53" s="186">
        <v>158259.07875761989</v>
      </c>
      <c r="D53" s="186"/>
      <c r="E53" s="186">
        <v>158953.78</v>
      </c>
      <c r="F53" s="186"/>
      <c r="G53" s="186">
        <v>159357.73713387991</v>
      </c>
      <c r="H53" s="186"/>
      <c r="I53" s="186">
        <v>138558.47607403001</v>
      </c>
      <c r="J53" s="186"/>
      <c r="K53" s="186">
        <v>138509</v>
      </c>
      <c r="L53" s="186"/>
      <c r="M53" s="186">
        <v>134464.84167147998</v>
      </c>
      <c r="N53" s="186"/>
      <c r="O53" s="186">
        <v>133680.77901379997</v>
      </c>
      <c r="P53" s="186"/>
      <c r="Q53" s="186">
        <v>132726.24851072973</v>
      </c>
      <c r="R53" s="186"/>
      <c r="S53" s="186">
        <v>130814.26414567999</v>
      </c>
      <c r="T53" s="186"/>
      <c r="U53" s="186">
        <v>127895.85782498002</v>
      </c>
      <c r="V53" s="186"/>
      <c r="W53" s="186">
        <v>130850.89922363999</v>
      </c>
      <c r="X53" s="186"/>
      <c r="Y53" s="186">
        <v>130408.67157912999</v>
      </c>
      <c r="Z53" s="186"/>
      <c r="AA53" s="186">
        <v>128943.31964875996</v>
      </c>
      <c r="AB53" s="186"/>
      <c r="AC53" s="186">
        <v>124052.51733626999</v>
      </c>
      <c r="AD53" s="186"/>
      <c r="AE53" s="186">
        <v>121283.85827932002</v>
      </c>
      <c r="AF53" s="186"/>
      <c r="AG53" s="186">
        <v>119511.04746631798</v>
      </c>
      <c r="AH53" s="186"/>
      <c r="AI53" s="186">
        <v>118131.48884397678</v>
      </c>
      <c r="AJ53" s="186"/>
      <c r="AK53" s="186">
        <v>114037.4421581521</v>
      </c>
      <c r="AL53" s="186"/>
      <c r="AM53" s="186">
        <v>113368.33947865885</v>
      </c>
      <c r="AN53" s="186"/>
      <c r="AO53" s="186">
        <v>113623.98480000001</v>
      </c>
      <c r="AP53" s="186"/>
      <c r="AQ53" s="186">
        <v>112381.12907763624</v>
      </c>
      <c r="AR53" s="186"/>
      <c r="AS53" s="186">
        <v>108810.93195658</v>
      </c>
      <c r="AT53" s="186"/>
      <c r="AU53" s="186">
        <v>107035.04244061932</v>
      </c>
      <c r="AV53" s="186"/>
      <c r="AW53" s="186">
        <v>104037.26</v>
      </c>
      <c r="AX53" s="186"/>
      <c r="AY53" s="186">
        <v>101668.37312252022</v>
      </c>
      <c r="AZ53" s="186"/>
      <c r="BA53" s="186">
        <v>98744</v>
      </c>
      <c r="BB53" s="186"/>
      <c r="BC53" s="186">
        <v>98940.269777329799</v>
      </c>
      <c r="BD53" s="186"/>
      <c r="BE53" s="186">
        <v>98258.985487460028</v>
      </c>
      <c r="BF53" s="191"/>
      <c r="BG53" s="186">
        <v>96039.543704459997</v>
      </c>
      <c r="BH53" s="191"/>
      <c r="BI53" s="186">
        <v>92817.744119980198</v>
      </c>
      <c r="BJ53" s="191"/>
      <c r="BK53" s="186">
        <v>90460.14825605003</v>
      </c>
      <c r="BL53" s="191"/>
      <c r="BM53" s="186">
        <v>88945.039514610005</v>
      </c>
      <c r="BN53" s="191"/>
      <c r="BO53" s="186">
        <v>87527.837190519902</v>
      </c>
      <c r="BP53" s="191"/>
      <c r="BQ53" s="186">
        <v>84901.214854689984</v>
      </c>
      <c r="BR53" s="191"/>
      <c r="BS53" s="186">
        <v>82944.802144999994</v>
      </c>
      <c r="BT53" s="191"/>
      <c r="BU53">
        <v>81336.069999999992</v>
      </c>
      <c r="BW53">
        <v>44307.5</v>
      </c>
    </row>
    <row r="54" spans="1:75" ht="13.5" thickBot="1">
      <c r="A54" s="232" t="s">
        <v>891</v>
      </c>
      <c r="B54" s="193" t="s">
        <v>225</v>
      </c>
      <c r="C54" s="194">
        <v>3.9066857238554069E-2</v>
      </c>
      <c r="D54" s="194"/>
      <c r="E54" s="194">
        <v>2.5622622952470933E-2</v>
      </c>
      <c r="F54" s="194"/>
      <c r="G54" s="194">
        <v>1.0098649366359019E-2</v>
      </c>
      <c r="H54" s="194"/>
      <c r="I54" s="194">
        <v>0.15946302638436158</v>
      </c>
      <c r="J54" s="194"/>
      <c r="K54" s="194">
        <v>0.14299999999999999</v>
      </c>
      <c r="L54" s="194"/>
      <c r="M54" s="194">
        <v>0.18212149751643314</v>
      </c>
      <c r="N54" s="194"/>
      <c r="O54" s="194">
        <v>0.19207666434550993</v>
      </c>
      <c r="P54" s="194"/>
      <c r="Q54" s="194">
        <v>4.394177963094318E-2</v>
      </c>
      <c r="R54" s="194"/>
      <c r="S54" s="194">
        <v>5.8820306959805321E-2</v>
      </c>
      <c r="T54" s="194"/>
      <c r="U54" s="194">
        <v>5.1361974955352621E-2</v>
      </c>
      <c r="V54" s="194"/>
      <c r="W54" s="194">
        <v>2.1626750805306804E-2</v>
      </c>
      <c r="X54" s="194"/>
      <c r="Y54" s="194">
        <v>1.7771647418350252E-2</v>
      </c>
      <c r="Z54" s="194"/>
      <c r="AA54" s="194">
        <v>1.4509821074999905E-2</v>
      </c>
      <c r="AB54" s="194"/>
      <c r="AC54" s="194">
        <v>3.098155983640271E-2</v>
      </c>
      <c r="AD54" s="194"/>
      <c r="AE54" s="194">
        <v>7.8881403346245965E-2</v>
      </c>
      <c r="AF54" s="194"/>
      <c r="AG54" s="194">
        <v>9.1185077395320419E-2</v>
      </c>
      <c r="AH54" s="194"/>
      <c r="AI54" s="194">
        <v>9.1523698808731707E-2</v>
      </c>
      <c r="AJ54" s="194"/>
      <c r="AK54" s="194">
        <v>8.7822692166565269E-2</v>
      </c>
      <c r="AL54" s="194"/>
      <c r="AM54" s="194">
        <v>6.9821246717221591E-2</v>
      </c>
      <c r="AN54" s="194"/>
      <c r="AO54" s="194">
        <v>5.1808116715336833E-2</v>
      </c>
      <c r="AP54" s="194"/>
      <c r="AQ54" s="194">
        <v>5.1170243732004586E-2</v>
      </c>
      <c r="AR54" s="194"/>
      <c r="AS54" s="194">
        <v>4.8033410548728284E-2</v>
      </c>
      <c r="AT54" s="194"/>
      <c r="AU54" s="194">
        <v>5.9170952007556843E-2</v>
      </c>
      <c r="AV54" s="194"/>
      <c r="AW54" s="194">
        <v>9.2100000000000001E-2</v>
      </c>
      <c r="AX54" s="194"/>
      <c r="AY54" s="194">
        <v>0.10536960144140514</v>
      </c>
      <c r="AZ54" s="194"/>
      <c r="BA54" s="194">
        <v>0.10199999999999999</v>
      </c>
      <c r="BB54" s="194"/>
      <c r="BC54" s="194">
        <v>8.1818911168130615E-2</v>
      </c>
      <c r="BD54" s="194"/>
      <c r="BE54" s="194">
        <v>5.8807063506241937E-2</v>
      </c>
      <c r="BF54" s="196"/>
      <c r="BG54" s="194">
        <v>5.860819240917424E-2</v>
      </c>
      <c r="BH54" s="196"/>
      <c r="BI54" s="194">
        <v>6.3849938865774003E-2</v>
      </c>
      <c r="BJ54" s="196"/>
      <c r="BK54" s="194">
        <v>9.3744280600519717E-2</v>
      </c>
      <c r="BL54" s="196"/>
      <c r="BM54" s="194">
        <v>0.10471574383099942</v>
      </c>
      <c r="BN54" s="196"/>
      <c r="BO54" s="194">
        <v>9.7245708190102628E-2</v>
      </c>
      <c r="BP54" s="196"/>
      <c r="BQ54" s="194">
        <v>9.3244004562708566E-2</v>
      </c>
      <c r="BR54" s="196"/>
      <c r="BS54" s="194">
        <v>9.0606595189799591E-2</v>
      </c>
      <c r="BT54" s="196"/>
      <c r="BU54">
        <v>9.3549756148901875E-2</v>
      </c>
      <c r="BW54">
        <v>0.91618156868904777</v>
      </c>
    </row>
    <row r="55" spans="1:75">
      <c r="A55" s="180"/>
      <c r="B55" s="183"/>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191"/>
      <c r="BM55" s="191"/>
      <c r="BN55" s="191"/>
      <c r="BO55" s="191"/>
      <c r="BP55" s="191"/>
      <c r="BQ55" s="191"/>
      <c r="BR55" s="191"/>
      <c r="BS55" s="191"/>
      <c r="BT55" s="191"/>
    </row>
    <row r="56" spans="1:75">
      <c r="A56" s="180"/>
      <c r="B56" s="183"/>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1"/>
      <c r="BR56" s="191"/>
      <c r="BS56" s="191"/>
      <c r="BT56" s="191"/>
    </row>
    <row r="57" spans="1:75">
      <c r="A57" s="180"/>
      <c r="B57" s="184" t="s">
        <v>226</v>
      </c>
      <c r="C57" s="186">
        <v>244131.65259414891</v>
      </c>
      <c r="D57" s="186"/>
      <c r="E57" s="186">
        <v>240693.92777181001</v>
      </c>
      <c r="F57" s="186"/>
      <c r="G57" s="186">
        <v>238514.1740450114</v>
      </c>
      <c r="H57" s="186"/>
      <c r="I57" s="186">
        <v>238359.43</v>
      </c>
      <c r="J57" s="186"/>
      <c r="K57" s="186">
        <v>235728</v>
      </c>
      <c r="L57" s="186"/>
      <c r="M57" s="186">
        <v>232497.78</v>
      </c>
      <c r="N57" s="186"/>
      <c r="O57" s="186">
        <v>231167.87266174992</v>
      </c>
      <c r="P57" s="186"/>
      <c r="Q57" s="186">
        <v>205820.07316812003</v>
      </c>
      <c r="R57" s="186"/>
      <c r="S57" s="186">
        <v>203649.48388524994</v>
      </c>
      <c r="T57" s="186"/>
      <c r="U57" s="186">
        <v>199408.18229103996</v>
      </c>
      <c r="V57" s="186"/>
      <c r="W57" s="186">
        <v>198644.86696453998</v>
      </c>
      <c r="X57" s="186"/>
      <c r="Y57" s="186">
        <v>196858.04159684974</v>
      </c>
      <c r="Z57" s="186"/>
      <c r="AA57" s="186">
        <v>194109.59400007996</v>
      </c>
      <c r="AB57" s="186"/>
      <c r="AC57" s="186">
        <v>190287.29349999997</v>
      </c>
      <c r="AD57" s="186"/>
      <c r="AE57" s="186">
        <v>188728.94554399999</v>
      </c>
      <c r="AF57" s="186"/>
      <c r="AG57" s="186">
        <v>186699.84668592998</v>
      </c>
      <c r="AH57" s="186"/>
      <c r="AI57" s="186">
        <v>183345.72237912996</v>
      </c>
      <c r="AJ57" s="186"/>
      <c r="AK57" s="186">
        <v>177830.73257312999</v>
      </c>
      <c r="AL57" s="186"/>
      <c r="AM57" s="186">
        <v>173699.77755162001</v>
      </c>
      <c r="AN57" s="186"/>
      <c r="AO57" s="186">
        <v>170369.04129155006</v>
      </c>
      <c r="AP57" s="186"/>
      <c r="AQ57" s="186">
        <v>167290.09909082673</v>
      </c>
      <c r="AR57" s="186"/>
      <c r="AS57" s="186">
        <v>162567.03839951014</v>
      </c>
      <c r="AT57" s="186"/>
      <c r="AU57" s="186">
        <v>161258.65030000001</v>
      </c>
      <c r="AV57" s="186"/>
      <c r="AW57" s="186">
        <v>160992.7836</v>
      </c>
      <c r="AX57" s="186"/>
      <c r="AY57" s="186">
        <v>157956.06740085623</v>
      </c>
      <c r="AZ57" s="186"/>
      <c r="BA57" s="186">
        <v>153846</v>
      </c>
      <c r="BB57" s="186"/>
      <c r="BC57" s="186">
        <v>150688.15955793203</v>
      </c>
      <c r="BD57" s="186"/>
      <c r="BE57" s="186">
        <v>147309.94290146002</v>
      </c>
      <c r="BF57" s="191"/>
      <c r="BG57" s="186">
        <v>144336.62376078026</v>
      </c>
      <c r="BH57" s="191"/>
      <c r="BI57" s="186">
        <v>141078.62044130999</v>
      </c>
      <c r="BJ57" s="191"/>
      <c r="BK57" s="186">
        <v>140165.15885532982</v>
      </c>
      <c r="BL57" s="191"/>
      <c r="BM57" s="186">
        <v>138152.57848746004</v>
      </c>
      <c r="BN57" s="191"/>
      <c r="BO57" s="186">
        <v>135491.78370445999</v>
      </c>
      <c r="BP57" s="191"/>
      <c r="BQ57" s="186">
        <v>132432.8281199802</v>
      </c>
      <c r="BR57" s="191"/>
      <c r="BS57" s="186">
        <v>129535.07469605003</v>
      </c>
      <c r="BT57" s="191"/>
      <c r="BU57">
        <v>126919.19126761002</v>
      </c>
      <c r="BW57">
        <v>121701.20138468998</v>
      </c>
    </row>
    <row r="58" spans="1:75">
      <c r="A58" s="180"/>
      <c r="B58" s="200" t="s">
        <v>227</v>
      </c>
      <c r="C58" s="190">
        <v>235725.07875761989</v>
      </c>
      <c r="D58" s="190"/>
      <c r="E58" s="190">
        <v>232497.78</v>
      </c>
      <c r="F58" s="190"/>
      <c r="G58" s="190">
        <v>231167.87266174992</v>
      </c>
      <c r="H58" s="190"/>
      <c r="I58" s="190">
        <v>205820.07316812003</v>
      </c>
      <c r="J58" s="190"/>
      <c r="K58" s="190">
        <v>203649</v>
      </c>
      <c r="L58" s="190"/>
      <c r="M58" s="190">
        <v>199408.18229103996</v>
      </c>
      <c r="N58" s="190"/>
      <c r="O58" s="190">
        <v>198644.86696453998</v>
      </c>
      <c r="P58" s="190"/>
      <c r="Q58" s="190">
        <v>196858.04159684974</v>
      </c>
      <c r="R58" s="190"/>
      <c r="S58" s="190">
        <v>194109.59400007996</v>
      </c>
      <c r="T58" s="190"/>
      <c r="U58" s="190">
        <v>190287.29349999997</v>
      </c>
      <c r="V58" s="190"/>
      <c r="W58" s="190">
        <v>188728.94554399999</v>
      </c>
      <c r="X58" s="190"/>
      <c r="Y58" s="190">
        <v>186699.84668592998</v>
      </c>
      <c r="Z58" s="190"/>
      <c r="AA58" s="190">
        <v>183345.72237912996</v>
      </c>
      <c r="AB58" s="190"/>
      <c r="AC58" s="190">
        <v>177830.73257312999</v>
      </c>
      <c r="AD58" s="190"/>
      <c r="AE58" s="190">
        <v>173699.77755162001</v>
      </c>
      <c r="AF58" s="190"/>
      <c r="AG58" s="190">
        <v>170369.45929168796</v>
      </c>
      <c r="AH58" s="190"/>
      <c r="AI58" s="190">
        <v>167289.88909138678</v>
      </c>
      <c r="AJ58" s="190"/>
      <c r="AK58" s="190">
        <v>162566.98843422209</v>
      </c>
      <c r="AL58" s="190"/>
      <c r="AM58" s="190">
        <v>161258.58197865885</v>
      </c>
      <c r="AN58" s="190"/>
      <c r="AO58" s="190">
        <v>160992.78360000002</v>
      </c>
      <c r="AP58" s="190"/>
      <c r="AQ58" s="190">
        <v>157956.06740085623</v>
      </c>
      <c r="AR58" s="190"/>
      <c r="AS58" s="190">
        <v>153845.74316593996</v>
      </c>
      <c r="AT58" s="190"/>
      <c r="AU58" s="190">
        <v>150687.74644061932</v>
      </c>
      <c r="AV58" s="190"/>
      <c r="AW58" s="190">
        <v>147309.9</v>
      </c>
      <c r="AX58" s="190"/>
      <c r="AY58" s="190">
        <v>144336.74926297023</v>
      </c>
      <c r="AZ58" s="190"/>
      <c r="BA58" s="190">
        <v>141079</v>
      </c>
      <c r="BB58" s="190"/>
      <c r="BC58" s="190">
        <v>140165.15885532982</v>
      </c>
      <c r="BD58" s="190"/>
      <c r="BE58" s="190">
        <v>138152.57848746004</v>
      </c>
      <c r="BF58" s="201"/>
      <c r="BG58" s="190">
        <v>135491.78370445999</v>
      </c>
      <c r="BH58" s="201"/>
      <c r="BI58" s="190">
        <v>132432.8281199802</v>
      </c>
      <c r="BJ58" s="201"/>
      <c r="BK58" s="190">
        <v>129535.07469605003</v>
      </c>
      <c r="BL58" s="201"/>
      <c r="BM58" s="190">
        <v>126919.19126761002</v>
      </c>
      <c r="BN58" s="201"/>
      <c r="BO58" s="190">
        <v>124393.18279451989</v>
      </c>
      <c r="BP58" s="201"/>
      <c r="BQ58" s="190">
        <v>121701.20138468998</v>
      </c>
      <c r="BR58" s="201"/>
      <c r="BS58" s="190">
        <v>119450.075145</v>
      </c>
      <c r="BT58" s="201"/>
      <c r="BU58">
        <v>117625.54336599998</v>
      </c>
      <c r="BW58">
        <v>62156.303097000004</v>
      </c>
    </row>
    <row r="59" spans="1:75">
      <c r="A59" s="180"/>
      <c r="B59" s="197" t="s">
        <v>236</v>
      </c>
      <c r="C59" s="186">
        <v>8406.5738365290163</v>
      </c>
      <c r="D59" s="186"/>
      <c r="E59" s="186">
        <v>8196.1477718100068</v>
      </c>
      <c r="F59" s="186"/>
      <c r="G59" s="186">
        <v>7346.3013832614815</v>
      </c>
      <c r="H59" s="186"/>
      <c r="I59" s="186">
        <v>32539.356831879966</v>
      </c>
      <c r="J59" s="186"/>
      <c r="K59" s="186">
        <v>32078</v>
      </c>
      <c r="L59" s="186"/>
      <c r="M59" s="186">
        <v>33089.597708960035</v>
      </c>
      <c r="N59" s="186"/>
      <c r="O59" s="186">
        <v>32523.005697209941</v>
      </c>
      <c r="P59" s="186"/>
      <c r="Q59" s="186">
        <v>8962.0315712702868</v>
      </c>
      <c r="R59" s="186"/>
      <c r="S59" s="186">
        <v>9539.8898851699778</v>
      </c>
      <c r="T59" s="186"/>
      <c r="U59" s="186">
        <v>9120.8887910399935</v>
      </c>
      <c r="V59" s="186"/>
      <c r="W59" s="186">
        <v>9915.9214205399912</v>
      </c>
      <c r="X59" s="186"/>
      <c r="Y59" s="186">
        <v>10158.194910919759</v>
      </c>
      <c r="Z59" s="186"/>
      <c r="AA59" s="186">
        <v>10763.871620949998</v>
      </c>
      <c r="AB59" s="186"/>
      <c r="AC59" s="186">
        <v>12456.560926869977</v>
      </c>
      <c r="AD59" s="186"/>
      <c r="AE59" s="186">
        <v>15029.167992379982</v>
      </c>
      <c r="AF59" s="186"/>
      <c r="AG59" s="186">
        <v>16330.387394242018</v>
      </c>
      <c r="AH59" s="186"/>
      <c r="AI59" s="186">
        <v>16055.833287743182</v>
      </c>
      <c r="AJ59" s="186"/>
      <c r="AK59" s="186">
        <v>15263.744138907903</v>
      </c>
      <c r="AL59" s="186"/>
      <c r="AM59" s="186">
        <v>12441.195572961151</v>
      </c>
      <c r="AN59" s="186"/>
      <c r="AO59" s="186">
        <v>9376.2576915500395</v>
      </c>
      <c r="AP59" s="186"/>
      <c r="AQ59" s="186">
        <v>9334.0316899704922</v>
      </c>
      <c r="AR59" s="186"/>
      <c r="AS59" s="186">
        <v>8721.2952335701848</v>
      </c>
      <c r="AT59" s="186"/>
      <c r="AU59" s="186">
        <v>10570.903859380691</v>
      </c>
      <c r="AV59" s="186"/>
      <c r="AW59" s="186">
        <v>13682.883599999999</v>
      </c>
      <c r="AX59" s="186"/>
      <c r="AY59" s="186">
        <v>13619.318137886003</v>
      </c>
      <c r="AZ59" s="186"/>
      <c r="BA59" s="186">
        <v>12767</v>
      </c>
      <c r="BB59" s="186"/>
      <c r="BC59" s="186">
        <v>10523.000702602207</v>
      </c>
      <c r="BD59" s="186"/>
      <c r="BE59" s="186">
        <v>9157.3644139999815</v>
      </c>
      <c r="BF59" s="191"/>
      <c r="BG59" s="186">
        <v>8844.840056320274</v>
      </c>
      <c r="BH59" s="191"/>
      <c r="BI59" s="186">
        <v>8645.7923213297909</v>
      </c>
      <c r="BJ59" s="191"/>
      <c r="BK59" s="186">
        <v>10630.084159279795</v>
      </c>
      <c r="BL59" s="191"/>
      <c r="BM59" s="186">
        <v>11233.387219850018</v>
      </c>
      <c r="BN59" s="191"/>
      <c r="BO59" s="186">
        <v>11098.600909940098</v>
      </c>
      <c r="BP59" s="191"/>
      <c r="BQ59" s="186">
        <v>10731.626735290221</v>
      </c>
      <c r="BR59" s="191"/>
      <c r="BS59" s="186">
        <v>10084.99955105003</v>
      </c>
      <c r="BT59" s="191"/>
      <c r="BU59">
        <v>9293.6479016100348</v>
      </c>
      <c r="BW59">
        <v>59544.898287689975</v>
      </c>
    </row>
    <row r="60" spans="1:75">
      <c r="A60" s="180"/>
      <c r="B60" s="202" t="s">
        <v>229</v>
      </c>
      <c r="C60" s="186">
        <v>235725.07875761989</v>
      </c>
      <c r="D60" s="186"/>
      <c r="E60" s="186">
        <v>232497.78</v>
      </c>
      <c r="F60" s="186"/>
      <c r="G60" s="186">
        <v>231167.87266174992</v>
      </c>
      <c r="H60" s="186"/>
      <c r="I60" s="186">
        <v>205820.07316812003</v>
      </c>
      <c r="J60" s="186"/>
      <c r="K60" s="186">
        <v>203649</v>
      </c>
      <c r="L60" s="186"/>
      <c r="M60" s="186">
        <v>199408.18229103996</v>
      </c>
      <c r="N60" s="186"/>
      <c r="O60" s="186">
        <v>198644.86696453998</v>
      </c>
      <c r="P60" s="186"/>
      <c r="Q60" s="186">
        <v>196858.04159684974</v>
      </c>
      <c r="R60" s="186"/>
      <c r="S60" s="186">
        <v>194109.59400007996</v>
      </c>
      <c r="T60" s="186"/>
      <c r="U60" s="186">
        <v>190287.29349999997</v>
      </c>
      <c r="V60" s="186"/>
      <c r="W60" s="186">
        <v>188728.94554399999</v>
      </c>
      <c r="X60" s="186"/>
      <c r="Y60" s="186">
        <v>186699.84668592998</v>
      </c>
      <c r="Z60" s="186"/>
      <c r="AA60" s="186">
        <v>183345.72237912996</v>
      </c>
      <c r="AB60" s="186"/>
      <c r="AC60" s="186">
        <v>177830.73257312999</v>
      </c>
      <c r="AD60" s="186"/>
      <c r="AE60" s="186">
        <v>173699.77755162001</v>
      </c>
      <c r="AF60" s="186"/>
      <c r="AG60" s="186">
        <v>170369.45929168796</v>
      </c>
      <c r="AH60" s="186"/>
      <c r="AI60" s="186">
        <v>167289.88909138678</v>
      </c>
      <c r="AJ60" s="186"/>
      <c r="AK60" s="186">
        <v>162566.98843422209</v>
      </c>
      <c r="AL60" s="186"/>
      <c r="AM60" s="186">
        <v>161258.58197865885</v>
      </c>
      <c r="AN60" s="186"/>
      <c r="AO60" s="186">
        <v>160992.78360000002</v>
      </c>
      <c r="AP60" s="186"/>
      <c r="AQ60" s="186">
        <v>157956.06740085623</v>
      </c>
      <c r="AR60" s="186"/>
      <c r="AS60" s="186">
        <v>153845.74316593996</v>
      </c>
      <c r="AT60" s="186"/>
      <c r="AU60" s="186">
        <v>150687.74644061932</v>
      </c>
      <c r="AV60" s="186"/>
      <c r="AW60" s="186">
        <v>147309.9</v>
      </c>
      <c r="AX60" s="186"/>
      <c r="AY60" s="186">
        <v>144336.74926297023</v>
      </c>
      <c r="AZ60" s="186"/>
      <c r="BA60" s="186">
        <v>141079</v>
      </c>
      <c r="BB60" s="186"/>
      <c r="BC60" s="186">
        <v>140165.15885532982</v>
      </c>
      <c r="BD60" s="186"/>
      <c r="BE60" s="186">
        <v>138152.57848746004</v>
      </c>
      <c r="BF60" s="191"/>
      <c r="BG60" s="186">
        <v>135491.78370445999</v>
      </c>
      <c r="BH60" s="191"/>
      <c r="BI60" s="186">
        <v>132432.8281199802</v>
      </c>
      <c r="BJ60" s="191"/>
      <c r="BK60" s="186">
        <v>129535.07469605003</v>
      </c>
      <c r="BL60" s="191"/>
      <c r="BM60" s="186">
        <v>126919.19126761002</v>
      </c>
      <c r="BN60" s="191"/>
      <c r="BO60" s="186">
        <v>124393.18279451989</v>
      </c>
      <c r="BP60" s="191"/>
      <c r="BQ60" s="186">
        <v>121701.20138468998</v>
      </c>
      <c r="BR60" s="191"/>
      <c r="BS60" s="186">
        <v>119450.075145</v>
      </c>
      <c r="BT60" s="191"/>
      <c r="BU60">
        <v>117625.54336599998</v>
      </c>
      <c r="BW60">
        <v>62156.303097000004</v>
      </c>
    </row>
    <row r="61" spans="1:75" ht="13.5" thickBot="1">
      <c r="A61" s="232" t="s">
        <v>892</v>
      </c>
      <c r="B61" s="203" t="s">
        <v>230</v>
      </c>
      <c r="C61" s="194">
        <v>3.5662619695942178E-2</v>
      </c>
      <c r="D61" s="194"/>
      <c r="E61" s="194">
        <v>3.5252585086231823E-2</v>
      </c>
      <c r="F61" s="194"/>
      <c r="G61" s="194">
        <v>3.1779075953217585E-2</v>
      </c>
      <c r="H61" s="194"/>
      <c r="I61" s="194">
        <v>0.15809612896843564</v>
      </c>
      <c r="J61" s="194"/>
      <c r="K61" s="194">
        <v>0.158</v>
      </c>
      <c r="L61" s="194"/>
      <c r="M61" s="194">
        <v>0.16593901678851447</v>
      </c>
      <c r="N61" s="194"/>
      <c r="O61" s="194">
        <v>0.16372436999852411</v>
      </c>
      <c r="P61" s="194"/>
      <c r="Q61" s="194">
        <v>4.552535166241186E-2</v>
      </c>
      <c r="R61" s="194"/>
      <c r="S61" s="194">
        <v>4.9146926169790703E-2</v>
      </c>
      <c r="T61" s="194"/>
      <c r="U61" s="194">
        <v>4.7932200954027414E-2</v>
      </c>
      <c r="V61" s="194"/>
      <c r="W61" s="194">
        <v>5.2540543751558276E-2</v>
      </c>
      <c r="X61" s="194"/>
      <c r="Y61" s="194">
        <v>5.4409230062240313E-2</v>
      </c>
      <c r="Z61" s="194"/>
      <c r="AA61" s="194">
        <v>5.8708059731505564E-2</v>
      </c>
      <c r="AB61" s="194"/>
      <c r="AC61" s="194">
        <v>7.0047290176614554E-2</v>
      </c>
      <c r="AD61" s="194"/>
      <c r="AE61" s="194">
        <v>8.6523818304336184E-2</v>
      </c>
      <c r="AF61" s="194"/>
      <c r="AG61" s="194">
        <v>9.5852786421555244E-2</v>
      </c>
      <c r="AH61" s="194"/>
      <c r="AI61" s="194">
        <v>9.5976112931560581E-2</v>
      </c>
      <c r="AJ61" s="194"/>
      <c r="AK61" s="194">
        <v>9.3892027440023132E-2</v>
      </c>
      <c r="AL61" s="194"/>
      <c r="AM61" s="194">
        <v>7.7150595151628171E-2</v>
      </c>
      <c r="AN61" s="194"/>
      <c r="AO61" s="194">
        <v>5.824023587818776E-2</v>
      </c>
      <c r="AP61" s="194"/>
      <c r="AQ61" s="194">
        <v>5.9092580890120941E-2</v>
      </c>
      <c r="AR61" s="194"/>
      <c r="AS61" s="194">
        <v>5.668857034388846E-2</v>
      </c>
      <c r="AT61" s="194"/>
      <c r="AU61" s="194">
        <v>7.0151051489420926E-2</v>
      </c>
      <c r="AV61" s="194"/>
      <c r="AW61" s="194">
        <v>9.2899999999999996E-2</v>
      </c>
      <c r="AX61" s="194"/>
      <c r="AY61" s="194">
        <v>9.4357938691501733E-2</v>
      </c>
      <c r="AZ61" s="194"/>
      <c r="BA61" s="194">
        <v>0.09</v>
      </c>
      <c r="BB61" s="194"/>
      <c r="BC61" s="194">
        <v>7.5075723443251863E-2</v>
      </c>
      <c r="BD61" s="194"/>
      <c r="BE61" s="194">
        <v>6.6284426351341574E-2</v>
      </c>
      <c r="BF61" s="196"/>
      <c r="BG61" s="194">
        <v>6.5279530717618911E-2</v>
      </c>
      <c r="BH61" s="194"/>
      <c r="BI61" s="194">
        <v>6.5284359203572701E-2</v>
      </c>
      <c r="BJ61" s="196"/>
      <c r="BK61" s="194">
        <v>8.206336534118619E-2</v>
      </c>
      <c r="BL61" s="196"/>
      <c r="BM61" s="194">
        <v>8.850818467763745E-2</v>
      </c>
      <c r="BN61" s="196"/>
      <c r="BO61" s="194">
        <v>8.9221938538813911E-2</v>
      </c>
      <c r="BP61" s="196"/>
      <c r="BQ61" s="194">
        <v>8.8180121586213536E-2</v>
      </c>
      <c r="BR61" s="196"/>
      <c r="BS61" s="194">
        <v>8.4428574354665636E-2</v>
      </c>
      <c r="BT61" s="196"/>
      <c r="BU61">
        <v>7.9010456705753185E-2</v>
      </c>
      <c r="BW61">
        <v>0.95798648440794942</v>
      </c>
    </row>
    <row r="62" spans="1:75">
      <c r="A62" s="180"/>
      <c r="B62" s="183"/>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1"/>
      <c r="BR62" s="191"/>
      <c r="BS62" s="191"/>
      <c r="BT62" s="191"/>
    </row>
    <row r="63" spans="1:75">
      <c r="A63" s="180"/>
      <c r="B63" s="183"/>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191"/>
      <c r="BD63" s="191"/>
      <c r="BE63" s="191"/>
      <c r="BF63" s="191"/>
      <c r="BG63" s="191"/>
      <c r="BH63" s="191"/>
      <c r="BI63" s="191"/>
      <c r="BJ63" s="191"/>
      <c r="BK63" s="191"/>
      <c r="BL63" s="191"/>
      <c r="BM63" s="191"/>
      <c r="BN63" s="191"/>
      <c r="BO63" s="191"/>
      <c r="BP63" s="191"/>
      <c r="BQ63" s="191"/>
      <c r="BR63" s="191"/>
      <c r="BS63" s="191"/>
      <c r="BT63" s="191"/>
    </row>
    <row r="64" spans="1:75">
      <c r="A64" s="180"/>
      <c r="B64" s="183"/>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row>
    <row r="65" spans="1:75">
      <c r="A65" s="180"/>
      <c r="B65" s="183" t="s">
        <v>221</v>
      </c>
      <c r="C65" s="186">
        <v>164441.76359414891</v>
      </c>
      <c r="D65" s="186"/>
      <c r="E65" s="186">
        <v>163026.59277181001</v>
      </c>
      <c r="F65" s="186"/>
      <c r="G65" s="186">
        <v>160967.03504501138</v>
      </c>
      <c r="H65" s="186"/>
      <c r="I65" s="186">
        <v>160653.43</v>
      </c>
      <c r="J65" s="186"/>
      <c r="K65" s="186">
        <v>158262</v>
      </c>
      <c r="L65" s="186"/>
      <c r="M65" s="186">
        <v>158953.78</v>
      </c>
      <c r="N65" s="186"/>
      <c r="O65" s="186">
        <v>159357.73713387991</v>
      </c>
      <c r="P65" s="186"/>
      <c r="Q65" s="186">
        <v>138558.47607403001</v>
      </c>
      <c r="R65" s="186"/>
      <c r="S65" s="186">
        <v>138508.79931744994</v>
      </c>
      <c r="T65" s="186"/>
      <c r="U65" s="186">
        <v>134464.84167147998</v>
      </c>
      <c r="V65" s="186"/>
      <c r="W65" s="186">
        <v>133680.77901379997</v>
      </c>
      <c r="X65" s="186"/>
      <c r="Y65" s="186">
        <v>132726.24851072973</v>
      </c>
      <c r="Z65" s="186"/>
      <c r="AA65" s="186">
        <v>130814.26414567999</v>
      </c>
      <c r="AB65" s="186"/>
      <c r="AC65" s="186">
        <v>127895.85782498002</v>
      </c>
      <c r="AD65" s="186"/>
      <c r="AE65" s="186">
        <v>130850.89922363999</v>
      </c>
      <c r="AF65" s="186"/>
      <c r="AG65" s="186">
        <v>130408.67157912999</v>
      </c>
      <c r="AH65" s="186"/>
      <c r="AI65" s="186">
        <v>128943.31964875996</v>
      </c>
      <c r="AJ65" s="186"/>
      <c r="AK65" s="186">
        <v>124052.51733626999</v>
      </c>
      <c r="AL65" s="186"/>
      <c r="AM65" s="186">
        <v>121283.85827932002</v>
      </c>
      <c r="AN65" s="186"/>
      <c r="AO65" s="186">
        <v>119510.62946618006</v>
      </c>
      <c r="AP65" s="186"/>
      <c r="AQ65" s="186">
        <v>118131.69884341676</v>
      </c>
      <c r="AR65" s="186"/>
      <c r="AS65" s="186">
        <v>114037.49212344014</v>
      </c>
      <c r="AT65" s="186"/>
      <c r="AU65" s="186">
        <v>113368.40780000002</v>
      </c>
      <c r="AV65" s="186"/>
      <c r="AW65" s="186">
        <v>113623.98480000001</v>
      </c>
      <c r="AX65" s="186"/>
      <c r="AY65" s="186">
        <v>112381.12907763624</v>
      </c>
      <c r="AZ65" s="186"/>
      <c r="BA65" s="186">
        <v>108811</v>
      </c>
      <c r="BB65" s="186"/>
      <c r="BC65" s="186">
        <v>107035</v>
      </c>
      <c r="BD65" s="186"/>
      <c r="BE65" s="186">
        <v>104037</v>
      </c>
      <c r="BF65" s="191"/>
      <c r="BG65" s="186">
        <v>101668</v>
      </c>
      <c r="BH65" s="191"/>
      <c r="BI65" s="186">
        <v>98744</v>
      </c>
      <c r="BJ65" s="191"/>
      <c r="BK65" s="186">
        <v>98940</v>
      </c>
      <c r="BL65" s="191"/>
      <c r="BM65" s="186">
        <v>98258.985487460028</v>
      </c>
      <c r="BN65" s="186"/>
      <c r="BO65" s="186">
        <v>96040</v>
      </c>
      <c r="BP65" s="186"/>
      <c r="BQ65" s="186">
        <v>92818</v>
      </c>
      <c r="BR65" s="191"/>
      <c r="BS65" s="186">
        <v>90460</v>
      </c>
      <c r="BT65" s="191"/>
      <c r="BU65">
        <v>88945</v>
      </c>
      <c r="BW65">
        <v>84901</v>
      </c>
    </row>
    <row r="66" spans="1:75">
      <c r="A66" s="180"/>
      <c r="B66" s="200" t="s">
        <v>231</v>
      </c>
      <c r="C66" s="190">
        <v>163026.59277181001</v>
      </c>
      <c r="D66" s="190"/>
      <c r="E66" s="190">
        <v>160967.03504501138</v>
      </c>
      <c r="F66" s="190"/>
      <c r="G66" s="190">
        <v>160653.43</v>
      </c>
      <c r="H66" s="190"/>
      <c r="I66" s="190">
        <v>158259.07875761989</v>
      </c>
      <c r="J66" s="190"/>
      <c r="K66" s="190">
        <v>158954</v>
      </c>
      <c r="L66" s="190"/>
      <c r="M66" s="190">
        <v>159357.73713387991</v>
      </c>
      <c r="N66" s="190"/>
      <c r="O66" s="190">
        <v>138558.47607403001</v>
      </c>
      <c r="P66" s="190"/>
      <c r="Q66" s="190">
        <v>138508.79931744994</v>
      </c>
      <c r="R66" s="190"/>
      <c r="S66" s="190">
        <v>134464.84167147998</v>
      </c>
      <c r="T66" s="190"/>
      <c r="U66" s="190">
        <v>133680.7790138</v>
      </c>
      <c r="V66" s="190"/>
      <c r="W66" s="190">
        <v>132726.24851072973</v>
      </c>
      <c r="X66" s="190"/>
      <c r="Y66" s="190">
        <v>130814.26414567999</v>
      </c>
      <c r="Z66" s="190"/>
      <c r="AA66" s="190">
        <v>127895.85782498002</v>
      </c>
      <c r="AB66" s="190"/>
      <c r="AC66" s="190">
        <v>130850.89922363999</v>
      </c>
      <c r="AD66" s="190"/>
      <c r="AE66" s="190">
        <v>130408.67157912999</v>
      </c>
      <c r="AF66" s="190"/>
      <c r="AG66" s="190">
        <v>128943.31964875996</v>
      </c>
      <c r="AH66" s="190"/>
      <c r="AI66" s="190">
        <v>124052.51733626999</v>
      </c>
      <c r="AJ66" s="190"/>
      <c r="AK66" s="190">
        <v>121283.85827932002</v>
      </c>
      <c r="AL66" s="190"/>
      <c r="AM66" s="190">
        <v>119510.62946618006</v>
      </c>
      <c r="AN66" s="190"/>
      <c r="AO66" s="190">
        <v>118131.69884341676</v>
      </c>
      <c r="AP66" s="190"/>
      <c r="AQ66" s="190">
        <v>114037.49212344014</v>
      </c>
      <c r="AR66" s="190"/>
      <c r="AS66" s="190">
        <v>113368.40780000002</v>
      </c>
      <c r="AT66" s="190"/>
      <c r="AU66" s="190">
        <v>113623.98480000001</v>
      </c>
      <c r="AV66" s="190"/>
      <c r="AW66" s="190">
        <v>112381.12910000001</v>
      </c>
      <c r="AX66" s="190"/>
      <c r="AY66" s="190">
        <v>108810.93195658</v>
      </c>
      <c r="AZ66" s="190"/>
      <c r="BA66" s="190">
        <v>107035</v>
      </c>
      <c r="BB66" s="190"/>
      <c r="BC66" s="190">
        <v>104037</v>
      </c>
      <c r="BD66" s="190"/>
      <c r="BE66" s="190">
        <v>101668</v>
      </c>
      <c r="BF66" s="201"/>
      <c r="BG66" s="190">
        <v>98744</v>
      </c>
      <c r="BH66" s="201"/>
      <c r="BI66" s="190">
        <v>98940</v>
      </c>
      <c r="BJ66" s="201"/>
      <c r="BK66" s="190">
        <v>98259</v>
      </c>
      <c r="BL66" s="201"/>
      <c r="BM66" s="190">
        <v>96039.543704459997</v>
      </c>
      <c r="BN66" s="201"/>
      <c r="BO66" s="190">
        <v>92818</v>
      </c>
      <c r="BP66" s="201"/>
      <c r="BQ66" s="190">
        <v>90460</v>
      </c>
      <c r="BR66" s="201"/>
      <c r="BS66" s="190">
        <v>88945</v>
      </c>
      <c r="BT66" s="201"/>
      <c r="BU66">
        <v>87528</v>
      </c>
      <c r="BW66">
        <v>82945</v>
      </c>
    </row>
    <row r="67" spans="1:75">
      <c r="A67" s="180"/>
      <c r="B67" s="197" t="s">
        <v>232</v>
      </c>
      <c r="C67" s="186">
        <v>1415.1708223388996</v>
      </c>
      <c r="D67" s="186"/>
      <c r="E67" s="186">
        <v>2059.5577267986373</v>
      </c>
      <c r="F67" s="186"/>
      <c r="G67" s="186">
        <v>313.60504501138348</v>
      </c>
      <c r="H67" s="186"/>
      <c r="I67" s="186">
        <v>2394.3512423801003</v>
      </c>
      <c r="J67" s="186"/>
      <c r="K67" s="186">
        <v>-692</v>
      </c>
      <c r="L67" s="186"/>
      <c r="M67" s="186">
        <v>-403.95713387991418</v>
      </c>
      <c r="N67" s="186"/>
      <c r="O67" s="186">
        <v>20799.261059849901</v>
      </c>
      <c r="P67" s="186"/>
      <c r="Q67" s="186">
        <v>49.676756580069195</v>
      </c>
      <c r="R67" s="186"/>
      <c r="S67" s="186">
        <v>4043.9576459699601</v>
      </c>
      <c r="T67" s="186"/>
      <c r="U67" s="186">
        <v>784.06265767998411</v>
      </c>
      <c r="V67" s="186"/>
      <c r="W67" s="186">
        <v>954.53050307024387</v>
      </c>
      <c r="X67" s="186"/>
      <c r="Y67" s="186">
        <v>1911.9843650497351</v>
      </c>
      <c r="Z67" s="186"/>
      <c r="AA67" s="186">
        <v>2918.4063206999708</v>
      </c>
      <c r="AB67" s="186"/>
      <c r="AC67" s="186">
        <v>-2955.0413986599742</v>
      </c>
      <c r="AD67" s="186"/>
      <c r="AE67" s="186">
        <v>442.22764450999966</v>
      </c>
      <c r="AF67" s="186"/>
      <c r="AG67" s="186">
        <v>1465.3519303700305</v>
      </c>
      <c r="AH67" s="186"/>
      <c r="AI67" s="186">
        <v>4890.8023124899773</v>
      </c>
      <c r="AJ67" s="186"/>
      <c r="AK67" s="186">
        <v>2768.6590569499676</v>
      </c>
      <c r="AL67" s="186"/>
      <c r="AM67" s="186">
        <v>1773.2288131399546</v>
      </c>
      <c r="AN67" s="186"/>
      <c r="AO67" s="186">
        <v>1378.930622763306</v>
      </c>
      <c r="AP67" s="186"/>
      <c r="AQ67" s="186">
        <v>4094.206719976617</v>
      </c>
      <c r="AR67" s="186"/>
      <c r="AS67" s="186">
        <v>669.08432344012544</v>
      </c>
      <c r="AT67" s="186"/>
      <c r="AU67" s="186">
        <v>-255.57699999999022</v>
      </c>
      <c r="AV67" s="186"/>
      <c r="AW67" s="186">
        <v>1242.8557000000001</v>
      </c>
      <c r="AX67" s="186"/>
      <c r="AY67" s="186">
        <v>3570.1971210562479</v>
      </c>
      <c r="AZ67" s="186"/>
      <c r="BA67" s="186">
        <v>1775</v>
      </c>
      <c r="BB67" s="186"/>
      <c r="BC67" s="186">
        <v>2998</v>
      </c>
      <c r="BD67" s="186"/>
      <c r="BE67" s="186">
        <v>2369</v>
      </c>
      <c r="BF67" s="191"/>
      <c r="BG67" s="186">
        <v>2924</v>
      </c>
      <c r="BH67" s="191"/>
      <c r="BI67" s="186">
        <v>-196</v>
      </c>
      <c r="BJ67" s="191"/>
      <c r="BK67" s="186">
        <v>681</v>
      </c>
      <c r="BL67" s="191"/>
      <c r="BM67" s="186">
        <v>2219.4417830000311</v>
      </c>
      <c r="BN67" s="191"/>
      <c r="BO67" s="186">
        <v>3222</v>
      </c>
      <c r="BP67" s="191"/>
      <c r="BQ67" s="186">
        <v>2358</v>
      </c>
      <c r="BR67" s="191"/>
      <c r="BS67" s="186">
        <v>1515</v>
      </c>
      <c r="BT67" s="191"/>
      <c r="BU67">
        <v>1417</v>
      </c>
      <c r="BW67">
        <v>1956</v>
      </c>
    </row>
    <row r="68" spans="1:75">
      <c r="A68" s="180"/>
      <c r="B68" s="202" t="s">
        <v>233</v>
      </c>
      <c r="C68" s="186">
        <v>163026.59277181001</v>
      </c>
      <c r="D68" s="186"/>
      <c r="E68" s="186">
        <v>160967.03504501138</v>
      </c>
      <c r="F68" s="186"/>
      <c r="G68" s="186">
        <v>160653.43</v>
      </c>
      <c r="H68" s="186"/>
      <c r="I68" s="186">
        <v>158259.07875761989</v>
      </c>
      <c r="J68" s="186"/>
      <c r="K68" s="186">
        <v>158954</v>
      </c>
      <c r="L68" s="186"/>
      <c r="M68" s="186">
        <v>159357.73713387991</v>
      </c>
      <c r="N68" s="186"/>
      <c r="O68" s="186">
        <v>138558.47607403001</v>
      </c>
      <c r="P68" s="186"/>
      <c r="Q68" s="186">
        <v>138508.79931744994</v>
      </c>
      <c r="R68" s="186"/>
      <c r="S68" s="186">
        <v>134464.84167147998</v>
      </c>
      <c r="T68" s="186"/>
      <c r="U68" s="186">
        <v>133680.7790138</v>
      </c>
      <c r="V68" s="186"/>
      <c r="W68" s="186">
        <v>132726.24851072973</v>
      </c>
      <c r="X68" s="186"/>
      <c r="Y68" s="186">
        <v>130814.26414567999</v>
      </c>
      <c r="Z68" s="186"/>
      <c r="AA68" s="186">
        <v>127895.85782498002</v>
      </c>
      <c r="AB68" s="186"/>
      <c r="AC68" s="186">
        <v>130850.89922363999</v>
      </c>
      <c r="AD68" s="186"/>
      <c r="AE68" s="186">
        <v>130408.67157912999</v>
      </c>
      <c r="AF68" s="186"/>
      <c r="AG68" s="186">
        <v>128943.31964875996</v>
      </c>
      <c r="AH68" s="186"/>
      <c r="AI68" s="186">
        <v>124052.51733626999</v>
      </c>
      <c r="AJ68" s="186"/>
      <c r="AK68" s="186">
        <v>121283.85827932002</v>
      </c>
      <c r="AL68" s="186"/>
      <c r="AM68" s="186">
        <v>119510.62946618006</v>
      </c>
      <c r="AN68" s="186"/>
      <c r="AO68" s="186">
        <v>118131.69884341676</v>
      </c>
      <c r="AP68" s="186"/>
      <c r="AQ68" s="186">
        <v>114037.49212344014</v>
      </c>
      <c r="AR68" s="186"/>
      <c r="AS68" s="186">
        <v>113368.40780000002</v>
      </c>
      <c r="AT68" s="186"/>
      <c r="AU68" s="186">
        <v>113623.98480000001</v>
      </c>
      <c r="AV68" s="186"/>
      <c r="AW68" s="186">
        <v>112381.12910000001</v>
      </c>
      <c r="AX68" s="186"/>
      <c r="AY68" s="186">
        <v>108810.93195658</v>
      </c>
      <c r="AZ68" s="186"/>
      <c r="BA68" s="186">
        <v>107035</v>
      </c>
      <c r="BB68" s="186"/>
      <c r="BC68" s="186">
        <v>104037</v>
      </c>
      <c r="BD68" s="186"/>
      <c r="BE68" s="186">
        <v>101668</v>
      </c>
      <c r="BF68" s="191"/>
      <c r="BG68" s="186">
        <v>98744</v>
      </c>
      <c r="BH68" s="191"/>
      <c r="BI68" s="186">
        <v>98940</v>
      </c>
      <c r="BJ68" s="191"/>
      <c r="BK68" s="186">
        <v>98259</v>
      </c>
      <c r="BL68" s="191"/>
      <c r="BM68" s="186">
        <v>96039.543704459997</v>
      </c>
      <c r="BN68" s="191"/>
      <c r="BO68" s="186">
        <v>92818</v>
      </c>
      <c r="BP68" s="191"/>
      <c r="BQ68" s="186">
        <v>90460</v>
      </c>
      <c r="BR68" s="191"/>
      <c r="BS68" s="186">
        <v>88945</v>
      </c>
      <c r="BT68" s="191"/>
      <c r="BU68">
        <v>87528</v>
      </c>
      <c r="BW68">
        <v>82945</v>
      </c>
    </row>
    <row r="69" spans="1:75" ht="13.5" thickBot="1">
      <c r="A69" s="232" t="s">
        <v>893</v>
      </c>
      <c r="B69" s="193" t="s">
        <v>234</v>
      </c>
      <c r="C69" s="194">
        <v>8.6806133789456581E-3</v>
      </c>
      <c r="D69" s="194"/>
      <c r="E69" s="194">
        <v>1.2794903790224632E-2</v>
      </c>
      <c r="F69" s="194"/>
      <c r="G69" s="194">
        <v>1.9520594425614412E-3</v>
      </c>
      <c r="H69" s="194"/>
      <c r="I69" s="194">
        <v>1.512931366198046E-2</v>
      </c>
      <c r="J69" s="194"/>
      <c r="K69" s="194">
        <v>-4.4000000000000003E-3</v>
      </c>
      <c r="L69" s="194"/>
      <c r="M69" s="194">
        <v>-2.5349075679992933E-3</v>
      </c>
      <c r="N69" s="194"/>
      <c r="O69" s="194">
        <v>0.15011179141965392</v>
      </c>
      <c r="P69" s="194"/>
      <c r="Q69" s="194">
        <v>3.5865415644976067E-4</v>
      </c>
      <c r="R69" s="194"/>
      <c r="S69" s="194">
        <v>3.0074461068790179E-2</v>
      </c>
      <c r="T69" s="194"/>
      <c r="U69" s="194">
        <v>5.8651861805730839E-3</v>
      </c>
      <c r="V69" s="194"/>
      <c r="W69" s="194">
        <v>7.1917236701908183E-3</v>
      </c>
      <c r="X69" s="194"/>
      <c r="Y69" s="194">
        <v>1.4616023547099366E-2</v>
      </c>
      <c r="Z69" s="194"/>
      <c r="AA69" s="194">
        <v>2.2818614850636403E-2</v>
      </c>
      <c r="AB69" s="194"/>
      <c r="AC69" s="194">
        <v>-2.2583271618251941E-2</v>
      </c>
      <c r="AD69" s="194"/>
      <c r="AE69" s="194">
        <v>3.3910907852601094E-3</v>
      </c>
      <c r="AF69" s="194"/>
      <c r="AG69" s="194">
        <v>1.1364310569648985E-2</v>
      </c>
      <c r="AH69" s="194"/>
      <c r="AI69" s="194">
        <v>3.9425256476113633E-2</v>
      </c>
      <c r="AJ69" s="194"/>
      <c r="AK69" s="194">
        <v>2.2827926949468169E-2</v>
      </c>
      <c r="AL69" s="194"/>
      <c r="AM69" s="194">
        <v>1.4837415057225139E-2</v>
      </c>
      <c r="AN69" s="194"/>
      <c r="AO69" s="194">
        <v>1.1672824790161317E-2</v>
      </c>
      <c r="AP69" s="194"/>
      <c r="AQ69" s="194">
        <v>3.5902286552784185E-2</v>
      </c>
      <c r="AR69" s="194"/>
      <c r="AS69" s="194">
        <v>5.9018586961236772E-3</v>
      </c>
      <c r="AT69" s="194"/>
      <c r="AU69" s="194">
        <v>-2.2493226271711447E-3</v>
      </c>
      <c r="AV69" s="194"/>
      <c r="AW69" s="194">
        <v>1.11E-2</v>
      </c>
      <c r="AX69" s="194"/>
      <c r="AY69" s="194">
        <v>3.2811015004272755E-2</v>
      </c>
      <c r="AZ69" s="194"/>
      <c r="BA69" s="194">
        <v>1.7000000000000001E-2</v>
      </c>
      <c r="BB69" s="194"/>
      <c r="BC69" s="194">
        <v>2.9000000000000001E-2</v>
      </c>
      <c r="BD69" s="194"/>
      <c r="BE69" s="194">
        <v>2.3E-2</v>
      </c>
      <c r="BF69" s="196"/>
      <c r="BG69" s="194">
        <v>0.03</v>
      </c>
      <c r="BH69" s="196"/>
      <c r="BI69" s="194">
        <v>-2E-3</v>
      </c>
      <c r="BJ69" s="196"/>
      <c r="BK69" s="194">
        <v>7.0000000000000001E-3</v>
      </c>
      <c r="BL69" s="196"/>
      <c r="BM69" s="194">
        <v>2.3109666054118936E-2</v>
      </c>
      <c r="BN69" s="196"/>
      <c r="BO69" s="194">
        <v>3.5000000000000003E-2</v>
      </c>
      <c r="BP69" s="196"/>
      <c r="BQ69" s="194">
        <v>2.5999999999999999E-2</v>
      </c>
      <c r="BR69" s="196"/>
      <c r="BS69" s="194">
        <v>1.7000000000000001E-2</v>
      </c>
      <c r="BT69" s="196"/>
      <c r="BU69">
        <v>1.6E-2</v>
      </c>
      <c r="BW69">
        <v>2.4E-2</v>
      </c>
    </row>
    <row r="70" spans="1:75">
      <c r="A70" s="180"/>
      <c r="B70" s="183"/>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row>
    <row r="71" spans="1:75">
      <c r="A71" s="180"/>
      <c r="B71" s="183"/>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row>
    <row r="72" spans="1:75">
      <c r="A72" s="180"/>
      <c r="B72" s="184" t="s">
        <v>226</v>
      </c>
      <c r="C72" s="186">
        <v>244131.65259414891</v>
      </c>
      <c r="D72" s="186"/>
      <c r="E72" s="186">
        <v>240693.92777181001</v>
      </c>
      <c r="F72" s="186"/>
      <c r="G72" s="186">
        <v>238514.1740450114</v>
      </c>
      <c r="H72" s="186"/>
      <c r="I72" s="186">
        <v>238359.43</v>
      </c>
      <c r="J72" s="186"/>
      <c r="K72" s="186">
        <v>235728</v>
      </c>
      <c r="L72" s="186"/>
      <c r="M72" s="186">
        <v>232497.78</v>
      </c>
      <c r="N72" s="186"/>
      <c r="O72" s="186">
        <v>231167.87266174992</v>
      </c>
      <c r="P72" s="186"/>
      <c r="Q72" s="186">
        <v>205820.07316812003</v>
      </c>
      <c r="R72" s="186"/>
      <c r="S72" s="186">
        <v>203649.48388524994</v>
      </c>
      <c r="T72" s="186"/>
      <c r="U72" s="186">
        <v>199408.18229103996</v>
      </c>
      <c r="V72" s="186"/>
      <c r="W72" s="186">
        <v>198644.86696453998</v>
      </c>
      <c r="X72" s="186"/>
      <c r="Y72" s="186">
        <v>196858.04159684974</v>
      </c>
      <c r="Z72" s="186"/>
      <c r="AA72" s="186">
        <v>194109.59400007996</v>
      </c>
      <c r="AB72" s="186"/>
      <c r="AC72" s="186">
        <v>190287.29349999997</v>
      </c>
      <c r="AD72" s="186"/>
      <c r="AE72" s="186">
        <v>188728.94554399999</v>
      </c>
      <c r="AF72" s="186"/>
      <c r="AG72" s="186">
        <v>186699.84668592998</v>
      </c>
      <c r="AH72" s="186"/>
      <c r="AI72" s="186">
        <v>183345.72237912996</v>
      </c>
      <c r="AJ72" s="186"/>
      <c r="AK72" s="186">
        <v>177830.73257312999</v>
      </c>
      <c r="AL72" s="186"/>
      <c r="AM72" s="186">
        <v>173699.77755162001</v>
      </c>
      <c r="AN72" s="186"/>
      <c r="AO72" s="186">
        <v>170369.04129155006</v>
      </c>
      <c r="AP72" s="186"/>
      <c r="AQ72" s="186">
        <v>167290.09909082673</v>
      </c>
      <c r="AR72" s="186"/>
      <c r="AS72" s="186">
        <v>162567.03839951014</v>
      </c>
      <c r="AT72" s="186"/>
      <c r="AU72" s="186">
        <v>161258.65030000001</v>
      </c>
      <c r="AV72" s="186"/>
      <c r="AW72" s="186">
        <v>160992.7836</v>
      </c>
      <c r="AX72" s="186"/>
      <c r="AY72" s="186">
        <v>157956.06740085623</v>
      </c>
      <c r="AZ72" s="186"/>
      <c r="BA72" s="186">
        <v>153846</v>
      </c>
      <c r="BB72" s="186"/>
      <c r="BC72" s="186">
        <v>150688</v>
      </c>
      <c r="BD72" s="186"/>
      <c r="BE72" s="186">
        <v>147310</v>
      </c>
      <c r="BF72" s="191"/>
      <c r="BG72" s="186">
        <v>144337</v>
      </c>
      <c r="BH72" s="191"/>
      <c r="BI72" s="186">
        <v>141079</v>
      </c>
      <c r="BJ72" s="191"/>
      <c r="BK72" s="186">
        <v>140165</v>
      </c>
      <c r="BL72" s="191"/>
      <c r="BM72" s="186">
        <v>138152.57848746004</v>
      </c>
      <c r="BN72" s="191"/>
      <c r="BO72" s="186">
        <v>135492</v>
      </c>
      <c r="BP72" s="191"/>
      <c r="BQ72" s="186">
        <v>132433</v>
      </c>
      <c r="BR72" s="191"/>
      <c r="BS72" s="186">
        <v>129535</v>
      </c>
      <c r="BT72" s="191"/>
      <c r="BU72">
        <v>126919</v>
      </c>
      <c r="BW72">
        <v>121701</v>
      </c>
    </row>
    <row r="73" spans="1:75">
      <c r="A73" s="180"/>
      <c r="B73" s="200" t="s">
        <v>235</v>
      </c>
      <c r="C73" s="190">
        <v>240693.92777181001</v>
      </c>
      <c r="D73" s="190"/>
      <c r="E73" s="190">
        <v>238514.1740450114</v>
      </c>
      <c r="F73" s="190"/>
      <c r="G73" s="190">
        <v>238359.43</v>
      </c>
      <c r="H73" s="190"/>
      <c r="I73" s="190">
        <v>235725.07875761989</v>
      </c>
      <c r="J73" s="190"/>
      <c r="K73" s="190">
        <v>232498</v>
      </c>
      <c r="L73" s="190"/>
      <c r="M73" s="190">
        <v>231167.87266174992</v>
      </c>
      <c r="N73" s="190"/>
      <c r="O73" s="190">
        <v>205820.07316812003</v>
      </c>
      <c r="P73" s="190"/>
      <c r="Q73" s="190">
        <v>203649.48388524994</v>
      </c>
      <c r="R73" s="190"/>
      <c r="S73" s="190">
        <v>199408.18229103996</v>
      </c>
      <c r="T73" s="190"/>
      <c r="U73" s="190">
        <v>198644.86696453998</v>
      </c>
      <c r="V73" s="190"/>
      <c r="W73" s="190">
        <v>196858.04159684974</v>
      </c>
      <c r="X73" s="190"/>
      <c r="Y73" s="190">
        <v>194109.59400007996</v>
      </c>
      <c r="Z73" s="190"/>
      <c r="AA73" s="190">
        <v>190287.29349999997</v>
      </c>
      <c r="AB73" s="190"/>
      <c r="AC73" s="190">
        <v>188728.94554399999</v>
      </c>
      <c r="AD73" s="190"/>
      <c r="AE73" s="190">
        <v>186699.84668592998</v>
      </c>
      <c r="AF73" s="190"/>
      <c r="AG73" s="190">
        <v>183345.72237912996</v>
      </c>
      <c r="AH73" s="190"/>
      <c r="AI73" s="190">
        <v>177830.73257312999</v>
      </c>
      <c r="AJ73" s="190"/>
      <c r="AK73" s="190">
        <v>173699.77755162001</v>
      </c>
      <c r="AL73" s="190"/>
      <c r="AM73" s="190">
        <v>170369.04129155006</v>
      </c>
      <c r="AN73" s="190"/>
      <c r="AO73" s="190">
        <v>167290.09909082673</v>
      </c>
      <c r="AP73" s="190"/>
      <c r="AQ73" s="190">
        <v>162567.03839951014</v>
      </c>
      <c r="AR73" s="190"/>
      <c r="AS73" s="190">
        <v>161258.65030000001</v>
      </c>
      <c r="AT73" s="190"/>
      <c r="AU73" s="190">
        <v>160992.78360000002</v>
      </c>
      <c r="AV73" s="190"/>
      <c r="AW73" s="190">
        <v>157956.0674</v>
      </c>
      <c r="AX73" s="190"/>
      <c r="AY73" s="190">
        <v>153845.74316593996</v>
      </c>
      <c r="AZ73" s="190"/>
      <c r="BA73" s="190">
        <v>150688</v>
      </c>
      <c r="BB73" s="190"/>
      <c r="BC73" s="190">
        <v>147310</v>
      </c>
      <c r="BD73" s="190"/>
      <c r="BE73" s="190">
        <v>144337</v>
      </c>
      <c r="BF73" s="201"/>
      <c r="BG73" s="190">
        <v>141079</v>
      </c>
      <c r="BH73" s="201"/>
      <c r="BI73" s="190">
        <v>140165</v>
      </c>
      <c r="BJ73" s="201"/>
      <c r="BK73" s="190">
        <v>138153</v>
      </c>
      <c r="BL73" s="201"/>
      <c r="BM73" s="190">
        <v>135491.78370445999</v>
      </c>
      <c r="BN73" s="201"/>
      <c r="BO73" s="190">
        <v>132433</v>
      </c>
      <c r="BP73" s="201"/>
      <c r="BQ73" s="190">
        <v>129535</v>
      </c>
      <c r="BR73" s="201"/>
      <c r="BS73" s="190">
        <v>126919</v>
      </c>
      <c r="BT73" s="201"/>
      <c r="BU73">
        <v>124393</v>
      </c>
      <c r="BW73">
        <v>119450</v>
      </c>
    </row>
    <row r="74" spans="1:75">
      <c r="A74" s="180"/>
      <c r="B74" s="197" t="s">
        <v>236</v>
      </c>
      <c r="C74" s="186">
        <v>3437.7248223389033</v>
      </c>
      <c r="D74" s="186"/>
      <c r="E74" s="186">
        <v>2179.7537267986045</v>
      </c>
      <c r="F74" s="186"/>
      <c r="G74" s="186">
        <v>154.74404501140816</v>
      </c>
      <c r="H74" s="186"/>
      <c r="I74" s="186">
        <v>2634.3512423801003</v>
      </c>
      <c r="J74" s="186"/>
      <c r="K74" s="186">
        <v>3230</v>
      </c>
      <c r="L74" s="186"/>
      <c r="M74" s="186">
        <v>1329.9073382500792</v>
      </c>
      <c r="N74" s="186"/>
      <c r="O74" s="186">
        <v>25347.799493629893</v>
      </c>
      <c r="P74" s="186"/>
      <c r="Q74" s="186">
        <v>2170.5892828700889</v>
      </c>
      <c r="R74" s="186"/>
      <c r="S74" s="186">
        <v>4241.3015942099737</v>
      </c>
      <c r="T74" s="186"/>
      <c r="U74" s="186">
        <v>763.31532649998553</v>
      </c>
      <c r="V74" s="186"/>
      <c r="W74" s="186">
        <v>1786.8253676902386</v>
      </c>
      <c r="X74" s="186"/>
      <c r="Y74" s="186">
        <v>2748.4475967697799</v>
      </c>
      <c r="Z74" s="186"/>
      <c r="AA74" s="186">
        <v>3822.3005000799894</v>
      </c>
      <c r="AB74" s="186"/>
      <c r="AC74" s="186">
        <v>1558.3479559999832</v>
      </c>
      <c r="AD74" s="186"/>
      <c r="AE74" s="186">
        <v>2029.0988580700068</v>
      </c>
      <c r="AF74" s="186"/>
      <c r="AG74" s="186">
        <v>3354.1243068000185</v>
      </c>
      <c r="AH74" s="186"/>
      <c r="AI74" s="186">
        <v>5514.9898059999687</v>
      </c>
      <c r="AJ74" s="186"/>
      <c r="AK74" s="186">
        <v>4130.955021509988</v>
      </c>
      <c r="AL74" s="186"/>
      <c r="AM74" s="186">
        <v>3330.7362600699416</v>
      </c>
      <c r="AN74" s="186"/>
      <c r="AO74" s="186">
        <v>3078.942200723337</v>
      </c>
      <c r="AP74" s="186"/>
      <c r="AQ74" s="186">
        <v>4723.060691316583</v>
      </c>
      <c r="AR74" s="186"/>
      <c r="AS74" s="186">
        <v>1308.3880995101354</v>
      </c>
      <c r="AT74" s="186"/>
      <c r="AU74" s="186">
        <v>265.86669999998412</v>
      </c>
      <c r="AV74" s="186"/>
      <c r="AW74" s="186">
        <v>3036.7161999999998</v>
      </c>
      <c r="AX74" s="186"/>
      <c r="AY74" s="186">
        <v>4110.3242349162756</v>
      </c>
      <c r="AZ74" s="186"/>
      <c r="BA74" s="186">
        <v>3158</v>
      </c>
      <c r="BB74" s="186"/>
      <c r="BC74" s="186">
        <v>3378</v>
      </c>
      <c r="BD74" s="186"/>
      <c r="BE74" s="186">
        <v>2973</v>
      </c>
      <c r="BF74" s="191"/>
      <c r="BG74" s="186">
        <v>3258</v>
      </c>
      <c r="BH74" s="191"/>
      <c r="BI74" s="186">
        <v>913</v>
      </c>
      <c r="BJ74" s="191"/>
      <c r="BK74" s="186">
        <v>2013</v>
      </c>
      <c r="BL74" s="191"/>
      <c r="BM74" s="186">
        <v>2660.7947830000485</v>
      </c>
      <c r="BN74" s="191"/>
      <c r="BO74" s="186">
        <v>3059</v>
      </c>
      <c r="BP74" s="191"/>
      <c r="BQ74" s="186">
        <v>2898</v>
      </c>
      <c r="BR74" s="191"/>
      <c r="BS74" s="186">
        <v>2616</v>
      </c>
      <c r="BT74" s="191"/>
      <c r="BU74">
        <v>2526</v>
      </c>
      <c r="BW74">
        <v>2251</v>
      </c>
    </row>
    <row r="75" spans="1:75">
      <c r="A75" s="180"/>
      <c r="B75" s="202" t="s">
        <v>237</v>
      </c>
      <c r="C75" s="186">
        <v>240693.92777181001</v>
      </c>
      <c r="D75" s="186"/>
      <c r="E75" s="186">
        <v>238514.1740450114</v>
      </c>
      <c r="F75" s="186"/>
      <c r="G75" s="186">
        <v>238359.43</v>
      </c>
      <c r="H75" s="186"/>
      <c r="I75" s="186">
        <v>235725.07875761989</v>
      </c>
      <c r="J75" s="186"/>
      <c r="K75" s="186">
        <v>232498</v>
      </c>
      <c r="L75" s="186"/>
      <c r="M75" s="186">
        <v>231167.87266174992</v>
      </c>
      <c r="N75" s="186"/>
      <c r="O75" s="186">
        <v>205820.07316812003</v>
      </c>
      <c r="P75" s="186"/>
      <c r="Q75" s="186">
        <v>203649.48388524994</v>
      </c>
      <c r="R75" s="186"/>
      <c r="S75" s="186">
        <v>199408.18229103996</v>
      </c>
      <c r="T75" s="186"/>
      <c r="U75" s="186">
        <v>198644.86696453998</v>
      </c>
      <c r="V75" s="186"/>
      <c r="W75" s="186">
        <v>196858.04159684974</v>
      </c>
      <c r="X75" s="186"/>
      <c r="Y75" s="186">
        <v>194109.59400007996</v>
      </c>
      <c r="Z75" s="186"/>
      <c r="AA75" s="186">
        <v>190287.29349999997</v>
      </c>
      <c r="AB75" s="186"/>
      <c r="AC75" s="186">
        <v>188728.94554399999</v>
      </c>
      <c r="AD75" s="186"/>
      <c r="AE75" s="186">
        <v>186699.84668592998</v>
      </c>
      <c r="AF75" s="186"/>
      <c r="AG75" s="186">
        <v>183345.72237912996</v>
      </c>
      <c r="AH75" s="186"/>
      <c r="AI75" s="186">
        <v>177830.73257312999</v>
      </c>
      <c r="AJ75" s="186"/>
      <c r="AK75" s="186">
        <v>173699.77755162001</v>
      </c>
      <c r="AL75" s="186"/>
      <c r="AM75" s="186">
        <v>170369.04129155006</v>
      </c>
      <c r="AN75" s="186"/>
      <c r="AO75" s="186">
        <v>167290.09909082673</v>
      </c>
      <c r="AP75" s="186"/>
      <c r="AQ75" s="186">
        <v>162567.03839951014</v>
      </c>
      <c r="AR75" s="186"/>
      <c r="AS75" s="186">
        <v>161258.65030000001</v>
      </c>
      <c r="AT75" s="186"/>
      <c r="AU75" s="186">
        <v>160992.78360000002</v>
      </c>
      <c r="AV75" s="186"/>
      <c r="AW75" s="186">
        <v>157956.0674</v>
      </c>
      <c r="AX75" s="186"/>
      <c r="AY75" s="186">
        <v>153845.74316593996</v>
      </c>
      <c r="AZ75" s="186"/>
      <c r="BA75" s="186">
        <v>150688</v>
      </c>
      <c r="BB75" s="186"/>
      <c r="BC75" s="186">
        <v>147310</v>
      </c>
      <c r="BD75" s="186"/>
      <c r="BE75" s="186">
        <v>144337</v>
      </c>
      <c r="BF75" s="191"/>
      <c r="BG75" s="186">
        <v>141079</v>
      </c>
      <c r="BH75" s="191"/>
      <c r="BI75" s="186">
        <v>140165</v>
      </c>
      <c r="BJ75" s="191"/>
      <c r="BK75" s="186">
        <v>138153</v>
      </c>
      <c r="BL75" s="191"/>
      <c r="BM75" s="186">
        <v>135491.78370445999</v>
      </c>
      <c r="BN75" s="191"/>
      <c r="BO75" s="186">
        <v>132433</v>
      </c>
      <c r="BP75" s="191"/>
      <c r="BQ75" s="186">
        <v>129535</v>
      </c>
      <c r="BR75" s="191"/>
      <c r="BS75" s="186">
        <v>126919</v>
      </c>
      <c r="BT75" s="191"/>
      <c r="BU75">
        <v>124393</v>
      </c>
      <c r="BW75">
        <v>119450</v>
      </c>
    </row>
    <row r="76" spans="1:75" ht="13.5" thickBot="1">
      <c r="A76" s="232" t="s">
        <v>894</v>
      </c>
      <c r="B76" s="203" t="s">
        <v>238</v>
      </c>
      <c r="C76" s="194">
        <v>1.4282557329813655E-2</v>
      </c>
      <c r="D76" s="194"/>
      <c r="E76" s="194">
        <v>9.1388855003109812E-3</v>
      </c>
      <c r="F76" s="194"/>
      <c r="G76" s="194">
        <v>6.4920462769779306E-4</v>
      </c>
      <c r="H76" s="194"/>
      <c r="I76" s="194">
        <v>1.1175523861374229E-2</v>
      </c>
      <c r="J76" s="194"/>
      <c r="K76" s="194">
        <v>1.4E-2</v>
      </c>
      <c r="L76" s="194"/>
      <c r="M76" s="194">
        <v>5.752993800293477E-3</v>
      </c>
      <c r="N76" s="194"/>
      <c r="O76" s="194">
        <v>0.12315513790010679</v>
      </c>
      <c r="P76" s="194"/>
      <c r="Q76" s="194">
        <v>1.0658457077618462E-2</v>
      </c>
      <c r="R76" s="194"/>
      <c r="S76" s="194">
        <v>2.1269446145493243E-2</v>
      </c>
      <c r="T76" s="194"/>
      <c r="U76" s="194">
        <v>3.8426128908543339E-3</v>
      </c>
      <c r="V76" s="194"/>
      <c r="W76" s="194">
        <v>9.0767202253770295E-3</v>
      </c>
      <c r="X76" s="194"/>
      <c r="Y76" s="194">
        <v>1.4159256841105174E-2</v>
      </c>
      <c r="Z76" s="194"/>
      <c r="AA76" s="194">
        <v>2.0086998084714418E-2</v>
      </c>
      <c r="AB76" s="194"/>
      <c r="AC76" s="194">
        <v>8.2570691607910893E-3</v>
      </c>
      <c r="AD76" s="194"/>
      <c r="AE76" s="194">
        <v>1.0868240623054155E-2</v>
      </c>
      <c r="AF76" s="194"/>
      <c r="AG76" s="194">
        <v>1.829398724593214E-2</v>
      </c>
      <c r="AH76" s="194"/>
      <c r="AI76" s="194">
        <v>3.1012579919120667E-2</v>
      </c>
      <c r="AJ76" s="194"/>
      <c r="AK76" s="194">
        <v>2.3782154932710568E-2</v>
      </c>
      <c r="AL76" s="194"/>
      <c r="AM76" s="194">
        <v>1.9550126213189762E-2</v>
      </c>
      <c r="AN76" s="194"/>
      <c r="AO76" s="194">
        <v>1.8404808278890961E-2</v>
      </c>
      <c r="AP76" s="194"/>
      <c r="AQ76" s="194">
        <v>2.9053003227564579E-2</v>
      </c>
      <c r="AR76" s="194"/>
      <c r="AS76" s="194">
        <v>8.1135994693993501E-3</v>
      </c>
      <c r="AT76" s="194"/>
      <c r="AU76" s="194">
        <v>1.6514199832742321E-3</v>
      </c>
      <c r="AV76" s="194"/>
      <c r="AW76" s="194">
        <v>1.9199999999999998E-2</v>
      </c>
      <c r="AX76" s="194"/>
      <c r="AY76" s="194">
        <v>2.671717884636449E-2</v>
      </c>
      <c r="AZ76" s="194"/>
      <c r="BA76" s="194">
        <v>2.1000000000000001E-2</v>
      </c>
      <c r="BB76" s="194"/>
      <c r="BC76" s="194">
        <v>2.3E-2</v>
      </c>
      <c r="BD76" s="194"/>
      <c r="BE76" s="194">
        <v>2.1000000000000001E-2</v>
      </c>
      <c r="BF76" s="196"/>
      <c r="BG76" s="194">
        <v>2.3E-2</v>
      </c>
      <c r="BH76" s="196"/>
      <c r="BI76" s="194">
        <v>7.0000000000000001E-3</v>
      </c>
      <c r="BJ76" s="196"/>
      <c r="BK76" s="194">
        <v>1.4999999999999999E-2</v>
      </c>
      <c r="BL76" s="196"/>
      <c r="BM76" s="194">
        <v>1.9638052657155056E-2</v>
      </c>
      <c r="BN76" s="196"/>
      <c r="BO76" s="194">
        <v>2.3E-2</v>
      </c>
      <c r="BP76" s="196"/>
      <c r="BQ76" s="194">
        <v>2.1999999999999999E-2</v>
      </c>
      <c r="BR76" s="196"/>
      <c r="BS76" s="194">
        <v>2.1000000000000001E-2</v>
      </c>
      <c r="BT76" s="196"/>
      <c r="BU76">
        <v>0.02</v>
      </c>
      <c r="BW76">
        <v>1.9E-2</v>
      </c>
    </row>
    <row r="77" spans="1:75">
      <c r="A77" s="180"/>
      <c r="B77" s="183"/>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91"/>
      <c r="BF77" s="191"/>
      <c r="BG77" s="191"/>
      <c r="BH77" s="191"/>
      <c r="BI77" s="191"/>
      <c r="BJ77" s="191"/>
      <c r="BK77" s="191"/>
      <c r="BL77" s="191"/>
      <c r="BM77" s="191"/>
      <c r="BN77" s="191"/>
      <c r="BO77" s="191"/>
      <c r="BP77" s="191"/>
      <c r="BQ77" s="191"/>
      <c r="BR77" s="191"/>
      <c r="BS77" s="191"/>
      <c r="BT77" s="191"/>
    </row>
    <row r="78" spans="1:75">
      <c r="A78" s="180"/>
      <c r="B78" s="183"/>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row>
    <row r="79" spans="1:75">
      <c r="A79" s="180"/>
      <c r="B79" s="183" t="s">
        <v>239</v>
      </c>
      <c r="C79" s="186">
        <v>142837.54756986999</v>
      </c>
      <c r="D79" s="186"/>
      <c r="E79" s="186">
        <v>137184.69427909004</v>
      </c>
      <c r="F79" s="186"/>
      <c r="G79" s="186">
        <v>135233.91164263999</v>
      </c>
      <c r="H79" s="186"/>
      <c r="I79" s="186">
        <v>135682.55283923002</v>
      </c>
      <c r="J79" s="186"/>
      <c r="K79" s="186">
        <v>138413</v>
      </c>
      <c r="L79" s="186"/>
      <c r="M79" s="186">
        <v>131267.45266417996</v>
      </c>
      <c r="N79" s="186"/>
      <c r="O79" s="186">
        <v>128269.52919561</v>
      </c>
      <c r="P79" s="186"/>
      <c r="Q79" s="186">
        <v>114160.60486932001</v>
      </c>
      <c r="R79" s="186"/>
      <c r="S79" s="186">
        <v>115358.89544309997</v>
      </c>
      <c r="T79" s="186"/>
      <c r="U79" s="186">
        <v>108192.96321607003</v>
      </c>
      <c r="V79" s="186"/>
      <c r="W79" s="186">
        <v>106534.51756375995</v>
      </c>
      <c r="X79" s="186"/>
      <c r="Y79" s="186">
        <v>103879.94605184002</v>
      </c>
      <c r="Z79" s="186"/>
      <c r="AA79" s="186">
        <v>105881.11059816999</v>
      </c>
      <c r="AB79" s="186"/>
      <c r="AC79" s="186">
        <v>100400.10823998001</v>
      </c>
      <c r="AD79" s="186"/>
      <c r="AE79" s="186">
        <v>98812.723648290004</v>
      </c>
      <c r="AF79" s="186"/>
      <c r="AG79" s="186">
        <v>98895.766511569978</v>
      </c>
      <c r="AH79" s="186"/>
      <c r="AI79" s="186">
        <v>100005.10316021</v>
      </c>
      <c r="AJ79" s="186"/>
      <c r="AK79" s="186">
        <v>93924.343945789995</v>
      </c>
      <c r="AL79" s="186"/>
      <c r="AM79" s="186">
        <v>92177.839224470023</v>
      </c>
      <c r="AN79" s="186"/>
      <c r="AO79" s="186">
        <v>91265.364921159984</v>
      </c>
      <c r="AP79" s="186"/>
      <c r="AQ79" s="186">
        <v>92550.731135340044</v>
      </c>
      <c r="AR79" s="186"/>
      <c r="AS79" s="186">
        <v>87476.178799999994</v>
      </c>
      <c r="AT79" s="186"/>
      <c r="AU79" s="186">
        <v>85613.011799999993</v>
      </c>
      <c r="AV79" s="186"/>
      <c r="AW79" s="186">
        <v>85495.609500000006</v>
      </c>
      <c r="AX79" s="186"/>
      <c r="AY79" s="186">
        <v>85481.013749749996</v>
      </c>
      <c r="AZ79" s="186"/>
      <c r="BA79" s="186">
        <v>79901</v>
      </c>
      <c r="BB79" s="186"/>
      <c r="BC79" s="186">
        <v>78493.732629149992</v>
      </c>
      <c r="BD79" s="186"/>
      <c r="BE79" s="186">
        <v>76866.417997609999</v>
      </c>
      <c r="BF79" s="191"/>
      <c r="BG79" s="186">
        <v>77352.269637999998</v>
      </c>
      <c r="BH79" s="191"/>
      <c r="BI79" s="186">
        <v>72377.261180020068</v>
      </c>
      <c r="BJ79" s="191"/>
      <c r="BK79" s="186">
        <v>71496.705265899989</v>
      </c>
      <c r="BL79" s="191"/>
      <c r="BM79" s="186">
        <v>70251.127166959704</v>
      </c>
      <c r="BN79" s="191"/>
      <c r="BO79" s="186">
        <v>70644.62560828017</v>
      </c>
      <c r="BP79" s="191"/>
      <c r="BQ79" s="186">
        <v>66109.582498999996</v>
      </c>
      <c r="BR79" s="191"/>
      <c r="BS79" s="186">
        <v>65985.425443</v>
      </c>
      <c r="BT79" s="191"/>
      <c r="BU79">
        <v>65267.820076999997</v>
      </c>
      <c r="BW79">
        <v>62781.777000000002</v>
      </c>
    </row>
    <row r="80" spans="1:75">
      <c r="A80" s="180"/>
      <c r="B80" s="183" t="s">
        <v>863</v>
      </c>
      <c r="C80" s="186">
        <v>164441.76359414891</v>
      </c>
      <c r="D80" s="186"/>
      <c r="E80" s="186">
        <v>163026.59277181001</v>
      </c>
      <c r="F80" s="186"/>
      <c r="G80" s="186">
        <v>160967.03504501138</v>
      </c>
      <c r="H80" s="186"/>
      <c r="I80" s="186">
        <v>160653.43</v>
      </c>
      <c r="J80" s="186"/>
      <c r="K80" s="186">
        <v>158262</v>
      </c>
      <c r="L80" s="186"/>
      <c r="M80" s="186">
        <v>158953.78</v>
      </c>
      <c r="N80" s="186"/>
      <c r="O80" s="186">
        <v>159357.73713387991</v>
      </c>
      <c r="P80" s="186"/>
      <c r="Q80" s="186">
        <v>138558.47607403001</v>
      </c>
      <c r="R80" s="186"/>
      <c r="S80" s="186">
        <v>138508.79931744994</v>
      </c>
      <c r="T80" s="186"/>
      <c r="U80" s="186">
        <v>134464.84167147998</v>
      </c>
      <c r="V80" s="186"/>
      <c r="W80" s="186">
        <v>133680.77901379997</v>
      </c>
      <c r="X80" s="186"/>
      <c r="Y80" s="186">
        <v>132726.24851072973</v>
      </c>
      <c r="Z80" s="186"/>
      <c r="AA80" s="186">
        <v>130814.26414567999</v>
      </c>
      <c r="AB80" s="186"/>
      <c r="AC80" s="186">
        <v>127895.85782498002</v>
      </c>
      <c r="AD80" s="186"/>
      <c r="AE80" s="186">
        <v>130850.89922363999</v>
      </c>
      <c r="AF80" s="186"/>
      <c r="AG80" s="186">
        <v>130408.67157912999</v>
      </c>
      <c r="AH80" s="186"/>
      <c r="AI80" s="186">
        <v>128943.31964875996</v>
      </c>
      <c r="AJ80" s="186"/>
      <c r="AK80" s="186">
        <v>124052.51733626999</v>
      </c>
      <c r="AL80" s="186"/>
      <c r="AM80" s="186">
        <v>121283.85827932002</v>
      </c>
      <c r="AN80" s="186"/>
      <c r="AO80" s="186">
        <v>119510.62946618006</v>
      </c>
      <c r="AP80" s="186"/>
      <c r="AQ80" s="186">
        <v>118131.69884341676</v>
      </c>
      <c r="AR80" s="186"/>
      <c r="AS80" s="186">
        <v>114037.49212344014</v>
      </c>
      <c r="AT80" s="186"/>
      <c r="AU80" s="186">
        <v>113368.40780000002</v>
      </c>
      <c r="AV80" s="186"/>
      <c r="AW80" s="186">
        <v>113623.98480000001</v>
      </c>
      <c r="AX80" s="186"/>
      <c r="AY80" s="186">
        <v>112381.12907763624</v>
      </c>
      <c r="AZ80" s="186"/>
      <c r="BA80" s="186">
        <v>108811</v>
      </c>
      <c r="BB80" s="186"/>
      <c r="BC80" s="186">
        <v>107035.45492119202</v>
      </c>
      <c r="BD80" s="186"/>
      <c r="BE80" s="186">
        <v>104037.30788707999</v>
      </c>
      <c r="BF80" s="191"/>
      <c r="BG80" s="186">
        <v>101668.24776078029</v>
      </c>
      <c r="BH80" s="191"/>
      <c r="BI80" s="186">
        <v>98744.151407699988</v>
      </c>
      <c r="BJ80" s="191"/>
      <c r="BK80" s="186">
        <v>98940.269777329799</v>
      </c>
      <c r="BL80" s="191"/>
      <c r="BM80" s="186">
        <v>98258.985487460028</v>
      </c>
      <c r="BN80" s="191"/>
      <c r="BO80" s="186">
        <v>96039.543704459997</v>
      </c>
      <c r="BP80" s="191"/>
      <c r="BQ80" s="186">
        <v>92817.744119980198</v>
      </c>
      <c r="BR80" s="191"/>
      <c r="BS80" s="186">
        <v>90460.14825605003</v>
      </c>
      <c r="BT80" s="191"/>
      <c r="BU80">
        <v>88945.039514610005</v>
      </c>
      <c r="BW80">
        <v>84901.214854689984</v>
      </c>
    </row>
    <row r="81" spans="1:75" ht="13.5" thickBot="1">
      <c r="A81" s="232" t="s">
        <v>895</v>
      </c>
      <c r="B81" s="193" t="s">
        <v>81</v>
      </c>
      <c r="C81" s="194">
        <v>0.86862086885908563</v>
      </c>
      <c r="D81" s="194"/>
      <c r="E81" s="194">
        <v>0.84148660624410432</v>
      </c>
      <c r="F81" s="194"/>
      <c r="G81" s="194">
        <v>0.8401342026634484</v>
      </c>
      <c r="H81" s="194"/>
      <c r="I81" s="194">
        <v>0.84456679723072225</v>
      </c>
      <c r="J81" s="194"/>
      <c r="K81" s="194">
        <v>0.875</v>
      </c>
      <c r="L81" s="194"/>
      <c r="M81" s="194">
        <v>0.82582152286142529</v>
      </c>
      <c r="N81" s="194"/>
      <c r="O81" s="194">
        <v>0.80491560373907645</v>
      </c>
      <c r="P81" s="194"/>
      <c r="Q81" s="194">
        <v>0.82391642939494714</v>
      </c>
      <c r="R81" s="194"/>
      <c r="S81" s="194">
        <v>0.83286329829996986</v>
      </c>
      <c r="T81" s="194"/>
      <c r="U81" s="194">
        <v>0.80461897601756349</v>
      </c>
      <c r="V81" s="194"/>
      <c r="W81" s="194">
        <v>0.79693220184453228</v>
      </c>
      <c r="X81" s="194"/>
      <c r="Y81" s="194">
        <v>0.78266316736468489</v>
      </c>
      <c r="Z81" s="194"/>
      <c r="AA81" s="194">
        <v>0.80940034551779894</v>
      </c>
      <c r="AB81" s="194"/>
      <c r="AC81" s="194">
        <v>0.78501454188902065</v>
      </c>
      <c r="AD81" s="194"/>
      <c r="AE81" s="194">
        <v>0.75515509816563908</v>
      </c>
      <c r="AF81" s="194"/>
      <c r="AG81" s="194">
        <v>0.75835268708769521</v>
      </c>
      <c r="AH81" s="194"/>
      <c r="AI81" s="194">
        <v>0.77557413158450306</v>
      </c>
      <c r="AJ81" s="194"/>
      <c r="AK81" s="194">
        <v>0.75713372015812186</v>
      </c>
      <c r="AL81" s="194"/>
      <c r="AM81" s="194">
        <v>0.76001737190931007</v>
      </c>
      <c r="AN81" s="194"/>
      <c r="AO81" s="194">
        <v>0.7636589760159106</v>
      </c>
      <c r="AP81" s="194"/>
      <c r="AQ81" s="194">
        <v>0.78345382349927761</v>
      </c>
      <c r="AR81" s="194"/>
      <c r="AS81" s="194">
        <v>0.76708262494330559</v>
      </c>
      <c r="AT81" s="194"/>
      <c r="AU81" s="194">
        <v>0.75517521557712108</v>
      </c>
      <c r="AV81" s="194"/>
      <c r="AW81" s="194">
        <v>0.75239999999999996</v>
      </c>
      <c r="AX81" s="194"/>
      <c r="AY81" s="194">
        <v>0.76063494335154047</v>
      </c>
      <c r="AZ81" s="194"/>
      <c r="BA81" s="194">
        <v>0.73399999999999999</v>
      </c>
      <c r="BB81" s="194"/>
      <c r="BC81" s="194">
        <v>0.7333432897252905</v>
      </c>
      <c r="BD81" s="194"/>
      <c r="BE81" s="194">
        <v>0.73883513096128228</v>
      </c>
      <c r="BF81" s="196"/>
      <c r="BG81" s="194">
        <v>0.76083016420235328</v>
      </c>
      <c r="BH81" s="196"/>
      <c r="BI81" s="194">
        <v>0.73297770195203837</v>
      </c>
      <c r="BJ81" s="196"/>
      <c r="BK81" s="194">
        <v>0.72262492741132633</v>
      </c>
      <c r="BL81" s="196"/>
      <c r="BM81" s="194">
        <v>0.71495880828044234</v>
      </c>
      <c r="BN81" s="196"/>
      <c r="BO81" s="194">
        <v>0.73557852196458839</v>
      </c>
      <c r="BP81" s="196"/>
      <c r="BQ81" s="194">
        <v>0.71225155411603103</v>
      </c>
      <c r="BR81" s="196"/>
      <c r="BS81" s="194">
        <v>0.72944193343820718</v>
      </c>
      <c r="BT81" s="196"/>
      <c r="BU81">
        <v>0.73379943876779308</v>
      </c>
      <c r="BW81">
        <v>0.73946853537316504</v>
      </c>
    </row>
    <row r="82" spans="1:75">
      <c r="A82" s="180"/>
      <c r="B82" s="183"/>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91"/>
      <c r="BF82" s="191"/>
      <c r="BG82" s="191"/>
      <c r="BH82" s="191"/>
      <c r="BI82" s="191"/>
      <c r="BJ82" s="191"/>
      <c r="BK82" s="191"/>
      <c r="BL82" s="191"/>
      <c r="BM82" s="191"/>
      <c r="BN82" s="191"/>
      <c r="BO82" s="191"/>
      <c r="BP82" s="191"/>
      <c r="BQ82" s="191"/>
      <c r="BR82" s="191"/>
      <c r="BS82" s="191"/>
      <c r="BT82" s="191"/>
    </row>
    <row r="83" spans="1:75">
      <c r="A83" s="180"/>
      <c r="B83" s="183"/>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row>
    <row r="84" spans="1:75">
      <c r="A84" s="180"/>
      <c r="B84" s="183" t="s">
        <v>239</v>
      </c>
      <c r="C84" s="186">
        <v>142837.54756986999</v>
      </c>
      <c r="D84" s="186"/>
      <c r="E84" s="186">
        <v>137184.69427909004</v>
      </c>
      <c r="F84" s="186"/>
      <c r="G84" s="186">
        <v>135233.91164263999</v>
      </c>
      <c r="H84" s="186"/>
      <c r="I84" s="186">
        <v>135682.55283923002</v>
      </c>
      <c r="J84" s="186"/>
      <c r="K84" s="186">
        <v>138413</v>
      </c>
      <c r="L84" s="186"/>
      <c r="M84" s="186">
        <v>131267.45266417996</v>
      </c>
      <c r="N84" s="186"/>
      <c r="O84" s="186">
        <v>128269.52919561</v>
      </c>
      <c r="P84" s="186"/>
      <c r="Q84" s="186">
        <v>114160.60486932001</v>
      </c>
      <c r="R84" s="186"/>
      <c r="S84" s="186">
        <v>115358.89544309997</v>
      </c>
      <c r="T84" s="186"/>
      <c r="U84" s="186">
        <v>108192.96321607003</v>
      </c>
      <c r="V84" s="186"/>
      <c r="W84" s="186">
        <v>106534.51756375995</v>
      </c>
      <c r="X84" s="186"/>
      <c r="Y84" s="186">
        <v>103879.94605184002</v>
      </c>
      <c r="Z84" s="186"/>
      <c r="AA84" s="186">
        <v>105881.11059816999</v>
      </c>
      <c r="AB84" s="186"/>
      <c r="AC84" s="186">
        <v>100400.10823998001</v>
      </c>
      <c r="AD84" s="186"/>
      <c r="AE84" s="186">
        <v>98812.723648290004</v>
      </c>
      <c r="AF84" s="186"/>
      <c r="AG84" s="186">
        <v>98895.766511569978</v>
      </c>
      <c r="AH84" s="186"/>
      <c r="AI84" s="186">
        <v>100005.10316021</v>
      </c>
      <c r="AJ84" s="186"/>
      <c r="AK84" s="186">
        <v>93924.343945789995</v>
      </c>
      <c r="AL84" s="186"/>
      <c r="AM84" s="186">
        <v>92177.839224470023</v>
      </c>
      <c r="AN84" s="186"/>
      <c r="AO84" s="186">
        <v>91265.364921159984</v>
      </c>
      <c r="AP84" s="186"/>
      <c r="AQ84" s="186">
        <v>92550.731135340044</v>
      </c>
      <c r="AR84" s="186"/>
      <c r="AS84" s="186">
        <v>87476.178799999994</v>
      </c>
      <c r="AT84" s="186"/>
      <c r="AU84" s="186">
        <v>85613.011799999993</v>
      </c>
      <c r="AV84" s="186"/>
      <c r="AW84" s="186">
        <v>85495.609500000006</v>
      </c>
      <c r="AX84" s="186"/>
      <c r="AY84" s="186">
        <v>85481.013749749996</v>
      </c>
      <c r="AZ84" s="186"/>
      <c r="BA84" s="186">
        <v>79901</v>
      </c>
      <c r="BB84" s="186"/>
      <c r="BC84" s="186">
        <v>78493.732629149992</v>
      </c>
      <c r="BD84" s="186"/>
      <c r="BE84" s="186">
        <v>76866.417997609999</v>
      </c>
      <c r="BF84" s="191"/>
      <c r="BG84" s="186">
        <v>77352.269637999998</v>
      </c>
      <c r="BH84" s="191"/>
      <c r="BI84" s="186">
        <v>72377.261180020068</v>
      </c>
      <c r="BJ84" s="191"/>
      <c r="BK84" s="186">
        <v>71496.705265899989</v>
      </c>
      <c r="BL84" s="191"/>
      <c r="BM84" s="186">
        <v>70251.127166959704</v>
      </c>
      <c r="BN84" s="191"/>
      <c r="BO84" s="186">
        <v>70644.62560828017</v>
      </c>
      <c r="BP84" s="191"/>
      <c r="BQ84" s="186">
        <v>66109.582498999996</v>
      </c>
      <c r="BR84" s="191"/>
      <c r="BS84" s="186">
        <v>65985.425443</v>
      </c>
      <c r="BT84" s="191"/>
      <c r="BU84">
        <v>65267.820076999997</v>
      </c>
      <c r="BW84">
        <v>62781.777000000002</v>
      </c>
    </row>
    <row r="85" spans="1:75">
      <c r="A85" s="180"/>
      <c r="B85" s="202" t="s">
        <v>242</v>
      </c>
      <c r="C85" s="186">
        <v>244131.65259414891</v>
      </c>
      <c r="D85" s="186"/>
      <c r="E85" s="186">
        <v>240693.92777181001</v>
      </c>
      <c r="F85" s="186"/>
      <c r="G85" s="186">
        <v>238514.1740450114</v>
      </c>
      <c r="H85" s="186"/>
      <c r="I85" s="186">
        <v>238359.43</v>
      </c>
      <c r="J85" s="186"/>
      <c r="K85" s="186">
        <v>235728</v>
      </c>
      <c r="L85" s="186"/>
      <c r="M85" s="186">
        <v>232497.78</v>
      </c>
      <c r="N85" s="186"/>
      <c r="O85" s="186">
        <v>231167.87266174992</v>
      </c>
      <c r="P85" s="186"/>
      <c r="Q85" s="186">
        <v>205820.07316812003</v>
      </c>
      <c r="R85" s="186"/>
      <c r="S85" s="186">
        <v>203649.48388524994</v>
      </c>
      <c r="T85" s="186"/>
      <c r="U85" s="186">
        <v>199408.18229103996</v>
      </c>
      <c r="V85" s="186"/>
      <c r="W85" s="186">
        <v>198644.86696453998</v>
      </c>
      <c r="X85" s="186"/>
      <c r="Y85" s="186">
        <v>196858.04159684974</v>
      </c>
      <c r="Z85" s="186"/>
      <c r="AA85" s="186">
        <v>194109.59400007996</v>
      </c>
      <c r="AB85" s="186"/>
      <c r="AC85" s="186">
        <v>190287.29349999997</v>
      </c>
      <c r="AD85" s="186"/>
      <c r="AE85" s="186">
        <v>188728.94554399999</v>
      </c>
      <c r="AF85" s="186"/>
      <c r="AG85" s="186">
        <v>186699.84668592998</v>
      </c>
      <c r="AH85" s="186"/>
      <c r="AI85" s="186">
        <v>183345.72237912996</v>
      </c>
      <c r="AJ85" s="186"/>
      <c r="AK85" s="186">
        <v>177830.73257312999</v>
      </c>
      <c r="AL85" s="186"/>
      <c r="AM85" s="186">
        <v>173699.77755162001</v>
      </c>
      <c r="AN85" s="186"/>
      <c r="AO85" s="186">
        <v>170369.04129155006</v>
      </c>
      <c r="AP85" s="186"/>
      <c r="AQ85" s="186">
        <v>167290.09909082673</v>
      </c>
      <c r="AR85" s="186"/>
      <c r="AS85" s="186">
        <v>162567.03839951014</v>
      </c>
      <c r="AT85" s="186"/>
      <c r="AU85" s="186">
        <v>161258.65030000001</v>
      </c>
      <c r="AV85" s="186"/>
      <c r="AW85" s="186">
        <v>160992.7836</v>
      </c>
      <c r="AX85" s="186"/>
      <c r="AY85" s="186">
        <v>157956.06740085623</v>
      </c>
      <c r="AZ85" s="186"/>
      <c r="BA85" s="186">
        <v>153846</v>
      </c>
      <c r="BB85" s="186"/>
      <c r="BC85" s="186">
        <v>150688.15955793203</v>
      </c>
      <c r="BD85" s="186"/>
      <c r="BE85" s="186">
        <v>147309.94290146002</v>
      </c>
      <c r="BF85" s="191"/>
      <c r="BG85" s="186">
        <v>144336.62376078026</v>
      </c>
      <c r="BH85" s="191"/>
      <c r="BI85" s="186">
        <v>141078.62044130999</v>
      </c>
      <c r="BJ85" s="191"/>
      <c r="BK85" s="186">
        <v>140165.15885532982</v>
      </c>
      <c r="BL85" s="191"/>
      <c r="BM85" s="186">
        <v>138152.57848746004</v>
      </c>
      <c r="BN85" s="191"/>
      <c r="BO85" s="186">
        <v>135491.78370445999</v>
      </c>
      <c r="BP85" s="191"/>
      <c r="BQ85" s="186">
        <v>132432.8281199802</v>
      </c>
      <c r="BR85" s="191"/>
      <c r="BS85" s="186">
        <v>129535.07469605003</v>
      </c>
      <c r="BT85" s="191"/>
      <c r="BU85">
        <v>126919.19126761002</v>
      </c>
      <c r="BW85">
        <v>121701.20138468998</v>
      </c>
    </row>
    <row r="86" spans="1:75" ht="13.5" thickBot="1">
      <c r="A86" s="232" t="s">
        <v>896</v>
      </c>
      <c r="B86" s="193" t="s">
        <v>864</v>
      </c>
      <c r="C86" s="194">
        <v>0.58508409725684773</v>
      </c>
      <c r="D86" s="194"/>
      <c r="E86" s="194">
        <v>0.56995494464300755</v>
      </c>
      <c r="F86" s="194"/>
      <c r="G86" s="194">
        <v>0.56698480157040565</v>
      </c>
      <c r="H86" s="194"/>
      <c r="I86" s="194">
        <v>0.56923509524766869</v>
      </c>
      <c r="J86" s="194"/>
      <c r="K86" s="194">
        <v>0.58699999999999997</v>
      </c>
      <c r="L86" s="194"/>
      <c r="M86" s="194">
        <v>0.56459658524128686</v>
      </c>
      <c r="N86" s="194"/>
      <c r="O86" s="194">
        <v>0.55487610678191812</v>
      </c>
      <c r="P86" s="194"/>
      <c r="Q86" s="194">
        <v>0.55466215278268893</v>
      </c>
      <c r="R86" s="194"/>
      <c r="S86" s="194">
        <v>0.56645807905951318</v>
      </c>
      <c r="T86" s="194"/>
      <c r="U86" s="194">
        <v>0.54257032972779606</v>
      </c>
      <c r="V86" s="194"/>
      <c r="W86" s="194">
        <v>0.53630642055692979</v>
      </c>
      <c r="X86" s="194"/>
      <c r="Y86" s="194">
        <v>0.52768962450910806</v>
      </c>
      <c r="Z86" s="194"/>
      <c r="AA86" s="194">
        <v>0.54547077460852544</v>
      </c>
      <c r="AB86" s="194"/>
      <c r="AC86" s="194">
        <v>0.5276238176143907</v>
      </c>
      <c r="AD86" s="194"/>
      <c r="AE86" s="194">
        <v>0.52356952116416589</v>
      </c>
      <c r="AF86" s="194"/>
      <c r="AG86" s="194">
        <v>0.52970459412285598</v>
      </c>
      <c r="AH86" s="194"/>
      <c r="AI86" s="194">
        <v>0.54544552151271497</v>
      </c>
      <c r="AJ86" s="194"/>
      <c r="AK86" s="194">
        <v>0.52816710917594145</v>
      </c>
      <c r="AL86" s="194"/>
      <c r="AM86" s="194">
        <v>0.53067332914157972</v>
      </c>
      <c r="AN86" s="194"/>
      <c r="AO86" s="194">
        <v>0.53569219049004857</v>
      </c>
      <c r="AP86" s="194"/>
      <c r="AQ86" s="194">
        <v>0.5532349591417931</v>
      </c>
      <c r="AR86" s="194"/>
      <c r="AS86" s="194">
        <v>0.53809295944130076</v>
      </c>
      <c r="AT86" s="194"/>
      <c r="AU86" s="194">
        <v>0.53090492597283001</v>
      </c>
      <c r="AV86" s="194"/>
      <c r="AW86" s="194">
        <v>0.53110000000000002</v>
      </c>
      <c r="AX86" s="194"/>
      <c r="AY86" s="194">
        <v>0.54116954895324665</v>
      </c>
      <c r="AZ86" s="194"/>
      <c r="BA86" s="194">
        <v>0.51900000000000002</v>
      </c>
      <c r="BB86" s="194"/>
      <c r="BC86" s="194">
        <v>0.52090179387301561</v>
      </c>
      <c r="BD86" s="194"/>
      <c r="BE86" s="194">
        <v>0.52180060954221008</v>
      </c>
      <c r="BF86" s="196"/>
      <c r="BG86" s="194">
        <v>0.53591574766361183</v>
      </c>
      <c r="BH86" s="196"/>
      <c r="BI86" s="194">
        <v>0.51302784896546161</v>
      </c>
      <c r="BJ86" s="196"/>
      <c r="BK86" s="194">
        <v>0.51008899679338038</v>
      </c>
      <c r="BL86" s="196"/>
      <c r="BM86" s="194">
        <v>0.50850391600426281</v>
      </c>
      <c r="BN86" s="196"/>
      <c r="BO86" s="194">
        <v>0.52139416632356839</v>
      </c>
      <c r="BP86" s="196"/>
      <c r="BQ86" s="194">
        <v>0.49919331511297699</v>
      </c>
      <c r="BR86" s="196"/>
      <c r="BS86" s="194">
        <v>0.50940199477116699</v>
      </c>
      <c r="BT86" s="196"/>
      <c r="BU86">
        <v>0.51424705298808859</v>
      </c>
      <c r="BW86">
        <v>0.51586817784608952</v>
      </c>
    </row>
    <row r="87" spans="1:75">
      <c r="A87" s="180"/>
      <c r="B87" s="183"/>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1"/>
      <c r="BR87" s="191"/>
      <c r="BS87" s="191"/>
      <c r="BT87" s="191"/>
    </row>
    <row r="88" spans="1:75">
      <c r="A88" s="180"/>
      <c r="B88" s="183"/>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1"/>
      <c r="BD88" s="191"/>
      <c r="BE88" s="191"/>
      <c r="BF88" s="191"/>
      <c r="BG88" s="191"/>
      <c r="BH88" s="191"/>
      <c r="BI88" s="191"/>
      <c r="BJ88" s="191"/>
      <c r="BK88" s="191"/>
      <c r="BL88" s="191"/>
      <c r="BM88" s="191"/>
      <c r="BN88" s="191"/>
      <c r="BO88" s="191"/>
      <c r="BP88" s="191"/>
      <c r="BQ88" s="191"/>
      <c r="BR88" s="191"/>
      <c r="BS88" s="191"/>
      <c r="BT88" s="191"/>
    </row>
    <row r="89" spans="1:75">
      <c r="A89" s="180"/>
      <c r="B89" s="183" t="s">
        <v>244</v>
      </c>
      <c r="C89" s="186">
        <v>142837.54756986999</v>
      </c>
      <c r="D89" s="186"/>
      <c r="E89" s="186">
        <v>137184.69427909004</v>
      </c>
      <c r="F89" s="186"/>
      <c r="G89" s="186">
        <v>135233.91164263999</v>
      </c>
      <c r="H89" s="186"/>
      <c r="I89" s="186">
        <v>135682.55283923002</v>
      </c>
      <c r="J89" s="186"/>
      <c r="K89" s="186">
        <v>138413</v>
      </c>
      <c r="L89" s="186"/>
      <c r="M89" s="186">
        <v>131267.45266417996</v>
      </c>
      <c r="N89" s="186"/>
      <c r="O89" s="186">
        <v>128269.52919561</v>
      </c>
      <c r="P89" s="186"/>
      <c r="Q89" s="186">
        <v>114160.60486932001</v>
      </c>
      <c r="R89" s="186"/>
      <c r="S89" s="186">
        <v>115358.89544309997</v>
      </c>
      <c r="T89" s="186"/>
      <c r="U89" s="186">
        <v>108192.96321607003</v>
      </c>
      <c r="V89" s="186"/>
      <c r="W89" s="186">
        <v>106534.51756375995</v>
      </c>
      <c r="X89" s="186"/>
      <c r="Y89" s="186">
        <v>103879.94605184002</v>
      </c>
      <c r="Z89" s="186"/>
      <c r="AA89" s="186">
        <v>105881.11059816999</v>
      </c>
      <c r="AB89" s="186"/>
      <c r="AC89" s="186">
        <v>100400.10823998001</v>
      </c>
      <c r="AD89" s="186"/>
      <c r="AE89" s="186">
        <v>98812.723648290004</v>
      </c>
      <c r="AF89" s="186"/>
      <c r="AG89" s="186">
        <v>98895.766511569978</v>
      </c>
      <c r="AH89" s="186"/>
      <c r="AI89" s="186">
        <v>100005.10316021</v>
      </c>
      <c r="AJ89" s="186"/>
      <c r="AK89" s="186">
        <v>93924.343945789995</v>
      </c>
      <c r="AL89" s="186"/>
      <c r="AM89" s="186">
        <v>92177.839224470023</v>
      </c>
      <c r="AN89" s="186"/>
      <c r="AO89" s="186">
        <v>91265.364921159984</v>
      </c>
      <c r="AP89" s="186"/>
      <c r="AQ89" s="186">
        <v>92550.731135340044</v>
      </c>
      <c r="AR89" s="186"/>
      <c r="AS89" s="186">
        <v>87476.178799999994</v>
      </c>
      <c r="AT89" s="186"/>
      <c r="AU89" s="186">
        <v>85613.011799999993</v>
      </c>
      <c r="AV89" s="186"/>
      <c r="AW89" s="186">
        <v>85495.609500000006</v>
      </c>
      <c r="AX89" s="186"/>
      <c r="AY89" s="186">
        <v>85481.013749749996</v>
      </c>
      <c r="AZ89" s="186"/>
      <c r="BA89" s="186">
        <v>79901</v>
      </c>
      <c r="BB89" s="186"/>
      <c r="BC89" s="186">
        <v>78493.732629149992</v>
      </c>
      <c r="BD89" s="186"/>
      <c r="BE89" s="186">
        <v>76866.417997609999</v>
      </c>
      <c r="BF89" s="191"/>
      <c r="BG89" s="186">
        <v>77352.269637999998</v>
      </c>
      <c r="BH89" s="191"/>
      <c r="BI89" s="186">
        <v>72377.261180020068</v>
      </c>
      <c r="BJ89" s="191"/>
      <c r="BK89" s="186">
        <v>71496.705265899989</v>
      </c>
      <c r="BL89" s="191"/>
      <c r="BM89" s="186">
        <v>70251.127166959704</v>
      </c>
      <c r="BN89" s="191"/>
      <c r="BO89" s="186">
        <v>70644.62560828017</v>
      </c>
      <c r="BP89" s="191"/>
      <c r="BQ89" s="186">
        <v>66109.582498999996</v>
      </c>
      <c r="BR89" s="191"/>
      <c r="BS89" s="186">
        <v>65985.425443</v>
      </c>
      <c r="BT89" s="191"/>
      <c r="BU89">
        <v>65267.820076999997</v>
      </c>
      <c r="BW89">
        <v>62781.777000000002</v>
      </c>
    </row>
    <row r="90" spans="1:75">
      <c r="A90" s="180"/>
      <c r="B90" s="200" t="s">
        <v>245</v>
      </c>
      <c r="C90" s="190">
        <v>138412.70978587997</v>
      </c>
      <c r="D90" s="190"/>
      <c r="E90" s="190">
        <v>131267.45266417996</v>
      </c>
      <c r="F90" s="190"/>
      <c r="G90" s="190">
        <v>128269.52919561</v>
      </c>
      <c r="H90" s="190"/>
      <c r="I90" s="190">
        <v>114160.60486932001</v>
      </c>
      <c r="J90" s="190"/>
      <c r="K90" s="190">
        <v>115359</v>
      </c>
      <c r="L90" s="190"/>
      <c r="M90" s="190">
        <v>108192.96321607003</v>
      </c>
      <c r="N90" s="190"/>
      <c r="O90" s="190">
        <v>106534.51756375995</v>
      </c>
      <c r="P90" s="190"/>
      <c r="Q90" s="190">
        <v>103879.94605184002</v>
      </c>
      <c r="R90" s="190"/>
      <c r="S90" s="190">
        <v>105881.11059816999</v>
      </c>
      <c r="T90" s="190"/>
      <c r="U90" s="190">
        <v>100400.10823998001</v>
      </c>
      <c r="V90" s="190"/>
      <c r="W90" s="190">
        <v>98812.723648290004</v>
      </c>
      <c r="X90" s="190"/>
      <c r="Y90" s="190">
        <v>98895.766511569978</v>
      </c>
      <c r="Z90" s="190"/>
      <c r="AA90" s="190">
        <v>100005.10316021</v>
      </c>
      <c r="AB90" s="190"/>
      <c r="AC90" s="190">
        <v>93924.343945789995</v>
      </c>
      <c r="AD90" s="190"/>
      <c r="AE90" s="190">
        <v>92177.839224470023</v>
      </c>
      <c r="AF90" s="190"/>
      <c r="AG90" s="190">
        <v>91265.364921159984</v>
      </c>
      <c r="AH90" s="190"/>
      <c r="AI90" s="190">
        <v>92550.731135340044</v>
      </c>
      <c r="AJ90" s="190"/>
      <c r="AK90" s="190">
        <v>87476.178799999994</v>
      </c>
      <c r="AL90" s="190"/>
      <c r="AM90" s="190">
        <v>85613.011799999993</v>
      </c>
      <c r="AN90" s="190"/>
      <c r="AO90" s="190">
        <v>85495.609540000005</v>
      </c>
      <c r="AP90" s="190"/>
      <c r="AQ90" s="190">
        <v>85481.013749749996</v>
      </c>
      <c r="AR90" s="190"/>
      <c r="AS90" s="190">
        <v>79901.205413660005</v>
      </c>
      <c r="AT90" s="190"/>
      <c r="AU90" s="190">
        <v>78493.732629149992</v>
      </c>
      <c r="AV90" s="190"/>
      <c r="AW90" s="190">
        <v>76866.418000000005</v>
      </c>
      <c r="AX90" s="190"/>
      <c r="AY90" s="190">
        <v>77352.269637999998</v>
      </c>
      <c r="AZ90" s="190"/>
      <c r="BA90" s="190">
        <v>72377</v>
      </c>
      <c r="BB90" s="190"/>
      <c r="BC90" s="190">
        <v>71496.705265899989</v>
      </c>
      <c r="BD90" s="190"/>
      <c r="BE90" s="190">
        <v>70251.127166959704</v>
      </c>
      <c r="BF90" s="201"/>
      <c r="BG90" s="190">
        <v>66109.582498999996</v>
      </c>
      <c r="BH90" s="201"/>
      <c r="BI90" s="190">
        <v>66109.582498999996</v>
      </c>
      <c r="BJ90" s="201"/>
      <c r="BK90" s="190">
        <v>65985.425443</v>
      </c>
      <c r="BL90" s="201"/>
      <c r="BM90" s="190">
        <v>65268.037390600002</v>
      </c>
      <c r="BN90" s="201"/>
      <c r="BO90" s="190">
        <v>66652.514345999996</v>
      </c>
      <c r="BP90" s="201"/>
      <c r="BQ90" s="190">
        <v>62781.777000000002</v>
      </c>
      <c r="BR90" s="201"/>
      <c r="BS90" s="190">
        <v>63070.315360000001</v>
      </c>
      <c r="BT90" s="201"/>
      <c r="BU90">
        <v>62106.781999999999</v>
      </c>
      <c r="BW90">
        <v>33674.5</v>
      </c>
    </row>
    <row r="91" spans="1:75">
      <c r="A91" s="180"/>
      <c r="B91" s="183" t="s">
        <v>246</v>
      </c>
      <c r="C91" s="186">
        <v>4424.8377839900204</v>
      </c>
      <c r="D91" s="186"/>
      <c r="E91" s="186">
        <v>5917.2416149100754</v>
      </c>
      <c r="F91" s="186"/>
      <c r="G91" s="186">
        <v>6964.3824470299878</v>
      </c>
      <c r="H91" s="186"/>
      <c r="I91" s="186">
        <v>21521.947969910005</v>
      </c>
      <c r="J91" s="186"/>
      <c r="K91" s="186">
        <v>23054</v>
      </c>
      <c r="L91" s="186"/>
      <c r="M91" s="186">
        <v>23074.489448109933</v>
      </c>
      <c r="N91" s="186"/>
      <c r="O91" s="186">
        <v>21735.011631850051</v>
      </c>
      <c r="P91" s="186"/>
      <c r="Q91" s="186">
        <v>10280.658817479998</v>
      </c>
      <c r="R91" s="186"/>
      <c r="S91" s="186">
        <v>9477.7848449299781</v>
      </c>
      <c r="T91" s="186"/>
      <c r="U91" s="186">
        <v>7792.8549760900205</v>
      </c>
      <c r="V91" s="186"/>
      <c r="W91" s="186">
        <v>7721.7939154699416</v>
      </c>
      <c r="X91" s="186"/>
      <c r="Y91" s="186">
        <v>4984.1795402700373</v>
      </c>
      <c r="Z91" s="186"/>
      <c r="AA91" s="186">
        <v>5876.0074379599973</v>
      </c>
      <c r="AB91" s="186"/>
      <c r="AC91" s="186">
        <v>6475.7642941900122</v>
      </c>
      <c r="AD91" s="186"/>
      <c r="AE91" s="186">
        <v>6634.8844238199817</v>
      </c>
      <c r="AF91" s="186"/>
      <c r="AG91" s="186">
        <v>7630.4015904099942</v>
      </c>
      <c r="AH91" s="186"/>
      <c r="AI91" s="186">
        <v>7454.3720248699537</v>
      </c>
      <c r="AJ91" s="186"/>
      <c r="AK91" s="186">
        <v>6448.1651457900007</v>
      </c>
      <c r="AL91" s="186"/>
      <c r="AM91" s="186">
        <v>6564.8274244700297</v>
      </c>
      <c r="AN91" s="186"/>
      <c r="AO91" s="186">
        <v>5769.7553811599792</v>
      </c>
      <c r="AP91" s="186"/>
      <c r="AQ91" s="186">
        <v>7069.7173855900473</v>
      </c>
      <c r="AR91" s="186"/>
      <c r="AS91" s="186">
        <v>7574.9733863399888</v>
      </c>
      <c r="AT91" s="186"/>
      <c r="AU91" s="186">
        <v>7119.2791708500008</v>
      </c>
      <c r="AV91" s="186"/>
      <c r="AW91" s="186">
        <v>8629.1915000000008</v>
      </c>
      <c r="AX91" s="186"/>
      <c r="AY91" s="186">
        <v>8128.7441117499984</v>
      </c>
      <c r="AZ91" s="186"/>
      <c r="BA91" s="186">
        <v>7524</v>
      </c>
      <c r="BB91" s="186"/>
      <c r="BC91" s="186">
        <v>6997.027363250003</v>
      </c>
      <c r="BD91" s="186"/>
      <c r="BE91" s="186">
        <v>6615.2908306502941</v>
      </c>
      <c r="BF91" s="191"/>
      <c r="BG91" s="186">
        <v>11242.687139000001</v>
      </c>
      <c r="BH91" s="191"/>
      <c r="BI91" s="186">
        <v>6267.678681020072</v>
      </c>
      <c r="BJ91" s="191"/>
      <c r="BK91" s="186">
        <v>5511.2798228999891</v>
      </c>
      <c r="BL91" s="191"/>
      <c r="BM91" s="186">
        <v>4983.0897763597022</v>
      </c>
      <c r="BN91" s="191"/>
      <c r="BO91" s="186">
        <v>3992.1112622801738</v>
      </c>
      <c r="BP91" s="191"/>
      <c r="BQ91" s="186">
        <v>3327.8054989999946</v>
      </c>
      <c r="BR91" s="191"/>
      <c r="BS91" s="186">
        <v>2915.1100829999996</v>
      </c>
      <c r="BT91" s="191"/>
      <c r="BU91">
        <v>3161.0380769999974</v>
      </c>
      <c r="BW91">
        <v>29107.277000000002</v>
      </c>
    </row>
    <row r="92" spans="1:75">
      <c r="A92" s="180"/>
      <c r="B92" s="184" t="s">
        <v>865</v>
      </c>
      <c r="C92" s="186">
        <v>138412.70978587997</v>
      </c>
      <c r="D92" s="186"/>
      <c r="E92" s="186">
        <v>131267.45266417996</v>
      </c>
      <c r="F92" s="186"/>
      <c r="G92" s="186">
        <v>128269.52919561</v>
      </c>
      <c r="H92" s="186"/>
      <c r="I92" s="186">
        <v>114160.60486932001</v>
      </c>
      <c r="J92" s="186"/>
      <c r="K92" s="186">
        <v>115359</v>
      </c>
      <c r="L92" s="186"/>
      <c r="M92" s="186">
        <v>108192.96321607003</v>
      </c>
      <c r="N92" s="186"/>
      <c r="O92" s="186">
        <v>106534.51756375995</v>
      </c>
      <c r="P92" s="186"/>
      <c r="Q92" s="186">
        <v>103879.94605184002</v>
      </c>
      <c r="R92" s="186"/>
      <c r="S92" s="186">
        <v>105881.11059816999</v>
      </c>
      <c r="T92" s="186"/>
      <c r="U92" s="186">
        <v>100400.10823998001</v>
      </c>
      <c r="V92" s="186"/>
      <c r="W92" s="186">
        <v>98812.723648290004</v>
      </c>
      <c r="X92" s="186"/>
      <c r="Y92" s="186">
        <v>98895.766511569978</v>
      </c>
      <c r="Z92" s="186"/>
      <c r="AA92" s="186">
        <v>100005.10316021</v>
      </c>
      <c r="AB92" s="186"/>
      <c r="AC92" s="186">
        <v>93924.343945789995</v>
      </c>
      <c r="AD92" s="186"/>
      <c r="AE92" s="186">
        <v>92177.839224470023</v>
      </c>
      <c r="AF92" s="186"/>
      <c r="AG92" s="186">
        <v>91265.364921159984</v>
      </c>
      <c r="AH92" s="186"/>
      <c r="AI92" s="186">
        <v>92550.731135340044</v>
      </c>
      <c r="AJ92" s="186"/>
      <c r="AK92" s="186">
        <v>87476.178799999994</v>
      </c>
      <c r="AL92" s="186"/>
      <c r="AM92" s="186">
        <v>85613.011799999993</v>
      </c>
      <c r="AN92" s="186"/>
      <c r="AO92" s="186">
        <v>85495.609540000005</v>
      </c>
      <c r="AP92" s="186"/>
      <c r="AQ92" s="186">
        <v>85481.013749749996</v>
      </c>
      <c r="AR92" s="186"/>
      <c r="AS92" s="186">
        <v>79901.205413660005</v>
      </c>
      <c r="AT92" s="186"/>
      <c r="AU92" s="186">
        <v>78493.732629149992</v>
      </c>
      <c r="AV92" s="186"/>
      <c r="AW92" s="186">
        <v>76866.418000000005</v>
      </c>
      <c r="AX92" s="186"/>
      <c r="AY92" s="186">
        <v>77352.269637999998</v>
      </c>
      <c r="AZ92" s="186"/>
      <c r="BA92" s="186">
        <v>72377</v>
      </c>
      <c r="BB92" s="186"/>
      <c r="BC92" s="186">
        <v>71496.705265899989</v>
      </c>
      <c r="BD92" s="186"/>
      <c r="BE92" s="186">
        <v>70251.127166959704</v>
      </c>
      <c r="BF92" s="191"/>
      <c r="BG92" s="186">
        <v>66109.582498999996</v>
      </c>
      <c r="BH92" s="191"/>
      <c r="BI92" s="186">
        <v>66109.582498999996</v>
      </c>
      <c r="BJ92" s="191"/>
      <c r="BK92" s="186">
        <v>65985.425443</v>
      </c>
      <c r="BL92" s="191"/>
      <c r="BM92" s="186">
        <v>65268.037390600002</v>
      </c>
      <c r="BN92" s="191"/>
      <c r="BO92" s="186">
        <v>66652.514345999996</v>
      </c>
      <c r="BP92" s="191"/>
      <c r="BQ92" s="186">
        <v>62781.777000000002</v>
      </c>
      <c r="BR92" s="191"/>
      <c r="BS92" s="186">
        <v>63070.315360000001</v>
      </c>
      <c r="BT92" s="191"/>
      <c r="BU92">
        <v>62106.781999999999</v>
      </c>
      <c r="BW92">
        <v>33674.5</v>
      </c>
    </row>
    <row r="93" spans="1:75" ht="13.5" thickBot="1">
      <c r="A93" s="232" t="s">
        <v>897</v>
      </c>
      <c r="B93" s="193" t="s">
        <v>248</v>
      </c>
      <c r="C93" s="194">
        <v>3.1968435491474032E-2</v>
      </c>
      <c r="D93" s="194"/>
      <c r="E93" s="194">
        <v>4.5077751528005104E-2</v>
      </c>
      <c r="F93" s="194"/>
      <c r="G93" s="194">
        <v>5.4294909248550842E-2</v>
      </c>
      <c r="H93" s="194"/>
      <c r="I93" s="194">
        <v>0.18852342272140413</v>
      </c>
      <c r="J93" s="194"/>
      <c r="K93" s="194">
        <v>0.2</v>
      </c>
      <c r="L93" s="194"/>
      <c r="M93" s="194">
        <v>0.21327162841476416</v>
      </c>
      <c r="N93" s="194"/>
      <c r="O93" s="194">
        <v>0.20401849211774806</v>
      </c>
      <c r="P93" s="194"/>
      <c r="Q93" s="194">
        <v>9.8966732350337969E-2</v>
      </c>
      <c r="R93" s="194"/>
      <c r="S93" s="194">
        <v>8.9513462707235605E-2</v>
      </c>
      <c r="T93" s="194"/>
      <c r="U93" s="194">
        <v>7.7617993772110816E-2</v>
      </c>
      <c r="V93" s="194"/>
      <c r="W93" s="194">
        <v>7.8145745106213055E-2</v>
      </c>
      <c r="X93" s="194"/>
      <c r="Y93" s="194">
        <v>5.0398310424005159E-2</v>
      </c>
      <c r="Z93" s="194"/>
      <c r="AA93" s="194">
        <v>5.8757075911881479E-2</v>
      </c>
      <c r="AB93" s="194"/>
      <c r="AC93" s="194">
        <v>6.8946601297823359E-2</v>
      </c>
      <c r="AD93" s="194"/>
      <c r="AE93" s="194">
        <v>7.197917069484365E-2</v>
      </c>
      <c r="AF93" s="194"/>
      <c r="AG93" s="194">
        <v>8.360676141493055E-2</v>
      </c>
      <c r="AH93" s="194"/>
      <c r="AI93" s="194">
        <v>8.0543631945696623E-2</v>
      </c>
      <c r="AJ93" s="194"/>
      <c r="AK93" s="194">
        <v>7.371338385199333E-2</v>
      </c>
      <c r="AL93" s="194"/>
      <c r="AM93" s="194">
        <v>7.6680253228400386E-2</v>
      </c>
      <c r="AN93" s="194"/>
      <c r="AO93" s="194">
        <v>6.7485984510824965E-2</v>
      </c>
      <c r="AP93" s="194"/>
      <c r="AQ93" s="194">
        <v>8.2705118662806262E-2</v>
      </c>
      <c r="AR93" s="194"/>
      <c r="AS93" s="194">
        <v>9.4804244155307346E-2</v>
      </c>
      <c r="AT93" s="194"/>
      <c r="AU93" s="194">
        <v>9.0698695709702237E-2</v>
      </c>
      <c r="AV93" s="194"/>
      <c r="AW93" s="194">
        <v>0.1123</v>
      </c>
      <c r="AX93" s="194"/>
      <c r="AY93" s="194">
        <v>0.10508733809352479</v>
      </c>
      <c r="AZ93" s="194"/>
      <c r="BA93" s="194">
        <v>0.104</v>
      </c>
      <c r="BB93" s="194"/>
      <c r="BC93" s="194">
        <v>9.7865032202920282E-2</v>
      </c>
      <c r="BD93" s="194"/>
      <c r="BE93" s="194">
        <v>9.4166330099278148E-2</v>
      </c>
      <c r="BF93" s="196"/>
      <c r="BG93" s="194">
        <v>0.17006138465887397</v>
      </c>
      <c r="BH93" s="196"/>
      <c r="BI93" s="194">
        <v>9.4807415870685308E-2</v>
      </c>
      <c r="BJ93" s="196"/>
      <c r="BK93" s="194">
        <v>8.352268377296107E-2</v>
      </c>
      <c r="BL93" s="196"/>
      <c r="BM93" s="194">
        <v>7.6348086683503888E-2</v>
      </c>
      <c r="BN93" s="196"/>
      <c r="BO93" s="194">
        <v>5.9894383602045638E-2</v>
      </c>
      <c r="BP93" s="196"/>
      <c r="BQ93" s="194">
        <v>5.3005914423224984E-2</v>
      </c>
      <c r="BR93" s="196"/>
      <c r="BS93" s="194">
        <v>4.6220001697483179E-2</v>
      </c>
      <c r="BT93" s="196"/>
      <c r="BU93">
        <v>5.089682600202982E-2</v>
      </c>
      <c r="BW93">
        <v>0.86437146802476661</v>
      </c>
    </row>
    <row r="94" spans="1:75">
      <c r="A94" s="180"/>
      <c r="B94" s="183"/>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191"/>
      <c r="BD94" s="191"/>
      <c r="BE94" s="191"/>
      <c r="BF94" s="191"/>
      <c r="BG94" s="191"/>
      <c r="BH94" s="191"/>
      <c r="BI94" s="191"/>
      <c r="BJ94" s="191"/>
      <c r="BK94" s="191"/>
      <c r="BL94" s="191"/>
      <c r="BM94" s="191"/>
      <c r="BN94" s="191"/>
      <c r="BO94" s="191"/>
      <c r="BP94" s="191"/>
      <c r="BQ94" s="191"/>
      <c r="BR94" s="191"/>
      <c r="BS94" s="191"/>
      <c r="BT94" s="191"/>
    </row>
    <row r="95" spans="1:75">
      <c r="A95" s="180"/>
      <c r="B95" s="183"/>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191"/>
      <c r="BT95" s="191"/>
    </row>
    <row r="96" spans="1:75">
      <c r="A96" s="180"/>
      <c r="B96" s="183" t="s">
        <v>244</v>
      </c>
      <c r="C96" s="186">
        <v>142837.54756986999</v>
      </c>
      <c r="D96" s="186"/>
      <c r="E96" s="186">
        <v>137184.69427909004</v>
      </c>
      <c r="F96" s="186"/>
      <c r="G96" s="186">
        <v>135233.91164263999</v>
      </c>
      <c r="H96" s="186"/>
      <c r="I96" s="186">
        <v>135682.55283923002</v>
      </c>
      <c r="J96" s="186"/>
      <c r="K96" s="186">
        <v>138413</v>
      </c>
      <c r="L96" s="186"/>
      <c r="M96" s="186">
        <v>131267.45266417996</v>
      </c>
      <c r="N96" s="186"/>
      <c r="O96" s="186">
        <v>128269.52919561</v>
      </c>
      <c r="P96" s="186"/>
      <c r="Q96" s="186">
        <v>114160.60486932001</v>
      </c>
      <c r="R96" s="186"/>
      <c r="S96" s="186">
        <v>115358.89544309997</v>
      </c>
      <c r="T96" s="186"/>
      <c r="U96" s="186">
        <v>108192.96321607003</v>
      </c>
      <c r="V96" s="186"/>
      <c r="W96" s="186">
        <v>106534.51756375995</v>
      </c>
      <c r="X96" s="186"/>
      <c r="Y96" s="186">
        <v>103879.94605184002</v>
      </c>
      <c r="Z96" s="186"/>
      <c r="AA96" s="186">
        <v>105881.11059816999</v>
      </c>
      <c r="AB96" s="186"/>
      <c r="AC96" s="186">
        <v>100400.10823998001</v>
      </c>
      <c r="AD96" s="186"/>
      <c r="AE96" s="186">
        <v>98812.723648290004</v>
      </c>
      <c r="AF96" s="186"/>
      <c r="AG96" s="186">
        <v>98895.766511569978</v>
      </c>
      <c r="AH96" s="186"/>
      <c r="AI96" s="186">
        <v>100005.10316021</v>
      </c>
      <c r="AJ96" s="186"/>
      <c r="AK96" s="186">
        <v>93924.343945789995</v>
      </c>
      <c r="AL96" s="186"/>
      <c r="AM96" s="186">
        <v>92177.839224470023</v>
      </c>
      <c r="AN96" s="186"/>
      <c r="AO96" s="186">
        <v>91265.364921159984</v>
      </c>
      <c r="AP96" s="186"/>
      <c r="AQ96" s="186">
        <v>92550.731135340044</v>
      </c>
      <c r="AR96" s="186"/>
      <c r="AS96" s="186">
        <v>87476.178799999994</v>
      </c>
      <c r="AT96" s="186"/>
      <c r="AU96" s="186">
        <v>85613.011799999993</v>
      </c>
      <c r="AV96" s="186"/>
      <c r="AW96" s="186">
        <v>85495.609500000006</v>
      </c>
      <c r="AX96" s="186"/>
      <c r="AY96" s="186">
        <v>85481.013749749996</v>
      </c>
      <c r="AZ96" s="186"/>
      <c r="BA96" s="186">
        <v>79901</v>
      </c>
      <c r="BB96" s="186"/>
      <c r="BC96" s="186">
        <v>78494</v>
      </c>
      <c r="BD96" s="186"/>
      <c r="BE96" s="186">
        <v>76866</v>
      </c>
      <c r="BF96" s="191"/>
      <c r="BG96" s="186">
        <v>77352</v>
      </c>
      <c r="BH96" s="191"/>
      <c r="BI96" s="186">
        <v>72377</v>
      </c>
      <c r="BJ96" s="191"/>
      <c r="BK96" s="186">
        <v>71497</v>
      </c>
      <c r="BL96" s="191"/>
      <c r="BM96" s="186">
        <v>70251.127166959704</v>
      </c>
      <c r="BN96" s="191"/>
      <c r="BO96" s="186">
        <v>70645</v>
      </c>
      <c r="BP96" s="191"/>
      <c r="BQ96" s="186">
        <v>66110</v>
      </c>
      <c r="BR96" s="191"/>
      <c r="BS96" s="186">
        <v>65985</v>
      </c>
      <c r="BT96" s="191"/>
      <c r="BU96">
        <v>65268</v>
      </c>
      <c r="BW96">
        <v>62782</v>
      </c>
    </row>
    <row r="97" spans="1:76">
      <c r="A97" s="180"/>
      <c r="B97" s="200" t="s">
        <v>249</v>
      </c>
      <c r="C97" s="190">
        <v>137184.69427909004</v>
      </c>
      <c r="D97" s="190"/>
      <c r="E97" s="190">
        <v>135233.91164263999</v>
      </c>
      <c r="F97" s="190"/>
      <c r="G97" s="190">
        <v>135682.55283923002</v>
      </c>
      <c r="H97" s="190"/>
      <c r="I97" s="190">
        <v>138412.70978587997</v>
      </c>
      <c r="J97" s="190"/>
      <c r="K97" s="190">
        <v>131267</v>
      </c>
      <c r="L97" s="190"/>
      <c r="M97" s="190">
        <v>128269.52919561</v>
      </c>
      <c r="N97" s="190"/>
      <c r="O97" s="190">
        <v>114160.60486932001</v>
      </c>
      <c r="P97" s="190"/>
      <c r="Q97" s="190">
        <v>115358.89544309997</v>
      </c>
      <c r="R97" s="190"/>
      <c r="S97" s="190">
        <v>108192.96321607003</v>
      </c>
      <c r="T97" s="190"/>
      <c r="U97" s="190">
        <v>106534.51756375995</v>
      </c>
      <c r="V97" s="190"/>
      <c r="W97" s="190">
        <v>103879.94605184002</v>
      </c>
      <c r="X97" s="190"/>
      <c r="Y97" s="190">
        <v>105881.11059816999</v>
      </c>
      <c r="Z97" s="190"/>
      <c r="AA97" s="190">
        <v>100400.10823998001</v>
      </c>
      <c r="AB97" s="190"/>
      <c r="AC97" s="190">
        <v>98812.723648290004</v>
      </c>
      <c r="AD97" s="190"/>
      <c r="AE97" s="190">
        <v>98895.766511569978</v>
      </c>
      <c r="AF97" s="190"/>
      <c r="AG97" s="190">
        <v>100005.10316021</v>
      </c>
      <c r="AH97" s="190"/>
      <c r="AI97" s="190">
        <v>93924.343945789995</v>
      </c>
      <c r="AJ97" s="190"/>
      <c r="AK97" s="190">
        <v>92177.839224470023</v>
      </c>
      <c r="AL97" s="190"/>
      <c r="AM97" s="190">
        <v>91265.364921159984</v>
      </c>
      <c r="AN97" s="190"/>
      <c r="AO97" s="190">
        <v>92550.731135340044</v>
      </c>
      <c r="AP97" s="190"/>
      <c r="AQ97" s="190">
        <v>87476.178799999994</v>
      </c>
      <c r="AR97" s="190"/>
      <c r="AS97" s="190">
        <v>85613.011799999993</v>
      </c>
      <c r="AT97" s="190"/>
      <c r="AU97" s="190">
        <v>85495.609540000005</v>
      </c>
      <c r="AV97" s="190"/>
      <c r="AW97" s="190">
        <v>85481.013699999996</v>
      </c>
      <c r="AX97" s="190"/>
      <c r="AY97" s="190">
        <v>79901.205413660005</v>
      </c>
      <c r="AZ97" s="190"/>
      <c r="BA97" s="190">
        <v>78494</v>
      </c>
      <c r="BB97" s="190"/>
      <c r="BC97" s="190">
        <v>76866</v>
      </c>
      <c r="BD97" s="190"/>
      <c r="BE97" s="190">
        <v>77352</v>
      </c>
      <c r="BF97" s="201"/>
      <c r="BG97" s="190">
        <v>72377</v>
      </c>
      <c r="BH97" s="201"/>
      <c r="BI97" s="190">
        <v>71497</v>
      </c>
      <c r="BJ97" s="201"/>
      <c r="BK97" s="190">
        <v>70251</v>
      </c>
      <c r="BL97" s="201"/>
      <c r="BM97" s="190">
        <v>70644.62560828017</v>
      </c>
      <c r="BN97" s="201"/>
      <c r="BO97" s="190">
        <v>66110</v>
      </c>
      <c r="BP97" s="201"/>
      <c r="BQ97" s="190">
        <v>65985</v>
      </c>
      <c r="BR97" s="201"/>
      <c r="BS97" s="190">
        <v>65268</v>
      </c>
      <c r="BT97" s="201"/>
      <c r="BU97">
        <v>66653</v>
      </c>
      <c r="BW97">
        <v>63070</v>
      </c>
    </row>
    <row r="98" spans="1:76">
      <c r="A98" s="180"/>
      <c r="B98" s="183" t="s">
        <v>250</v>
      </c>
      <c r="C98" s="186">
        <v>5652.8532907799527</v>
      </c>
      <c r="D98" s="186"/>
      <c r="E98" s="186">
        <v>1950.7826364500506</v>
      </c>
      <c r="F98" s="186"/>
      <c r="G98" s="186">
        <v>-448.64119659003336</v>
      </c>
      <c r="H98" s="186"/>
      <c r="I98" s="186">
        <v>-2730.1569466499495</v>
      </c>
      <c r="J98" s="186"/>
      <c r="K98" s="186">
        <v>7145</v>
      </c>
      <c r="L98" s="186"/>
      <c r="M98" s="186">
        <v>2997.923468569963</v>
      </c>
      <c r="N98" s="186"/>
      <c r="O98" s="186">
        <v>14108.924326289984</v>
      </c>
      <c r="P98" s="186"/>
      <c r="Q98" s="186">
        <v>-1198.2905737799592</v>
      </c>
      <c r="R98" s="186"/>
      <c r="S98" s="186">
        <v>7165.9322270299454</v>
      </c>
      <c r="T98" s="186"/>
      <c r="U98" s="186">
        <v>1658.4456523100816</v>
      </c>
      <c r="V98" s="186"/>
      <c r="W98" s="186">
        <v>2654.5715119199303</v>
      </c>
      <c r="X98" s="186"/>
      <c r="Y98" s="186">
        <v>-2001.1645463299792</v>
      </c>
      <c r="Z98" s="186"/>
      <c r="AA98" s="186">
        <v>5481.0023581899877</v>
      </c>
      <c r="AB98" s="186"/>
      <c r="AC98" s="186">
        <v>1587.3845916900027</v>
      </c>
      <c r="AD98" s="186"/>
      <c r="AE98" s="186">
        <v>-83.042863279973972</v>
      </c>
      <c r="AF98" s="186"/>
      <c r="AG98" s="186">
        <v>-1109.3366486400191</v>
      </c>
      <c r="AH98" s="186"/>
      <c r="AI98" s="186">
        <v>6080.7592144200025</v>
      </c>
      <c r="AJ98" s="186"/>
      <c r="AK98" s="186">
        <v>1746.5047213199723</v>
      </c>
      <c r="AL98" s="186"/>
      <c r="AM98" s="186">
        <v>912.47430331003852</v>
      </c>
      <c r="AN98" s="186"/>
      <c r="AO98" s="186">
        <v>-1285.3662141800596</v>
      </c>
      <c r="AP98" s="186"/>
      <c r="AQ98" s="186">
        <v>5074.5523353400495</v>
      </c>
      <c r="AR98" s="186"/>
      <c r="AS98" s="186">
        <v>1863.1670000000013</v>
      </c>
      <c r="AT98" s="186"/>
      <c r="AU98" s="186">
        <v>117.40225999998802</v>
      </c>
      <c r="AV98" s="186"/>
      <c r="AW98" s="186">
        <v>14.595800000000001</v>
      </c>
      <c r="AX98" s="186"/>
      <c r="AY98" s="186">
        <v>5579.8083360899909</v>
      </c>
      <c r="AZ98" s="186"/>
      <c r="BA98" s="186">
        <v>1407</v>
      </c>
      <c r="BB98" s="186"/>
      <c r="BC98" s="186">
        <v>1627</v>
      </c>
      <c r="BD98" s="186"/>
      <c r="BE98" s="186">
        <v>-486</v>
      </c>
      <c r="BF98" s="191"/>
      <c r="BG98" s="186">
        <v>4975</v>
      </c>
      <c r="BH98" s="191"/>
      <c r="BI98" s="186">
        <v>881</v>
      </c>
      <c r="BJ98" s="191"/>
      <c r="BK98" s="186">
        <v>1246</v>
      </c>
      <c r="BL98" s="191"/>
      <c r="BM98" s="186">
        <v>-393.49844132046564</v>
      </c>
      <c r="BN98" s="191"/>
      <c r="BO98" s="186">
        <v>4535</v>
      </c>
      <c r="BP98" s="191"/>
      <c r="BQ98" s="186">
        <v>124</v>
      </c>
      <c r="BR98" s="191"/>
      <c r="BS98" s="186">
        <v>718</v>
      </c>
      <c r="BT98" s="191"/>
      <c r="BU98">
        <v>-1385</v>
      </c>
      <c r="BW98">
        <v>-289</v>
      </c>
    </row>
    <row r="99" spans="1:76">
      <c r="A99" s="180"/>
      <c r="B99" s="184" t="s">
        <v>866</v>
      </c>
      <c r="C99" s="186">
        <v>137184.69427909004</v>
      </c>
      <c r="D99" s="186"/>
      <c r="E99" s="186">
        <v>135233.91164263999</v>
      </c>
      <c r="F99" s="186"/>
      <c r="G99" s="186">
        <v>135682.55283923002</v>
      </c>
      <c r="H99" s="186"/>
      <c r="I99" s="186">
        <v>138412.70978587997</v>
      </c>
      <c r="J99" s="186"/>
      <c r="K99" s="186">
        <v>131267</v>
      </c>
      <c r="L99" s="186"/>
      <c r="M99" s="186">
        <v>128269.52919561</v>
      </c>
      <c r="N99" s="186"/>
      <c r="O99" s="186">
        <v>114160.60486932001</v>
      </c>
      <c r="P99" s="186"/>
      <c r="Q99" s="186">
        <v>115358.89544309997</v>
      </c>
      <c r="R99" s="186"/>
      <c r="S99" s="186">
        <v>108192.96321607003</v>
      </c>
      <c r="T99" s="186"/>
      <c r="U99" s="186">
        <v>106534.51756375995</v>
      </c>
      <c r="V99" s="186"/>
      <c r="W99" s="186">
        <v>103879.94605184002</v>
      </c>
      <c r="X99" s="186"/>
      <c r="Y99" s="186">
        <v>105881.11059816999</v>
      </c>
      <c r="Z99" s="186"/>
      <c r="AA99" s="186">
        <v>100400.10823998001</v>
      </c>
      <c r="AB99" s="186"/>
      <c r="AC99" s="186">
        <v>98812.723648290004</v>
      </c>
      <c r="AD99" s="186"/>
      <c r="AE99" s="186">
        <v>98895.766511569978</v>
      </c>
      <c r="AF99" s="186"/>
      <c r="AG99" s="186">
        <v>100005.10316021</v>
      </c>
      <c r="AH99" s="186"/>
      <c r="AI99" s="186">
        <v>93924.343945789995</v>
      </c>
      <c r="AJ99" s="186"/>
      <c r="AK99" s="186">
        <v>92177.839224470023</v>
      </c>
      <c r="AL99" s="186"/>
      <c r="AM99" s="186">
        <v>91265.364921159984</v>
      </c>
      <c r="AN99" s="186"/>
      <c r="AO99" s="186">
        <v>92550.731135340044</v>
      </c>
      <c r="AP99" s="186"/>
      <c r="AQ99" s="186">
        <v>87476.178799999994</v>
      </c>
      <c r="AR99" s="186"/>
      <c r="AS99" s="186">
        <v>85613.011799999993</v>
      </c>
      <c r="AT99" s="186"/>
      <c r="AU99" s="186">
        <v>85495.609540000005</v>
      </c>
      <c r="AV99" s="186"/>
      <c r="AW99" s="186">
        <v>85481.013699999996</v>
      </c>
      <c r="AX99" s="186"/>
      <c r="AY99" s="186">
        <v>79901.205413660005</v>
      </c>
      <c r="AZ99" s="186"/>
      <c r="BA99" s="186">
        <v>78494</v>
      </c>
      <c r="BB99" s="186"/>
      <c r="BC99" s="186">
        <v>76866</v>
      </c>
      <c r="BD99" s="186"/>
      <c r="BE99" s="186">
        <v>77352</v>
      </c>
      <c r="BF99" s="191"/>
      <c r="BG99" s="186">
        <v>72377</v>
      </c>
      <c r="BH99" s="191"/>
      <c r="BI99" s="186">
        <v>71497</v>
      </c>
      <c r="BJ99" s="191"/>
      <c r="BK99" s="186">
        <v>70251</v>
      </c>
      <c r="BL99" s="191"/>
      <c r="BM99" s="186">
        <v>70644.62560828017</v>
      </c>
      <c r="BN99" s="191"/>
      <c r="BO99" s="186">
        <v>66110</v>
      </c>
      <c r="BP99" s="191"/>
      <c r="BQ99" s="186">
        <v>65985</v>
      </c>
      <c r="BR99" s="191"/>
      <c r="BS99" s="186">
        <v>65268</v>
      </c>
      <c r="BT99" s="191"/>
      <c r="BU99">
        <v>66653</v>
      </c>
      <c r="BW99">
        <v>63070</v>
      </c>
    </row>
    <row r="100" spans="1:76" ht="13.5" thickBot="1">
      <c r="A100" s="232" t="s">
        <v>898</v>
      </c>
      <c r="B100" s="193" t="s">
        <v>252</v>
      </c>
      <c r="C100" s="194">
        <v>4.1206151462347004E-2</v>
      </c>
      <c r="D100" s="194"/>
      <c r="E100" s="194">
        <v>1.4425247430578339E-2</v>
      </c>
      <c r="F100" s="194"/>
      <c r="G100" s="194">
        <v>-3.3065503795585817E-3</v>
      </c>
      <c r="H100" s="194"/>
      <c r="I100" s="194">
        <v>-1.9724756136003802E-2</v>
      </c>
      <c r="J100" s="194"/>
      <c r="K100" s="194">
        <v>5.3999999999999999E-2</v>
      </c>
      <c r="L100" s="194"/>
      <c r="M100" s="194">
        <v>2.3372062619783644E-2</v>
      </c>
      <c r="N100" s="194"/>
      <c r="O100" s="194">
        <v>0.12358838096942909</v>
      </c>
      <c r="P100" s="194"/>
      <c r="Q100" s="194">
        <v>-1.0387500410586094E-2</v>
      </c>
      <c r="R100" s="194"/>
      <c r="S100" s="194">
        <v>6.6232886261918936E-2</v>
      </c>
      <c r="T100" s="194"/>
      <c r="U100" s="194">
        <v>1.5567214178423598E-2</v>
      </c>
      <c r="V100" s="194"/>
      <c r="W100" s="194">
        <v>2.5554224976158526E-2</v>
      </c>
      <c r="X100" s="194"/>
      <c r="Y100" s="194">
        <v>-1.8900109141512599E-2</v>
      </c>
      <c r="Z100" s="194"/>
      <c r="AA100" s="194">
        <v>5.4591598099566742E-2</v>
      </c>
      <c r="AB100" s="194"/>
      <c r="AC100" s="194">
        <v>1.6064576838708291E-2</v>
      </c>
      <c r="AD100" s="194"/>
      <c r="AE100" s="194">
        <v>-8.3970089124349575E-4</v>
      </c>
      <c r="AF100" s="194"/>
      <c r="AG100" s="194">
        <v>-1.109280040302385E-2</v>
      </c>
      <c r="AH100" s="194"/>
      <c r="AI100" s="194">
        <v>6.4741034740999778E-2</v>
      </c>
      <c r="AJ100" s="194"/>
      <c r="AK100" s="194">
        <v>1.8947121520899526E-2</v>
      </c>
      <c r="AL100" s="194"/>
      <c r="AM100" s="194">
        <v>9.998034896351796E-3</v>
      </c>
      <c r="AN100" s="194"/>
      <c r="AO100" s="194">
        <v>-1.3888234035670938E-2</v>
      </c>
      <c r="AP100" s="194"/>
      <c r="AQ100" s="194">
        <v>5.8010676791703318E-2</v>
      </c>
      <c r="AR100" s="194"/>
      <c r="AS100" s="194">
        <v>2.1762661549070764E-2</v>
      </c>
      <c r="AT100" s="194"/>
      <c r="AU100" s="194">
        <v>1.3731963621483997E-3</v>
      </c>
      <c r="AV100" s="194"/>
      <c r="AW100" s="194">
        <v>2.0000000000000001E-4</v>
      </c>
      <c r="AX100" s="194"/>
      <c r="AY100" s="194">
        <v>6.983384427309354E-2</v>
      </c>
      <c r="AZ100" s="194"/>
      <c r="BA100" s="194">
        <v>1.7999999999999999E-2</v>
      </c>
      <c r="BB100" s="194"/>
      <c r="BC100" s="194">
        <v>2.1000000000000001E-2</v>
      </c>
      <c r="BD100" s="194"/>
      <c r="BE100" s="194">
        <v>-6.0000000000000001E-3</v>
      </c>
      <c r="BF100" s="196"/>
      <c r="BG100" s="194">
        <v>6.9000000000000006E-2</v>
      </c>
      <c r="BH100" s="196"/>
      <c r="BI100" s="194">
        <v>1.2E-2</v>
      </c>
      <c r="BJ100" s="196"/>
      <c r="BK100" s="194">
        <v>1.7999999999999999E-2</v>
      </c>
      <c r="BL100" s="196"/>
      <c r="BM100" s="194">
        <v>-5.5701114972622088E-3</v>
      </c>
      <c r="BN100" s="196"/>
      <c r="BO100" s="194">
        <v>6.9000000000000006E-2</v>
      </c>
      <c r="BP100" s="196"/>
      <c r="BQ100" s="194">
        <v>2E-3</v>
      </c>
      <c r="BR100" s="196"/>
      <c r="BS100" s="194">
        <v>1.0999999999999999E-2</v>
      </c>
      <c r="BT100" s="196"/>
      <c r="BU100">
        <v>-2.1000000000000001E-2</v>
      </c>
      <c r="BW100">
        <v>-5.0000000000000001E-3</v>
      </c>
    </row>
    <row r="101" spans="1:76">
      <c r="A101" s="180"/>
      <c r="B101" s="183"/>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1"/>
      <c r="BD101" s="191"/>
      <c r="BE101" s="191"/>
      <c r="BF101" s="191"/>
      <c r="BG101" s="191"/>
      <c r="BH101" s="191"/>
      <c r="BI101" s="191"/>
      <c r="BJ101" s="191"/>
      <c r="BK101" s="191"/>
      <c r="BL101" s="191"/>
      <c r="BM101" s="191"/>
      <c r="BN101" s="191"/>
      <c r="BO101" s="191"/>
      <c r="BP101" s="191"/>
      <c r="BQ101" s="191"/>
      <c r="BR101" s="191"/>
      <c r="BS101" s="191"/>
      <c r="BT101" s="191"/>
    </row>
    <row r="102" spans="1:76">
      <c r="A102" s="180"/>
      <c r="B102" s="183"/>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1"/>
      <c r="BD102" s="191"/>
      <c r="BE102" s="191"/>
      <c r="BF102" s="191"/>
      <c r="BG102" s="191"/>
      <c r="BH102" s="191"/>
      <c r="BI102" s="191"/>
      <c r="BJ102" s="191"/>
      <c r="BK102" s="191"/>
      <c r="BL102" s="191"/>
      <c r="BM102" s="191"/>
      <c r="BN102" s="191"/>
      <c r="BO102" s="191"/>
      <c r="BP102" s="191"/>
      <c r="BQ102" s="191"/>
      <c r="BR102" s="191"/>
      <c r="BS102" s="191"/>
      <c r="BT102" s="191"/>
    </row>
    <row r="103" spans="1:76">
      <c r="A103" s="180"/>
      <c r="B103" s="183" t="s">
        <v>101</v>
      </c>
      <c r="C103" s="186">
        <v>218640.48545774998</v>
      </c>
      <c r="D103" s="186"/>
      <c r="E103" s="186">
        <v>215535.84793518006</v>
      </c>
      <c r="F103" s="186"/>
      <c r="G103" s="186">
        <v>214731.41745107004</v>
      </c>
      <c r="H103" s="186"/>
      <c r="I103" s="186">
        <v>214134.16089574996</v>
      </c>
      <c r="J103" s="186"/>
      <c r="K103" s="186">
        <v>217914</v>
      </c>
      <c r="L103" s="186"/>
      <c r="M103" s="186">
        <v>211656.86505283005</v>
      </c>
      <c r="N103" s="186"/>
      <c r="O103" s="186">
        <v>210566.99380969006</v>
      </c>
      <c r="P103" s="186"/>
      <c r="Q103" s="186">
        <v>186032.67006503002</v>
      </c>
      <c r="R103" s="186"/>
      <c r="S103" s="186">
        <v>191818.07577903997</v>
      </c>
      <c r="T103" s="186"/>
      <c r="U103" s="186">
        <v>180275.36278006999</v>
      </c>
      <c r="V103" s="186"/>
      <c r="W103" s="186">
        <v>176333.49539519998</v>
      </c>
      <c r="X103" s="186"/>
      <c r="Y103" s="186">
        <v>174614.23396687992</v>
      </c>
      <c r="Z103" s="186"/>
      <c r="AA103" s="186">
        <v>175448.9929098</v>
      </c>
      <c r="AB103" s="186"/>
      <c r="AC103" s="186">
        <v>169775.73335999995</v>
      </c>
      <c r="AD103" s="186"/>
      <c r="AE103" s="186">
        <v>170418.51827761999</v>
      </c>
      <c r="AF103" s="186"/>
      <c r="AG103" s="186">
        <v>170916.07891452996</v>
      </c>
      <c r="AH103" s="186"/>
      <c r="AI103" s="186">
        <v>168997.49016320001</v>
      </c>
      <c r="AJ103" s="186"/>
      <c r="AK103" s="186">
        <v>159646.67768410599</v>
      </c>
      <c r="AL103" s="186"/>
      <c r="AM103" s="186">
        <v>155459.3492767002</v>
      </c>
      <c r="AN103" s="186"/>
      <c r="AO103" s="186">
        <v>154316.1543066302</v>
      </c>
      <c r="AP103" s="186"/>
      <c r="AQ103" s="186">
        <v>155242.86618750019</v>
      </c>
      <c r="AR103" s="186"/>
      <c r="AS103" s="186">
        <v>150118.14197999999</v>
      </c>
      <c r="AT103" s="186"/>
      <c r="AU103" s="186">
        <v>146073.80200999998</v>
      </c>
      <c r="AV103" s="186"/>
      <c r="AW103" s="186">
        <v>148898.13930000001</v>
      </c>
      <c r="AX103" s="186"/>
      <c r="AY103" s="186">
        <v>147197.40538354</v>
      </c>
      <c r="AZ103" s="186"/>
      <c r="BA103" s="186">
        <v>143586</v>
      </c>
      <c r="BB103" s="186"/>
      <c r="BC103" s="186">
        <v>134782.94005149015</v>
      </c>
      <c r="BD103" s="186"/>
      <c r="BE103" s="186">
        <v>136568.11884102001</v>
      </c>
      <c r="BF103" s="191"/>
      <c r="BG103" s="186">
        <v>130854.10594534002</v>
      </c>
      <c r="BH103" s="191"/>
      <c r="BI103" s="186">
        <v>126291.54656699001</v>
      </c>
      <c r="BJ103" s="191"/>
      <c r="BK103" s="186">
        <v>123471.57226353404</v>
      </c>
      <c r="BL103" s="191"/>
      <c r="BM103" s="186">
        <v>121318.88338399999</v>
      </c>
      <c r="BN103" s="191"/>
      <c r="BO103" s="186">
        <v>119591.87386200001</v>
      </c>
      <c r="BP103" s="191"/>
      <c r="BQ103" s="186">
        <v>114088.20773600001</v>
      </c>
      <c r="BR103" s="191"/>
      <c r="BS103" s="186">
        <v>108321.32653799999</v>
      </c>
      <c r="BT103" s="186"/>
      <c r="BU103">
        <v>106311.634504</v>
      </c>
      <c r="BW103">
        <v>101861.10500000003</v>
      </c>
    </row>
    <row r="104" spans="1:76">
      <c r="A104" s="180"/>
      <c r="B104" s="183" t="s">
        <v>253</v>
      </c>
      <c r="C104" s="186">
        <v>216302.58361466671</v>
      </c>
      <c r="D104" s="186"/>
      <c r="E104" s="186">
        <v>215133.63269312505</v>
      </c>
      <c r="F104" s="186"/>
      <c r="G104" s="186">
        <v>213800.54142206203</v>
      </c>
      <c r="H104" s="186"/>
      <c r="I104" s="186">
        <v>213567.82241481007</v>
      </c>
      <c r="J104" s="186"/>
      <c r="K104" s="186">
        <v>213379</v>
      </c>
      <c r="L104" s="186"/>
      <c r="M104" s="186">
        <v>211111.92943126004</v>
      </c>
      <c r="N104" s="186"/>
      <c r="O104" s="186">
        <v>189586.62391666666</v>
      </c>
      <c r="P104" s="186"/>
      <c r="Q104" s="186">
        <v>183614.901004835</v>
      </c>
      <c r="R104" s="186"/>
      <c r="S104" s="186">
        <v>182808.97798476997</v>
      </c>
      <c r="T104" s="186"/>
      <c r="U104" s="186">
        <v>178304.42908763498</v>
      </c>
      <c r="V104" s="186"/>
      <c r="W104" s="186">
        <v>173318.19478189998</v>
      </c>
      <c r="X104" s="186"/>
      <c r="Y104" s="186">
        <v>172564.36962857496</v>
      </c>
      <c r="Z104" s="186"/>
      <c r="AA104" s="186">
        <v>171881.08151580664</v>
      </c>
      <c r="AB104" s="186"/>
      <c r="AC104" s="186">
        <v>170161.27701429999</v>
      </c>
      <c r="AD104" s="186"/>
      <c r="AE104" s="186">
        <v>165140.05997597607</v>
      </c>
      <c r="AF104" s="186"/>
      <c r="AG104" s="186">
        <v>163788.36980282006</v>
      </c>
      <c r="AH104" s="186"/>
      <c r="AI104" s="186">
        <v>161412.46676558341</v>
      </c>
      <c r="AJ104" s="186"/>
      <c r="AK104" s="186">
        <v>157619.95506677512</v>
      </c>
      <c r="AL104" s="186"/>
      <c r="AM104" s="186">
        <v>152242.06275216609</v>
      </c>
      <c r="AN104" s="186"/>
      <c r="AO104" s="186">
        <v>151437.74112103257</v>
      </c>
      <c r="AP104" s="186"/>
      <c r="AQ104" s="186">
        <v>150478.27005916671</v>
      </c>
      <c r="AR104" s="186"/>
      <c r="AS104" s="186">
        <v>148095.97199499997</v>
      </c>
      <c r="AT104" s="186"/>
      <c r="AU104" s="186">
        <v>144107.59548683002</v>
      </c>
      <c r="AV104" s="186"/>
      <c r="AW104" s="186">
        <v>143616.04389999999</v>
      </c>
      <c r="AX104" s="186"/>
      <c r="AY104" s="186">
        <v>141855.34537805003</v>
      </c>
      <c r="AZ104" s="186"/>
      <c r="BA104" s="186">
        <v>139184</v>
      </c>
      <c r="BB104" s="186"/>
      <c r="BC104" s="186">
        <v>130393.65673367486</v>
      </c>
      <c r="BD104" s="186"/>
      <c r="BE104" s="186">
        <v>129296.33590422102</v>
      </c>
      <c r="BF104" s="186"/>
      <c r="BG104" s="186">
        <v>126872.40825862135</v>
      </c>
      <c r="BH104" s="191"/>
      <c r="BI104" s="186">
        <v>124881.55941526202</v>
      </c>
      <c r="BJ104" s="191"/>
      <c r="BK104" s="186">
        <v>117358.37275670681</v>
      </c>
      <c r="BL104" s="191"/>
      <c r="BM104" s="186">
        <v>115830.07287999999</v>
      </c>
      <c r="BN104" s="191"/>
      <c r="BO104" s="186">
        <v>114000.46937866668</v>
      </c>
      <c r="BP104" s="191"/>
      <c r="BQ104" s="186">
        <v>111204.767137</v>
      </c>
      <c r="BR104" s="191"/>
      <c r="BS104" s="186">
        <v>105077.54542120002</v>
      </c>
      <c r="BT104" s="186"/>
      <c r="BU104">
        <v>104266.60014200001</v>
      </c>
      <c r="BW104">
        <v>101551.36923500002</v>
      </c>
    </row>
    <row r="105" spans="1:76">
      <c r="A105" s="180"/>
      <c r="B105" s="183" t="s">
        <v>868</v>
      </c>
      <c r="C105" s="186"/>
      <c r="D105" s="191">
        <v>217088.16669646502</v>
      </c>
      <c r="E105" s="186"/>
      <c r="F105" s="191">
        <v>215133.63269312505</v>
      </c>
      <c r="G105" s="186"/>
      <c r="H105" s="191">
        <v>214432.78917340998</v>
      </c>
      <c r="I105" s="186"/>
      <c r="J105" s="191">
        <v>216023.71539836004</v>
      </c>
      <c r="K105" s="186"/>
      <c r="L105" s="191">
        <v>214785</v>
      </c>
      <c r="M105" s="186"/>
      <c r="N105" s="186">
        <v>211111.92943126004</v>
      </c>
      <c r="O105" s="186"/>
      <c r="P105" s="186">
        <v>203463.84299999999</v>
      </c>
      <c r="Q105" s="186"/>
      <c r="R105" s="186">
        <v>188925.37292203499</v>
      </c>
      <c r="S105" s="186"/>
      <c r="T105" s="186">
        <v>186046.71927955496</v>
      </c>
      <c r="U105" s="186"/>
      <c r="V105" s="186">
        <v>178304.42908763498</v>
      </c>
      <c r="W105" s="186"/>
      <c r="X105" s="186">
        <v>175473.86468103994</v>
      </c>
      <c r="Y105" s="186"/>
      <c r="Z105" s="186">
        <v>175031.61343833996</v>
      </c>
      <c r="AA105" s="186"/>
      <c r="AB105" s="186">
        <v>172612.36313489999</v>
      </c>
      <c r="AC105" s="186"/>
      <c r="AD105" s="186">
        <v>170161.27701429999</v>
      </c>
      <c r="AE105" s="186"/>
      <c r="AF105" s="186">
        <v>170731.44979156498</v>
      </c>
      <c r="AG105" s="186"/>
      <c r="AH105" s="186">
        <v>169956.78453886497</v>
      </c>
      <c r="AI105" s="186"/>
      <c r="AJ105" s="186">
        <v>164389.02551002504</v>
      </c>
      <c r="AK105" s="186"/>
      <c r="AL105" s="186">
        <v>157619.95506677512</v>
      </c>
      <c r="AM105" s="186"/>
      <c r="AN105" s="186">
        <v>154887.75179166521</v>
      </c>
      <c r="AO105" s="186"/>
      <c r="AP105" s="186">
        <v>154779.51024706519</v>
      </c>
      <c r="AQ105" s="186"/>
      <c r="AR105" s="186">
        <v>150658.33409875009</v>
      </c>
      <c r="AS105" s="186"/>
      <c r="AT105" s="186">
        <v>148095.97199499997</v>
      </c>
      <c r="AU105" s="186"/>
      <c r="AV105" s="186">
        <v>147485.97064999997</v>
      </c>
      <c r="AW105" s="186"/>
      <c r="AX105" s="186">
        <v>148047.77230000001</v>
      </c>
      <c r="AY105" s="186"/>
      <c r="AZ105" s="186">
        <v>145391.54804133001</v>
      </c>
      <c r="BA105" s="186"/>
      <c r="BB105" s="186">
        <v>139184</v>
      </c>
      <c r="BC105" s="186"/>
      <c r="BD105" s="186">
        <v>135675.52944625507</v>
      </c>
      <c r="BE105" s="186"/>
      <c r="BF105" s="186">
        <v>133711.11239318002</v>
      </c>
      <c r="BG105" s="191"/>
      <c r="BH105" s="186"/>
      <c r="BI105" s="186"/>
      <c r="BJ105" s="186">
        <v>61735.786131767018</v>
      </c>
      <c r="BK105" s="186"/>
      <c r="BL105" s="186">
        <v>122395.22782376701</v>
      </c>
      <c r="BM105" s="186"/>
      <c r="BN105" s="186">
        <v>120455.378623</v>
      </c>
      <c r="BO105" s="186"/>
      <c r="BP105" s="186">
        <v>111204.767137</v>
      </c>
      <c r="BQ105" s="186"/>
      <c r="BR105" s="186">
        <v>111204.767137</v>
      </c>
      <c r="BS105" s="186"/>
      <c r="BT105" s="186">
        <v>107316.48052099999</v>
      </c>
      <c r="BV105">
        <v>106981.831049</v>
      </c>
      <c r="BX105">
        <v>101551.36923500002</v>
      </c>
    </row>
    <row r="106" spans="1:76">
      <c r="A106" s="180"/>
      <c r="B106" s="183"/>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191"/>
      <c r="AX106" s="191"/>
      <c r="AY106" s="191"/>
      <c r="AZ106" s="191"/>
      <c r="BA106" s="191"/>
      <c r="BB106" s="191"/>
      <c r="BC106" s="191"/>
      <c r="BD106" s="191"/>
      <c r="BE106" s="191"/>
      <c r="BF106" s="191"/>
      <c r="BG106" s="191"/>
      <c r="BH106" s="191"/>
      <c r="BI106" s="186"/>
      <c r="BJ106" s="191"/>
      <c r="BK106" s="186"/>
      <c r="BL106" s="191"/>
      <c r="BM106" s="186"/>
      <c r="BN106" s="191"/>
      <c r="BO106" s="186"/>
      <c r="BP106" s="191"/>
      <c r="BQ106" s="186"/>
      <c r="BR106" s="191"/>
      <c r="BS106" s="191"/>
      <c r="BT106" s="191"/>
    </row>
    <row r="107" spans="1:76">
      <c r="A107" s="180"/>
      <c r="B107" s="183" t="s">
        <v>101</v>
      </c>
      <c r="C107" s="186">
        <v>218640.48545774998</v>
      </c>
      <c r="D107" s="186"/>
      <c r="E107" s="186">
        <v>215535.84793518006</v>
      </c>
      <c r="F107" s="186"/>
      <c r="G107" s="186">
        <v>214731.41745107004</v>
      </c>
      <c r="H107" s="186"/>
      <c r="I107" s="186">
        <v>214134.16089574996</v>
      </c>
      <c r="J107" s="186"/>
      <c r="K107" s="186">
        <v>217914</v>
      </c>
      <c r="L107" s="186"/>
      <c r="M107" s="186">
        <v>211656.86505283005</v>
      </c>
      <c r="N107" s="186"/>
      <c r="O107" s="186">
        <v>210566.99380969006</v>
      </c>
      <c r="P107" s="186"/>
      <c r="Q107" s="186">
        <v>186032.67006503002</v>
      </c>
      <c r="R107" s="186"/>
      <c r="S107" s="186">
        <v>191818.07577903997</v>
      </c>
      <c r="T107" s="186"/>
      <c r="U107" s="186">
        <v>180275.36278006999</v>
      </c>
      <c r="V107" s="186"/>
      <c r="W107" s="186">
        <v>176333.49539519998</v>
      </c>
      <c r="X107" s="186"/>
      <c r="Y107" s="186">
        <v>174614.23396687992</v>
      </c>
      <c r="Z107" s="186"/>
      <c r="AA107" s="186">
        <v>175448.9929098</v>
      </c>
      <c r="AB107" s="186"/>
      <c r="AC107" s="186">
        <v>169775.73335999995</v>
      </c>
      <c r="AD107" s="186"/>
      <c r="AE107" s="186">
        <v>170418.51827761999</v>
      </c>
      <c r="AF107" s="186"/>
      <c r="AG107" s="186">
        <v>170916.07891452996</v>
      </c>
      <c r="AH107" s="186"/>
      <c r="AI107" s="186">
        <v>168997.49016320001</v>
      </c>
      <c r="AJ107" s="186"/>
      <c r="AK107" s="186">
        <v>159646.67768410599</v>
      </c>
      <c r="AL107" s="186"/>
      <c r="AM107" s="186">
        <v>155459.3492767002</v>
      </c>
      <c r="AN107" s="186"/>
      <c r="AO107" s="186">
        <v>154316.1543066302</v>
      </c>
      <c r="AP107" s="186"/>
      <c r="AQ107" s="186">
        <v>155242.86618750019</v>
      </c>
      <c r="AR107" s="186"/>
      <c r="AS107" s="186">
        <v>150118.14197999999</v>
      </c>
      <c r="AT107" s="186"/>
      <c r="AU107" s="186">
        <v>146073.80200999998</v>
      </c>
      <c r="AV107" s="186"/>
      <c r="AW107" s="186">
        <v>148898.13930000001</v>
      </c>
      <c r="AX107" s="186"/>
      <c r="AY107" s="186">
        <v>147197.40538354</v>
      </c>
      <c r="AZ107" s="186"/>
      <c r="BA107" s="186">
        <v>143586</v>
      </c>
      <c r="BB107" s="186"/>
      <c r="BC107" s="186">
        <v>134782.94005149015</v>
      </c>
      <c r="BD107" s="186"/>
      <c r="BE107" s="186">
        <v>136568.11884102001</v>
      </c>
      <c r="BF107" s="191"/>
      <c r="BG107" s="186">
        <v>130854.10594534002</v>
      </c>
      <c r="BH107" s="191"/>
      <c r="BI107" s="186">
        <v>126291.54656699001</v>
      </c>
      <c r="BJ107" s="191"/>
      <c r="BK107" s="186">
        <v>123471.57226353404</v>
      </c>
      <c r="BL107" s="191"/>
      <c r="BM107" s="186">
        <v>121318.88338399999</v>
      </c>
      <c r="BN107" s="191"/>
      <c r="BO107" s="186">
        <v>119591.87386200001</v>
      </c>
      <c r="BP107" s="191"/>
      <c r="BQ107" s="186">
        <v>114088.20773600001</v>
      </c>
      <c r="BR107" s="191"/>
      <c r="BS107" s="186">
        <v>108321.32653799999</v>
      </c>
      <c r="BT107" s="191"/>
      <c r="BU107">
        <v>106311.634504</v>
      </c>
      <c r="BW107">
        <v>101861.10500000003</v>
      </c>
    </row>
    <row r="108" spans="1:76">
      <c r="A108" s="180"/>
      <c r="B108" s="197" t="s">
        <v>217</v>
      </c>
      <c r="C108" s="186">
        <v>79018.885999999999</v>
      </c>
      <c r="D108" s="186"/>
      <c r="E108" s="186">
        <v>76984.331000000006</v>
      </c>
      <c r="F108" s="186"/>
      <c r="G108" s="186">
        <v>76851.884000000005</v>
      </c>
      <c r="H108" s="186"/>
      <c r="I108" s="186">
        <v>76961</v>
      </c>
      <c r="J108" s="186"/>
      <c r="K108" s="186">
        <v>76707</v>
      </c>
      <c r="L108" s="186"/>
      <c r="M108" s="186">
        <v>69901.22</v>
      </c>
      <c r="N108" s="186"/>
      <c r="O108" s="186">
        <v>67952</v>
      </c>
      <c r="P108" s="186"/>
      <c r="Q108" s="186">
        <v>66368.712343220017</v>
      </c>
      <c r="R108" s="186"/>
      <c r="S108" s="186">
        <v>64155.866513929999</v>
      </c>
      <c r="T108" s="186"/>
      <c r="U108" s="186">
        <v>63903.431429839999</v>
      </c>
      <c r="V108" s="186"/>
      <c r="W108" s="186">
        <v>63909.563371020013</v>
      </c>
      <c r="X108" s="186"/>
      <c r="Y108" s="186">
        <v>63062.115808400005</v>
      </c>
      <c r="Z108" s="186"/>
      <c r="AA108" s="186">
        <v>62206.720780679978</v>
      </c>
      <c r="AB108" s="186"/>
      <c r="AC108" s="186">
        <v>61178.35789729996</v>
      </c>
      <c r="AD108" s="186"/>
      <c r="AE108" s="186">
        <v>56589.841123639992</v>
      </c>
      <c r="AF108" s="186"/>
      <c r="AG108" s="186">
        <v>54983.132871079979</v>
      </c>
      <c r="AH108" s="186"/>
      <c r="AI108" s="186">
        <v>53103.772720650006</v>
      </c>
      <c r="AJ108" s="186"/>
      <c r="AK108" s="186">
        <v>52467.159211140017</v>
      </c>
      <c r="AL108" s="186"/>
      <c r="AM108" s="186">
        <v>51552.250821579983</v>
      </c>
      <c r="AN108" s="186"/>
      <c r="AO108" s="186">
        <v>49903.706675649999</v>
      </c>
      <c r="AP108" s="186"/>
      <c r="AQ108" s="186">
        <v>48162.76504868998</v>
      </c>
      <c r="AR108" s="186"/>
      <c r="AS108" s="186">
        <v>47522.061958350001</v>
      </c>
      <c r="AT108" s="186"/>
      <c r="AU108" s="186">
        <v>46872.051399999997</v>
      </c>
      <c r="AV108" s="186"/>
      <c r="AW108" s="186">
        <v>46153.341399999998</v>
      </c>
      <c r="AX108" s="186"/>
      <c r="AY108" s="186">
        <v>44559.051670249995</v>
      </c>
      <c r="AZ108" s="186"/>
      <c r="BA108" s="186">
        <v>44020</v>
      </c>
      <c r="BB108" s="186"/>
      <c r="BC108" s="186">
        <v>42630.288198770002</v>
      </c>
      <c r="BD108" s="186"/>
      <c r="BE108" s="186">
        <v>42243.659336410004</v>
      </c>
      <c r="BF108" s="191"/>
      <c r="BG108" s="186">
        <v>41438.065000000002</v>
      </c>
      <c r="BH108" s="191"/>
      <c r="BI108" s="186">
        <v>40919.316098639996</v>
      </c>
      <c r="BJ108" s="191"/>
      <c r="BK108" s="186">
        <v>39791.910470000003</v>
      </c>
      <c r="BL108" s="191"/>
      <c r="BM108" s="186">
        <v>38414.786999999997</v>
      </c>
      <c r="BN108" s="191"/>
      <c r="BO108" s="186">
        <v>37943.764000000003</v>
      </c>
      <c r="BP108" s="191"/>
      <c r="BQ108" s="186">
        <v>38009.275000000001</v>
      </c>
      <c r="BR108" s="191"/>
      <c r="BS108" s="186">
        <v>37451.131987000001</v>
      </c>
      <c r="BT108" s="191"/>
      <c r="BU108">
        <v>36650.008250999999</v>
      </c>
      <c r="BW108">
        <v>35521.066979000003</v>
      </c>
    </row>
    <row r="109" spans="1:76">
      <c r="A109" s="180"/>
      <c r="B109" s="197" t="s">
        <v>218</v>
      </c>
      <c r="C109" s="186">
        <v>671.00300000000004</v>
      </c>
      <c r="D109" s="186"/>
      <c r="E109" s="186">
        <v>683.00400000000002</v>
      </c>
      <c r="F109" s="186"/>
      <c r="G109" s="186">
        <v>695.255</v>
      </c>
      <c r="H109" s="186"/>
      <c r="I109" s="186">
        <v>745</v>
      </c>
      <c r="J109" s="186"/>
      <c r="K109" s="186">
        <v>759</v>
      </c>
      <c r="L109" s="186"/>
      <c r="M109" s="186">
        <v>816</v>
      </c>
      <c r="N109" s="186"/>
      <c r="O109" s="186">
        <v>830.48666087000004</v>
      </c>
      <c r="P109" s="186"/>
      <c r="Q109" s="186">
        <v>892.88475086999995</v>
      </c>
      <c r="R109" s="186"/>
      <c r="S109" s="186">
        <v>984.81805387000009</v>
      </c>
      <c r="T109" s="186"/>
      <c r="U109" s="186">
        <v>1039.9091897200001</v>
      </c>
      <c r="V109" s="186"/>
      <c r="W109" s="186">
        <v>1054.52457972</v>
      </c>
      <c r="X109" s="186"/>
      <c r="Y109" s="186">
        <v>1069.6772777200001</v>
      </c>
      <c r="Z109" s="186"/>
      <c r="AA109" s="186">
        <v>1088.60907372</v>
      </c>
      <c r="AB109" s="186"/>
      <c r="AC109" s="186">
        <v>1213.0777777200001</v>
      </c>
      <c r="AD109" s="186"/>
      <c r="AE109" s="186">
        <v>1288.2051967200002</v>
      </c>
      <c r="AF109" s="186"/>
      <c r="AG109" s="186">
        <v>1308.04223572</v>
      </c>
      <c r="AH109" s="186"/>
      <c r="AI109" s="186">
        <v>1298.6300097199999</v>
      </c>
      <c r="AJ109" s="186"/>
      <c r="AK109" s="186">
        <v>1311.05602572</v>
      </c>
      <c r="AL109" s="186"/>
      <c r="AM109" s="186">
        <v>863.66845072000012</v>
      </c>
      <c r="AN109" s="186"/>
      <c r="AO109" s="186">
        <v>954.70514972000001</v>
      </c>
      <c r="AP109" s="186"/>
      <c r="AQ109" s="186">
        <v>995.63519871999995</v>
      </c>
      <c r="AR109" s="186"/>
      <c r="AS109" s="186">
        <v>1007.48431772</v>
      </c>
      <c r="AT109" s="186"/>
      <c r="AU109" s="186">
        <v>1018.1911</v>
      </c>
      <c r="AV109" s="186"/>
      <c r="AW109" s="186">
        <v>1215.4574</v>
      </c>
      <c r="AX109" s="186"/>
      <c r="AY109" s="186">
        <v>1015.88665297</v>
      </c>
      <c r="AZ109" s="186"/>
      <c r="BA109" s="186">
        <v>1015</v>
      </c>
      <c r="BB109" s="186"/>
      <c r="BC109" s="186">
        <v>1022.4164379700001</v>
      </c>
      <c r="BD109" s="186"/>
      <c r="BE109" s="186">
        <v>1028.9756779700001</v>
      </c>
      <c r="BF109" s="191"/>
      <c r="BG109" s="186">
        <v>1230.3109999999999</v>
      </c>
      <c r="BH109" s="191"/>
      <c r="BI109" s="186">
        <v>1415.1529349700002</v>
      </c>
      <c r="BJ109" s="191"/>
      <c r="BK109" s="186">
        <v>1432.9786079999999</v>
      </c>
      <c r="BL109" s="191"/>
      <c r="BM109" s="186">
        <v>1478.806</v>
      </c>
      <c r="BN109" s="191"/>
      <c r="BO109" s="186">
        <v>1508.4760000000001</v>
      </c>
      <c r="BP109" s="191"/>
      <c r="BQ109" s="186">
        <v>1605.809</v>
      </c>
      <c r="BR109" s="191"/>
      <c r="BS109" s="186">
        <v>1623.794453</v>
      </c>
      <c r="BT109" s="191"/>
      <c r="BU109">
        <v>1324.1435019999999</v>
      </c>
      <c r="BW109">
        <v>1278.919551</v>
      </c>
    </row>
    <row r="110" spans="1:76">
      <c r="A110" s="180"/>
      <c r="B110" s="197" t="s">
        <v>862</v>
      </c>
      <c r="C110" s="186">
        <v>0</v>
      </c>
      <c r="D110" s="186"/>
      <c r="E110" s="186">
        <v>0</v>
      </c>
      <c r="F110" s="186"/>
      <c r="G110" s="186">
        <v>0</v>
      </c>
      <c r="H110" s="186"/>
      <c r="I110" s="186">
        <v>0</v>
      </c>
      <c r="J110" s="186"/>
      <c r="K110" s="186">
        <v>0</v>
      </c>
      <c r="L110" s="186"/>
      <c r="M110" s="186">
        <v>2826.78</v>
      </c>
      <c r="N110" s="186"/>
      <c r="O110" s="186">
        <v>3027.6488669999999</v>
      </c>
      <c r="P110" s="186"/>
      <c r="Q110" s="186"/>
      <c r="R110" s="186"/>
      <c r="S110" s="186"/>
      <c r="T110" s="186"/>
      <c r="U110" s="186"/>
      <c r="V110" s="186"/>
      <c r="W110" s="186"/>
      <c r="X110" s="186"/>
      <c r="Y110" s="186"/>
      <c r="Z110" s="186"/>
      <c r="AA110" s="186"/>
      <c r="AB110" s="186"/>
      <c r="AC110" s="186"/>
      <c r="AD110" s="186"/>
      <c r="AE110" s="186"/>
      <c r="AF110" s="186"/>
      <c r="AG110" s="186"/>
      <c r="AH110" s="186"/>
      <c r="AI110" s="186"/>
      <c r="AJ110" s="186"/>
      <c r="AK110" s="186"/>
      <c r="AL110" s="186"/>
      <c r="AM110" s="186"/>
      <c r="AN110" s="186"/>
      <c r="AO110" s="186"/>
      <c r="AP110" s="186"/>
      <c r="AQ110" s="186"/>
      <c r="AR110" s="186"/>
      <c r="AS110" s="186"/>
      <c r="AT110" s="186"/>
      <c r="AU110" s="186"/>
      <c r="AV110" s="186"/>
      <c r="AW110" s="186"/>
      <c r="AX110" s="186"/>
      <c r="AY110" s="186"/>
      <c r="AZ110" s="186"/>
      <c r="BA110" s="186"/>
      <c r="BB110" s="186"/>
      <c r="BC110" s="186"/>
      <c r="BD110" s="186"/>
      <c r="BE110" s="186"/>
      <c r="BF110" s="191"/>
      <c r="BG110" s="186"/>
      <c r="BH110" s="191"/>
      <c r="BI110" s="186"/>
      <c r="BJ110" s="191"/>
      <c r="BK110" s="186"/>
      <c r="BL110" s="191"/>
      <c r="BM110" s="186"/>
      <c r="BN110" s="191"/>
      <c r="BO110" s="186"/>
      <c r="BP110" s="191"/>
      <c r="BQ110" s="186"/>
      <c r="BR110" s="191"/>
      <c r="BS110" s="186"/>
      <c r="BT110" s="191"/>
    </row>
    <row r="111" spans="1:76" ht="13.5" thickBot="1">
      <c r="A111" s="232" t="s">
        <v>899</v>
      </c>
      <c r="B111" s="193" t="s">
        <v>255</v>
      </c>
      <c r="C111" s="198">
        <v>298330.37445775</v>
      </c>
      <c r="D111" s="198"/>
      <c r="E111" s="198">
        <v>293203.18293518008</v>
      </c>
      <c r="F111" s="198"/>
      <c r="G111" s="198">
        <v>292278.55645107006</v>
      </c>
      <c r="H111" s="198"/>
      <c r="I111" s="198">
        <v>291840.16089574993</v>
      </c>
      <c r="J111" s="198"/>
      <c r="K111" s="198">
        <v>295380</v>
      </c>
      <c r="L111" s="198"/>
      <c r="M111" s="198">
        <v>285200.86505283008</v>
      </c>
      <c r="N111" s="198"/>
      <c r="O111" s="198">
        <v>282377.12933756009</v>
      </c>
      <c r="P111" s="198"/>
      <c r="Q111" s="198">
        <v>253294.26715912003</v>
      </c>
      <c r="R111" s="198"/>
      <c r="S111" s="198">
        <v>256958.76034683996</v>
      </c>
      <c r="T111" s="198"/>
      <c r="U111" s="198">
        <v>245218.70339962997</v>
      </c>
      <c r="V111" s="198"/>
      <c r="W111" s="198">
        <v>241297.58334593999</v>
      </c>
      <c r="X111" s="198"/>
      <c r="Y111" s="198">
        <v>238746.02705299994</v>
      </c>
      <c r="Z111" s="198"/>
      <c r="AA111" s="198">
        <v>238744.32276419998</v>
      </c>
      <c r="AB111" s="198"/>
      <c r="AC111" s="198">
        <v>232167.16903501991</v>
      </c>
      <c r="AD111" s="198"/>
      <c r="AE111" s="198">
        <v>228296.56459798</v>
      </c>
      <c r="AF111" s="198"/>
      <c r="AG111" s="198">
        <v>227207.25402132995</v>
      </c>
      <c r="AH111" s="198"/>
      <c r="AI111" s="198">
        <v>223399.89289357001</v>
      </c>
      <c r="AJ111" s="198"/>
      <c r="AK111" s="198">
        <v>213424.892920966</v>
      </c>
      <c r="AL111" s="198"/>
      <c r="AM111" s="198">
        <v>207875.26854900017</v>
      </c>
      <c r="AN111" s="198"/>
      <c r="AO111" s="198">
        <v>205174.56613200018</v>
      </c>
      <c r="AP111" s="198"/>
      <c r="AQ111" s="198">
        <v>204401.26643491015</v>
      </c>
      <c r="AR111" s="198"/>
      <c r="AS111" s="198">
        <v>198647.68825606999</v>
      </c>
      <c r="AT111" s="198"/>
      <c r="AU111" s="198">
        <v>193964.04450999998</v>
      </c>
      <c r="AV111" s="198"/>
      <c r="AW111" s="198">
        <v>196266.9381</v>
      </c>
      <c r="AX111" s="198"/>
      <c r="AY111" s="198">
        <v>192772.34370675997</v>
      </c>
      <c r="AZ111" s="198"/>
      <c r="BA111" s="198">
        <v>188621</v>
      </c>
      <c r="BB111" s="198"/>
      <c r="BC111" s="198">
        <v>178435.64468823015</v>
      </c>
      <c r="BD111" s="198"/>
      <c r="BE111" s="198">
        <v>179840.75385540002</v>
      </c>
      <c r="BF111" s="199"/>
      <c r="BG111" s="198">
        <v>173522.48194534</v>
      </c>
      <c r="BH111" s="199"/>
      <c r="BI111" s="198">
        <v>168626.01560060002</v>
      </c>
      <c r="BJ111" s="199"/>
      <c r="BK111" s="198">
        <v>164696.46134153404</v>
      </c>
      <c r="BL111" s="199"/>
      <c r="BM111" s="198">
        <v>161212.47638400001</v>
      </c>
      <c r="BN111" s="199"/>
      <c r="BO111" s="198">
        <v>159044.113862</v>
      </c>
      <c r="BP111" s="199"/>
      <c r="BQ111" s="198">
        <v>153703.29173600001</v>
      </c>
      <c r="BR111" s="199"/>
      <c r="BS111" s="198">
        <v>147396.252978</v>
      </c>
      <c r="BT111" s="199"/>
      <c r="BU111">
        <v>144285.786257</v>
      </c>
      <c r="BW111">
        <v>138661.09153000003</v>
      </c>
    </row>
    <row r="112" spans="1:76">
      <c r="A112" s="180"/>
      <c r="B112" s="183"/>
      <c r="C112" s="191"/>
      <c r="D112" s="191"/>
      <c r="E112" s="191"/>
      <c r="F112" s="191"/>
      <c r="G112" s="191"/>
      <c r="H112" s="191"/>
      <c r="I112" s="191"/>
      <c r="J112" s="191"/>
      <c r="K112" s="191"/>
      <c r="L112" s="191"/>
      <c r="M112" s="191"/>
      <c r="N112" s="191"/>
      <c r="O112" s="191"/>
      <c r="P112" s="191"/>
      <c r="Q112" s="191"/>
      <c r="R112" s="191"/>
      <c r="S112" s="191"/>
      <c r="T112" s="191"/>
      <c r="U112" s="191"/>
      <c r="V112" s="191"/>
      <c r="W112" s="191"/>
      <c r="X112" s="191"/>
      <c r="Y112" s="191"/>
      <c r="Z112" s="191"/>
      <c r="AA112" s="191"/>
      <c r="AB112" s="191"/>
      <c r="AC112" s="191"/>
      <c r="AD112" s="191"/>
      <c r="AE112" s="191"/>
      <c r="AF112" s="191"/>
      <c r="AG112" s="191"/>
      <c r="AH112" s="191"/>
      <c r="AI112" s="191"/>
      <c r="AJ112" s="191"/>
      <c r="AK112" s="191"/>
      <c r="AL112" s="191"/>
      <c r="AM112" s="191"/>
      <c r="AN112" s="191"/>
      <c r="AO112" s="191"/>
      <c r="AP112" s="191"/>
      <c r="AQ112" s="191"/>
      <c r="AR112" s="191"/>
      <c r="AS112" s="191"/>
      <c r="AT112" s="191"/>
      <c r="AU112" s="191"/>
      <c r="AV112" s="191"/>
      <c r="AW112" s="191"/>
      <c r="AX112" s="191"/>
      <c r="AY112" s="191"/>
      <c r="AZ112" s="191"/>
      <c r="BA112" s="191"/>
      <c r="BB112" s="191"/>
      <c r="BC112" s="191"/>
      <c r="BD112" s="191"/>
      <c r="BE112" s="191"/>
      <c r="BF112" s="191"/>
      <c r="BG112" s="191"/>
      <c r="BH112" s="191"/>
      <c r="BI112" s="191"/>
      <c r="BJ112" s="191"/>
      <c r="BK112" s="191"/>
      <c r="BL112" s="191"/>
      <c r="BM112" s="191"/>
      <c r="BN112" s="191"/>
      <c r="BO112" s="191"/>
      <c r="BP112" s="191"/>
      <c r="BQ112" s="191"/>
      <c r="BR112" s="191"/>
      <c r="BS112" s="191"/>
      <c r="BT112" s="191"/>
    </row>
    <row r="113" spans="1:76">
      <c r="A113" s="180"/>
      <c r="B113" s="204" t="s">
        <v>256</v>
      </c>
      <c r="C113" s="190">
        <v>117.46651663</v>
      </c>
      <c r="D113" s="190">
        <v>76.708323910000004</v>
      </c>
      <c r="E113" s="190">
        <v>40.758192720000004</v>
      </c>
      <c r="F113" s="190">
        <v>40.758192720000018</v>
      </c>
      <c r="G113" s="190">
        <v>300.80737185000021</v>
      </c>
      <c r="H113" s="190">
        <v>128.18347605</v>
      </c>
      <c r="I113" s="190">
        <v>172.62389579999996</v>
      </c>
      <c r="J113" s="190">
        <v>120.56282945999999</v>
      </c>
      <c r="K113" s="190">
        <v>52</v>
      </c>
      <c r="L113" s="190">
        <v>1</v>
      </c>
      <c r="M113" s="190">
        <v>51.276290690000039</v>
      </c>
      <c r="N113" s="190">
        <v>51.276290690000039</v>
      </c>
      <c r="O113" s="190">
        <v>299.38090090000003</v>
      </c>
      <c r="P113" s="190">
        <v>121.58580325999999</v>
      </c>
      <c r="Q113" s="190">
        <v>177.79509763999999</v>
      </c>
      <c r="R113" s="190">
        <v>105.65472025000003</v>
      </c>
      <c r="S113" s="190">
        <v>72.140377390000012</v>
      </c>
      <c r="T113" s="190">
        <v>38.957321130000018</v>
      </c>
      <c r="U113" s="190">
        <v>33.183056260000001</v>
      </c>
      <c r="V113" s="190">
        <v>33.183056260000001</v>
      </c>
      <c r="W113" s="190">
        <v>307.45358163000003</v>
      </c>
      <c r="X113" s="190">
        <v>39.132619549999994</v>
      </c>
      <c r="Y113" s="190">
        <v>268.32096208000002</v>
      </c>
      <c r="Z113" s="190">
        <v>133.55451012000003</v>
      </c>
      <c r="AA113" s="190">
        <v>134.76645195999998</v>
      </c>
      <c r="AB113" s="190">
        <v>85.943070070000005</v>
      </c>
      <c r="AC113" s="190">
        <v>48.823381890000014</v>
      </c>
      <c r="AD113" s="190">
        <v>48.823381890000014</v>
      </c>
      <c r="AE113" s="190">
        <v>26.829910309999999</v>
      </c>
      <c r="AF113" s="190">
        <v>63.082382690000003</v>
      </c>
      <c r="AG113" s="190">
        <v>-36.252472379999993</v>
      </c>
      <c r="AH113" s="190">
        <v>18.588188469999995</v>
      </c>
      <c r="AI113" s="190">
        <v>-54.840660849999999</v>
      </c>
      <c r="AJ113" s="190">
        <v>-59.181511579999992</v>
      </c>
      <c r="AK113" s="190">
        <v>4.3408507300000014</v>
      </c>
      <c r="AL113" s="190">
        <v>4.3408507300000014</v>
      </c>
      <c r="AM113" s="190">
        <v>4.8699696199999938</v>
      </c>
      <c r="AN113" s="190">
        <v>27.577519549999995</v>
      </c>
      <c r="AO113" s="190">
        <v>-22.707549929999999</v>
      </c>
      <c r="AP113" s="190">
        <v>-15.891484650000002</v>
      </c>
      <c r="AQ113" s="190">
        <v>-6.8160652800000117</v>
      </c>
      <c r="AR113" s="190">
        <v>10.752738110000003</v>
      </c>
      <c r="AS113" s="190">
        <v>-17.5688</v>
      </c>
      <c r="AT113" s="190">
        <v>-17.5688</v>
      </c>
      <c r="AU113" s="190">
        <v>329.65710000000001</v>
      </c>
      <c r="AV113" s="190">
        <v>1.16577</v>
      </c>
      <c r="AW113" s="190">
        <v>328.49</v>
      </c>
      <c r="AX113" s="190">
        <v>46.61</v>
      </c>
      <c r="AY113" s="190">
        <v>281.87739035999999</v>
      </c>
      <c r="AZ113" s="190">
        <v>130.44631705999998</v>
      </c>
      <c r="BA113" s="190">
        <v>151</v>
      </c>
      <c r="BB113" s="190">
        <v>151</v>
      </c>
      <c r="BC113" s="190">
        <v>32.483665000000002</v>
      </c>
      <c r="BD113" s="190">
        <v>32.809047120000002</v>
      </c>
      <c r="BE113" s="190">
        <v>-0.325382119999997</v>
      </c>
      <c r="BF113" s="190">
        <v>24.456724880000003</v>
      </c>
      <c r="BG113" s="190">
        <v>-24.782107</v>
      </c>
      <c r="BH113" s="190"/>
      <c r="BI113" s="190">
        <v>-32.898592000000001</v>
      </c>
      <c r="BJ113" s="190">
        <v>-32.898592000000001</v>
      </c>
      <c r="BK113" s="190">
        <v>35.339551</v>
      </c>
      <c r="BL113" s="190">
        <v>11.441641000000001</v>
      </c>
      <c r="BM113" s="190">
        <v>23.89791</v>
      </c>
      <c r="BN113" s="190">
        <v>11.929739999999999</v>
      </c>
      <c r="BO113" s="190">
        <v>11.968170000000001</v>
      </c>
      <c r="BP113" s="190">
        <v>7.1308810000000005</v>
      </c>
      <c r="BQ113" s="190">
        <v>4.8372890000000002</v>
      </c>
      <c r="BR113" s="190">
        <v>4.8372890000000002</v>
      </c>
      <c r="BS113" s="190">
        <v>-20.143094999999999</v>
      </c>
      <c r="BT113" s="190">
        <v>-13</v>
      </c>
      <c r="BU113">
        <v>-6.5001689999999996</v>
      </c>
      <c r="BV113">
        <v>14.499831</v>
      </c>
      <c r="BW113">
        <v>-26.158999999999999</v>
      </c>
      <c r="BX113">
        <v>-26.158999999999999</v>
      </c>
    </row>
    <row r="114" spans="1:76">
      <c r="A114" s="180"/>
      <c r="B114" s="183" t="s">
        <v>257</v>
      </c>
      <c r="C114" s="186">
        <v>236.87999209917126</v>
      </c>
      <c r="D114" s="186">
        <v>307.67624425439561</v>
      </c>
      <c r="E114" s="186">
        <v>165.29711492000001</v>
      </c>
      <c r="F114" s="186">
        <v>165.29711492000007</v>
      </c>
      <c r="G114" s="186">
        <v>300.80737185000021</v>
      </c>
      <c r="H114" s="186">
        <v>508.55400824184778</v>
      </c>
      <c r="I114" s="186">
        <v>230.79751636263731</v>
      </c>
      <c r="J114" s="186">
        <v>478.31992122717389</v>
      </c>
      <c r="K114" s="186">
        <v>105</v>
      </c>
      <c r="L114" s="186">
        <v>3</v>
      </c>
      <c r="M114" s="186">
        <v>207.95384557611126</v>
      </c>
      <c r="N114" s="186">
        <v>207.95384557611126</v>
      </c>
      <c r="O114" s="186">
        <v>299.38090090000003</v>
      </c>
      <c r="P114" s="186">
        <v>483.70004340391301</v>
      </c>
      <c r="Q114" s="186">
        <v>237.49272166510946</v>
      </c>
      <c r="R114" s="186">
        <v>420.3220392554349</v>
      </c>
      <c r="S114" s="186">
        <v>145.07350617989013</v>
      </c>
      <c r="T114" s="186">
        <v>156.68548938000006</v>
      </c>
      <c r="U114" s="186">
        <v>133.46152297978023</v>
      </c>
      <c r="V114" s="186">
        <v>133.46152297978023</v>
      </c>
      <c r="W114" s="186">
        <v>307.45358163000003</v>
      </c>
      <c r="X114" s="186">
        <v>155.25441451902171</v>
      </c>
      <c r="Y114" s="186">
        <v>358.74414344029304</v>
      </c>
      <c r="Z114" s="186">
        <v>529.86300210652178</v>
      </c>
      <c r="AA114" s="186">
        <v>271.76660201878451</v>
      </c>
      <c r="AB114" s="186">
        <v>344.71670962142861</v>
      </c>
      <c r="AC114" s="186">
        <v>198.00593766500006</v>
      </c>
      <c r="AD114" s="186">
        <v>198.00593766500006</v>
      </c>
      <c r="AE114" s="186">
        <v>26.829910309999999</v>
      </c>
      <c r="AF114" s="186">
        <v>250.27249654184783</v>
      </c>
      <c r="AG114" s="186">
        <v>-48.469422779120862</v>
      </c>
      <c r="AH114" s="186">
        <v>73.746617299456503</v>
      </c>
      <c r="AI114" s="186">
        <v>-110.590282929558</v>
      </c>
      <c r="AJ114" s="186">
        <v>-237.37639260109887</v>
      </c>
      <c r="AK114" s="186">
        <v>17.604561293888896</v>
      </c>
      <c r="AL114" s="186">
        <v>17.604561293888896</v>
      </c>
      <c r="AM114" s="186">
        <v>4.8699696199999938</v>
      </c>
      <c r="AN114" s="186">
        <v>109.41081125815215</v>
      </c>
      <c r="AO114" s="186">
        <v>-30.359911078571425</v>
      </c>
      <c r="AP114" s="186">
        <v>-63.047738013586972</v>
      </c>
      <c r="AQ114" s="186">
        <v>-13.745104017679582</v>
      </c>
      <c r="AR114" s="186">
        <v>43.129114397252756</v>
      </c>
      <c r="AS114" s="186">
        <v>-71.251244444444438</v>
      </c>
      <c r="AT114" s="186">
        <v>-71.251244444444438</v>
      </c>
      <c r="AU114" s="186">
        <v>329.65710000000001</v>
      </c>
      <c r="AV114" s="186">
        <v>4.6377371739130435</v>
      </c>
      <c r="AW114" s="186">
        <v>438.78590000000003</v>
      </c>
      <c r="AX114" s="186">
        <v>185.42670000000001</v>
      </c>
      <c r="AY114" s="186">
        <v>566.85233446021971</v>
      </c>
      <c r="AZ114" s="186">
        <v>524.65222026329661</v>
      </c>
      <c r="BA114" s="186">
        <v>609</v>
      </c>
      <c r="BB114" s="186">
        <v>609</v>
      </c>
      <c r="BC114" s="186">
        <v>32.483665000000002</v>
      </c>
      <c r="BD114" s="186">
        <v>130.1663282478261</v>
      </c>
      <c r="BE114" s="186">
        <v>-0.43503470256409854</v>
      </c>
      <c r="BF114" s="186">
        <v>97.029397621739136</v>
      </c>
      <c r="BG114" s="186">
        <v>-49.974967154696138</v>
      </c>
      <c r="BH114" s="186"/>
      <c r="BI114" s="186">
        <v>-133.42206755555554</v>
      </c>
      <c r="BJ114" s="186">
        <v>-133.42206755555554</v>
      </c>
      <c r="BK114" s="186">
        <v>35.339551</v>
      </c>
      <c r="BL114" s="186">
        <v>45.393467010869564</v>
      </c>
      <c r="BM114" s="186">
        <v>31.951418131868131</v>
      </c>
      <c r="BN114" s="186">
        <v>47.329946739130428</v>
      </c>
      <c r="BO114" s="186">
        <v>24.134707458563536</v>
      </c>
      <c r="BP114" s="186">
        <v>28.601885329670331</v>
      </c>
      <c r="BQ114" s="186">
        <v>19.617894277777779</v>
      </c>
      <c r="BR114" s="186">
        <v>19.617894277777779</v>
      </c>
      <c r="BS114" s="186">
        <v>-20.143094999999999</v>
      </c>
      <c r="BT114" s="186">
        <v>-51.576086956521735</v>
      </c>
      <c r="BU114">
        <v>-8.6907021428571429</v>
      </c>
      <c r="BV114">
        <v>57.526503423913049</v>
      </c>
      <c r="BW114">
        <v>-106.08927777777778</v>
      </c>
      <c r="BX114">
        <v>-106.08927777777778</v>
      </c>
    </row>
    <row r="115" spans="1:76">
      <c r="A115" s="180"/>
      <c r="B115" s="183"/>
      <c r="C115" s="19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91"/>
      <c r="AA115" s="191"/>
      <c r="AB115" s="191"/>
      <c r="AC115" s="191"/>
      <c r="AD115" s="191"/>
      <c r="AE115" s="191"/>
      <c r="AF115" s="191"/>
      <c r="AG115" s="191"/>
      <c r="AH115" s="191"/>
      <c r="AI115" s="191"/>
      <c r="AJ115" s="191"/>
      <c r="AK115" s="191"/>
      <c r="AL115" s="191"/>
      <c r="AM115" s="191"/>
      <c r="AN115" s="191"/>
      <c r="AO115" s="191"/>
      <c r="AP115" s="191"/>
      <c r="AQ115" s="191"/>
      <c r="AR115" s="191"/>
      <c r="AS115" s="191"/>
      <c r="AT115" s="191"/>
      <c r="AU115" s="191"/>
      <c r="AV115" s="191"/>
      <c r="AW115" s="191"/>
      <c r="AX115" s="191"/>
      <c r="AY115" s="191"/>
      <c r="AZ115" s="191"/>
      <c r="BA115" s="191"/>
      <c r="BB115" s="191"/>
      <c r="BC115" s="191"/>
      <c r="BD115" s="191"/>
      <c r="BE115" s="191"/>
      <c r="BF115" s="191"/>
      <c r="BG115" s="191"/>
      <c r="BH115" s="186"/>
      <c r="BI115" s="186"/>
      <c r="BJ115" s="186"/>
      <c r="BK115" s="186"/>
      <c r="BL115" s="186"/>
      <c r="BM115" s="186"/>
      <c r="BN115" s="186"/>
      <c r="BO115" s="186"/>
      <c r="BP115" s="186"/>
      <c r="BQ115" s="186"/>
      <c r="BR115" s="186"/>
      <c r="BS115" s="186"/>
      <c r="BT115" s="186"/>
    </row>
    <row r="116" spans="1:76">
      <c r="A116" s="180"/>
      <c r="B116" s="183" t="s">
        <v>256</v>
      </c>
      <c r="C116" s="186">
        <v>236.87999209917126</v>
      </c>
      <c r="D116" s="186">
        <v>307.67624425439561</v>
      </c>
      <c r="E116" s="186">
        <v>165.29711492000001</v>
      </c>
      <c r="F116" s="186">
        <v>165.29711492000007</v>
      </c>
      <c r="G116" s="186">
        <v>300.80737185000021</v>
      </c>
      <c r="H116" s="186">
        <v>508.55400824184778</v>
      </c>
      <c r="I116" s="186">
        <v>230.79751636263731</v>
      </c>
      <c r="J116" s="186">
        <v>478.31992122717389</v>
      </c>
      <c r="K116" s="186">
        <v>105</v>
      </c>
      <c r="L116" s="186">
        <v>3</v>
      </c>
      <c r="M116" s="186">
        <v>207.95384557611126</v>
      </c>
      <c r="N116" s="186">
        <v>207.95384557611126</v>
      </c>
      <c r="O116" s="186">
        <v>299.38090090000003</v>
      </c>
      <c r="P116" s="186">
        <v>483.70004340391301</v>
      </c>
      <c r="Q116" s="186">
        <v>237.49272166510946</v>
      </c>
      <c r="R116" s="186">
        <v>420.3220392554349</v>
      </c>
      <c r="S116" s="186">
        <v>145.07350617989013</v>
      </c>
      <c r="T116" s="186">
        <v>156.68548938000006</v>
      </c>
      <c r="U116" s="186">
        <v>133.46152297978023</v>
      </c>
      <c r="V116" s="186">
        <v>133.46152297978023</v>
      </c>
      <c r="W116" s="186">
        <v>307.45358163000003</v>
      </c>
      <c r="X116" s="186">
        <v>155.25441451902171</v>
      </c>
      <c r="Y116" s="186">
        <v>358.74414344029304</v>
      </c>
      <c r="Z116" s="186">
        <v>529.86300210652178</v>
      </c>
      <c r="AA116" s="186">
        <v>271.76660201878451</v>
      </c>
      <c r="AB116" s="186">
        <v>344.71670962142861</v>
      </c>
      <c r="AC116" s="186">
        <v>198.00593766500006</v>
      </c>
      <c r="AD116" s="186">
        <v>198.00593766500006</v>
      </c>
      <c r="AE116" s="186">
        <v>26.829910309999999</v>
      </c>
      <c r="AF116" s="186">
        <v>250.27249654184783</v>
      </c>
      <c r="AG116" s="186">
        <v>-48.469422779120862</v>
      </c>
      <c r="AH116" s="186">
        <v>73.746617299456503</v>
      </c>
      <c r="AI116" s="186">
        <v>-110.590282929558</v>
      </c>
      <c r="AJ116" s="186">
        <v>-237.37639260109887</v>
      </c>
      <c r="AK116" s="186">
        <v>17.604561293888896</v>
      </c>
      <c r="AL116" s="186">
        <v>17.604561293888896</v>
      </c>
      <c r="AM116" s="186">
        <v>4.8699696199999938</v>
      </c>
      <c r="AN116" s="186">
        <v>109.41081125815215</v>
      </c>
      <c r="AO116" s="186">
        <v>-30.359911078571425</v>
      </c>
      <c r="AP116" s="186">
        <v>-63.047738013586972</v>
      </c>
      <c r="AQ116" s="186">
        <v>-13.745104017679582</v>
      </c>
      <c r="AR116" s="186">
        <v>43.129114397252756</v>
      </c>
      <c r="AS116" s="186">
        <v>-71.251244444444438</v>
      </c>
      <c r="AT116" s="186">
        <v>-71.251244444444438</v>
      </c>
      <c r="AU116" s="186">
        <v>329.65710000000001</v>
      </c>
      <c r="AV116" s="186">
        <v>4.6377371739130435</v>
      </c>
      <c r="AW116" s="186">
        <v>438.78590000000003</v>
      </c>
      <c r="AX116" s="186">
        <v>185.42670000000001</v>
      </c>
      <c r="AY116" s="186">
        <v>566.85233446021971</v>
      </c>
      <c r="AZ116" s="186">
        <v>524.65222026329661</v>
      </c>
      <c r="BA116" s="186">
        <v>609</v>
      </c>
      <c r="BB116" s="186">
        <v>609</v>
      </c>
      <c r="BC116" s="186">
        <v>32.483665000000002</v>
      </c>
      <c r="BD116" s="186">
        <v>130.1663282478261</v>
      </c>
      <c r="BE116" s="186">
        <v>-0.43503470256409854</v>
      </c>
      <c r="BF116" s="186">
        <v>97.029397621739136</v>
      </c>
      <c r="BG116" s="186">
        <v>-49.974967154696138</v>
      </c>
      <c r="BH116" s="186"/>
      <c r="BI116" s="186">
        <v>-133.42206755555554</v>
      </c>
      <c r="BJ116" s="186">
        <v>-133.42206755555554</v>
      </c>
      <c r="BK116" s="186">
        <v>35.339551</v>
      </c>
      <c r="BL116" s="186">
        <v>45.393467010869564</v>
      </c>
      <c r="BM116" s="186">
        <v>31.951418131868131</v>
      </c>
      <c r="BN116" s="186">
        <v>47.329946739130428</v>
      </c>
      <c r="BO116" s="186">
        <v>24.134707458563536</v>
      </c>
      <c r="BP116" s="186">
        <v>28.601885329670331</v>
      </c>
      <c r="BQ116" s="186">
        <v>19.617894277777779</v>
      </c>
      <c r="BR116" s="186">
        <v>19.617894277777779</v>
      </c>
      <c r="BS116" s="186">
        <v>-20.143094999999999</v>
      </c>
      <c r="BT116" s="186">
        <v>-51.576086956521735</v>
      </c>
      <c r="BU116">
        <v>-8.6907021428571429</v>
      </c>
      <c r="BV116">
        <v>57.526503423913049</v>
      </c>
      <c r="BW116">
        <v>-106.08927777777778</v>
      </c>
      <c r="BX116">
        <v>-106.08927777777778</v>
      </c>
    </row>
    <row r="117" spans="1:76">
      <c r="A117" s="180"/>
      <c r="B117" s="183" t="s">
        <v>258</v>
      </c>
      <c r="C117" s="186">
        <v>164441.76359414891</v>
      </c>
      <c r="D117" s="186">
        <v>164441.76359414891</v>
      </c>
      <c r="E117" s="186">
        <v>163026.59277181001</v>
      </c>
      <c r="F117" s="186">
        <v>163026.59277181001</v>
      </c>
      <c r="G117" s="186">
        <v>160967.03504501138</v>
      </c>
      <c r="H117" s="186">
        <v>160967.03504501138</v>
      </c>
      <c r="I117" s="186">
        <v>160653.43</v>
      </c>
      <c r="J117" s="186">
        <v>160653.43</v>
      </c>
      <c r="K117" s="186">
        <v>158262</v>
      </c>
      <c r="L117" s="186">
        <v>158262</v>
      </c>
      <c r="M117" s="186">
        <v>158953.78</v>
      </c>
      <c r="N117" s="186">
        <v>158953.78</v>
      </c>
      <c r="O117" s="186">
        <v>159357.73713387991</v>
      </c>
      <c r="P117" s="186">
        <v>159357.73713387991</v>
      </c>
      <c r="Q117" s="186">
        <v>138558.47607403001</v>
      </c>
      <c r="R117" s="186">
        <v>138558.47607403001</v>
      </c>
      <c r="S117" s="186">
        <v>138508.79931744994</v>
      </c>
      <c r="T117" s="186">
        <v>138508.79931744994</v>
      </c>
      <c r="U117" s="186">
        <v>134464.84167147998</v>
      </c>
      <c r="V117" s="186">
        <v>134464.84167147998</v>
      </c>
      <c r="W117" s="186">
        <v>133680.77901379997</v>
      </c>
      <c r="X117" s="186">
        <v>133680.77901379997</v>
      </c>
      <c r="Y117" s="186">
        <v>132726.24851072973</v>
      </c>
      <c r="Z117" s="186">
        <v>132726.24851072973</v>
      </c>
      <c r="AA117" s="186">
        <v>130814.26414567999</v>
      </c>
      <c r="AB117" s="186">
        <v>130814.26414567999</v>
      </c>
      <c r="AC117" s="186">
        <v>127895.85782498002</v>
      </c>
      <c r="AD117" s="186">
        <v>127895.85782498002</v>
      </c>
      <c r="AE117" s="186">
        <v>130850.89922363999</v>
      </c>
      <c r="AF117" s="186">
        <v>130850.89922363999</v>
      </c>
      <c r="AG117" s="186">
        <v>130408.67157912999</v>
      </c>
      <c r="AH117" s="186">
        <v>130408.67157912999</v>
      </c>
      <c r="AI117" s="186">
        <v>128943.31964875996</v>
      </c>
      <c r="AJ117" s="186">
        <v>128943.31964875996</v>
      </c>
      <c r="AK117" s="186">
        <v>124052.51733626999</v>
      </c>
      <c r="AL117" s="186">
        <v>124052.51733626999</v>
      </c>
      <c r="AM117" s="186">
        <v>121283.85827932002</v>
      </c>
      <c r="AN117" s="186">
        <v>121283.85827932002</v>
      </c>
      <c r="AO117" s="186">
        <v>119510.62946618006</v>
      </c>
      <c r="AP117" s="186">
        <v>119510.62946618006</v>
      </c>
      <c r="AQ117" s="186">
        <v>118131.69884341676</v>
      </c>
      <c r="AR117" s="186">
        <v>118131.69884341676</v>
      </c>
      <c r="AS117" s="186">
        <v>114037.49212344014</v>
      </c>
      <c r="AT117" s="186">
        <v>114037.49212344014</v>
      </c>
      <c r="AU117" s="186">
        <v>113368.40780000002</v>
      </c>
      <c r="AV117" s="186">
        <v>113368.40780000002</v>
      </c>
      <c r="AW117" s="186">
        <v>113623.98480000001</v>
      </c>
      <c r="AX117" s="186">
        <v>113623.98480000001</v>
      </c>
      <c r="AY117" s="186">
        <v>112381.12907763624</v>
      </c>
      <c r="AZ117" s="186">
        <v>112381.12907763624</v>
      </c>
      <c r="BA117" s="186">
        <v>108811</v>
      </c>
      <c r="BB117" s="186">
        <v>108811</v>
      </c>
      <c r="BC117" s="186">
        <v>107035.45492119202</v>
      </c>
      <c r="BD117" s="186">
        <v>107035.45492119202</v>
      </c>
      <c r="BE117" s="186">
        <v>104037.30788707999</v>
      </c>
      <c r="BF117" s="186">
        <v>104037.30788707999</v>
      </c>
      <c r="BG117" s="186">
        <v>101668.24776078029</v>
      </c>
      <c r="BH117" s="186"/>
      <c r="BI117" s="186">
        <v>98744.151407699988</v>
      </c>
      <c r="BJ117" s="186">
        <v>98744.151407699988</v>
      </c>
      <c r="BK117" s="186">
        <v>98940.269777329799</v>
      </c>
      <c r="BL117" s="186">
        <v>98940.269777329799</v>
      </c>
      <c r="BM117" s="186">
        <v>98258.985487460028</v>
      </c>
      <c r="BN117" s="186">
        <v>98258.985487460028</v>
      </c>
      <c r="BO117" s="186">
        <v>96039.543704459997</v>
      </c>
      <c r="BP117" s="186">
        <v>96039.543704459997</v>
      </c>
      <c r="BQ117" s="186">
        <v>92817.744119980198</v>
      </c>
      <c r="BR117" s="186">
        <v>92817.744119980198</v>
      </c>
      <c r="BS117" s="186">
        <v>90460.14825605003</v>
      </c>
      <c r="BT117" s="186">
        <v>90460.14825605003</v>
      </c>
      <c r="BU117">
        <v>88945.039514610005</v>
      </c>
      <c r="BV117">
        <v>88945.039514610005</v>
      </c>
      <c r="BW117">
        <v>84901.214854689984</v>
      </c>
      <c r="BX117">
        <v>84901.214854689984</v>
      </c>
    </row>
    <row r="118" spans="1:76" ht="13.5" thickBot="1">
      <c r="A118" s="232" t="s">
        <v>900</v>
      </c>
      <c r="B118" s="193" t="s">
        <v>869</v>
      </c>
      <c r="C118" s="194">
        <v>1.4405099223078377E-3</v>
      </c>
      <c r="D118" s="194">
        <v>1.8710346905166809E-3</v>
      </c>
      <c r="E118" s="194">
        <v>1.0139273115482949E-3</v>
      </c>
      <c r="F118" s="194">
        <v>1.0139273115482952E-3</v>
      </c>
      <c r="G118" s="194">
        <v>1.868751398482833E-3</v>
      </c>
      <c r="H118" s="194">
        <v>3.1593674325904077E-3</v>
      </c>
      <c r="I118" s="194">
        <v>1.4366174215056429E-3</v>
      </c>
      <c r="J118" s="194">
        <v>2.9773402362288431E-3</v>
      </c>
      <c r="K118" s="194">
        <v>6.9999999999999999E-4</v>
      </c>
      <c r="L118" s="194">
        <v>0</v>
      </c>
      <c r="M118" s="194">
        <v>1.3082661234989899E-3</v>
      </c>
      <c r="N118" s="194">
        <v>1.3082661234989899E-3</v>
      </c>
      <c r="O118" s="194">
        <v>1.8786718880708228E-3</v>
      </c>
      <c r="P118" s="194">
        <v>3.0353094371410789E-3</v>
      </c>
      <c r="Q118" s="194">
        <v>1.7140252144388494E-3</v>
      </c>
      <c r="R118" s="194">
        <v>3.0335353791771081E-3</v>
      </c>
      <c r="S118" s="194">
        <v>1.0473955943217331E-3</v>
      </c>
      <c r="T118" s="194">
        <v>1.1312313019253798E-3</v>
      </c>
      <c r="U118" s="194">
        <v>9.9253843101863729E-4</v>
      </c>
      <c r="V118" s="194">
        <v>9.9253843101863729E-4</v>
      </c>
      <c r="W118" s="194">
        <v>2.2999086622487543E-3</v>
      </c>
      <c r="X118" s="194">
        <v>1.161381730899359E-3</v>
      </c>
      <c r="Y118" s="194">
        <v>2.7028876915125935E-3</v>
      </c>
      <c r="Z118" s="194">
        <v>3.9921493152402865E-3</v>
      </c>
      <c r="AA118" s="194">
        <v>2.0774997573363586E-3</v>
      </c>
      <c r="AB118" s="194">
        <v>2.6351614777845502E-3</v>
      </c>
      <c r="AC118" s="194">
        <v>1.5481810047043327E-3</v>
      </c>
      <c r="AD118" s="194">
        <v>1.5481810047043327E-3</v>
      </c>
      <c r="AE118" s="194">
        <v>2.0504184892260039E-4</v>
      </c>
      <c r="AF118" s="194">
        <v>1.9126540056411986E-3</v>
      </c>
      <c r="AG118" s="194">
        <v>-3.7167331123153381E-4</v>
      </c>
      <c r="AH118" s="194">
        <v>5.6550393778613246E-4</v>
      </c>
      <c r="AI118" s="194">
        <v>-8.5766585838494458E-4</v>
      </c>
      <c r="AJ118" s="194">
        <v>-1.840935949591722E-3</v>
      </c>
      <c r="AK118" s="194">
        <v>1.419121648790737E-4</v>
      </c>
      <c r="AL118" s="194">
        <v>1.419121648790737E-4</v>
      </c>
      <c r="AM118" s="194">
        <v>4.0153485295498448E-5</v>
      </c>
      <c r="AN118" s="194">
        <v>9.0210529917489997E-4</v>
      </c>
      <c r="AO118" s="194">
        <v>-2.5403523698419545E-4</v>
      </c>
      <c r="AP118" s="194">
        <v>-5.2754920876246119E-4</v>
      </c>
      <c r="AQ118" s="194">
        <v>-1.1635407051835155E-4</v>
      </c>
      <c r="AR118" s="194">
        <v>3.6509349158196972E-4</v>
      </c>
      <c r="AS118" s="194">
        <v>-6.2480543124640423E-4</v>
      </c>
      <c r="AT118" s="194">
        <v>-6.2480543124640423E-4</v>
      </c>
      <c r="AU118" s="194">
        <v>2.9078391978616105E-3</v>
      </c>
      <c r="AV118" s="194">
        <v>4.0908549955952037E-5</v>
      </c>
      <c r="AW118" s="194">
        <v>3.8999999999999998E-3</v>
      </c>
      <c r="AX118" s="194">
        <v>1.6000000000000001E-3</v>
      </c>
      <c r="AY118" s="194">
        <v>5.0440170793142787E-3</v>
      </c>
      <c r="AZ118" s="194">
        <v>4.6685081789919654E-3</v>
      </c>
      <c r="BA118" s="194">
        <v>6.0000000000000001E-3</v>
      </c>
      <c r="BB118" s="194">
        <v>6.0000000000000001E-3</v>
      </c>
      <c r="BC118" s="194">
        <v>3.0348509308356797E-4</v>
      </c>
      <c r="BD118" s="194">
        <v>1.2161047789600637E-3</v>
      </c>
      <c r="BE118" s="194">
        <v>-4.1815259487132875E-6</v>
      </c>
      <c r="BF118" s="194">
        <v>9.326404113325663E-4</v>
      </c>
      <c r="BG118" s="194">
        <v>-4.9154940952935908E-4</v>
      </c>
      <c r="BH118" s="194"/>
      <c r="BI118" s="194">
        <v>-1.3511895707592398E-3</v>
      </c>
      <c r="BJ118" s="194">
        <v>-1.3511895707592398E-3</v>
      </c>
      <c r="BK118" s="194">
        <v>3.571806614185861E-4</v>
      </c>
      <c r="BL118" s="194">
        <v>4.5879667715713644E-4</v>
      </c>
      <c r="BM118" s="194">
        <v>3.2517553456671731E-4</v>
      </c>
      <c r="BN118" s="194">
        <v>4.8168568507325727E-4</v>
      </c>
      <c r="BO118" s="194">
        <v>2.5129968893680552E-4</v>
      </c>
      <c r="BP118" s="194">
        <v>2.9781363203563495E-4</v>
      </c>
      <c r="BQ118" s="194">
        <v>2.1135930919004934E-4</v>
      </c>
      <c r="BR118" s="194">
        <v>2.1135930919004934E-4</v>
      </c>
      <c r="BS118" s="194">
        <v>-2.2267368988810845E-4</v>
      </c>
      <c r="BT118" s="194">
        <v>-5.7015258045492196E-4</v>
      </c>
      <c r="BU118">
        <v>-9.7708677069389778E-5</v>
      </c>
      <c r="BV118">
        <v>6.4676460584925388E-4</v>
      </c>
      <c r="BW118">
        <v>-1.2495613632779172E-3</v>
      </c>
      <c r="BX118">
        <v>-1.2495613632779172E-3</v>
      </c>
    </row>
    <row r="119" spans="1:76">
      <c r="A119" s="180"/>
      <c r="B119" s="183"/>
      <c r="C119" s="19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c r="AA119" s="191"/>
      <c r="AB119" s="191"/>
      <c r="AC119" s="191"/>
      <c r="AD119" s="191"/>
      <c r="AE119" s="191"/>
      <c r="AF119" s="191"/>
      <c r="AG119" s="191"/>
      <c r="AH119" s="191"/>
      <c r="AI119" s="191"/>
      <c r="AJ119" s="191"/>
      <c r="AK119" s="191"/>
      <c r="AL119" s="191"/>
      <c r="AM119" s="191"/>
      <c r="AN119" s="191"/>
      <c r="AO119" s="191"/>
      <c r="AP119" s="191"/>
      <c r="AQ119" s="191"/>
      <c r="AR119" s="191"/>
      <c r="AS119" s="191"/>
      <c r="AT119" s="191"/>
      <c r="AU119" s="191"/>
      <c r="AV119" s="191"/>
      <c r="AW119" s="191"/>
      <c r="AX119" s="191"/>
      <c r="AY119" s="191"/>
      <c r="AZ119" s="191"/>
      <c r="BA119" s="191"/>
      <c r="BB119" s="191"/>
      <c r="BC119" s="191"/>
      <c r="BD119" s="191"/>
      <c r="BE119" s="191"/>
      <c r="BF119" s="191"/>
      <c r="BG119" s="191"/>
      <c r="BH119" s="191"/>
      <c r="BI119" s="191"/>
      <c r="BJ119" s="191"/>
      <c r="BK119" s="191"/>
      <c r="BL119" s="191"/>
      <c r="BM119" s="191"/>
      <c r="BN119" s="191"/>
      <c r="BO119" s="191"/>
      <c r="BP119" s="191"/>
      <c r="BQ119" s="191"/>
      <c r="BR119" s="191"/>
      <c r="BS119" s="191"/>
      <c r="BT119" s="191"/>
    </row>
    <row r="120" spans="1:76">
      <c r="A120" s="180"/>
      <c r="B120" s="183" t="s">
        <v>260</v>
      </c>
      <c r="C120" s="186">
        <v>12341.245858529433</v>
      </c>
      <c r="D120" s="186"/>
      <c r="E120" s="186">
        <v>11761.436497995208</v>
      </c>
      <c r="F120" s="186"/>
      <c r="G120" s="186">
        <v>14146.856151187038</v>
      </c>
      <c r="H120" s="186"/>
      <c r="I120" s="186">
        <v>14021.646993599998</v>
      </c>
      <c r="J120" s="186"/>
      <c r="K120" s="186">
        <v>14377</v>
      </c>
      <c r="L120" s="186"/>
      <c r="M120" s="186">
        <v>14756.096293599996</v>
      </c>
      <c r="N120" s="186"/>
      <c r="O120" s="186">
        <v>15863.900493599998</v>
      </c>
      <c r="P120" s="186"/>
      <c r="Q120" s="186">
        <v>14472.969441143538</v>
      </c>
      <c r="R120" s="186"/>
      <c r="S120" s="186">
        <v>14356.022991100257</v>
      </c>
      <c r="T120" s="186"/>
      <c r="U120" s="186">
        <v>14201.821218238372</v>
      </c>
      <c r="V120" s="186"/>
      <c r="W120" s="186">
        <v>13572.890738599999</v>
      </c>
      <c r="X120" s="186"/>
      <c r="Y120" s="186">
        <v>13338.105044600001</v>
      </c>
      <c r="Z120" s="186"/>
      <c r="AA120" s="186">
        <v>11748.702389600003</v>
      </c>
      <c r="AB120" s="186"/>
      <c r="AC120" s="186">
        <v>11530.742338600001</v>
      </c>
      <c r="AD120" s="186"/>
      <c r="AE120" s="186">
        <v>11812.915438600001</v>
      </c>
      <c r="AF120" s="186"/>
      <c r="AG120" s="186">
        <v>11105.731562674693</v>
      </c>
      <c r="AH120" s="186"/>
      <c r="AI120" s="186">
        <v>10252.155329674693</v>
      </c>
      <c r="AJ120" s="186"/>
      <c r="AK120" s="186">
        <v>10689.049060451771</v>
      </c>
      <c r="AL120" s="186"/>
      <c r="AM120" s="186">
        <v>10435.268678451775</v>
      </c>
      <c r="AN120" s="186"/>
      <c r="AO120" s="186">
        <v>8603.2681327770861</v>
      </c>
      <c r="AP120" s="186"/>
      <c r="AQ120" s="186">
        <v>8567.1172030532834</v>
      </c>
      <c r="AR120" s="186"/>
      <c r="AS120" s="186">
        <v>8178.9587217770859</v>
      </c>
      <c r="AT120" s="186"/>
      <c r="AU120" s="186">
        <v>9422.177099999999</v>
      </c>
      <c r="AV120" s="186"/>
      <c r="AW120" s="186">
        <v>7216.84</v>
      </c>
      <c r="AX120" s="186"/>
      <c r="AY120" s="186">
        <v>6332.45</v>
      </c>
      <c r="AZ120" s="186"/>
      <c r="BA120" s="186">
        <v>7017</v>
      </c>
      <c r="BB120" s="186"/>
      <c r="BC120" s="186">
        <v>7924.9314160481954</v>
      </c>
      <c r="BD120" s="186"/>
      <c r="BE120" s="186">
        <v>7330.4661390100937</v>
      </c>
      <c r="BF120" s="191"/>
      <c r="BG120" s="186">
        <v>6466.5740829999986</v>
      </c>
      <c r="BH120" s="191"/>
      <c r="BI120" s="186">
        <v>6226.2861937999987</v>
      </c>
      <c r="BJ120" s="191"/>
      <c r="BK120" s="186">
        <v>6316.5747439999986</v>
      </c>
      <c r="BL120" s="191"/>
      <c r="BM120" s="186">
        <v>6312.7258069999998</v>
      </c>
      <c r="BN120" s="191"/>
      <c r="BO120" s="186">
        <v>5125.3235400000003</v>
      </c>
      <c r="BP120" s="191"/>
      <c r="BQ120" s="186">
        <v>4778.3094410895192</v>
      </c>
      <c r="BR120" s="191"/>
      <c r="BS120" s="186"/>
      <c r="BT120" s="191"/>
    </row>
    <row r="121" spans="1:76">
      <c r="A121" s="180"/>
      <c r="B121" s="183" t="s">
        <v>258</v>
      </c>
      <c r="C121" s="186">
        <v>164441.76359414891</v>
      </c>
      <c r="D121" s="186"/>
      <c r="E121" s="186">
        <v>163026.59277181001</v>
      </c>
      <c r="F121" s="186"/>
      <c r="G121" s="186">
        <v>160967.03504501138</v>
      </c>
      <c r="H121" s="186"/>
      <c r="I121" s="186">
        <v>160653.43</v>
      </c>
      <c r="J121" s="186"/>
      <c r="K121" s="186">
        <v>158262</v>
      </c>
      <c r="L121" s="186"/>
      <c r="M121" s="186">
        <v>158953.78</v>
      </c>
      <c r="N121" s="186"/>
      <c r="O121" s="186">
        <v>159357.73713387991</v>
      </c>
      <c r="P121" s="186"/>
      <c r="Q121" s="186">
        <v>138558.47607403001</v>
      </c>
      <c r="R121" s="186"/>
      <c r="S121" s="186">
        <v>138508.79931744994</v>
      </c>
      <c r="T121" s="186"/>
      <c r="U121" s="186">
        <v>134464.84167147998</v>
      </c>
      <c r="V121" s="186"/>
      <c r="W121" s="186">
        <v>133680.77901379997</v>
      </c>
      <c r="X121" s="186"/>
      <c r="Y121" s="186">
        <v>132726.24851072973</v>
      </c>
      <c r="Z121" s="186"/>
      <c r="AA121" s="186">
        <v>130814.26414567999</v>
      </c>
      <c r="AB121" s="186"/>
      <c r="AC121" s="186">
        <v>127895.85782498002</v>
      </c>
      <c r="AD121" s="186"/>
      <c r="AE121" s="186">
        <v>130850.89922363999</v>
      </c>
      <c r="AF121" s="186"/>
      <c r="AG121" s="186">
        <v>130408.67157912999</v>
      </c>
      <c r="AH121" s="186"/>
      <c r="AI121" s="186">
        <v>128943.31964875996</v>
      </c>
      <c r="AJ121" s="186"/>
      <c r="AK121" s="186">
        <v>124052.51733626999</v>
      </c>
      <c r="AL121" s="186"/>
      <c r="AM121" s="186">
        <v>121283.85827932002</v>
      </c>
      <c r="AN121" s="186"/>
      <c r="AO121" s="186">
        <v>119510.62946618006</v>
      </c>
      <c r="AP121" s="186"/>
      <c r="AQ121" s="186">
        <v>118131.69884341676</v>
      </c>
      <c r="AR121" s="186"/>
      <c r="AS121" s="186">
        <v>114037.49212344014</v>
      </c>
      <c r="AT121" s="186"/>
      <c r="AU121" s="186">
        <v>113368.40780000002</v>
      </c>
      <c r="AV121" s="186"/>
      <c r="AW121" s="186">
        <v>113623.98480000001</v>
      </c>
      <c r="AX121" s="186"/>
      <c r="AY121" s="186">
        <v>112381.12907763624</v>
      </c>
      <c r="AZ121" s="186"/>
      <c r="BA121" s="186">
        <v>108811</v>
      </c>
      <c r="BB121" s="186"/>
      <c r="BC121" s="186">
        <v>107035.45492119202</v>
      </c>
      <c r="BD121" s="186"/>
      <c r="BE121" s="186">
        <v>104037.30788707999</v>
      </c>
      <c r="BF121" s="191"/>
      <c r="BG121" s="186">
        <v>101668.24776078029</v>
      </c>
      <c r="BH121" s="191"/>
      <c r="BI121" s="186">
        <v>98744.151407699988</v>
      </c>
      <c r="BJ121" s="191"/>
      <c r="BK121" s="186">
        <v>98940.269777329799</v>
      </c>
      <c r="BL121" s="191"/>
      <c r="BM121" s="186">
        <v>98258.985487460028</v>
      </c>
      <c r="BN121" s="191"/>
      <c r="BO121" s="186">
        <v>96039.543704459997</v>
      </c>
      <c r="BP121" s="191"/>
      <c r="BQ121" s="186">
        <v>92817.744119980198</v>
      </c>
      <c r="BR121" s="191"/>
      <c r="BS121" s="186"/>
      <c r="BT121" s="191"/>
    </row>
    <row r="122" spans="1:76" ht="13.5" thickBot="1">
      <c r="A122" s="232" t="s">
        <v>901</v>
      </c>
      <c r="B122" s="193" t="s">
        <v>261</v>
      </c>
      <c r="C122" s="205">
        <v>7.504934019674156E-2</v>
      </c>
      <c r="D122" s="205"/>
      <c r="E122" s="205">
        <v>7.2144282095484943E-2</v>
      </c>
      <c r="F122" s="205"/>
      <c r="G122" s="205">
        <v>8.7886666653399795E-2</v>
      </c>
      <c r="H122" s="205"/>
      <c r="I122" s="205">
        <v>8.7278852332004359E-2</v>
      </c>
      <c r="J122" s="205"/>
      <c r="K122" s="205">
        <v>9.0800000000000006E-2</v>
      </c>
      <c r="L122" s="205"/>
      <c r="M122" s="205">
        <v>9.2832622751091526E-2</v>
      </c>
      <c r="N122" s="205"/>
      <c r="O122" s="205">
        <v>9.9548981925316804E-2</v>
      </c>
      <c r="P122" s="205"/>
      <c r="Q122" s="205">
        <v>0.1044538728429058</v>
      </c>
      <c r="R122" s="205"/>
      <c r="S122" s="205">
        <v>0.10364701060037002</v>
      </c>
      <c r="T122" s="205"/>
      <c r="U122" s="205">
        <v>0.10561735723406263</v>
      </c>
      <c r="V122" s="205"/>
      <c r="W122" s="205">
        <v>0.10153210385764477</v>
      </c>
      <c r="X122" s="205"/>
      <c r="Y122" s="205">
        <v>0.1004933477308502</v>
      </c>
      <c r="Z122" s="205"/>
      <c r="AA122" s="205">
        <v>8.9812089425631583E-2</v>
      </c>
      <c r="AB122" s="205"/>
      <c r="AC122" s="205">
        <v>9.0157277449746068E-2</v>
      </c>
      <c r="AD122" s="205"/>
      <c r="AE122" s="205">
        <v>9.0277678706741638E-2</v>
      </c>
      <c r="AF122" s="205"/>
      <c r="AG122" s="205">
        <v>8.516098989579772E-2</v>
      </c>
      <c r="AH122" s="205"/>
      <c r="AI122" s="205">
        <v>7.9509007194800321E-2</v>
      </c>
      <c r="AJ122" s="205"/>
      <c r="AK122" s="205">
        <v>8.6165515138051527E-2</v>
      </c>
      <c r="AL122" s="205"/>
      <c r="AM122" s="205">
        <v>8.6040045447919947E-2</v>
      </c>
      <c r="AN122" s="205"/>
      <c r="AO122" s="205">
        <v>7.1987472337861777E-2</v>
      </c>
      <c r="AP122" s="205"/>
      <c r="AQ122" s="205">
        <v>7.2521747227295652E-2</v>
      </c>
      <c r="AR122" s="205"/>
      <c r="AS122" s="205">
        <v>7.1721664248138264E-2</v>
      </c>
      <c r="AT122" s="205"/>
      <c r="AU122" s="205">
        <v>8.3111135481608117E-2</v>
      </c>
      <c r="AV122" s="205"/>
      <c r="AW122" s="205">
        <v>6.3500000000000001E-2</v>
      </c>
      <c r="AX122" s="205"/>
      <c r="AY122" s="205">
        <v>5.6347983437907569E-2</v>
      </c>
      <c r="AZ122" s="205"/>
      <c r="BA122" s="205">
        <v>6.4000000000000001E-2</v>
      </c>
      <c r="BB122" s="205"/>
      <c r="BC122" s="205">
        <v>7.404024602766586E-2</v>
      </c>
      <c r="BD122" s="205"/>
      <c r="BE122" s="205">
        <v>7.0459975252016652E-2</v>
      </c>
      <c r="BF122" s="199"/>
      <c r="BG122" s="205">
        <v>6.3604657554593505E-2</v>
      </c>
      <c r="BH122" s="199"/>
      <c r="BI122" s="205">
        <v>6.3054733926393117E-2</v>
      </c>
      <c r="BJ122" s="199"/>
      <c r="BK122" s="205">
        <v>6.3842303626377578E-2</v>
      </c>
      <c r="BL122" s="199"/>
      <c r="BM122" s="205">
        <v>6.4245786537310015E-2</v>
      </c>
      <c r="BN122" s="199"/>
      <c r="BO122" s="205">
        <v>5.3366804363128025E-2</v>
      </c>
      <c r="BP122" s="199"/>
      <c r="BQ122" s="205">
        <v>5.1480559955355859E-2</v>
      </c>
      <c r="BR122" s="199"/>
      <c r="BS122" s="205"/>
      <c r="BT122" s="199"/>
    </row>
    <row r="123" spans="1:76" ht="15">
      <c r="A123" s="180"/>
      <c r="C123" s="263"/>
      <c r="D123" s="263"/>
      <c r="E123" s="263"/>
      <c r="F123" s="263"/>
      <c r="G123" s="263"/>
      <c r="H123" s="263"/>
      <c r="I123" s="263"/>
      <c r="J123" s="263"/>
      <c r="K123" s="263"/>
      <c r="L123" s="263"/>
      <c r="M123" s="263"/>
      <c r="N123" s="263"/>
      <c r="O123" s="263"/>
      <c r="P123" s="263"/>
      <c r="Q123" s="263"/>
      <c r="R123" s="263"/>
      <c r="S123" s="263"/>
      <c r="T123" s="263"/>
      <c r="U123" s="263"/>
      <c r="V123" s="263"/>
      <c r="W123" s="263"/>
      <c r="X123" s="263"/>
      <c r="Y123" s="263"/>
      <c r="Z123" s="263"/>
      <c r="AA123" s="263"/>
      <c r="AB123" s="263"/>
      <c r="AC123" s="263"/>
      <c r="AD123" s="263"/>
      <c r="AE123" s="263"/>
      <c r="AF123" s="263"/>
      <c r="AG123" s="263"/>
      <c r="AH123" s="263"/>
      <c r="AI123" s="263"/>
      <c r="AJ123" s="263"/>
      <c r="AK123" s="263"/>
      <c r="AL123" s="263"/>
      <c r="AM123" s="263"/>
      <c r="AN123" s="263"/>
      <c r="AO123" s="263"/>
      <c r="AP123" s="263"/>
      <c r="AQ123" s="263"/>
      <c r="AR123" s="263"/>
      <c r="AS123" s="263"/>
      <c r="AT123" s="263"/>
      <c r="AU123" s="263"/>
      <c r="AV123" s="263"/>
      <c r="AW123" s="263"/>
      <c r="AX123" s="263"/>
      <c r="AY123" s="263"/>
      <c r="AZ123" s="263"/>
      <c r="BA123" s="262"/>
      <c r="BB123" s="263"/>
      <c r="BC123" s="263"/>
      <c r="BD123" s="263"/>
      <c r="BE123" s="263"/>
      <c r="BF123" s="191"/>
      <c r="BG123" s="191"/>
      <c r="BH123" s="191"/>
      <c r="BI123" s="191"/>
      <c r="BJ123" s="191"/>
      <c r="BK123" s="191"/>
      <c r="BL123" s="191"/>
      <c r="BM123" s="191"/>
      <c r="BN123" s="191"/>
      <c r="BO123" s="191"/>
      <c r="BP123" s="191"/>
      <c r="BQ123" s="191"/>
      <c r="BR123" s="191"/>
      <c r="BS123" s="191"/>
      <c r="BT123" s="191"/>
    </row>
    <row r="124" spans="1:76">
      <c r="A124" s="180"/>
      <c r="B124" s="183" t="s">
        <v>262</v>
      </c>
      <c r="C124" s="186">
        <v>3326.465647428075</v>
      </c>
      <c r="D124" s="186"/>
      <c r="E124" s="186">
        <v>3315.1395988378026</v>
      </c>
      <c r="F124" s="186"/>
      <c r="G124" s="186">
        <v>3324.3927572855241</v>
      </c>
      <c r="H124" s="186"/>
      <c r="I124" s="186">
        <v>3173.5486473720848</v>
      </c>
      <c r="J124" s="186"/>
      <c r="K124" s="186">
        <v>2826</v>
      </c>
      <c r="L124" s="186"/>
      <c r="M124" s="186">
        <v>2392.9976473720849</v>
      </c>
      <c r="N124" s="186"/>
      <c r="O124" s="186">
        <v>2556.9472473720848</v>
      </c>
      <c r="P124" s="186"/>
      <c r="Q124" s="186">
        <v>2075.9198645745882</v>
      </c>
      <c r="R124" s="186"/>
      <c r="S124" s="186">
        <v>2173.8677038939077</v>
      </c>
      <c r="T124" s="186"/>
      <c r="U124" s="186">
        <v>1952.5347437941309</v>
      </c>
      <c r="V124" s="186"/>
      <c r="W124" s="186">
        <v>1937.1479433720847</v>
      </c>
      <c r="X124" s="186"/>
      <c r="Y124" s="186">
        <v>2032.4247298320845</v>
      </c>
      <c r="Z124" s="186"/>
      <c r="AA124" s="186">
        <v>1320.5295393720849</v>
      </c>
      <c r="AB124" s="186"/>
      <c r="AC124" s="186">
        <v>811.77414337208484</v>
      </c>
      <c r="AD124" s="186"/>
      <c r="AE124" s="186">
        <v>726.70604337208476</v>
      </c>
      <c r="AF124" s="186"/>
      <c r="AG124" s="186">
        <v>587.96969837208485</v>
      </c>
      <c r="AH124" s="186"/>
      <c r="AI124" s="186">
        <v>623.17807137208456</v>
      </c>
      <c r="AJ124" s="186"/>
      <c r="AK124" s="186">
        <v>589.80919324803119</v>
      </c>
      <c r="AL124" s="186"/>
      <c r="AM124" s="186">
        <v>660.07599824803117</v>
      </c>
      <c r="AN124" s="186"/>
      <c r="AO124" s="186">
        <v>703.26159187594635</v>
      </c>
      <c r="AP124" s="186"/>
      <c r="AQ124" s="186">
        <v>742.45523487594653</v>
      </c>
      <c r="AR124" s="186"/>
      <c r="AS124" s="186">
        <v>724.20667587594642</v>
      </c>
      <c r="AT124" s="186"/>
      <c r="AU124" s="186">
        <v>488.47259999999994</v>
      </c>
      <c r="AV124" s="186"/>
      <c r="AW124" s="186">
        <v>751.34</v>
      </c>
      <c r="AX124" s="186"/>
      <c r="AY124" s="186">
        <v>825.87</v>
      </c>
      <c r="AZ124" s="186"/>
      <c r="BA124" s="186">
        <v>518</v>
      </c>
      <c r="BB124" s="186"/>
      <c r="BC124" s="186">
        <v>455.73847552582748</v>
      </c>
      <c r="BD124" s="186"/>
      <c r="BE124" s="186">
        <v>493.5166941326089</v>
      </c>
      <c r="BF124" s="191"/>
      <c r="BG124" s="186">
        <v>469.47978100000034</v>
      </c>
      <c r="BH124" s="191"/>
      <c r="BI124" s="186">
        <v>427.0088410000003</v>
      </c>
      <c r="BJ124" s="191"/>
      <c r="BK124" s="186">
        <v>456.23614999999995</v>
      </c>
      <c r="BL124" s="191"/>
      <c r="BM124" s="186">
        <v>527.34799600000008</v>
      </c>
      <c r="BN124" s="191"/>
      <c r="BO124" s="186">
        <v>429.91798600000004</v>
      </c>
      <c r="BP124" s="191"/>
      <c r="BQ124" s="186">
        <v>562.08029052990287</v>
      </c>
      <c r="BR124" s="191"/>
      <c r="BS124" s="186"/>
      <c r="BT124" s="191"/>
    </row>
    <row r="125" spans="1:76">
      <c r="A125" s="180"/>
      <c r="B125" s="183" t="s">
        <v>258</v>
      </c>
      <c r="C125" s="186">
        <v>164441.76359414891</v>
      </c>
      <c r="D125" s="186"/>
      <c r="E125" s="186">
        <v>163026.59277181001</v>
      </c>
      <c r="F125" s="186"/>
      <c r="G125" s="186">
        <v>160967.03504501138</v>
      </c>
      <c r="H125" s="186"/>
      <c r="I125" s="186">
        <v>160653.43</v>
      </c>
      <c r="J125" s="186"/>
      <c r="K125" s="186">
        <v>158262</v>
      </c>
      <c r="L125" s="186"/>
      <c r="M125" s="186">
        <v>158953.78</v>
      </c>
      <c r="N125" s="186"/>
      <c r="O125" s="186">
        <v>159357.73713387991</v>
      </c>
      <c r="P125" s="186"/>
      <c r="Q125" s="186">
        <v>138558.47607403001</v>
      </c>
      <c r="R125" s="186"/>
      <c r="S125" s="186">
        <v>138508.79931744994</v>
      </c>
      <c r="T125" s="186"/>
      <c r="U125" s="186">
        <v>134464.84167147998</v>
      </c>
      <c r="V125" s="186"/>
      <c r="W125" s="186">
        <v>133680.77901379997</v>
      </c>
      <c r="X125" s="186"/>
      <c r="Y125" s="186">
        <v>132726.24851072973</v>
      </c>
      <c r="Z125" s="186"/>
      <c r="AA125" s="186">
        <v>130814.26414567999</v>
      </c>
      <c r="AB125" s="186"/>
      <c r="AC125" s="186">
        <v>127895.85782498002</v>
      </c>
      <c r="AD125" s="186"/>
      <c r="AE125" s="186">
        <v>130850.89922363999</v>
      </c>
      <c r="AF125" s="186"/>
      <c r="AG125" s="186">
        <v>130408.67157912999</v>
      </c>
      <c r="AH125" s="186"/>
      <c r="AI125" s="186">
        <v>128943.31964875996</v>
      </c>
      <c r="AJ125" s="186"/>
      <c r="AK125" s="186">
        <v>124052.51733626999</v>
      </c>
      <c r="AL125" s="186"/>
      <c r="AM125" s="186">
        <v>121283.85827932002</v>
      </c>
      <c r="AN125" s="186"/>
      <c r="AO125" s="186">
        <v>119510.62946618006</v>
      </c>
      <c r="AP125" s="186"/>
      <c r="AQ125" s="186">
        <v>118131.69884341676</v>
      </c>
      <c r="AR125" s="186"/>
      <c r="AS125" s="186">
        <v>114037.49212344014</v>
      </c>
      <c r="AT125" s="186"/>
      <c r="AU125" s="186">
        <v>113368.40780000002</v>
      </c>
      <c r="AV125" s="186"/>
      <c r="AW125" s="186">
        <v>113623.98480000001</v>
      </c>
      <c r="AX125" s="186"/>
      <c r="AY125" s="186">
        <v>112381.12907763624</v>
      </c>
      <c r="AZ125" s="186"/>
      <c r="BA125" s="186">
        <v>108811</v>
      </c>
      <c r="BB125" s="186"/>
      <c r="BC125" s="186">
        <v>107035.45492119202</v>
      </c>
      <c r="BD125" s="186"/>
      <c r="BE125" s="186">
        <v>104037.30788707999</v>
      </c>
      <c r="BF125" s="191"/>
      <c r="BG125" s="186">
        <v>101668.24776078029</v>
      </c>
      <c r="BH125" s="191"/>
      <c r="BI125" s="186">
        <v>98744.151407699988</v>
      </c>
      <c r="BJ125" s="191"/>
      <c r="BK125" s="186">
        <v>98940.269777329799</v>
      </c>
      <c r="BL125" s="191"/>
      <c r="BM125" s="186">
        <v>98258.985487460028</v>
      </c>
      <c r="BN125" s="191"/>
      <c r="BO125" s="186">
        <v>96039.543704459997</v>
      </c>
      <c r="BP125" s="191"/>
      <c r="BQ125" s="186">
        <v>92817.744119980198</v>
      </c>
      <c r="BR125" s="191"/>
      <c r="BS125" s="186"/>
      <c r="BT125" s="191"/>
    </row>
    <row r="126" spans="1:76" ht="13.5" thickBot="1">
      <c r="A126" s="232" t="s">
        <v>902</v>
      </c>
      <c r="B126" s="193" t="s">
        <v>263</v>
      </c>
      <c r="C126" s="205">
        <v>2.0228837095410693E-2</v>
      </c>
      <c r="D126" s="205"/>
      <c r="E126" s="205">
        <v>2.0334962182998191E-2</v>
      </c>
      <c r="F126" s="205"/>
      <c r="G126" s="205">
        <v>2.0652630871631081E-2</v>
      </c>
      <c r="H126" s="205"/>
      <c r="I126" s="205">
        <v>1.9754004924588817E-2</v>
      </c>
      <c r="J126" s="205"/>
      <c r="K126" s="205">
        <v>1.7899999999999999E-2</v>
      </c>
      <c r="L126" s="205"/>
      <c r="M126" s="205">
        <v>1.5054675940214098E-2</v>
      </c>
      <c r="N126" s="205"/>
      <c r="O126" s="205">
        <v>1.6045328537916785E-2</v>
      </c>
      <c r="P126" s="205"/>
      <c r="Q126" s="205">
        <v>1.4982265418865107E-2</v>
      </c>
      <c r="R126" s="205"/>
      <c r="S126" s="205">
        <v>1.5694798558693695E-2</v>
      </c>
      <c r="T126" s="205"/>
      <c r="U126" s="205">
        <v>1.4520782678378476E-2</v>
      </c>
      <c r="V126" s="205"/>
      <c r="W126" s="205">
        <v>1.4490848704375904E-2</v>
      </c>
      <c r="X126" s="205"/>
      <c r="Y126" s="205">
        <v>1.5312907225489622E-2</v>
      </c>
      <c r="Z126" s="205"/>
      <c r="AA126" s="205">
        <v>1.009469072808062E-2</v>
      </c>
      <c r="AB126" s="205"/>
      <c r="AC126" s="205">
        <v>6.3471496041956482E-3</v>
      </c>
      <c r="AD126" s="205"/>
      <c r="AE126" s="205">
        <v>5.5536954479010218E-3</v>
      </c>
      <c r="AF126" s="205"/>
      <c r="AG126" s="205">
        <v>4.5086702536902522E-3</v>
      </c>
      <c r="AH126" s="205"/>
      <c r="AI126" s="205">
        <v>4.832961281512017E-3</v>
      </c>
      <c r="AJ126" s="205"/>
      <c r="AK126" s="205">
        <v>4.7545120882088307E-3</v>
      </c>
      <c r="AL126" s="205"/>
      <c r="AM126" s="205">
        <v>5.4424060020242613E-3</v>
      </c>
      <c r="AN126" s="205"/>
      <c r="AO126" s="205">
        <v>5.8845108172989758E-3</v>
      </c>
      <c r="AP126" s="205"/>
      <c r="AQ126" s="205">
        <v>6.2849789018954933E-3</v>
      </c>
      <c r="AR126" s="205"/>
      <c r="AS126" s="205">
        <v>6.3506015643699639E-3</v>
      </c>
      <c r="AT126" s="205"/>
      <c r="AU126" s="205">
        <v>4.3087188880851501E-3</v>
      </c>
      <c r="AV126" s="205"/>
      <c r="AW126" s="205">
        <v>6.6E-3</v>
      </c>
      <c r="AX126" s="205"/>
      <c r="AY126" s="205">
        <v>7.3488316657636023E-3</v>
      </c>
      <c r="AZ126" s="205"/>
      <c r="BA126" s="205">
        <v>5.0000000000000001E-3</v>
      </c>
      <c r="BB126" s="205"/>
      <c r="BC126" s="205">
        <v>4.2578272392206698E-3</v>
      </c>
      <c r="BD126" s="205"/>
      <c r="BE126" s="205">
        <v>4.743651139726357E-3</v>
      </c>
      <c r="BF126" s="199"/>
      <c r="BG126" s="205">
        <v>4.6177620972150529E-3</v>
      </c>
      <c r="BH126" s="199"/>
      <c r="BI126" s="205">
        <v>4.3243962798054135E-3</v>
      </c>
      <c r="BJ126" s="199"/>
      <c r="BK126" s="205">
        <v>4.6112280775743083E-3</v>
      </c>
      <c r="BL126" s="199"/>
      <c r="BM126" s="205">
        <v>5.3669187950989086E-3</v>
      </c>
      <c r="BN126" s="199"/>
      <c r="BO126" s="205">
        <v>4.4764684359910696E-3</v>
      </c>
      <c r="BP126" s="199"/>
      <c r="BQ126" s="205">
        <v>6.0557417750137709E-3</v>
      </c>
      <c r="BR126" s="199"/>
      <c r="BS126" s="205"/>
      <c r="BT126" s="199"/>
    </row>
    <row r="127" spans="1:76">
      <c r="A127" s="180"/>
      <c r="B127" s="183"/>
      <c r="C127" s="191"/>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c r="AA127" s="191"/>
      <c r="AB127" s="191"/>
      <c r="AC127" s="191"/>
      <c r="AD127" s="191"/>
      <c r="AE127" s="191"/>
      <c r="AF127" s="191"/>
      <c r="AG127" s="191"/>
      <c r="AH127" s="191"/>
      <c r="AI127" s="191"/>
      <c r="AJ127" s="191"/>
      <c r="AK127" s="191"/>
      <c r="AL127" s="191"/>
      <c r="AM127" s="191"/>
      <c r="AN127" s="191"/>
      <c r="AO127" s="191"/>
      <c r="AP127" s="191"/>
      <c r="AQ127" s="191"/>
      <c r="AR127" s="191"/>
      <c r="AS127" s="191"/>
      <c r="AT127" s="191"/>
      <c r="AU127" s="191"/>
      <c r="AV127" s="191"/>
      <c r="AW127" s="191"/>
      <c r="AX127" s="191"/>
      <c r="AY127" s="191"/>
      <c r="AZ127" s="191"/>
      <c r="BA127" s="191"/>
      <c r="BB127" s="191"/>
      <c r="BC127" s="191"/>
      <c r="BD127" s="191"/>
      <c r="BE127" s="191"/>
      <c r="BF127" s="191"/>
      <c r="BG127" s="191"/>
      <c r="BH127" s="191"/>
      <c r="BI127" s="191"/>
      <c r="BJ127" s="191"/>
      <c r="BK127" s="191"/>
      <c r="BL127" s="191"/>
      <c r="BM127" s="191"/>
      <c r="BN127" s="191"/>
      <c r="BO127" s="191"/>
      <c r="BP127" s="191"/>
      <c r="BQ127" s="191"/>
      <c r="BR127" s="191"/>
      <c r="BS127" s="191"/>
      <c r="BT127" s="191"/>
    </row>
    <row r="128" spans="1:76">
      <c r="A128" s="180"/>
      <c r="B128" s="183" t="s">
        <v>264</v>
      </c>
      <c r="C128" s="186">
        <v>1056.9003379999999</v>
      </c>
      <c r="D128" s="186"/>
      <c r="E128" s="186">
        <v>1327.8933040000002</v>
      </c>
      <c r="F128" s="186"/>
      <c r="G128" s="186">
        <v>1379.2984630000001</v>
      </c>
      <c r="H128" s="186"/>
      <c r="I128" s="186">
        <v>1440.3238120000001</v>
      </c>
      <c r="J128" s="186"/>
      <c r="K128" s="186">
        <v>1100</v>
      </c>
      <c r="L128" s="186"/>
      <c r="M128" s="186">
        <v>1012.795249</v>
      </c>
      <c r="N128" s="186"/>
      <c r="O128" s="186">
        <v>958.967311</v>
      </c>
      <c r="P128" s="186"/>
      <c r="Q128" s="186">
        <v>609.83750499999996</v>
      </c>
      <c r="R128" s="186"/>
      <c r="S128" s="186">
        <v>505.42480399999999</v>
      </c>
      <c r="T128" s="186"/>
      <c r="U128" s="186">
        <v>397.180115</v>
      </c>
      <c r="V128" s="186"/>
      <c r="W128" s="186">
        <v>367.06584699999996</v>
      </c>
      <c r="X128" s="186"/>
      <c r="Y128" s="186">
        <v>392.68552800000003</v>
      </c>
      <c r="Z128" s="186"/>
      <c r="AA128" s="186">
        <v>360.94865700000003</v>
      </c>
      <c r="AB128" s="186"/>
      <c r="AC128" s="186">
        <v>294.335982</v>
      </c>
      <c r="AD128" s="186"/>
      <c r="AE128" s="186">
        <v>258.88627600000001</v>
      </c>
      <c r="AF128" s="186"/>
      <c r="AG128" s="186">
        <v>285.00067300000001</v>
      </c>
      <c r="AH128" s="186"/>
      <c r="AI128" s="186">
        <v>241.35479899999999</v>
      </c>
      <c r="AJ128" s="186"/>
      <c r="AK128" s="186">
        <v>211.44653</v>
      </c>
      <c r="AL128" s="186"/>
      <c r="AM128" s="186">
        <v>342.19327311999996</v>
      </c>
      <c r="AN128" s="186"/>
      <c r="AO128" s="186">
        <v>383.827</v>
      </c>
      <c r="AP128" s="186"/>
      <c r="AQ128" s="186">
        <v>393.97199999999998</v>
      </c>
      <c r="AR128" s="186"/>
      <c r="AS128" s="186">
        <v>330.33799999999997</v>
      </c>
      <c r="AT128" s="186"/>
      <c r="AU128" s="186">
        <v>326.84500000000003</v>
      </c>
      <c r="AV128" s="186"/>
      <c r="AW128" s="186">
        <v>395.05799999999999</v>
      </c>
      <c r="AX128" s="186"/>
      <c r="AY128" s="186">
        <v>390.82376499999998</v>
      </c>
      <c r="AZ128" s="186"/>
      <c r="BA128" s="186">
        <v>476</v>
      </c>
      <c r="BB128" s="186"/>
      <c r="BC128" s="186">
        <v>406.88716299999999</v>
      </c>
      <c r="BD128" s="186"/>
      <c r="BE128" s="186">
        <v>306.28355399999998</v>
      </c>
      <c r="BF128" s="191"/>
      <c r="BG128" s="186">
        <v>341.524</v>
      </c>
      <c r="BH128" s="191"/>
      <c r="BI128" s="186">
        <v>307.79300000000001</v>
      </c>
      <c r="BJ128" s="191"/>
      <c r="BK128" s="186">
        <v>314.18971199999999</v>
      </c>
      <c r="BL128" s="191"/>
      <c r="BM128" s="186">
        <v>350.879594</v>
      </c>
      <c r="BN128" s="191"/>
      <c r="BO128" s="186">
        <v>313.64925100000005</v>
      </c>
      <c r="BP128" s="191"/>
      <c r="BQ128" s="186">
        <v>231.518</v>
      </c>
      <c r="BR128" s="191"/>
      <c r="BS128" s="186">
        <v>286.57365616999999</v>
      </c>
      <c r="BT128" s="191"/>
      <c r="BU128">
        <v>284.02508992999998</v>
      </c>
      <c r="BW128">
        <v>222.20291896000003</v>
      </c>
    </row>
    <row r="129" spans="1:75">
      <c r="A129" s="180"/>
      <c r="B129" s="183" t="s">
        <v>258</v>
      </c>
      <c r="C129" s="186">
        <v>164441.76359414891</v>
      </c>
      <c r="D129" s="186"/>
      <c r="E129" s="186">
        <v>163026.59277181001</v>
      </c>
      <c r="F129" s="186"/>
      <c r="G129" s="186">
        <v>160967.03504501138</v>
      </c>
      <c r="H129" s="186"/>
      <c r="I129" s="186">
        <v>160653.43</v>
      </c>
      <c r="J129" s="186"/>
      <c r="K129" s="186">
        <v>158262</v>
      </c>
      <c r="L129" s="186"/>
      <c r="M129" s="186">
        <v>158953.78</v>
      </c>
      <c r="N129" s="186"/>
      <c r="O129" s="186">
        <v>159357.73713387991</v>
      </c>
      <c r="P129" s="186"/>
      <c r="Q129" s="186">
        <v>138558.47607403001</v>
      </c>
      <c r="R129" s="186"/>
      <c r="S129" s="186">
        <v>138508.79931744994</v>
      </c>
      <c r="T129" s="186"/>
      <c r="U129" s="186">
        <v>134464.84167147998</v>
      </c>
      <c r="V129" s="186"/>
      <c r="W129" s="186">
        <v>133680.77901379997</v>
      </c>
      <c r="X129" s="186"/>
      <c r="Y129" s="186">
        <v>132726.24851072973</v>
      </c>
      <c r="Z129" s="186"/>
      <c r="AA129" s="186">
        <v>130814.26414567999</v>
      </c>
      <c r="AB129" s="186"/>
      <c r="AC129" s="186">
        <v>127895.85782498002</v>
      </c>
      <c r="AD129" s="186"/>
      <c r="AE129" s="186">
        <v>130850.89922363999</v>
      </c>
      <c r="AF129" s="186"/>
      <c r="AG129" s="186">
        <v>130408.67157912999</v>
      </c>
      <c r="AH129" s="186"/>
      <c r="AI129" s="186">
        <v>128943.31964875996</v>
      </c>
      <c r="AJ129" s="186"/>
      <c r="AK129" s="186">
        <v>124052.51733626999</v>
      </c>
      <c r="AL129" s="186"/>
      <c r="AM129" s="186">
        <v>121283.85827932002</v>
      </c>
      <c r="AN129" s="186"/>
      <c r="AO129" s="186">
        <v>119510.62946618006</v>
      </c>
      <c r="AP129" s="186"/>
      <c r="AQ129" s="186">
        <v>118131.69884341676</v>
      </c>
      <c r="AR129" s="186"/>
      <c r="AS129" s="186">
        <v>114037.49212344014</v>
      </c>
      <c r="AT129" s="186"/>
      <c r="AU129" s="186">
        <v>113368.40780000002</v>
      </c>
      <c r="AV129" s="186"/>
      <c r="AW129" s="186">
        <v>113623.98480000001</v>
      </c>
      <c r="AX129" s="186"/>
      <c r="AY129" s="186">
        <v>112381.12907763624</v>
      </c>
      <c r="AZ129" s="186"/>
      <c r="BA129" s="186">
        <v>108811</v>
      </c>
      <c r="BB129" s="186"/>
      <c r="BC129" s="186">
        <v>107035.45492119202</v>
      </c>
      <c r="BD129" s="186"/>
      <c r="BE129" s="186">
        <v>104037.30788707999</v>
      </c>
      <c r="BF129" s="191"/>
      <c r="BG129" s="186">
        <v>101668.24776078029</v>
      </c>
      <c r="BH129" s="191"/>
      <c r="BI129" s="186">
        <v>98744.151407699988</v>
      </c>
      <c r="BJ129" s="191"/>
      <c r="BK129" s="186">
        <v>98940.269777329799</v>
      </c>
      <c r="BL129" s="191"/>
      <c r="BM129" s="186">
        <v>98258.985487460028</v>
      </c>
      <c r="BN129" s="191"/>
      <c r="BO129" s="186">
        <v>96039.543704459997</v>
      </c>
      <c r="BP129" s="191"/>
      <c r="BQ129" s="186">
        <v>92817.744119980198</v>
      </c>
      <c r="BR129" s="191"/>
      <c r="BS129" s="186">
        <v>90460.14825605003</v>
      </c>
      <c r="BT129" s="191"/>
      <c r="BU129">
        <v>88945.039514610005</v>
      </c>
      <c r="BW129">
        <v>84901.214854689984</v>
      </c>
    </row>
    <row r="130" spans="1:75" ht="13.5" thickBot="1">
      <c r="A130" s="232" t="s">
        <v>903</v>
      </c>
      <c r="B130" s="193" t="s">
        <v>265</v>
      </c>
      <c r="C130" s="205">
        <v>6.4272014292457149E-3</v>
      </c>
      <c r="D130" s="205"/>
      <c r="E130" s="205">
        <v>8.1452558225188817E-3</v>
      </c>
      <c r="F130" s="205"/>
      <c r="G130" s="205">
        <v>8.5688256767250844E-3</v>
      </c>
      <c r="H130" s="205"/>
      <c r="I130" s="205">
        <v>8.965409652318037E-3</v>
      </c>
      <c r="J130" s="205"/>
      <c r="K130" s="205">
        <v>7.0000000000000001E-3</v>
      </c>
      <c r="L130" s="205"/>
      <c r="M130" s="205">
        <v>6.371633622050385E-3</v>
      </c>
      <c r="N130" s="205"/>
      <c r="O130" s="205">
        <v>6.0177016080138652E-3</v>
      </c>
      <c r="P130" s="205"/>
      <c r="Q130" s="205">
        <v>4.4013006080852943E-3</v>
      </c>
      <c r="R130" s="205"/>
      <c r="S130" s="205">
        <v>3.649044728498519E-3</v>
      </c>
      <c r="T130" s="205"/>
      <c r="U130" s="205">
        <v>2.9537841272321372E-3</v>
      </c>
      <c r="V130" s="205"/>
      <c r="W130" s="205">
        <v>2.7458386292176489E-3</v>
      </c>
      <c r="X130" s="205"/>
      <c r="Y130" s="205">
        <v>2.9586124252449953E-3</v>
      </c>
      <c r="Z130" s="205"/>
      <c r="AA130" s="205">
        <v>2.7592454030703653E-3</v>
      </c>
      <c r="AB130" s="205"/>
      <c r="AC130" s="205">
        <v>2.3013722805846153E-3</v>
      </c>
      <c r="AD130" s="205"/>
      <c r="AE130" s="205">
        <v>1.9784829721157062E-3</v>
      </c>
      <c r="AF130" s="205"/>
      <c r="AG130" s="205">
        <v>2.1854426515422781E-3</v>
      </c>
      <c r="AH130" s="205"/>
      <c r="AI130" s="205">
        <v>1.8717898659461191E-3</v>
      </c>
      <c r="AJ130" s="205"/>
      <c r="AK130" s="205">
        <v>1.7044920533682559E-3</v>
      </c>
      <c r="AL130" s="205"/>
      <c r="AM130" s="205">
        <v>2.8214246971919343E-3</v>
      </c>
      <c r="AN130" s="205"/>
      <c r="AO130" s="205">
        <v>3.2116557473962429E-3</v>
      </c>
      <c r="AP130" s="205"/>
      <c r="AQ130" s="205">
        <v>3.3350235699412803E-3</v>
      </c>
      <c r="AR130" s="205"/>
      <c r="AS130" s="205">
        <v>2.8967490765442723E-3</v>
      </c>
      <c r="AT130" s="205"/>
      <c r="AU130" s="205">
        <v>2.8830342274596184E-3</v>
      </c>
      <c r="AV130" s="205"/>
      <c r="AW130" s="205">
        <v>3.5000000000000001E-3</v>
      </c>
      <c r="AX130" s="205"/>
      <c r="AY130" s="205">
        <v>3.4776636274049823E-3</v>
      </c>
      <c r="AZ130" s="205"/>
      <c r="BA130" s="205">
        <v>4.0000000000000001E-3</v>
      </c>
      <c r="BB130" s="205"/>
      <c r="BC130" s="205">
        <v>3.801424147723598E-3</v>
      </c>
      <c r="BD130" s="205"/>
      <c r="BE130" s="205">
        <v>2.9439780807518972E-3</v>
      </c>
      <c r="BF130" s="199"/>
      <c r="BG130" s="205">
        <v>3.3592002175899297E-3</v>
      </c>
      <c r="BH130" s="199"/>
      <c r="BI130" s="205">
        <v>3.117075751951812E-3</v>
      </c>
      <c r="BJ130" s="199"/>
      <c r="BK130" s="205">
        <v>3.175549376478356E-3</v>
      </c>
      <c r="BL130" s="199"/>
      <c r="BM130" s="205">
        <v>3.570966993596528E-3</v>
      </c>
      <c r="BN130" s="199"/>
      <c r="BO130" s="205">
        <v>3.2658344563275391E-3</v>
      </c>
      <c r="BP130" s="199"/>
      <c r="BQ130" s="205">
        <v>2.4943290983319944E-3</v>
      </c>
      <c r="BR130" s="199"/>
      <c r="BS130" s="205">
        <v>3.1679547479719476E-3</v>
      </c>
      <c r="BT130" s="199"/>
      <c r="BU130">
        <v>3.193265093590142E-3</v>
      </c>
      <c r="BW130">
        <v>2.6171936330982365E-3</v>
      </c>
    </row>
    <row r="131" spans="1:75">
      <c r="A131" s="180"/>
      <c r="B131" s="183"/>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191"/>
      <c r="AA131" s="191"/>
      <c r="AB131" s="191"/>
      <c r="AC131" s="191"/>
      <c r="AD131" s="191"/>
      <c r="AE131" s="191"/>
      <c r="AF131" s="191"/>
      <c r="AG131" s="191"/>
      <c r="AH131" s="191"/>
      <c r="AI131" s="191"/>
      <c r="AJ131" s="191"/>
      <c r="AK131" s="191"/>
      <c r="AL131" s="191"/>
      <c r="AM131" s="191"/>
      <c r="AN131" s="191"/>
      <c r="AO131" s="191"/>
      <c r="AP131" s="191"/>
      <c r="AQ131" s="191"/>
      <c r="AR131" s="191"/>
      <c r="AS131" s="191"/>
      <c r="AT131" s="191"/>
      <c r="AU131" s="191"/>
      <c r="AV131" s="191"/>
      <c r="AW131" s="191"/>
      <c r="AX131" s="191"/>
      <c r="AY131" s="191"/>
      <c r="AZ131" s="191"/>
      <c r="BA131" s="191"/>
      <c r="BB131" s="191"/>
      <c r="BC131" s="191"/>
      <c r="BD131" s="191"/>
      <c r="BE131" s="191"/>
      <c r="BF131" s="191"/>
      <c r="BG131" s="191"/>
      <c r="BH131" s="191"/>
      <c r="BI131" s="191"/>
      <c r="BJ131" s="191"/>
      <c r="BK131" s="191"/>
      <c r="BL131" s="191"/>
      <c r="BM131" s="191"/>
      <c r="BN131" s="191"/>
      <c r="BO131" s="191"/>
      <c r="BP131" s="191"/>
      <c r="BQ131" s="191"/>
      <c r="BR131" s="191"/>
      <c r="BS131" s="191"/>
      <c r="BT131" s="191"/>
    </row>
    <row r="132" spans="1:75">
      <c r="A132" s="180"/>
      <c r="B132" s="184" t="s">
        <v>266</v>
      </c>
      <c r="C132" s="186">
        <v>2253.049051</v>
      </c>
      <c r="D132" s="186"/>
      <c r="E132" s="186">
        <v>2117.456232</v>
      </c>
      <c r="F132" s="186"/>
      <c r="G132" s="186">
        <v>2259.8957249999999</v>
      </c>
      <c r="H132" s="186"/>
      <c r="I132" s="186">
        <v>1851.6041679999998</v>
      </c>
      <c r="J132" s="186"/>
      <c r="K132" s="186">
        <v>1667</v>
      </c>
      <c r="L132" s="186"/>
      <c r="M132" s="186">
        <v>1474.3173859999999</v>
      </c>
      <c r="N132" s="186"/>
      <c r="O132" s="186">
        <v>1597.3795230000001</v>
      </c>
      <c r="P132" s="186"/>
      <c r="Q132" s="186">
        <v>1544.5113649999998</v>
      </c>
      <c r="R132" s="186"/>
      <c r="S132" s="186">
        <v>1724.3858889999999</v>
      </c>
      <c r="T132" s="186"/>
      <c r="U132" s="186">
        <v>1611.3707679999998</v>
      </c>
      <c r="V132" s="186"/>
      <c r="W132" s="186">
        <v>1582.643984</v>
      </c>
      <c r="X132" s="186"/>
      <c r="Y132" s="186">
        <v>1644.237498</v>
      </c>
      <c r="Z132" s="186"/>
      <c r="AA132" s="186">
        <v>1108.9628729999999</v>
      </c>
      <c r="AB132" s="186"/>
      <c r="AC132" s="186">
        <v>521.35189100000002</v>
      </c>
      <c r="AD132" s="186"/>
      <c r="AE132" s="186">
        <v>472.478252</v>
      </c>
      <c r="AF132" s="186"/>
      <c r="AG132" s="186">
        <v>331.04400299999998</v>
      </c>
      <c r="AH132" s="186"/>
      <c r="AI132" s="186">
        <v>380.96800000000002</v>
      </c>
      <c r="AJ132" s="186"/>
      <c r="AK132" s="186">
        <v>374.38177300000001</v>
      </c>
      <c r="AL132" s="186"/>
      <c r="AM132" s="186">
        <v>316.93736173999997</v>
      </c>
      <c r="AN132" s="186"/>
      <c r="AO132" s="186">
        <v>335.428</v>
      </c>
      <c r="AP132" s="186"/>
      <c r="AQ132" s="186">
        <v>348.18546199999997</v>
      </c>
      <c r="AR132" s="186"/>
      <c r="AS132" s="186">
        <v>393.60399999999998</v>
      </c>
      <c r="AT132" s="186"/>
      <c r="AU132" s="186">
        <v>187.74600000000001</v>
      </c>
      <c r="AV132" s="186"/>
      <c r="AW132" s="186">
        <v>493.05</v>
      </c>
      <c r="AX132" s="186"/>
      <c r="AY132" s="186">
        <v>375.87459699999999</v>
      </c>
      <c r="AZ132" s="186"/>
      <c r="BA132" s="186">
        <v>173</v>
      </c>
      <c r="BB132" s="186"/>
      <c r="BC132" s="186">
        <v>83.810366000000002</v>
      </c>
      <c r="BD132" s="186"/>
      <c r="BE132" s="186">
        <v>98.724193</v>
      </c>
      <c r="BF132" s="191"/>
      <c r="BG132" s="186">
        <v>105.97900000000001</v>
      </c>
      <c r="BH132" s="191"/>
      <c r="BI132" s="186">
        <v>111.137</v>
      </c>
      <c r="BJ132" s="191"/>
      <c r="BK132" s="186">
        <v>133.98046099999999</v>
      </c>
      <c r="BL132" s="191"/>
      <c r="BM132" s="186">
        <v>151.25913100000002</v>
      </c>
      <c r="BN132" s="191"/>
      <c r="BO132" s="186">
        <v>218.058446</v>
      </c>
      <c r="BP132" s="191"/>
      <c r="BQ132" s="186">
        <v>252.654</v>
      </c>
      <c r="BR132" s="191"/>
      <c r="BS132" s="186">
        <v>254.45234506</v>
      </c>
      <c r="BT132" s="191"/>
      <c r="BU132">
        <v>250.24210007000002</v>
      </c>
      <c r="BW132">
        <v>256.79862200000002</v>
      </c>
    </row>
    <row r="133" spans="1:75">
      <c r="A133" s="180"/>
      <c r="B133" s="183" t="s">
        <v>258</v>
      </c>
      <c r="C133" s="186">
        <v>164441.76359414891</v>
      </c>
      <c r="D133" s="186"/>
      <c r="E133" s="186">
        <v>163026.59277181001</v>
      </c>
      <c r="F133" s="186"/>
      <c r="G133" s="186">
        <v>160967.03504501138</v>
      </c>
      <c r="H133" s="186"/>
      <c r="I133" s="186">
        <v>160653.43</v>
      </c>
      <c r="J133" s="186"/>
      <c r="K133" s="186">
        <v>158262</v>
      </c>
      <c r="L133" s="186"/>
      <c r="M133" s="186">
        <v>158953.78</v>
      </c>
      <c r="N133" s="186"/>
      <c r="O133" s="186">
        <v>159357.73713387991</v>
      </c>
      <c r="P133" s="186"/>
      <c r="Q133" s="186">
        <v>138558.47607403001</v>
      </c>
      <c r="R133" s="186"/>
      <c r="S133" s="186">
        <v>138508.79931744994</v>
      </c>
      <c r="T133" s="186"/>
      <c r="U133" s="186">
        <v>134464.84167147998</v>
      </c>
      <c r="V133" s="186"/>
      <c r="W133" s="186">
        <v>133680.77901379997</v>
      </c>
      <c r="X133" s="186"/>
      <c r="Y133" s="186">
        <v>132726.24851072973</v>
      </c>
      <c r="Z133" s="186"/>
      <c r="AA133" s="186">
        <v>130814.26414567999</v>
      </c>
      <c r="AB133" s="186"/>
      <c r="AC133" s="186">
        <v>127895.85782498002</v>
      </c>
      <c r="AD133" s="186"/>
      <c r="AE133" s="186">
        <v>130850.89922363999</v>
      </c>
      <c r="AF133" s="186"/>
      <c r="AG133" s="186">
        <v>130408.67157912999</v>
      </c>
      <c r="AH133" s="186"/>
      <c r="AI133" s="186">
        <v>128943.31964875996</v>
      </c>
      <c r="AJ133" s="186"/>
      <c r="AK133" s="186">
        <v>124052.51733626999</v>
      </c>
      <c r="AL133" s="186"/>
      <c r="AM133" s="186">
        <v>121283.85827932002</v>
      </c>
      <c r="AN133" s="186"/>
      <c r="AO133" s="186">
        <v>119510.62946618006</v>
      </c>
      <c r="AP133" s="186"/>
      <c r="AQ133" s="186">
        <v>118131.69884341676</v>
      </c>
      <c r="AR133" s="186"/>
      <c r="AS133" s="186">
        <v>114037.49212344014</v>
      </c>
      <c r="AT133" s="186"/>
      <c r="AU133" s="186">
        <v>113368.40780000002</v>
      </c>
      <c r="AV133" s="186"/>
      <c r="AW133" s="186">
        <v>113623.98480000001</v>
      </c>
      <c r="AX133" s="186"/>
      <c r="AY133" s="186">
        <v>112381.12907763624</v>
      </c>
      <c r="AZ133" s="186"/>
      <c r="BA133" s="186">
        <v>108811</v>
      </c>
      <c r="BB133" s="186"/>
      <c r="BC133" s="186">
        <v>107035.45492119202</v>
      </c>
      <c r="BD133" s="186"/>
      <c r="BE133" s="186">
        <v>104037.30788707999</v>
      </c>
      <c r="BF133" s="191"/>
      <c r="BG133" s="186">
        <v>101668.24776078029</v>
      </c>
      <c r="BH133" s="191"/>
      <c r="BI133" s="186">
        <v>98744.151407699988</v>
      </c>
      <c r="BJ133" s="191"/>
      <c r="BK133" s="186">
        <v>98940.269777329799</v>
      </c>
      <c r="BL133" s="191"/>
      <c r="BM133" s="186">
        <v>98258.985487460028</v>
      </c>
      <c r="BN133" s="191"/>
      <c r="BO133" s="186">
        <v>96039.543704459997</v>
      </c>
      <c r="BP133" s="191"/>
      <c r="BQ133" s="186">
        <v>92817.744119980198</v>
      </c>
      <c r="BR133" s="191"/>
      <c r="BS133" s="186">
        <v>90460.14825605003</v>
      </c>
      <c r="BT133" s="191"/>
      <c r="BU133">
        <v>88945.039514610005</v>
      </c>
      <c r="BW133">
        <v>84901.214854689984</v>
      </c>
    </row>
    <row r="134" spans="1:75" ht="13.5" thickBot="1">
      <c r="A134" s="232" t="s">
        <v>904</v>
      </c>
      <c r="B134" s="203" t="s">
        <v>267</v>
      </c>
      <c r="C134" s="205">
        <v>1.3701197322114873E-2</v>
      </c>
      <c r="D134" s="205"/>
      <c r="E134" s="205">
        <v>1.2988410025619717E-2</v>
      </c>
      <c r="F134" s="205"/>
      <c r="G134" s="205">
        <v>1.4039494014212679E-2</v>
      </c>
      <c r="H134" s="205"/>
      <c r="I134" s="205">
        <v>1.1525456804750448E-2</v>
      </c>
      <c r="J134" s="205"/>
      <c r="K134" s="205">
        <v>1.0999999999999999E-2</v>
      </c>
      <c r="L134" s="205"/>
      <c r="M134" s="205">
        <v>9.2751325951480994E-3</v>
      </c>
      <c r="N134" s="205"/>
      <c r="O134" s="205">
        <v>1.0023859222210257E-2</v>
      </c>
      <c r="P134" s="205"/>
      <c r="Q134" s="205">
        <v>1.1147000232412973E-2</v>
      </c>
      <c r="R134" s="205"/>
      <c r="S134" s="205">
        <v>1.2449648668514262E-2</v>
      </c>
      <c r="T134" s="205"/>
      <c r="U134" s="205">
        <v>1.1983584318173274E-2</v>
      </c>
      <c r="V134" s="205"/>
      <c r="W134" s="205">
        <v>1.1838979363193437E-2</v>
      </c>
      <c r="X134" s="205"/>
      <c r="Y134" s="205">
        <v>1.238818633427342E-2</v>
      </c>
      <c r="Z134" s="205"/>
      <c r="AA134" s="205">
        <v>8.47738494148478E-3</v>
      </c>
      <c r="AB134" s="205"/>
      <c r="AC134" s="205">
        <v>4.0763782335581792E-3</v>
      </c>
      <c r="AD134" s="205"/>
      <c r="AE134" s="205">
        <v>3.6108139478084715E-3</v>
      </c>
      <c r="AF134" s="205"/>
      <c r="AG134" s="205">
        <v>2.5385121939466081E-3</v>
      </c>
      <c r="AH134" s="205"/>
      <c r="AI134" s="205">
        <v>2.9545384827826073E-3</v>
      </c>
      <c r="AJ134" s="205"/>
      <c r="AK134" s="205">
        <v>3.0179296723593352E-3</v>
      </c>
      <c r="AL134" s="205"/>
      <c r="AM134" s="205">
        <v>2.6131866699860805E-3</v>
      </c>
      <c r="AN134" s="205"/>
      <c r="AO134" s="205">
        <v>2.8066792175579806E-3</v>
      </c>
      <c r="AP134" s="205"/>
      <c r="AQ134" s="205">
        <v>2.9474346463223122E-3</v>
      </c>
      <c r="AR134" s="205"/>
      <c r="AS134" s="205">
        <v>3.4515315329272803E-3</v>
      </c>
      <c r="AT134" s="205"/>
      <c r="AU134" s="205">
        <v>1.6560698314755725E-3</v>
      </c>
      <c r="AV134" s="205"/>
      <c r="AW134" s="205">
        <v>4.3E-3</v>
      </c>
      <c r="AX134" s="205"/>
      <c r="AY134" s="205">
        <v>3.3446415789285637E-3</v>
      </c>
      <c r="AZ134" s="205"/>
      <c r="BA134" s="205">
        <v>2E-3</v>
      </c>
      <c r="BB134" s="205"/>
      <c r="BC134" s="205">
        <v>7.8301499313202178E-4</v>
      </c>
      <c r="BD134" s="205"/>
      <c r="BE134" s="205">
        <v>9.4893067693709704E-4</v>
      </c>
      <c r="BF134" s="199"/>
      <c r="BG134" s="205">
        <v>1.0424001823004041E-3</v>
      </c>
      <c r="BH134" s="199"/>
      <c r="BI134" s="205">
        <v>1.1255046341036622E-3</v>
      </c>
      <c r="BJ134" s="199"/>
      <c r="BK134" s="205">
        <v>1.3541549997946232E-3</v>
      </c>
      <c r="BL134" s="199"/>
      <c r="BM134" s="205">
        <v>1.5393923542931752E-3</v>
      </c>
      <c r="BN134" s="199"/>
      <c r="BO134" s="205">
        <v>2.2705068931920961E-3</v>
      </c>
      <c r="BP134" s="199"/>
      <c r="BQ134" s="205">
        <v>2.7220441780335513E-3</v>
      </c>
      <c r="BR134" s="199"/>
      <c r="BS134" s="205">
        <v>2.8128667702352794E-3</v>
      </c>
      <c r="BT134" s="199"/>
      <c r="BU134">
        <v>2.8134463870679999E-3</v>
      </c>
      <c r="BW134">
        <v>3.0246754706574654E-3</v>
      </c>
    </row>
    <row r="135" spans="1:75">
      <c r="A135" s="180"/>
      <c r="B135" s="206"/>
      <c r="C135" s="207"/>
      <c r="D135" s="207"/>
      <c r="E135" s="207"/>
      <c r="F135" s="207"/>
      <c r="G135" s="207"/>
      <c r="H135" s="207"/>
      <c r="I135" s="207"/>
      <c r="J135" s="207"/>
      <c r="K135" s="207"/>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row>
    <row r="136" spans="1:75">
      <c r="A136" s="180"/>
      <c r="B136" s="183" t="s">
        <v>268</v>
      </c>
      <c r="C136" s="186">
        <v>911.1062619999999</v>
      </c>
      <c r="D136" s="186"/>
      <c r="E136" s="186">
        <v>1099.8871080000001</v>
      </c>
      <c r="F136" s="186"/>
      <c r="G136" s="186">
        <v>1184.286591</v>
      </c>
      <c r="H136" s="186"/>
      <c r="I136" s="186">
        <v>1199.414626</v>
      </c>
      <c r="J136" s="186"/>
      <c r="K136" s="186">
        <v>910</v>
      </c>
      <c r="L136" s="186"/>
      <c r="M136" s="186">
        <v>839.03234900000007</v>
      </c>
      <c r="N136" s="186"/>
      <c r="O136" s="186">
        <v>789.21517799999992</v>
      </c>
      <c r="P136" s="186"/>
      <c r="Q136" s="186">
        <v>537.99313499999994</v>
      </c>
      <c r="R136" s="186"/>
      <c r="S136" s="186">
        <v>435.50012900000002</v>
      </c>
      <c r="T136" s="186"/>
      <c r="U136" s="186">
        <v>341.64497599999999</v>
      </c>
      <c r="V136" s="186"/>
      <c r="W136" s="186">
        <v>311.78065099999998</v>
      </c>
      <c r="X136" s="186"/>
      <c r="Y136" s="186">
        <v>332.85615000000001</v>
      </c>
      <c r="Z136" s="186"/>
      <c r="AA136" s="186">
        <v>299.08244200000001</v>
      </c>
      <c r="AB136" s="186"/>
      <c r="AC136" s="186">
        <v>235.99754999999999</v>
      </c>
      <c r="AD136" s="186"/>
      <c r="AE136" s="186">
        <v>200.59104300000001</v>
      </c>
      <c r="AF136" s="186"/>
      <c r="AG136" s="186">
        <v>229.18702100000002</v>
      </c>
      <c r="AH136" s="186"/>
      <c r="AI136" s="186">
        <v>182.059799</v>
      </c>
      <c r="AJ136" s="186"/>
      <c r="AK136" s="186">
        <v>153.69350399999999</v>
      </c>
      <c r="AL136" s="186"/>
      <c r="AM136" s="186">
        <v>288.49350411999995</v>
      </c>
      <c r="AN136" s="186"/>
      <c r="AO136" s="186">
        <v>317.76400000000001</v>
      </c>
      <c r="AP136" s="186"/>
      <c r="AQ136" s="186">
        <v>312.49099999999999</v>
      </c>
      <c r="AR136" s="186"/>
      <c r="AS136" s="186">
        <v>257.31999999999994</v>
      </c>
      <c r="AT136" s="186"/>
      <c r="AU136" s="186">
        <v>249.59900000000002</v>
      </c>
      <c r="AV136" s="186"/>
      <c r="AW136" s="186">
        <v>321.29950000000002</v>
      </c>
      <c r="AX136" s="186"/>
      <c r="AY136" s="186">
        <v>325.07061999999996</v>
      </c>
      <c r="AZ136" s="186"/>
      <c r="BA136" s="186">
        <v>427</v>
      </c>
      <c r="BB136" s="186"/>
      <c r="BC136" s="186">
        <v>310.01256999999998</v>
      </c>
      <c r="BD136" s="186"/>
      <c r="BE136" s="186">
        <v>262.34312599999998</v>
      </c>
      <c r="BF136" s="209"/>
      <c r="BG136" s="186">
        <v>299.95699999999999</v>
      </c>
      <c r="BH136" s="209"/>
      <c r="BI136" s="186">
        <v>275.22500000000002</v>
      </c>
      <c r="BJ136" s="209"/>
      <c r="BK136" s="186">
        <v>264.33771200000001</v>
      </c>
      <c r="BL136" s="209"/>
      <c r="BM136" s="186">
        <v>286.767</v>
      </c>
      <c r="BN136" s="209"/>
      <c r="BO136" s="186">
        <v>257.55793400000005</v>
      </c>
      <c r="BP136" s="210"/>
      <c r="BQ136" s="186">
        <v>193.17000000000002</v>
      </c>
      <c r="BR136" s="209"/>
      <c r="BS136" s="186">
        <v>244.41251417000001</v>
      </c>
      <c r="BT136" s="191"/>
      <c r="BU136">
        <v>230.18639757</v>
      </c>
      <c r="BW136">
        <v>176.29389296000005</v>
      </c>
    </row>
    <row r="137" spans="1:75">
      <c r="A137" s="180"/>
      <c r="B137" s="189" t="s">
        <v>269</v>
      </c>
      <c r="C137" s="190">
        <v>1713.1384619999999</v>
      </c>
      <c r="D137" s="190"/>
      <c r="E137" s="190">
        <v>1654.9535060000001</v>
      </c>
      <c r="F137" s="190"/>
      <c r="G137" s="190">
        <v>1783.4200851999999</v>
      </c>
      <c r="H137" s="190"/>
      <c r="I137" s="190">
        <v>1489.2093149999998</v>
      </c>
      <c r="J137" s="190"/>
      <c r="K137" s="190">
        <v>1360</v>
      </c>
      <c r="L137" s="190"/>
      <c r="M137" s="190">
        <v>1099.3013859999999</v>
      </c>
      <c r="N137" s="190"/>
      <c r="O137" s="190">
        <v>1100.9528789999999</v>
      </c>
      <c r="P137" s="190"/>
      <c r="Q137" s="190">
        <v>1256.1709919999998</v>
      </c>
      <c r="R137" s="190"/>
      <c r="S137" s="190">
        <v>1509.389864</v>
      </c>
      <c r="T137" s="190"/>
      <c r="U137" s="190">
        <v>1423.8508459999998</v>
      </c>
      <c r="V137" s="190"/>
      <c r="W137" s="190">
        <v>1402.8489460000001</v>
      </c>
      <c r="X137" s="190"/>
      <c r="Y137" s="190">
        <v>1484.1003169999999</v>
      </c>
      <c r="Z137" s="190"/>
      <c r="AA137" s="190">
        <v>1027.96315</v>
      </c>
      <c r="AB137" s="190"/>
      <c r="AC137" s="190">
        <v>491.701234</v>
      </c>
      <c r="AD137" s="190"/>
      <c r="AE137" s="190">
        <v>440.94187699999998</v>
      </c>
      <c r="AF137" s="190"/>
      <c r="AG137" s="190">
        <v>301.27171199999998</v>
      </c>
      <c r="AH137" s="190"/>
      <c r="AI137" s="190">
        <v>349.58300000000003</v>
      </c>
      <c r="AJ137" s="190"/>
      <c r="AK137" s="190">
        <v>336.32558600000004</v>
      </c>
      <c r="AL137" s="190"/>
      <c r="AM137" s="190">
        <v>270.22658273999997</v>
      </c>
      <c r="AN137" s="190"/>
      <c r="AO137" s="190">
        <v>297.05399999999997</v>
      </c>
      <c r="AP137" s="190"/>
      <c r="AQ137" s="190">
        <v>308.86146199999996</v>
      </c>
      <c r="AR137" s="190"/>
      <c r="AS137" s="190">
        <v>347.75700000000001</v>
      </c>
      <c r="AT137" s="190"/>
      <c r="AU137" s="190">
        <v>139.36000000000001</v>
      </c>
      <c r="AV137" s="190"/>
      <c r="AW137" s="190">
        <v>353.721</v>
      </c>
      <c r="AX137" s="190"/>
      <c r="AY137" s="190">
        <v>265.03777300000002</v>
      </c>
      <c r="AZ137" s="190"/>
      <c r="BA137" s="190">
        <v>131</v>
      </c>
      <c r="BB137" s="190"/>
      <c r="BC137" s="190">
        <v>51.223824</v>
      </c>
      <c r="BD137" s="190"/>
      <c r="BE137" s="190">
        <v>62.184789000000002</v>
      </c>
      <c r="BF137" s="211"/>
      <c r="BG137" s="190">
        <v>60.672000000000011</v>
      </c>
      <c r="BH137" s="211"/>
      <c r="BI137" s="190">
        <v>68.92</v>
      </c>
      <c r="BJ137" s="211"/>
      <c r="BK137" s="190">
        <v>90.962475999999995</v>
      </c>
      <c r="BL137" s="211"/>
      <c r="BM137" s="190">
        <v>87.037519000000032</v>
      </c>
      <c r="BN137" s="211"/>
      <c r="BO137" s="190">
        <v>129.45849700000002</v>
      </c>
      <c r="BP137" s="212"/>
      <c r="BQ137" s="190">
        <v>160.41399999999999</v>
      </c>
      <c r="BR137" s="211"/>
      <c r="BS137" s="190">
        <v>150.86494906000001</v>
      </c>
      <c r="BT137" s="201"/>
      <c r="BU137">
        <v>152.74032990000001</v>
      </c>
      <c r="BW137">
        <v>149.49618800000002</v>
      </c>
    </row>
    <row r="138" spans="1:75">
      <c r="A138" s="180"/>
      <c r="B138" s="197" t="s">
        <v>270</v>
      </c>
      <c r="C138" s="186">
        <v>2624.2447239999997</v>
      </c>
      <c r="D138" s="186"/>
      <c r="E138" s="186">
        <v>2754.8406140000002</v>
      </c>
      <c r="F138" s="186"/>
      <c r="G138" s="186">
        <v>2967.7066761999999</v>
      </c>
      <c r="H138" s="186"/>
      <c r="I138" s="186">
        <v>2688.6239409999998</v>
      </c>
      <c r="J138" s="186"/>
      <c r="K138" s="186">
        <v>2270</v>
      </c>
      <c r="L138" s="186"/>
      <c r="M138" s="186">
        <v>1938.3337349999999</v>
      </c>
      <c r="N138" s="186"/>
      <c r="O138" s="186">
        <v>1890.1680569999999</v>
      </c>
      <c r="P138" s="186"/>
      <c r="Q138" s="186">
        <v>1794.1641269999998</v>
      </c>
      <c r="R138" s="186"/>
      <c r="S138" s="186">
        <v>1944.889993</v>
      </c>
      <c r="T138" s="186"/>
      <c r="U138" s="186">
        <v>1765.4958219999999</v>
      </c>
      <c r="V138" s="186"/>
      <c r="W138" s="186">
        <v>1714.6295970000001</v>
      </c>
      <c r="X138" s="186"/>
      <c r="Y138" s="186">
        <v>1816.956467</v>
      </c>
      <c r="Z138" s="186"/>
      <c r="AA138" s="186">
        <v>1327.0455919999999</v>
      </c>
      <c r="AB138" s="186"/>
      <c r="AC138" s="186">
        <v>727.69878399999993</v>
      </c>
      <c r="AD138" s="186"/>
      <c r="AE138" s="186">
        <v>641.53291999999999</v>
      </c>
      <c r="AF138" s="186"/>
      <c r="AG138" s="186">
        <v>530.45873299999994</v>
      </c>
      <c r="AH138" s="186"/>
      <c r="AI138" s="186">
        <v>531.64279899999997</v>
      </c>
      <c r="AJ138" s="186"/>
      <c r="AK138" s="186">
        <v>490.01909000000001</v>
      </c>
      <c r="AL138" s="186"/>
      <c r="AM138" s="186">
        <v>558.72008685999992</v>
      </c>
      <c r="AN138" s="186"/>
      <c r="AO138" s="186">
        <v>614.81799999999998</v>
      </c>
      <c r="AP138" s="186"/>
      <c r="AQ138" s="186">
        <v>621.35246199999995</v>
      </c>
      <c r="AR138" s="186"/>
      <c r="AS138" s="186">
        <v>605.077</v>
      </c>
      <c r="AT138" s="186"/>
      <c r="AU138" s="186">
        <v>388.95900000000006</v>
      </c>
      <c r="AV138" s="186"/>
      <c r="AW138" s="186">
        <v>675.02049999999997</v>
      </c>
      <c r="AX138" s="186"/>
      <c r="AY138" s="186">
        <v>590.10839299999998</v>
      </c>
      <c r="AZ138" s="186"/>
      <c r="BA138" s="186">
        <v>558</v>
      </c>
      <c r="BB138" s="186"/>
      <c r="BC138" s="186">
        <v>361.23639399999996</v>
      </c>
      <c r="BD138" s="186"/>
      <c r="BE138" s="186">
        <v>324.52791500000001</v>
      </c>
      <c r="BF138" s="209"/>
      <c r="BG138" s="186">
        <v>360.62900000000002</v>
      </c>
      <c r="BH138" s="209"/>
      <c r="BI138" s="186">
        <v>344.14500000000004</v>
      </c>
      <c r="BJ138" s="209"/>
      <c r="BK138" s="186">
        <v>355.30018799999999</v>
      </c>
      <c r="BL138" s="209"/>
      <c r="BM138" s="186">
        <v>373.80451900000003</v>
      </c>
      <c r="BN138" s="209"/>
      <c r="BO138" s="186">
        <v>387.01643100000007</v>
      </c>
      <c r="BP138" s="210"/>
      <c r="BQ138" s="186">
        <v>353.584</v>
      </c>
      <c r="BR138" s="209"/>
      <c r="BS138" s="186">
        <v>395.27746323000002</v>
      </c>
      <c r="BT138" s="209"/>
      <c r="BU138">
        <v>382.92672747</v>
      </c>
      <c r="BW138">
        <v>325.79008096000007</v>
      </c>
    </row>
    <row r="139" spans="1:75">
      <c r="A139" s="180"/>
      <c r="B139" s="183" t="s">
        <v>258</v>
      </c>
      <c r="C139" s="186">
        <v>164441.76359414891</v>
      </c>
      <c r="D139" s="186"/>
      <c r="E139" s="186">
        <v>163026.59277181001</v>
      </c>
      <c r="F139" s="186"/>
      <c r="G139" s="186">
        <v>160967.03504501138</v>
      </c>
      <c r="H139" s="186"/>
      <c r="I139" s="186">
        <v>160653.43</v>
      </c>
      <c r="J139" s="186"/>
      <c r="K139" s="186">
        <v>158262</v>
      </c>
      <c r="L139" s="186"/>
      <c r="M139" s="186">
        <v>158953.78</v>
      </c>
      <c r="N139" s="186"/>
      <c r="O139" s="186">
        <v>159357.73713387991</v>
      </c>
      <c r="P139" s="186"/>
      <c r="Q139" s="186">
        <v>138558.47607403001</v>
      </c>
      <c r="R139" s="186"/>
      <c r="S139" s="186">
        <v>138508.79931744994</v>
      </c>
      <c r="T139" s="186"/>
      <c r="U139" s="186">
        <v>134464.84167147998</v>
      </c>
      <c r="V139" s="186"/>
      <c r="W139" s="186">
        <v>133680.77901379997</v>
      </c>
      <c r="X139" s="186"/>
      <c r="Y139" s="186">
        <v>132726.24851072973</v>
      </c>
      <c r="Z139" s="186"/>
      <c r="AA139" s="186">
        <v>130814.26414567999</v>
      </c>
      <c r="AB139" s="186"/>
      <c r="AC139" s="186">
        <v>127895.85782498002</v>
      </c>
      <c r="AD139" s="186"/>
      <c r="AE139" s="186">
        <v>130850.89922363999</v>
      </c>
      <c r="AF139" s="186"/>
      <c r="AG139" s="186">
        <v>130408.67157912999</v>
      </c>
      <c r="AH139" s="186"/>
      <c r="AI139" s="186">
        <v>128943.31964875996</v>
      </c>
      <c r="AJ139" s="186"/>
      <c r="AK139" s="186">
        <v>124052.51733626999</v>
      </c>
      <c r="AL139" s="186"/>
      <c r="AM139" s="186">
        <v>121283.85827932002</v>
      </c>
      <c r="AN139" s="186"/>
      <c r="AO139" s="186">
        <v>119510.62946618006</v>
      </c>
      <c r="AP139" s="186"/>
      <c r="AQ139" s="186">
        <v>118131.69884341676</v>
      </c>
      <c r="AR139" s="186"/>
      <c r="AS139" s="186">
        <v>114037.49212344014</v>
      </c>
      <c r="AT139" s="186"/>
      <c r="AU139" s="186">
        <v>113368.40780000002</v>
      </c>
      <c r="AV139" s="186"/>
      <c r="AW139" s="186">
        <v>113623.98480000001</v>
      </c>
      <c r="AX139" s="186"/>
      <c r="AY139" s="186">
        <v>112381.12907763624</v>
      </c>
      <c r="AZ139" s="186"/>
      <c r="BA139" s="186">
        <v>108811</v>
      </c>
      <c r="BB139" s="186"/>
      <c r="BC139" s="186">
        <v>107035.45492119202</v>
      </c>
      <c r="BD139" s="186"/>
      <c r="BE139" s="186">
        <v>104037.30788707999</v>
      </c>
      <c r="BF139" s="209"/>
      <c r="BG139" s="186">
        <v>101668.24776078029</v>
      </c>
      <c r="BH139" s="209"/>
      <c r="BI139" s="186">
        <v>98744.151407699988</v>
      </c>
      <c r="BJ139" s="209"/>
      <c r="BK139" s="186">
        <v>98940.269777329799</v>
      </c>
      <c r="BL139" s="209"/>
      <c r="BM139" s="186">
        <v>98258.985487460028</v>
      </c>
      <c r="BN139" s="209"/>
      <c r="BO139" s="186">
        <v>96039.543704459997</v>
      </c>
      <c r="BP139" s="210"/>
      <c r="BQ139" s="186">
        <v>92817.744119980198</v>
      </c>
      <c r="BR139" s="209"/>
      <c r="BS139" s="186">
        <v>90460.14825605003</v>
      </c>
      <c r="BT139" s="209"/>
      <c r="BU139">
        <v>88945.039514610005</v>
      </c>
      <c r="BW139">
        <v>84901.214854689984</v>
      </c>
    </row>
    <row r="140" spans="1:75" ht="13.5" thickBot="1">
      <c r="A140" s="232" t="s">
        <v>905</v>
      </c>
      <c r="B140" s="203" t="s">
        <v>870</v>
      </c>
      <c r="C140" s="194">
        <v>1.5958505106262278E-2</v>
      </c>
      <c r="D140" s="194"/>
      <c r="E140" s="194">
        <v>1.6898105806921811E-2</v>
      </c>
      <c r="F140" s="194"/>
      <c r="G140" s="194">
        <v>1.843673566684096E-2</v>
      </c>
      <c r="H140" s="194"/>
      <c r="I140" s="194">
        <v>1.673555268007661E-2</v>
      </c>
      <c r="J140" s="194"/>
      <c r="K140" s="194">
        <v>1.4E-2</v>
      </c>
      <c r="L140" s="194"/>
      <c r="M140" s="194">
        <v>1.2194322997540542E-2</v>
      </c>
      <c r="N140" s="194"/>
      <c r="O140" s="194">
        <v>1.1861162758680668E-2</v>
      </c>
      <c r="P140" s="194"/>
      <c r="Q140" s="194">
        <v>1.2948786518418411E-2</v>
      </c>
      <c r="R140" s="194"/>
      <c r="S140" s="194">
        <v>1.4041634918388715E-2</v>
      </c>
      <c r="T140" s="194"/>
      <c r="U140" s="194">
        <v>1.3129795120076074E-2</v>
      </c>
      <c r="V140" s="194"/>
      <c r="W140" s="194">
        <v>1.2826298662001346E-2</v>
      </c>
      <c r="X140" s="194"/>
      <c r="Y140" s="194">
        <v>1.3689503676833865E-2</v>
      </c>
      <c r="Z140" s="194"/>
      <c r="AA140" s="194">
        <v>1.0144502212099355E-2</v>
      </c>
      <c r="AB140" s="194"/>
      <c r="AC140" s="194">
        <v>5.6897760128856124E-3</v>
      </c>
      <c r="AD140" s="194"/>
      <c r="AE140" s="194">
        <v>4.902778076469637E-3</v>
      </c>
      <c r="AF140" s="194"/>
      <c r="AG140" s="194">
        <v>4.0676645699755151E-3</v>
      </c>
      <c r="AH140" s="194"/>
      <c r="AI140" s="194">
        <v>4.1230736144236748E-3</v>
      </c>
      <c r="AJ140" s="194"/>
      <c r="AK140" s="194">
        <v>3.9500938838000522E-3</v>
      </c>
      <c r="AL140" s="194"/>
      <c r="AM140" s="194">
        <v>4.606714321152716E-3</v>
      </c>
      <c r="AN140" s="194"/>
      <c r="AO140" s="194">
        <v>5.1444629046488739E-3</v>
      </c>
      <c r="AP140" s="194"/>
      <c r="AQ140" s="194">
        <v>5.259828378694536E-3</v>
      </c>
      <c r="AR140" s="194"/>
      <c r="AS140" s="194">
        <v>5.3059479714358589E-3</v>
      </c>
      <c r="AT140" s="194"/>
      <c r="AU140" s="194">
        <v>3.4309293704308337E-3</v>
      </c>
      <c r="AV140" s="194"/>
      <c r="AW140" s="194">
        <v>5.8999999999999999E-3</v>
      </c>
      <c r="AX140" s="194"/>
      <c r="AY140" s="194">
        <v>5.2509562578992733E-3</v>
      </c>
      <c r="AZ140" s="194"/>
      <c r="BA140" s="194">
        <v>5.0000000000000001E-3</v>
      </c>
      <c r="BB140" s="194"/>
      <c r="BC140" s="194">
        <v>3.3749227698987292E-3</v>
      </c>
      <c r="BD140" s="194"/>
      <c r="BE140" s="194">
        <v>3.1193417206857765E-3</v>
      </c>
      <c r="BF140" s="199"/>
      <c r="BG140" s="194">
        <v>3.5471153279688652E-3</v>
      </c>
      <c r="BH140" s="199"/>
      <c r="BI140" s="194">
        <v>3.4852190746880417E-3</v>
      </c>
      <c r="BJ140" s="199"/>
      <c r="BK140" s="194">
        <v>3.5910574005874603E-3</v>
      </c>
      <c r="BL140" s="199"/>
      <c r="BM140" s="194">
        <v>3.8042782260122722E-3</v>
      </c>
      <c r="BN140" s="199"/>
      <c r="BO140" s="194">
        <v>4.0297612428371763E-3</v>
      </c>
      <c r="BP140" s="198"/>
      <c r="BQ140" s="194">
        <v>3.8094440168998521E-3</v>
      </c>
      <c r="BR140" s="199"/>
      <c r="BS140" s="194">
        <v>4.3696309463384462E-3</v>
      </c>
      <c r="BT140" s="199"/>
      <c r="BU140">
        <v>4.305206108847711E-3</v>
      </c>
      <c r="BW140">
        <v>3.8372840897223422E-3</v>
      </c>
    </row>
    <row r="141" spans="1:75">
      <c r="A141" s="180"/>
      <c r="B141" s="183"/>
      <c r="C141" s="191"/>
      <c r="D141" s="191"/>
      <c r="E141" s="191"/>
      <c r="F141" s="191"/>
      <c r="G141" s="191"/>
      <c r="H141" s="191"/>
      <c r="I141" s="191"/>
      <c r="J141" s="191"/>
      <c r="K141" s="191"/>
      <c r="L141" s="191"/>
      <c r="M141" s="191"/>
      <c r="N141" s="191"/>
      <c r="O141" s="191"/>
      <c r="P141" s="191"/>
      <c r="Q141" s="191"/>
      <c r="R141" s="191"/>
      <c r="S141" s="191"/>
      <c r="T141" s="191"/>
      <c r="U141" s="191"/>
      <c r="V141" s="191"/>
      <c r="W141" s="191"/>
      <c r="X141" s="191"/>
      <c r="Y141" s="191"/>
      <c r="Z141" s="191"/>
      <c r="AA141" s="191"/>
      <c r="AB141" s="191"/>
      <c r="AC141" s="191"/>
      <c r="AD141" s="191"/>
      <c r="AE141" s="191"/>
      <c r="AF141" s="191"/>
      <c r="AG141" s="191"/>
      <c r="AH141" s="191"/>
      <c r="AI141" s="191"/>
      <c r="AJ141" s="191"/>
      <c r="AK141" s="191"/>
      <c r="AL141" s="191"/>
      <c r="AM141" s="191"/>
      <c r="AN141" s="191"/>
      <c r="AO141" s="191"/>
      <c r="AP141" s="191"/>
      <c r="AQ141" s="191"/>
      <c r="AR141" s="191"/>
      <c r="AS141" s="191"/>
      <c r="AT141" s="191"/>
      <c r="AU141" s="191"/>
      <c r="AV141" s="191"/>
      <c r="AW141" s="191"/>
      <c r="AX141" s="191"/>
      <c r="AY141" s="191"/>
      <c r="AZ141" s="191"/>
      <c r="BA141" s="191"/>
      <c r="BB141" s="191"/>
      <c r="BC141" s="191"/>
      <c r="BD141" s="191"/>
      <c r="BE141" s="191"/>
      <c r="BF141" s="191"/>
      <c r="BG141" s="191"/>
      <c r="BH141" s="191"/>
      <c r="BI141" s="191"/>
      <c r="BJ141" s="191"/>
      <c r="BK141" s="191"/>
      <c r="BL141" s="191"/>
      <c r="BM141" s="191"/>
      <c r="BN141" s="191"/>
      <c r="BO141" s="191"/>
      <c r="BP141" s="191"/>
      <c r="BQ141" s="191"/>
      <c r="BR141" s="191"/>
      <c r="BS141" s="186"/>
      <c r="BT141" s="191"/>
    </row>
    <row r="142" spans="1:75">
      <c r="A142" s="180"/>
      <c r="B142" s="183"/>
      <c r="C142" s="191"/>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1"/>
      <c r="AE142" s="191"/>
      <c r="AF142" s="191"/>
      <c r="AG142" s="191"/>
      <c r="AH142" s="191"/>
      <c r="AI142" s="191"/>
      <c r="AJ142" s="191"/>
      <c r="AK142" s="191"/>
      <c r="AL142" s="191"/>
      <c r="AM142" s="191"/>
      <c r="AN142" s="191"/>
      <c r="AO142" s="191"/>
      <c r="AP142" s="191"/>
      <c r="AQ142" s="191"/>
      <c r="AR142" s="191"/>
      <c r="AS142" s="191"/>
      <c r="AT142" s="191"/>
      <c r="AU142" s="191"/>
      <c r="AV142" s="191"/>
      <c r="AW142" s="191"/>
      <c r="AX142" s="191"/>
      <c r="AY142" s="191"/>
      <c r="AZ142" s="191"/>
      <c r="BA142" s="191"/>
      <c r="BB142" s="191"/>
      <c r="BC142" s="191"/>
      <c r="BD142" s="191"/>
      <c r="BE142" s="191"/>
      <c r="BF142" s="191"/>
      <c r="BG142" s="191"/>
      <c r="BH142" s="191"/>
      <c r="BI142" s="191"/>
      <c r="BJ142" s="191"/>
      <c r="BK142" s="191"/>
      <c r="BL142" s="191"/>
      <c r="BM142" s="191"/>
      <c r="BN142" s="191"/>
      <c r="BO142" s="191"/>
      <c r="BP142" s="191"/>
      <c r="BQ142" s="191"/>
      <c r="BR142" s="191"/>
      <c r="BS142" s="186"/>
      <c r="BT142" s="191"/>
    </row>
    <row r="143" spans="1:75">
      <c r="A143" s="180"/>
      <c r="B143" s="184" t="s">
        <v>272</v>
      </c>
      <c r="C143" s="186">
        <v>145.79407600000002</v>
      </c>
      <c r="D143" s="186"/>
      <c r="E143" s="186">
        <v>228.00619600000002</v>
      </c>
      <c r="F143" s="186"/>
      <c r="G143" s="186">
        <v>195.01187199999998</v>
      </c>
      <c r="H143" s="186"/>
      <c r="I143" s="186">
        <v>240.90918600000003</v>
      </c>
      <c r="J143" s="186"/>
      <c r="K143" s="186">
        <v>190</v>
      </c>
      <c r="L143" s="186"/>
      <c r="M143" s="186">
        <v>173.7629</v>
      </c>
      <c r="N143" s="186"/>
      <c r="O143" s="186">
        <v>169.75213300000001</v>
      </c>
      <c r="P143" s="186"/>
      <c r="Q143" s="186">
        <v>71.844369999999998</v>
      </c>
      <c r="R143" s="186"/>
      <c r="S143" s="186">
        <v>69.924675000000008</v>
      </c>
      <c r="T143" s="186"/>
      <c r="U143" s="186">
        <v>55.535139000000001</v>
      </c>
      <c r="V143" s="186"/>
      <c r="W143" s="186">
        <v>55.285195999999999</v>
      </c>
      <c r="X143" s="186"/>
      <c r="Y143" s="186">
        <v>59.829377999999998</v>
      </c>
      <c r="Z143" s="186"/>
      <c r="AA143" s="186">
        <v>61.866215000000004</v>
      </c>
      <c r="AB143" s="186"/>
      <c r="AC143" s="186">
        <v>58.338432000000005</v>
      </c>
      <c r="AD143" s="186"/>
      <c r="AE143" s="186">
        <v>58.295232999999996</v>
      </c>
      <c r="AF143" s="186"/>
      <c r="AG143" s="186">
        <v>55.813651999999998</v>
      </c>
      <c r="AH143" s="186"/>
      <c r="AI143" s="186">
        <v>59.295000000000002</v>
      </c>
      <c r="AJ143" s="186"/>
      <c r="AK143" s="186">
        <v>57.753025999999998</v>
      </c>
      <c r="AL143" s="186"/>
      <c r="AM143" s="186">
        <v>53.699768999999996</v>
      </c>
      <c r="AN143" s="186"/>
      <c r="AO143" s="186">
        <v>66.063000000000002</v>
      </c>
      <c r="AP143" s="186"/>
      <c r="AQ143" s="186">
        <v>81.480999999999995</v>
      </c>
      <c r="AR143" s="186"/>
      <c r="AS143" s="186">
        <v>73.018000000000001</v>
      </c>
      <c r="AT143" s="186"/>
      <c r="AU143" s="186">
        <v>77.246000000000009</v>
      </c>
      <c r="AV143" s="186"/>
      <c r="AW143" s="186">
        <v>73.758499999999998</v>
      </c>
      <c r="AX143" s="186"/>
      <c r="AY143" s="186">
        <v>65.753145000000004</v>
      </c>
      <c r="AZ143" s="186"/>
      <c r="BA143" s="186">
        <v>49</v>
      </c>
      <c r="BB143" s="186"/>
      <c r="BC143" s="186">
        <v>96.874593000000004</v>
      </c>
      <c r="BD143" s="186"/>
      <c r="BE143" s="186">
        <v>43.940427999999997</v>
      </c>
      <c r="BF143" s="191"/>
      <c r="BG143" s="186">
        <v>41.567</v>
      </c>
      <c r="BH143" s="191"/>
      <c r="BI143" s="186">
        <v>32.567999999999998</v>
      </c>
      <c r="BJ143" s="191"/>
      <c r="BK143" s="186">
        <v>49.851999999999997</v>
      </c>
      <c r="BL143" s="191"/>
      <c r="BM143" s="186">
        <v>64.112594000000001</v>
      </c>
      <c r="BN143" s="191"/>
      <c r="BO143" s="186">
        <v>56.091317000000004</v>
      </c>
      <c r="BP143" s="191"/>
      <c r="BQ143" s="186">
        <v>38.347999999999999</v>
      </c>
      <c r="BR143" s="191"/>
      <c r="BS143" s="186">
        <v>42.161141999999998</v>
      </c>
      <c r="BT143" s="191"/>
      <c r="BU143">
        <v>53.838692359999996</v>
      </c>
      <c r="BW143">
        <v>45.909025999999997</v>
      </c>
    </row>
    <row r="144" spans="1:75">
      <c r="A144" s="180"/>
      <c r="B144" s="183" t="s">
        <v>273</v>
      </c>
      <c r="C144" s="186">
        <v>1056.9003379999999</v>
      </c>
      <c r="D144" s="186"/>
      <c r="E144" s="186">
        <v>1327.8933040000002</v>
      </c>
      <c r="F144" s="186"/>
      <c r="G144" s="186">
        <v>1379.2984630000001</v>
      </c>
      <c r="H144" s="186"/>
      <c r="I144" s="186">
        <v>1440.3238120000001</v>
      </c>
      <c r="J144" s="186"/>
      <c r="K144" s="186">
        <v>1100</v>
      </c>
      <c r="L144" s="186"/>
      <c r="M144" s="186">
        <v>1012.795249</v>
      </c>
      <c r="N144" s="186"/>
      <c r="O144" s="186">
        <v>958.967311</v>
      </c>
      <c r="P144" s="186"/>
      <c r="Q144" s="186">
        <v>609.83750499999996</v>
      </c>
      <c r="R144" s="186"/>
      <c r="S144" s="186">
        <v>505.42480399999999</v>
      </c>
      <c r="T144" s="186"/>
      <c r="U144" s="186">
        <v>397.180115</v>
      </c>
      <c r="V144" s="186"/>
      <c r="W144" s="186">
        <v>367.06584699999996</v>
      </c>
      <c r="X144" s="186"/>
      <c r="Y144" s="186">
        <v>392.68552800000003</v>
      </c>
      <c r="Z144" s="186"/>
      <c r="AA144" s="186">
        <v>360.94865700000003</v>
      </c>
      <c r="AB144" s="186"/>
      <c r="AC144" s="186">
        <v>294.335982</v>
      </c>
      <c r="AD144" s="186"/>
      <c r="AE144" s="186">
        <v>258.88627600000001</v>
      </c>
      <c r="AF144" s="186"/>
      <c r="AG144" s="186">
        <v>285.00067300000001</v>
      </c>
      <c r="AH144" s="186"/>
      <c r="AI144" s="186">
        <v>241.35479899999999</v>
      </c>
      <c r="AJ144" s="186"/>
      <c r="AK144" s="186">
        <v>211.44653</v>
      </c>
      <c r="AL144" s="186"/>
      <c r="AM144" s="186">
        <v>342.19327311999996</v>
      </c>
      <c r="AN144" s="186"/>
      <c r="AO144" s="186">
        <v>383.827</v>
      </c>
      <c r="AP144" s="186"/>
      <c r="AQ144" s="186">
        <v>393.97199999999998</v>
      </c>
      <c r="AR144" s="186"/>
      <c r="AS144" s="186">
        <v>330.33799999999997</v>
      </c>
      <c r="AT144" s="186"/>
      <c r="AU144" s="186">
        <v>326.84500000000003</v>
      </c>
      <c r="AV144" s="186"/>
      <c r="AW144" s="186">
        <v>395.05799999999999</v>
      </c>
      <c r="AX144" s="186"/>
      <c r="AY144" s="186">
        <v>390.82376499999998</v>
      </c>
      <c r="AZ144" s="186"/>
      <c r="BA144" s="186">
        <v>476</v>
      </c>
      <c r="BB144" s="186"/>
      <c r="BC144" s="186">
        <v>406.88716299999999</v>
      </c>
      <c r="BD144" s="186"/>
      <c r="BE144" s="186">
        <v>306.28355399999998</v>
      </c>
      <c r="BF144" s="191"/>
      <c r="BG144" s="186">
        <v>341.524</v>
      </c>
      <c r="BH144" s="191"/>
      <c r="BI144" s="186">
        <v>307.79300000000001</v>
      </c>
      <c r="BJ144" s="191"/>
      <c r="BK144" s="186">
        <v>314.18971199999999</v>
      </c>
      <c r="BL144" s="191"/>
      <c r="BM144" s="186">
        <v>350.879594</v>
      </c>
      <c r="BN144" s="191"/>
      <c r="BO144" s="186">
        <v>313.64925100000005</v>
      </c>
      <c r="BP144" s="191"/>
      <c r="BQ144" s="186">
        <v>231.518</v>
      </c>
      <c r="BR144" s="191"/>
      <c r="BS144" s="186">
        <v>286.57365616999999</v>
      </c>
      <c r="BT144" s="191"/>
      <c r="BU144">
        <v>284.02508992999998</v>
      </c>
      <c r="BW144">
        <v>222.20291896000003</v>
      </c>
    </row>
    <row r="145" spans="1:75" ht="13.5" thickBot="1">
      <c r="A145" s="232" t="s">
        <v>906</v>
      </c>
      <c r="B145" s="193" t="s">
        <v>274</v>
      </c>
      <c r="C145" s="213">
        <v>0.1379449610886585</v>
      </c>
      <c r="D145" s="213"/>
      <c r="E145" s="213">
        <v>0.17170520802626171</v>
      </c>
      <c r="F145" s="213"/>
      <c r="G145" s="213">
        <v>0.14138482513483375</v>
      </c>
      <c r="H145" s="213"/>
      <c r="I145" s="213">
        <v>0.16726043407244595</v>
      </c>
      <c r="J145" s="213"/>
      <c r="K145" s="213">
        <v>0.17299999999999999</v>
      </c>
      <c r="L145" s="213"/>
      <c r="M145" s="213">
        <v>0.17156764920803849</v>
      </c>
      <c r="N145" s="213"/>
      <c r="O145" s="213">
        <v>0.17701555731131696</v>
      </c>
      <c r="P145" s="213"/>
      <c r="Q145" s="213">
        <v>0.11780903832734919</v>
      </c>
      <c r="R145" s="213"/>
      <c r="S145" s="213">
        <v>0.13834832490729917</v>
      </c>
      <c r="T145" s="213"/>
      <c r="U145" s="213">
        <v>0.13982356342285665</v>
      </c>
      <c r="V145" s="213"/>
      <c r="W145" s="213">
        <v>0.15061383795807079</v>
      </c>
      <c r="X145" s="213"/>
      <c r="Y145" s="213">
        <v>0.15235951858149455</v>
      </c>
      <c r="Z145" s="213"/>
      <c r="AA145" s="213">
        <v>0.17139893389324898</v>
      </c>
      <c r="AB145" s="213"/>
      <c r="AC145" s="213">
        <v>0.19820353462595003</v>
      </c>
      <c r="AD145" s="213"/>
      <c r="AE145" s="213">
        <v>0.22517699238719011</v>
      </c>
      <c r="AF145" s="213"/>
      <c r="AG145" s="213">
        <v>0.19583691298862299</v>
      </c>
      <c r="AH145" s="213"/>
      <c r="AI145" s="213">
        <v>0.24567566191215451</v>
      </c>
      <c r="AJ145" s="213"/>
      <c r="AK145" s="213">
        <v>0.27313300435812304</v>
      </c>
      <c r="AL145" s="213"/>
      <c r="AM145" s="213">
        <v>0.15692818421117419</v>
      </c>
      <c r="AN145" s="213"/>
      <c r="AO145" s="213">
        <v>0.17211660461614217</v>
      </c>
      <c r="AP145" s="213"/>
      <c r="AQ145" s="213">
        <v>0.20681926634380107</v>
      </c>
      <c r="AR145" s="213"/>
      <c r="AS145" s="213">
        <v>0.22104026784687203</v>
      </c>
      <c r="AT145" s="213"/>
      <c r="AU145" s="213">
        <v>0.23633832550597378</v>
      </c>
      <c r="AV145" s="213"/>
      <c r="AW145" s="213">
        <v>0.1867</v>
      </c>
      <c r="AX145" s="213"/>
      <c r="AY145" s="213">
        <v>0.1682424429844997</v>
      </c>
      <c r="AZ145" s="213"/>
      <c r="BA145" s="213">
        <v>0.1</v>
      </c>
      <c r="BB145" s="213"/>
      <c r="BC145" s="213">
        <v>0.23808712048258943</v>
      </c>
      <c r="BD145" s="213"/>
      <c r="BE145" s="213">
        <v>0.14346323015436865</v>
      </c>
      <c r="BF145" s="199"/>
      <c r="BG145" s="213">
        <v>0.12171033368079549</v>
      </c>
      <c r="BH145" s="199"/>
      <c r="BI145" s="213">
        <v>0.10581137322811109</v>
      </c>
      <c r="BJ145" s="199"/>
      <c r="BK145" s="213">
        <v>0.15866846715846633</v>
      </c>
      <c r="BL145" s="199"/>
      <c r="BM145" s="213">
        <v>0.18271964256775788</v>
      </c>
      <c r="BN145" s="199"/>
      <c r="BO145" s="213">
        <v>0.17883453195301907</v>
      </c>
      <c r="BP145" s="199"/>
      <c r="BQ145" s="213">
        <v>0.1656372290707418</v>
      </c>
      <c r="BR145" s="199"/>
      <c r="BS145" s="213">
        <v>0.14712148549687118</v>
      </c>
      <c r="BT145" s="199"/>
      <c r="BU145">
        <v>0.18955611412100576</v>
      </c>
      <c r="BW145">
        <v>0.20660856398679592</v>
      </c>
    </row>
    <row r="146" spans="1:75">
      <c r="A146" s="180"/>
      <c r="B146" s="183"/>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191"/>
      <c r="AL146" s="191"/>
      <c r="AM146" s="191"/>
      <c r="AN146" s="191"/>
      <c r="AO146" s="191"/>
      <c r="AP146" s="191"/>
      <c r="AQ146" s="191"/>
      <c r="AR146" s="191"/>
      <c r="AS146" s="191"/>
      <c r="AT146" s="191"/>
      <c r="AU146" s="191"/>
      <c r="AV146" s="191"/>
      <c r="AW146" s="191"/>
      <c r="AX146" s="191"/>
      <c r="AY146" s="191"/>
      <c r="AZ146" s="191"/>
      <c r="BA146" s="191"/>
      <c r="BB146" s="191"/>
      <c r="BC146" s="191"/>
      <c r="BD146" s="191"/>
      <c r="BE146" s="191"/>
      <c r="BF146" s="191"/>
      <c r="BG146" s="191"/>
      <c r="BH146" s="191"/>
      <c r="BI146" s="191"/>
      <c r="BJ146" s="191"/>
      <c r="BK146" s="191"/>
      <c r="BL146" s="191"/>
      <c r="BM146" s="191"/>
      <c r="BN146" s="191"/>
      <c r="BO146" s="191"/>
      <c r="BP146" s="191"/>
      <c r="BQ146" s="191"/>
      <c r="BR146" s="191"/>
      <c r="BS146" s="186"/>
      <c r="BT146" s="191"/>
    </row>
    <row r="147" spans="1:75">
      <c r="A147" s="180"/>
      <c r="B147" s="184" t="s">
        <v>275</v>
      </c>
      <c r="C147" s="186">
        <v>539.91058899999996</v>
      </c>
      <c r="D147" s="186"/>
      <c r="E147" s="186">
        <v>462.502726</v>
      </c>
      <c r="F147" s="186"/>
      <c r="G147" s="186">
        <v>476.47563979999995</v>
      </c>
      <c r="H147" s="186"/>
      <c r="I147" s="186">
        <v>362.39485300000001</v>
      </c>
      <c r="J147" s="186"/>
      <c r="K147" s="186">
        <v>306</v>
      </c>
      <c r="L147" s="186"/>
      <c r="M147" s="186">
        <v>375.01600000000002</v>
      </c>
      <c r="N147" s="186"/>
      <c r="O147" s="186">
        <v>496.42664400000001</v>
      </c>
      <c r="P147" s="186"/>
      <c r="Q147" s="186">
        <v>288.340373</v>
      </c>
      <c r="R147" s="186"/>
      <c r="S147" s="186">
        <v>214.996025</v>
      </c>
      <c r="T147" s="186"/>
      <c r="U147" s="186">
        <v>187.51992200000001</v>
      </c>
      <c r="V147" s="186"/>
      <c r="W147" s="186">
        <v>179.79503799999998</v>
      </c>
      <c r="X147" s="186"/>
      <c r="Y147" s="186">
        <v>160.137181</v>
      </c>
      <c r="Z147" s="186"/>
      <c r="AA147" s="186">
        <v>80.999723000000003</v>
      </c>
      <c r="AB147" s="186"/>
      <c r="AC147" s="186">
        <v>29.650656999999999</v>
      </c>
      <c r="AD147" s="186"/>
      <c r="AE147" s="186">
        <v>31.536375</v>
      </c>
      <c r="AF147" s="186"/>
      <c r="AG147" s="186">
        <v>29.772290999999999</v>
      </c>
      <c r="AH147" s="186"/>
      <c r="AI147" s="186">
        <v>31.385000000000002</v>
      </c>
      <c r="AJ147" s="186"/>
      <c r="AK147" s="186">
        <v>38.056186999999994</v>
      </c>
      <c r="AL147" s="186"/>
      <c r="AM147" s="186">
        <v>46.710778999999995</v>
      </c>
      <c r="AN147" s="186"/>
      <c r="AO147" s="186">
        <v>38.373999999999995</v>
      </c>
      <c r="AP147" s="186"/>
      <c r="AQ147" s="186">
        <v>39.323999999999998</v>
      </c>
      <c r="AR147" s="186"/>
      <c r="AS147" s="186">
        <v>45.846999999999994</v>
      </c>
      <c r="AT147" s="186"/>
      <c r="AU147" s="186">
        <v>48.385999999999996</v>
      </c>
      <c r="AV147" s="186"/>
      <c r="AW147" s="186">
        <v>139.32900000000001</v>
      </c>
      <c r="AX147" s="186"/>
      <c r="AY147" s="186">
        <v>110.83682400000001</v>
      </c>
      <c r="AZ147" s="186"/>
      <c r="BA147" s="186">
        <v>43</v>
      </c>
      <c r="BB147" s="186"/>
      <c r="BC147" s="186">
        <v>32.586542000000001</v>
      </c>
      <c r="BD147" s="186"/>
      <c r="BE147" s="186">
        <v>36.539403999999998</v>
      </c>
      <c r="BF147" s="191"/>
      <c r="BG147" s="186">
        <v>45.307000000000002</v>
      </c>
      <c r="BH147" s="191"/>
      <c r="BI147" s="186">
        <v>42.216999999999999</v>
      </c>
      <c r="BJ147" s="191"/>
      <c r="BK147" s="186">
        <v>43.017984999999996</v>
      </c>
      <c r="BL147" s="191"/>
      <c r="BM147" s="186">
        <v>64.221611999999993</v>
      </c>
      <c r="BN147" s="191"/>
      <c r="BO147" s="186">
        <v>88.599948999999995</v>
      </c>
      <c r="BP147" s="191"/>
      <c r="BQ147" s="186">
        <v>92.24</v>
      </c>
      <c r="BR147" s="191"/>
      <c r="BS147" s="186">
        <v>103.58739599999998</v>
      </c>
      <c r="BT147" s="191"/>
      <c r="BU147">
        <v>97.50177017</v>
      </c>
      <c r="BW147">
        <v>107.30243400000001</v>
      </c>
    </row>
    <row r="148" spans="1:75">
      <c r="A148" s="180"/>
      <c r="B148" s="183" t="s">
        <v>266</v>
      </c>
      <c r="C148" s="186">
        <v>2253.049051</v>
      </c>
      <c r="D148" s="186"/>
      <c r="E148" s="186">
        <v>2117.456232</v>
      </c>
      <c r="F148" s="186"/>
      <c r="G148" s="186">
        <v>2259.8957249999999</v>
      </c>
      <c r="H148" s="186"/>
      <c r="I148" s="186">
        <v>1851.6041679999998</v>
      </c>
      <c r="J148" s="186"/>
      <c r="K148" s="186">
        <v>1667</v>
      </c>
      <c r="L148" s="186"/>
      <c r="M148" s="186">
        <v>1474.3173859999999</v>
      </c>
      <c r="N148" s="186"/>
      <c r="O148" s="186">
        <v>1597.3795230000001</v>
      </c>
      <c r="P148" s="186"/>
      <c r="Q148" s="186">
        <v>1544.5113649999998</v>
      </c>
      <c r="R148" s="186"/>
      <c r="S148" s="186">
        <v>1724.3858889999999</v>
      </c>
      <c r="T148" s="186"/>
      <c r="U148" s="186">
        <v>1611.3707679999998</v>
      </c>
      <c r="V148" s="186"/>
      <c r="W148" s="186">
        <v>1582.643984</v>
      </c>
      <c r="X148" s="186"/>
      <c r="Y148" s="186">
        <v>1644.237498</v>
      </c>
      <c r="Z148" s="186"/>
      <c r="AA148" s="186">
        <v>1108.9628729999999</v>
      </c>
      <c r="AB148" s="186"/>
      <c r="AC148" s="186">
        <v>521.35189100000002</v>
      </c>
      <c r="AD148" s="186"/>
      <c r="AE148" s="186">
        <v>472.478252</v>
      </c>
      <c r="AF148" s="186"/>
      <c r="AG148" s="186">
        <v>331.04400299999998</v>
      </c>
      <c r="AH148" s="186"/>
      <c r="AI148" s="186">
        <v>380.96800000000002</v>
      </c>
      <c r="AJ148" s="186"/>
      <c r="AK148" s="186">
        <v>374.38177300000001</v>
      </c>
      <c r="AL148" s="186"/>
      <c r="AM148" s="186">
        <v>316.93736173999997</v>
      </c>
      <c r="AN148" s="186"/>
      <c r="AO148" s="186">
        <v>335.428</v>
      </c>
      <c r="AP148" s="186"/>
      <c r="AQ148" s="186">
        <v>348.18546199999997</v>
      </c>
      <c r="AR148" s="186"/>
      <c r="AS148" s="186">
        <v>393.60399999999998</v>
      </c>
      <c r="AT148" s="186"/>
      <c r="AU148" s="186">
        <v>187.74600000000001</v>
      </c>
      <c r="AV148" s="186"/>
      <c r="AW148" s="186">
        <v>493.05</v>
      </c>
      <c r="AX148" s="186"/>
      <c r="AY148" s="186">
        <v>375.87459699999999</v>
      </c>
      <c r="AZ148" s="186"/>
      <c r="BA148" s="186">
        <v>173</v>
      </c>
      <c r="BB148" s="186"/>
      <c r="BC148" s="186">
        <v>83.810366000000002</v>
      </c>
      <c r="BD148" s="186"/>
      <c r="BE148" s="186">
        <v>98.724193</v>
      </c>
      <c r="BF148" s="191"/>
      <c r="BG148" s="186">
        <v>105.97900000000001</v>
      </c>
      <c r="BH148" s="191"/>
      <c r="BI148" s="186">
        <v>111.137</v>
      </c>
      <c r="BJ148" s="191"/>
      <c r="BK148" s="186">
        <v>133.98046099999999</v>
      </c>
      <c r="BL148" s="191"/>
      <c r="BM148" s="186">
        <v>151.25913100000002</v>
      </c>
      <c r="BN148" s="191"/>
      <c r="BO148" s="186">
        <v>218.058446</v>
      </c>
      <c r="BP148" s="191"/>
      <c r="BQ148" s="186">
        <v>252.654</v>
      </c>
      <c r="BR148" s="191"/>
      <c r="BS148" s="186">
        <v>254.45234506</v>
      </c>
      <c r="BT148" s="191"/>
      <c r="BU148">
        <v>250.24210007000002</v>
      </c>
      <c r="BW148">
        <v>256.79862200000002</v>
      </c>
    </row>
    <row r="149" spans="1:75" ht="13.5" thickBot="1">
      <c r="A149" s="232" t="s">
        <v>907</v>
      </c>
      <c r="B149" s="193" t="s">
        <v>276</v>
      </c>
      <c r="C149" s="213">
        <v>0.23963552358541171</v>
      </c>
      <c r="D149" s="213"/>
      <c r="E149" s="213">
        <v>0.21842374780193333</v>
      </c>
      <c r="F149" s="213"/>
      <c r="G149" s="213">
        <v>0.21083965712621541</v>
      </c>
      <c r="H149" s="213"/>
      <c r="I149" s="213">
        <v>0.19571939794855767</v>
      </c>
      <c r="J149" s="213"/>
      <c r="K149" s="213">
        <v>0.184</v>
      </c>
      <c r="L149" s="213"/>
      <c r="M149" s="213">
        <v>0.25436585335092837</v>
      </c>
      <c r="N149" s="213"/>
      <c r="O149" s="213">
        <v>0.31077564026091498</v>
      </c>
      <c r="P149" s="213"/>
      <c r="Q149" s="213">
        <v>0.18668711641367561</v>
      </c>
      <c r="R149" s="213"/>
      <c r="S149" s="213">
        <v>0.12467976360249607</v>
      </c>
      <c r="T149" s="213"/>
      <c r="U149" s="213">
        <v>0.11637292032593211</v>
      </c>
      <c r="V149" s="213"/>
      <c r="W149" s="213">
        <v>0.11360422168072386</v>
      </c>
      <c r="X149" s="213"/>
      <c r="Y149" s="213">
        <v>9.7392974673540744E-2</v>
      </c>
      <c r="Z149" s="213"/>
      <c r="AA149" s="213">
        <v>7.3040969154248694E-2</v>
      </c>
      <c r="AB149" s="213"/>
      <c r="AC149" s="213">
        <v>5.6872637295181494E-2</v>
      </c>
      <c r="AD149" s="213"/>
      <c r="AE149" s="213">
        <v>6.6746722979325615E-2</v>
      </c>
      <c r="AF149" s="213"/>
      <c r="AG149" s="213">
        <v>8.993454262936762E-2</v>
      </c>
      <c r="AH149" s="213"/>
      <c r="AI149" s="213">
        <v>8.2382247327859565E-2</v>
      </c>
      <c r="AJ149" s="213"/>
      <c r="AK149" s="213">
        <v>0.10165074729746523</v>
      </c>
      <c r="AL149" s="213"/>
      <c r="AM149" s="213">
        <v>0.14738173733622245</v>
      </c>
      <c r="AN149" s="213"/>
      <c r="AO149" s="213">
        <v>0.11440309097630488</v>
      </c>
      <c r="AP149" s="213"/>
      <c r="AQ149" s="213">
        <v>0.11293981022102526</v>
      </c>
      <c r="AR149" s="213"/>
      <c r="AS149" s="213">
        <v>0.11648001544699747</v>
      </c>
      <c r="AT149" s="213"/>
      <c r="AU149" s="213">
        <v>0.25772053732170058</v>
      </c>
      <c r="AV149" s="213"/>
      <c r="AW149" s="213">
        <v>0.28260000000000002</v>
      </c>
      <c r="AX149" s="213"/>
      <c r="AY149" s="213">
        <v>0.29487713424804818</v>
      </c>
      <c r="AZ149" s="213"/>
      <c r="BA149" s="213">
        <v>0.25</v>
      </c>
      <c r="BB149" s="213"/>
      <c r="BC149" s="213">
        <v>0.38881278719150325</v>
      </c>
      <c r="BD149" s="213"/>
      <c r="BE149" s="213">
        <v>0.37011600591153981</v>
      </c>
      <c r="BF149" s="199"/>
      <c r="BG149" s="213">
        <v>0.42750922352541537</v>
      </c>
      <c r="BH149" s="199"/>
      <c r="BI149" s="213">
        <v>0.37986449157346336</v>
      </c>
      <c r="BJ149" s="199"/>
      <c r="BK149" s="213">
        <v>0.32107655608081537</v>
      </c>
      <c r="BL149" s="199"/>
      <c r="BM149" s="213">
        <v>0.42458006716963081</v>
      </c>
      <c r="BN149" s="199"/>
      <c r="BO149" s="213">
        <v>0.40631285155540359</v>
      </c>
      <c r="BP149" s="199"/>
      <c r="BQ149" s="213">
        <v>0.36508426543810901</v>
      </c>
      <c r="BR149" s="199"/>
      <c r="BS149" s="213">
        <v>0.40709939606009143</v>
      </c>
      <c r="BT149" s="199"/>
      <c r="BU149">
        <v>0.38962976310830955</v>
      </c>
      <c r="BW149">
        <v>0.41784661134201878</v>
      </c>
    </row>
    <row r="150" spans="1:75">
      <c r="A150" s="180"/>
      <c r="B150" s="183"/>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191"/>
      <c r="AA150" s="191"/>
      <c r="AB150" s="191"/>
      <c r="AC150" s="191"/>
      <c r="AD150" s="191"/>
      <c r="AE150" s="191"/>
      <c r="AF150" s="191"/>
      <c r="AG150" s="191"/>
      <c r="AH150" s="191"/>
      <c r="AI150" s="191"/>
      <c r="AJ150" s="191"/>
      <c r="AK150" s="191"/>
      <c r="AL150" s="191"/>
      <c r="AM150" s="191"/>
      <c r="AN150" s="191"/>
      <c r="AO150" s="191"/>
      <c r="AP150" s="191"/>
      <c r="AQ150" s="191"/>
      <c r="AR150" s="191"/>
      <c r="AS150" s="191"/>
      <c r="AT150" s="191"/>
      <c r="AU150" s="191"/>
      <c r="AV150" s="191"/>
      <c r="AW150" s="191"/>
      <c r="AX150" s="191"/>
      <c r="AY150" s="191"/>
      <c r="AZ150" s="191"/>
      <c r="BA150" s="191"/>
      <c r="BB150" s="191"/>
      <c r="BC150" s="191"/>
      <c r="BD150" s="191"/>
      <c r="BE150" s="191"/>
      <c r="BF150" s="191"/>
      <c r="BG150" s="191"/>
      <c r="BH150" s="191"/>
      <c r="BI150" s="191"/>
      <c r="BJ150" s="191"/>
      <c r="BK150" s="191"/>
      <c r="BL150" s="191"/>
      <c r="BM150" s="191"/>
      <c r="BN150" s="191"/>
      <c r="BO150" s="191"/>
      <c r="BP150" s="191"/>
      <c r="BQ150" s="191"/>
      <c r="BR150" s="191"/>
      <c r="BS150" s="191"/>
      <c r="BT150" s="191"/>
    </row>
    <row r="151" spans="1:75">
      <c r="A151" s="180"/>
      <c r="B151" s="183"/>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191"/>
      <c r="AA151" s="191"/>
      <c r="AB151" s="191"/>
      <c r="AC151" s="191"/>
      <c r="AD151" s="191"/>
      <c r="AE151" s="191"/>
      <c r="AF151" s="191"/>
      <c r="AG151" s="191"/>
      <c r="AH151" s="191"/>
      <c r="AI151" s="191"/>
      <c r="AJ151" s="191"/>
      <c r="AK151" s="191"/>
      <c r="AL151" s="191"/>
      <c r="AM151" s="191"/>
      <c r="AN151" s="191"/>
      <c r="AO151" s="191"/>
      <c r="AP151" s="191"/>
      <c r="AQ151" s="191"/>
      <c r="AR151" s="191"/>
      <c r="AS151" s="191"/>
      <c r="AT151" s="191"/>
      <c r="AU151" s="191"/>
      <c r="AV151" s="191"/>
      <c r="AW151" s="191"/>
      <c r="AX151" s="191"/>
      <c r="AY151" s="191"/>
      <c r="AZ151" s="191"/>
      <c r="BA151" s="191"/>
      <c r="BB151" s="191"/>
      <c r="BC151" s="191"/>
      <c r="BD151" s="191"/>
      <c r="BE151" s="191"/>
      <c r="BF151" s="191"/>
      <c r="BG151" s="191"/>
      <c r="BH151" s="191"/>
      <c r="BI151" s="191"/>
      <c r="BJ151" s="191"/>
      <c r="BK151" s="191"/>
      <c r="BL151" s="191"/>
      <c r="BM151" s="191"/>
      <c r="BN151" s="191"/>
      <c r="BO151" s="191"/>
      <c r="BP151" s="191"/>
      <c r="BQ151" s="191"/>
      <c r="BR151" s="191"/>
      <c r="BS151" s="191"/>
      <c r="BT151" s="191"/>
    </row>
    <row r="152" spans="1:75">
      <c r="A152" s="180"/>
      <c r="B152" s="183" t="s">
        <v>277</v>
      </c>
      <c r="C152" s="186">
        <v>27339.490747709999</v>
      </c>
      <c r="D152" s="186"/>
      <c r="E152" s="186">
        <v>26245.856722590001</v>
      </c>
      <c r="F152" s="186"/>
      <c r="G152" s="186">
        <v>27836.720387530004</v>
      </c>
      <c r="H152" s="186"/>
      <c r="I152" s="186">
        <v>26985.131629660002</v>
      </c>
      <c r="J152" s="186"/>
      <c r="K152" s="186">
        <v>26095</v>
      </c>
      <c r="L152" s="186"/>
      <c r="M152" s="186">
        <v>25171.851254289999</v>
      </c>
      <c r="N152" s="186"/>
      <c r="O152" s="186">
        <v>26213.132288000001</v>
      </c>
      <c r="P152" s="186"/>
      <c r="Q152" s="186">
        <v>22511.3226344</v>
      </c>
      <c r="R152" s="186"/>
      <c r="S152" s="186">
        <v>21716.042453170001</v>
      </c>
      <c r="T152" s="186"/>
      <c r="U152" s="186">
        <v>20660.833136879995</v>
      </c>
      <c r="V152" s="186"/>
      <c r="W152" s="186">
        <v>20659.741488639993</v>
      </c>
      <c r="X152" s="186"/>
      <c r="Y152" s="186">
        <v>20208.823378450001</v>
      </c>
      <c r="Z152" s="186"/>
      <c r="AA152" s="186">
        <v>19864.610736030005</v>
      </c>
      <c r="AB152" s="186"/>
      <c r="AC152" s="186">
        <v>19258.067708909999</v>
      </c>
      <c r="AD152" s="186"/>
      <c r="AE152" s="186">
        <v>19925.254555320007</v>
      </c>
      <c r="AF152" s="186"/>
      <c r="AG152" s="186">
        <v>19392.81687689</v>
      </c>
      <c r="AH152" s="186"/>
      <c r="AI152" s="186">
        <v>18790.161076489996</v>
      </c>
      <c r="AJ152" s="186"/>
      <c r="AK152" s="186">
        <v>18338.85350261</v>
      </c>
      <c r="AL152" s="186"/>
      <c r="AM152" s="186">
        <v>18705.852638249999</v>
      </c>
      <c r="AN152" s="186"/>
      <c r="AO152" s="186">
        <v>18742.817094410002</v>
      </c>
      <c r="AP152" s="186"/>
      <c r="AQ152" s="186">
        <v>17791.42000573</v>
      </c>
      <c r="AR152" s="186"/>
      <c r="AS152" s="186">
        <v>17304.41509002</v>
      </c>
      <c r="AT152" s="186"/>
      <c r="AU152" s="186">
        <v>17135.459832</v>
      </c>
      <c r="AV152" s="186"/>
      <c r="AW152" s="186">
        <v>16654.883699999998</v>
      </c>
      <c r="AX152" s="186"/>
      <c r="AY152" s="186">
        <v>16244.309691809998</v>
      </c>
      <c r="AZ152" s="186"/>
      <c r="BA152" s="186">
        <v>15504</v>
      </c>
      <c r="BB152" s="186"/>
      <c r="BC152" s="186">
        <v>15902.865877999999</v>
      </c>
      <c r="BD152" s="186"/>
      <c r="BE152" s="186">
        <v>15781.623224370029</v>
      </c>
      <c r="BF152" s="191"/>
      <c r="BG152" s="186">
        <v>15088.845469150001</v>
      </c>
      <c r="BH152" s="191"/>
      <c r="BI152" s="186">
        <v>14604.36419099</v>
      </c>
      <c r="BJ152" s="191"/>
      <c r="BK152" s="186">
        <v>14761.540622534032</v>
      </c>
      <c r="BL152" s="191"/>
      <c r="BM152" s="186">
        <v>13772.911895999998</v>
      </c>
      <c r="BN152" s="191"/>
      <c r="BO152" s="186">
        <v>13419.826445000001</v>
      </c>
      <c r="BP152" s="191"/>
      <c r="BQ152" s="186">
        <v>13006.999244000001</v>
      </c>
      <c r="BR152" s="191"/>
      <c r="BS152" s="186">
        <v>13331.214576718428</v>
      </c>
      <c r="BT152" s="191"/>
      <c r="BU152">
        <v>12991.201010299999</v>
      </c>
      <c r="BW152">
        <v>12369.748290755098</v>
      </c>
    </row>
    <row r="153" spans="1:75">
      <c r="A153" s="180"/>
      <c r="B153" s="183" t="s">
        <v>278</v>
      </c>
      <c r="C153" s="186">
        <v>218640.48545774998</v>
      </c>
      <c r="D153" s="186"/>
      <c r="E153" s="186">
        <v>215535.84793518006</v>
      </c>
      <c r="F153" s="186"/>
      <c r="G153" s="186">
        <v>214731.41745107004</v>
      </c>
      <c r="H153" s="186"/>
      <c r="I153" s="186">
        <v>214134.16089574996</v>
      </c>
      <c r="J153" s="186"/>
      <c r="K153" s="186">
        <v>217914</v>
      </c>
      <c r="L153" s="186"/>
      <c r="M153" s="186">
        <v>211656.86505283005</v>
      </c>
      <c r="N153" s="186"/>
      <c r="O153" s="186">
        <v>210566.99380969006</v>
      </c>
      <c r="P153" s="186"/>
      <c r="Q153" s="186">
        <v>186032.67006503002</v>
      </c>
      <c r="R153" s="186"/>
      <c r="S153" s="186">
        <v>191818.07577903997</v>
      </c>
      <c r="T153" s="186"/>
      <c r="U153" s="186">
        <v>180275.36278006999</v>
      </c>
      <c r="V153" s="186"/>
      <c r="W153" s="186">
        <v>176333.49539519998</v>
      </c>
      <c r="X153" s="186"/>
      <c r="Y153" s="186">
        <v>174614.23396687992</v>
      </c>
      <c r="Z153" s="186"/>
      <c r="AA153" s="186">
        <v>175448.9929098</v>
      </c>
      <c r="AB153" s="186"/>
      <c r="AC153" s="186">
        <v>169775.73335999995</v>
      </c>
      <c r="AD153" s="186"/>
      <c r="AE153" s="186">
        <v>170546.8206686</v>
      </c>
      <c r="AF153" s="186"/>
      <c r="AG153" s="186">
        <v>170916.07891452996</v>
      </c>
      <c r="AH153" s="186"/>
      <c r="AI153" s="186">
        <v>168997.49016320001</v>
      </c>
      <c r="AJ153" s="186"/>
      <c r="AK153" s="186">
        <v>159780.56085685003</v>
      </c>
      <c r="AL153" s="186"/>
      <c r="AM153" s="186">
        <v>155459.3492767002</v>
      </c>
      <c r="AN153" s="186"/>
      <c r="AO153" s="186">
        <v>154316.1543066302</v>
      </c>
      <c r="AP153" s="186"/>
      <c r="AQ153" s="186">
        <v>155242.86618750019</v>
      </c>
      <c r="AR153" s="186"/>
      <c r="AS153" s="186">
        <v>150118.14197999999</v>
      </c>
      <c r="AT153" s="186"/>
      <c r="AU153" s="186">
        <v>146073.80200999998</v>
      </c>
      <c r="AV153" s="186"/>
      <c r="AW153" s="186">
        <v>148898.13930000001</v>
      </c>
      <c r="AX153" s="186"/>
      <c r="AY153" s="186">
        <v>147197.40538354</v>
      </c>
      <c r="AZ153" s="186"/>
      <c r="BA153" s="186">
        <v>143586</v>
      </c>
      <c r="BB153" s="186"/>
      <c r="BC153" s="186">
        <v>134782.94005149015</v>
      </c>
      <c r="BD153" s="186"/>
      <c r="BE153" s="186">
        <v>136568.11884102001</v>
      </c>
      <c r="BF153" s="191"/>
      <c r="BG153" s="186">
        <v>130854.10594534002</v>
      </c>
      <c r="BH153" s="191"/>
      <c r="BI153" s="186">
        <v>126291.54656699001</v>
      </c>
      <c r="BJ153" s="191"/>
      <c r="BK153" s="186">
        <v>123471.57226353404</v>
      </c>
      <c r="BL153" s="191"/>
      <c r="BM153" s="186">
        <v>121318.88338399999</v>
      </c>
      <c r="BN153" s="191"/>
      <c r="BO153" s="186">
        <v>119591.87386200001</v>
      </c>
      <c r="BP153" s="191"/>
      <c r="BQ153" s="186">
        <v>114088.20773600001</v>
      </c>
      <c r="BR153" s="191"/>
      <c r="BS153" s="186">
        <v>108321.32653799999</v>
      </c>
      <c r="BT153" s="191"/>
      <c r="BU153">
        <v>106311.634504</v>
      </c>
      <c r="BW153">
        <v>101861.10500000003</v>
      </c>
    </row>
    <row r="154" spans="1:75" ht="13.5" thickBot="1">
      <c r="A154" s="232" t="s">
        <v>908</v>
      </c>
      <c r="B154" s="193" t="s">
        <v>153</v>
      </c>
      <c r="C154" s="205">
        <v>0.12504313046356216</v>
      </c>
      <c r="D154" s="205"/>
      <c r="E154" s="205">
        <v>0.121770262227948</v>
      </c>
      <c r="F154" s="205"/>
      <c r="G154" s="205">
        <v>0.12963506094245869</v>
      </c>
      <c r="H154" s="205"/>
      <c r="I154" s="205">
        <v>0.12601974162729487</v>
      </c>
      <c r="J154" s="205"/>
      <c r="K154" s="205">
        <v>0.12</v>
      </c>
      <c r="L154" s="205"/>
      <c r="M154" s="205">
        <v>0.11892763907283162</v>
      </c>
      <c r="N154" s="205"/>
      <c r="O154" s="205">
        <v>0.12448832465971076</v>
      </c>
      <c r="P154" s="205"/>
      <c r="Q154" s="205">
        <v>0.12100736191407073</v>
      </c>
      <c r="R154" s="205"/>
      <c r="S154" s="205">
        <v>0.11321165831204173</v>
      </c>
      <c r="T154" s="205"/>
      <c r="U154" s="205">
        <v>0.11460708117994765</v>
      </c>
      <c r="V154" s="205"/>
      <c r="W154" s="205">
        <v>0.11716288752932177</v>
      </c>
      <c r="X154" s="205"/>
      <c r="Y154" s="205">
        <v>0.11573411238790031</v>
      </c>
      <c r="Z154" s="205"/>
      <c r="AA154" s="205">
        <v>0.11322157173191978</v>
      </c>
      <c r="AB154" s="205"/>
      <c r="AC154" s="205">
        <v>0.11343239300327063</v>
      </c>
      <c r="AD154" s="205"/>
      <c r="AE154" s="205">
        <v>0.11683158019133053</v>
      </c>
      <c r="AF154" s="205"/>
      <c r="AG154" s="205">
        <v>0.1134639701545445</v>
      </c>
      <c r="AH154" s="205"/>
      <c r="AI154" s="205">
        <v>0.111186036303524</v>
      </c>
      <c r="AJ154" s="205"/>
      <c r="AK154" s="205">
        <v>0.11477524802932738</v>
      </c>
      <c r="AL154" s="205"/>
      <c r="AM154" s="205">
        <v>0.1203263279132584</v>
      </c>
      <c r="AN154" s="205"/>
      <c r="AO154" s="205">
        <v>0.12145725882442313</v>
      </c>
      <c r="AP154" s="205"/>
      <c r="AQ154" s="205">
        <v>0.11460378465469563</v>
      </c>
      <c r="AR154" s="205"/>
      <c r="AS154" s="205">
        <v>0.11527197753570279</v>
      </c>
      <c r="AT154" s="205"/>
      <c r="AU154" s="205">
        <v>0.11730686540785003</v>
      </c>
      <c r="AV154" s="205"/>
      <c r="AW154" s="205">
        <v>0.1119</v>
      </c>
      <c r="AX154" s="205"/>
      <c r="AY154" s="205">
        <v>0.11035730996401436</v>
      </c>
      <c r="AZ154" s="205"/>
      <c r="BA154" s="205">
        <v>0.108</v>
      </c>
      <c r="BB154" s="205"/>
      <c r="BC154" s="205">
        <v>0.11798871483234259</v>
      </c>
      <c r="BD154" s="205"/>
      <c r="BE154" s="205">
        <v>0.11555861908548024</v>
      </c>
      <c r="BF154" s="199"/>
      <c r="BG154" s="205">
        <v>0.11531044715901285</v>
      </c>
      <c r="BH154" s="199"/>
      <c r="BI154" s="205">
        <v>0.11564007717051172</v>
      </c>
      <c r="BJ154" s="199"/>
      <c r="BK154" s="205">
        <v>0.11955416418467112</v>
      </c>
      <c r="BL154" s="199"/>
      <c r="BM154" s="205">
        <v>0.11352653034569904</v>
      </c>
      <c r="BN154" s="199"/>
      <c r="BO154" s="205">
        <v>0.11221353100032086</v>
      </c>
      <c r="BP154" s="199"/>
      <c r="BQ154" s="205">
        <v>0.11400827046120475</v>
      </c>
      <c r="BR154" s="199"/>
      <c r="BS154" s="205">
        <v>0.12307100552393743</v>
      </c>
      <c r="BT154" s="199"/>
      <c r="BU154">
        <v>0.12219924066552849</v>
      </c>
      <c r="BW154">
        <v>0.12143740528590471</v>
      </c>
    </row>
    <row r="155" spans="1:75">
      <c r="A155" s="180"/>
      <c r="B155" s="183"/>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91"/>
      <c r="AA155" s="191"/>
      <c r="AB155" s="191"/>
      <c r="AC155" s="191"/>
      <c r="AD155" s="191"/>
      <c r="AE155" s="191"/>
      <c r="AF155" s="191"/>
      <c r="AG155" s="191"/>
      <c r="AH155" s="191"/>
      <c r="AI155" s="191"/>
      <c r="AJ155" s="191"/>
      <c r="AK155" s="191"/>
      <c r="AL155" s="191"/>
      <c r="AM155" s="191"/>
      <c r="AN155" s="191"/>
      <c r="AO155" s="191"/>
      <c r="AP155" s="191"/>
      <c r="AQ155" s="191"/>
      <c r="AR155" s="191"/>
      <c r="AS155" s="191"/>
      <c r="AT155" s="191"/>
      <c r="AU155" s="191"/>
      <c r="AV155" s="191"/>
      <c r="AW155" s="191"/>
      <c r="AX155" s="191"/>
      <c r="AY155" s="191"/>
      <c r="AZ155" s="191"/>
      <c r="BA155" s="191"/>
      <c r="BB155" s="191"/>
      <c r="BC155" s="191"/>
      <c r="BD155" s="191"/>
      <c r="BE155" s="191"/>
      <c r="BF155" s="191"/>
      <c r="BG155" s="191"/>
      <c r="BH155" s="191"/>
      <c r="BI155" s="191"/>
      <c r="BJ155" s="191"/>
      <c r="BK155" s="191"/>
      <c r="BL155" s="191"/>
      <c r="BM155" s="191"/>
      <c r="BN155" s="191"/>
      <c r="BO155" s="191"/>
      <c r="BP155" s="191"/>
      <c r="BQ155" s="191"/>
      <c r="BR155" s="191"/>
      <c r="BS155" s="191"/>
      <c r="BT155" s="191"/>
    </row>
    <row r="156" spans="1:75">
      <c r="A156" s="180"/>
      <c r="B156" s="183"/>
      <c r="C156" s="191"/>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c r="AA156" s="191"/>
      <c r="AB156" s="191"/>
      <c r="AC156" s="191"/>
      <c r="AD156" s="191"/>
      <c r="AE156" s="191"/>
      <c r="AF156" s="191"/>
      <c r="AG156" s="191"/>
      <c r="AH156" s="191"/>
      <c r="AI156" s="191"/>
      <c r="AJ156" s="191"/>
      <c r="AK156" s="191"/>
      <c r="AL156" s="191"/>
      <c r="AM156" s="191"/>
      <c r="AN156" s="191"/>
      <c r="AO156" s="191"/>
      <c r="AP156" s="191"/>
      <c r="AQ156" s="191"/>
      <c r="AR156" s="191"/>
      <c r="AS156" s="191"/>
      <c r="AT156" s="191"/>
      <c r="AU156" s="191"/>
      <c r="AV156" s="191"/>
      <c r="AW156" s="191"/>
      <c r="AX156" s="191"/>
      <c r="AY156" s="191"/>
      <c r="AZ156" s="191"/>
      <c r="BA156" s="191"/>
      <c r="BB156" s="191"/>
      <c r="BC156" s="191"/>
      <c r="BD156" s="191"/>
      <c r="BE156" s="191"/>
      <c r="BF156" s="191"/>
      <c r="BG156" s="191"/>
      <c r="BH156" s="191"/>
      <c r="BI156" s="191"/>
      <c r="BJ156" s="191"/>
      <c r="BK156" s="191"/>
      <c r="BL156" s="191"/>
      <c r="BM156" s="191"/>
      <c r="BN156" s="191"/>
      <c r="BO156" s="191"/>
      <c r="BP156" s="191"/>
      <c r="BQ156" s="191"/>
      <c r="BR156" s="191"/>
      <c r="BS156" s="191"/>
      <c r="BT156" s="191"/>
    </row>
    <row r="157" spans="1:75">
      <c r="B157" s="183" t="s">
        <v>277</v>
      </c>
      <c r="C157" s="186">
        <v>27339.490747709999</v>
      </c>
      <c r="D157" s="186"/>
      <c r="E157" s="186">
        <v>26245.856722590001</v>
      </c>
      <c r="F157" s="186"/>
      <c r="G157" s="186">
        <v>27836.720387530004</v>
      </c>
      <c r="H157" s="186"/>
      <c r="I157" s="186">
        <v>26985.131629660002</v>
      </c>
      <c r="J157" s="186"/>
      <c r="K157" s="186">
        <v>26095</v>
      </c>
      <c r="L157" s="186"/>
      <c r="M157" s="186">
        <v>25171.851254289999</v>
      </c>
      <c r="N157" s="186"/>
      <c r="O157" s="186">
        <v>26213.132288000001</v>
      </c>
      <c r="P157" s="186"/>
      <c r="Q157" s="186">
        <v>22511.3226344</v>
      </c>
      <c r="R157" s="186"/>
      <c r="S157" s="186">
        <v>21716.042453170001</v>
      </c>
      <c r="T157" s="186"/>
      <c r="U157" s="186">
        <v>20660.833136879995</v>
      </c>
      <c r="V157" s="186"/>
      <c r="W157" s="186">
        <v>20659.741488639993</v>
      </c>
      <c r="X157" s="186"/>
      <c r="Y157" s="186">
        <v>20208.823378450001</v>
      </c>
      <c r="Z157" s="186"/>
      <c r="AA157" s="186">
        <v>19864.610736030005</v>
      </c>
      <c r="AB157" s="186"/>
      <c r="AC157" s="186">
        <v>19258.067708909999</v>
      </c>
      <c r="AD157" s="186"/>
      <c r="AE157" s="186">
        <v>19925.254555320007</v>
      </c>
      <c r="AF157" s="186"/>
      <c r="AG157" s="186">
        <v>19392.81687689</v>
      </c>
      <c r="AH157" s="186"/>
      <c r="AI157" s="186">
        <v>18790.161076489996</v>
      </c>
      <c r="AJ157" s="186"/>
      <c r="AK157" s="186">
        <v>18338.85350261</v>
      </c>
      <c r="AL157" s="186"/>
      <c r="AM157" s="186">
        <v>18705.852638249999</v>
      </c>
      <c r="AN157" s="186"/>
      <c r="AO157" s="186">
        <v>18742.817094410002</v>
      </c>
      <c r="AP157" s="186"/>
      <c r="AQ157" s="186">
        <v>17791.42000573</v>
      </c>
      <c r="AR157" s="186"/>
      <c r="AS157" s="186">
        <v>17304.41509002</v>
      </c>
      <c r="AT157" s="186"/>
      <c r="AU157" s="186">
        <v>17135.459832</v>
      </c>
      <c r="AV157" s="186"/>
      <c r="AW157" s="186">
        <v>16654.883689999999</v>
      </c>
      <c r="AX157" s="186"/>
      <c r="AY157" s="186">
        <v>16244.309691809998</v>
      </c>
      <c r="AZ157" s="186"/>
      <c r="BA157" s="186">
        <v>15503.907545069998</v>
      </c>
      <c r="BB157" s="186"/>
      <c r="BC157" s="186">
        <v>15902.865877999999</v>
      </c>
      <c r="BD157" s="186"/>
      <c r="BE157" s="186">
        <v>15781.623224370029</v>
      </c>
      <c r="BF157" s="191"/>
      <c r="BG157" s="186">
        <v>15088.845469150001</v>
      </c>
      <c r="BH157" s="191"/>
      <c r="BI157" s="186">
        <v>14604.36419099</v>
      </c>
      <c r="BJ157" s="186"/>
      <c r="BK157" s="186">
        <v>14761.540622534032</v>
      </c>
      <c r="BL157" s="186"/>
      <c r="BM157" s="186">
        <v>13772.911895999998</v>
      </c>
      <c r="BN157" s="191"/>
      <c r="BO157" s="186">
        <v>13419.826445000001</v>
      </c>
      <c r="BP157" s="191"/>
      <c r="BQ157" s="214">
        <v>13006.999244000001</v>
      </c>
      <c r="BR157" s="191"/>
      <c r="BS157" s="214">
        <v>13331.214576718428</v>
      </c>
      <c r="BT157" s="191"/>
      <c r="BU157">
        <v>12991.201010299999</v>
      </c>
      <c r="BW157">
        <v>12369.748290755098</v>
      </c>
    </row>
    <row r="158" spans="1:75">
      <c r="B158" s="197" t="s">
        <v>279</v>
      </c>
      <c r="C158" s="186">
        <v>276.54102</v>
      </c>
      <c r="D158" s="186"/>
      <c r="E158" s="186">
        <v>270.84610900000001</v>
      </c>
      <c r="F158" s="186"/>
      <c r="G158" s="186">
        <v>294.29465099999999</v>
      </c>
      <c r="H158" s="186"/>
      <c r="I158" s="186">
        <v>287.93524300000001</v>
      </c>
      <c r="J158" s="186"/>
      <c r="K158" s="186">
        <v>279</v>
      </c>
      <c r="L158" s="186"/>
      <c r="M158" s="186">
        <v>270.93615999999997</v>
      </c>
      <c r="N158" s="186"/>
      <c r="O158" s="186">
        <v>292.60876300000001</v>
      </c>
      <c r="P158" s="186"/>
      <c r="Q158" s="186">
        <v>286.63840599999997</v>
      </c>
      <c r="R158" s="186"/>
      <c r="S158" s="186">
        <v>278.66762299999999</v>
      </c>
      <c r="T158" s="186"/>
      <c r="U158" s="186">
        <v>271.11507799999998</v>
      </c>
      <c r="V158" s="186"/>
      <c r="W158" s="186">
        <v>267.33081199999998</v>
      </c>
      <c r="X158" s="186"/>
      <c r="Y158" s="186">
        <v>262.19410900000003</v>
      </c>
      <c r="Z158" s="186"/>
      <c r="AA158" s="186">
        <v>277.68943200000001</v>
      </c>
      <c r="AB158" s="186"/>
      <c r="AC158" s="186">
        <v>271.79663499999998</v>
      </c>
      <c r="AD158" s="186"/>
      <c r="AE158" s="186">
        <v>285.50674900000001</v>
      </c>
      <c r="AF158" s="186"/>
      <c r="AG158" s="186">
        <v>161.97493399999999</v>
      </c>
      <c r="AH158" s="186"/>
      <c r="AI158" s="186">
        <v>186.08550500000001</v>
      </c>
      <c r="AJ158" s="186"/>
      <c r="AK158" s="186">
        <v>110.066487</v>
      </c>
      <c r="AL158" s="186"/>
      <c r="AM158" s="186">
        <v>116.334711</v>
      </c>
      <c r="AN158" s="186"/>
      <c r="AO158" s="186">
        <v>114.593974</v>
      </c>
      <c r="AP158" s="186"/>
      <c r="AQ158" s="186">
        <v>112.42981</v>
      </c>
      <c r="AR158" s="186"/>
      <c r="AS158" s="186">
        <v>109.570846</v>
      </c>
      <c r="AT158" s="186"/>
      <c r="AU158" s="186">
        <v>113.26664</v>
      </c>
      <c r="AV158" s="186"/>
      <c r="AW158" s="186">
        <v>112.57595999999999</v>
      </c>
      <c r="AX158" s="186"/>
      <c r="AY158" s="186">
        <v>110.50827200000001</v>
      </c>
      <c r="AZ158" s="186"/>
      <c r="BA158" s="186">
        <v>108.83542270000001</v>
      </c>
      <c r="BB158" s="186"/>
      <c r="BC158" s="186">
        <v>113.514532</v>
      </c>
      <c r="BD158" s="186"/>
      <c r="BE158" s="186">
        <v>100.881528</v>
      </c>
      <c r="BF158" s="191"/>
      <c r="BG158" s="186">
        <v>100.21979899999999</v>
      </c>
      <c r="BH158" s="191"/>
      <c r="BI158" s="186">
        <v>98.409527999999995</v>
      </c>
      <c r="BJ158" s="186"/>
      <c r="BK158" s="186">
        <v>102.476</v>
      </c>
      <c r="BL158" s="186"/>
      <c r="BM158" s="186">
        <v>94.432304000000002</v>
      </c>
      <c r="BN158" s="191"/>
      <c r="BO158" s="186">
        <v>92.616168999999999</v>
      </c>
      <c r="BP158" s="191"/>
      <c r="BQ158" s="214">
        <v>57.376956999999997</v>
      </c>
      <c r="BR158" s="191"/>
      <c r="BS158" s="214">
        <v>62.4</v>
      </c>
      <c r="BT158" s="191"/>
      <c r="BU158">
        <v>53.335999999999999</v>
      </c>
      <c r="BW158">
        <v>49</v>
      </c>
    </row>
    <row r="159" spans="1:75">
      <c r="B159" s="197" t="s">
        <v>280</v>
      </c>
      <c r="C159" s="186"/>
      <c r="D159" s="186"/>
      <c r="E159" s="186"/>
      <c r="F159" s="186"/>
      <c r="G159" s="186"/>
      <c r="H159" s="186"/>
      <c r="I159" s="186"/>
      <c r="J159" s="186"/>
      <c r="K159" s="186"/>
      <c r="L159" s="186"/>
      <c r="M159" s="186"/>
      <c r="N159" s="186"/>
      <c r="O159" s="186"/>
      <c r="P159" s="186"/>
      <c r="Q159" s="186"/>
      <c r="R159" s="186"/>
      <c r="S159" s="186"/>
      <c r="T159" s="186"/>
      <c r="U159" s="186"/>
      <c r="V159" s="186"/>
      <c r="W159" s="186"/>
      <c r="X159" s="186"/>
      <c r="Y159" s="186"/>
      <c r="Z159" s="186"/>
      <c r="AA159" s="186"/>
      <c r="AB159" s="186"/>
      <c r="AC159" s="186"/>
      <c r="AD159" s="186"/>
      <c r="AE159" s="186"/>
      <c r="AF159" s="186"/>
      <c r="AG159" s="186"/>
      <c r="AH159" s="186"/>
      <c r="AI159" s="186"/>
      <c r="AJ159" s="186"/>
      <c r="AK159" s="186"/>
      <c r="AL159" s="186"/>
      <c r="AM159" s="186"/>
      <c r="AN159" s="186"/>
      <c r="AO159" s="186"/>
      <c r="AP159" s="186"/>
      <c r="AQ159" s="186">
        <v>23.892459890000001</v>
      </c>
      <c r="AR159" s="186"/>
      <c r="AS159" s="186">
        <v>28.696660000000001</v>
      </c>
      <c r="AT159" s="186"/>
      <c r="AU159" s="186">
        <v>29.296659999999999</v>
      </c>
      <c r="AV159" s="186"/>
      <c r="AW159" s="186">
        <v>30.43666</v>
      </c>
      <c r="AX159" s="186"/>
      <c r="AY159" s="186">
        <v>31.936659890000001</v>
      </c>
      <c r="AZ159" s="186"/>
      <c r="BA159" s="186">
        <v>31.93666</v>
      </c>
      <c r="BB159" s="186"/>
      <c r="BC159" s="186">
        <v>12.411659999999998</v>
      </c>
      <c r="BD159" s="186"/>
      <c r="BE159" s="186">
        <v>12.96165989</v>
      </c>
      <c r="BF159" s="191"/>
      <c r="BG159" s="186">
        <v>14.46165989</v>
      </c>
      <c r="BH159" s="191"/>
      <c r="BI159" s="186">
        <v>14.56165989</v>
      </c>
      <c r="BJ159" s="186"/>
      <c r="BK159" s="186">
        <v>14.661659999999999</v>
      </c>
      <c r="BL159" s="186"/>
      <c r="BM159" s="186">
        <v>16.509160000000001</v>
      </c>
      <c r="BN159" s="191"/>
      <c r="BO159" s="186">
        <v>19.009160000000001</v>
      </c>
      <c r="BP159" s="191"/>
      <c r="BQ159" s="214">
        <v>19.237159999999999</v>
      </c>
      <c r="BR159" s="191"/>
      <c r="BS159" s="214">
        <v>19.520132000000004</v>
      </c>
      <c r="BT159" s="191"/>
      <c r="BU159">
        <v>23.610119999999998</v>
      </c>
      <c r="BW159">
        <v>28.733000000000001</v>
      </c>
    </row>
    <row r="160" spans="1:75">
      <c r="B160" s="197" t="s">
        <v>281</v>
      </c>
      <c r="C160" s="186">
        <v>2169.86</v>
      </c>
      <c r="D160" s="186"/>
      <c r="E160" s="186">
        <v>1870.86</v>
      </c>
      <c r="F160" s="186"/>
      <c r="G160" s="186">
        <v>1870.86</v>
      </c>
      <c r="H160" s="186"/>
      <c r="I160" s="186">
        <v>1870.86</v>
      </c>
      <c r="J160" s="186"/>
      <c r="K160" s="186">
        <v>1871</v>
      </c>
      <c r="L160" s="186"/>
      <c r="M160" s="186">
        <v>1820.86</v>
      </c>
      <c r="N160" s="186"/>
      <c r="O160" s="186">
        <v>1820.86</v>
      </c>
      <c r="P160" s="186"/>
      <c r="Q160" s="186">
        <v>1720.9208404799999</v>
      </c>
      <c r="R160" s="186"/>
      <c r="S160" s="186">
        <v>1919.86</v>
      </c>
      <c r="T160" s="186"/>
      <c r="U160" s="186">
        <v>1500</v>
      </c>
      <c r="V160" s="186"/>
      <c r="W160" s="186">
        <v>1000</v>
      </c>
      <c r="X160" s="186"/>
      <c r="Y160" s="186">
        <v>1000</v>
      </c>
      <c r="Z160" s="186"/>
      <c r="AA160" s="186">
        <v>1000</v>
      </c>
      <c r="AB160" s="186"/>
      <c r="AC160" s="186">
        <v>1000</v>
      </c>
      <c r="AD160" s="186"/>
      <c r="AE160" s="186">
        <v>1000</v>
      </c>
      <c r="AF160" s="186"/>
      <c r="AG160" s="186">
        <v>1000</v>
      </c>
      <c r="AH160" s="186"/>
      <c r="AI160" s="186">
        <v>1000</v>
      </c>
      <c r="AJ160" s="186"/>
      <c r="AK160" s="186">
        <v>1000</v>
      </c>
      <c r="AL160" s="186"/>
      <c r="AM160" s="186">
        <v>1000</v>
      </c>
      <c r="AN160" s="186"/>
      <c r="AO160" s="186">
        <v>1000</v>
      </c>
      <c r="AP160" s="186"/>
      <c r="AQ160" s="186">
        <v>650</v>
      </c>
      <c r="AR160" s="186"/>
      <c r="AS160" s="186">
        <v>650</v>
      </c>
      <c r="AT160" s="186"/>
      <c r="AU160" s="186">
        <v>650</v>
      </c>
      <c r="AV160" s="186"/>
      <c r="AW160" s="186">
        <v>650</v>
      </c>
      <c r="AX160" s="186"/>
      <c r="AY160" s="186">
        <v>650</v>
      </c>
      <c r="AZ160" s="186"/>
      <c r="BA160" s="186">
        <v>300</v>
      </c>
      <c r="BB160" s="186"/>
      <c r="BC160" s="186">
        <v>300.00475699999998</v>
      </c>
      <c r="BD160" s="186"/>
      <c r="BE160" s="186">
        <v>493.44836554</v>
      </c>
      <c r="BF160" s="191"/>
      <c r="BG160" s="186">
        <v>200</v>
      </c>
      <c r="BH160" s="191"/>
      <c r="BI160" s="186">
        <v>200</v>
      </c>
      <c r="BJ160" s="186"/>
      <c r="BK160" s="186">
        <v>400</v>
      </c>
      <c r="BL160" s="186"/>
      <c r="BM160" s="186">
        <v>400</v>
      </c>
      <c r="BN160" s="191"/>
      <c r="BO160" s="186">
        <v>400</v>
      </c>
      <c r="BP160" s="191"/>
      <c r="BQ160" s="214">
        <v>400</v>
      </c>
      <c r="BR160" s="191"/>
      <c r="BS160" s="214">
        <v>400</v>
      </c>
      <c r="BT160" s="191"/>
      <c r="BU160">
        <v>400</v>
      </c>
      <c r="BW160">
        <v>400</v>
      </c>
    </row>
    <row r="161" spans="1:76">
      <c r="B161" s="197" t="s">
        <v>282</v>
      </c>
      <c r="C161" s="186">
        <v>24893.089727709998</v>
      </c>
      <c r="D161" s="186"/>
      <c r="E161" s="186">
        <v>24104.150613590002</v>
      </c>
      <c r="F161" s="186"/>
      <c r="G161" s="186">
        <v>25671.565736530003</v>
      </c>
      <c r="H161" s="186"/>
      <c r="I161" s="186">
        <v>24826.336386660001</v>
      </c>
      <c r="J161" s="186"/>
      <c r="K161" s="186">
        <v>23945</v>
      </c>
      <c r="L161" s="186"/>
      <c r="M161" s="186">
        <v>23080.055094289997</v>
      </c>
      <c r="N161" s="186"/>
      <c r="O161" s="186">
        <v>24099.663525</v>
      </c>
      <c r="P161" s="186"/>
      <c r="Q161" s="186">
        <v>20503.76338792</v>
      </c>
      <c r="R161" s="186"/>
      <c r="S161" s="186">
        <v>19517.514830169999</v>
      </c>
      <c r="T161" s="186"/>
      <c r="U161" s="186">
        <v>18889.718058879997</v>
      </c>
      <c r="V161" s="186"/>
      <c r="W161" s="186">
        <v>19392.410676639993</v>
      </c>
      <c r="X161" s="186"/>
      <c r="Y161" s="186">
        <v>18946.629269450001</v>
      </c>
      <c r="Z161" s="186"/>
      <c r="AA161" s="186">
        <v>18586.921304030006</v>
      </c>
      <c r="AB161" s="186"/>
      <c r="AC161" s="186">
        <v>17986.27107391</v>
      </c>
      <c r="AD161" s="186"/>
      <c r="AE161" s="186">
        <v>18639.747806320007</v>
      </c>
      <c r="AF161" s="186"/>
      <c r="AG161" s="186">
        <v>18230.841942889998</v>
      </c>
      <c r="AH161" s="186"/>
      <c r="AI161" s="186">
        <v>17604.075571489997</v>
      </c>
      <c r="AJ161" s="186"/>
      <c r="AK161" s="186">
        <v>17228.78701561</v>
      </c>
      <c r="AL161" s="186"/>
      <c r="AM161" s="186">
        <v>17589.517927249999</v>
      </c>
      <c r="AN161" s="186"/>
      <c r="AO161" s="186">
        <v>17628.223120410003</v>
      </c>
      <c r="AP161" s="186"/>
      <c r="AQ161" s="186">
        <v>17005.097735839998</v>
      </c>
      <c r="AR161" s="186"/>
      <c r="AS161" s="186">
        <v>16516.14758402</v>
      </c>
      <c r="AT161" s="186"/>
      <c r="AU161" s="186">
        <v>16342.896531999999</v>
      </c>
      <c r="AV161" s="186"/>
      <c r="AW161" s="186">
        <v>15861.871070000001</v>
      </c>
      <c r="AX161" s="186"/>
      <c r="AY161" s="186">
        <v>15451.864759919999</v>
      </c>
      <c r="AZ161" s="186"/>
      <c r="BA161" s="186">
        <v>15063.135462369999</v>
      </c>
      <c r="BB161" s="186"/>
      <c r="BC161" s="186">
        <v>15476.934928999999</v>
      </c>
      <c r="BD161" s="186"/>
      <c r="BE161" s="186">
        <v>15174.33167094003</v>
      </c>
      <c r="BF161" s="191"/>
      <c r="BG161" s="186">
        <v>14774.164010260001</v>
      </c>
      <c r="BH161" s="191"/>
      <c r="BI161" s="186">
        <v>14291.3930031</v>
      </c>
      <c r="BJ161" s="186"/>
      <c r="BK161" s="186">
        <v>14244.402962534032</v>
      </c>
      <c r="BL161" s="186"/>
      <c r="BM161" s="186">
        <v>13261.970431999998</v>
      </c>
      <c r="BN161" s="191"/>
      <c r="BO161" s="186">
        <v>12908.201116</v>
      </c>
      <c r="BP161" s="191"/>
      <c r="BQ161" s="214">
        <v>12530.385127</v>
      </c>
      <c r="BR161" s="191"/>
      <c r="BS161" s="214">
        <v>12849.294444718429</v>
      </c>
      <c r="BT161" s="191"/>
      <c r="BU161">
        <v>12514.254890300001</v>
      </c>
      <c r="BW161">
        <v>11892.015290755098</v>
      </c>
    </row>
    <row r="162" spans="1:76">
      <c r="B162" s="183" t="s">
        <v>283</v>
      </c>
      <c r="C162" s="216">
        <v>0.73118664791419297</v>
      </c>
      <c r="D162" s="216"/>
      <c r="E162" s="216">
        <v>0.73118558800785971</v>
      </c>
      <c r="F162" s="216"/>
      <c r="G162" s="216">
        <v>0.73167655333099435</v>
      </c>
      <c r="H162" s="216"/>
      <c r="I162" s="216">
        <v>0.73167899093923949</v>
      </c>
      <c r="J162" s="216"/>
      <c r="K162" s="216">
        <v>0.73163579999999995</v>
      </c>
      <c r="L162" s="216"/>
      <c r="M162" s="216">
        <v>0.73162841020056435</v>
      </c>
      <c r="N162" s="216"/>
      <c r="O162" s="216">
        <v>0.73203410000000002</v>
      </c>
      <c r="P162" s="216"/>
      <c r="Q162" s="216">
        <v>0.69960528003986322</v>
      </c>
      <c r="R162" s="216"/>
      <c r="S162" s="216">
        <v>0.69960574884878224</v>
      </c>
      <c r="T162" s="216"/>
      <c r="U162" s="216">
        <v>0.69949079054351304</v>
      </c>
      <c r="V162" s="216"/>
      <c r="W162" s="216">
        <v>0.69949079054351315</v>
      </c>
      <c r="X162" s="216"/>
      <c r="Y162" s="216">
        <v>0.69950480389027947</v>
      </c>
      <c r="Z162" s="216"/>
      <c r="AA162" s="216">
        <v>0.69938536839651599</v>
      </c>
      <c r="AB162" s="216"/>
      <c r="AC162" s="216">
        <v>0.700402305828426</v>
      </c>
      <c r="AD162" s="216"/>
      <c r="AE162" s="216">
        <v>0.70040230582842555</v>
      </c>
      <c r="AF162" s="216"/>
      <c r="AG162" s="216">
        <v>0.70023808442702717</v>
      </c>
      <c r="AH162" s="216"/>
      <c r="AI162" s="216">
        <v>0.70023832041472878</v>
      </c>
      <c r="AJ162" s="216"/>
      <c r="AK162" s="216">
        <v>0.70023856101290516</v>
      </c>
      <c r="AL162" s="216"/>
      <c r="AM162" s="216">
        <v>0.70004162093386768</v>
      </c>
      <c r="AN162" s="216"/>
      <c r="AO162" s="216">
        <v>0.6964875333450522</v>
      </c>
      <c r="AP162" s="216"/>
      <c r="AQ162" s="216">
        <v>0.696274605713462</v>
      </c>
      <c r="AR162" s="216"/>
      <c r="AS162" s="216">
        <v>0.696274605713462</v>
      </c>
      <c r="AT162" s="216"/>
      <c r="AU162" s="216">
        <v>0.69997791239999996</v>
      </c>
      <c r="AV162" s="216"/>
      <c r="AW162" s="216">
        <v>0.70099912411646903</v>
      </c>
      <c r="AX162" s="216"/>
      <c r="AY162" s="216">
        <v>0.70099912411646903</v>
      </c>
      <c r="AZ162" s="216"/>
      <c r="BA162" s="216">
        <v>0.70099912411646903</v>
      </c>
      <c r="BB162" s="216"/>
      <c r="BC162" s="216">
        <v>0.70099912415633248</v>
      </c>
      <c r="BD162" s="216"/>
      <c r="BE162" s="216">
        <v>0.69355058599999997</v>
      </c>
      <c r="BF162" s="191"/>
      <c r="BG162" s="216">
        <v>0.69355058599999997</v>
      </c>
      <c r="BH162" s="216"/>
      <c r="BI162" s="216">
        <v>0.69355058599999997</v>
      </c>
      <c r="BJ162" s="216"/>
      <c r="BK162" s="216">
        <v>0.69255300847357781</v>
      </c>
      <c r="BL162" s="216"/>
      <c r="BM162" s="216">
        <v>0.67552884523400603</v>
      </c>
      <c r="BN162" s="216"/>
      <c r="BO162" s="216">
        <v>0.67552884523400603</v>
      </c>
      <c r="BP162" s="217"/>
      <c r="BQ162" s="214">
        <v>0.67552884523400603</v>
      </c>
      <c r="BR162" s="214"/>
      <c r="BS162" s="214">
        <v>0.67527848656046996</v>
      </c>
      <c r="BT162" s="214"/>
      <c r="BU162">
        <v>0.67909544299689906</v>
      </c>
      <c r="BW162">
        <v>0.67294279680764146</v>
      </c>
    </row>
    <row r="163" spans="1:76">
      <c r="B163" s="197" t="s">
        <v>284</v>
      </c>
      <c r="C163" s="186">
        <v>18201.494834231504</v>
      </c>
      <c r="D163" s="186"/>
      <c r="E163" s="186">
        <v>17624.607539827819</v>
      </c>
      <c r="F163" s="186"/>
      <c r="G163" s="186">
        <v>18783.282736714322</v>
      </c>
      <c r="H163" s="186"/>
      <c r="I163" s="186">
        <v>18164.908756109515</v>
      </c>
      <c r="J163" s="186"/>
      <c r="K163" s="186">
        <v>17519</v>
      </c>
      <c r="L163" s="186"/>
      <c r="M163" s="186">
        <v>16886.024015976825</v>
      </c>
      <c r="N163" s="186"/>
      <c r="O163" s="186">
        <v>17641.775498826202</v>
      </c>
      <c r="P163" s="186"/>
      <c r="Q163" s="186">
        <v>14344.541126876866</v>
      </c>
      <c r="R163" s="186"/>
      <c r="S163" s="186">
        <v>13654.565578428295</v>
      </c>
      <c r="T163" s="186"/>
      <c r="U163" s="186">
        <v>13213.183818150042</v>
      </c>
      <c r="V163" s="186"/>
      <c r="W163" s="186">
        <v>13564.812674747373</v>
      </c>
      <c r="X163" s="186"/>
      <c r="Y163" s="186">
        <v>13253.258191508452</v>
      </c>
      <c r="Z163" s="186"/>
      <c r="AA163" s="186">
        <v>12999.420803576077</v>
      </c>
      <c r="AB163" s="186"/>
      <c r="AC163" s="186">
        <v>12597.625733421684</v>
      </c>
      <c r="AD163" s="186"/>
      <c r="AE163" s="186">
        <v>13055.322343606869</v>
      </c>
      <c r="AF163" s="186"/>
      <c r="AG163" s="186">
        <v>12765.929839581195</v>
      </c>
      <c r="AH163" s="186"/>
      <c r="AI163" s="186">
        <v>12327.048310634113</v>
      </c>
      <c r="AJ163" s="186"/>
      <c r="AK163" s="186">
        <v>12064.26102780857</v>
      </c>
      <c r="AL163" s="186"/>
      <c r="AM163" s="186">
        <v>12313.394641237413</v>
      </c>
      <c r="AN163" s="186"/>
      <c r="AO163" s="186">
        <v>12277.837638390582</v>
      </c>
      <c r="AP163" s="186"/>
      <c r="AQ163" s="186">
        <v>11840.21772114088</v>
      </c>
      <c r="AR163" s="186"/>
      <c r="AS163" s="186">
        <v>11499.774146968874</v>
      </c>
      <c r="AT163" s="186"/>
      <c r="AU163" s="186">
        <v>11439.666597038558</v>
      </c>
      <c r="AV163" s="186"/>
      <c r="AW163" s="186">
        <v>11119.15772691836</v>
      </c>
      <c r="AX163" s="186"/>
      <c r="AY163" s="186">
        <v>10831.743662670053</v>
      </c>
      <c r="AZ163" s="186"/>
      <c r="BA163" s="186">
        <v>10559.244765569094</v>
      </c>
      <c r="BB163" s="186"/>
      <c r="BC163" s="186">
        <v>10849.317829853549</v>
      </c>
      <c r="BD163" s="186"/>
      <c r="BE163" s="186">
        <v>10563.454521036645</v>
      </c>
      <c r="BF163" s="191"/>
      <c r="BG163" s="186">
        <v>10284.338953080276</v>
      </c>
      <c r="BH163" s="186"/>
      <c r="BI163" s="186">
        <v>9875.6371398569845</v>
      </c>
      <c r="BJ163" s="186"/>
      <c r="BK163" s="186">
        <v>9897.943889999633</v>
      </c>
      <c r="BL163" s="186"/>
      <c r="BM163" s="186">
        <v>8985.8324258674093</v>
      </c>
      <c r="BN163" s="186"/>
      <c r="BO163" s="186">
        <v>8743.3967177522609</v>
      </c>
      <c r="BP163" s="191"/>
      <c r="BQ163" s="214">
        <v>8464.6365951796743</v>
      </c>
      <c r="BR163" s="214"/>
      <c r="BS163" s="214">
        <v>8676.8521059993145</v>
      </c>
      <c r="BT163" s="214"/>
      <c r="BU163">
        <v>8498.3734685043892</v>
      </c>
      <c r="BW163">
        <v>8002.6460294399731</v>
      </c>
    </row>
    <row r="164" spans="1:76">
      <c r="B164" s="183" t="s">
        <v>285</v>
      </c>
      <c r="C164" s="186">
        <v>135860724</v>
      </c>
      <c r="D164" s="186"/>
      <c r="E164" s="186">
        <v>135860724</v>
      </c>
      <c r="F164" s="186"/>
      <c r="G164" s="186">
        <v>135860724</v>
      </c>
      <c r="H164" s="186"/>
      <c r="I164" s="186">
        <v>135860724</v>
      </c>
      <c r="J164" s="186"/>
      <c r="K164" s="186">
        <v>135860724</v>
      </c>
      <c r="L164" s="186"/>
      <c r="M164" s="186">
        <v>135860724</v>
      </c>
      <c r="N164" s="186"/>
      <c r="O164" s="186">
        <v>135860724</v>
      </c>
      <c r="P164" s="186"/>
      <c r="Q164" s="186">
        <v>115829789</v>
      </c>
      <c r="R164" s="186"/>
      <c r="S164" s="186">
        <v>115829789</v>
      </c>
      <c r="T164" s="186"/>
      <c r="U164" s="186">
        <v>115829789</v>
      </c>
      <c r="V164" s="186"/>
      <c r="W164" s="186">
        <v>115829789</v>
      </c>
      <c r="X164" s="186"/>
      <c r="Y164" s="186">
        <v>115829789</v>
      </c>
      <c r="Z164" s="186"/>
      <c r="AA164" s="186">
        <v>115829789</v>
      </c>
      <c r="AB164" s="186"/>
      <c r="AC164" s="186">
        <v>115829789</v>
      </c>
      <c r="AD164" s="186"/>
      <c r="AE164" s="186">
        <v>115829789</v>
      </c>
      <c r="AF164" s="186"/>
      <c r="AG164" s="186">
        <v>115829789</v>
      </c>
      <c r="AH164" s="186"/>
      <c r="AI164" s="186">
        <v>115829789</v>
      </c>
      <c r="AJ164" s="186"/>
      <c r="AK164" s="186">
        <v>115829789</v>
      </c>
      <c r="AL164" s="186"/>
      <c r="AM164" s="186">
        <v>115829789</v>
      </c>
      <c r="AN164" s="186"/>
      <c r="AO164" s="186">
        <v>115829789</v>
      </c>
      <c r="AP164" s="186"/>
      <c r="AQ164" s="186">
        <v>115829789</v>
      </c>
      <c r="AR164" s="186"/>
      <c r="AS164" s="186">
        <v>115829789</v>
      </c>
      <c r="AT164" s="186"/>
      <c r="AU164" s="186">
        <v>115829789</v>
      </c>
      <c r="AV164" s="186"/>
      <c r="AW164" s="186">
        <v>115829789</v>
      </c>
      <c r="AX164" s="186"/>
      <c r="AY164" s="186">
        <v>115829789</v>
      </c>
      <c r="AZ164" s="186"/>
      <c r="BA164" s="186">
        <v>115829789</v>
      </c>
      <c r="BB164" s="186"/>
      <c r="BC164" s="186">
        <v>115829789</v>
      </c>
      <c r="BD164" s="186"/>
      <c r="BE164" s="186">
        <v>115829789</v>
      </c>
      <c r="BF164" s="191"/>
      <c r="BG164" s="186">
        <v>115829789</v>
      </c>
      <c r="BH164" s="186"/>
      <c r="BI164" s="186">
        <v>115829789</v>
      </c>
      <c r="BJ164" s="186"/>
      <c r="BK164" s="186">
        <v>115319521</v>
      </c>
      <c r="BL164" s="186"/>
      <c r="BM164" s="186">
        <v>107179987</v>
      </c>
      <c r="BN164" s="186"/>
      <c r="BO164" s="186">
        <v>107179987</v>
      </c>
      <c r="BP164" s="191"/>
      <c r="BQ164" s="214">
        <v>107179987</v>
      </c>
      <c r="BR164" s="214"/>
      <c r="BS164" s="214">
        <v>107179987</v>
      </c>
      <c r="BT164" s="214"/>
      <c r="BU164">
        <v>107179987</v>
      </c>
      <c r="BW164">
        <v>106202540</v>
      </c>
    </row>
    <row r="165" spans="1:76" ht="13.5" thickBot="1">
      <c r="A165" s="232" t="s">
        <v>909</v>
      </c>
      <c r="B165" s="193" t="s">
        <v>157</v>
      </c>
      <c r="C165" s="219">
        <v>133.9717197019464</v>
      </c>
      <c r="D165" s="219"/>
      <c r="E165" s="219">
        <v>129.72555291128745</v>
      </c>
      <c r="F165" s="219"/>
      <c r="G165" s="219">
        <v>138.25395731524529</v>
      </c>
      <c r="H165" s="219"/>
      <c r="I165" s="219">
        <v>133.7024286438332</v>
      </c>
      <c r="J165" s="219"/>
      <c r="K165" s="219">
        <v>128.94704999999999</v>
      </c>
      <c r="L165" s="219"/>
      <c r="M165" s="219">
        <v>124.28922442645622</v>
      </c>
      <c r="N165" s="219"/>
      <c r="O165" s="219">
        <v>129.85191731221897</v>
      </c>
      <c r="P165" s="219"/>
      <c r="Q165" s="219">
        <v>123.84155449749515</v>
      </c>
      <c r="R165" s="219"/>
      <c r="S165" s="219">
        <v>117.88474878796762</v>
      </c>
      <c r="T165" s="219"/>
      <c r="U165" s="219">
        <v>114.07414217209738</v>
      </c>
      <c r="V165" s="219"/>
      <c r="W165" s="219">
        <v>117.10987986645966</v>
      </c>
      <c r="X165" s="219"/>
      <c r="Y165" s="219">
        <v>114.42011857164353</v>
      </c>
      <c r="Z165" s="219"/>
      <c r="AA165" s="219">
        <v>112.22864960563881</v>
      </c>
      <c r="AB165" s="219"/>
      <c r="AC165" s="219">
        <v>108.75980904550974</v>
      </c>
      <c r="AD165" s="219"/>
      <c r="AE165" s="219">
        <v>112.71126759634232</v>
      </c>
      <c r="AF165" s="219"/>
      <c r="AG165" s="219">
        <v>110.21283859527011</v>
      </c>
      <c r="AH165" s="219"/>
      <c r="AI165" s="219">
        <v>106.4238173707984</v>
      </c>
      <c r="AJ165" s="219"/>
      <c r="AK165" s="219">
        <v>104.15508076086171</v>
      </c>
      <c r="AL165" s="219"/>
      <c r="AM165" s="219">
        <v>106.30594035906785</v>
      </c>
      <c r="AN165" s="219"/>
      <c r="AO165" s="219">
        <v>105.99896403498224</v>
      </c>
      <c r="AP165" s="219"/>
      <c r="AQ165" s="219">
        <v>102.22083475556431</v>
      </c>
      <c r="AR165" s="219"/>
      <c r="AS165" s="219">
        <v>99.281663605282702</v>
      </c>
      <c r="AT165" s="219"/>
      <c r="AU165" s="219">
        <v>98.762733626654182</v>
      </c>
      <c r="AV165" s="219"/>
      <c r="AW165" s="219">
        <v>95.995665906965954</v>
      </c>
      <c r="AX165" s="219"/>
      <c r="AY165" s="219">
        <v>93.514317484166824</v>
      </c>
      <c r="AZ165" s="219"/>
      <c r="BA165" s="219">
        <v>91.161737034409114</v>
      </c>
      <c r="BB165" s="219"/>
      <c r="BC165" s="219">
        <v>93.666041555627373</v>
      </c>
      <c r="BD165" s="219"/>
      <c r="BE165" s="219">
        <v>91.198081359162671</v>
      </c>
      <c r="BF165" s="199"/>
      <c r="BG165" s="219">
        <v>88.78837682317004</v>
      </c>
      <c r="BH165" s="199"/>
      <c r="BI165" s="219">
        <v>85.259907879630035</v>
      </c>
      <c r="BJ165" s="198"/>
      <c r="BK165" s="219">
        <v>85.830601828459152</v>
      </c>
      <c r="BL165" s="198"/>
      <c r="BM165" s="219">
        <v>83.838715392523881</v>
      </c>
      <c r="BN165" s="199"/>
      <c r="BO165" s="219">
        <v>81.57676598479398</v>
      </c>
      <c r="BP165" s="199"/>
      <c r="BQ165" s="220">
        <v>78.975906156619274</v>
      </c>
      <c r="BR165" s="220"/>
      <c r="BS165" s="220">
        <v>80.955898100634357</v>
      </c>
      <c r="BT165" s="220"/>
      <c r="BU165">
        <v>79.29067455946219</v>
      </c>
      <c r="BW165">
        <v>75.352680166029671</v>
      </c>
    </row>
    <row r="166" spans="1:76">
      <c r="A166" s="180"/>
      <c r="B166" s="206"/>
      <c r="C166" s="207"/>
      <c r="D166" s="207"/>
      <c r="E166" s="207"/>
      <c r="F166" s="207"/>
      <c r="G166" s="207"/>
      <c r="H166" s="207"/>
      <c r="I166" s="207"/>
      <c r="J166" s="207"/>
      <c r="K166" s="207"/>
      <c r="L166" s="207"/>
      <c r="M166" s="207"/>
      <c r="N166" s="207"/>
      <c r="O166" s="207"/>
      <c r="P166" s="207"/>
      <c r="Q166" s="207"/>
      <c r="R166" s="207"/>
      <c r="S166" s="207"/>
      <c r="T166" s="207"/>
      <c r="U166" s="207"/>
      <c r="V166" s="207"/>
      <c r="W166" s="207"/>
      <c r="X166" s="207"/>
      <c r="Y166" s="207"/>
      <c r="Z166" s="207"/>
      <c r="AA166" s="207"/>
      <c r="AB166" s="207"/>
      <c r="AC166" s="207"/>
      <c r="AD166" s="207"/>
      <c r="AE166" s="207"/>
      <c r="AF166" s="207"/>
      <c r="AG166" s="207"/>
      <c r="AH166" s="207"/>
      <c r="AI166" s="207"/>
      <c r="AJ166" s="207"/>
      <c r="AK166" s="207"/>
      <c r="AL166" s="207"/>
      <c r="AM166" s="207"/>
      <c r="AN166" s="207"/>
      <c r="AO166" s="207"/>
      <c r="AP166" s="207"/>
      <c r="AQ166" s="207"/>
      <c r="AR166" s="207"/>
      <c r="AS166" s="207"/>
      <c r="AT166" s="207"/>
      <c r="AU166" s="207"/>
      <c r="AV166" s="207"/>
      <c r="AW166" s="207"/>
      <c r="AX166" s="207"/>
      <c r="AY166" s="207"/>
      <c r="AZ166" s="207"/>
      <c r="BA166" s="207"/>
      <c r="BB166" s="207"/>
      <c r="BC166" s="207"/>
      <c r="BD166" s="207"/>
      <c r="BE166" s="207"/>
      <c r="BF166" s="207"/>
      <c r="BG166" s="207"/>
      <c r="BH166" s="207"/>
      <c r="BI166" s="207"/>
      <c r="BJ166" s="207"/>
      <c r="BK166" s="207"/>
      <c r="BL166" s="207"/>
      <c r="BM166" s="207"/>
      <c r="BN166" s="207"/>
      <c r="BO166" s="207"/>
      <c r="BP166" s="207"/>
      <c r="BQ166" s="209"/>
      <c r="BR166" s="207"/>
      <c r="BS166" s="207"/>
      <c r="BT166" s="207"/>
    </row>
    <row r="167" spans="1:76">
      <c r="A167" s="180"/>
      <c r="B167" s="221"/>
      <c r="C167" s="209" t="s">
        <v>888</v>
      </c>
      <c r="D167" s="209"/>
      <c r="E167" s="209" t="s">
        <v>888</v>
      </c>
      <c r="F167" s="209"/>
      <c r="G167" s="209"/>
      <c r="H167" s="209"/>
      <c r="I167" s="209"/>
      <c r="J167" s="209"/>
      <c r="K167" s="209"/>
      <c r="L167" s="209"/>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c r="AH167" s="209"/>
      <c r="AI167" s="209"/>
      <c r="AJ167" s="209"/>
      <c r="AK167" s="209"/>
      <c r="AL167" s="209"/>
      <c r="AM167" s="209"/>
      <c r="AN167" s="209"/>
      <c r="AO167" s="209"/>
      <c r="AP167" s="209"/>
      <c r="AQ167" s="209"/>
      <c r="AR167" s="209"/>
      <c r="AS167" s="209"/>
      <c r="AT167" s="209"/>
      <c r="AU167" s="209"/>
      <c r="AV167" s="209"/>
      <c r="AW167" s="209"/>
      <c r="AX167" s="209"/>
      <c r="AY167" s="209"/>
      <c r="AZ167" s="209"/>
      <c r="BA167" s="209"/>
      <c r="BB167" s="209"/>
      <c r="BC167" s="209"/>
      <c r="BD167" s="209"/>
      <c r="BE167" s="209"/>
      <c r="BF167" s="209"/>
      <c r="BG167" s="209"/>
      <c r="BH167" s="209"/>
      <c r="BI167" s="209"/>
      <c r="BJ167" s="209"/>
      <c r="BK167" s="209"/>
      <c r="BL167" s="209"/>
      <c r="BM167" s="209"/>
      <c r="BN167" s="209"/>
      <c r="BO167" s="209"/>
      <c r="BP167" s="209"/>
      <c r="BQ167" s="209"/>
      <c r="BR167" s="209"/>
      <c r="BS167" s="209"/>
      <c r="BT167" s="209"/>
    </row>
    <row r="168" spans="1:76">
      <c r="A168" s="180"/>
      <c r="B168" s="183" t="s">
        <v>286</v>
      </c>
      <c r="C168" s="186">
        <v>1653.1622969399994</v>
      </c>
      <c r="D168" s="186">
        <v>852.79143739999972</v>
      </c>
      <c r="E168" s="186">
        <v>800.37085953999951</v>
      </c>
      <c r="F168" s="186">
        <v>800.37085953999963</v>
      </c>
      <c r="G168" s="186">
        <v>3549.0145843399946</v>
      </c>
      <c r="H168" s="186">
        <v>889.15949284999817</v>
      </c>
      <c r="I168" s="186">
        <v>2659.8550914899974</v>
      </c>
      <c r="J168" s="186">
        <v>875.93697500000042</v>
      </c>
      <c r="K168" s="186">
        <v>1783.9181000000001</v>
      </c>
      <c r="L168" s="186">
        <v>916.70780000000002</v>
      </c>
      <c r="M168" s="186">
        <v>867.21032305000108</v>
      </c>
      <c r="N168" s="186">
        <v>867.21032305000108</v>
      </c>
      <c r="O168" s="186">
        <v>3356.161669409993</v>
      </c>
      <c r="P168" s="186">
        <v>700.81431001000044</v>
      </c>
      <c r="Q168" s="186">
        <v>2655.3473593999988</v>
      </c>
      <c r="R168" s="186">
        <v>1079.8251798399997</v>
      </c>
      <c r="S168" s="186">
        <v>1575.5221795600041</v>
      </c>
      <c r="T168" s="186">
        <v>715.85464786000125</v>
      </c>
      <c r="U168" s="186">
        <v>859.66753169999959</v>
      </c>
      <c r="V168" s="186">
        <v>859.66753169999959</v>
      </c>
      <c r="W168" s="186">
        <v>2222.4182451599945</v>
      </c>
      <c r="X168" s="186">
        <v>573.71269321000045</v>
      </c>
      <c r="Y168" s="186">
        <v>1648.7055519500016</v>
      </c>
      <c r="Z168" s="186">
        <v>417.45422760999963</v>
      </c>
      <c r="AA168" s="186">
        <v>1231.2513243399994</v>
      </c>
      <c r="AB168" s="186">
        <v>579.47075442000028</v>
      </c>
      <c r="AC168" s="186">
        <v>651.78056992000029</v>
      </c>
      <c r="AD168" s="186">
        <v>651.78056992000029</v>
      </c>
      <c r="AE168" s="186">
        <v>1948.10250309</v>
      </c>
      <c r="AF168" s="186">
        <v>621.72933223000052</v>
      </c>
      <c r="AG168" s="186">
        <v>1326.3731708599996</v>
      </c>
      <c r="AH168" s="186">
        <v>440.98581888000018</v>
      </c>
      <c r="AI168" s="186">
        <v>885.38735197999949</v>
      </c>
      <c r="AJ168" s="186">
        <v>349.69070930000021</v>
      </c>
      <c r="AK168" s="186">
        <v>535.69664267999929</v>
      </c>
      <c r="AL168" s="186">
        <v>535.69664267999929</v>
      </c>
      <c r="AM168" s="186">
        <v>2021.659956180001</v>
      </c>
      <c r="AN168" s="186">
        <v>504.94355184999995</v>
      </c>
      <c r="AO168" s="186">
        <v>1516.7164043300004</v>
      </c>
      <c r="AP168" s="186">
        <v>561.42223784999987</v>
      </c>
      <c r="AQ168" s="186">
        <v>955.29416647999949</v>
      </c>
      <c r="AR168" s="186">
        <v>515.95789824999974</v>
      </c>
      <c r="AS168" s="186">
        <v>439.33630000000011</v>
      </c>
      <c r="AT168" s="186">
        <v>439.33630000000011</v>
      </c>
      <c r="AU168" s="186">
        <v>1608.4838</v>
      </c>
      <c r="AV168" s="186">
        <v>466.33647999999994</v>
      </c>
      <c r="AW168" s="186">
        <v>1142.1599800000001</v>
      </c>
      <c r="AX168" s="186">
        <v>437.90000000000009</v>
      </c>
      <c r="AY168" s="186">
        <v>704.26890106999986</v>
      </c>
      <c r="AZ168" s="186">
        <v>437.85398513999996</v>
      </c>
      <c r="BA168" s="186">
        <v>266.41491593000001</v>
      </c>
      <c r="BB168" s="186">
        <v>266.41491593000001</v>
      </c>
      <c r="BC168" s="186">
        <v>1928.1664119999998</v>
      </c>
      <c r="BD168" s="186">
        <v>291.48677683999989</v>
      </c>
      <c r="BE168" s="186">
        <v>1636.6796351600001</v>
      </c>
      <c r="BF168" s="186">
        <v>409.28442015999985</v>
      </c>
      <c r="BG168" s="186">
        <v>1227.3952150000005</v>
      </c>
      <c r="BH168" s="186">
        <v>470.82553570000027</v>
      </c>
      <c r="BI168" s="186">
        <v>756.56967929999973</v>
      </c>
      <c r="BJ168" s="186">
        <v>756.56967929999973</v>
      </c>
      <c r="BK168" s="186">
        <v>1413.5559930000002</v>
      </c>
      <c r="BL168" s="186">
        <v>321.80813815000039</v>
      </c>
      <c r="BM168" s="186">
        <v>1091.7478549999998</v>
      </c>
      <c r="BN168" s="186">
        <v>361.66793400000006</v>
      </c>
      <c r="BO168" s="186">
        <v>730.07992100000013</v>
      </c>
      <c r="BP168" s="186">
        <v>416.1546219999999</v>
      </c>
      <c r="BQ168" s="214">
        <v>313.925299</v>
      </c>
      <c r="BR168" s="191">
        <v>313.925299</v>
      </c>
      <c r="BS168" s="214">
        <v>1262.8547599999997</v>
      </c>
      <c r="BT168" s="191">
        <v>336.63084299999963</v>
      </c>
      <c r="BU168">
        <v>925.79183999999987</v>
      </c>
      <c r="BV168">
        <v>376.79184000000026</v>
      </c>
      <c r="BW168">
        <v>273.86399999999986</v>
      </c>
      <c r="BX168">
        <v>273.86399999999986</v>
      </c>
    </row>
    <row r="169" spans="1:76">
      <c r="A169" s="180"/>
      <c r="B169" s="197" t="s">
        <v>287</v>
      </c>
      <c r="C169" s="186">
        <v>16.406169749690001</v>
      </c>
      <c r="D169" s="186">
        <v>6.1225467496900006</v>
      </c>
      <c r="E169" s="186">
        <v>10.283623</v>
      </c>
      <c r="F169" s="186">
        <v>10.283623</v>
      </c>
      <c r="G169" s="186">
        <v>33.297147113999998</v>
      </c>
      <c r="H169" s="186">
        <v>6.7969471139999982</v>
      </c>
      <c r="I169" s="186">
        <v>26.500152</v>
      </c>
      <c r="J169" s="186">
        <v>9.2475020000000008</v>
      </c>
      <c r="K169" s="186">
        <v>17.252700000000001</v>
      </c>
      <c r="L169" s="186">
        <v>9</v>
      </c>
      <c r="M169" s="186">
        <v>8.5955680999899986</v>
      </c>
      <c r="N169" s="186">
        <v>8.5955680999899986</v>
      </c>
      <c r="O169" s="186">
        <v>29.811074000000001</v>
      </c>
      <c r="P169" s="186">
        <v>6.9139972431299981</v>
      </c>
      <c r="Q169" s="186">
        <v>22.897076756870003</v>
      </c>
      <c r="R169" s="186">
        <v>7.9707828758700021</v>
      </c>
      <c r="S169" s="186">
        <v>14.926293881000001</v>
      </c>
      <c r="T169" s="186">
        <v>7.5525455250000002</v>
      </c>
      <c r="U169" s="186">
        <v>7.373748356000001</v>
      </c>
      <c r="V169" s="186">
        <v>7.373748356000001</v>
      </c>
      <c r="W169" s="186">
        <v>3.5911330360000004</v>
      </c>
      <c r="X169" s="186">
        <v>5.1367025860000002</v>
      </c>
      <c r="Y169" s="186">
        <v>-1.5455695499999997</v>
      </c>
      <c r="Z169" s="186">
        <v>-15.493672173000002</v>
      </c>
      <c r="AA169" s="186">
        <v>13.948102623000002</v>
      </c>
      <c r="AB169" s="186">
        <v>5.8911466230000027</v>
      </c>
      <c r="AC169" s="186">
        <v>8.0569559999999996</v>
      </c>
      <c r="AD169" s="186">
        <v>8.0569559999999996</v>
      </c>
      <c r="AE169" s="186">
        <v>21.383115061999998</v>
      </c>
      <c r="AF169" s="186">
        <v>10.278012061999998</v>
      </c>
      <c r="AG169" s="186">
        <v>11.105103</v>
      </c>
      <c r="AH169" s="186">
        <v>2.7153969999999994</v>
      </c>
      <c r="AI169" s="186">
        <v>8.3897060000000003</v>
      </c>
      <c r="AJ169" s="186">
        <v>4.6712819999999997</v>
      </c>
      <c r="AK169" s="186">
        <v>3.7184240000000002</v>
      </c>
      <c r="AL169" s="186">
        <v>3.7184240000000002</v>
      </c>
      <c r="AM169" s="186">
        <v>9.2668850000000003</v>
      </c>
      <c r="AN169" s="186">
        <v>1.7407370000000002</v>
      </c>
      <c r="AO169" s="186">
        <v>7.5261480000000001</v>
      </c>
      <c r="AP169" s="186">
        <v>2.1641649999999997</v>
      </c>
      <c r="AQ169" s="186">
        <v>5.3619830000000004</v>
      </c>
      <c r="AR169" s="186">
        <v>2.6589630000000004</v>
      </c>
      <c r="AS169" s="186">
        <v>2.70302</v>
      </c>
      <c r="AT169" s="186">
        <v>2.70302</v>
      </c>
      <c r="AU169" s="186">
        <v>5.7850989999999998</v>
      </c>
      <c r="AV169" s="186">
        <v>0.80809899999999946</v>
      </c>
      <c r="AW169" s="186">
        <v>4.9767890000000001</v>
      </c>
      <c r="AX169" s="186">
        <v>2.067685</v>
      </c>
      <c r="AY169" s="186">
        <v>2.9091039999999997</v>
      </c>
      <c r="AZ169" s="186">
        <v>1.9118499999999996</v>
      </c>
      <c r="BA169" s="186">
        <v>0.99725400000000008</v>
      </c>
      <c r="BB169" s="186">
        <v>0.99725400000000008</v>
      </c>
      <c r="BC169" s="186">
        <v>3.6217487999999998</v>
      </c>
      <c r="BD169" s="186">
        <v>0.12670280000000034</v>
      </c>
      <c r="BE169" s="186">
        <v>3.4950459999999994</v>
      </c>
      <c r="BF169" s="186">
        <v>0.73119399999999946</v>
      </c>
      <c r="BG169" s="186">
        <v>2.763852</v>
      </c>
      <c r="BH169" s="186">
        <v>1.7856549999999998</v>
      </c>
      <c r="BI169" s="186">
        <v>0.97819700000000009</v>
      </c>
      <c r="BJ169" s="186">
        <v>0.97819700000000009</v>
      </c>
      <c r="BK169" s="186">
        <v>5.1791390000000002</v>
      </c>
      <c r="BL169" s="186">
        <v>-0.15044999999999931</v>
      </c>
      <c r="BM169" s="186">
        <v>5.3295889999999995</v>
      </c>
      <c r="BN169" s="186">
        <v>1.4161379999999997</v>
      </c>
      <c r="BO169" s="186">
        <v>3.9134509999999998</v>
      </c>
      <c r="BP169" s="186">
        <v>2.2419479999999998</v>
      </c>
      <c r="BQ169" s="214">
        <v>1.671503</v>
      </c>
      <c r="BR169" s="191">
        <v>1.671503</v>
      </c>
      <c r="BS169" s="214">
        <v>5.9205459500000011</v>
      </c>
      <c r="BT169" s="191">
        <v>1.4205459500000011</v>
      </c>
      <c r="BU169">
        <v>5.9305969999999997</v>
      </c>
      <c r="BV169">
        <v>2.9305969999999997</v>
      </c>
      <c r="BW169">
        <v>1.34</v>
      </c>
      <c r="BX169">
        <v>1.34</v>
      </c>
    </row>
    <row r="170" spans="1:76">
      <c r="A170" s="180"/>
      <c r="B170" s="197" t="s">
        <v>200</v>
      </c>
      <c r="C170" s="186">
        <v>66.215903127999994</v>
      </c>
      <c r="D170" s="186">
        <v>33</v>
      </c>
      <c r="E170" s="186">
        <v>32.985073999999997</v>
      </c>
      <c r="F170" s="186">
        <v>32.985073999999997</v>
      </c>
      <c r="G170" s="186">
        <v>138.49051517999993</v>
      </c>
      <c r="H170" s="186">
        <v>33.864886409999997</v>
      </c>
      <c r="I170" s="186">
        <v>104.554608</v>
      </c>
      <c r="J170" s="186">
        <v>35.270670209999999</v>
      </c>
      <c r="K170" s="186">
        <v>69.248199999999997</v>
      </c>
      <c r="L170" s="186">
        <v>34</v>
      </c>
      <c r="M170" s="186">
        <v>35.432236859999989</v>
      </c>
      <c r="N170" s="186">
        <v>35.432236859999989</v>
      </c>
      <c r="O170" s="186">
        <v>120.35947</v>
      </c>
      <c r="P170" s="186">
        <v>32.912451310000009</v>
      </c>
      <c r="Q170" s="186">
        <v>87.447018689999993</v>
      </c>
      <c r="R170" s="186">
        <v>37.96167668999999</v>
      </c>
      <c r="S170" s="186">
        <v>49.538360329999989</v>
      </c>
      <c r="T170" s="186">
        <v>30.30780476999999</v>
      </c>
      <c r="U170" s="186">
        <v>19.230555559999999</v>
      </c>
      <c r="V170" s="186">
        <v>19.230555559999999</v>
      </c>
      <c r="W170" s="186">
        <v>69.805513879999978</v>
      </c>
      <c r="X170" s="186">
        <v>19.475263889999979</v>
      </c>
      <c r="Y170" s="186">
        <v>50.330249989999999</v>
      </c>
      <c r="Z170" s="186">
        <v>18.364499999999992</v>
      </c>
      <c r="AA170" s="186">
        <v>31.965749989999981</v>
      </c>
      <c r="AB170" s="186">
        <v>16.535166659999991</v>
      </c>
      <c r="AC170" s="186">
        <v>15.43058332999999</v>
      </c>
      <c r="AD170" s="186">
        <v>15.43058332999999</v>
      </c>
      <c r="AE170" s="186">
        <v>46.578680550000016</v>
      </c>
      <c r="AF170" s="186">
        <v>14.591597220000001</v>
      </c>
      <c r="AG170" s="186">
        <v>31.987083330000019</v>
      </c>
      <c r="AH170" s="186">
        <v>11.42755556</v>
      </c>
      <c r="AI170" s="186">
        <v>20.559527770000017</v>
      </c>
      <c r="AJ170" s="186">
        <v>11.075777770000016</v>
      </c>
      <c r="AK170" s="186">
        <v>9.4837500000000006</v>
      </c>
      <c r="AL170" s="186">
        <v>9.4837500000000006</v>
      </c>
      <c r="AM170" s="186">
        <v>27.194389219999998</v>
      </c>
      <c r="AN170" s="186">
        <v>8.7718782199999943</v>
      </c>
      <c r="AO170" s="186">
        <v>18.422511000000004</v>
      </c>
      <c r="AP170" s="186">
        <v>6.285122000000003</v>
      </c>
      <c r="AQ170" s="186">
        <v>12.137389000000001</v>
      </c>
      <c r="AR170" s="186">
        <v>6.2048890000000005</v>
      </c>
      <c r="AS170" s="186">
        <v>5.9324999999999992</v>
      </c>
      <c r="AT170" s="186">
        <v>5.9324999999999992</v>
      </c>
      <c r="AU170" s="186">
        <v>19.578340000000001</v>
      </c>
      <c r="AV170" s="186">
        <v>5.8433400000000013</v>
      </c>
      <c r="AW170" s="186">
        <v>13.735382</v>
      </c>
      <c r="AX170" s="186">
        <v>6.0017219999999991</v>
      </c>
      <c r="AY170" s="186">
        <v>7.7336600000000075</v>
      </c>
      <c r="AZ170" s="186">
        <v>3.8026670000000076</v>
      </c>
      <c r="BA170" s="186">
        <v>3.930993</v>
      </c>
      <c r="BB170" s="186">
        <v>3.930993</v>
      </c>
      <c r="BC170" s="186">
        <v>15.261431999999999</v>
      </c>
      <c r="BD170" s="186">
        <v>6.1594199999999999</v>
      </c>
      <c r="BE170" s="186">
        <v>9.1020119999999984</v>
      </c>
      <c r="BF170" s="186">
        <v>2.2946239999999998</v>
      </c>
      <c r="BG170" s="186">
        <v>6.8073879999999996</v>
      </c>
      <c r="BH170" s="186">
        <v>2.2233329999999998</v>
      </c>
      <c r="BI170" s="186">
        <v>4.5840550000000002</v>
      </c>
      <c r="BJ170" s="186">
        <v>4.5840550000000002</v>
      </c>
      <c r="BK170" s="186">
        <v>17.264553000000003</v>
      </c>
      <c r="BL170" s="186">
        <v>4.3932770000000003</v>
      </c>
      <c r="BM170" s="186">
        <v>12.871276000000002</v>
      </c>
      <c r="BN170" s="186">
        <v>4.3728879999999997</v>
      </c>
      <c r="BO170" s="186">
        <v>8.4983880000000021</v>
      </c>
      <c r="BP170" s="186">
        <v>4.357888</v>
      </c>
      <c r="BQ170" s="214">
        <v>4.140500000000003</v>
      </c>
      <c r="BR170" s="191">
        <v>4.140500000000003</v>
      </c>
      <c r="BS170" s="214">
        <v>17.059778000000001</v>
      </c>
      <c r="BT170" s="191">
        <v>4.1101669999999997</v>
      </c>
      <c r="BU170">
        <v>12.660722</v>
      </c>
      <c r="BV170">
        <v>4.1961110000000001</v>
      </c>
      <c r="BW170">
        <v>4.3990559999999999</v>
      </c>
      <c r="BX170">
        <v>4.3990559999999999</v>
      </c>
    </row>
    <row r="171" spans="1:76">
      <c r="A171" s="180"/>
      <c r="B171" s="197" t="s">
        <v>286</v>
      </c>
      <c r="C171" s="186">
        <v>1570.5402240623093</v>
      </c>
      <c r="D171" s="186">
        <v>813.66889065030978</v>
      </c>
      <c r="E171" s="186">
        <v>757.10216253999943</v>
      </c>
      <c r="F171" s="186">
        <v>757.10216253999965</v>
      </c>
      <c r="G171" s="186">
        <v>3377.2269220459948</v>
      </c>
      <c r="H171" s="186">
        <v>848.49765932599826</v>
      </c>
      <c r="I171" s="186">
        <v>2528.8003314899975</v>
      </c>
      <c r="J171" s="186">
        <v>831.41880279000031</v>
      </c>
      <c r="K171" s="186">
        <v>1697.4173000000001</v>
      </c>
      <c r="L171" s="186">
        <v>874</v>
      </c>
      <c r="M171" s="186">
        <v>823.18251809001106</v>
      </c>
      <c r="N171" s="186">
        <v>823.18251809001106</v>
      </c>
      <c r="O171" s="186">
        <v>3205.9911254099929</v>
      </c>
      <c r="P171" s="186">
        <v>660.98786145687041</v>
      </c>
      <c r="Q171" s="186">
        <v>2545.0032639531291</v>
      </c>
      <c r="R171" s="186">
        <v>1033.8927202741297</v>
      </c>
      <c r="S171" s="186">
        <v>1511.0575253490042</v>
      </c>
      <c r="T171" s="186">
        <v>677.99429756500126</v>
      </c>
      <c r="U171" s="186">
        <v>833.06322778399965</v>
      </c>
      <c r="V171" s="186">
        <v>833.06322778399965</v>
      </c>
      <c r="W171" s="186">
        <v>2149.0215982439945</v>
      </c>
      <c r="X171" s="186">
        <v>549.10072673400055</v>
      </c>
      <c r="Y171" s="186">
        <v>1599.9208715100015</v>
      </c>
      <c r="Z171" s="186">
        <v>414.58339978299966</v>
      </c>
      <c r="AA171" s="186">
        <v>1185.3374717269994</v>
      </c>
      <c r="AB171" s="186">
        <v>557.04444113700026</v>
      </c>
      <c r="AC171" s="186">
        <v>628.29303059000028</v>
      </c>
      <c r="AD171" s="186">
        <v>628.29303059000028</v>
      </c>
      <c r="AE171" s="186">
        <v>1880.1407074780002</v>
      </c>
      <c r="AF171" s="186">
        <v>596.85972294800047</v>
      </c>
      <c r="AG171" s="186">
        <v>1283.2809845299994</v>
      </c>
      <c r="AH171" s="186">
        <v>426.84286632000021</v>
      </c>
      <c r="AI171" s="186">
        <v>856.4381182099994</v>
      </c>
      <c r="AJ171" s="186">
        <v>333.94364953000019</v>
      </c>
      <c r="AK171" s="186">
        <v>522.49446867999927</v>
      </c>
      <c r="AL171" s="186">
        <v>522.49446867999927</v>
      </c>
      <c r="AM171" s="186">
        <v>1985.1986819600011</v>
      </c>
      <c r="AN171" s="186">
        <v>494.43093662999991</v>
      </c>
      <c r="AO171" s="186">
        <v>1490.7677453300005</v>
      </c>
      <c r="AP171" s="186">
        <v>552.97295084999985</v>
      </c>
      <c r="AQ171" s="186">
        <v>937.7947944799995</v>
      </c>
      <c r="AR171" s="186">
        <v>507.09404624999979</v>
      </c>
      <c r="AS171" s="186">
        <v>430.70078000000012</v>
      </c>
      <c r="AT171" s="186">
        <v>430.70078000000012</v>
      </c>
      <c r="AU171" s="186">
        <v>1583.120361</v>
      </c>
      <c r="AV171" s="186">
        <v>459.6850409999999</v>
      </c>
      <c r="AW171" s="186">
        <v>1123.447809</v>
      </c>
      <c r="AX171" s="186">
        <v>429.83059300000014</v>
      </c>
      <c r="AY171" s="186">
        <v>693.62613706999991</v>
      </c>
      <c r="AZ171" s="186">
        <v>432.13946813999996</v>
      </c>
      <c r="BA171" s="186">
        <v>261.48666893000001</v>
      </c>
      <c r="BB171" s="186">
        <v>261.48666893000001</v>
      </c>
      <c r="BC171" s="186">
        <v>1909.2832311999998</v>
      </c>
      <c r="BD171" s="186">
        <v>285.2006540399999</v>
      </c>
      <c r="BE171" s="186">
        <v>1624.08257716</v>
      </c>
      <c r="BF171" s="186">
        <v>406.25860215999984</v>
      </c>
      <c r="BG171" s="186">
        <v>1217.8239750000005</v>
      </c>
      <c r="BH171" s="186">
        <v>466.81654770000023</v>
      </c>
      <c r="BI171" s="186">
        <v>751.00742729999968</v>
      </c>
      <c r="BJ171" s="186">
        <v>751.00742729999968</v>
      </c>
      <c r="BK171" s="186">
        <v>1391.1123010000001</v>
      </c>
      <c r="BL171" s="186">
        <v>317.56531115000035</v>
      </c>
      <c r="BM171" s="186">
        <v>1073.5469899999998</v>
      </c>
      <c r="BN171" s="186">
        <v>355.87890800000008</v>
      </c>
      <c r="BO171" s="186">
        <v>717.66808200000014</v>
      </c>
      <c r="BP171" s="186">
        <v>409.55478599999992</v>
      </c>
      <c r="BQ171" s="214">
        <v>308.11329599999999</v>
      </c>
      <c r="BR171" s="191">
        <v>308.11329599999999</v>
      </c>
      <c r="BS171" s="214">
        <v>1239.8744360499998</v>
      </c>
      <c r="BT171" s="191">
        <v>331.10013004999962</v>
      </c>
      <c r="BU171">
        <v>907.20052099999987</v>
      </c>
      <c r="BV171">
        <v>369.66513200000031</v>
      </c>
      <c r="BW171">
        <v>268.12494399999991</v>
      </c>
      <c r="BX171">
        <v>268.12494399999991</v>
      </c>
    </row>
    <row r="172" spans="1:76">
      <c r="A172" s="180"/>
      <c r="B172" s="204" t="s">
        <v>283</v>
      </c>
      <c r="C172" s="222">
        <v>0.73152973063560311</v>
      </c>
      <c r="D172" s="222">
        <v>0.73118558800785971</v>
      </c>
      <c r="E172" s="222">
        <v>0.73167655333115578</v>
      </c>
      <c r="F172" s="222">
        <v>0.73167655333115578</v>
      </c>
      <c r="G172" s="222">
        <v>0.73176496319096784</v>
      </c>
      <c r="H172" s="222">
        <v>0.73167899093923949</v>
      </c>
      <c r="I172" s="222">
        <v>0.73177324443730996</v>
      </c>
      <c r="J172" s="222">
        <v>0.73163580771543768</v>
      </c>
      <c r="K172" s="222">
        <v>0.73182515000000004</v>
      </c>
      <c r="L172" s="222">
        <v>0.73162839999999996</v>
      </c>
      <c r="M172" s="222">
        <v>0.73203410051857476</v>
      </c>
      <c r="N172" s="222">
        <v>0.73203410051857476</v>
      </c>
      <c r="O172" s="222">
        <v>0.70399691468452863</v>
      </c>
      <c r="P172" s="222">
        <v>0.72122314921805319</v>
      </c>
      <c r="Q172" s="222">
        <v>0.69952291966591829</v>
      </c>
      <c r="R172" s="222">
        <v>0.69960574884878224</v>
      </c>
      <c r="S172" s="222">
        <v>0.69949079054351149</v>
      </c>
      <c r="T172" s="222">
        <v>0.69949079054351304</v>
      </c>
      <c r="U172" s="222">
        <v>0.69949079054351304</v>
      </c>
      <c r="V172" s="222">
        <v>0.69949079054351304</v>
      </c>
      <c r="W172" s="222">
        <v>0.69997679854403549</v>
      </c>
      <c r="X172" s="222">
        <v>0.69950480389027947</v>
      </c>
      <c r="Y172" s="222">
        <v>0.70013878943496144</v>
      </c>
      <c r="Z172" s="222">
        <v>0.69938536839651555</v>
      </c>
      <c r="AA172" s="222">
        <v>0.700402305828426</v>
      </c>
      <c r="AB172" s="222">
        <v>0.700402305828426</v>
      </c>
      <c r="AC172" s="222">
        <v>0.700402305828426</v>
      </c>
      <c r="AD172" s="222">
        <v>0.700402305828426</v>
      </c>
      <c r="AE172" s="222">
        <v>0.70018362509556764</v>
      </c>
      <c r="AF172" s="222">
        <v>0.70023808442702717</v>
      </c>
      <c r="AG172" s="222">
        <v>0.70015829581703981</v>
      </c>
      <c r="AH172" s="222">
        <v>0.70023832041472878</v>
      </c>
      <c r="AI172" s="222">
        <v>0.70011841210807413</v>
      </c>
      <c r="AJ172" s="222">
        <v>0.70023856101290516</v>
      </c>
      <c r="AK172" s="222">
        <v>0.70004162093386768</v>
      </c>
      <c r="AL172" s="222">
        <v>0.70004162093386768</v>
      </c>
      <c r="AM172" s="222">
        <v>0.69768500203791184</v>
      </c>
      <c r="AN172" s="222">
        <v>0.698544375</v>
      </c>
      <c r="AO172" s="222">
        <v>0.69756716491622539</v>
      </c>
      <c r="AP172" s="222">
        <v>0.69648733467870338</v>
      </c>
      <c r="AQ172" s="222">
        <v>0.6981160289043582</v>
      </c>
      <c r="AR172" s="222">
        <v>0.6962746057175121</v>
      </c>
      <c r="AS172" s="222">
        <v>0.69997791234883588</v>
      </c>
      <c r="AT172" s="222">
        <v>0.69997791234883588</v>
      </c>
      <c r="AU172" s="222">
        <v>0.69997791239999996</v>
      </c>
      <c r="AV172" s="222">
        <v>0.69997791239999996</v>
      </c>
      <c r="AW172" s="222">
        <v>0.70099912411646903</v>
      </c>
      <c r="AX172" s="222">
        <v>0.70099912411646903</v>
      </c>
      <c r="AY172" s="222">
        <v>0.70099912411646903</v>
      </c>
      <c r="AZ172" s="222">
        <v>0.70099912411646903</v>
      </c>
      <c r="BA172" s="222">
        <v>0.70099912411646903</v>
      </c>
      <c r="BB172" s="222">
        <v>0.70099912411646903</v>
      </c>
      <c r="BC172" s="222">
        <v>0.70099912415633248</v>
      </c>
      <c r="BD172" s="222">
        <v>0.70099912415633248</v>
      </c>
      <c r="BE172" s="222">
        <v>0.69355058599999997</v>
      </c>
      <c r="BF172" s="212">
        <v>0.69355058599999997</v>
      </c>
      <c r="BG172" s="222">
        <v>0.69355058599999997</v>
      </c>
      <c r="BH172" s="222">
        <v>0.69355058599999997</v>
      </c>
      <c r="BI172" s="222">
        <v>0.69355058599999997</v>
      </c>
      <c r="BJ172" s="222">
        <v>0.69355058599999997</v>
      </c>
      <c r="BK172" s="222">
        <v>0.69255300847357781</v>
      </c>
      <c r="BL172" s="222">
        <v>0.69255300847357781</v>
      </c>
      <c r="BM172" s="222">
        <v>0.67552884523400603</v>
      </c>
      <c r="BN172" s="222">
        <v>0.67552884523400603</v>
      </c>
      <c r="BO172" s="222">
        <v>0.67552884523400603</v>
      </c>
      <c r="BP172" s="222">
        <v>0.67552884523400603</v>
      </c>
      <c r="BQ172" s="223">
        <v>0.67552884523400603</v>
      </c>
      <c r="BR172" s="223">
        <v>0.67552884523400603</v>
      </c>
      <c r="BS172" s="223">
        <v>0.67527848656046996</v>
      </c>
      <c r="BT172" s="223">
        <v>0.67527848656046996</v>
      </c>
      <c r="BU172">
        <v>0.67909544299689906</v>
      </c>
      <c r="BV172">
        <v>0.67909544299689906</v>
      </c>
      <c r="BW172">
        <v>0.67294279680764146</v>
      </c>
      <c r="BX172">
        <v>0.67294279680764146</v>
      </c>
    </row>
    <row r="173" spans="1:76">
      <c r="A173" s="180"/>
      <c r="B173" s="197" t="s">
        <v>288</v>
      </c>
      <c r="C173" s="186">
        <v>1148.896867060681</v>
      </c>
      <c r="D173" s="186">
        <v>594.9429662538497</v>
      </c>
      <c r="E173" s="186">
        <v>553.95390080683137</v>
      </c>
      <c r="F173" s="186">
        <v>553.95390080683137</v>
      </c>
      <c r="G173" s="186">
        <v>2471.3363342985331</v>
      </c>
      <c r="H173" s="186">
        <v>620.82791118995294</v>
      </c>
      <c r="I173" s="186">
        <v>1850.5084231085805</v>
      </c>
      <c r="J173" s="186">
        <v>608.29576732906412</v>
      </c>
      <c r="K173" s="186">
        <v>1242</v>
      </c>
      <c r="L173" s="186">
        <v>640</v>
      </c>
      <c r="M173" s="186">
        <v>602.59767419263665</v>
      </c>
      <c r="N173" s="186">
        <v>602.59767419263665</v>
      </c>
      <c r="O173" s="186">
        <v>2257.0078607946148</v>
      </c>
      <c r="P173" s="186">
        <v>476.71974703483033</v>
      </c>
      <c r="Q173" s="186">
        <v>1780.2881137597847</v>
      </c>
      <c r="R173" s="186">
        <v>723.31729079668708</v>
      </c>
      <c r="S173" s="186">
        <v>1056.9708229630971</v>
      </c>
      <c r="T173" s="186">
        <v>474.25076718773653</v>
      </c>
      <c r="U173" s="186">
        <v>582.72005577536061</v>
      </c>
      <c r="V173" s="186">
        <v>582.72005577536061</v>
      </c>
      <c r="W173" s="186">
        <v>1504.2652583408178</v>
      </c>
      <c r="X173" s="186">
        <v>384.09859617007697</v>
      </c>
      <c r="Y173" s="186">
        <v>1120.1666621707409</v>
      </c>
      <c r="Z173" s="186">
        <v>289.95356378831309</v>
      </c>
      <c r="AA173" s="186">
        <v>830.21309838242712</v>
      </c>
      <c r="AB173" s="186">
        <v>390.15521102126189</v>
      </c>
      <c r="AC173" s="186">
        <v>440.05788736116597</v>
      </c>
      <c r="AD173" s="186">
        <v>440.05788736116597</v>
      </c>
      <c r="AE173" s="186">
        <v>1316.4437362516915</v>
      </c>
      <c r="AF173" s="186">
        <v>417.94390906875401</v>
      </c>
      <c r="AG173" s="186">
        <v>898.49982718293745</v>
      </c>
      <c r="AH173" s="186">
        <v>298.89173179292555</v>
      </c>
      <c r="AI173" s="186">
        <v>599.60809539001184</v>
      </c>
      <c r="AJ173" s="186">
        <v>233.84022060628524</v>
      </c>
      <c r="AK173" s="186">
        <v>365.76787478372665</v>
      </c>
      <c r="AL173" s="186">
        <v>365.76787478372665</v>
      </c>
      <c r="AM173" s="186">
        <v>1385.0433464689233</v>
      </c>
      <c r="AN173" s="186">
        <v>345.3819496088679</v>
      </c>
      <c r="AO173" s="186">
        <v>1043.5044942493485</v>
      </c>
      <c r="AP173" s="186">
        <v>387.06885174965066</v>
      </c>
      <c r="AQ173" s="186">
        <v>652.96270076669873</v>
      </c>
      <c r="AR173" s="186">
        <v>353.07670711236267</v>
      </c>
      <c r="AS173" s="186">
        <v>299.88601577498065</v>
      </c>
      <c r="AT173" s="186">
        <v>299.88601577498065</v>
      </c>
      <c r="AU173" s="186">
        <v>1108.1492853707143</v>
      </c>
      <c r="AV173" s="186">
        <v>321.76937536068834</v>
      </c>
      <c r="AW173" s="186">
        <v>787.53593009956614</v>
      </c>
      <c r="AX173" s="186">
        <v>301.3108692114626</v>
      </c>
      <c r="AY173" s="186">
        <v>486.23131455035985</v>
      </c>
      <c r="AZ173" s="186">
        <v>302.92938866229673</v>
      </c>
      <c r="BA173" s="186">
        <v>183.30192588806312</v>
      </c>
      <c r="BB173" s="186">
        <v>183.30192588806312</v>
      </c>
      <c r="BC173" s="186">
        <v>1338.4058728375724</v>
      </c>
      <c r="BD173" s="186">
        <v>199.92540869085312</v>
      </c>
      <c r="BE173" s="186">
        <v>1126.3834231017081</v>
      </c>
      <c r="BF173" s="186">
        <v>281.76089159560877</v>
      </c>
      <c r="BG173" s="186">
        <v>844.62253150609968</v>
      </c>
      <c r="BH173" s="186">
        <v>323.76089021183208</v>
      </c>
      <c r="BI173" s="186">
        <v>520.8616412942672</v>
      </c>
      <c r="BJ173" s="186">
        <v>520.8616412942672</v>
      </c>
      <c r="BK173" s="186">
        <v>963.4190091821514</v>
      </c>
      <c r="BL173" s="186">
        <v>219.93081162378056</v>
      </c>
      <c r="BM173" s="186">
        <v>725.21195845914292</v>
      </c>
      <c r="BN173" s="186">
        <v>240.40646776437913</v>
      </c>
      <c r="BO173" s="186">
        <v>484.80549069476405</v>
      </c>
      <c r="BP173" s="186">
        <v>276.66607164664043</v>
      </c>
      <c r="BQ173" s="214">
        <v>208.13941904812347</v>
      </c>
      <c r="BR173" s="214">
        <v>208.13941904812347</v>
      </c>
      <c r="BS173" s="214">
        <v>837.26053270086004</v>
      </c>
      <c r="BT173" s="214">
        <v>223.58479472013852</v>
      </c>
      <c r="BU173">
        <v>616.07573969551254</v>
      </c>
      <c r="BV173">
        <v>251.03790657604739</v>
      </c>
      <c r="BW173">
        <v>180.43274970925219</v>
      </c>
      <c r="BX173">
        <v>180.43274970925219</v>
      </c>
    </row>
    <row r="174" spans="1:76">
      <c r="A174" s="180"/>
      <c r="B174" s="204" t="s">
        <v>285</v>
      </c>
      <c r="C174" s="190">
        <v>135860724</v>
      </c>
      <c r="D174" s="190">
        <v>135860724.08004612</v>
      </c>
      <c r="E174" s="190">
        <v>135860724</v>
      </c>
      <c r="F174" s="190">
        <v>135860724.08004612</v>
      </c>
      <c r="G174" s="190">
        <v>135860724</v>
      </c>
      <c r="H174" s="190">
        <v>135860724.08004612</v>
      </c>
      <c r="I174" s="190">
        <v>135860724</v>
      </c>
      <c r="J174" s="190">
        <v>135860724.08004612</v>
      </c>
      <c r="K174" s="190">
        <v>135860724</v>
      </c>
      <c r="L174" s="190">
        <v>135860724</v>
      </c>
      <c r="M174" s="190">
        <v>135860724</v>
      </c>
      <c r="N174" s="190">
        <v>135860724.08004612</v>
      </c>
      <c r="O174" s="190"/>
      <c r="P174" s="190"/>
      <c r="Q174" s="190">
        <v>115829789</v>
      </c>
      <c r="R174" s="190">
        <v>115829789</v>
      </c>
      <c r="S174" s="190">
        <v>115829789</v>
      </c>
      <c r="T174" s="190">
        <v>115829789</v>
      </c>
      <c r="U174" s="190">
        <v>115829789</v>
      </c>
      <c r="V174" s="190">
        <v>115829789</v>
      </c>
      <c r="W174" s="190">
        <v>115829789</v>
      </c>
      <c r="X174" s="190">
        <v>115829789</v>
      </c>
      <c r="Y174" s="190">
        <v>115829789</v>
      </c>
      <c r="Z174" s="190">
        <v>115829789</v>
      </c>
      <c r="AA174" s="190">
        <v>115829789</v>
      </c>
      <c r="AB174" s="190">
        <v>115829789</v>
      </c>
      <c r="AC174" s="190">
        <v>115829789</v>
      </c>
      <c r="AD174" s="190">
        <v>115829789</v>
      </c>
      <c r="AE174" s="190">
        <v>115829789</v>
      </c>
      <c r="AF174" s="190">
        <v>115829789</v>
      </c>
      <c r="AG174" s="190">
        <v>115829789</v>
      </c>
      <c r="AH174" s="190">
        <v>115829789</v>
      </c>
      <c r="AI174" s="190">
        <v>115829789</v>
      </c>
      <c r="AJ174" s="190">
        <v>115829789</v>
      </c>
      <c r="AK174" s="190">
        <v>115829789</v>
      </c>
      <c r="AL174" s="190">
        <v>115829789</v>
      </c>
      <c r="AM174" s="190">
        <v>115829789</v>
      </c>
      <c r="AN174" s="190">
        <v>115829789</v>
      </c>
      <c r="AO174" s="190">
        <v>115829789</v>
      </c>
      <c r="AP174" s="190">
        <v>115829789</v>
      </c>
      <c r="AQ174" s="190">
        <v>115829789</v>
      </c>
      <c r="AR174" s="190">
        <v>115829789</v>
      </c>
      <c r="AS174" s="190">
        <v>115829789</v>
      </c>
      <c r="AT174" s="190">
        <v>115829789</v>
      </c>
      <c r="AU174" s="190">
        <v>115829789</v>
      </c>
      <c r="AV174" s="190">
        <v>115829789</v>
      </c>
      <c r="AW174" s="190">
        <v>115829789</v>
      </c>
      <c r="AX174" s="190">
        <v>115829789</v>
      </c>
      <c r="AY174" s="190">
        <v>115829789</v>
      </c>
      <c r="AZ174" s="190">
        <v>115829789</v>
      </c>
      <c r="BA174" s="190">
        <v>115829789</v>
      </c>
      <c r="BB174" s="190">
        <v>115829789</v>
      </c>
      <c r="BC174" s="190">
        <v>115829789</v>
      </c>
      <c r="BD174" s="190">
        <v>115829789</v>
      </c>
      <c r="BE174" s="190">
        <v>115829789</v>
      </c>
      <c r="BF174" s="190">
        <v>115829789</v>
      </c>
      <c r="BG174" s="190">
        <v>115829789</v>
      </c>
      <c r="BH174" s="190">
        <v>115829789</v>
      </c>
      <c r="BI174" s="190">
        <v>115829789</v>
      </c>
      <c r="BJ174" s="190">
        <v>115829789</v>
      </c>
      <c r="BK174" s="190">
        <v>115319521</v>
      </c>
      <c r="BL174" s="190">
        <v>115319521</v>
      </c>
      <c r="BM174" s="190">
        <v>107179987</v>
      </c>
      <c r="BN174" s="190">
        <v>107179987</v>
      </c>
      <c r="BO174" s="190">
        <v>107179987</v>
      </c>
      <c r="BP174" s="190">
        <v>107179987</v>
      </c>
      <c r="BQ174" s="215">
        <v>107179987</v>
      </c>
      <c r="BR174" s="215">
        <v>107179987</v>
      </c>
      <c r="BS174" s="215">
        <v>107179987</v>
      </c>
      <c r="BT174" s="215">
        <v>107179987</v>
      </c>
      <c r="BU174">
        <v>107179987</v>
      </c>
      <c r="BV174">
        <v>107179987</v>
      </c>
      <c r="BW174">
        <v>106202540</v>
      </c>
      <c r="BX174">
        <v>106202540</v>
      </c>
    </row>
    <row r="175" spans="1:76" ht="13.5" thickBot="1">
      <c r="A175" s="232" t="s">
        <v>910</v>
      </c>
      <c r="B175" s="266" t="s">
        <v>289</v>
      </c>
      <c r="C175" s="219">
        <v>8.4564312130463897</v>
      </c>
      <c r="D175" s="219">
        <v>4.3790651807752958</v>
      </c>
      <c r="E175" s="219">
        <v>4.0773660296910483</v>
      </c>
      <c r="F175" s="219">
        <v>4.0773660272887549</v>
      </c>
      <c r="G175" s="219">
        <v>18.190219082731613</v>
      </c>
      <c r="H175" s="219">
        <v>4.5695907731521803</v>
      </c>
      <c r="I175" s="219">
        <v>13.620628306887136</v>
      </c>
      <c r="J175" s="219">
        <v>4.4773481920401794</v>
      </c>
      <c r="K175" s="219">
        <v>9.1432800000000007</v>
      </c>
      <c r="L175" s="219">
        <v>4.7078699999999998</v>
      </c>
      <c r="M175" s="219">
        <v>4.4354075000559883</v>
      </c>
      <c r="N175" s="219">
        <v>4.4354074974427444</v>
      </c>
      <c r="O175" s="219">
        <v>19.074955773482202</v>
      </c>
      <c r="P175" s="219">
        <v>3.7050916899019044</v>
      </c>
      <c r="Q175" s="219">
        <v>15.369864083580302</v>
      </c>
      <c r="R175" s="219">
        <v>6.2446568973434555</v>
      </c>
      <c r="S175" s="219">
        <v>9.1252071862368425</v>
      </c>
      <c r="T175" s="219">
        <v>4.0943765095500302</v>
      </c>
      <c r="U175" s="219">
        <v>5.0308306766868114</v>
      </c>
      <c r="V175" s="219">
        <v>5.0308306766868114</v>
      </c>
      <c r="W175" s="219">
        <v>12.986860041166247</v>
      </c>
      <c r="X175" s="219">
        <v>3.3160605703087049</v>
      </c>
      <c r="Y175" s="219">
        <v>9.6707994708575438</v>
      </c>
      <c r="Z175" s="219">
        <v>2.5032728306904977</v>
      </c>
      <c r="AA175" s="219">
        <v>7.167526640167039</v>
      </c>
      <c r="AB175" s="219">
        <v>3.368349492730768</v>
      </c>
      <c r="AC175" s="219">
        <v>3.7991771474362777</v>
      </c>
      <c r="AD175" s="219">
        <v>3.7991771474362777</v>
      </c>
      <c r="AE175" s="219">
        <v>11.365329658432607</v>
      </c>
      <c r="AF175" s="219">
        <v>3.6082592628115209</v>
      </c>
      <c r="AG175" s="219">
        <v>7.7570703956210902</v>
      </c>
      <c r="AH175" s="219">
        <v>2.5804392321989429</v>
      </c>
      <c r="AI175" s="219">
        <v>5.1766311634221474</v>
      </c>
      <c r="AJ175" s="219">
        <v>2.0188262676217534</v>
      </c>
      <c r="AK175" s="219">
        <v>3.1578048958003939</v>
      </c>
      <c r="AL175" s="219">
        <v>3.1578048958003939</v>
      </c>
      <c r="AM175" s="219">
        <v>11.95757463107287</v>
      </c>
      <c r="AN175" s="219">
        <v>2.981805911852847</v>
      </c>
      <c r="AO175" s="219">
        <v>9.0089475536327566</v>
      </c>
      <c r="AP175" s="219">
        <v>3.3417038491682884</v>
      </c>
      <c r="AQ175" s="219">
        <v>5.6372605562347928</v>
      </c>
      <c r="AR175" s="219">
        <v>3.0482375057452851</v>
      </c>
      <c r="AS175" s="219">
        <v>2.5890232414649454</v>
      </c>
      <c r="AT175" s="219">
        <v>2.5890232414649454</v>
      </c>
      <c r="AU175" s="219">
        <v>9.5670491584053075</v>
      </c>
      <c r="AV175" s="219">
        <v>2.7779501123039112</v>
      </c>
      <c r="AW175" s="219">
        <v>6.7990793810352717</v>
      </c>
      <c r="AX175" s="219">
        <v>2.6013245108429111</v>
      </c>
      <c r="AY175" s="219">
        <v>4.1978088602955141</v>
      </c>
      <c r="AZ175" s="219">
        <v>2.6152977681958545</v>
      </c>
      <c r="BA175" s="219">
        <v>1.5825110920996595</v>
      </c>
      <c r="BB175" s="219">
        <v>1.5825110920996595</v>
      </c>
      <c r="BC175" s="219">
        <v>11.554936639292094</v>
      </c>
      <c r="BD175" s="219">
        <v>1.7260275652479442</v>
      </c>
      <c r="BE175" s="219">
        <v>9.7244709916695804</v>
      </c>
      <c r="BF175" s="219">
        <v>2.4325425611852642</v>
      </c>
      <c r="BG175" s="219">
        <v>7.2919284304843179</v>
      </c>
      <c r="BH175" s="219">
        <v>2.7951435723657592</v>
      </c>
      <c r="BI175" s="219">
        <v>4.4967848581185548</v>
      </c>
      <c r="BJ175" s="219">
        <v>4.4967848581185548</v>
      </c>
      <c r="BK175" s="219">
        <v>8.4580270438536846</v>
      </c>
      <c r="BL175" s="219">
        <v>1.9071429513116045</v>
      </c>
      <c r="BM175" s="219">
        <v>6.8474245725753926</v>
      </c>
      <c r="BN175" s="219">
        <v>2.2430163922708739</v>
      </c>
      <c r="BO175" s="219">
        <v>4.5768469530300893</v>
      </c>
      <c r="BP175" s="219">
        <v>2.5813221235662254</v>
      </c>
      <c r="BQ175" s="224">
        <v>1.9419616000524751</v>
      </c>
      <c r="BR175" s="224">
        <v>1.9419616000524751</v>
      </c>
      <c r="BS175" s="224">
        <v>7.8117245218630229</v>
      </c>
      <c r="BT175" s="224">
        <v>2.0860685000842416</v>
      </c>
      <c r="BU175">
        <v>5.7480482778516526</v>
      </c>
      <c r="BV175">
        <v>2.3422087798540914</v>
      </c>
      <c r="BW175">
        <v>1.698949476248423</v>
      </c>
      <c r="BX175">
        <v>1.698949476248423</v>
      </c>
    </row>
    <row r="176" spans="1:76">
      <c r="A176" s="180"/>
      <c r="B176" s="183"/>
      <c r="C176" s="209"/>
      <c r="D176" s="209"/>
      <c r="E176" s="209"/>
      <c r="F176" s="209"/>
      <c r="G176" s="209"/>
      <c r="H176" s="209"/>
      <c r="I176" s="209">
        <v>13.620628298862163</v>
      </c>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c r="AH176" s="209"/>
      <c r="AI176" s="209"/>
      <c r="AJ176" s="209"/>
      <c r="AK176" s="209"/>
      <c r="AL176" s="209"/>
      <c r="AM176" s="209"/>
      <c r="AN176" s="209"/>
      <c r="AO176" s="209"/>
      <c r="AP176" s="209"/>
      <c r="AQ176" s="209"/>
      <c r="AR176" s="209"/>
      <c r="AS176" s="209"/>
      <c r="AT176" s="209"/>
      <c r="AU176" s="209"/>
      <c r="AV176" s="209"/>
      <c r="AW176" s="209"/>
      <c r="AX176" s="209"/>
      <c r="AY176" s="209"/>
      <c r="AZ176" s="209"/>
      <c r="BA176" s="209"/>
      <c r="BB176" s="209"/>
      <c r="BC176" s="209"/>
      <c r="BD176" s="209"/>
      <c r="BE176" s="209"/>
      <c r="BF176" s="209"/>
      <c r="BG176" s="210"/>
      <c r="BH176" s="209"/>
      <c r="BI176" s="209"/>
      <c r="BJ176" s="209"/>
      <c r="BK176" s="209"/>
      <c r="BL176" s="209"/>
      <c r="BM176" s="210"/>
      <c r="BN176" s="209"/>
      <c r="BO176" s="210"/>
      <c r="BP176" s="209"/>
      <c r="BQ176" s="210"/>
      <c r="BR176" s="210"/>
      <c r="BS176" s="210"/>
      <c r="BT176" s="210"/>
    </row>
    <row r="177" spans="1:76">
      <c r="A177" s="180"/>
      <c r="B177" s="183" t="s">
        <v>290</v>
      </c>
      <c r="C177" s="225">
        <v>17.05302426940294</v>
      </c>
      <c r="D177" s="225">
        <v>17.759542122033146</v>
      </c>
      <c r="E177" s="225">
        <v>16.535984453747027</v>
      </c>
      <c r="F177" s="225">
        <v>16.535984444004395</v>
      </c>
      <c r="G177" s="225">
        <v>18.190219082731613</v>
      </c>
      <c r="H177" s="225">
        <v>18.129354697832017</v>
      </c>
      <c r="I177" s="225">
        <v>18.210730153896719</v>
      </c>
      <c r="J177" s="225">
        <v>17.763392283637668</v>
      </c>
      <c r="K177" s="225">
        <v>18.440000000000001</v>
      </c>
      <c r="L177" s="225">
        <v>19.09</v>
      </c>
      <c r="M177" s="225">
        <v>17.988041528004839</v>
      </c>
      <c r="N177" s="225">
        <v>17.988041517406685</v>
      </c>
      <c r="O177" s="225">
        <v>19.074955773482202</v>
      </c>
      <c r="P177" s="225">
        <v>14.739821288088011</v>
      </c>
      <c r="Q177" s="225">
        <v>20.530548374417485</v>
      </c>
      <c r="R177" s="225">
        <v>24.842874178562006</v>
      </c>
      <c r="S177" s="225">
        <v>18.350691374520249</v>
      </c>
      <c r="T177" s="225">
        <v>16.46749233511331</v>
      </c>
      <c r="U177" s="225">
        <v>20.233890413927174</v>
      </c>
      <c r="V177" s="225">
        <v>20.233890413927174</v>
      </c>
      <c r="W177" s="225">
        <v>12.986860041166247</v>
      </c>
      <c r="X177" s="225">
        <v>13.156109871333447</v>
      </c>
      <c r="Y177" s="225">
        <v>12.929823468362649</v>
      </c>
      <c r="Z177" s="225">
        <v>9.9314628608916475</v>
      </c>
      <c r="AA177" s="225">
        <v>14.453852064425245</v>
      </c>
      <c r="AB177" s="225">
        <v>13.510412800513521</v>
      </c>
      <c r="AC177" s="225">
        <v>15.407773986824905</v>
      </c>
      <c r="AD177" s="225">
        <v>15.407773986824905</v>
      </c>
      <c r="AE177" s="225">
        <v>11.365329658432607</v>
      </c>
      <c r="AF177" s="225">
        <v>14.315376423110926</v>
      </c>
      <c r="AG177" s="225">
        <v>10.371174704768119</v>
      </c>
      <c r="AH177" s="225">
        <v>10.237612171224066</v>
      </c>
      <c r="AI177" s="225">
        <v>10.439062843365104</v>
      </c>
      <c r="AJ177" s="225">
        <v>8.0974899745268001</v>
      </c>
      <c r="AK177" s="225">
        <v>12.80665318852382</v>
      </c>
      <c r="AL177" s="225">
        <v>12.80665318852382</v>
      </c>
      <c r="AM177" s="225">
        <v>11.957574631072868</v>
      </c>
      <c r="AN177" s="225">
        <v>11.829990845937926</v>
      </c>
      <c r="AO177" s="225">
        <v>12.044929879399108</v>
      </c>
      <c r="AP177" s="225">
        <v>13.257846792895926</v>
      </c>
      <c r="AQ177" s="225">
        <v>11.367956370307731</v>
      </c>
      <c r="AR177" s="225">
        <v>12.226447138428892</v>
      </c>
      <c r="AS177" s="225">
        <v>10.499927590385612</v>
      </c>
      <c r="AT177" s="225">
        <v>10.499927590385612</v>
      </c>
      <c r="AU177" s="225">
        <v>9.5670491584053075</v>
      </c>
      <c r="AV177" s="225">
        <v>11.021215119466603</v>
      </c>
      <c r="AW177" s="225">
        <v>9.0819819469303269</v>
      </c>
      <c r="AX177" s="225">
        <v>10.320472244105028</v>
      </c>
      <c r="AY177" s="225">
        <v>8.4417474882865839</v>
      </c>
      <c r="AZ177" s="225">
        <v>10.489930608697659</v>
      </c>
      <c r="BA177" s="225">
        <v>6.3648248319612675</v>
      </c>
      <c r="BB177" s="225">
        <v>6.4179616512930631</v>
      </c>
      <c r="BC177" s="225">
        <v>11.554936639292096</v>
      </c>
      <c r="BD177" s="225">
        <v>6.8478267534293442</v>
      </c>
      <c r="BE177" s="225">
        <v>13.001582095089365</v>
      </c>
      <c r="BF177" s="225">
        <v>9.6508482047024078</v>
      </c>
      <c r="BG177" s="225">
        <v>14.704717553186608</v>
      </c>
      <c r="BH177" s="225">
        <v>11.211290152895629</v>
      </c>
      <c r="BI177" s="225">
        <v>18.236960813480806</v>
      </c>
      <c r="BJ177" s="225">
        <v>18.236960813480806</v>
      </c>
      <c r="BK177" s="225">
        <v>8.4580270438536846</v>
      </c>
      <c r="BL177" s="225">
        <v>7.5663823611819092</v>
      </c>
      <c r="BM177" s="225">
        <v>9.1549815713920086</v>
      </c>
      <c r="BN177" s="225">
        <v>8.8989237302050981</v>
      </c>
      <c r="BO177" s="225">
        <v>9.1549815713920086</v>
      </c>
      <c r="BP177" s="225">
        <v>8.8989237302050981</v>
      </c>
      <c r="BQ177" s="214">
        <v>9.2295532478231088</v>
      </c>
      <c r="BR177" s="186">
        <v>10.353654671446948</v>
      </c>
      <c r="BS177" s="214">
        <v>7.8757331557683719</v>
      </c>
      <c r="BT177" s="494">
        <v>7.8757331557683719</v>
      </c>
      <c r="BU177">
        <v>7.8117245218630229</v>
      </c>
      <c r="BV177">
        <v>8.2762500275081319</v>
      </c>
      <c r="BW177">
        <v>6.8649033286811303</v>
      </c>
      <c r="BX177">
        <v>6.8179232010845183</v>
      </c>
    </row>
    <row r="178" spans="1:76">
      <c r="A178" s="233"/>
      <c r="C178" s="209"/>
      <c r="D178" s="209"/>
      <c r="E178" s="209"/>
      <c r="F178" s="209"/>
      <c r="G178" s="209"/>
      <c r="H178" s="209"/>
      <c r="I178" s="209"/>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10"/>
      <c r="BN178" s="209"/>
      <c r="BO178" s="209"/>
      <c r="BP178" s="209"/>
      <c r="BQ178" s="209"/>
      <c r="BR178" s="209"/>
      <c r="BS178" s="209"/>
      <c r="BT178" s="495"/>
    </row>
    <row r="179" spans="1:76">
      <c r="A179" s="180"/>
      <c r="B179" s="183" t="s">
        <v>291</v>
      </c>
      <c r="C179" s="225">
        <v>189.28</v>
      </c>
      <c r="D179" s="225">
        <v>205.85</v>
      </c>
      <c r="E179" s="225">
        <v>198.3</v>
      </c>
      <c r="F179" s="225">
        <v>205.85</v>
      </c>
      <c r="G179" s="225">
        <v>205.85</v>
      </c>
      <c r="H179" s="225">
        <v>205.85</v>
      </c>
      <c r="I179" s="225">
        <v>188.24</v>
      </c>
      <c r="J179" s="225">
        <v>188.24</v>
      </c>
      <c r="K179" s="225">
        <v>194.64</v>
      </c>
      <c r="L179" s="225">
        <v>194.64</v>
      </c>
      <c r="M179" s="225">
        <v>164.46</v>
      </c>
      <c r="N179" s="225">
        <v>164.46</v>
      </c>
      <c r="O179" s="225">
        <v>157.66</v>
      </c>
      <c r="P179" s="225">
        <v>157.66</v>
      </c>
      <c r="Q179" s="225">
        <v>145.19999999999999</v>
      </c>
      <c r="R179" s="225">
        <v>145.19999999999999</v>
      </c>
      <c r="S179" s="225">
        <v>135.74</v>
      </c>
      <c r="T179" s="225">
        <v>135.74</v>
      </c>
      <c r="U179" s="225">
        <v>124.4</v>
      </c>
      <c r="V179" s="225">
        <v>124.4</v>
      </c>
      <c r="W179" s="225">
        <v>132.6</v>
      </c>
      <c r="X179" s="225">
        <v>132.6</v>
      </c>
      <c r="Y179" s="225">
        <v>133.4</v>
      </c>
      <c r="Z179" s="225">
        <v>133.4</v>
      </c>
      <c r="AA179" s="225">
        <v>130</v>
      </c>
      <c r="AB179" s="225">
        <v>130</v>
      </c>
      <c r="AC179" s="225">
        <v>113.8</v>
      </c>
      <c r="AD179" s="225">
        <v>113.8</v>
      </c>
      <c r="AE179" s="225">
        <v>121.2</v>
      </c>
      <c r="AF179" s="225">
        <v>121.2</v>
      </c>
      <c r="AG179" s="225">
        <v>107.2</v>
      </c>
      <c r="AH179" s="225">
        <v>107.2</v>
      </c>
      <c r="AI179" s="225">
        <v>117.2</v>
      </c>
      <c r="AJ179" s="225">
        <v>117.2</v>
      </c>
      <c r="AK179" s="225">
        <v>140</v>
      </c>
      <c r="AL179" s="225">
        <v>140</v>
      </c>
      <c r="AM179" s="225">
        <v>145.6</v>
      </c>
      <c r="AN179" s="225">
        <v>145.6</v>
      </c>
      <c r="AO179" s="225">
        <v>129.6</v>
      </c>
      <c r="AP179" s="225">
        <v>129.6</v>
      </c>
      <c r="AQ179" s="225">
        <v>119</v>
      </c>
      <c r="AR179" s="225">
        <v>119</v>
      </c>
      <c r="AS179" s="225">
        <v>111.4</v>
      </c>
      <c r="AT179" s="225">
        <v>111.4</v>
      </c>
      <c r="AU179" s="225">
        <v>97.8</v>
      </c>
      <c r="AV179" s="225">
        <v>97.8</v>
      </c>
      <c r="AW179" s="225">
        <v>87.7</v>
      </c>
      <c r="AX179" s="225">
        <v>87.7</v>
      </c>
      <c r="AY179" s="225">
        <v>87.6</v>
      </c>
      <c r="AZ179" s="225">
        <v>87.6</v>
      </c>
      <c r="BA179" s="225">
        <v>75</v>
      </c>
      <c r="BB179" s="225">
        <v>75</v>
      </c>
      <c r="BC179" s="225">
        <v>92.5</v>
      </c>
      <c r="BD179" s="225">
        <v>92.5</v>
      </c>
      <c r="BE179" s="225">
        <v>83.5</v>
      </c>
      <c r="BF179" s="226">
        <v>83.5</v>
      </c>
      <c r="BG179" s="225">
        <v>85</v>
      </c>
      <c r="BH179" s="226">
        <v>85</v>
      </c>
      <c r="BI179" s="225">
        <v>82.4</v>
      </c>
      <c r="BJ179" s="226">
        <v>82.4</v>
      </c>
      <c r="BK179" s="225">
        <v>83</v>
      </c>
      <c r="BL179" s="226">
        <v>83</v>
      </c>
      <c r="BM179" s="225">
        <v>90.2</v>
      </c>
      <c r="BN179" s="226">
        <v>90.2</v>
      </c>
      <c r="BO179" s="214">
        <v>90.2</v>
      </c>
      <c r="BP179" s="226">
        <v>90.2</v>
      </c>
      <c r="BQ179" s="214">
        <v>87</v>
      </c>
      <c r="BR179" s="225">
        <v>87</v>
      </c>
      <c r="BS179" s="214">
        <v>84.2</v>
      </c>
      <c r="BT179" s="494">
        <v>84.2</v>
      </c>
      <c r="BU179">
        <v>90.5</v>
      </c>
      <c r="BV179">
        <v>90.5</v>
      </c>
      <c r="BW179">
        <v>79.25</v>
      </c>
      <c r="BX179">
        <v>79.25</v>
      </c>
    </row>
    <row r="180" spans="1:76">
      <c r="A180" s="180"/>
      <c r="B180" s="183" t="s">
        <v>292</v>
      </c>
      <c r="C180" s="225">
        <v>17.05302426940294</v>
      </c>
      <c r="D180" s="225">
        <v>17.759542122033146</v>
      </c>
      <c r="E180" s="225">
        <v>16.535984453747027</v>
      </c>
      <c r="F180" s="225">
        <v>16.535984444004395</v>
      </c>
      <c r="G180" s="225">
        <v>18.190219082731613</v>
      </c>
      <c r="H180" s="225">
        <v>18.129354697832017</v>
      </c>
      <c r="I180" s="225">
        <v>18.210730153896719</v>
      </c>
      <c r="J180" s="225">
        <v>17.763392283637668</v>
      </c>
      <c r="K180" s="225">
        <v>18.440000000000001</v>
      </c>
      <c r="L180" s="225">
        <v>19.09</v>
      </c>
      <c r="M180" s="225">
        <v>17.988041528004839</v>
      </c>
      <c r="N180" s="225">
        <v>17.988041517406685</v>
      </c>
      <c r="O180" s="225">
        <v>19.074955773482202</v>
      </c>
      <c r="P180" s="225">
        <v>14.739821288088011</v>
      </c>
      <c r="Q180" s="225">
        <v>20.530548374417485</v>
      </c>
      <c r="R180" s="225">
        <v>24.842874178562006</v>
      </c>
      <c r="S180" s="225">
        <v>18.350691374520249</v>
      </c>
      <c r="T180" s="225">
        <v>16.46749233511331</v>
      </c>
      <c r="U180" s="225">
        <v>20.233890413927174</v>
      </c>
      <c r="V180" s="225">
        <v>20.233890413927174</v>
      </c>
      <c r="W180" s="225">
        <v>12.986860041166247</v>
      </c>
      <c r="X180" s="225">
        <v>13.156109871333447</v>
      </c>
      <c r="Y180" s="225">
        <v>12.929823468362649</v>
      </c>
      <c r="Z180" s="225">
        <v>9.9314628608916475</v>
      </c>
      <c r="AA180" s="225">
        <v>14.453852064425245</v>
      </c>
      <c r="AB180" s="225">
        <v>13.510412800513521</v>
      </c>
      <c r="AC180" s="225">
        <v>15.407773986824905</v>
      </c>
      <c r="AD180" s="225">
        <v>15.407773986824905</v>
      </c>
      <c r="AE180" s="225">
        <v>11.365329658432607</v>
      </c>
      <c r="AF180" s="225">
        <v>14.315376423110926</v>
      </c>
      <c r="AG180" s="225">
        <v>10.371174704768119</v>
      </c>
      <c r="AH180" s="225">
        <v>10.237612171224066</v>
      </c>
      <c r="AI180" s="225">
        <v>10.439062843365104</v>
      </c>
      <c r="AJ180" s="225">
        <v>8.0974899745268001</v>
      </c>
      <c r="AK180" s="225">
        <v>12.80665318852382</v>
      </c>
      <c r="AL180" s="225">
        <v>12.80665318852382</v>
      </c>
      <c r="AM180" s="225">
        <v>11.957574631072868</v>
      </c>
      <c r="AN180" s="225">
        <v>11.829990845937926</v>
      </c>
      <c r="AO180" s="225">
        <v>12.044929879399108</v>
      </c>
      <c r="AP180" s="225">
        <v>13.257846792895926</v>
      </c>
      <c r="AQ180" s="225">
        <v>11.367956370307731</v>
      </c>
      <c r="AR180" s="225">
        <v>12.226447138428892</v>
      </c>
      <c r="AS180" s="225">
        <v>10.499927590385612</v>
      </c>
      <c r="AT180" s="225">
        <v>10.499927590385612</v>
      </c>
      <c r="AU180" s="225">
        <v>9.5670491584053075</v>
      </c>
      <c r="AV180" s="225">
        <v>11.021215119466603</v>
      </c>
      <c r="AW180" s="225">
        <v>9.0819819469303269</v>
      </c>
      <c r="AX180" s="225">
        <v>10.320472244105028</v>
      </c>
      <c r="AY180" s="225">
        <v>8.4417474882865839</v>
      </c>
      <c r="AZ180" s="225">
        <v>10.489930608697659</v>
      </c>
      <c r="BA180" s="225">
        <v>6.3648248319612675</v>
      </c>
      <c r="BB180" s="225">
        <v>6.4179616512930631</v>
      </c>
      <c r="BC180" s="225">
        <v>11.554936639292096</v>
      </c>
      <c r="BD180" s="225">
        <v>6.8478267534293442</v>
      </c>
      <c r="BE180" s="225">
        <v>13.001582095089365</v>
      </c>
      <c r="BF180" s="191">
        <v>9.6508482047024078</v>
      </c>
      <c r="BG180" s="225">
        <v>14.704717553186608</v>
      </c>
      <c r="BH180" s="191">
        <v>11.211290152895629</v>
      </c>
      <c r="BI180" s="225">
        <v>18.236960813480806</v>
      </c>
      <c r="BJ180" s="191">
        <v>18.236960813480806</v>
      </c>
      <c r="BK180" s="225">
        <v>8.4580270438536846</v>
      </c>
      <c r="BL180" s="191">
        <v>7.5663823611819092</v>
      </c>
      <c r="BM180" s="225">
        <v>9.1549815713920086</v>
      </c>
      <c r="BN180" s="191">
        <v>8.8989237302050981</v>
      </c>
      <c r="BO180" s="228">
        <v>9.1549815713920086</v>
      </c>
      <c r="BP180" s="191">
        <v>8.8989237302050981</v>
      </c>
      <c r="BQ180" s="228">
        <v>9.2295532478231088</v>
      </c>
      <c r="BR180" s="186">
        <v>10.353654671446948</v>
      </c>
      <c r="BS180" s="228">
        <v>7.8757331557683719</v>
      </c>
      <c r="BT180" s="494">
        <v>7.8757331557683719</v>
      </c>
      <c r="BU180">
        <v>7.8117245218630229</v>
      </c>
      <c r="BV180">
        <v>8.2762500275081319</v>
      </c>
      <c r="BW180">
        <v>6.8649033286811303</v>
      </c>
      <c r="BX180">
        <v>6.8179232010845183</v>
      </c>
    </row>
    <row r="181" spans="1:76" ht="13.5" thickBot="1">
      <c r="A181" s="232" t="s">
        <v>911</v>
      </c>
      <c r="B181" s="193" t="s">
        <v>161</v>
      </c>
      <c r="C181" s="219">
        <v>11.099497485593332</v>
      </c>
      <c r="D181" s="219">
        <v>11.590951984320297</v>
      </c>
      <c r="E181" s="219">
        <v>11.992028690802595</v>
      </c>
      <c r="F181" s="219">
        <v>12.448608711326948</v>
      </c>
      <c r="G181" s="219">
        <v>11.316521206466286</v>
      </c>
      <c r="H181" s="219">
        <v>11.354513353120968</v>
      </c>
      <c r="I181" s="219">
        <v>10.336762908966643</v>
      </c>
      <c r="J181" s="219">
        <v>10.597074984004765</v>
      </c>
      <c r="K181" s="219">
        <v>10.5564</v>
      </c>
      <c r="L181" s="219">
        <v>10.1943</v>
      </c>
      <c r="M181" s="219">
        <v>9.1427407338346995</v>
      </c>
      <c r="N181" s="219">
        <v>9.1427407392213986</v>
      </c>
      <c r="O181" s="219">
        <v>8.2652878398374714</v>
      </c>
      <c r="P181" s="219">
        <v>10.69619481257978</v>
      </c>
      <c r="Q181" s="219">
        <v>7.0723878072798803</v>
      </c>
      <c r="R181" s="219">
        <v>5.8447343474169893</v>
      </c>
      <c r="S181" s="219">
        <v>7.3969965070892991</v>
      </c>
      <c r="T181" s="219">
        <v>8.2429065238162753</v>
      </c>
      <c r="U181" s="219">
        <v>6.1481009067032577</v>
      </c>
      <c r="V181" s="219">
        <v>6.1481009067032577</v>
      </c>
      <c r="W181" s="219">
        <v>10.210320245207804</v>
      </c>
      <c r="X181" s="219">
        <v>10.078967209671093</v>
      </c>
      <c r="Y181" s="219">
        <v>10.317232893891392</v>
      </c>
      <c r="Z181" s="219">
        <v>13.432059492998329</v>
      </c>
      <c r="AA181" s="219">
        <v>8.9941421442913754</v>
      </c>
      <c r="AB181" s="219">
        <v>9.622207842165917</v>
      </c>
      <c r="AC181" s="219">
        <v>7.3858819643453817</v>
      </c>
      <c r="AD181" s="219">
        <v>7.3858819643453817</v>
      </c>
      <c r="AE181" s="219">
        <v>10.664010956345168</v>
      </c>
      <c r="AF181" s="219">
        <v>8.4664207505108404</v>
      </c>
      <c r="AG181" s="219">
        <v>10.336341162078304</v>
      </c>
      <c r="AH181" s="219">
        <v>10.47119173954629</v>
      </c>
      <c r="AI181" s="219">
        <v>11.227061447809023</v>
      </c>
      <c r="AJ181" s="219">
        <v>14.473620883593489</v>
      </c>
      <c r="AK181" s="219">
        <v>10.9318178558513</v>
      </c>
      <c r="AL181" s="219">
        <v>10.931817855851325</v>
      </c>
      <c r="AM181" s="219">
        <v>12.176382292580042</v>
      </c>
      <c r="AN181" s="219">
        <v>12.307701831400385</v>
      </c>
      <c r="AO181" s="219">
        <v>10.759713945837053</v>
      </c>
      <c r="AP181" s="219">
        <v>9.7753430119168936</v>
      </c>
      <c r="AQ181" s="219">
        <v>10.468020471192103</v>
      </c>
      <c r="AR181" s="219">
        <v>9.7329991822376289</v>
      </c>
      <c r="AS181" s="219">
        <v>10.609596974935789</v>
      </c>
      <c r="AT181" s="219">
        <v>10.609596974935789</v>
      </c>
      <c r="AU181" s="219">
        <v>10.222587799089126</v>
      </c>
      <c r="AV181" s="219">
        <v>8.8737946714475573</v>
      </c>
      <c r="AW181" s="219">
        <v>9.6564825290852117</v>
      </c>
      <c r="AX181" s="219">
        <v>8.4976731612348022</v>
      </c>
      <c r="AY181" s="219">
        <v>10.376998378777628</v>
      </c>
      <c r="AZ181" s="219">
        <v>8.3508655364571247</v>
      </c>
      <c r="BA181" s="219">
        <v>11.783513604865286</v>
      </c>
      <c r="BB181" s="219">
        <v>11.685953278466432</v>
      </c>
      <c r="BC181" s="219">
        <v>8.0052364532625369</v>
      </c>
      <c r="BD181" s="219">
        <v>13.507935193260641</v>
      </c>
      <c r="BE181" s="219">
        <v>6.4222953321609646</v>
      </c>
      <c r="BF181" s="199">
        <v>8.6520892494521213</v>
      </c>
      <c r="BG181" s="219">
        <v>5.7804578491601113</v>
      </c>
      <c r="BH181" s="199">
        <v>7.5816430438245659</v>
      </c>
      <c r="BI181" s="219">
        <v>4.5182967075901006</v>
      </c>
      <c r="BJ181" s="199">
        <v>4.5182967075901006</v>
      </c>
      <c r="BK181" s="219">
        <v>9.8131632317627542</v>
      </c>
      <c r="BL181" s="199">
        <v>10.969575159962568</v>
      </c>
      <c r="BM181" s="219">
        <v>9.8525594286133718</v>
      </c>
      <c r="BN181" s="199">
        <v>10.136057205866301</v>
      </c>
      <c r="BO181" s="224">
        <v>9.8525594286133718</v>
      </c>
      <c r="BP181" s="199">
        <v>10.136057205866301</v>
      </c>
      <c r="BQ181" s="224">
        <v>9.4262417328292578</v>
      </c>
      <c r="BR181" s="198">
        <v>8.4028299919956222</v>
      </c>
      <c r="BS181" s="224">
        <v>10.691068162756372</v>
      </c>
      <c r="BT181" s="496">
        <v>10.691068162756372</v>
      </c>
      <c r="BU181">
        <v>11.585149955904564</v>
      </c>
      <c r="BV181">
        <v>10.93490405669249</v>
      </c>
      <c r="BW181">
        <v>11.544226656316999</v>
      </c>
      <c r="BX181">
        <v>11.623774228990113</v>
      </c>
    </row>
    <row r="182" spans="1:76">
      <c r="A182" s="180"/>
      <c r="B182" s="221"/>
      <c r="C182" s="209"/>
      <c r="D182" s="209"/>
      <c r="E182" s="209"/>
      <c r="F182" s="209"/>
      <c r="G182" s="209"/>
      <c r="H182" s="209"/>
      <c r="I182" s="209"/>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c r="AH182" s="209"/>
      <c r="AI182" s="209"/>
      <c r="AJ182" s="209"/>
      <c r="AK182" s="209"/>
      <c r="AL182" s="209"/>
      <c r="AM182" s="209"/>
      <c r="AN182" s="209"/>
      <c r="AO182" s="209"/>
      <c r="AP182" s="209"/>
      <c r="AQ182" s="209"/>
      <c r="AR182" s="209"/>
      <c r="AS182" s="209"/>
      <c r="AT182" s="209"/>
      <c r="AU182" s="209"/>
      <c r="AV182" s="209"/>
      <c r="AW182" s="209"/>
      <c r="AX182" s="209"/>
      <c r="AY182" s="209"/>
      <c r="AZ182" s="209"/>
      <c r="BA182" s="209"/>
      <c r="BB182" s="209"/>
      <c r="BC182" s="209"/>
      <c r="BD182" s="209"/>
      <c r="BE182" s="209"/>
      <c r="BF182" s="209"/>
      <c r="BG182" s="209"/>
      <c r="BH182" s="209"/>
      <c r="BI182" s="209"/>
      <c r="BJ182" s="209"/>
      <c r="BK182" s="209"/>
      <c r="BL182" s="209"/>
      <c r="BM182" s="209"/>
      <c r="BN182" s="209"/>
      <c r="BO182" s="210"/>
      <c r="BP182" s="209"/>
      <c r="BQ182" s="210"/>
      <c r="BR182" s="210"/>
      <c r="BS182" s="210"/>
      <c r="BT182" s="210"/>
    </row>
    <row r="183" spans="1:76">
      <c r="A183" s="180"/>
      <c r="B183" s="183" t="s">
        <v>291</v>
      </c>
      <c r="C183" s="225">
        <v>189.28</v>
      </c>
      <c r="D183" s="225"/>
      <c r="E183" s="225">
        <v>198.3</v>
      </c>
      <c r="F183" s="225"/>
      <c r="G183" s="225">
        <v>205.85</v>
      </c>
      <c r="H183" s="225"/>
      <c r="I183" s="225">
        <v>188.24</v>
      </c>
      <c r="J183" s="225"/>
      <c r="K183" s="225">
        <v>194.64</v>
      </c>
      <c r="L183" s="225"/>
      <c r="M183" s="225">
        <v>164.46</v>
      </c>
      <c r="N183" s="225"/>
      <c r="O183" s="225">
        <v>157.66</v>
      </c>
      <c r="P183" s="225"/>
      <c r="Q183" s="225">
        <v>145.19999999999999</v>
      </c>
      <c r="R183" s="225"/>
      <c r="S183" s="225">
        <v>135.74</v>
      </c>
      <c r="T183" s="225"/>
      <c r="U183" s="225">
        <v>124.4</v>
      </c>
      <c r="V183" s="225"/>
      <c r="W183" s="225">
        <v>132.6</v>
      </c>
      <c r="X183" s="225"/>
      <c r="Y183" s="225">
        <v>133.4</v>
      </c>
      <c r="Z183" s="225"/>
      <c r="AA183" s="225">
        <v>130</v>
      </c>
      <c r="AB183" s="225"/>
      <c r="AC183" s="225">
        <v>113.8</v>
      </c>
      <c r="AD183" s="225"/>
      <c r="AE183" s="225">
        <v>121.2</v>
      </c>
      <c r="AF183" s="225"/>
      <c r="AG183" s="225">
        <v>107.2</v>
      </c>
      <c r="AH183" s="225"/>
      <c r="AI183" s="225">
        <v>117.2</v>
      </c>
      <c r="AJ183" s="225"/>
      <c r="AK183" s="225">
        <v>140</v>
      </c>
      <c r="AL183" s="225"/>
      <c r="AM183" s="225">
        <v>145.6</v>
      </c>
      <c r="AN183" s="225"/>
      <c r="AO183" s="225">
        <v>129.6</v>
      </c>
      <c r="AP183" s="225"/>
      <c r="AQ183" s="225">
        <v>119</v>
      </c>
      <c r="AR183" s="225"/>
      <c r="AS183" s="225">
        <v>111.4</v>
      </c>
      <c r="AT183" s="225"/>
      <c r="AU183" s="225">
        <v>97.8</v>
      </c>
      <c r="AV183" s="225"/>
      <c r="AW183" s="225">
        <v>87.7</v>
      </c>
      <c r="AX183" s="225"/>
      <c r="AY183" s="225">
        <v>87.6</v>
      </c>
      <c r="AZ183" s="225"/>
      <c r="BA183" s="225">
        <v>75</v>
      </c>
      <c r="BB183" s="225"/>
      <c r="BC183" s="225">
        <v>92.5</v>
      </c>
      <c r="BD183" s="225"/>
      <c r="BE183" s="225">
        <v>83.5</v>
      </c>
      <c r="BF183" s="191"/>
      <c r="BG183" s="225">
        <v>85</v>
      </c>
      <c r="BH183" s="191"/>
      <c r="BI183" s="225">
        <v>82.4</v>
      </c>
      <c r="BJ183" s="191"/>
      <c r="BK183" s="225">
        <v>83</v>
      </c>
      <c r="BL183" s="191"/>
      <c r="BM183" s="225">
        <v>90.2</v>
      </c>
      <c r="BN183" s="227"/>
      <c r="BO183" s="214">
        <v>87</v>
      </c>
      <c r="BP183" s="227"/>
      <c r="BQ183" s="214">
        <v>84.2</v>
      </c>
      <c r="BR183" s="214"/>
      <c r="BS183" s="214">
        <v>90.5</v>
      </c>
      <c r="BT183" s="214"/>
      <c r="BU183">
        <v>85.5</v>
      </c>
      <c r="BW183" t="s">
        <v>871</v>
      </c>
    </row>
    <row r="184" spans="1:76">
      <c r="A184" s="180"/>
      <c r="B184" s="183" t="s">
        <v>293</v>
      </c>
      <c r="C184" s="225">
        <v>133.9717197019464</v>
      </c>
      <c r="D184" s="225"/>
      <c r="E184" s="225">
        <v>129.72555291128745</v>
      </c>
      <c r="F184" s="225"/>
      <c r="G184" s="225">
        <v>138.25395731524529</v>
      </c>
      <c r="H184" s="225"/>
      <c r="I184" s="225">
        <v>133.7024286438332</v>
      </c>
      <c r="J184" s="225"/>
      <c r="K184" s="225">
        <v>128.94999999999999</v>
      </c>
      <c r="L184" s="225"/>
      <c r="M184" s="225">
        <v>124.28922442645622</v>
      </c>
      <c r="N184" s="225"/>
      <c r="O184" s="225">
        <v>129.85191731221897</v>
      </c>
      <c r="P184" s="225"/>
      <c r="Q184" s="225">
        <v>123.84155449749515</v>
      </c>
      <c r="R184" s="225"/>
      <c r="S184" s="225">
        <v>117.88474878796762</v>
      </c>
      <c r="T184" s="225"/>
      <c r="U184" s="225">
        <v>114.07414217209738</v>
      </c>
      <c r="V184" s="225"/>
      <c r="W184" s="225">
        <v>117.10987986645966</v>
      </c>
      <c r="X184" s="225"/>
      <c r="Y184" s="225">
        <v>114.42011857164353</v>
      </c>
      <c r="Z184" s="225"/>
      <c r="AA184" s="225">
        <v>112.22864960563881</v>
      </c>
      <c r="AB184" s="225"/>
      <c r="AC184" s="225">
        <v>108.75980904550974</v>
      </c>
      <c r="AD184" s="225"/>
      <c r="AE184" s="225">
        <v>112.71126759634232</v>
      </c>
      <c r="AF184" s="225"/>
      <c r="AG184" s="225">
        <v>110.21283859527011</v>
      </c>
      <c r="AH184" s="225"/>
      <c r="AI184" s="225">
        <v>106.4238173707984</v>
      </c>
      <c r="AJ184" s="225"/>
      <c r="AK184" s="225">
        <v>104.15508076086171</v>
      </c>
      <c r="AL184" s="225"/>
      <c r="AM184" s="225">
        <v>106.30594035906785</v>
      </c>
      <c r="AN184" s="225"/>
      <c r="AO184" s="225">
        <v>106.53016746103205</v>
      </c>
      <c r="AP184" s="225"/>
      <c r="AQ184" s="225">
        <v>102.22083475556431</v>
      </c>
      <c r="AR184" s="225"/>
      <c r="AS184" s="225">
        <v>99.281663605282702</v>
      </c>
      <c r="AT184" s="225"/>
      <c r="AU184" s="225">
        <v>98.762733626654182</v>
      </c>
      <c r="AV184" s="225"/>
      <c r="AW184" s="225">
        <v>95.995665906965954</v>
      </c>
      <c r="AX184" s="225"/>
      <c r="AY184" s="225">
        <v>93.514317484166824</v>
      </c>
      <c r="AZ184" s="225"/>
      <c r="BA184" s="225">
        <v>91.161737034409114</v>
      </c>
      <c r="BB184" s="225"/>
      <c r="BC184" s="225">
        <v>93.666041555627373</v>
      </c>
      <c r="BD184" s="225"/>
      <c r="BE184" s="225">
        <v>91.198081359162671</v>
      </c>
      <c r="BF184" s="191"/>
      <c r="BG184" s="225">
        <v>88.78837682317004</v>
      </c>
      <c r="BH184" s="191"/>
      <c r="BI184" s="225">
        <v>85.259907879630035</v>
      </c>
      <c r="BJ184" s="191"/>
      <c r="BK184" s="225">
        <v>85.830601828459152</v>
      </c>
      <c r="BL184" s="191"/>
      <c r="BM184" s="225">
        <v>83.838715392523881</v>
      </c>
      <c r="BN184" s="229"/>
      <c r="BO184" s="228">
        <v>81.57676598479398</v>
      </c>
      <c r="BP184" s="229"/>
      <c r="BQ184" s="228">
        <v>78.975906156619274</v>
      </c>
      <c r="BR184" s="228"/>
      <c r="BS184" s="228">
        <v>80.955898100634357</v>
      </c>
      <c r="BT184" s="228"/>
      <c r="BU184">
        <v>79.29067455946219</v>
      </c>
      <c r="BW184" t="s">
        <v>871</v>
      </c>
    </row>
    <row r="185" spans="1:76" ht="13.5" thickBot="1">
      <c r="A185" s="232" t="s">
        <v>912</v>
      </c>
      <c r="B185" s="193" t="s">
        <v>294</v>
      </c>
      <c r="C185" s="219">
        <v>1.4128354881246632</v>
      </c>
      <c r="D185" s="219"/>
      <c r="E185" s="219">
        <v>1.5286117156548722</v>
      </c>
      <c r="F185" s="219"/>
      <c r="G185" s="219">
        <v>1.4889266390445728</v>
      </c>
      <c r="H185" s="219"/>
      <c r="I185" s="219">
        <v>1.4079026230813516</v>
      </c>
      <c r="J185" s="219"/>
      <c r="K185" s="219">
        <v>1.51</v>
      </c>
      <c r="L185" s="219"/>
      <c r="M185" s="219">
        <v>1.3232040087056254</v>
      </c>
      <c r="N185" s="219"/>
      <c r="O185" s="219">
        <v>1.2141522687024993</v>
      </c>
      <c r="P185" s="219"/>
      <c r="Q185" s="219">
        <v>1.1724659028156565</v>
      </c>
      <c r="R185" s="219"/>
      <c r="S185" s="219">
        <v>1.151463623544277</v>
      </c>
      <c r="T185" s="219"/>
      <c r="U185" s="219">
        <v>1.09051882951988</v>
      </c>
      <c r="V185" s="219"/>
      <c r="W185" s="219">
        <v>1.1322699686072917</v>
      </c>
      <c r="X185" s="219"/>
      <c r="Y185" s="219">
        <v>1.1658788827112807</v>
      </c>
      <c r="Z185" s="219"/>
      <c r="AA185" s="219">
        <v>1.1583494986067113</v>
      </c>
      <c r="AB185" s="219"/>
      <c r="AC185" s="219">
        <v>1.0463424034919115</v>
      </c>
      <c r="AD185" s="219"/>
      <c r="AE185" s="219">
        <v>1.075313964474774</v>
      </c>
      <c r="AF185" s="219"/>
      <c r="AG185" s="219">
        <v>0.97266345161171264</v>
      </c>
      <c r="AH185" s="219"/>
      <c r="AI185" s="219">
        <v>1.1012572457503151</v>
      </c>
      <c r="AJ185" s="219"/>
      <c r="AK185" s="219">
        <v>1.3441495026194412</v>
      </c>
      <c r="AL185" s="219"/>
      <c r="AM185" s="219">
        <v>1.3696318334442013</v>
      </c>
      <c r="AN185" s="219"/>
      <c r="AO185" s="219">
        <v>1.2165568034745342</v>
      </c>
      <c r="AP185" s="219"/>
      <c r="AQ185" s="219">
        <v>1.1641462357899823</v>
      </c>
      <c r="AR185" s="219"/>
      <c r="AS185" s="219">
        <v>1.1220601665469323</v>
      </c>
      <c r="AT185" s="219"/>
      <c r="AU185" s="219">
        <v>0.99025205569649843</v>
      </c>
      <c r="AV185" s="219"/>
      <c r="AW185" s="219">
        <v>0.91358291201390607</v>
      </c>
      <c r="AX185" s="219"/>
      <c r="AY185" s="219">
        <v>0.93675495214764093</v>
      </c>
      <c r="AZ185" s="219"/>
      <c r="BA185" s="219">
        <v>0.82271359058999893</v>
      </c>
      <c r="BB185" s="219"/>
      <c r="BC185" s="219">
        <v>0.98755107468767245</v>
      </c>
      <c r="BD185" s="219"/>
      <c r="BE185" s="219">
        <v>0.91558943736057841</v>
      </c>
      <c r="BF185" s="199"/>
      <c r="BG185" s="219">
        <v>0.95733251402134623</v>
      </c>
      <c r="BH185" s="199"/>
      <c r="BI185" s="219">
        <v>0.96645659195799682</v>
      </c>
      <c r="BJ185" s="199"/>
      <c r="BK185" s="219">
        <v>0.96702106511945018</v>
      </c>
      <c r="BL185" s="199"/>
      <c r="BM185" s="219">
        <v>1.0758752633278463</v>
      </c>
      <c r="BN185" s="230"/>
      <c r="BO185" s="224">
        <v>1.0664801300926408</v>
      </c>
      <c r="BP185" s="230"/>
      <c r="BQ185" s="224">
        <v>1.0661479443239397</v>
      </c>
      <c r="BR185" s="224"/>
      <c r="BS185" s="224">
        <v>1.1178926072502042</v>
      </c>
      <c r="BT185" s="224"/>
      <c r="BU185">
        <v>1.0783109170786696</v>
      </c>
      <c r="BW185" t="s">
        <v>871</v>
      </c>
    </row>
    <row r="186" spans="1:76">
      <c r="C186" s="271"/>
      <c r="D186" s="271"/>
      <c r="E186" s="271"/>
      <c r="F186" s="271"/>
      <c r="G186" s="271"/>
      <c r="H186" s="271"/>
      <c r="I186" s="271"/>
      <c r="J186" s="271"/>
      <c r="K186" s="271"/>
      <c r="L186" s="271"/>
      <c r="M186" s="271"/>
      <c r="N186" s="271"/>
      <c r="O186" s="271"/>
      <c r="P186" s="271"/>
      <c r="Q186" s="271"/>
      <c r="R186" s="271"/>
      <c r="S186" s="271"/>
      <c r="T186" s="271"/>
      <c r="U186" s="271"/>
      <c r="V186" s="271"/>
      <c r="W186" s="271"/>
      <c r="X186" s="271"/>
      <c r="Y186" s="271"/>
      <c r="Z186" s="271"/>
      <c r="AA186" s="271"/>
      <c r="AB186" s="271"/>
      <c r="AC186" s="271"/>
      <c r="AD186" s="271"/>
      <c r="AE186" s="271"/>
      <c r="AF186" s="271"/>
      <c r="AG186" s="271"/>
      <c r="AH186" s="271"/>
      <c r="AI186" s="271"/>
      <c r="AJ186" s="271"/>
      <c r="AK186" s="271"/>
      <c r="AL186" s="271"/>
      <c r="AM186" s="271"/>
      <c r="AN186" s="271"/>
      <c r="AO186" s="271"/>
      <c r="AP186" s="271"/>
      <c r="AQ186" s="271"/>
    </row>
    <row r="187" spans="1:76">
      <c r="C187" s="271">
        <v>0</v>
      </c>
      <c r="D187" s="271"/>
      <c r="E187" s="271">
        <v>0</v>
      </c>
      <c r="F187" s="271"/>
      <c r="G187" s="271">
        <v>0</v>
      </c>
      <c r="H187" s="271"/>
      <c r="I187" s="271">
        <v>0</v>
      </c>
      <c r="J187" s="271"/>
      <c r="K187" s="271" t="s">
        <v>872</v>
      </c>
      <c r="L187" s="271"/>
      <c r="M187" s="271">
        <v>0</v>
      </c>
      <c r="N187" s="271"/>
      <c r="O187" s="271"/>
      <c r="P187" s="271"/>
      <c r="Q187" s="271"/>
      <c r="R187" s="271"/>
      <c r="S187" s="271"/>
      <c r="T187" s="271"/>
      <c r="U187" s="271"/>
      <c r="V187" s="271"/>
      <c r="W187" s="271"/>
      <c r="X187" s="271"/>
      <c r="Y187" s="271"/>
      <c r="Z187" s="271"/>
      <c r="AA187" s="271"/>
      <c r="AB187" s="271"/>
      <c r="AC187" s="271"/>
      <c r="AD187" s="271"/>
      <c r="AE187" s="271"/>
      <c r="AF187" s="271"/>
      <c r="AG187" s="271"/>
      <c r="AH187" s="271"/>
      <c r="AI187" s="271"/>
      <c r="AJ187" s="271"/>
      <c r="AK187" s="271"/>
      <c r="AL187" s="271"/>
      <c r="AM187" s="271"/>
      <c r="AN187" s="271"/>
      <c r="AO187" s="271"/>
      <c r="AP187" s="271"/>
      <c r="AQ187" s="271"/>
    </row>
    <row r="189" spans="1:76">
      <c r="B189" s="197" t="s">
        <v>295</v>
      </c>
      <c r="C189" s="186">
        <v>1570.5402240623093</v>
      </c>
      <c r="D189" s="186">
        <v>813.66889065030978</v>
      </c>
      <c r="E189" s="186">
        <v>757.10216253999943</v>
      </c>
      <c r="F189" s="186">
        <v>757.10216253999965</v>
      </c>
      <c r="G189" s="186">
        <v>3377.2269220459948</v>
      </c>
      <c r="H189" s="186">
        <v>848.49765932599826</v>
      </c>
      <c r="I189" s="186">
        <v>2528.8003314899975</v>
      </c>
      <c r="J189" s="186">
        <v>831.41880279000031</v>
      </c>
      <c r="K189" s="186">
        <v>1697</v>
      </c>
      <c r="L189" s="186">
        <v>874</v>
      </c>
      <c r="M189" s="186">
        <v>823.18251809001106</v>
      </c>
      <c r="N189" s="186">
        <v>823.18251809001106</v>
      </c>
      <c r="O189" s="186">
        <v>3205.9911254099929</v>
      </c>
      <c r="P189" s="186">
        <v>660.98786145687041</v>
      </c>
      <c r="Q189" s="186">
        <v>2545.0032639531291</v>
      </c>
      <c r="R189" s="186">
        <v>1033.8927202741297</v>
      </c>
      <c r="S189" s="186">
        <v>1511.0575253490042</v>
      </c>
      <c r="T189" s="186">
        <v>677.99429756500126</v>
      </c>
      <c r="U189" s="186">
        <v>833.06322778399965</v>
      </c>
      <c r="V189" s="186">
        <v>833.06322778399965</v>
      </c>
      <c r="W189" s="186">
        <v>2149.0215982439945</v>
      </c>
      <c r="X189" s="186">
        <v>549.10072673400055</v>
      </c>
      <c r="Y189" s="186">
        <v>1599.9208715100015</v>
      </c>
      <c r="Z189" s="186">
        <v>414.58339978299966</v>
      </c>
      <c r="AA189" s="186">
        <v>1185.3374717269994</v>
      </c>
      <c r="AB189" s="186">
        <v>557.04444113700026</v>
      </c>
      <c r="AC189" s="186">
        <v>628.29303059000028</v>
      </c>
      <c r="AD189" s="186">
        <v>628.29303059000028</v>
      </c>
      <c r="AE189" s="186">
        <v>1880.1407074780002</v>
      </c>
      <c r="AF189" s="186">
        <v>596.85972294800047</v>
      </c>
      <c r="AG189" s="186">
        <v>1283.2809845299994</v>
      </c>
      <c r="AH189" s="186">
        <v>426.84286632000021</v>
      </c>
      <c r="AI189" s="186">
        <v>856.4381182099994</v>
      </c>
      <c r="AJ189" s="186">
        <v>333.94364953000019</v>
      </c>
      <c r="AK189" s="186">
        <v>522.49446867999927</v>
      </c>
      <c r="AL189" s="186">
        <v>522.49446867999927</v>
      </c>
      <c r="AM189" s="186">
        <v>1985.1986819600011</v>
      </c>
      <c r="AN189" s="186">
        <v>494.43093662999991</v>
      </c>
      <c r="AO189" s="186">
        <v>1490.7677453300005</v>
      </c>
      <c r="AP189" s="186">
        <v>552.97295084999985</v>
      </c>
      <c r="AQ189" s="186">
        <v>937.7947944799995</v>
      </c>
      <c r="AR189" s="186">
        <v>507.09404624999979</v>
      </c>
      <c r="AS189" s="186">
        <v>430.70078000000012</v>
      </c>
      <c r="AT189" s="186">
        <v>430.70078000000012</v>
      </c>
      <c r="AU189" s="186">
        <v>1583.120361</v>
      </c>
      <c r="AV189" s="186">
        <v>459.6850409999999</v>
      </c>
      <c r="AW189" s="186">
        <v>1123.447809</v>
      </c>
      <c r="AX189" s="186">
        <v>429.83059300000014</v>
      </c>
      <c r="AY189" s="186">
        <v>693.62613706999991</v>
      </c>
      <c r="AZ189" s="186">
        <v>432.13946813999996</v>
      </c>
      <c r="BA189" s="186">
        <v>261.48666893000001</v>
      </c>
      <c r="BB189" s="186">
        <v>261.48666893000001</v>
      </c>
      <c r="BC189" s="186">
        <v>1909.2832311999998</v>
      </c>
      <c r="BD189" s="186">
        <v>285.2006540399999</v>
      </c>
      <c r="BE189" s="186">
        <v>1624.08257716</v>
      </c>
      <c r="BF189" s="191">
        <v>406.25860215999984</v>
      </c>
      <c r="BG189" s="186">
        <v>1217.8239750000005</v>
      </c>
      <c r="BH189" s="191">
        <v>466.81654770000023</v>
      </c>
      <c r="BI189" s="186">
        <v>751.00742729999968</v>
      </c>
      <c r="BJ189" s="186">
        <v>751.00742729999968</v>
      </c>
      <c r="BK189" s="186">
        <v>1391.1123010000001</v>
      </c>
      <c r="BL189" s="186">
        <v>317.56531115000035</v>
      </c>
      <c r="BM189" s="186"/>
      <c r="BN189" s="191"/>
      <c r="BO189" s="186"/>
      <c r="BP189" s="191"/>
      <c r="BQ189" s="214"/>
      <c r="BR189" s="191"/>
      <c r="BS189" s="214"/>
      <c r="BT189" s="191"/>
    </row>
    <row r="190" spans="1:76">
      <c r="B190" s="183" t="s">
        <v>283</v>
      </c>
      <c r="C190" s="216">
        <v>0.73152973063560311</v>
      </c>
      <c r="D190" s="216">
        <v>0.73118558800785971</v>
      </c>
      <c r="E190" s="216">
        <v>0.73167655333115578</v>
      </c>
      <c r="F190" s="216">
        <v>0.73167655333115578</v>
      </c>
      <c r="G190" s="216">
        <v>0.73176496319096784</v>
      </c>
      <c r="H190" s="216">
        <v>0.73167899093923949</v>
      </c>
      <c r="I190" s="216">
        <v>0.73177324443730996</v>
      </c>
      <c r="J190" s="216">
        <v>0.73163580771543768</v>
      </c>
      <c r="K190" s="216">
        <v>0.73182515000000004</v>
      </c>
      <c r="L190" s="216">
        <v>0.73162839999999996</v>
      </c>
      <c r="M190" s="216">
        <v>0.73203410051857476</v>
      </c>
      <c r="N190" s="216">
        <v>0.73203410051857476</v>
      </c>
      <c r="O190" s="216">
        <v>0.70399691468452863</v>
      </c>
      <c r="P190" s="216">
        <v>0.72122314921805319</v>
      </c>
      <c r="Q190" s="216">
        <v>0.69952291966591829</v>
      </c>
      <c r="R190" s="216">
        <v>0.69960574884878224</v>
      </c>
      <c r="S190" s="216">
        <v>0.69949079054351149</v>
      </c>
      <c r="T190" s="216">
        <v>0.69949079054351304</v>
      </c>
      <c r="U190" s="216">
        <v>0.69949079054351304</v>
      </c>
      <c r="V190" s="216">
        <v>0.69949079054351304</v>
      </c>
      <c r="W190" s="216">
        <v>0.69997679854403549</v>
      </c>
      <c r="X190" s="216">
        <v>0.69950480389027947</v>
      </c>
      <c r="Y190" s="216">
        <v>0.70013878943496144</v>
      </c>
      <c r="Z190" s="216">
        <v>0.69938536839651555</v>
      </c>
      <c r="AA190" s="216">
        <v>0.700402305828426</v>
      </c>
      <c r="AB190" s="216">
        <v>0.700402305828426</v>
      </c>
      <c r="AC190" s="216">
        <v>0.700402305828426</v>
      </c>
      <c r="AD190" s="216">
        <v>0.700402305828426</v>
      </c>
      <c r="AE190" s="216">
        <v>0.70018362509556764</v>
      </c>
      <c r="AF190" s="216">
        <v>0.70023808442702717</v>
      </c>
      <c r="AG190" s="216">
        <v>0.70015829581703981</v>
      </c>
      <c r="AH190" s="216">
        <v>0.70023832041472878</v>
      </c>
      <c r="AI190" s="216">
        <v>0.70011841210807413</v>
      </c>
      <c r="AJ190" s="216">
        <v>0.70023856101290516</v>
      </c>
      <c r="AK190" s="216">
        <v>0.70004162093386768</v>
      </c>
      <c r="AL190" s="216">
        <v>0.70004162093386768</v>
      </c>
      <c r="AM190" s="216">
        <v>0.69768500203791184</v>
      </c>
      <c r="AN190" s="216">
        <v>0.698544375</v>
      </c>
      <c r="AO190" s="216">
        <v>0.69757995091501712</v>
      </c>
      <c r="AP190" s="216">
        <v>0.69648733467870338</v>
      </c>
      <c r="AQ190" s="216">
        <v>0.696274605713462</v>
      </c>
      <c r="AR190" s="216">
        <v>0.696274605713462</v>
      </c>
      <c r="AS190" s="216">
        <v>0.696274605713462</v>
      </c>
      <c r="AT190" s="216">
        <v>0.696274605713462</v>
      </c>
      <c r="AU190" s="216">
        <v>0.69997791239999996</v>
      </c>
      <c r="AV190" s="216">
        <v>0.69997791239999996</v>
      </c>
      <c r="AW190" s="216">
        <v>0.70099912411646903</v>
      </c>
      <c r="AX190" s="216">
        <v>0.70099912411646903</v>
      </c>
      <c r="AY190" s="216">
        <v>0.70099912411646903</v>
      </c>
      <c r="AZ190" s="216">
        <v>0.70099912411646903</v>
      </c>
      <c r="BA190" s="216">
        <v>0.70099912411646903</v>
      </c>
      <c r="BB190" s="216">
        <v>0.70099912411646903</v>
      </c>
      <c r="BC190" s="216">
        <v>0.70099912415633248</v>
      </c>
      <c r="BD190" s="216">
        <v>0.70099912415633248</v>
      </c>
      <c r="BE190" s="216">
        <v>0.69355058599999997</v>
      </c>
      <c r="BF190" s="191">
        <v>0.69355058599999997</v>
      </c>
      <c r="BG190" s="216">
        <v>0.69355058599999997</v>
      </c>
      <c r="BH190" s="216">
        <v>0.69355058599999997</v>
      </c>
      <c r="BI190" s="216">
        <v>0.69355058599999997</v>
      </c>
      <c r="BJ190" s="216">
        <v>0.69355058599999997</v>
      </c>
      <c r="BK190" s="216">
        <v>0.69255300847357781</v>
      </c>
      <c r="BL190" s="216">
        <v>0.69255300847357781</v>
      </c>
      <c r="BM190" s="216"/>
      <c r="BN190" s="216"/>
      <c r="BO190" s="216"/>
      <c r="BP190" s="217"/>
      <c r="BQ190" s="214"/>
      <c r="BR190" s="214"/>
      <c r="BS190" s="214"/>
      <c r="BT190" s="214"/>
    </row>
    <row r="191" spans="1:76">
      <c r="B191" s="197" t="s">
        <v>288</v>
      </c>
      <c r="C191" s="186">
        <v>1148.896867060681</v>
      </c>
      <c r="D191" s="186">
        <v>594.9429662538497</v>
      </c>
      <c r="E191" s="186">
        <v>553.95390080683126</v>
      </c>
      <c r="F191" s="186">
        <v>553.95390080683137</v>
      </c>
      <c r="G191" s="186">
        <v>2471.3363342985331</v>
      </c>
      <c r="H191" s="186">
        <v>620.82791118995294</v>
      </c>
      <c r="I191" s="186">
        <v>1850.5084231085802</v>
      </c>
      <c r="J191" s="186">
        <v>608.29576732906412</v>
      </c>
      <c r="K191" s="186">
        <v>1242</v>
      </c>
      <c r="L191" s="186">
        <v>640</v>
      </c>
      <c r="M191" s="186">
        <v>602.59767419263665</v>
      </c>
      <c r="N191" s="186">
        <v>602.59767419263665</v>
      </c>
      <c r="O191" s="186">
        <v>2257.0078607946148</v>
      </c>
      <c r="P191" s="186">
        <v>476.71974703483033</v>
      </c>
      <c r="Q191" s="186">
        <v>1780.2881137597847</v>
      </c>
      <c r="R191" s="186">
        <v>723.31729079668708</v>
      </c>
      <c r="S191" s="186">
        <v>1056.9708229630971</v>
      </c>
      <c r="T191" s="186">
        <v>474.25076718773653</v>
      </c>
      <c r="U191" s="186">
        <v>582.72005577536061</v>
      </c>
      <c r="V191" s="186">
        <v>582.72005577536061</v>
      </c>
      <c r="W191" s="186">
        <v>1504.2652583408178</v>
      </c>
      <c r="X191" s="186">
        <v>384.09859617007697</v>
      </c>
      <c r="Y191" s="186">
        <v>0</v>
      </c>
      <c r="Z191" s="186">
        <v>289.95356378831309</v>
      </c>
      <c r="AA191" s="186">
        <v>830.21309838242712</v>
      </c>
      <c r="AB191" s="186">
        <v>390.15521102126189</v>
      </c>
      <c r="AC191" s="186">
        <v>440.05788736116597</v>
      </c>
      <c r="AD191" s="186">
        <v>440.05788736116597</v>
      </c>
      <c r="AE191" s="186">
        <v>1316.4437362516915</v>
      </c>
      <c r="AF191" s="186">
        <v>417.94390906875401</v>
      </c>
      <c r="AG191" s="186">
        <v>898.49982718293745</v>
      </c>
      <c r="AH191" s="186">
        <v>298.89173179292555</v>
      </c>
      <c r="AI191" s="186">
        <v>599.60809539001184</v>
      </c>
      <c r="AJ191" s="186">
        <v>233.84022060628524</v>
      </c>
      <c r="AK191" s="186">
        <v>365.76787478372665</v>
      </c>
      <c r="AL191" s="186">
        <v>365.76787478372665</v>
      </c>
      <c r="AM191" s="186">
        <v>1385.0433464689233</v>
      </c>
      <c r="AN191" s="186">
        <v>345.3819496088679</v>
      </c>
      <c r="AO191" s="186">
        <v>1039.9296906129925</v>
      </c>
      <c r="AP191" s="186">
        <v>385.13865668693404</v>
      </c>
      <c r="AQ191" s="186">
        <v>652.96270076669873</v>
      </c>
      <c r="AR191" s="186">
        <v>353.07670711236267</v>
      </c>
      <c r="AS191" s="186">
        <v>299.88601577498065</v>
      </c>
      <c r="AT191" s="186">
        <v>299.88601577498065</v>
      </c>
      <c r="AU191" s="186">
        <v>1108.1492853707143</v>
      </c>
      <c r="AV191" s="186">
        <v>321.76937536068834</v>
      </c>
      <c r="AW191" s="186">
        <v>787.53593009956614</v>
      </c>
      <c r="AX191" s="186">
        <v>301.3108692114626</v>
      </c>
      <c r="AY191" s="186">
        <v>486.23131455035985</v>
      </c>
      <c r="AZ191" s="186">
        <v>302.92938866229673</v>
      </c>
      <c r="BA191" s="186">
        <v>183.30192588806312</v>
      </c>
      <c r="BB191" s="186">
        <v>183.30192588806312</v>
      </c>
      <c r="BC191" s="186">
        <v>1338.4058728375724</v>
      </c>
      <c r="BD191" s="186">
        <v>199.92540869085312</v>
      </c>
      <c r="BE191" s="186">
        <v>1126.3834231017081</v>
      </c>
      <c r="BF191" s="191">
        <v>281.76089159560877</v>
      </c>
      <c r="BG191" s="186">
        <v>844.62253150609968</v>
      </c>
      <c r="BH191" s="186">
        <v>323.76089021183208</v>
      </c>
      <c r="BI191" s="186">
        <v>520.8616412942672</v>
      </c>
      <c r="BJ191" s="186">
        <v>520.8616412942672</v>
      </c>
      <c r="BK191" s="186">
        <v>963.4190091821514</v>
      </c>
      <c r="BL191" s="186">
        <v>219.93081162378056</v>
      </c>
      <c r="BM191" s="186"/>
      <c r="BN191" s="186"/>
      <c r="BO191" s="186"/>
      <c r="BP191" s="191"/>
      <c r="BQ191" s="214"/>
      <c r="BR191" s="214"/>
      <c r="BS191" s="214"/>
      <c r="BT191" s="214"/>
    </row>
    <row r="192" spans="1:76">
      <c r="B192" s="183" t="s">
        <v>285</v>
      </c>
      <c r="C192" s="621">
        <v>135860724</v>
      </c>
      <c r="D192" s="621">
        <v>135860724</v>
      </c>
      <c r="E192" s="191">
        <v>135860724</v>
      </c>
      <c r="F192" s="191">
        <v>135860724</v>
      </c>
      <c r="G192" s="186">
        <v>135860724</v>
      </c>
      <c r="H192" s="186">
        <v>135860724</v>
      </c>
      <c r="I192" s="186">
        <v>135860724</v>
      </c>
      <c r="J192" s="186">
        <v>135860724</v>
      </c>
      <c r="K192" s="186">
        <v>135860724</v>
      </c>
      <c r="L192" s="186">
        <v>135860724</v>
      </c>
      <c r="M192" s="186">
        <v>135860724</v>
      </c>
      <c r="N192" s="186">
        <v>135860724</v>
      </c>
      <c r="O192" s="186">
        <v>119168278.16666666</v>
      </c>
      <c r="P192" s="186">
        <v>119168278.16666666</v>
      </c>
      <c r="Q192" s="186">
        <v>115829789</v>
      </c>
      <c r="R192" s="186">
        <v>115829789</v>
      </c>
      <c r="S192" s="186">
        <v>115829789</v>
      </c>
      <c r="T192" s="186">
        <v>115829789</v>
      </c>
      <c r="U192" s="186">
        <v>115829789</v>
      </c>
      <c r="V192" s="186">
        <v>115829789</v>
      </c>
      <c r="W192" s="186">
        <v>115829789</v>
      </c>
      <c r="X192" s="186">
        <v>115829789</v>
      </c>
      <c r="Y192" s="186">
        <v>115829789</v>
      </c>
      <c r="Z192" s="186">
        <v>115829789</v>
      </c>
      <c r="AA192" s="186">
        <v>115829789</v>
      </c>
      <c r="AB192" s="186">
        <v>115829789</v>
      </c>
      <c r="AC192" s="186">
        <v>115829789</v>
      </c>
      <c r="AD192" s="186">
        <v>115829789</v>
      </c>
      <c r="AE192" s="186">
        <v>115829789</v>
      </c>
      <c r="AF192" s="186">
        <v>115829789</v>
      </c>
      <c r="AG192" s="186">
        <v>115829789</v>
      </c>
      <c r="AH192" s="186">
        <v>115829789</v>
      </c>
      <c r="AI192" s="186">
        <v>115829789</v>
      </c>
      <c r="AJ192" s="186">
        <v>115829789</v>
      </c>
      <c r="AK192" s="186">
        <v>115829789</v>
      </c>
      <c r="AL192" s="186">
        <v>115829789</v>
      </c>
      <c r="AM192" s="186">
        <v>115829789</v>
      </c>
      <c r="AN192" s="186">
        <v>115829789</v>
      </c>
      <c r="AO192" s="186">
        <v>115829789</v>
      </c>
      <c r="AP192" s="186">
        <v>115829789</v>
      </c>
      <c r="AQ192" s="186">
        <v>115829789</v>
      </c>
      <c r="AR192" s="186">
        <v>115829789</v>
      </c>
      <c r="AS192" s="186">
        <v>115829789</v>
      </c>
      <c r="AT192" s="186">
        <v>115829789</v>
      </c>
      <c r="AU192" s="186">
        <v>115829789</v>
      </c>
      <c r="AV192" s="186">
        <v>115829789</v>
      </c>
      <c r="AW192" s="186">
        <v>115829789</v>
      </c>
      <c r="AX192" s="186">
        <v>115829789</v>
      </c>
      <c r="AY192" s="186">
        <v>115829789</v>
      </c>
      <c r="AZ192" s="186">
        <v>115829789</v>
      </c>
      <c r="BA192" s="186">
        <v>115829789</v>
      </c>
      <c r="BB192" s="186">
        <v>115829789</v>
      </c>
      <c r="BC192" s="186">
        <v>115829789</v>
      </c>
      <c r="BD192" s="186">
        <v>115829789</v>
      </c>
      <c r="BE192" s="186">
        <v>115829789</v>
      </c>
      <c r="BF192" s="191">
        <v>115829789</v>
      </c>
      <c r="BG192" s="186">
        <v>115829789</v>
      </c>
      <c r="BH192" s="186">
        <v>115829789</v>
      </c>
      <c r="BI192" s="186">
        <v>115829789</v>
      </c>
      <c r="BJ192" s="186">
        <v>115829789</v>
      </c>
      <c r="BK192" s="186">
        <v>115829789</v>
      </c>
      <c r="BL192" s="186">
        <v>115829789</v>
      </c>
      <c r="BM192" s="186"/>
      <c r="BN192" s="186"/>
      <c r="BO192" s="186"/>
      <c r="BP192" s="191"/>
      <c r="BQ192" s="214"/>
      <c r="BR192" s="214"/>
      <c r="BS192" s="214"/>
      <c r="BT192" s="214"/>
    </row>
    <row r="193" spans="1:72" ht="13.5" thickBot="1">
      <c r="A193" s="232" t="s">
        <v>913</v>
      </c>
      <c r="B193" s="193" t="s">
        <v>296</v>
      </c>
      <c r="C193" s="622">
        <v>8.4564312130463897</v>
      </c>
      <c r="D193" s="622">
        <v>4.379065183355344</v>
      </c>
      <c r="E193" s="620">
        <v>4.0773660296910474</v>
      </c>
      <c r="F193" s="620">
        <v>4.0773660296910483</v>
      </c>
      <c r="G193" s="219">
        <v>18.190219082731613</v>
      </c>
      <c r="H193" s="219">
        <v>4.5695907758444818</v>
      </c>
      <c r="I193" s="219">
        <v>13.620628306887134</v>
      </c>
      <c r="J193" s="219">
        <v>4.4773481946781333</v>
      </c>
      <c r="K193" s="219">
        <v>9.1432800000000007</v>
      </c>
      <c r="L193" s="219">
        <v>4.71</v>
      </c>
      <c r="M193" s="219">
        <v>4.4354075000559883</v>
      </c>
      <c r="N193" s="219">
        <v>4.4354075000559883</v>
      </c>
      <c r="O193" s="219">
        <v>19.074955773482198</v>
      </c>
      <c r="P193" s="219">
        <v>3.7050916899019044</v>
      </c>
      <c r="Q193" s="219">
        <v>15.369864083580302</v>
      </c>
      <c r="R193" s="219">
        <v>6.2446568973434555</v>
      </c>
      <c r="S193" s="219">
        <v>9.1252071862368425</v>
      </c>
      <c r="T193" s="219">
        <v>4.0943765095500302</v>
      </c>
      <c r="U193" s="219">
        <v>5.0308306766868114</v>
      </c>
      <c r="V193" s="219">
        <v>5.0308306766868114</v>
      </c>
      <c r="W193" s="219">
        <v>12.986860041166249</v>
      </c>
      <c r="X193" s="219">
        <v>3.3160605703087049</v>
      </c>
      <c r="Y193" s="219">
        <v>9.670799470857542</v>
      </c>
      <c r="Z193" s="219">
        <v>2.5032728306904977</v>
      </c>
      <c r="AA193" s="219">
        <v>7.167526640167039</v>
      </c>
      <c r="AB193" s="219">
        <v>3.368349492730768</v>
      </c>
      <c r="AC193" s="219">
        <v>3.7991771474362777</v>
      </c>
      <c r="AD193" s="219">
        <v>3.7991771474362777</v>
      </c>
      <c r="AE193" s="219">
        <v>11.365329658432612</v>
      </c>
      <c r="AF193" s="219">
        <v>3.6082592628115209</v>
      </c>
      <c r="AG193" s="219">
        <v>7.7570703956210911</v>
      </c>
      <c r="AH193" s="219">
        <v>2.5804392321989429</v>
      </c>
      <c r="AI193" s="219">
        <v>5.1766311634221465</v>
      </c>
      <c r="AJ193" s="219">
        <v>2.0188262676217534</v>
      </c>
      <c r="AK193" s="219">
        <v>3.1578048958003939</v>
      </c>
      <c r="AL193" s="219">
        <v>3.1578048958003939</v>
      </c>
      <c r="AM193" s="219">
        <v>11.95757463107287</v>
      </c>
      <c r="AN193" s="219">
        <v>2.981805911852847</v>
      </c>
      <c r="AO193" s="219">
        <v>8.9780849951560615</v>
      </c>
      <c r="AP193" s="219">
        <v>3.3250397847736219</v>
      </c>
      <c r="AQ193" s="219">
        <v>5.6372605562347928</v>
      </c>
      <c r="AR193" s="219">
        <v>3.0482375057452851</v>
      </c>
      <c r="AS193" s="219">
        <v>2.5890232414649454</v>
      </c>
      <c r="AT193" s="219">
        <v>2.5890232414649454</v>
      </c>
      <c r="AU193" s="219">
        <v>9.5670491584053075</v>
      </c>
      <c r="AV193" s="219">
        <v>2.7779501123039112</v>
      </c>
      <c r="AW193" s="219">
        <v>6.7990793810352717</v>
      </c>
      <c r="AX193" s="219">
        <v>2.6013245108429111</v>
      </c>
      <c r="AY193" s="219">
        <v>4.1978088602955141</v>
      </c>
      <c r="AZ193" s="219">
        <v>2.6152977681958545</v>
      </c>
      <c r="BA193" s="219">
        <v>1.5825110920996595</v>
      </c>
      <c r="BB193" s="219">
        <v>1.5825110920996595</v>
      </c>
      <c r="BC193" s="219">
        <v>11.554936639292094</v>
      </c>
      <c r="BD193" s="219">
        <v>1.7260275652479442</v>
      </c>
      <c r="BE193" s="219">
        <v>9.7244709916695804</v>
      </c>
      <c r="BF193" s="199">
        <v>2.4325425611852642</v>
      </c>
      <c r="BG193" s="219">
        <v>7.2919284304843179</v>
      </c>
      <c r="BH193" s="199">
        <v>2.7951435723657592</v>
      </c>
      <c r="BI193" s="219">
        <v>4.4967848581185548</v>
      </c>
      <c r="BJ193" s="198">
        <v>4.4967848581185548</v>
      </c>
      <c r="BK193" s="219">
        <v>8.3175409149899373</v>
      </c>
      <c r="BL193" s="198">
        <v>1.8987413645705644</v>
      </c>
      <c r="BM193" s="219"/>
      <c r="BN193" s="199"/>
      <c r="BO193" s="219"/>
      <c r="BP193" s="199"/>
      <c r="BQ193" s="220"/>
      <c r="BR193" s="220"/>
      <c r="BS193" s="220"/>
      <c r="BT193" s="220"/>
    </row>
    <row r="194" spans="1:72">
      <c r="C194" s="267"/>
      <c r="D194" s="267"/>
      <c r="E194" s="267"/>
      <c r="F194" s="267"/>
      <c r="G194" s="267"/>
      <c r="H194" s="267"/>
      <c r="I194" s="267"/>
      <c r="J194" s="267"/>
      <c r="K194" s="267"/>
      <c r="L194" s="267"/>
      <c r="M194" s="267"/>
      <c r="N194" s="267"/>
      <c r="O194" s="267"/>
      <c r="P194" s="267"/>
      <c r="Q194" s="267"/>
      <c r="R194" s="267"/>
      <c r="S194" s="267"/>
      <c r="T194" s="267"/>
      <c r="U194" s="267"/>
      <c r="V194" s="267"/>
      <c r="W194" s="267"/>
      <c r="X194" s="267"/>
      <c r="Y194" s="267"/>
      <c r="Z194" s="267"/>
      <c r="AA194" s="267"/>
      <c r="AB194" s="267"/>
      <c r="AC194" s="267"/>
      <c r="AD194" s="267"/>
      <c r="AE194" s="267"/>
      <c r="AF194" s="267"/>
      <c r="AG194" s="267"/>
      <c r="AH194" s="267"/>
      <c r="AI194" s="267"/>
      <c r="AJ194" s="267"/>
      <c r="AK194" s="267"/>
      <c r="AL194" s="267"/>
      <c r="AM194" s="267"/>
      <c r="AN194" s="267"/>
      <c r="AO194" s="267"/>
      <c r="AP194" s="267"/>
      <c r="AQ194" s="267"/>
      <c r="AR194" s="267"/>
    </row>
    <row r="195" spans="1:72">
      <c r="B195" s="183" t="s">
        <v>297</v>
      </c>
      <c r="C195" s="270">
        <v>0</v>
      </c>
      <c r="D195" s="270">
        <v>0</v>
      </c>
      <c r="E195" s="270">
        <v>0</v>
      </c>
      <c r="F195" s="270">
        <v>0</v>
      </c>
      <c r="G195" s="270"/>
      <c r="H195" s="270"/>
      <c r="I195" s="270">
        <v>0</v>
      </c>
      <c r="J195" s="270">
        <v>0</v>
      </c>
      <c r="K195" s="270">
        <v>0</v>
      </c>
      <c r="L195" s="270">
        <v>0</v>
      </c>
      <c r="M195" s="270">
        <v>0</v>
      </c>
      <c r="N195" s="270">
        <v>0</v>
      </c>
      <c r="O195" s="270">
        <v>305</v>
      </c>
      <c r="P195" s="270">
        <v>31</v>
      </c>
      <c r="Q195" s="270">
        <v>0</v>
      </c>
      <c r="R195" s="270">
        <v>0</v>
      </c>
      <c r="S195" s="270">
        <v>0</v>
      </c>
      <c r="T195" s="270">
        <v>0</v>
      </c>
      <c r="U195" s="270">
        <v>0</v>
      </c>
      <c r="V195" s="270">
        <v>0</v>
      </c>
      <c r="W195" s="270">
        <v>0</v>
      </c>
      <c r="X195" s="270">
        <v>0</v>
      </c>
      <c r="Y195" s="270">
        <v>0</v>
      </c>
      <c r="Z195" s="270">
        <v>0</v>
      </c>
      <c r="AA195" s="270">
        <v>0</v>
      </c>
      <c r="AB195" s="270">
        <v>0</v>
      </c>
      <c r="AC195" s="270">
        <v>0</v>
      </c>
      <c r="AD195" s="270">
        <v>0</v>
      </c>
      <c r="AE195" s="270">
        <v>0</v>
      </c>
      <c r="AF195" s="270">
        <v>0</v>
      </c>
      <c r="AG195" s="270">
        <v>0</v>
      </c>
      <c r="AH195" s="270">
        <v>0</v>
      </c>
      <c r="AI195" s="270">
        <v>0</v>
      </c>
      <c r="AJ195" s="270">
        <v>0</v>
      </c>
      <c r="AK195" s="270"/>
      <c r="AL195" s="270"/>
      <c r="AM195" s="270">
        <v>0</v>
      </c>
      <c r="AN195" s="270">
        <v>0</v>
      </c>
      <c r="AO195" s="270">
        <v>0</v>
      </c>
      <c r="AP195" s="270">
        <v>0</v>
      </c>
      <c r="AQ195" s="270">
        <v>0</v>
      </c>
      <c r="AR195" s="270">
        <v>0</v>
      </c>
      <c r="AS195" s="270">
        <v>0</v>
      </c>
      <c r="AT195" s="270">
        <v>0</v>
      </c>
      <c r="AU195" s="270">
        <v>0</v>
      </c>
      <c r="AV195" s="270">
        <v>0</v>
      </c>
      <c r="AW195" s="270">
        <v>0</v>
      </c>
      <c r="AX195" s="270">
        <v>0</v>
      </c>
      <c r="AY195" s="270">
        <v>0</v>
      </c>
      <c r="AZ195" s="270">
        <v>0</v>
      </c>
      <c r="BA195" s="270">
        <v>0</v>
      </c>
      <c r="BB195" s="270">
        <v>0</v>
      </c>
      <c r="BC195" s="270">
        <v>21</v>
      </c>
      <c r="BD195" s="270">
        <v>0</v>
      </c>
      <c r="BE195" s="270">
        <v>21</v>
      </c>
      <c r="BF195" s="269">
        <v>0</v>
      </c>
      <c r="BG195" s="192">
        <v>21</v>
      </c>
      <c r="BH195" s="192">
        <v>0</v>
      </c>
      <c r="BI195" s="192">
        <v>21</v>
      </c>
      <c r="BJ195" s="192">
        <v>21</v>
      </c>
      <c r="BK195" s="192">
        <v>333</v>
      </c>
      <c r="BL195" s="192">
        <v>60</v>
      </c>
      <c r="BM195" s="192"/>
      <c r="BN195" s="192"/>
      <c r="BO195" s="192"/>
      <c r="BP195" s="269"/>
      <c r="BQ195" s="268"/>
      <c r="BR195" s="268"/>
      <c r="BS195" s="268"/>
      <c r="BT195" s="268"/>
    </row>
    <row r="196" spans="1:72">
      <c r="B196" s="197" t="s">
        <v>298</v>
      </c>
      <c r="C196" s="186">
        <v>181</v>
      </c>
      <c r="D196" s="186">
        <v>91</v>
      </c>
      <c r="E196" s="186">
        <v>90</v>
      </c>
      <c r="F196" s="186">
        <v>90</v>
      </c>
      <c r="G196" s="186">
        <v>365</v>
      </c>
      <c r="H196" s="186">
        <v>92</v>
      </c>
      <c r="I196" s="186">
        <v>273</v>
      </c>
      <c r="J196" s="186">
        <v>92</v>
      </c>
      <c r="K196" s="186">
        <v>181</v>
      </c>
      <c r="L196" s="186">
        <v>91</v>
      </c>
      <c r="M196" s="186">
        <v>90</v>
      </c>
      <c r="N196" s="186">
        <v>90</v>
      </c>
      <c r="O196" s="186">
        <v>61</v>
      </c>
      <c r="P196" s="186">
        <v>61</v>
      </c>
      <c r="Q196" s="186">
        <v>274</v>
      </c>
      <c r="R196" s="186">
        <v>92</v>
      </c>
      <c r="S196" s="186">
        <v>182</v>
      </c>
      <c r="T196" s="186">
        <v>91</v>
      </c>
      <c r="U196" s="186">
        <v>91</v>
      </c>
      <c r="V196" s="186">
        <v>91</v>
      </c>
      <c r="W196" s="186">
        <v>365</v>
      </c>
      <c r="X196" s="186">
        <v>92</v>
      </c>
      <c r="Y196" s="186">
        <v>273</v>
      </c>
      <c r="Z196" s="186">
        <v>92</v>
      </c>
      <c r="AA196" s="186">
        <v>181</v>
      </c>
      <c r="AB196" s="186">
        <v>91</v>
      </c>
      <c r="AC196" s="186">
        <v>90</v>
      </c>
      <c r="AD196" s="186">
        <v>90</v>
      </c>
      <c r="AE196" s="186">
        <v>365</v>
      </c>
      <c r="AF196" s="186">
        <v>92</v>
      </c>
      <c r="AG196" s="186">
        <v>273</v>
      </c>
      <c r="AH196" s="186">
        <v>92</v>
      </c>
      <c r="AI196" s="186">
        <v>181</v>
      </c>
      <c r="AJ196" s="186">
        <v>91</v>
      </c>
      <c r="AK196" s="186">
        <v>0</v>
      </c>
      <c r="AL196" s="186">
        <v>0</v>
      </c>
      <c r="AM196" s="186">
        <v>365</v>
      </c>
      <c r="AN196" s="186">
        <v>92</v>
      </c>
      <c r="AO196" s="186">
        <v>273</v>
      </c>
      <c r="AP196" s="186">
        <v>92</v>
      </c>
      <c r="AQ196" s="186">
        <v>181</v>
      </c>
      <c r="AR196" s="186">
        <v>91</v>
      </c>
      <c r="AS196" s="186">
        <v>90</v>
      </c>
      <c r="AT196" s="186">
        <v>90</v>
      </c>
      <c r="AU196" s="186">
        <v>366</v>
      </c>
      <c r="AV196" s="186">
        <v>92</v>
      </c>
      <c r="AW196" s="186">
        <v>274</v>
      </c>
      <c r="AX196" s="186">
        <v>92</v>
      </c>
      <c r="AY196" s="186">
        <v>182</v>
      </c>
      <c r="AZ196" s="186">
        <v>91</v>
      </c>
      <c r="BA196" s="186">
        <v>91</v>
      </c>
      <c r="BB196" s="186">
        <v>91</v>
      </c>
      <c r="BC196" s="186">
        <v>344</v>
      </c>
      <c r="BD196" s="186">
        <v>92</v>
      </c>
      <c r="BE196" s="186">
        <v>252</v>
      </c>
      <c r="BF196" s="191">
        <v>92</v>
      </c>
      <c r="BG196" s="186">
        <v>160</v>
      </c>
      <c r="BH196" s="186">
        <v>91</v>
      </c>
      <c r="BI196" s="186">
        <v>69</v>
      </c>
      <c r="BJ196" s="186">
        <v>69</v>
      </c>
      <c r="BK196" s="186">
        <v>32</v>
      </c>
      <c r="BL196" s="186">
        <v>32</v>
      </c>
      <c r="BM196" s="186"/>
      <c r="BN196" s="186"/>
      <c r="BO196" s="186"/>
      <c r="BP196" s="191"/>
      <c r="BQ196" s="214"/>
      <c r="BR196" s="214"/>
      <c r="BS196" s="214"/>
      <c r="BT196" s="214"/>
    </row>
    <row r="197" spans="1:72">
      <c r="B197" s="183" t="s">
        <v>299</v>
      </c>
      <c r="C197" s="186">
        <v>135860724</v>
      </c>
      <c r="D197" s="186">
        <v>135860724</v>
      </c>
      <c r="E197" s="186">
        <v>135860724</v>
      </c>
      <c r="F197" s="186">
        <v>135860724</v>
      </c>
      <c r="G197" s="186">
        <v>135860724</v>
      </c>
      <c r="H197" s="186">
        <v>135860724</v>
      </c>
      <c r="I197" s="186">
        <v>135860724</v>
      </c>
      <c r="J197" s="186">
        <v>135860724</v>
      </c>
      <c r="K197" s="186">
        <v>135860724</v>
      </c>
      <c r="L197" s="186">
        <v>135860724</v>
      </c>
      <c r="M197" s="186">
        <v>135860724</v>
      </c>
      <c r="N197" s="186">
        <v>135860724</v>
      </c>
      <c r="O197" s="186">
        <v>135860724</v>
      </c>
      <c r="P197" s="186">
        <v>135860724</v>
      </c>
      <c r="Q197" s="186">
        <v>115829789</v>
      </c>
      <c r="R197" s="186">
        <v>115829789</v>
      </c>
      <c r="S197" s="186">
        <v>115829789</v>
      </c>
      <c r="T197" s="186">
        <v>115829789</v>
      </c>
      <c r="U197" s="186">
        <v>115829789</v>
      </c>
      <c r="V197" s="186">
        <v>115829789</v>
      </c>
      <c r="W197" s="186">
        <v>115829789</v>
      </c>
      <c r="X197" s="186">
        <v>115829789</v>
      </c>
      <c r="Y197" s="186">
        <v>115829789</v>
      </c>
      <c r="Z197" s="186">
        <v>115829789</v>
      </c>
      <c r="AA197" s="186">
        <v>115829789</v>
      </c>
      <c r="AB197" s="186">
        <v>115829789</v>
      </c>
      <c r="AC197" s="186">
        <v>115829789</v>
      </c>
      <c r="AD197" s="186">
        <v>115829789</v>
      </c>
      <c r="AE197" s="186">
        <v>115829789</v>
      </c>
      <c r="AF197" s="186">
        <v>115829789</v>
      </c>
      <c r="AG197" s="186">
        <v>115829789</v>
      </c>
      <c r="AH197" s="186">
        <v>115829789</v>
      </c>
      <c r="AI197" s="186">
        <v>115829789</v>
      </c>
      <c r="AJ197" s="186">
        <v>115829789</v>
      </c>
      <c r="AK197" s="186">
        <v>90</v>
      </c>
      <c r="AL197" s="186">
        <v>90</v>
      </c>
      <c r="AM197" s="186">
        <v>115829789</v>
      </c>
      <c r="AN197" s="186">
        <v>115829789</v>
      </c>
      <c r="AO197" s="186">
        <v>115829789</v>
      </c>
      <c r="AP197" s="186">
        <v>115829789</v>
      </c>
      <c r="AQ197" s="186">
        <v>115829789</v>
      </c>
      <c r="AR197" s="186">
        <v>115829789</v>
      </c>
      <c r="AS197" s="186">
        <v>115829789</v>
      </c>
      <c r="AT197" s="186">
        <v>115829789</v>
      </c>
      <c r="AU197" s="186">
        <v>115829789</v>
      </c>
      <c r="AV197" s="186">
        <v>115829789</v>
      </c>
      <c r="AW197" s="186">
        <v>115829789</v>
      </c>
      <c r="AX197" s="186">
        <v>115829789</v>
      </c>
      <c r="AY197" s="186">
        <v>115829789</v>
      </c>
      <c r="AZ197" s="186">
        <v>115829789</v>
      </c>
      <c r="BA197" s="186">
        <v>115829789</v>
      </c>
      <c r="BB197" s="186">
        <v>115829789</v>
      </c>
      <c r="BC197" s="186">
        <v>115829789</v>
      </c>
      <c r="BD197" s="186">
        <v>115829789</v>
      </c>
      <c r="BE197" s="186">
        <v>115829789</v>
      </c>
      <c r="BF197" s="191">
        <v>115829789</v>
      </c>
      <c r="BG197" s="186">
        <v>115829789</v>
      </c>
      <c r="BH197" s="186">
        <v>115829789</v>
      </c>
      <c r="BI197" s="186">
        <v>115829789</v>
      </c>
      <c r="BJ197" s="186">
        <v>115829789</v>
      </c>
      <c r="BK197" s="186">
        <v>115319521</v>
      </c>
      <c r="BL197" s="186">
        <v>115319521</v>
      </c>
      <c r="BM197" s="186"/>
      <c r="BN197" s="186"/>
      <c r="BO197" s="186"/>
      <c r="BP197" s="191"/>
      <c r="BQ197" s="214"/>
      <c r="BR197" s="214"/>
      <c r="BS197" s="214"/>
      <c r="BT197" s="214"/>
    </row>
    <row r="198" spans="1:72" ht="13.5" thickBot="1">
      <c r="A198" s="232" t="s">
        <v>914</v>
      </c>
      <c r="B198" s="193" t="s">
        <v>300</v>
      </c>
      <c r="C198" s="219">
        <v>135860724</v>
      </c>
      <c r="D198" s="219">
        <v>135860724</v>
      </c>
      <c r="E198" s="219">
        <v>135860724</v>
      </c>
      <c r="F198" s="219">
        <v>135860724</v>
      </c>
      <c r="G198" s="219">
        <v>135860724</v>
      </c>
      <c r="H198" s="219">
        <v>135860724</v>
      </c>
      <c r="I198" s="219">
        <v>135860724</v>
      </c>
      <c r="J198" s="219">
        <v>135860724</v>
      </c>
      <c r="K198" s="219">
        <v>135860724</v>
      </c>
      <c r="L198" s="219">
        <v>135860724</v>
      </c>
      <c r="M198" s="219">
        <v>135860724</v>
      </c>
      <c r="N198" s="219">
        <v>135860724</v>
      </c>
      <c r="O198" s="219">
        <v>119168278.16666666</v>
      </c>
      <c r="P198" s="219">
        <v>129111169.81521739</v>
      </c>
      <c r="Q198" s="219">
        <v>115829789</v>
      </c>
      <c r="R198" s="219">
        <v>115829789</v>
      </c>
      <c r="S198" s="219">
        <v>115829789</v>
      </c>
      <c r="T198" s="219">
        <v>115829789</v>
      </c>
      <c r="U198" s="219">
        <v>115829789</v>
      </c>
      <c r="V198" s="219">
        <v>115829789</v>
      </c>
      <c r="W198" s="219">
        <v>115829789</v>
      </c>
      <c r="X198" s="219">
        <v>115829789</v>
      </c>
      <c r="Y198" s="219">
        <v>115829789</v>
      </c>
      <c r="Z198" s="219">
        <v>115829789</v>
      </c>
      <c r="AA198" s="219">
        <v>115829789</v>
      </c>
      <c r="AB198" s="219">
        <v>115829789</v>
      </c>
      <c r="AC198" s="219">
        <v>115829789</v>
      </c>
      <c r="AD198" s="219">
        <v>115829789</v>
      </c>
      <c r="AE198" s="219">
        <v>115829789</v>
      </c>
      <c r="AF198" s="219">
        <v>115829789</v>
      </c>
      <c r="AG198" s="219">
        <v>115829789</v>
      </c>
      <c r="AH198" s="219">
        <v>115829789</v>
      </c>
      <c r="AI198" s="219">
        <v>115829789.00000001</v>
      </c>
      <c r="AJ198" s="219">
        <v>115829789</v>
      </c>
      <c r="AK198" s="219">
        <v>115829789</v>
      </c>
      <c r="AL198" s="219">
        <v>115829789</v>
      </c>
      <c r="AM198" s="219">
        <v>115829789</v>
      </c>
      <c r="AN198" s="219">
        <v>115829789</v>
      </c>
      <c r="AO198" s="219">
        <v>115829789</v>
      </c>
      <c r="AP198" s="219">
        <v>115829789</v>
      </c>
      <c r="AQ198" s="219">
        <v>115829789.00000001</v>
      </c>
      <c r="AR198" s="219">
        <v>115829789</v>
      </c>
      <c r="AS198" s="219">
        <v>115829789</v>
      </c>
      <c r="AT198" s="219">
        <v>115829789</v>
      </c>
      <c r="AU198" s="219">
        <v>115829789</v>
      </c>
      <c r="AV198" s="219">
        <v>115829789</v>
      </c>
      <c r="AW198" s="219">
        <v>115829789</v>
      </c>
      <c r="AX198" s="219">
        <v>115829789</v>
      </c>
      <c r="AY198" s="219">
        <v>115829789</v>
      </c>
      <c r="AZ198" s="219">
        <v>115829789</v>
      </c>
      <c r="BA198" s="219">
        <v>115829789</v>
      </c>
      <c r="BB198" s="219">
        <v>115829789</v>
      </c>
      <c r="BC198" s="219">
        <v>115800431.1150685</v>
      </c>
      <c r="BD198" s="219">
        <v>115829789</v>
      </c>
      <c r="BE198" s="219">
        <v>115790537.61538461</v>
      </c>
      <c r="BF198" s="199">
        <v>115829789</v>
      </c>
      <c r="BG198" s="219">
        <v>115770586.63535914</v>
      </c>
      <c r="BH198" s="199">
        <v>115829789</v>
      </c>
      <c r="BI198" s="219">
        <v>115710726.46666667</v>
      </c>
      <c r="BJ198" s="198">
        <v>115710726.46666667</v>
      </c>
      <c r="BK198" s="219">
        <v>107893589.98082191</v>
      </c>
      <c r="BL198" s="198">
        <v>110011129.26086956</v>
      </c>
      <c r="BM198" s="219"/>
      <c r="BN198" s="199"/>
      <c r="BO198" s="219"/>
      <c r="BP198" s="199"/>
      <c r="BQ198" s="220"/>
      <c r="BR198" s="220"/>
      <c r="BS198" s="220"/>
      <c r="BT198" s="220"/>
    </row>
    <row r="199" spans="1:72">
      <c r="C199" s="271"/>
      <c r="D199" s="271"/>
      <c r="E199" s="271"/>
      <c r="F199" s="271"/>
      <c r="G199" s="271"/>
      <c r="H199" s="271"/>
      <c r="I199" s="271"/>
      <c r="J199" s="271"/>
      <c r="K199" s="271"/>
      <c r="L199" s="271"/>
      <c r="M199" s="271"/>
      <c r="N199" s="271"/>
      <c r="O199" s="271"/>
      <c r="P199" s="271"/>
      <c r="Q199" s="271"/>
      <c r="R199" s="271"/>
      <c r="S199" s="271"/>
      <c r="T199" s="271"/>
      <c r="U199" s="271"/>
      <c r="V199" s="271"/>
      <c r="W199" s="271"/>
      <c r="X199" s="271"/>
      <c r="Y199" s="271"/>
      <c r="Z199" s="271"/>
      <c r="AA199" s="271"/>
      <c r="AB199" s="271"/>
      <c r="AC199" s="271"/>
      <c r="AD199" s="271"/>
      <c r="AE199" s="271"/>
      <c r="AF199" s="271"/>
      <c r="AG199" s="271"/>
      <c r="AH199" s="271"/>
      <c r="AI199" s="271"/>
      <c r="AJ199" s="271"/>
      <c r="AK199" s="271"/>
      <c r="AL199" s="271"/>
      <c r="AM199" s="271"/>
      <c r="AN199" s="271"/>
      <c r="AO199" s="271"/>
      <c r="AP199" s="271"/>
      <c r="AQ199" s="271"/>
      <c r="AR199" s="271"/>
    </row>
    <row r="200" spans="1:72">
      <c r="B200" s="197" t="s">
        <v>295</v>
      </c>
      <c r="C200" s="186">
        <v>1148.896867060681</v>
      </c>
      <c r="D200" s="186">
        <v>594.9429662538497</v>
      </c>
      <c r="E200" s="186">
        <v>553.95390080683126</v>
      </c>
      <c r="F200" s="186">
        <v>553.95390080683137</v>
      </c>
      <c r="G200" s="186">
        <v>2471.3363342985331</v>
      </c>
      <c r="H200" s="186">
        <v>620.82791118995294</v>
      </c>
      <c r="I200" s="186">
        <v>1850.5084231085802</v>
      </c>
      <c r="J200" s="186">
        <v>608.29576732906412</v>
      </c>
      <c r="K200" s="186">
        <v>1242</v>
      </c>
      <c r="L200" s="186">
        <v>640</v>
      </c>
      <c r="M200" s="186">
        <v>602.59767419263665</v>
      </c>
      <c r="N200" s="186">
        <v>602.59767419263665</v>
      </c>
      <c r="O200" s="186">
        <v>2257.0078607946148</v>
      </c>
      <c r="P200" s="186">
        <v>476.71974703483033</v>
      </c>
      <c r="Q200" s="186">
        <v>1780.2881137597847</v>
      </c>
      <c r="R200" s="186">
        <v>723.31729079668708</v>
      </c>
      <c r="S200" s="186">
        <v>1056.9708229630971</v>
      </c>
      <c r="T200" s="186">
        <v>474.25076718773653</v>
      </c>
      <c r="U200" s="186">
        <v>582.72005577536061</v>
      </c>
      <c r="V200" s="186">
        <v>582.72005577536061</v>
      </c>
      <c r="W200" s="186">
        <v>1504.2652583408178</v>
      </c>
      <c r="X200" s="186">
        <v>384.09859617007697</v>
      </c>
      <c r="Y200" s="186">
        <v>1120.1666621707409</v>
      </c>
      <c r="Z200" s="186">
        <v>289.95356378831309</v>
      </c>
      <c r="AA200" s="186">
        <v>830.21309838242712</v>
      </c>
      <c r="AB200" s="186">
        <v>390.15521102126189</v>
      </c>
      <c r="AC200" s="186">
        <v>440.05788736116597</v>
      </c>
      <c r="AD200" s="186">
        <v>440.05788736116597</v>
      </c>
      <c r="AE200" s="186">
        <v>1316.4437362516915</v>
      </c>
      <c r="AF200" s="186">
        <v>417.94390906875401</v>
      </c>
      <c r="AG200" s="186">
        <v>898.49982718293745</v>
      </c>
      <c r="AH200" s="186">
        <v>298.89173179292555</v>
      </c>
      <c r="AI200" s="186">
        <v>599.60809539001184</v>
      </c>
      <c r="AJ200" s="186">
        <v>233.84022060628524</v>
      </c>
      <c r="AK200" s="186">
        <v>365.76787478372665</v>
      </c>
      <c r="AL200" s="186">
        <v>365.76787478372665</v>
      </c>
      <c r="AM200" s="186">
        <v>1385.0433464689233</v>
      </c>
      <c r="AN200" s="186">
        <v>345.3819496088679</v>
      </c>
      <c r="AO200" s="186">
        <v>1043.5044942493485</v>
      </c>
      <c r="AP200" s="186">
        <v>387.06885174965066</v>
      </c>
      <c r="AQ200" s="186">
        <v>652.96270076669873</v>
      </c>
      <c r="AR200" s="186">
        <v>353.07670711236267</v>
      </c>
      <c r="AS200" s="186">
        <v>299.88601577498065</v>
      </c>
      <c r="AT200" s="186">
        <v>299.88601577498065</v>
      </c>
      <c r="AU200" s="186">
        <v>1108.1492853707143</v>
      </c>
      <c r="AV200" s="186">
        <v>321.76937536068834</v>
      </c>
      <c r="AW200" s="186">
        <v>787.53593009956614</v>
      </c>
      <c r="AX200" s="186">
        <v>301.3108692114626</v>
      </c>
      <c r="AY200" s="186">
        <v>486.23131455035985</v>
      </c>
      <c r="AZ200" s="186">
        <v>302.92938866229673</v>
      </c>
      <c r="BA200" s="186">
        <v>183.30192588806312</v>
      </c>
      <c r="BB200" s="186">
        <v>183.30192588806312</v>
      </c>
      <c r="BC200" s="186">
        <v>1338.4058728375724</v>
      </c>
      <c r="BD200" s="186">
        <v>199.92540869085312</v>
      </c>
      <c r="BE200" s="186">
        <v>1126.3834231017081</v>
      </c>
      <c r="BF200" s="191">
        <v>281.76089159560877</v>
      </c>
      <c r="BG200" s="186">
        <v>844.62253150609968</v>
      </c>
      <c r="BH200" s="186">
        <v>323.76089021183208</v>
      </c>
      <c r="BI200" s="186">
        <v>520.8616412942672</v>
      </c>
      <c r="BJ200" s="186">
        <v>520.8616412942672</v>
      </c>
      <c r="BK200" s="186">
        <v>963.4190091821514</v>
      </c>
      <c r="BL200" s="186">
        <v>219.93081162378056</v>
      </c>
      <c r="BM200" s="186"/>
      <c r="BN200" s="186"/>
      <c r="BO200" s="186"/>
      <c r="BP200" s="191"/>
      <c r="BQ200" s="214"/>
      <c r="BR200" s="214"/>
      <c r="BS200" s="214"/>
      <c r="BT200" s="214"/>
    </row>
    <row r="201" spans="1:72">
      <c r="B201" s="183" t="s">
        <v>301</v>
      </c>
      <c r="C201" s="186">
        <v>135860724</v>
      </c>
      <c r="D201" s="186">
        <v>135860724</v>
      </c>
      <c r="E201" s="186">
        <v>135860724</v>
      </c>
      <c r="F201" s="186">
        <v>135860724</v>
      </c>
      <c r="G201" s="186">
        <v>135860724</v>
      </c>
      <c r="H201" s="186">
        <v>135860724</v>
      </c>
      <c r="I201" s="186">
        <v>135860724</v>
      </c>
      <c r="J201" s="186">
        <v>135860724</v>
      </c>
      <c r="K201" s="186">
        <v>135860724</v>
      </c>
      <c r="L201" s="186">
        <v>135860724</v>
      </c>
      <c r="M201" s="186">
        <v>135860724</v>
      </c>
      <c r="N201" s="186">
        <v>135860724</v>
      </c>
      <c r="O201" s="186">
        <v>119168278.16666666</v>
      </c>
      <c r="P201" s="186">
        <v>129111169.81521739</v>
      </c>
      <c r="Q201" s="186">
        <v>115829789</v>
      </c>
      <c r="R201" s="186">
        <v>115829789</v>
      </c>
      <c r="S201" s="186">
        <v>115829789</v>
      </c>
      <c r="T201" s="186">
        <v>115829789</v>
      </c>
      <c r="U201" s="186">
        <v>115829789</v>
      </c>
      <c r="V201" s="186">
        <v>115829789</v>
      </c>
      <c r="W201" s="186">
        <v>115829789</v>
      </c>
      <c r="X201" s="186">
        <v>115829789</v>
      </c>
      <c r="Y201" s="186">
        <v>115829789</v>
      </c>
      <c r="Z201" s="186">
        <v>115829789</v>
      </c>
      <c r="AA201" s="186">
        <v>115829789.00000001</v>
      </c>
      <c r="AB201" s="186">
        <v>115829789</v>
      </c>
      <c r="AC201" s="186">
        <v>115829789</v>
      </c>
      <c r="AD201" s="186">
        <v>115829789</v>
      </c>
      <c r="AE201" s="186">
        <v>115829789</v>
      </c>
      <c r="AF201" s="186">
        <v>115829789</v>
      </c>
      <c r="AG201" s="186">
        <v>115829789</v>
      </c>
      <c r="AH201" s="186">
        <v>115829789</v>
      </c>
      <c r="AI201" s="186">
        <v>115829789.00000001</v>
      </c>
      <c r="AJ201" s="186">
        <v>115829789</v>
      </c>
      <c r="AK201" s="186">
        <v>115829789</v>
      </c>
      <c r="AL201" s="186">
        <v>115829789</v>
      </c>
      <c r="AM201" s="186">
        <v>115829789</v>
      </c>
      <c r="AN201" s="186">
        <v>115829789</v>
      </c>
      <c r="AO201" s="186">
        <v>115829789</v>
      </c>
      <c r="AP201" s="186">
        <v>115829789</v>
      </c>
      <c r="AQ201" s="186">
        <v>115829789.00000001</v>
      </c>
      <c r="AR201" s="186">
        <v>115829789</v>
      </c>
      <c r="AS201" s="186">
        <v>115829789</v>
      </c>
      <c r="AT201" s="186">
        <v>115829789</v>
      </c>
      <c r="AU201" s="186">
        <v>115829789</v>
      </c>
      <c r="AV201" s="186">
        <v>115829789</v>
      </c>
      <c r="AW201" s="186">
        <v>115829789</v>
      </c>
      <c r="AX201" s="186">
        <v>115829789</v>
      </c>
      <c r="AY201" s="186">
        <v>115829789</v>
      </c>
      <c r="AZ201" s="186">
        <v>115829789</v>
      </c>
      <c r="BA201" s="186">
        <v>115829789</v>
      </c>
      <c r="BB201" s="186">
        <v>115829789</v>
      </c>
      <c r="BC201" s="186">
        <v>115800431.1150685</v>
      </c>
      <c r="BD201" s="186">
        <v>115829789</v>
      </c>
      <c r="BE201" s="186">
        <v>115790537.61538461</v>
      </c>
      <c r="BF201" s="191">
        <v>115829789</v>
      </c>
      <c r="BG201" s="186">
        <v>115770586.63535914</v>
      </c>
      <c r="BH201" s="186">
        <v>115829789</v>
      </c>
      <c r="BI201" s="186">
        <v>115710726.46666667</v>
      </c>
      <c r="BJ201" s="186">
        <v>115710726.46666667</v>
      </c>
      <c r="BK201" s="186">
        <v>107893589.98082191</v>
      </c>
      <c r="BL201" s="186">
        <v>110011129.26086956</v>
      </c>
      <c r="BM201" s="186"/>
      <c r="BN201" s="186"/>
      <c r="BO201" s="186"/>
      <c r="BP201" s="191"/>
      <c r="BQ201" s="214"/>
      <c r="BR201" s="214"/>
      <c r="BS201" s="214"/>
      <c r="BT201" s="214"/>
    </row>
    <row r="202" spans="1:72" ht="13.5" thickBot="1">
      <c r="A202" s="232" t="s">
        <v>915</v>
      </c>
      <c r="B202" s="193" t="s">
        <v>302</v>
      </c>
      <c r="C202" s="219">
        <v>8.4564312130463897</v>
      </c>
      <c r="D202" s="219">
        <v>4.379065183355344</v>
      </c>
      <c r="E202" s="219">
        <v>4.0773660296910474</v>
      </c>
      <c r="F202" s="219">
        <v>4.0773660296910483</v>
      </c>
      <c r="G202" s="219">
        <v>18.190219082731613</v>
      </c>
      <c r="H202" s="219">
        <v>4.5695907758444818</v>
      </c>
      <c r="I202" s="219">
        <v>13.620628306887134</v>
      </c>
      <c r="J202" s="219">
        <v>4.4773481946781333</v>
      </c>
      <c r="K202" s="219">
        <v>9.1432800000000007</v>
      </c>
      <c r="L202" s="219">
        <v>4.71</v>
      </c>
      <c r="M202" s="219">
        <v>4.4354075000559883</v>
      </c>
      <c r="N202" s="219">
        <v>4.4354075000559883</v>
      </c>
      <c r="O202" s="219">
        <v>18.939669981956133</v>
      </c>
      <c r="P202" s="219">
        <v>3.6923199419314909</v>
      </c>
      <c r="Q202" s="219">
        <v>15.369864083580302</v>
      </c>
      <c r="R202" s="219">
        <v>6.2446568973434555</v>
      </c>
      <c r="S202" s="219">
        <v>9.1252071862368425</v>
      </c>
      <c r="T202" s="219">
        <v>4.0943765095500302</v>
      </c>
      <c r="U202" s="219">
        <v>5.0308306766868114</v>
      </c>
      <c r="V202" s="219">
        <v>5.0308306766868114</v>
      </c>
      <c r="W202" s="219">
        <v>12.986860041166247</v>
      </c>
      <c r="X202" s="219">
        <v>3.3160605703087049</v>
      </c>
      <c r="Y202" s="219">
        <v>9.6707994708575438</v>
      </c>
      <c r="Z202" s="219">
        <v>2.5032728306904977</v>
      </c>
      <c r="AA202" s="219">
        <v>7.1675266401670381</v>
      </c>
      <c r="AB202" s="219">
        <v>3.368349492730768</v>
      </c>
      <c r="AC202" s="219">
        <v>3.7991771474362777</v>
      </c>
      <c r="AD202" s="219">
        <v>3.7991771474362777</v>
      </c>
      <c r="AE202" s="219">
        <v>11.365329658432612</v>
      </c>
      <c r="AF202" s="219">
        <v>3.6082592628115209</v>
      </c>
      <c r="AG202" s="219">
        <v>7.7570703956210911</v>
      </c>
      <c r="AH202" s="219">
        <v>2.5804392321989429</v>
      </c>
      <c r="AI202" s="219">
        <v>5.1766311634221465</v>
      </c>
      <c r="AJ202" s="219">
        <v>2.0188262676217534</v>
      </c>
      <c r="AK202" s="219">
        <v>3.1578048958003939</v>
      </c>
      <c r="AL202" s="219">
        <v>3.1578048958003939</v>
      </c>
      <c r="AM202" s="219">
        <v>11.95757463107287</v>
      </c>
      <c r="AN202" s="219">
        <v>2.981805911852847</v>
      </c>
      <c r="AO202" s="219">
        <v>9.0089475536327566</v>
      </c>
      <c r="AP202" s="219">
        <v>3.3417038491682884</v>
      </c>
      <c r="AQ202" s="219">
        <v>5.6372605562347919</v>
      </c>
      <c r="AR202" s="219">
        <v>3.0482375057452851</v>
      </c>
      <c r="AS202" s="219">
        <v>2.5890232414649454</v>
      </c>
      <c r="AT202" s="219">
        <v>2.5890232414649454</v>
      </c>
      <c r="AU202" s="219">
        <v>9.5670491584053075</v>
      </c>
      <c r="AV202" s="219">
        <v>2.7779501123039112</v>
      </c>
      <c r="AW202" s="219">
        <v>6.7990793810352717</v>
      </c>
      <c r="AX202" s="219">
        <v>2.6013245108429111</v>
      </c>
      <c r="AY202" s="219">
        <v>4.1978088602955141</v>
      </c>
      <c r="AZ202" s="219">
        <v>2.6152977681958545</v>
      </c>
      <c r="BA202" s="219">
        <v>1.5825110920996595</v>
      </c>
      <c r="BB202" s="219">
        <v>1.5825110920996595</v>
      </c>
      <c r="BC202" s="219">
        <v>11.557866062757798</v>
      </c>
      <c r="BD202" s="219">
        <v>1.7260275652479442</v>
      </c>
      <c r="BE202" s="219">
        <v>9.7277674523211672</v>
      </c>
      <c r="BF202" s="199">
        <v>2.4325425611852642</v>
      </c>
      <c r="BG202" s="219">
        <v>7.2956573517796404</v>
      </c>
      <c r="BH202" s="199">
        <v>2.7951435723657592</v>
      </c>
      <c r="BI202" s="219">
        <v>4.5014119018975673</v>
      </c>
      <c r="BJ202" s="198">
        <v>4.5014119018975673</v>
      </c>
      <c r="BK202" s="219">
        <v>8.929344267378621</v>
      </c>
      <c r="BL202" s="198">
        <v>1.9991687486659488</v>
      </c>
      <c r="BM202" s="219">
        <v>107179987</v>
      </c>
      <c r="BN202" s="199"/>
      <c r="BO202" s="219"/>
      <c r="BP202" s="199"/>
      <c r="BQ202" s="220"/>
      <c r="BR202" s="220"/>
      <c r="BS202" s="220"/>
      <c r="BT202" s="220"/>
    </row>
    <row r="203" spans="1:72">
      <c r="C203" s="271"/>
      <c r="D203" s="271"/>
      <c r="E203" s="271"/>
      <c r="F203" s="271"/>
      <c r="G203" s="271"/>
      <c r="H203" s="271"/>
    </row>
    <row r="204" spans="1:72">
      <c r="C204" s="271"/>
      <c r="D204" s="271"/>
      <c r="E204" s="271"/>
      <c r="F204" s="271"/>
      <c r="G204" s="271"/>
      <c r="H204" s="271"/>
      <c r="I204" s="271"/>
      <c r="J204" s="271"/>
      <c r="K204" s="271"/>
      <c r="L204" s="271"/>
      <c r="M204" s="271"/>
      <c r="N204" s="271"/>
      <c r="O204" s="271"/>
      <c r="P204" s="271"/>
      <c r="Q204" s="271"/>
      <c r="R204" s="271"/>
      <c r="S204" s="271"/>
      <c r="T204" s="271"/>
      <c r="U204" s="271"/>
      <c r="V204" s="271"/>
      <c r="W204" s="271"/>
      <c r="X204" s="271"/>
      <c r="Y204" s="271"/>
      <c r="Z204" s="271"/>
      <c r="AA204" s="271"/>
      <c r="AB204" s="271"/>
      <c r="AC204" s="271"/>
      <c r="AD204" s="271"/>
      <c r="AE204" s="271"/>
      <c r="AF204" s="271"/>
      <c r="AG204" s="271"/>
      <c r="AH204" s="271"/>
      <c r="AI204" s="271"/>
      <c r="AJ204" s="271"/>
      <c r="AK204" s="271"/>
      <c r="AL204" s="271"/>
      <c r="AM204" s="271"/>
      <c r="AN204" s="271"/>
      <c r="AO204" s="271"/>
      <c r="AP204" s="271"/>
      <c r="AQ204" s="271"/>
      <c r="AR204" s="271"/>
    </row>
    <row r="205" spans="1:72">
      <c r="B205" s="197" t="s">
        <v>295</v>
      </c>
      <c r="C205" s="186">
        <v>1148.896867060681</v>
      </c>
      <c r="D205" s="186">
        <v>594.9429662538497</v>
      </c>
      <c r="E205" s="186">
        <v>553.95390080683137</v>
      </c>
      <c r="F205" s="186">
        <v>553.95390080683137</v>
      </c>
      <c r="G205" s="186">
        <v>2471.3363342985331</v>
      </c>
      <c r="H205" s="186">
        <v>620.82791118995294</v>
      </c>
      <c r="I205" s="186">
        <v>1850.5084231085805</v>
      </c>
      <c r="J205" s="186">
        <v>608.29576732906412</v>
      </c>
      <c r="K205" s="186">
        <v>1242</v>
      </c>
      <c r="L205" s="186">
        <v>640</v>
      </c>
      <c r="M205" s="186">
        <v>602.59767419263665</v>
      </c>
      <c r="N205" s="186">
        <v>602.59767419263665</v>
      </c>
      <c r="O205" s="186">
        <v>2257.0078607946148</v>
      </c>
      <c r="P205" s="186">
        <v>476.71974703483033</v>
      </c>
      <c r="Q205" s="186">
        <v>1780.2881137597842</v>
      </c>
      <c r="R205" s="186">
        <v>723.31729079668708</v>
      </c>
      <c r="S205" s="186">
        <v>1056.9708229630971</v>
      </c>
      <c r="T205" s="186">
        <v>474.25076718773653</v>
      </c>
      <c r="U205" s="186">
        <v>582.72005577536061</v>
      </c>
      <c r="V205" s="186">
        <v>582.72005577536061</v>
      </c>
      <c r="W205" s="186">
        <v>1504.265258340818</v>
      </c>
      <c r="X205" s="186">
        <v>384.09859617007697</v>
      </c>
      <c r="Y205" s="186">
        <v>1120.1666621707409</v>
      </c>
      <c r="Z205" s="186">
        <v>289.95356378831309</v>
      </c>
      <c r="AA205" s="186">
        <v>830.21309838242712</v>
      </c>
      <c r="AB205" s="186">
        <v>390.15521102126189</v>
      </c>
      <c r="AC205" s="186">
        <v>440.05788736116597</v>
      </c>
      <c r="AD205" s="186">
        <v>440.05788736116597</v>
      </c>
      <c r="AE205" s="186">
        <v>1316.4437362516915</v>
      </c>
      <c r="AF205" s="186">
        <v>417.94390906875401</v>
      </c>
      <c r="AG205" s="186">
        <v>898.49982718293745</v>
      </c>
      <c r="AH205" s="186">
        <v>298.89173179292555</v>
      </c>
      <c r="AI205" s="186">
        <v>599.60809539001184</v>
      </c>
      <c r="AJ205" s="186">
        <v>233.84022060628524</v>
      </c>
      <c r="AK205" s="186">
        <v>365.76787478372665</v>
      </c>
      <c r="AL205" s="186">
        <v>365.76787478372665</v>
      </c>
      <c r="AM205" s="186">
        <v>1385.0433464689233</v>
      </c>
      <c r="AN205" s="186">
        <v>345.3819496088679</v>
      </c>
      <c r="AO205" s="186">
        <v>1043.5044942493485</v>
      </c>
      <c r="AP205" s="186">
        <v>387.06885174965066</v>
      </c>
      <c r="AQ205" s="186">
        <v>652.96270076669873</v>
      </c>
      <c r="AR205" s="186">
        <v>353.07670711236267</v>
      </c>
      <c r="AS205" s="186">
        <v>299.88601577498065</v>
      </c>
      <c r="AT205" s="186">
        <v>299.88601577498065</v>
      </c>
      <c r="AU205" s="186">
        <v>1108.1492853707143</v>
      </c>
      <c r="AV205" s="186">
        <v>321.76937536068834</v>
      </c>
      <c r="AW205" s="186">
        <v>787.53593009956614</v>
      </c>
      <c r="AX205" s="186">
        <v>301.3108692114626</v>
      </c>
      <c r="AY205" s="186">
        <v>486.23131455035985</v>
      </c>
      <c r="AZ205" s="186">
        <v>302.92938866229673</v>
      </c>
      <c r="BA205" s="186">
        <v>183.30192588806312</v>
      </c>
      <c r="BB205" s="186">
        <v>183.30192588806312</v>
      </c>
      <c r="BC205" s="186">
        <v>1338.4058728375724</v>
      </c>
      <c r="BD205" s="186">
        <v>199.92540869085312</v>
      </c>
      <c r="BE205" s="186">
        <v>1126.3834231017081</v>
      </c>
      <c r="BF205" s="191">
        <v>281.76089159560877</v>
      </c>
      <c r="BG205" s="186">
        <v>844.62253150609968</v>
      </c>
      <c r="BH205" s="186">
        <v>323.76089021183208</v>
      </c>
      <c r="BI205" s="186">
        <v>520.8616412942672</v>
      </c>
      <c r="BJ205" s="186">
        <v>520.8616412942672</v>
      </c>
      <c r="BK205" s="186">
        <v>963.4190091821514</v>
      </c>
      <c r="BL205" s="186">
        <v>219.93081162378056</v>
      </c>
      <c r="BM205" s="186"/>
      <c r="BN205" s="186"/>
      <c r="BO205" s="186"/>
      <c r="BP205" s="191"/>
      <c r="BQ205" s="214"/>
      <c r="BR205" s="214"/>
      <c r="BS205" s="214"/>
      <c r="BT205" s="214"/>
    </row>
    <row r="206" spans="1:72">
      <c r="B206" s="183" t="s">
        <v>303</v>
      </c>
      <c r="C206" s="186">
        <v>135860724</v>
      </c>
      <c r="D206" s="186">
        <v>135860724</v>
      </c>
      <c r="E206" s="186">
        <v>135860724</v>
      </c>
      <c r="F206" s="186">
        <v>135860724</v>
      </c>
      <c r="G206" s="186">
        <v>135860724</v>
      </c>
      <c r="H206" s="186">
        <v>135860724</v>
      </c>
      <c r="I206" s="186">
        <v>135860724</v>
      </c>
      <c r="J206" s="186">
        <v>135860724</v>
      </c>
      <c r="K206" s="186">
        <v>135860724</v>
      </c>
      <c r="L206" s="186">
        <v>135860724</v>
      </c>
      <c r="M206" s="186">
        <v>135860724</v>
      </c>
      <c r="N206" s="186">
        <v>135860724</v>
      </c>
      <c r="O206" s="186">
        <v>119168278.16666666</v>
      </c>
      <c r="P206" s="186">
        <v>129111169.81521739</v>
      </c>
      <c r="Q206" s="186">
        <v>115829789</v>
      </c>
      <c r="R206" s="186">
        <v>115829789</v>
      </c>
      <c r="S206" s="186">
        <v>115829789</v>
      </c>
      <c r="T206" s="186">
        <v>115829789</v>
      </c>
      <c r="U206" s="186">
        <v>115829789</v>
      </c>
      <c r="V206" s="186">
        <v>115829789</v>
      </c>
      <c r="W206" s="186">
        <v>115829789</v>
      </c>
      <c r="X206" s="186">
        <v>115829789</v>
      </c>
      <c r="Y206" s="186">
        <v>115829789</v>
      </c>
      <c r="Z206" s="186">
        <v>115829789</v>
      </c>
      <c r="AA206" s="186">
        <v>115829789.00000001</v>
      </c>
      <c r="AB206" s="186">
        <v>115829789</v>
      </c>
      <c r="AC206" s="186">
        <v>115829789</v>
      </c>
      <c r="AD206" s="186">
        <v>115829789</v>
      </c>
      <c r="AE206" s="186">
        <v>115829789</v>
      </c>
      <c r="AF206" s="186">
        <v>115829789</v>
      </c>
      <c r="AG206" s="186">
        <v>115829789</v>
      </c>
      <c r="AH206" s="186">
        <v>115829789</v>
      </c>
      <c r="AI206" s="186">
        <v>115829789.00000001</v>
      </c>
      <c r="AJ206" s="186">
        <v>115829789</v>
      </c>
      <c r="AK206" s="186">
        <v>115829789</v>
      </c>
      <c r="AL206" s="186">
        <v>115829789</v>
      </c>
      <c r="AM206" s="186">
        <v>115829789</v>
      </c>
      <c r="AN206" s="186">
        <v>115829789</v>
      </c>
      <c r="AO206" s="186">
        <v>115829789</v>
      </c>
      <c r="AP206" s="186">
        <v>115829789</v>
      </c>
      <c r="AQ206" s="186">
        <v>115829789.00000001</v>
      </c>
      <c r="AR206" s="186">
        <v>115829789</v>
      </c>
      <c r="AS206" s="186">
        <v>115829789</v>
      </c>
      <c r="AT206" s="186">
        <v>115829789</v>
      </c>
      <c r="AU206" s="186">
        <v>115829789</v>
      </c>
      <c r="AV206" s="186">
        <v>115829789</v>
      </c>
      <c r="AW206" s="186">
        <v>115829789</v>
      </c>
      <c r="AX206" s="186">
        <v>115829789</v>
      </c>
      <c r="AY206" s="186">
        <v>115829789</v>
      </c>
      <c r="AZ206" s="186">
        <v>115829789</v>
      </c>
      <c r="BA206" s="186">
        <v>115829789</v>
      </c>
      <c r="BB206" s="186">
        <v>115829789</v>
      </c>
      <c r="BC206" s="186">
        <v>115800431.1150685</v>
      </c>
      <c r="BD206" s="186">
        <v>115829789</v>
      </c>
      <c r="BE206" s="186">
        <v>115790537.61538461</v>
      </c>
      <c r="BF206" s="191">
        <v>115829789</v>
      </c>
      <c r="BG206" s="186">
        <v>115770586.63535914</v>
      </c>
      <c r="BH206" s="186">
        <v>115829789</v>
      </c>
      <c r="BI206" s="186">
        <v>115710726.46666667</v>
      </c>
      <c r="BJ206" s="186">
        <v>115710726.46666667</v>
      </c>
      <c r="BK206" s="186">
        <v>108403857.98082191</v>
      </c>
      <c r="BL206" s="186">
        <v>110521397.26086956</v>
      </c>
      <c r="BM206" s="186"/>
      <c r="BN206" s="186"/>
      <c r="BO206" s="186"/>
      <c r="BP206" s="191"/>
      <c r="BQ206" s="214"/>
      <c r="BR206" s="214"/>
      <c r="BS206" s="214"/>
      <c r="BT206" s="214"/>
    </row>
    <row r="207" spans="1:72" ht="13.5" thickBot="1">
      <c r="A207" s="232" t="s">
        <v>916</v>
      </c>
      <c r="B207" s="193" t="s">
        <v>304</v>
      </c>
      <c r="C207" s="219">
        <v>8.4564312130463897</v>
      </c>
      <c r="D207" s="219">
        <v>4.379065183355344</v>
      </c>
      <c r="E207" s="219">
        <v>4.0773660296910483</v>
      </c>
      <c r="F207" s="219">
        <v>4.0773660296910483</v>
      </c>
      <c r="G207" s="219">
        <v>18.190219082731613</v>
      </c>
      <c r="H207" s="219">
        <v>4.5695907758444818</v>
      </c>
      <c r="I207" s="219">
        <v>13.620628306887136</v>
      </c>
      <c r="J207" s="219">
        <v>4.4773481946781333</v>
      </c>
      <c r="K207" s="219">
        <v>9.1432800000000007</v>
      </c>
      <c r="L207" s="219">
        <v>4.71</v>
      </c>
      <c r="M207" s="219">
        <v>4.4354075000559883</v>
      </c>
      <c r="N207" s="219">
        <v>4.4354075000559883</v>
      </c>
      <c r="O207" s="219">
        <v>18.939669981956133</v>
      </c>
      <c r="P207" s="219">
        <v>3.6923199419314909</v>
      </c>
      <c r="Q207" s="219">
        <v>15.369864083580298</v>
      </c>
      <c r="R207" s="219">
        <v>6.2446568973434555</v>
      </c>
      <c r="S207" s="219">
        <v>9.1252071862368425</v>
      </c>
      <c r="T207" s="219">
        <v>4.0943765095500302</v>
      </c>
      <c r="U207" s="219">
        <v>5.0308306766868114</v>
      </c>
      <c r="V207" s="219">
        <v>5.0308306766868114</v>
      </c>
      <c r="W207" s="219">
        <v>12.986860041166249</v>
      </c>
      <c r="X207" s="219">
        <v>3.3160605703087049</v>
      </c>
      <c r="Y207" s="219">
        <v>9.6707994708575438</v>
      </c>
      <c r="Z207" s="219">
        <v>2.5032728306904977</v>
      </c>
      <c r="AA207" s="219">
        <v>7.1675266401670381</v>
      </c>
      <c r="AB207" s="219">
        <v>3.368349492730768</v>
      </c>
      <c r="AC207" s="219">
        <v>3.7991771474362777</v>
      </c>
      <c r="AD207" s="219">
        <v>3.7991771474362777</v>
      </c>
      <c r="AE207" s="219">
        <v>11.365329658432612</v>
      </c>
      <c r="AF207" s="219">
        <v>3.6082592628115209</v>
      </c>
      <c r="AG207" s="219">
        <v>7.7570703956210911</v>
      </c>
      <c r="AH207" s="219">
        <v>2.5804392321989429</v>
      </c>
      <c r="AI207" s="219">
        <v>5.1766311634221465</v>
      </c>
      <c r="AJ207" s="219">
        <v>2.0188262676217534</v>
      </c>
      <c r="AK207" s="219">
        <v>3.1578048958003939</v>
      </c>
      <c r="AL207" s="219">
        <v>3.1578048958003939</v>
      </c>
      <c r="AM207" s="219">
        <v>11.95757463107287</v>
      </c>
      <c r="AN207" s="219">
        <v>2.981805911852847</v>
      </c>
      <c r="AO207" s="219">
        <v>9.0089475536327566</v>
      </c>
      <c r="AP207" s="219">
        <v>3.3417038491682884</v>
      </c>
      <c r="AQ207" s="219">
        <v>5.6372605562347919</v>
      </c>
      <c r="AR207" s="219">
        <v>3.0482375057452851</v>
      </c>
      <c r="AS207" s="219">
        <v>2.5890232414649454</v>
      </c>
      <c r="AT207" s="219">
        <v>2.5890232414649454</v>
      </c>
      <c r="AU207" s="219">
        <v>9.5670491584053075</v>
      </c>
      <c r="AV207" s="219">
        <v>2.7779501123039112</v>
      </c>
      <c r="AW207" s="219">
        <v>6.7990793810352717</v>
      </c>
      <c r="AX207" s="219">
        <v>2.6013245108429111</v>
      </c>
      <c r="AY207" s="219">
        <v>4.1978088602955141</v>
      </c>
      <c r="AZ207" s="219">
        <v>2.6152977681958545</v>
      </c>
      <c r="BA207" s="219">
        <v>1.5825110920996595</v>
      </c>
      <c r="BB207" s="219">
        <v>1.5825110920996595</v>
      </c>
      <c r="BC207" s="219">
        <v>11.557866062757798</v>
      </c>
      <c r="BD207" s="219">
        <v>1.7260275652479442</v>
      </c>
      <c r="BE207" s="219">
        <v>9.7277674523211672</v>
      </c>
      <c r="BF207" s="199">
        <v>2.4325425611852642</v>
      </c>
      <c r="BG207" s="219">
        <v>7.2956573517796404</v>
      </c>
      <c r="BH207" s="199">
        <v>2.7951435723657592</v>
      </c>
      <c r="BI207" s="219">
        <v>4.5014119018975673</v>
      </c>
      <c r="BJ207" s="198">
        <v>4.5014119018975673</v>
      </c>
      <c r="BK207" s="219">
        <v>8.8873129344953128</v>
      </c>
      <c r="BL207" s="198">
        <v>1.9899387546165934</v>
      </c>
      <c r="BM207" s="219"/>
      <c r="BN207" s="199"/>
      <c r="BO207" s="219"/>
      <c r="BP207" s="199"/>
      <c r="BQ207" s="220"/>
      <c r="BR207" s="220"/>
      <c r="BS207" s="220"/>
      <c r="BT207" s="220"/>
    </row>
    <row r="208" spans="1:72">
      <c r="C208" s="271"/>
      <c r="D208" s="271"/>
      <c r="E208" s="271"/>
      <c r="F208" s="271"/>
      <c r="G208" s="271"/>
      <c r="H208" s="271"/>
      <c r="I208" s="271"/>
      <c r="J208" s="271"/>
      <c r="K208" s="271"/>
      <c r="L208" s="271"/>
      <c r="M208" s="271"/>
      <c r="N208" s="271"/>
      <c r="O208" s="271"/>
      <c r="P208" s="271"/>
      <c r="Q208" s="271"/>
      <c r="R208" s="271"/>
    </row>
    <row r="210" spans="3:18">
      <c r="C210" s="271"/>
    </row>
    <row r="211" spans="3:18">
      <c r="C211" s="271"/>
      <c r="D211" s="271"/>
    </row>
    <row r="212" spans="3:18">
      <c r="C212" s="267"/>
      <c r="D212" s="267"/>
      <c r="E212" s="267"/>
      <c r="F212" s="267"/>
      <c r="G212" s="267"/>
      <c r="H212" s="267"/>
      <c r="I212" s="267"/>
      <c r="J212" s="267"/>
      <c r="K212" s="267"/>
      <c r="L212" s="267"/>
      <c r="M212" s="267"/>
      <c r="N212" s="267"/>
      <c r="O212" s="267"/>
      <c r="P212" s="267"/>
      <c r="Q212" s="267"/>
      <c r="R212" s="267"/>
    </row>
    <row r="213" spans="3:18">
      <c r="C213" s="271"/>
      <c r="D213" s="271"/>
      <c r="E213" s="271"/>
      <c r="F213" s="271"/>
      <c r="G213" s="271"/>
      <c r="H213" s="271"/>
      <c r="I213" s="271"/>
      <c r="J213" s="271"/>
      <c r="K213" s="271"/>
      <c r="L213" s="271"/>
      <c r="M213" s="271"/>
      <c r="N213" s="271"/>
      <c r="O213" s="271"/>
      <c r="P213" s="271"/>
      <c r="Q213" s="271"/>
      <c r="R213" s="271"/>
    </row>
    <row r="214" spans="3:18">
      <c r="C214" s="271"/>
      <c r="D214" s="271"/>
      <c r="E214" s="271"/>
      <c r="F214" s="271"/>
      <c r="G214" s="271"/>
      <c r="H214" s="271"/>
      <c r="I214" s="271"/>
      <c r="J214" s="271"/>
      <c r="K214" s="271"/>
      <c r="L214" s="271"/>
      <c r="M214" s="271"/>
      <c r="N214" s="271"/>
      <c r="O214" s="271"/>
      <c r="P214" s="271"/>
      <c r="Q214" s="271"/>
      <c r="R214" s="271"/>
    </row>
    <row r="219" spans="3:18">
      <c r="C219" s="271"/>
      <c r="D219" s="271"/>
      <c r="E219" s="271"/>
      <c r="F219" s="271"/>
      <c r="G219" s="271"/>
      <c r="H219" s="271"/>
      <c r="I219" s="271"/>
      <c r="J219" s="271"/>
      <c r="K219" s="271"/>
      <c r="L219" s="271"/>
      <c r="M219" s="271"/>
      <c r="N219" s="271"/>
      <c r="O219" s="271"/>
      <c r="P219" s="271"/>
      <c r="Q219" s="271"/>
      <c r="R219" s="271"/>
    </row>
    <row r="220" spans="3:18">
      <c r="C220" s="271"/>
      <c r="D220" s="271"/>
      <c r="E220" s="271"/>
      <c r="F220" s="271"/>
      <c r="G220" s="271"/>
      <c r="H220" s="271"/>
      <c r="I220" s="271"/>
      <c r="J220" s="271"/>
      <c r="K220" s="271"/>
      <c r="L220" s="271"/>
      <c r="M220" s="271"/>
      <c r="N220" s="271"/>
      <c r="O220" s="271"/>
      <c r="P220" s="271"/>
      <c r="Q220" s="271"/>
      <c r="R220" s="271"/>
    </row>
    <row r="223" spans="3:18">
      <c r="C223" s="271"/>
      <c r="D223" s="271"/>
      <c r="E223" s="271"/>
      <c r="F223" s="271"/>
      <c r="G223" s="271"/>
      <c r="H223" s="271"/>
      <c r="I223" s="271"/>
      <c r="J223" s="271"/>
      <c r="K223" s="271"/>
      <c r="L223" s="271"/>
      <c r="M223" s="271"/>
      <c r="N223" s="271"/>
      <c r="O223" s="271"/>
      <c r="P223" s="271"/>
      <c r="Q223" s="271"/>
      <c r="R223" s="271"/>
    </row>
    <row r="228" spans="3:18">
      <c r="C228" s="271"/>
      <c r="D228" s="271"/>
      <c r="E228" s="271"/>
      <c r="F228" s="271"/>
      <c r="G228" s="271"/>
      <c r="H228" s="271"/>
      <c r="I228" s="271"/>
      <c r="J228" s="271"/>
      <c r="K228" s="271"/>
      <c r="L228" s="271"/>
      <c r="M228" s="271"/>
      <c r="N228" s="271"/>
      <c r="O228" s="271"/>
      <c r="P228" s="271"/>
      <c r="Q228" s="271"/>
      <c r="R228" s="271"/>
    </row>
  </sheetData>
  <pageMargins left="0.7" right="0.7" top="0.75" bottom="0.75" header="0.3" footer="0.3"/>
  <pageSetup paperSize="9" orientation="portrait" verticalDpi="144"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1">
    <tabColor theme="8" tint="0.59999389629810485"/>
    <pageSetUpPr fitToPage="1"/>
  </sheetPr>
  <dimension ref="A1:E71"/>
  <sheetViews>
    <sheetView showGridLines="0" workbookViewId="0">
      <selection activeCell="A134" sqref="A134"/>
    </sheetView>
  </sheetViews>
  <sheetFormatPr baseColWidth="10" defaultColWidth="11.42578125" defaultRowHeight="12.75"/>
  <cols>
    <col min="1" max="1" width="4.7109375" style="7" customWidth="1"/>
    <col min="2" max="2" width="4.7109375" style="3" customWidth="1"/>
    <col min="3" max="3" width="86.140625" style="4" bestFit="1" customWidth="1"/>
    <col min="4" max="16384" width="11.42578125" style="3"/>
  </cols>
  <sheetData>
    <row r="1" spans="1:4" s="1" customFormat="1" ht="18.75" customHeight="1">
      <c r="A1" s="8"/>
      <c r="B1" s="9"/>
      <c r="C1" s="10"/>
    </row>
    <row r="2" spans="1:4" ht="18.75" customHeight="1">
      <c r="B2" s="2" t="s">
        <v>33</v>
      </c>
      <c r="C2" s="11"/>
    </row>
    <row r="3" spans="1:4" ht="14.25" customHeight="1">
      <c r="A3" s="12"/>
      <c r="B3" s="17" t="s">
        <v>34</v>
      </c>
      <c r="C3" s="18" t="s">
        <v>35</v>
      </c>
    </row>
    <row r="4" spans="1:4" ht="14.25" customHeight="1">
      <c r="A4" s="12"/>
      <c r="B4" s="259"/>
      <c r="C4" s="143" t="s">
        <v>36</v>
      </c>
    </row>
    <row r="5" spans="1:4" ht="14.25" customHeight="1">
      <c r="A5" s="12"/>
      <c r="B5" s="143">
        <v>1</v>
      </c>
      <c r="C5" s="143" t="s">
        <v>37</v>
      </c>
    </row>
    <row r="6" spans="1:4" ht="14.25" customHeight="1">
      <c r="A6" s="12"/>
      <c r="B6" s="143"/>
      <c r="C6" s="143" t="s">
        <v>38</v>
      </c>
      <c r="D6" s="231"/>
    </row>
    <row r="7" spans="1:4" ht="14.25" customHeight="1">
      <c r="A7" s="12"/>
      <c r="B7" s="143"/>
      <c r="C7" s="143" t="s">
        <v>39</v>
      </c>
      <c r="D7" s="231"/>
    </row>
    <row r="8" spans="1:4" ht="14.25" customHeight="1">
      <c r="A8" s="12"/>
      <c r="B8" s="143"/>
      <c r="C8" s="143" t="s">
        <v>889</v>
      </c>
      <c r="D8" s="231"/>
    </row>
    <row r="9" spans="1:4" ht="14.25" customHeight="1">
      <c r="A9" s="12"/>
      <c r="B9" s="143"/>
      <c r="C9" s="143" t="s">
        <v>890</v>
      </c>
      <c r="D9" s="231"/>
    </row>
    <row r="10" spans="1:4" ht="14.25" customHeight="1">
      <c r="A10" s="12"/>
      <c r="B10" s="143"/>
      <c r="C10" s="143" t="s">
        <v>891</v>
      </c>
      <c r="D10" s="231"/>
    </row>
    <row r="11" spans="1:4" ht="14.25" customHeight="1">
      <c r="A11" s="12"/>
      <c r="B11" s="143"/>
      <c r="C11" s="143" t="s">
        <v>892</v>
      </c>
      <c r="D11" s="231"/>
    </row>
    <row r="12" spans="1:4" ht="14.25" customHeight="1">
      <c r="A12" s="12"/>
      <c r="B12" s="143"/>
      <c r="C12" s="143" t="s">
        <v>893</v>
      </c>
      <c r="D12" s="231"/>
    </row>
    <row r="13" spans="1:4" ht="14.25" customHeight="1">
      <c r="A13" s="12"/>
      <c r="B13" s="143"/>
      <c r="C13" s="143" t="s">
        <v>894</v>
      </c>
      <c r="D13" s="231"/>
    </row>
    <row r="14" spans="1:4" ht="14.25" customHeight="1">
      <c r="A14" s="12"/>
      <c r="B14" s="143"/>
      <c r="C14" s="143" t="s">
        <v>923</v>
      </c>
      <c r="D14" s="231"/>
    </row>
    <row r="15" spans="1:4" ht="14.25" customHeight="1">
      <c r="A15" s="12"/>
      <c r="B15" s="143"/>
      <c r="C15" s="143" t="s">
        <v>924</v>
      </c>
      <c r="D15" s="231"/>
    </row>
    <row r="16" spans="1:4" ht="14.25" customHeight="1">
      <c r="A16" s="12"/>
      <c r="B16" s="143"/>
      <c r="C16" s="143" t="s">
        <v>867</v>
      </c>
      <c r="D16" s="231"/>
    </row>
    <row r="17" spans="1:4" ht="14.25" customHeight="1">
      <c r="A17" s="12"/>
      <c r="B17" s="143"/>
      <c r="C17" s="143" t="s">
        <v>925</v>
      </c>
      <c r="D17" s="231"/>
    </row>
    <row r="18" spans="1:4" ht="14.25" customHeight="1">
      <c r="A18" s="12"/>
      <c r="B18" s="143"/>
      <c r="C18" s="143" t="s">
        <v>926</v>
      </c>
      <c r="D18" s="231"/>
    </row>
    <row r="19" spans="1:4" ht="14.25" customHeight="1">
      <c r="A19" s="12"/>
      <c r="B19" s="143"/>
      <c r="C19" s="143" t="s">
        <v>927</v>
      </c>
      <c r="D19" s="231"/>
    </row>
    <row r="20" spans="1:4" ht="14.25" customHeight="1">
      <c r="A20" s="12"/>
      <c r="B20" s="143"/>
      <c r="C20" s="143" t="s">
        <v>928</v>
      </c>
      <c r="D20" s="231"/>
    </row>
    <row r="21" spans="1:4" ht="14.25" customHeight="1">
      <c r="A21" s="12"/>
      <c r="B21" s="143"/>
      <c r="C21" s="143" t="s">
        <v>929</v>
      </c>
      <c r="D21" s="231"/>
    </row>
    <row r="22" spans="1:4" ht="14.25" customHeight="1">
      <c r="A22" s="12"/>
      <c r="B22" s="143"/>
      <c r="C22" s="143" t="s">
        <v>930</v>
      </c>
      <c r="D22" s="143"/>
    </row>
    <row r="23" spans="1:4" ht="14.25" customHeight="1">
      <c r="A23" s="12"/>
      <c r="B23" s="143"/>
      <c r="C23" s="143" t="s">
        <v>931</v>
      </c>
      <c r="D23" s="180"/>
    </row>
    <row r="24" spans="1:4" ht="14.25" customHeight="1">
      <c r="A24" s="12"/>
      <c r="B24" s="143"/>
      <c r="C24" s="143" t="s">
        <v>932</v>
      </c>
      <c r="D24" s="180"/>
    </row>
    <row r="25" spans="1:4" ht="14.25" customHeight="1">
      <c r="A25" s="12"/>
      <c r="B25" s="143"/>
      <c r="C25" s="143" t="s">
        <v>933</v>
      </c>
      <c r="D25" s="180"/>
    </row>
    <row r="26" spans="1:4" ht="14.25" customHeight="1">
      <c r="A26" s="12"/>
      <c r="B26" s="143"/>
      <c r="C26" s="143" t="s">
        <v>934</v>
      </c>
      <c r="D26" s="180"/>
    </row>
    <row r="27" spans="1:4" ht="14.25" customHeight="1">
      <c r="A27" s="12"/>
      <c r="B27" s="143"/>
      <c r="C27" s="143" t="s">
        <v>935</v>
      </c>
      <c r="D27" s="180"/>
    </row>
    <row r="28" spans="1:4" ht="14.25" customHeight="1">
      <c r="A28" s="12"/>
      <c r="B28" s="143"/>
      <c r="C28" s="143" t="s">
        <v>936</v>
      </c>
      <c r="D28" s="180"/>
    </row>
    <row r="29" spans="1:4" ht="14.25" customHeight="1">
      <c r="A29" s="12"/>
      <c r="B29" s="143"/>
      <c r="C29" s="143" t="s">
        <v>937</v>
      </c>
      <c r="D29" s="180"/>
    </row>
    <row r="30" spans="1:4" ht="14.25" customHeight="1">
      <c r="A30" s="12"/>
      <c r="B30" s="143"/>
      <c r="C30" s="143" t="s">
        <v>938</v>
      </c>
      <c r="D30" s="180"/>
    </row>
    <row r="31" spans="1:4" ht="14.25" customHeight="1">
      <c r="A31" s="12"/>
      <c r="B31" s="143"/>
      <c r="C31" s="143" t="s">
        <v>939</v>
      </c>
      <c r="D31" s="180"/>
    </row>
    <row r="32" spans="1:4" ht="14.25" customHeight="1">
      <c r="A32" s="12"/>
      <c r="B32" s="143"/>
      <c r="C32" s="143" t="s">
        <v>940</v>
      </c>
      <c r="D32" s="180"/>
    </row>
    <row r="33" spans="1:5" ht="14.25" customHeight="1">
      <c r="A33" s="12"/>
      <c r="B33" s="143"/>
      <c r="C33" s="143" t="s">
        <v>941</v>
      </c>
      <c r="D33" s="180"/>
    </row>
    <row r="34" spans="1:5" ht="14.25" customHeight="1">
      <c r="A34" s="12"/>
      <c r="B34" s="143"/>
      <c r="C34" s="143" t="s">
        <v>942</v>
      </c>
      <c r="D34" s="180"/>
    </row>
    <row r="35" spans="1:5" ht="14.25" customHeight="1">
      <c r="A35" s="12"/>
      <c r="B35" s="143"/>
      <c r="C35" s="143" t="s">
        <v>943</v>
      </c>
      <c r="D35" s="180"/>
    </row>
    <row r="36" spans="1:5" s="6" customFormat="1" ht="16.5" customHeight="1">
      <c r="A36" s="5"/>
      <c r="B36" s="143">
        <v>2</v>
      </c>
      <c r="C36" s="143" t="s">
        <v>40</v>
      </c>
      <c r="E36" s="3"/>
    </row>
    <row r="37" spans="1:5" s="6" customFormat="1" ht="16.5" customHeight="1">
      <c r="A37" s="5"/>
      <c r="B37" s="143">
        <v>3</v>
      </c>
      <c r="C37" s="143" t="s">
        <v>41</v>
      </c>
      <c r="E37" s="3"/>
    </row>
    <row r="38" spans="1:5" s="6" customFormat="1" ht="16.5" customHeight="1">
      <c r="A38" s="5"/>
      <c r="B38" s="143">
        <v>4</v>
      </c>
      <c r="C38" s="143" t="s">
        <v>42</v>
      </c>
      <c r="E38" s="3"/>
    </row>
    <row r="39" spans="1:5" s="6" customFormat="1" ht="16.5" customHeight="1">
      <c r="A39" s="5"/>
      <c r="B39" s="143">
        <v>5</v>
      </c>
      <c r="C39" s="143" t="s">
        <v>43</v>
      </c>
      <c r="E39" s="3"/>
    </row>
    <row r="40" spans="1:5" s="6" customFormat="1" ht="16.5" customHeight="1">
      <c r="A40" s="5"/>
      <c r="B40" s="143"/>
      <c r="C40" s="143" t="s">
        <v>44</v>
      </c>
      <c r="E40" s="3"/>
    </row>
    <row r="41" spans="1:5" s="6" customFormat="1" ht="16.5" customHeight="1">
      <c r="A41" s="5"/>
      <c r="B41" s="143"/>
      <c r="C41" s="143" t="s">
        <v>45</v>
      </c>
      <c r="E41" s="3"/>
    </row>
    <row r="42" spans="1:5" s="6" customFormat="1" ht="16.5" customHeight="1">
      <c r="A42" s="5"/>
      <c r="B42" s="143">
        <v>6</v>
      </c>
      <c r="C42" s="143" t="s">
        <v>46</v>
      </c>
      <c r="E42" s="3"/>
    </row>
    <row r="43" spans="1:5" s="6" customFormat="1" ht="16.5" customHeight="1">
      <c r="A43" s="5"/>
      <c r="B43" s="143"/>
      <c r="C43" s="143" t="s">
        <v>47</v>
      </c>
      <c r="E43" s="3"/>
    </row>
    <row r="44" spans="1:5" s="6" customFormat="1" ht="16.5" customHeight="1">
      <c r="A44" s="5"/>
      <c r="B44" s="143"/>
      <c r="C44" s="143" t="s">
        <v>48</v>
      </c>
      <c r="E44" s="3"/>
    </row>
    <row r="45" spans="1:5" s="6" customFormat="1" ht="16.5" customHeight="1">
      <c r="A45" s="5"/>
      <c r="B45" s="143">
        <v>7</v>
      </c>
      <c r="C45" s="143" t="s">
        <v>49</v>
      </c>
      <c r="E45" s="3"/>
    </row>
    <row r="46" spans="1:5" s="6" customFormat="1" ht="16.5" customHeight="1">
      <c r="A46" s="5"/>
      <c r="B46" s="143"/>
      <c r="C46" s="143" t="s">
        <v>50</v>
      </c>
      <c r="D46" s="3"/>
      <c r="E46" s="3"/>
    </row>
    <row r="47" spans="1:5" s="6" customFormat="1" ht="16.5" customHeight="1">
      <c r="A47" s="5"/>
      <c r="B47" s="143"/>
      <c r="C47" s="143" t="s">
        <v>51</v>
      </c>
      <c r="D47" s="3"/>
      <c r="E47" s="3"/>
    </row>
    <row r="48" spans="1:5" s="6" customFormat="1" ht="16.5" customHeight="1">
      <c r="A48" s="5"/>
      <c r="B48" s="143"/>
      <c r="C48" s="143" t="s">
        <v>52</v>
      </c>
      <c r="D48" s="3"/>
      <c r="E48" s="3"/>
    </row>
    <row r="49" spans="1:5" s="6" customFormat="1" ht="16.5" customHeight="1">
      <c r="A49" s="5"/>
      <c r="B49" s="143"/>
      <c r="C49" s="143" t="s">
        <v>53</v>
      </c>
      <c r="D49" s="3"/>
      <c r="E49" s="3"/>
    </row>
    <row r="50" spans="1:5" s="6" customFormat="1" ht="16.5" customHeight="1">
      <c r="A50" s="320"/>
      <c r="B50" s="143">
        <v>8</v>
      </c>
      <c r="C50" s="143" t="s">
        <v>54</v>
      </c>
      <c r="E50" s="3"/>
    </row>
    <row r="51" spans="1:5" s="6" customFormat="1" ht="16.5" customHeight="1">
      <c r="A51" s="5"/>
      <c r="B51" s="143"/>
      <c r="C51" s="143" t="s">
        <v>55</v>
      </c>
      <c r="D51" s="3"/>
      <c r="E51" s="3"/>
    </row>
    <row r="52" spans="1:5" s="6" customFormat="1" ht="16.5" customHeight="1">
      <c r="A52" s="5"/>
      <c r="B52" s="143"/>
      <c r="C52" s="143" t="s">
        <v>56</v>
      </c>
      <c r="D52" s="3"/>
      <c r="E52" s="3"/>
    </row>
    <row r="53" spans="1:5" s="6" customFormat="1" ht="16.5" customHeight="1">
      <c r="A53" s="5"/>
      <c r="B53" s="143">
        <v>9</v>
      </c>
      <c r="C53" s="143" t="s">
        <v>57</v>
      </c>
      <c r="E53" s="3"/>
    </row>
    <row r="54" spans="1:5" s="6" customFormat="1" ht="16.5" customHeight="1">
      <c r="A54" s="5"/>
      <c r="B54" s="143"/>
      <c r="C54" s="143" t="s">
        <v>58</v>
      </c>
      <c r="D54" s="3"/>
      <c r="E54" s="3"/>
    </row>
    <row r="55" spans="1:5" s="6" customFormat="1" ht="16.5" customHeight="1">
      <c r="A55" s="5"/>
      <c r="B55" s="143"/>
      <c r="C55" s="143" t="s">
        <v>59</v>
      </c>
      <c r="D55" s="3"/>
      <c r="E55" s="3"/>
    </row>
    <row r="56" spans="1:5" s="6" customFormat="1" ht="16.5" customHeight="1">
      <c r="A56" s="5"/>
      <c r="B56" s="143">
        <v>10</v>
      </c>
      <c r="C56" s="143" t="s">
        <v>60</v>
      </c>
      <c r="D56" s="3"/>
      <c r="E56" s="3"/>
    </row>
    <row r="57" spans="1:5" s="6" customFormat="1" ht="16.5" customHeight="1">
      <c r="A57" s="5"/>
      <c r="B57" s="143"/>
      <c r="C57" s="143" t="s">
        <v>874</v>
      </c>
      <c r="D57" s="3"/>
      <c r="E57" s="3"/>
    </row>
    <row r="58" spans="1:5" s="6" customFormat="1" ht="16.5" customHeight="1">
      <c r="A58" s="5"/>
      <c r="B58" s="143"/>
      <c r="C58" s="143" t="s">
        <v>875</v>
      </c>
      <c r="D58" s="3"/>
      <c r="E58" s="3"/>
    </row>
    <row r="59" spans="1:5" s="6" customFormat="1" ht="16.5" customHeight="1">
      <c r="A59" s="5"/>
      <c r="B59" s="143">
        <v>11</v>
      </c>
      <c r="C59" s="143" t="s">
        <v>61</v>
      </c>
      <c r="D59" s="3"/>
      <c r="E59" s="3"/>
    </row>
    <row r="60" spans="1:5" s="6" customFormat="1" ht="16.5" customHeight="1">
      <c r="A60" s="5"/>
      <c r="B60" s="143"/>
      <c r="C60" s="143" t="s">
        <v>876</v>
      </c>
      <c r="E60" s="3"/>
    </row>
    <row r="61" spans="1:5" s="6" customFormat="1" ht="16.5" customHeight="1">
      <c r="A61" s="5"/>
      <c r="B61" s="143"/>
      <c r="C61" s="143" t="s">
        <v>877</v>
      </c>
      <c r="D61" s="3"/>
      <c r="E61" s="3"/>
    </row>
    <row r="62" spans="1:5" s="6" customFormat="1" ht="16.5" customHeight="1">
      <c r="A62" s="5"/>
      <c r="B62" s="143"/>
      <c r="C62" s="143" t="s">
        <v>878</v>
      </c>
      <c r="D62" s="3"/>
      <c r="E62" s="3"/>
    </row>
    <row r="63" spans="1:5">
      <c r="B63" s="143">
        <v>12</v>
      </c>
      <c r="C63" s="143" t="s">
        <v>62</v>
      </c>
    </row>
    <row r="64" spans="1:5">
      <c r="B64" s="143"/>
      <c r="C64" s="143" t="s">
        <v>879</v>
      </c>
    </row>
    <row r="65" spans="2:3">
      <c r="B65" s="143">
        <v>13</v>
      </c>
      <c r="C65" s="143" t="s">
        <v>63</v>
      </c>
    </row>
    <row r="66" spans="2:3">
      <c r="B66" s="143"/>
      <c r="C66" s="143" t="s">
        <v>880</v>
      </c>
    </row>
    <row r="67" spans="2:3">
      <c r="B67" s="143">
        <v>14</v>
      </c>
      <c r="C67" s="143" t="s">
        <v>64</v>
      </c>
    </row>
    <row r="68" spans="2:3">
      <c r="B68" s="143"/>
      <c r="C68" s="143" t="s">
        <v>881</v>
      </c>
    </row>
    <row r="69" spans="2:3">
      <c r="B69" s="143">
        <v>15</v>
      </c>
      <c r="C69" s="143" t="s">
        <v>65</v>
      </c>
    </row>
    <row r="70" spans="2:3">
      <c r="B70" s="143"/>
      <c r="C70" s="143" t="s">
        <v>882</v>
      </c>
    </row>
    <row r="71" spans="2:3">
      <c r="B71" s="143">
        <v>16</v>
      </c>
      <c r="C71" s="143" t="s">
        <v>66</v>
      </c>
    </row>
  </sheetData>
  <hyperlinks>
    <hyperlink ref="C45" location="'7 Income'!A1" display="Income" xr:uid="{00000000-0004-0000-0200-000000000000}"/>
    <hyperlink ref="C50" location="'8 Expenses'!A1" display="Expences" xr:uid="{00000000-0004-0000-0200-000001000000}"/>
    <hyperlink ref="C42" location="'6 Margins'!A1" display="Margins" xr:uid="{00000000-0004-0000-0200-000002000000}"/>
    <hyperlink ref="C53" location="'9 Lending'!A1" display="Lending" xr:uid="{00000000-0004-0000-0200-000003000000}"/>
    <hyperlink ref="C59" location="'11 Deposits'!A2" display="Deposits" xr:uid="{00000000-0004-0000-0200-000004000000}"/>
    <hyperlink ref="C46" location="'7 Income'!A2" display="7.1 Net interest income and commissionfees from covered bonds companies" xr:uid="{00000000-0004-0000-0200-000005000000}"/>
    <hyperlink ref="C47" location="'7 Income'!A12" display="7.2 Net commision and other income" xr:uid="{00000000-0004-0000-0200-000006000000}"/>
    <hyperlink ref="C48" location="'7 Income'!A26" display="7.3 Net income from financial assets and liabilities" xr:uid="{00000000-0004-0000-0200-000007000000}"/>
    <hyperlink ref="C49" location="'7 Income'!A38" display="7.4 Specification of the consolidated profit after tax in NOK millions:" xr:uid="{00000000-0004-0000-0200-000008000000}"/>
    <hyperlink ref="C51" location="'8 Expenses'!A2" display="8.1 Expences Group" xr:uid="{00000000-0004-0000-0200-000009000000}"/>
    <hyperlink ref="C52" location="'8 Expenses'!A18" display="8.2 Expences Parent bank (adjusted)" xr:uid="{00000000-0004-0000-0200-00000A000000}"/>
    <hyperlink ref="C43" location="'6 Margins'!A2" display="6.1 Deposit margins" xr:uid="{00000000-0004-0000-0200-00000B000000}"/>
    <hyperlink ref="C44" location="'6 Margins'!A13" display="6.2 Lending margins" xr:uid="{00000000-0004-0000-0200-00000C000000}"/>
    <hyperlink ref="C54" location="'9 Lending'!A2" display="9.1 Development in volumes - Loans to customers" xr:uid="{00000000-0004-0000-0200-00000D000000}"/>
    <hyperlink ref="B36" location="'2 Results and key figures'!A1" display="'2 Results and key figures'!A1" xr:uid="{00000000-0004-0000-0200-00000F000000}"/>
    <hyperlink ref="B45" location="'7 Income'!A1" display="'7 Income'!A1" xr:uid="{00000000-0004-0000-0200-000010000000}"/>
    <hyperlink ref="B50" location="'8 Expenses'!A1" display="'8 Expenses'!A1" xr:uid="{00000000-0004-0000-0200-000011000000}"/>
    <hyperlink ref="B42" location="'6 Margins'!A1" display="'6 Margins'!A1" xr:uid="{00000000-0004-0000-0200-000012000000}"/>
    <hyperlink ref="B53" location="'9 Lending'!A1" display="'9 Lending'!A1" xr:uid="{00000000-0004-0000-0200-000013000000}"/>
    <hyperlink ref="B59" location="'11 Deposits'!A2" display="'11 Deposits'!A2" xr:uid="{00000000-0004-0000-0200-000014000000}"/>
    <hyperlink ref="C5" location="'1 APM'!A2" display="APM" xr:uid="{00000000-0004-0000-0200-000015000000}"/>
    <hyperlink ref="C36" location="'2 Results and key figures'!A1" display="Results from the quarterly accounts Group" xr:uid="{00000000-0004-0000-0200-00002A000000}"/>
    <hyperlink ref="B5" location="'1 APM'!A1" display="'1 APM'!A1" xr:uid="{00000000-0004-0000-0200-00002B000000}"/>
    <hyperlink ref="C63" location="'12 Customers'!A2" display="Customers" xr:uid="{00000000-0004-0000-0200-00002C000000}"/>
    <hyperlink ref="C64" location="'12 Customers'!A2" display="12.1 Number of customers" xr:uid="{00000000-0004-0000-0200-00002D000000}"/>
    <hyperlink ref="B63" location="'12 Customers'!A2" display="'12 Customers'!A2" xr:uid="{00000000-0004-0000-0200-00002E000000}"/>
    <hyperlink ref="C55" location="'9 Lending'!A34" display="9.2 Loans sensitive to changes in the NIBOR rate" xr:uid="{00000000-0004-0000-0200-000030000000}"/>
    <hyperlink ref="C4" location="'APM definition'!A1" display="APM definition" xr:uid="{00000000-0004-0000-0200-000031000000}"/>
    <hyperlink ref="C22:D22" location="'1 APM'!A98" display="1.13 Gross defaulted commitments in percentage of gross loans" xr:uid="{00000000-0004-0000-0200-000034000000}"/>
    <hyperlink ref="C6" location="'1 APM'!A31" display="1.1 Return on equity capital " xr:uid="{E3722757-0BDA-444D-BB1B-2483C1964C80}"/>
    <hyperlink ref="C7" location="'1 APM'!A36" display="1.2 Cost-income-ratio " xr:uid="{B4C07C9C-F939-46B7-9B92-B3899B8274CC}"/>
    <hyperlink ref="C9" location="'1 APM'!B48" display="1.4 Gross loans including loans transferred to covered bond companies" xr:uid="{B76C108B-7C0D-4A53-9AE9-75B112E1DA2C}"/>
    <hyperlink ref="C10" location="'1 APM'!B54" display="1.5 Growth in loans during the last 12 months in per cent" xr:uid="{B0AE1687-E2C8-4420-A3EB-BE5BC09319B9}"/>
    <hyperlink ref="C11" location="'1 APM'!B60" display="1.6 Growth in loans incl. Loans transferred to CB companies during last 12 months" xr:uid="{594C6DA9-293D-49AE-A6C8-1B268277B8CB}"/>
    <hyperlink ref="C12" location="'1 APM'!B68" display="1.7 Growth in loans during the last quarter" xr:uid="{82274E70-4E5E-41C7-9BEE-0DBDDE4AB161}"/>
    <hyperlink ref="C13" location="'1 APM'!B75" display="1.8 Growth in loans incl. Loans transferred to covered bond companies during the last  quarter" xr:uid="{6B05C0CB-CEDE-49BA-8612-3597F96DAAB7}"/>
    <hyperlink ref="C16" location="Contents!B92" display="1.10 Growth in deposits in the last 12 months in per cent" xr:uid="{F7A932A0-3418-4D55-B015-EEE8329CF936}"/>
    <hyperlink ref="C17" location="'1 APM'!B99" display="1.11 Growth in deposits in the last quarter in per cent" xr:uid="{C3D84BD5-04F5-4572-8D63-78C70EBB4D7F}"/>
    <hyperlink ref="C18" location="'1 APM'!B109" display="1.12 Total assets incl. Loans transferred to CB companies (Business capital)" xr:uid="{22072175-6277-4D80-8358-71B6E7B597B4}"/>
    <hyperlink ref="C19" location="'1 APM'!B116" display="1.13 Losses on loans and guarantees as a percentage of gross loans" xr:uid="{15D36DFA-B9FD-4AE7-AFD0-16B0A63F9AF2}"/>
    <hyperlink ref="C20" location="'1 APM'!B120" display="1.14 Loans and advances to customers at Stage 2 in percentage of gross loans" xr:uid="{1531F525-5BFF-45F5-ACE5-16E5C88F8655}"/>
    <hyperlink ref="C21" location="'1 APM'!B124" display="1.15 Loans and advances to customers at Stage 3 in percentage of gross loans" xr:uid="{8E1E3436-ACCE-4F3E-87D6-8B7C33430673}"/>
    <hyperlink ref="C22" location="'1 APM'!B130" display="1.16 Gross defaulted commitments in percentage of gross loans" xr:uid="{E641596C-8AA9-4771-BA38-0A9AAB9D0A7C}"/>
    <hyperlink ref="C23" location="'1 APM'!B134" display="1.17 Gross doubtful commitments (not in default) in percentage of gross loans" xr:uid="{98D40E90-C15B-463F-9A18-C01125EFC300}"/>
    <hyperlink ref="C24" location="'1 APM'!A140" display="1.18 Net commitments in default and other doubtful commitments" xr:uid="{6C6FB1E6-800E-41B8-956E-1CCF67A38FBA}"/>
    <hyperlink ref="C25" location="'1 APM'!A145" display="1.19 Loan loss impairment ratio on defaulted commitments" xr:uid="{62E11BE3-E3DC-4576-A209-124005BB70C6}"/>
    <hyperlink ref="C26" location="'1 APM'!A149" display="1.20 Loan loss impairment ratio on doubtful commitments" xr:uid="{DD593CAE-5D85-4EF1-A45A-3FD77DCD08E1}"/>
    <hyperlink ref="C27" location="'1 APM'!A154" display="1.21 Equity ratio" xr:uid="{93295C34-16C4-4C4F-87E2-373E76616883}"/>
    <hyperlink ref="C28" location="'1 APM'!A165" display="1.22 Book equity per EC" xr:uid="{DDEC4EDD-263F-4B17-9133-7AE02C176273}"/>
    <hyperlink ref="C29" location="'1 APM'!A175" display="1.23 Earnings per equity certificate (in NOK)" xr:uid="{457772AA-2BD9-4D51-B4A7-B8B481B7C060}"/>
    <hyperlink ref="C30" location="'1 APM'!A181" display="1.24 Price/Earnings per EC" xr:uid="{84FD8DA3-5050-4D40-8698-156751E7B874}"/>
    <hyperlink ref="C31" location="'1 APM'!A185" display="1.25 Price/Book equity" xr:uid="{F442649D-D8B9-42F5-A1EC-A63491681A7B}"/>
    <hyperlink ref="C32" location="'1 APM'!A192" display="1.26 Diluted earnings per equity certificate (in NOK) " xr:uid="{49847193-82B4-43B6-81E6-5CC79AA89822}"/>
    <hyperlink ref="C33" location="'1 APM'!A197" display="1.27 Average equity certificates" xr:uid="{0CAA9D63-F28F-41E8-8A45-4275D3AFB51D}"/>
    <hyperlink ref="C34" location="'1 APM'!A201" display="1.28 Earnings per average equity certificate (in NOK) " xr:uid="{3E5FA5BC-F34A-451B-B175-2642BD672A2F}"/>
    <hyperlink ref="C35" location="'1 APM'!A206" display="1.29 Diluted earnings earnings per average equity certificates" xr:uid="{D062C0F1-D765-4D0F-A422-2D4BB501BDC7}"/>
    <hyperlink ref="B65" location="'13 Macro sensitivity'!A2" display="'13 Macro sensitivity'!A2" xr:uid="{61392C7E-1165-49B3-9265-BB26E4E9D1D6}"/>
    <hyperlink ref="C66" location="'13 Macro sensitivity'!A2" display="13.1 Sensitivity related to key assumptions in the general loss model" xr:uid="{0214BD18-190D-43DB-AAAB-7C6ABD375B90}"/>
    <hyperlink ref="B37:C37" location="'3 Balance sheet'!A1" display="'3 Balance sheet'!A1" xr:uid="{71070649-B9EE-449C-9082-341245FF2D37}"/>
    <hyperlink ref="B38:C38" location="'4 Capital Adequacy'!A1" display="'4 Capital Adequacy'!A1" xr:uid="{7ED6A61B-EAA5-4EAB-A4C2-102C5979EF3F}"/>
    <hyperlink ref="B45:C45" location="'5 Income'!A1" display="'5 Income'!A1" xr:uid="{4EF4A446-071C-4FAD-AE3C-E1D705B25B27}"/>
    <hyperlink ref="B65:C65" location="'11 Macro sensitivity'!A1" display="'11 Macro sensitivity'!A1" xr:uid="{A414E6A0-290F-40C9-B218-9FC0F422492C}"/>
    <hyperlink ref="B50:C50" location="'6 Expences'!A1" display="'6 Expences'!A1" xr:uid="{D84AB759-CFE4-45B2-84B8-92EC948A01FC}"/>
    <hyperlink ref="B42:C42" location="'7 Margins'!A1" display="'7 Margins'!A1" xr:uid="{BE1BF75F-184B-4B14-8F92-55C9A3D382CA}"/>
    <hyperlink ref="B53:C53" location="'8 Lending'!A1" display="'8 Lending'!A1" xr:uid="{364FDA2B-17D9-44BC-93B5-E60B0BC48CED}"/>
    <hyperlink ref="B59:C59" location="'9 Deposits'!A1" display="'9 Deposits'!A1" xr:uid="{01494FD2-FF23-4286-964F-CE33DC051074}"/>
    <hyperlink ref="B63:C63" location="'10 Customers'!A1" display="'10 Customers'!A1" xr:uid="{79803A39-A518-4F3F-A267-6D51FFD59A5D}"/>
    <hyperlink ref="C40" location="'5 Segment'!A2" display="5.1 Segment information - Year to date" xr:uid="{4B5115A3-9D05-441E-B9C9-5DC0525BD869}"/>
    <hyperlink ref="C41" location="'5 Segment'!A199" display="5.2 Segment information - Quarter" xr:uid="{9BF92DC5-A974-4F90-A0AC-B6CD5007E78F}"/>
    <hyperlink ref="C38" location="'4 Capital Adequacy'!A1" display="Capital Adequacy" xr:uid="{B72789AF-4AA6-4DB0-90D6-237BB653BB50}"/>
    <hyperlink ref="C39" location="'5 Segment'!A1" display="Segment" xr:uid="{D4AEB89F-AF21-4961-B7F0-27AB4D678504}"/>
    <hyperlink ref="B39" location="'5 Segment'!A1" display="'5 Segment'!A1" xr:uid="{FEEE1331-1702-42FC-8C2C-27B080468CCB}"/>
    <hyperlink ref="B56" location="'10 Gross loans and loss prov.'!A2" display="'10 Gross loans and loss prov.'!A2" xr:uid="{8757F446-E52C-4BBD-AE8E-C480F442C7D6}"/>
    <hyperlink ref="C56" location="'10 Gross loans and loss prov.'!A2" display="Total gross loans and total provisions for credit losses" xr:uid="{775CFC8F-4398-46E0-A94D-638E3AD8A3D0}"/>
    <hyperlink ref="C65" location="'13 Macro sensitivity'!A2" display="Macro sensitivity" xr:uid="{68D34575-50A5-4695-A98A-EFF62E4A7718}"/>
    <hyperlink ref="C14" location="'1 APM'!B85" display="1.9.1 Deposit to loan-ratio" xr:uid="{5D0BAD21-217C-4B6C-BC2C-19648A2BB1CC}"/>
    <hyperlink ref="C15" location="'1 APM'!B88" display="1.9.2 Deposit to loan-ratio incl. loans transferred to covered bond companies" xr:uid="{EF0A1150-F9C9-4A79-B75D-67A7F695147B}"/>
    <hyperlink ref="C57" location="'10 Gross loans and loss prov.'!A2" display="10.1 Total gross loans and total provisions for credit losses" xr:uid="{9C5EBF0A-F8AC-479C-A3B8-8E0F3C5C5A05}"/>
    <hyperlink ref="C58" location="'10 Gross loans and loss prov.'!A22" display="10.2 Total gross loans by stage and sector" xr:uid="{CD1278FE-D0F7-465C-B15A-B02FAD0BEAAB}"/>
    <hyperlink ref="C60" location="'11 Deposits'!A2" display="11.1 Development in volumes - Deposits from customers" xr:uid="{16EFD214-B995-46DF-B061-7F34471A411A}"/>
    <hyperlink ref="C61" location="'11 Deposits'!A22" display="11.2 Deposits according to deposit type" xr:uid="{F510DE83-5949-432C-A928-B952BF115EB2}"/>
    <hyperlink ref="C62" location="'11 Deposits'!A48" display="11.3 Deposit guarantee" xr:uid="{D80B227A-939A-438B-B7F1-0B464914A1BC}"/>
    <hyperlink ref="C67" location="'14 ESG PAIs'!A2" display="Reporting of Principal Adverse Impacts (PAIs)" xr:uid="{AEE9BB6D-32CC-4D1D-9EE6-13A8618CACE6}"/>
    <hyperlink ref="B67" location="'14 ESG PAIs'!A2" display="'14 ESG PAIs'!A2" xr:uid="{2463677A-E2FB-479E-9DE9-F320B2E30322}"/>
    <hyperlink ref="C68" location="'14 ESG PAIs'!A2" display="14.1 Reporting of Principal Adverse Impacts (PAIs)" xr:uid="{F65D5AB7-581D-4A0F-9F04-74F57B4FC104}"/>
    <hyperlink ref="B69" location="'15 Staff'!A2" display="'15 Staff'!A2" xr:uid="{3363AA35-04F5-403F-B641-633D640E76E8}"/>
    <hyperlink ref="C69" location="'15 Staff'!A2" display="Development in full-time equivalents in parent bank and subsidiaries " xr:uid="{63ADEF58-AD6A-4167-8F9D-FEB02C76BCBB}"/>
    <hyperlink ref="C70" location="'15 Staff'!A2" display="15.1 Development in full-time equivalents in parent bank and subsidiaries " xr:uid="{B9AF6181-0C3E-47C0-8B56-B284177C90CB}"/>
    <hyperlink ref="B71" location="' 16 Pro forma results'!A2" display="' 16 Pro forma results'!A2" xr:uid="{490EBEE8-0F9D-4D1B-860C-640D80D30C7C}"/>
    <hyperlink ref="C71" location="' 16 Pro forma results'!A2" display="Pro forma results" xr:uid="{7C69AAC3-1D42-4882-B99C-D11DB9EA726A}"/>
    <hyperlink ref="C8" location="'1 APM'!B42" display="1.3 Cost-income-ratio less merger costs" xr:uid="{F8AFC554-CB89-45DD-9F12-6AF60ADD52FE}"/>
  </hyperlinks>
  <pageMargins left="0.70866141732283472" right="0.70866141732283472" top="0.6692913385826772" bottom="0.39370078740157483" header="0.51181102362204722" footer="0.51181102362204722"/>
  <pageSetup paperSize="9" scale="61" fitToHeight="0" orientation="portrait" r:id="rId1"/>
  <headerFooter scaleWithDoc="0">
    <oddHeader>&amp;L&amp;8FACT BOOK DNB - 4Q15&amp;R&amp;8CONTENTS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CFC1C-6974-4FAB-ACA2-A404B8FD4E02}">
  <sheetPr>
    <tabColor theme="8" tint="0.59999389629810485"/>
    <pageSetUpPr fitToPage="1"/>
  </sheetPr>
  <dimension ref="A1:AR201"/>
  <sheetViews>
    <sheetView showGridLines="0" zoomScale="115" zoomScaleNormal="115" workbookViewId="0">
      <selection activeCell="A134" sqref="A134"/>
    </sheetView>
  </sheetViews>
  <sheetFormatPr baseColWidth="10" defaultColWidth="11.42578125" defaultRowHeight="10.5"/>
  <cols>
    <col min="1" max="1" width="33" style="405" customWidth="1"/>
    <col min="2" max="2" width="78" style="405" customWidth="1"/>
    <col min="3" max="3" width="11.42578125" style="272"/>
    <col min="4" max="4" width="33" style="405" customWidth="1"/>
    <col min="5" max="5" width="78" style="405" customWidth="1"/>
    <col min="6" max="44" width="11.42578125" style="272"/>
    <col min="45" max="16384" width="11.42578125" style="274"/>
  </cols>
  <sheetData>
    <row r="1" spans="1:7" ht="39" customHeight="1"/>
    <row r="2" spans="1:7" ht="39" customHeight="1"/>
    <row r="3" spans="1:7" ht="39" customHeight="1"/>
    <row r="4" spans="1:7" ht="39" customHeight="1"/>
    <row r="5" spans="1:7" ht="39" customHeight="1"/>
    <row r="6" spans="1:7" ht="39" customHeight="1"/>
    <row r="7" spans="1:7" ht="39" customHeight="1"/>
    <row r="8" spans="1:7" ht="39" customHeight="1"/>
    <row r="9" spans="1:7" ht="39" customHeight="1"/>
    <row r="10" spans="1:7" ht="39" customHeight="1">
      <c r="A10" s="406" t="s">
        <v>67</v>
      </c>
      <c r="B10" s="407" t="s">
        <v>68</v>
      </c>
      <c r="D10" s="406" t="s">
        <v>69</v>
      </c>
      <c r="E10" s="407" t="s">
        <v>70</v>
      </c>
    </row>
    <row r="11" spans="1:7" ht="69" customHeight="1">
      <c r="A11" s="633" t="s">
        <v>945</v>
      </c>
      <c r="B11" s="407"/>
      <c r="D11" s="633" t="s">
        <v>946</v>
      </c>
      <c r="E11" s="407"/>
    </row>
    <row r="12" spans="1:7" ht="75.75" customHeight="1">
      <c r="A12" s="633"/>
      <c r="B12" s="411" t="s">
        <v>71</v>
      </c>
      <c r="D12" s="633"/>
      <c r="E12" s="408" t="s">
        <v>72</v>
      </c>
    </row>
    <row r="13" spans="1:7" ht="69" customHeight="1">
      <c r="A13" s="633" t="s">
        <v>73</v>
      </c>
      <c r="B13" s="409"/>
      <c r="D13" s="633" t="s">
        <v>74</v>
      </c>
      <c r="E13" s="409"/>
      <c r="G13" s="273"/>
    </row>
    <row r="14" spans="1:7" ht="80.25" customHeight="1">
      <c r="A14" s="633"/>
      <c r="B14" s="411" t="s">
        <v>75</v>
      </c>
      <c r="D14" s="633"/>
      <c r="E14" s="408" t="s">
        <v>76</v>
      </c>
    </row>
    <row r="15" spans="1:7" ht="39" customHeight="1">
      <c r="A15" s="633" t="s">
        <v>77</v>
      </c>
      <c r="B15" s="409"/>
      <c r="D15" s="633" t="s">
        <v>78</v>
      </c>
      <c r="E15" s="409"/>
    </row>
    <row r="16" spans="1:7" ht="39" customHeight="1">
      <c r="A16" s="633"/>
      <c r="B16" s="408" t="s">
        <v>79</v>
      </c>
      <c r="D16" s="633"/>
      <c r="E16" s="408" t="s">
        <v>80</v>
      </c>
    </row>
    <row r="17" spans="1:5" ht="39" customHeight="1">
      <c r="A17" s="633" t="s">
        <v>81</v>
      </c>
      <c r="B17" s="409"/>
      <c r="D17" s="633" t="s">
        <v>82</v>
      </c>
      <c r="E17" s="409"/>
    </row>
    <row r="18" spans="1:5" ht="43.5" customHeight="1">
      <c r="A18" s="633"/>
      <c r="B18" s="408" t="s">
        <v>83</v>
      </c>
      <c r="D18" s="633"/>
      <c r="E18" s="408" t="s">
        <v>84</v>
      </c>
    </row>
    <row r="19" spans="1:5" ht="39" customHeight="1">
      <c r="A19" s="633" t="s">
        <v>919</v>
      </c>
      <c r="B19" s="409"/>
      <c r="D19" s="633" t="s">
        <v>920</v>
      </c>
      <c r="E19" s="409"/>
    </row>
    <row r="20" spans="1:5" ht="59.25" customHeight="1">
      <c r="A20" s="633"/>
      <c r="B20" s="408" t="s">
        <v>922</v>
      </c>
      <c r="D20" s="633"/>
      <c r="E20" s="408" t="s">
        <v>921</v>
      </c>
    </row>
    <row r="21" spans="1:5" ht="39" customHeight="1">
      <c r="A21" s="633" t="s">
        <v>85</v>
      </c>
      <c r="B21" s="409"/>
      <c r="D21" s="633" t="s">
        <v>86</v>
      </c>
      <c r="E21" s="409"/>
    </row>
    <row r="22" spans="1:5" ht="48.95" customHeight="1">
      <c r="A22" s="633"/>
      <c r="B22" s="408" t="s">
        <v>87</v>
      </c>
      <c r="D22" s="633"/>
      <c r="E22" s="408" t="s">
        <v>88</v>
      </c>
    </row>
    <row r="23" spans="1:5" ht="48.95" customHeight="1">
      <c r="A23" s="406" t="s">
        <v>67</v>
      </c>
      <c r="B23" s="407" t="s">
        <v>68</v>
      </c>
      <c r="D23" s="406" t="s">
        <v>69</v>
      </c>
      <c r="E23" s="407" t="s">
        <v>70</v>
      </c>
    </row>
    <row r="24" spans="1:5" ht="48.95" customHeight="1">
      <c r="A24" s="633" t="s">
        <v>89</v>
      </c>
      <c r="B24" s="408"/>
      <c r="D24" s="633" t="s">
        <v>90</v>
      </c>
      <c r="E24" s="408"/>
    </row>
    <row r="25" spans="1:5" ht="48.95" customHeight="1">
      <c r="A25" s="633"/>
      <c r="B25" s="408" t="s">
        <v>91</v>
      </c>
      <c r="D25" s="633"/>
      <c r="E25" s="408" t="s">
        <v>92</v>
      </c>
    </row>
    <row r="26" spans="1:5" ht="39" customHeight="1">
      <c r="A26" s="633" t="s">
        <v>93</v>
      </c>
      <c r="B26" s="408"/>
      <c r="D26" s="633" t="s">
        <v>94</v>
      </c>
      <c r="E26" s="408"/>
    </row>
    <row r="27" spans="1:5" ht="39" customHeight="1">
      <c r="A27" s="633"/>
      <c r="B27" s="408" t="s">
        <v>95</v>
      </c>
      <c r="D27" s="633"/>
      <c r="E27" s="408" t="s">
        <v>96</v>
      </c>
    </row>
    <row r="28" spans="1:5" ht="39" customHeight="1">
      <c r="A28" s="633" t="s">
        <v>97</v>
      </c>
      <c r="B28" s="408"/>
      <c r="D28" s="633" t="s">
        <v>98</v>
      </c>
      <c r="E28" s="408"/>
    </row>
    <row r="29" spans="1:5" ht="39" customHeight="1">
      <c r="A29" s="633"/>
      <c r="B29" s="408" t="s">
        <v>99</v>
      </c>
      <c r="D29" s="633"/>
      <c r="E29" s="408" t="s">
        <v>100</v>
      </c>
    </row>
    <row r="30" spans="1:5" ht="39" customHeight="1">
      <c r="A30" s="635" t="s">
        <v>101</v>
      </c>
      <c r="B30" s="408"/>
      <c r="D30" s="633" t="s">
        <v>102</v>
      </c>
      <c r="E30" s="408"/>
    </row>
    <row r="31" spans="1:5" ht="48.95" customHeight="1">
      <c r="A31" s="636"/>
      <c r="B31" s="408" t="s">
        <v>103</v>
      </c>
      <c r="D31" s="633"/>
      <c r="E31" s="408" t="s">
        <v>104</v>
      </c>
    </row>
    <row r="32" spans="1:5" ht="48.95" customHeight="1">
      <c r="A32" s="632" t="s">
        <v>105</v>
      </c>
      <c r="B32" s="408"/>
      <c r="D32" s="633" t="s">
        <v>106</v>
      </c>
      <c r="E32" s="408"/>
    </row>
    <row r="33" spans="1:5" ht="48.95" customHeight="1">
      <c r="A33" s="633"/>
      <c r="B33" s="408" t="s">
        <v>107</v>
      </c>
      <c r="D33" s="633"/>
      <c r="E33" s="408" t="s">
        <v>108</v>
      </c>
    </row>
    <row r="34" spans="1:5" ht="39" customHeight="1">
      <c r="A34" s="633" t="s">
        <v>109</v>
      </c>
      <c r="B34" s="408"/>
      <c r="D34" s="633" t="s">
        <v>110</v>
      </c>
      <c r="E34" s="408"/>
    </row>
    <row r="35" spans="1:5" ht="48.75" customHeight="1">
      <c r="A35" s="633"/>
      <c r="B35" s="408" t="s">
        <v>111</v>
      </c>
      <c r="D35" s="633"/>
      <c r="E35" s="408" t="s">
        <v>112</v>
      </c>
    </row>
    <row r="36" spans="1:5" ht="48.95" customHeight="1">
      <c r="A36" s="633" t="s">
        <v>113</v>
      </c>
      <c r="B36" s="408"/>
      <c r="D36" s="633" t="s">
        <v>114</v>
      </c>
      <c r="E36" s="408"/>
    </row>
    <row r="37" spans="1:5" ht="48.95" customHeight="1">
      <c r="A37" s="633"/>
      <c r="B37" s="408" t="s">
        <v>115</v>
      </c>
      <c r="D37" s="633"/>
      <c r="E37" s="408" t="s">
        <v>116</v>
      </c>
    </row>
    <row r="38" spans="1:5" ht="48.95" customHeight="1">
      <c r="A38" s="633" t="s">
        <v>117</v>
      </c>
      <c r="B38" s="408"/>
      <c r="D38" s="633" t="s">
        <v>118</v>
      </c>
      <c r="E38" s="408"/>
    </row>
    <row r="39" spans="1:5" ht="39" customHeight="1">
      <c r="A39" s="633"/>
      <c r="B39" s="408" t="s">
        <v>119</v>
      </c>
      <c r="D39" s="633"/>
      <c r="E39" s="408" t="s">
        <v>120</v>
      </c>
    </row>
    <row r="40" spans="1:5" ht="39" customHeight="1">
      <c r="A40" s="633" t="s">
        <v>121</v>
      </c>
      <c r="B40" s="408"/>
      <c r="D40" s="633" t="s">
        <v>122</v>
      </c>
      <c r="E40" s="408"/>
    </row>
    <row r="41" spans="1:5" ht="59.1" customHeight="1">
      <c r="A41" s="633"/>
      <c r="B41" s="408" t="s">
        <v>123</v>
      </c>
      <c r="D41" s="633"/>
      <c r="E41" s="408" t="s">
        <v>124</v>
      </c>
    </row>
    <row r="42" spans="1:5" ht="59.1" customHeight="1">
      <c r="A42" s="633" t="s">
        <v>125</v>
      </c>
      <c r="B42" s="408"/>
      <c r="D42" s="633" t="s">
        <v>126</v>
      </c>
      <c r="E42" s="408"/>
    </row>
    <row r="43" spans="1:5" ht="59.1" customHeight="1">
      <c r="A43" s="633"/>
      <c r="B43" s="408" t="s">
        <v>127</v>
      </c>
      <c r="D43" s="633"/>
      <c r="E43" s="408" t="s">
        <v>128</v>
      </c>
    </row>
    <row r="44" spans="1:5" ht="39" customHeight="1">
      <c r="A44" s="406" t="s">
        <v>67</v>
      </c>
      <c r="B44" s="407" t="s">
        <v>68</v>
      </c>
      <c r="D44" s="406" t="s">
        <v>69</v>
      </c>
      <c r="E44" s="407" t="s">
        <v>70</v>
      </c>
    </row>
    <row r="45" spans="1:5" ht="59.1" customHeight="1">
      <c r="A45" s="633" t="s">
        <v>129</v>
      </c>
      <c r="B45" s="408"/>
      <c r="D45" s="633" t="s">
        <v>130</v>
      </c>
      <c r="E45" s="408"/>
    </row>
    <row r="46" spans="1:5" ht="39" customHeight="1">
      <c r="A46" s="633"/>
      <c r="B46" s="408" t="s">
        <v>131</v>
      </c>
      <c r="D46" s="633"/>
      <c r="E46" s="408" t="s">
        <v>132</v>
      </c>
    </row>
    <row r="47" spans="1:5" ht="39" customHeight="1">
      <c r="A47" s="633" t="s">
        <v>133</v>
      </c>
      <c r="B47" s="408"/>
      <c r="D47" s="633" t="s">
        <v>134</v>
      </c>
      <c r="E47" s="408"/>
    </row>
    <row r="48" spans="1:5" ht="43.5" customHeight="1">
      <c r="A48" s="633"/>
      <c r="B48" s="408" t="s">
        <v>135</v>
      </c>
      <c r="D48" s="634"/>
      <c r="E48" s="408" t="s">
        <v>136</v>
      </c>
    </row>
    <row r="49" spans="1:5" ht="39" customHeight="1">
      <c r="A49" s="633" t="s">
        <v>137</v>
      </c>
      <c r="B49" s="408"/>
      <c r="D49" s="633" t="s">
        <v>138</v>
      </c>
      <c r="E49" s="410"/>
    </row>
    <row r="50" spans="1:5" ht="39" customHeight="1">
      <c r="A50" s="633"/>
      <c r="B50" s="408" t="s">
        <v>139</v>
      </c>
      <c r="D50" s="634"/>
      <c r="E50" s="408" t="s">
        <v>140</v>
      </c>
    </row>
    <row r="51" spans="1:5" ht="39" customHeight="1">
      <c r="A51" s="633" t="s">
        <v>141</v>
      </c>
      <c r="B51" s="408"/>
      <c r="D51" s="633" t="s">
        <v>142</v>
      </c>
      <c r="E51" s="410"/>
    </row>
    <row r="52" spans="1:5" ht="39" customHeight="1">
      <c r="A52" s="633"/>
      <c r="B52" s="408" t="s">
        <v>139</v>
      </c>
      <c r="D52" s="633"/>
      <c r="E52" s="408" t="s">
        <v>140</v>
      </c>
    </row>
    <row r="53" spans="1:5" ht="39" customHeight="1">
      <c r="A53" s="633" t="s">
        <v>143</v>
      </c>
      <c r="B53" s="408"/>
      <c r="D53" s="632" t="s">
        <v>144</v>
      </c>
      <c r="E53" s="408"/>
    </row>
    <row r="54" spans="1:5" ht="39" customHeight="1">
      <c r="A54" s="633"/>
      <c r="B54" s="408" t="s">
        <v>139</v>
      </c>
      <c r="D54" s="633"/>
      <c r="E54" s="408" t="s">
        <v>140</v>
      </c>
    </row>
    <row r="55" spans="1:5" ht="39" customHeight="1">
      <c r="A55" s="633" t="s">
        <v>145</v>
      </c>
      <c r="B55" s="408"/>
      <c r="D55" s="633" t="s">
        <v>146</v>
      </c>
      <c r="E55" s="408"/>
    </row>
    <row r="56" spans="1:5" ht="39" customHeight="1">
      <c r="A56" s="633"/>
      <c r="B56" s="408" t="s">
        <v>139</v>
      </c>
      <c r="D56" s="633"/>
      <c r="E56" s="408" t="s">
        <v>140</v>
      </c>
    </row>
    <row r="57" spans="1:5" ht="39" customHeight="1">
      <c r="A57" s="633" t="s">
        <v>147</v>
      </c>
      <c r="B57" s="408"/>
      <c r="D57" s="633" t="s">
        <v>148</v>
      </c>
      <c r="E57" s="408"/>
    </row>
    <row r="58" spans="1:5" ht="39" customHeight="1">
      <c r="A58" s="633"/>
      <c r="B58" s="408" t="s">
        <v>139</v>
      </c>
      <c r="D58" s="633"/>
      <c r="E58" s="408" t="s">
        <v>140</v>
      </c>
    </row>
    <row r="59" spans="1:5" ht="39" customHeight="1">
      <c r="A59" s="633" t="s">
        <v>149</v>
      </c>
      <c r="B59" s="408"/>
      <c r="D59" s="633" t="s">
        <v>150</v>
      </c>
      <c r="E59" s="408"/>
    </row>
    <row r="60" spans="1:5" ht="48.95" customHeight="1">
      <c r="A60" s="633"/>
      <c r="B60" s="408" t="s">
        <v>139</v>
      </c>
      <c r="D60" s="633"/>
      <c r="E60" s="408" t="s">
        <v>140</v>
      </c>
    </row>
    <row r="61" spans="1:5" ht="48.95" customHeight="1">
      <c r="A61" s="633" t="s">
        <v>151</v>
      </c>
      <c r="B61" s="408"/>
      <c r="D61" s="633" t="s">
        <v>152</v>
      </c>
      <c r="E61" s="408"/>
    </row>
    <row r="62" spans="1:5" ht="48.95" customHeight="1">
      <c r="A62" s="633"/>
      <c r="B62" s="408" t="s">
        <v>139</v>
      </c>
      <c r="D62" s="633"/>
      <c r="E62" s="408" t="s">
        <v>140</v>
      </c>
    </row>
    <row r="63" spans="1:5" ht="48.95" customHeight="1">
      <c r="A63" s="633" t="s">
        <v>153</v>
      </c>
      <c r="B63" s="408"/>
      <c r="D63" s="633" t="s">
        <v>154</v>
      </c>
      <c r="E63" s="408"/>
    </row>
    <row r="64" spans="1:5" ht="48.95" customHeight="1">
      <c r="A64" s="633"/>
      <c r="B64" s="408" t="s">
        <v>155</v>
      </c>
      <c r="D64" s="633"/>
      <c r="E64" s="408" t="s">
        <v>156</v>
      </c>
    </row>
    <row r="65" spans="1:5" ht="48.95" customHeight="1">
      <c r="A65" s="406" t="s">
        <v>67</v>
      </c>
      <c r="B65" s="407" t="s">
        <v>68</v>
      </c>
      <c r="D65" s="406" t="s">
        <v>69</v>
      </c>
      <c r="E65" s="407" t="s">
        <v>70</v>
      </c>
    </row>
    <row r="66" spans="1:5" ht="39" customHeight="1">
      <c r="A66" s="633" t="s">
        <v>157</v>
      </c>
      <c r="B66" s="408"/>
      <c r="D66" s="633" t="s">
        <v>158</v>
      </c>
      <c r="E66" s="408"/>
    </row>
    <row r="67" spans="1:5" ht="39" customHeight="1">
      <c r="A67" s="633"/>
      <c r="B67" s="408" t="s">
        <v>159</v>
      </c>
      <c r="D67" s="633"/>
      <c r="E67" s="408" t="s">
        <v>160</v>
      </c>
    </row>
    <row r="68" spans="1:5" ht="39" customHeight="1">
      <c r="A68" s="633" t="s">
        <v>161</v>
      </c>
      <c r="B68" s="408"/>
      <c r="D68" s="633" t="s">
        <v>162</v>
      </c>
      <c r="E68" s="408"/>
    </row>
    <row r="69" spans="1:5" ht="39" customHeight="1">
      <c r="A69" s="633"/>
      <c r="B69" s="408" t="s">
        <v>163</v>
      </c>
      <c r="D69" s="633"/>
      <c r="E69" s="408" t="s">
        <v>164</v>
      </c>
    </row>
    <row r="70" spans="1:5" ht="39" customHeight="1">
      <c r="A70" s="633" t="s">
        <v>165</v>
      </c>
      <c r="B70" s="408"/>
      <c r="D70" s="633" t="s">
        <v>166</v>
      </c>
      <c r="E70" s="408"/>
    </row>
    <row r="71" spans="1:5" ht="39" customHeight="1">
      <c r="A71" s="633"/>
      <c r="B71" s="408" t="s">
        <v>167</v>
      </c>
      <c r="D71" s="633"/>
      <c r="E71" s="408" t="s">
        <v>168</v>
      </c>
    </row>
    <row r="72" spans="1:5" ht="39" customHeight="1">
      <c r="A72" s="633" t="s">
        <v>169</v>
      </c>
      <c r="B72" s="408"/>
      <c r="D72" s="633" t="s">
        <v>170</v>
      </c>
      <c r="E72" s="408"/>
    </row>
    <row r="73" spans="1:5" ht="39" customHeight="1">
      <c r="A73" s="633"/>
      <c r="B73" s="408" t="s">
        <v>171</v>
      </c>
      <c r="D73" s="633"/>
      <c r="E73" s="408" t="s">
        <v>172</v>
      </c>
    </row>
    <row r="74" spans="1:5" ht="39" customHeight="1">
      <c r="A74" s="633" t="s">
        <v>173</v>
      </c>
      <c r="B74" s="408"/>
      <c r="D74" s="633" t="s">
        <v>174</v>
      </c>
      <c r="E74" s="408"/>
    </row>
    <row r="75" spans="1:5" ht="39" customHeight="1">
      <c r="A75" s="633"/>
      <c r="B75" s="408" t="s">
        <v>175</v>
      </c>
      <c r="D75" s="633"/>
      <c r="E75" s="408" t="s">
        <v>176</v>
      </c>
    </row>
    <row r="76" spans="1:5" ht="39" customHeight="1">
      <c r="A76" s="633" t="s">
        <v>177</v>
      </c>
      <c r="B76" s="408"/>
      <c r="D76" s="633" t="s">
        <v>177</v>
      </c>
      <c r="E76" s="408"/>
    </row>
    <row r="77" spans="1:5" ht="39" customHeight="1">
      <c r="A77" s="633"/>
      <c r="B77" s="408" t="s">
        <v>178</v>
      </c>
      <c r="D77" s="633"/>
      <c r="E77" s="408" t="s">
        <v>179</v>
      </c>
    </row>
    <row r="78" spans="1:5" s="272" customFormat="1" ht="42.75" customHeight="1">
      <c r="A78" s="633" t="s">
        <v>180</v>
      </c>
      <c r="B78" s="408"/>
      <c r="D78" s="633" t="s">
        <v>181</v>
      </c>
      <c r="E78" s="408"/>
    </row>
    <row r="79" spans="1:5" s="272" customFormat="1" ht="21">
      <c r="A79" s="633"/>
      <c r="B79" s="408" t="s">
        <v>182</v>
      </c>
      <c r="D79" s="633"/>
      <c r="E79" s="408" t="s">
        <v>183</v>
      </c>
    </row>
    <row r="80" spans="1:5" s="272" customFormat="1" ht="33.75" customHeight="1">
      <c r="A80" s="635" t="s">
        <v>184</v>
      </c>
      <c r="B80" s="407"/>
      <c r="D80" s="637" t="s">
        <v>185</v>
      </c>
      <c r="E80" s="407"/>
    </row>
    <row r="81" spans="1:5" s="272" customFormat="1" ht="60.75" customHeight="1">
      <c r="A81" s="636"/>
      <c r="B81" s="408" t="s">
        <v>186</v>
      </c>
      <c r="D81" s="638"/>
      <c r="E81" s="408" t="s">
        <v>187</v>
      </c>
    </row>
    <row r="82" spans="1:5" s="272" customFormat="1" ht="15">
      <c r="A82" s="635" t="s">
        <v>188</v>
      </c>
      <c r="B82" s="407"/>
      <c r="D82" s="637" t="s">
        <v>189</v>
      </c>
      <c r="E82" s="407"/>
    </row>
    <row r="83" spans="1:5" s="272" customFormat="1" ht="31.5">
      <c r="A83" s="636"/>
      <c r="B83" s="408" t="s">
        <v>190</v>
      </c>
      <c r="D83" s="638"/>
      <c r="E83" s="408" t="s">
        <v>191</v>
      </c>
    </row>
    <row r="84" spans="1:5" s="272" customFormat="1">
      <c r="A84" s="633" t="s">
        <v>192</v>
      </c>
      <c r="B84" s="408"/>
      <c r="D84" s="633" t="s">
        <v>193</v>
      </c>
      <c r="E84" s="408"/>
    </row>
    <row r="85" spans="1:5" s="272" customFormat="1" ht="52.5">
      <c r="A85" s="633"/>
      <c r="B85" s="408" t="s">
        <v>194</v>
      </c>
      <c r="D85" s="633"/>
      <c r="E85" s="408" t="s">
        <v>195</v>
      </c>
    </row>
    <row r="86" spans="1:5" s="272" customFormat="1">
      <c r="A86" s="412"/>
      <c r="B86" s="412"/>
      <c r="D86" s="405"/>
      <c r="E86" s="405"/>
    </row>
    <row r="87" spans="1:5" s="272" customFormat="1">
      <c r="A87" s="412"/>
      <c r="B87" s="412"/>
      <c r="D87" s="405"/>
      <c r="E87" s="405"/>
    </row>
    <row r="88" spans="1:5" s="272" customFormat="1">
      <c r="A88" s="412"/>
      <c r="B88" s="412"/>
      <c r="D88" s="405"/>
      <c r="E88" s="405"/>
    </row>
    <row r="89" spans="1:5" s="272" customFormat="1">
      <c r="A89" s="412"/>
      <c r="B89" s="412"/>
      <c r="D89" s="405"/>
      <c r="E89" s="405"/>
    </row>
    <row r="90" spans="1:5" s="272" customFormat="1">
      <c r="A90" s="412"/>
      <c r="B90" s="412"/>
      <c r="D90" s="405"/>
      <c r="E90" s="405"/>
    </row>
    <row r="91" spans="1:5" s="272" customFormat="1">
      <c r="A91" s="412"/>
      <c r="B91" s="412"/>
      <c r="D91" s="405"/>
      <c r="E91" s="405"/>
    </row>
    <row r="92" spans="1:5" s="272" customFormat="1">
      <c r="A92" s="412"/>
      <c r="B92" s="412"/>
      <c r="D92" s="405"/>
      <c r="E92" s="405"/>
    </row>
    <row r="93" spans="1:5" s="272" customFormat="1">
      <c r="A93" s="412"/>
      <c r="B93" s="412"/>
      <c r="D93" s="405"/>
      <c r="E93" s="405"/>
    </row>
    <row r="94" spans="1:5" s="272" customFormat="1">
      <c r="A94" s="412"/>
      <c r="B94" s="412"/>
      <c r="D94" s="405"/>
      <c r="E94" s="405"/>
    </row>
    <row r="95" spans="1:5" s="272" customFormat="1">
      <c r="A95" s="412"/>
      <c r="B95" s="412"/>
      <c r="D95" s="405"/>
      <c r="E95" s="405"/>
    </row>
    <row r="96" spans="1:5" s="272" customFormat="1">
      <c r="A96" s="412"/>
      <c r="B96" s="412"/>
      <c r="D96" s="405"/>
      <c r="E96" s="405"/>
    </row>
    <row r="97" spans="1:5" s="272" customFormat="1">
      <c r="A97" s="412"/>
      <c r="B97" s="412"/>
      <c r="D97" s="405"/>
      <c r="E97" s="405"/>
    </row>
    <row r="98" spans="1:5" s="272" customFormat="1">
      <c r="A98" s="412"/>
      <c r="B98" s="412"/>
      <c r="D98" s="405"/>
      <c r="E98" s="405"/>
    </row>
    <row r="99" spans="1:5" s="272" customFormat="1">
      <c r="A99" s="412"/>
      <c r="B99" s="412"/>
      <c r="D99" s="405"/>
      <c r="E99" s="405"/>
    </row>
    <row r="100" spans="1:5" s="272" customFormat="1">
      <c r="A100" s="412"/>
      <c r="B100" s="412"/>
      <c r="D100" s="405"/>
      <c r="E100" s="405"/>
    </row>
    <row r="101" spans="1:5" s="272" customFormat="1">
      <c r="A101" s="412"/>
      <c r="B101" s="412"/>
      <c r="D101" s="405"/>
      <c r="E101" s="405"/>
    </row>
    <row r="102" spans="1:5" s="272" customFormat="1">
      <c r="A102" s="412"/>
      <c r="B102" s="412"/>
      <c r="D102" s="405"/>
      <c r="E102" s="405"/>
    </row>
    <row r="103" spans="1:5" s="272" customFormat="1">
      <c r="A103" s="412"/>
      <c r="B103" s="412"/>
      <c r="D103" s="405"/>
      <c r="E103" s="405"/>
    </row>
    <row r="104" spans="1:5" s="272" customFormat="1">
      <c r="A104" s="412"/>
      <c r="B104" s="412"/>
      <c r="D104" s="405"/>
      <c r="E104" s="405"/>
    </row>
    <row r="105" spans="1:5" s="272" customFormat="1">
      <c r="A105" s="412"/>
      <c r="B105" s="412"/>
      <c r="D105" s="405"/>
      <c r="E105" s="405"/>
    </row>
    <row r="106" spans="1:5" s="272" customFormat="1">
      <c r="A106" s="412"/>
      <c r="B106" s="412"/>
      <c r="D106" s="405"/>
      <c r="E106" s="405"/>
    </row>
    <row r="107" spans="1:5" s="272" customFormat="1">
      <c r="A107" s="412"/>
      <c r="B107" s="412"/>
      <c r="D107" s="405"/>
      <c r="E107" s="405"/>
    </row>
    <row r="108" spans="1:5" s="272" customFormat="1">
      <c r="A108" s="412"/>
      <c r="B108" s="412"/>
      <c r="D108" s="405"/>
      <c r="E108" s="405"/>
    </row>
    <row r="109" spans="1:5" s="272" customFormat="1">
      <c r="A109" s="412"/>
      <c r="B109" s="412"/>
      <c r="D109" s="405"/>
      <c r="E109" s="405"/>
    </row>
    <row r="110" spans="1:5" s="272" customFormat="1">
      <c r="A110" s="412"/>
      <c r="B110" s="412"/>
      <c r="D110" s="405"/>
      <c r="E110" s="405"/>
    </row>
    <row r="111" spans="1:5" s="272" customFormat="1">
      <c r="A111" s="412"/>
      <c r="B111" s="412"/>
      <c r="D111" s="405"/>
      <c r="E111" s="405"/>
    </row>
    <row r="112" spans="1:5" s="272" customFormat="1">
      <c r="A112" s="412"/>
      <c r="B112" s="412"/>
      <c r="D112" s="405"/>
      <c r="E112" s="405"/>
    </row>
    <row r="113" spans="1:5" s="272" customFormat="1">
      <c r="A113" s="412"/>
      <c r="B113" s="412"/>
      <c r="D113" s="405"/>
      <c r="E113" s="405"/>
    </row>
    <row r="114" spans="1:5" s="272" customFormat="1">
      <c r="A114" s="412"/>
      <c r="B114" s="412"/>
      <c r="D114" s="405"/>
      <c r="E114" s="405"/>
    </row>
    <row r="115" spans="1:5" s="272" customFormat="1">
      <c r="A115" s="412"/>
      <c r="B115" s="412"/>
      <c r="D115" s="405"/>
      <c r="E115" s="405"/>
    </row>
    <row r="116" spans="1:5" s="272" customFormat="1">
      <c r="A116" s="412"/>
      <c r="B116" s="412"/>
      <c r="D116" s="405"/>
      <c r="E116" s="405"/>
    </row>
    <row r="117" spans="1:5" s="272" customFormat="1">
      <c r="A117" s="412"/>
      <c r="B117" s="412"/>
      <c r="D117" s="405"/>
      <c r="E117" s="405"/>
    </row>
    <row r="118" spans="1:5" s="272" customFormat="1">
      <c r="A118" s="412"/>
      <c r="B118" s="412"/>
      <c r="D118" s="405"/>
      <c r="E118" s="405"/>
    </row>
    <row r="119" spans="1:5" s="272" customFormat="1">
      <c r="A119" s="412"/>
      <c r="B119" s="412"/>
      <c r="D119" s="405"/>
      <c r="E119" s="405"/>
    </row>
    <row r="120" spans="1:5" s="272" customFormat="1">
      <c r="A120" s="412"/>
      <c r="B120" s="412"/>
      <c r="D120" s="405"/>
      <c r="E120" s="405"/>
    </row>
    <row r="121" spans="1:5" s="272" customFormat="1">
      <c r="A121" s="412"/>
      <c r="B121" s="412"/>
      <c r="D121" s="405"/>
      <c r="E121" s="405"/>
    </row>
    <row r="122" spans="1:5" s="272" customFormat="1">
      <c r="A122" s="412"/>
      <c r="B122" s="412"/>
      <c r="D122" s="405"/>
      <c r="E122" s="405"/>
    </row>
    <row r="123" spans="1:5" s="272" customFormat="1">
      <c r="A123" s="412"/>
      <c r="B123" s="412"/>
      <c r="D123" s="405"/>
      <c r="E123" s="405"/>
    </row>
    <row r="124" spans="1:5" s="272" customFormat="1">
      <c r="A124" s="412"/>
      <c r="B124" s="412"/>
      <c r="D124" s="405"/>
      <c r="E124" s="405"/>
    </row>
    <row r="125" spans="1:5" s="272" customFormat="1">
      <c r="A125" s="412"/>
      <c r="B125" s="412"/>
      <c r="D125" s="405"/>
      <c r="E125" s="405"/>
    </row>
    <row r="126" spans="1:5" s="272" customFormat="1">
      <c r="A126" s="412"/>
      <c r="B126" s="412"/>
      <c r="D126" s="405"/>
      <c r="E126" s="405"/>
    </row>
    <row r="127" spans="1:5" s="272" customFormat="1">
      <c r="A127" s="412"/>
      <c r="B127" s="412"/>
      <c r="D127" s="405"/>
      <c r="E127" s="405"/>
    </row>
    <row r="128" spans="1:5" s="272" customFormat="1">
      <c r="A128" s="412"/>
      <c r="B128" s="412"/>
      <c r="D128" s="405"/>
      <c r="E128" s="405"/>
    </row>
    <row r="129" spans="1:5" s="272" customFormat="1">
      <c r="A129" s="412"/>
      <c r="B129" s="412"/>
      <c r="D129" s="405"/>
      <c r="E129" s="405"/>
    </row>
    <row r="130" spans="1:5" s="272" customFormat="1">
      <c r="A130" s="412"/>
      <c r="B130" s="412"/>
      <c r="D130" s="405"/>
      <c r="E130" s="405"/>
    </row>
    <row r="131" spans="1:5" s="272" customFormat="1">
      <c r="A131" s="412"/>
      <c r="B131" s="412"/>
      <c r="D131" s="405"/>
      <c r="E131" s="405"/>
    </row>
    <row r="132" spans="1:5" s="272" customFormat="1">
      <c r="A132" s="412"/>
      <c r="B132" s="412"/>
      <c r="D132" s="405"/>
      <c r="E132" s="405"/>
    </row>
    <row r="133" spans="1:5" s="272" customFormat="1">
      <c r="A133" s="412"/>
      <c r="B133" s="412"/>
      <c r="D133" s="405"/>
      <c r="E133" s="405"/>
    </row>
    <row r="134" spans="1:5" s="272" customFormat="1">
      <c r="A134" s="412"/>
      <c r="B134" s="412"/>
      <c r="D134" s="405"/>
      <c r="E134" s="405"/>
    </row>
    <row r="135" spans="1:5" s="272" customFormat="1">
      <c r="A135" s="412"/>
      <c r="B135" s="412"/>
      <c r="D135" s="405"/>
      <c r="E135" s="405"/>
    </row>
    <row r="136" spans="1:5" s="272" customFormat="1">
      <c r="A136" s="412"/>
      <c r="B136" s="412"/>
      <c r="D136" s="405"/>
      <c r="E136" s="405"/>
    </row>
    <row r="137" spans="1:5" s="272" customFormat="1">
      <c r="A137" s="412"/>
      <c r="B137" s="412"/>
      <c r="D137" s="405"/>
      <c r="E137" s="405"/>
    </row>
    <row r="138" spans="1:5" s="272" customFormat="1">
      <c r="A138" s="412"/>
      <c r="B138" s="412"/>
      <c r="D138" s="405"/>
      <c r="E138" s="405"/>
    </row>
    <row r="139" spans="1:5" s="272" customFormat="1">
      <c r="A139" s="412"/>
      <c r="B139" s="412"/>
      <c r="D139" s="405"/>
      <c r="E139" s="405"/>
    </row>
    <row r="140" spans="1:5" s="272" customFormat="1">
      <c r="A140" s="412"/>
      <c r="B140" s="412"/>
      <c r="D140" s="405"/>
      <c r="E140" s="405"/>
    </row>
    <row r="141" spans="1:5" s="272" customFormat="1">
      <c r="A141" s="412"/>
      <c r="B141" s="412"/>
      <c r="D141" s="405"/>
      <c r="E141" s="405"/>
    </row>
    <row r="142" spans="1:5" s="272" customFormat="1">
      <c r="A142" s="412"/>
      <c r="B142" s="412"/>
      <c r="D142" s="405"/>
      <c r="E142" s="405"/>
    </row>
    <row r="143" spans="1:5" s="272" customFormat="1">
      <c r="A143" s="412"/>
      <c r="B143" s="412"/>
      <c r="D143" s="405"/>
      <c r="E143" s="405"/>
    </row>
    <row r="144" spans="1:5" s="272" customFormat="1">
      <c r="A144" s="412"/>
      <c r="B144" s="412"/>
      <c r="D144" s="405"/>
      <c r="E144" s="405"/>
    </row>
    <row r="145" spans="1:5" s="272" customFormat="1">
      <c r="A145" s="412"/>
      <c r="B145" s="412"/>
      <c r="D145" s="405"/>
      <c r="E145" s="405"/>
    </row>
    <row r="146" spans="1:5" s="272" customFormat="1">
      <c r="A146" s="412"/>
      <c r="B146" s="412"/>
      <c r="D146" s="405"/>
      <c r="E146" s="405"/>
    </row>
    <row r="147" spans="1:5" s="272" customFormat="1">
      <c r="A147" s="412"/>
      <c r="B147" s="412"/>
      <c r="D147" s="405"/>
      <c r="E147" s="405"/>
    </row>
    <row r="148" spans="1:5" s="272" customFormat="1">
      <c r="A148" s="412"/>
      <c r="B148" s="412"/>
      <c r="D148" s="405"/>
      <c r="E148" s="405"/>
    </row>
    <row r="149" spans="1:5" s="272" customFormat="1">
      <c r="A149" s="412"/>
      <c r="B149" s="412"/>
      <c r="D149" s="405"/>
      <c r="E149" s="405"/>
    </row>
    <row r="150" spans="1:5" s="272" customFormat="1">
      <c r="A150" s="412"/>
      <c r="B150" s="412"/>
      <c r="D150" s="405"/>
      <c r="E150" s="405"/>
    </row>
    <row r="151" spans="1:5" s="272" customFormat="1">
      <c r="A151" s="412"/>
      <c r="B151" s="412"/>
      <c r="D151" s="405"/>
      <c r="E151" s="405"/>
    </row>
    <row r="152" spans="1:5" s="272" customFormat="1">
      <c r="A152" s="412"/>
      <c r="B152" s="412"/>
      <c r="D152" s="405"/>
      <c r="E152" s="405"/>
    </row>
    <row r="153" spans="1:5" s="272" customFormat="1">
      <c r="A153" s="412"/>
      <c r="B153" s="412"/>
      <c r="D153" s="405"/>
      <c r="E153" s="405"/>
    </row>
    <row r="154" spans="1:5" s="272" customFormat="1">
      <c r="A154" s="412"/>
      <c r="B154" s="412"/>
      <c r="D154" s="405"/>
      <c r="E154" s="405"/>
    </row>
    <row r="155" spans="1:5" s="272" customFormat="1">
      <c r="A155" s="412"/>
      <c r="B155" s="412"/>
      <c r="D155" s="405"/>
      <c r="E155" s="405"/>
    </row>
    <row r="156" spans="1:5" s="272" customFormat="1">
      <c r="A156" s="412"/>
      <c r="B156" s="412"/>
      <c r="D156" s="405"/>
      <c r="E156" s="405"/>
    </row>
    <row r="157" spans="1:5" s="272" customFormat="1">
      <c r="A157" s="412"/>
      <c r="B157" s="412"/>
      <c r="D157" s="405"/>
      <c r="E157" s="405"/>
    </row>
    <row r="158" spans="1:5" s="272" customFormat="1">
      <c r="A158" s="412"/>
      <c r="B158" s="412"/>
      <c r="D158" s="405"/>
      <c r="E158" s="405"/>
    </row>
    <row r="159" spans="1:5" s="272" customFormat="1">
      <c r="A159" s="412"/>
      <c r="B159" s="412"/>
      <c r="D159" s="405"/>
      <c r="E159" s="405"/>
    </row>
    <row r="160" spans="1:5" s="272" customFormat="1">
      <c r="A160" s="412"/>
      <c r="B160" s="412"/>
      <c r="D160" s="405"/>
      <c r="E160" s="405"/>
    </row>
    <row r="161" spans="1:5" s="272" customFormat="1">
      <c r="A161" s="412"/>
      <c r="B161" s="412"/>
      <c r="D161" s="405"/>
      <c r="E161" s="405"/>
    </row>
    <row r="162" spans="1:5" s="272" customFormat="1">
      <c r="A162" s="412"/>
      <c r="B162" s="412"/>
      <c r="D162" s="405"/>
      <c r="E162" s="405"/>
    </row>
    <row r="163" spans="1:5" s="272" customFormat="1">
      <c r="A163" s="412"/>
      <c r="B163" s="412"/>
      <c r="D163" s="405"/>
      <c r="E163" s="405"/>
    </row>
    <row r="164" spans="1:5" s="272" customFormat="1">
      <c r="A164" s="412"/>
      <c r="B164" s="412"/>
      <c r="D164" s="405"/>
      <c r="E164" s="405"/>
    </row>
    <row r="165" spans="1:5" s="272" customFormat="1">
      <c r="A165" s="412"/>
      <c r="B165" s="412"/>
      <c r="D165" s="405"/>
      <c r="E165" s="405"/>
    </row>
    <row r="166" spans="1:5" s="272" customFormat="1">
      <c r="A166" s="412"/>
      <c r="B166" s="412"/>
      <c r="D166" s="405"/>
      <c r="E166" s="405"/>
    </row>
    <row r="167" spans="1:5" s="272" customFormat="1">
      <c r="A167" s="412"/>
      <c r="B167" s="412"/>
      <c r="D167" s="405"/>
      <c r="E167" s="405"/>
    </row>
    <row r="168" spans="1:5" s="272" customFormat="1">
      <c r="A168" s="412"/>
      <c r="B168" s="412"/>
      <c r="D168" s="405"/>
      <c r="E168" s="405"/>
    </row>
    <row r="169" spans="1:5" s="272" customFormat="1">
      <c r="A169" s="412"/>
      <c r="B169" s="412"/>
      <c r="D169" s="405"/>
      <c r="E169" s="405"/>
    </row>
    <row r="170" spans="1:5" s="272" customFormat="1">
      <c r="A170" s="412"/>
      <c r="B170" s="412"/>
      <c r="D170" s="405"/>
      <c r="E170" s="405"/>
    </row>
    <row r="171" spans="1:5" s="272" customFormat="1">
      <c r="A171" s="412"/>
      <c r="B171" s="412"/>
      <c r="D171" s="405"/>
      <c r="E171" s="405"/>
    </row>
    <row r="172" spans="1:5" s="272" customFormat="1">
      <c r="A172" s="412"/>
      <c r="B172" s="412"/>
      <c r="D172" s="405"/>
      <c r="E172" s="405"/>
    </row>
    <row r="173" spans="1:5" s="272" customFormat="1">
      <c r="A173" s="412"/>
      <c r="B173" s="412"/>
      <c r="D173" s="405"/>
      <c r="E173" s="405"/>
    </row>
    <row r="174" spans="1:5" s="272" customFormat="1">
      <c r="A174" s="412"/>
      <c r="B174" s="412"/>
      <c r="D174" s="405"/>
      <c r="E174" s="405"/>
    </row>
    <row r="175" spans="1:5" s="272" customFormat="1">
      <c r="A175" s="412"/>
      <c r="B175" s="412"/>
      <c r="D175" s="405"/>
      <c r="E175" s="405"/>
    </row>
    <row r="176" spans="1:5" s="272" customFormat="1">
      <c r="A176" s="412"/>
      <c r="B176" s="412"/>
      <c r="D176" s="405"/>
      <c r="E176" s="405"/>
    </row>
    <row r="177" spans="1:5" s="272" customFormat="1">
      <c r="A177" s="412"/>
      <c r="B177" s="412"/>
      <c r="D177" s="405"/>
      <c r="E177" s="405"/>
    </row>
    <row r="178" spans="1:5" s="272" customFormat="1">
      <c r="A178" s="412"/>
      <c r="B178" s="412"/>
      <c r="D178" s="405"/>
      <c r="E178" s="405"/>
    </row>
    <row r="179" spans="1:5" s="272" customFormat="1">
      <c r="A179" s="412"/>
      <c r="B179" s="412"/>
      <c r="D179" s="405"/>
      <c r="E179" s="405"/>
    </row>
    <row r="180" spans="1:5" s="272" customFormat="1">
      <c r="A180" s="412"/>
      <c r="B180" s="412"/>
      <c r="D180" s="405"/>
      <c r="E180" s="405"/>
    </row>
    <row r="181" spans="1:5" s="272" customFormat="1">
      <c r="A181" s="412"/>
      <c r="B181" s="412"/>
      <c r="D181" s="405"/>
      <c r="E181" s="405"/>
    </row>
    <row r="182" spans="1:5" s="272" customFormat="1">
      <c r="A182" s="412"/>
      <c r="B182" s="412"/>
      <c r="D182" s="405"/>
      <c r="E182" s="405"/>
    </row>
    <row r="183" spans="1:5" s="272" customFormat="1">
      <c r="A183" s="412"/>
      <c r="B183" s="412"/>
      <c r="D183" s="405"/>
      <c r="E183" s="405"/>
    </row>
    <row r="184" spans="1:5" s="272" customFormat="1">
      <c r="A184" s="412"/>
      <c r="B184" s="412"/>
      <c r="D184" s="405"/>
      <c r="E184" s="405"/>
    </row>
    <row r="185" spans="1:5" s="272" customFormat="1">
      <c r="A185" s="412"/>
      <c r="B185" s="412"/>
      <c r="D185" s="405"/>
      <c r="E185" s="405"/>
    </row>
    <row r="186" spans="1:5" s="272" customFormat="1">
      <c r="A186" s="412"/>
      <c r="B186" s="412"/>
      <c r="D186" s="405"/>
      <c r="E186" s="405"/>
    </row>
    <row r="187" spans="1:5" s="272" customFormat="1">
      <c r="A187" s="412"/>
      <c r="B187" s="412"/>
      <c r="D187" s="405"/>
      <c r="E187" s="405"/>
    </row>
    <row r="188" spans="1:5" s="272" customFormat="1">
      <c r="A188" s="412"/>
      <c r="B188" s="412"/>
      <c r="D188" s="405"/>
      <c r="E188" s="405"/>
    </row>
    <row r="189" spans="1:5" s="272" customFormat="1">
      <c r="A189" s="412"/>
      <c r="B189" s="412"/>
      <c r="D189" s="405"/>
      <c r="E189" s="405"/>
    </row>
    <row r="190" spans="1:5" s="272" customFormat="1">
      <c r="A190" s="412"/>
      <c r="B190" s="412"/>
      <c r="D190" s="405"/>
      <c r="E190" s="405"/>
    </row>
    <row r="191" spans="1:5" s="272" customFormat="1">
      <c r="A191" s="412"/>
      <c r="B191" s="412"/>
      <c r="D191" s="405"/>
      <c r="E191" s="405"/>
    </row>
    <row r="192" spans="1:5" s="272" customFormat="1">
      <c r="A192" s="412"/>
      <c r="B192" s="412"/>
      <c r="D192" s="405"/>
      <c r="E192" s="405"/>
    </row>
    <row r="193" spans="1:5" s="272" customFormat="1">
      <c r="A193" s="412"/>
      <c r="B193" s="412"/>
      <c r="D193" s="405"/>
      <c r="E193" s="405"/>
    </row>
    <row r="194" spans="1:5" s="272" customFormat="1">
      <c r="A194" s="412"/>
      <c r="B194" s="412"/>
      <c r="D194" s="405"/>
      <c r="E194" s="405"/>
    </row>
    <row r="195" spans="1:5" s="272" customFormat="1">
      <c r="A195" s="412"/>
      <c r="B195" s="412"/>
      <c r="D195" s="405"/>
      <c r="E195" s="405"/>
    </row>
    <row r="196" spans="1:5" s="272" customFormat="1">
      <c r="A196" s="412"/>
      <c r="B196" s="412"/>
      <c r="D196" s="405"/>
      <c r="E196" s="405"/>
    </row>
    <row r="197" spans="1:5">
      <c r="A197" s="412"/>
      <c r="B197" s="412"/>
    </row>
    <row r="198" spans="1:5">
      <c r="A198" s="412"/>
      <c r="B198" s="412"/>
    </row>
    <row r="199" spans="1:5">
      <c r="A199" s="412"/>
      <c r="B199" s="412"/>
    </row>
    <row r="200" spans="1:5">
      <c r="A200" s="412"/>
      <c r="B200" s="412"/>
    </row>
    <row r="201" spans="1:5">
      <c r="A201" s="412"/>
      <c r="B201" s="412"/>
    </row>
  </sheetData>
  <mergeCells count="72">
    <mergeCell ref="D70:D71"/>
    <mergeCell ref="D72:D73"/>
    <mergeCell ref="D74:D75"/>
    <mergeCell ref="A84:A85"/>
    <mergeCell ref="D76:D77"/>
    <mergeCell ref="D78:D79"/>
    <mergeCell ref="D80:D81"/>
    <mergeCell ref="D82:D83"/>
    <mergeCell ref="A78:A79"/>
    <mergeCell ref="A80:A81"/>
    <mergeCell ref="A82:A83"/>
    <mergeCell ref="A76:A77"/>
    <mergeCell ref="D84:D85"/>
    <mergeCell ref="A72:A73"/>
    <mergeCell ref="A74:A75"/>
    <mergeCell ref="A70:A71"/>
    <mergeCell ref="D59:D60"/>
    <mergeCell ref="D61:D62"/>
    <mergeCell ref="D63:D64"/>
    <mergeCell ref="D66:D67"/>
    <mergeCell ref="D68:D69"/>
    <mergeCell ref="D11:D12"/>
    <mergeCell ref="D13:D14"/>
    <mergeCell ref="D15:D16"/>
    <mergeCell ref="D17:D18"/>
    <mergeCell ref="D21:D22"/>
    <mergeCell ref="D19:D20"/>
    <mergeCell ref="D24:D25"/>
    <mergeCell ref="D26:D27"/>
    <mergeCell ref="D28:D29"/>
    <mergeCell ref="D30:D31"/>
    <mergeCell ref="D32:D33"/>
    <mergeCell ref="D34:D35"/>
    <mergeCell ref="D36:D37"/>
    <mergeCell ref="D38:D39"/>
    <mergeCell ref="D40:D41"/>
    <mergeCell ref="A11:A12"/>
    <mergeCell ref="A13:A14"/>
    <mergeCell ref="A15:A16"/>
    <mergeCell ref="A17:A18"/>
    <mergeCell ref="A21:A22"/>
    <mergeCell ref="A19:A20"/>
    <mergeCell ref="A38:A39"/>
    <mergeCell ref="A24:A25"/>
    <mergeCell ref="A26:A27"/>
    <mergeCell ref="A28:A29"/>
    <mergeCell ref="A32:A33"/>
    <mergeCell ref="A34:A35"/>
    <mergeCell ref="A36:A37"/>
    <mergeCell ref="A30:A31"/>
    <mergeCell ref="A63:A64"/>
    <mergeCell ref="A40:A41"/>
    <mergeCell ref="A42:A43"/>
    <mergeCell ref="A45:A46"/>
    <mergeCell ref="A47:A48"/>
    <mergeCell ref="A49:A50"/>
    <mergeCell ref="A51:A52"/>
    <mergeCell ref="A66:A67"/>
    <mergeCell ref="A68:A69"/>
    <mergeCell ref="A53:A54"/>
    <mergeCell ref="A55:A56"/>
    <mergeCell ref="A57:A58"/>
    <mergeCell ref="A59:A60"/>
    <mergeCell ref="A61:A62"/>
    <mergeCell ref="D53:D54"/>
    <mergeCell ref="D55:D56"/>
    <mergeCell ref="D57:D58"/>
    <mergeCell ref="D42:D43"/>
    <mergeCell ref="D45:D46"/>
    <mergeCell ref="D47:D48"/>
    <mergeCell ref="D49:D50"/>
    <mergeCell ref="D51:D52"/>
  </mergeCells>
  <pageMargins left="0.70866141732283472" right="0.70866141732283472" top="0.74803149606299213" bottom="0.74803149606299213" header="0.31496062992125984" footer="0.31496062992125984"/>
  <pageSetup paperSize="9" scale="78" fitToHeight="4" orientation="portrait" verticalDpi="14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5088B-7DA8-4DB2-B152-274D8BF58E20}">
  <sheetPr>
    <tabColor theme="8" tint="0.59999389629810485"/>
    <outlinePr summaryRight="0"/>
  </sheetPr>
  <dimension ref="A1:BW228"/>
  <sheetViews>
    <sheetView showGridLines="0" topLeftCell="B2" workbookViewId="0">
      <selection activeCell="A134" sqref="A134"/>
    </sheetView>
  </sheetViews>
  <sheetFormatPr baseColWidth="10" defaultColWidth="11.42578125" defaultRowHeight="12.75" customHeight="1"/>
  <cols>
    <col min="1" max="1" width="27.7109375" hidden="1" customWidth="1"/>
    <col min="2" max="2" width="69.7109375" customWidth="1"/>
    <col min="3" max="3" width="100.7109375" customWidth="1"/>
    <col min="4" max="4" width="12.5703125" customWidth="1"/>
    <col min="5" max="6" width="11.42578125" customWidth="1"/>
    <col min="8" max="8" width="11.42578125" customWidth="1"/>
    <col min="58" max="58" width="11.42578125" customWidth="1"/>
  </cols>
  <sheetData>
    <row r="1" spans="2:75" ht="9" hidden="1" customHeight="1">
      <c r="C1" s="426"/>
      <c r="D1">
        <v>1</v>
      </c>
      <c r="E1">
        <v>2</v>
      </c>
      <c r="F1">
        <v>3</v>
      </c>
      <c r="G1">
        <v>4</v>
      </c>
      <c r="H1">
        <v>5</v>
      </c>
      <c r="I1">
        <v>6</v>
      </c>
      <c r="J1">
        <v>7</v>
      </c>
      <c r="K1">
        <v>8</v>
      </c>
      <c r="L1">
        <v>9</v>
      </c>
      <c r="M1">
        <v>10</v>
      </c>
      <c r="N1">
        <v>11</v>
      </c>
      <c r="O1">
        <v>12</v>
      </c>
      <c r="P1">
        <v>13</v>
      </c>
      <c r="Q1">
        <v>14</v>
      </c>
      <c r="R1">
        <v>15</v>
      </c>
      <c r="S1">
        <v>16</v>
      </c>
      <c r="T1">
        <v>17</v>
      </c>
      <c r="U1">
        <v>18</v>
      </c>
      <c r="V1">
        <v>19</v>
      </c>
      <c r="W1">
        <v>20</v>
      </c>
      <c r="X1">
        <v>21</v>
      </c>
      <c r="Y1">
        <v>22</v>
      </c>
      <c r="Z1">
        <v>23</v>
      </c>
      <c r="AA1">
        <v>24</v>
      </c>
      <c r="AB1">
        <v>25</v>
      </c>
      <c r="AC1">
        <v>26</v>
      </c>
      <c r="AD1">
        <v>27</v>
      </c>
      <c r="AE1">
        <v>28</v>
      </c>
      <c r="BP1">
        <v>65</v>
      </c>
      <c r="BQ1">
        <v>66</v>
      </c>
      <c r="BR1">
        <v>67</v>
      </c>
      <c r="BS1">
        <v>68</v>
      </c>
      <c r="BT1">
        <v>69</v>
      </c>
      <c r="BU1">
        <v>70</v>
      </c>
    </row>
    <row r="2" spans="2:75" ht="12.75" customHeight="1" thickBot="1">
      <c r="C2" s="427"/>
    </row>
    <row r="3" spans="2:75" ht="16.5" customHeight="1" thickTop="1">
      <c r="B3" s="174">
        <v>365</v>
      </c>
      <c r="C3" s="425" t="s">
        <v>196</v>
      </c>
    </row>
    <row r="4" spans="2:75" ht="15.75" customHeight="1" thickBot="1">
      <c r="B4" s="20" t="s">
        <v>67</v>
      </c>
      <c r="C4" s="424" t="s">
        <v>197</v>
      </c>
    </row>
    <row r="5" spans="2:75" ht="12.75" customHeight="1" thickTop="1"/>
    <row r="7" spans="2:75" ht="12.75" customHeight="1">
      <c r="B7" s="173"/>
      <c r="C7" s="181"/>
      <c r="D7" s="251">
        <f>IF($A7="Quarter",HLOOKUP("Quarter"&amp;D$1,APMdata,'1 APM'!$BW7,FALSE),IF($A7="Year to date",HLOOKUP("Year to date"&amp;D$1,APMdata,'1 APM'!$BW7,FALSE),HLOOKUP($C$4&amp;D$1,APMdata,'1 APM'!$BW7,FALSE)))</f>
        <v>46203</v>
      </c>
      <c r="E7" s="251">
        <f>IF($A7="Quarter",HLOOKUP("Quarter"&amp;E$1,APMdata,'1 APM'!$BW7,FALSE),IF($A7="Year to date",HLOOKUP("Year to date"&amp;E$1,APMdata,'1 APM'!$BW7,FALSE),HLOOKUP($C$4&amp;E$1,APMdata,'1 APM'!$BW7,FALSE)))</f>
        <v>46112</v>
      </c>
      <c r="F7" s="251">
        <f>IF($A7="Quarter",HLOOKUP("Quarter"&amp;F$1,APMdata,'1 APM'!$BW7,FALSE),IF($A7="Year to date",HLOOKUP("Year to date"&amp;F$1,APMdata,'1 APM'!$BW7,FALSE),HLOOKUP($C$4&amp;F$1,APMdata,'1 APM'!$BW7,FALSE)))</f>
        <v>46022</v>
      </c>
      <c r="G7" s="251">
        <f>IF($A7="Quarter",HLOOKUP("Quarter"&amp;G$1,APMdata,'1 APM'!$BW7,FALSE),IF($A7="Year to date",HLOOKUP("Year to date"&amp;G$1,APMdata,'1 APM'!$BW7,FALSE),HLOOKUP($C$4&amp;G$1,APMdata,'1 APM'!$BW7,FALSE)))</f>
        <v>45930</v>
      </c>
      <c r="H7" s="251">
        <f>IF($A7="Quarter",HLOOKUP("Quarter"&amp;H$1,APMdata,'1 APM'!$BW7,FALSE),IF($A7="Year to date",HLOOKUP("Year to date"&amp;H$1,APMdata,'1 APM'!$BW7,FALSE),HLOOKUP($C$4&amp;H$1,APMdata,'1 APM'!$BW7,FALSE)))</f>
        <v>45838</v>
      </c>
      <c r="I7" s="251">
        <f>IF($A7="Quarter",HLOOKUP("Quarter"&amp;I$1,APMdata,'1 APM'!$BW7,FALSE),IF($A7="Year to date",HLOOKUP("Year to date"&amp;I$1,APMdata,'1 APM'!$BW7,FALSE),HLOOKUP($C$4&amp;I$1,APMdata,'1 APM'!$BW7,FALSE)))</f>
        <v>45747</v>
      </c>
      <c r="J7" s="251">
        <f>IF($A7="Quarter",HLOOKUP("Quarter"&amp;J$1,APMdata,'1 APM'!$BW7,FALSE),IF($A7="Year to date",HLOOKUP("Year to date"&amp;J$1,APMdata,'1 APM'!$BW7,FALSE),HLOOKUP($C$4&amp;J$1,APMdata,'1 APM'!$BW7,FALSE)))</f>
        <v>45657</v>
      </c>
      <c r="K7" s="251">
        <f>IF($A7="Quarter",HLOOKUP("Quarter"&amp;K$1,APMdata,'1 APM'!$BW7,FALSE),IF($A7="Year to date",HLOOKUP("Year to date"&amp;K$1,APMdata,'1 APM'!$BW7,FALSE),HLOOKUP($C$4&amp;K$1,APMdata,'1 APM'!$BW7,FALSE)))</f>
        <v>45565</v>
      </c>
      <c r="L7" s="251">
        <f>IF($A7="Quarter",HLOOKUP("Quarter"&amp;L$1,APMdata,'1 APM'!$BW7,FALSE),IF($A7="Year to date",HLOOKUP("Year to date"&amp;L$1,APMdata,'1 APM'!$BW7,FALSE),HLOOKUP($C$4&amp;L$1,APMdata,'1 APM'!$BW7,FALSE)))</f>
        <v>45473</v>
      </c>
      <c r="M7" s="251">
        <f>IF($A7="Quarter",HLOOKUP("Quarter"&amp;M$1,APMdata,'1 APM'!$BW7,FALSE),IF($A7="Year to date",HLOOKUP("Year to date"&amp;M$1,APMdata,'1 APM'!$BW7,FALSE),HLOOKUP($C$4&amp;M$1,APMdata,'1 APM'!$BW7,FALSE)))</f>
        <v>45382</v>
      </c>
      <c r="N7" s="251">
        <f>IF($A7="Quarter",HLOOKUP("Quarter"&amp;N$1,APMdata,'1 APM'!$BW7,FALSE),IF($A7="Year to date",HLOOKUP("Year to date"&amp;N$1,APMdata,'1 APM'!$BW7,FALSE),HLOOKUP($C$4&amp;N$1,APMdata,'1 APM'!$BW7,FALSE)))</f>
        <v>45291</v>
      </c>
      <c r="O7" s="251">
        <f>IF($A7="Quarter",HLOOKUP("Quarter"&amp;O$1,APMdata,'1 APM'!$BW7,FALSE),IF($A7="Year to date",HLOOKUP("Year to date"&amp;O$1,APMdata,'1 APM'!$BW7,FALSE),HLOOKUP($C$4&amp;O$1,APMdata,'1 APM'!$BW7,FALSE)))</f>
        <v>45199</v>
      </c>
      <c r="P7" s="251">
        <f>IF($A7="Quarter",HLOOKUP("Quarter"&amp;P$1,APMdata,'1 APM'!$BW7,FALSE),IF($A7="Year to date",HLOOKUP("Year to date"&amp;P$1,APMdata,'1 APM'!$BW7,FALSE),HLOOKUP($C$4&amp;P$1,APMdata,'1 APM'!$BW7,FALSE)))</f>
        <v>45107</v>
      </c>
      <c r="Q7" s="251">
        <f>IF($A7="Quarter",HLOOKUP("Quarter"&amp;Q$1,APMdata,'1 APM'!$BW7,FALSE),IF($A7="Year to date",HLOOKUP("Year to date"&amp;Q$1,APMdata,'1 APM'!$BW7,FALSE),HLOOKUP($C$4&amp;Q$1,APMdata,'1 APM'!$BW7,FALSE)))</f>
        <v>45016</v>
      </c>
      <c r="R7" s="251">
        <f>IF($A7="Quarter",HLOOKUP("Quarter"&amp;R$1,APMdata,'1 APM'!$BW7,FALSE),IF($A7="Year to date",HLOOKUP("Year to date"&amp;R$1,APMdata,'1 APM'!$BW7,FALSE),HLOOKUP($C$4&amp;R$1,APMdata,'1 APM'!$BW7,FALSE)))</f>
        <v>44926</v>
      </c>
      <c r="S7" s="251">
        <f>IF($A7="Quarter",HLOOKUP("Quarter"&amp;S$1,APMdata,'1 APM'!$BW7,FALSE),IF($A7="Year to date",HLOOKUP("Year to date"&amp;S$1,APMdata,'1 APM'!$BW7,FALSE),HLOOKUP($C$4&amp;S$1,APMdata,'1 APM'!$BW7,FALSE)))</f>
        <v>44834</v>
      </c>
      <c r="T7" s="251">
        <f>IF($A7="Quarter",HLOOKUP("Quarter"&amp;T$1,APMdata,'1 APM'!$BW7,FALSE),IF($A7="Year to date",HLOOKUP("Year to date"&amp;T$1,APMdata,'1 APM'!$BW7,FALSE),HLOOKUP($C$4&amp;T$1,APMdata,'1 APM'!$BW7,FALSE)))</f>
        <v>44742</v>
      </c>
      <c r="U7" s="251">
        <f>IF($A7="Quarter",HLOOKUP("Quarter"&amp;U$1,APMdata,'1 APM'!$BW7,FALSE),IF($A7="Year to date",HLOOKUP("Year to date"&amp;U$1,APMdata,'1 APM'!$BW7,FALSE),HLOOKUP($C$4&amp;U$1,APMdata,'1 APM'!$BW7,FALSE)))</f>
        <v>44651</v>
      </c>
      <c r="V7" s="251">
        <f>IF($A7="Quarter",HLOOKUP("Quarter"&amp;V$1,APMdata,'1 APM'!$BW7,FALSE),IF($A7="Year to date",HLOOKUP("Year to date"&amp;V$1,APMdata,'1 APM'!$BW7,FALSE),HLOOKUP($C$4&amp;V$1,APMdata,'1 APM'!$BW7,FALSE)))</f>
        <v>44561</v>
      </c>
      <c r="W7" s="251">
        <f>IF($A7="Quarter",HLOOKUP("Quarter"&amp;W$1,APMdata,'1 APM'!$BW7,FALSE),IF($A7="Year to date",HLOOKUP("Year to date"&amp;W$1,APMdata,'1 APM'!$BW7,FALSE),HLOOKUP($C$4&amp;W$1,APMdata,'1 APM'!$BW7,FALSE)))</f>
        <v>44469</v>
      </c>
      <c r="X7" s="251">
        <f>IF($A7="Quarter",HLOOKUP("Quarter"&amp;X$1,APMdata,'1 APM'!$BW7,FALSE),IF($A7="Year to date",HLOOKUP("Year to date"&amp;X$1,APMdata,'1 APM'!$BW7,FALSE),HLOOKUP($C$4&amp;X$1,APMdata,'1 APM'!$BW7,FALSE)))</f>
        <v>44377</v>
      </c>
      <c r="Y7" s="251">
        <f>IF($A7="Quarter",HLOOKUP("Quarter"&amp;Y$1,APMdata,'1 APM'!$BW7,FALSE),IF($A7="Year to date",HLOOKUP("Year to date"&amp;Y$1,APMdata,'1 APM'!$BW7,FALSE),HLOOKUP($C$4&amp;Y$1,APMdata,'1 APM'!$BW7,FALSE)))</f>
        <v>44286</v>
      </c>
      <c r="Z7" s="251">
        <f>IF($A7="Quarter",HLOOKUP("Quarter"&amp;Z$1,APMdata,'1 APM'!$BW7,FALSE),IF($A7="Year to date",HLOOKUP("Year to date"&amp;Z$1,APMdata,'1 APM'!$BW7,FALSE),HLOOKUP($C$4&amp;Z$1,APMdata,'1 APM'!$BW7,FALSE)))</f>
        <v>44196</v>
      </c>
      <c r="AA7" s="251">
        <f>IF($A7="Quarter",HLOOKUP("Quarter"&amp;AA$1,APMdata,'1 APM'!$BW7,FALSE),IF($A7="Year to date",HLOOKUP("Year to date"&amp;AA$1,APMdata,'1 APM'!$BW7,FALSE),HLOOKUP($C$4&amp;AA$1,APMdata,'1 APM'!$BW7,FALSE)))</f>
        <v>44104</v>
      </c>
      <c r="AB7" s="251">
        <f>IF($A7="Quarter",HLOOKUP("Quarter"&amp;AB$1,APMdata,'1 APM'!$BW7,FALSE),IF($A7="Year to date",HLOOKUP("Year to date"&amp;AB$1,APMdata,'1 APM'!$BW7,FALSE),HLOOKUP($C$4&amp;AB$1,APMdata,'1 APM'!$BW7,FALSE)))</f>
        <v>44012</v>
      </c>
      <c r="AC7" s="251">
        <f>IF($A7="Quarter",HLOOKUP("Quarter"&amp;AC$1,APMdata,'1 APM'!$BW7,FALSE),IF($A7="Year to date",HLOOKUP("Year to date"&amp;AC$1,APMdata,'1 APM'!$BW7,FALSE),HLOOKUP($C$4&amp;AC$1,APMdata,'1 APM'!$BW7,FALSE)))</f>
        <v>43921</v>
      </c>
      <c r="AD7" s="251">
        <f>IF($A7="Quarter",HLOOKUP("Quarter"&amp;AD$1,APMdata,'1 APM'!$BW7,FALSE),IF($A7="Year to date",HLOOKUP("Year to date"&amp;AD$1,APMdata,'1 APM'!$BW7,FALSE),HLOOKUP($C$4&amp;AD$1,APMdata,'1 APM'!$BW7,FALSE)))</f>
        <v>43830</v>
      </c>
      <c r="AE7" s="251">
        <f>IF($A7="Quarter",HLOOKUP("Quarter"&amp;AE$1,APMdata,'1 APM'!$BW7,FALSE),IF($A7="Year to date",HLOOKUP("Year to date"&amp;AE$1,APMdata,'1 APM'!$BW7,FALSE),HLOOKUP($C$4&amp;AE$1,APMdata,'1 APM'!$BW7,FALSE)))</f>
        <v>43738</v>
      </c>
      <c r="AF7" s="251"/>
      <c r="AG7" s="251"/>
      <c r="AH7" s="251"/>
      <c r="AI7" s="182"/>
      <c r="AJ7" s="251"/>
      <c r="AK7" s="182"/>
      <c r="AL7" s="251"/>
      <c r="AM7" s="182"/>
      <c r="AN7" s="251"/>
      <c r="AO7" s="182"/>
      <c r="AP7" s="251"/>
      <c r="AQ7" s="182"/>
      <c r="AR7" s="251"/>
      <c r="AS7" s="182"/>
      <c r="AT7" s="251"/>
      <c r="AU7" s="182"/>
      <c r="AV7" s="251"/>
      <c r="AW7" s="182"/>
      <c r="AX7" s="251"/>
      <c r="AY7" s="182"/>
      <c r="AZ7" s="251"/>
      <c r="BA7" s="182"/>
      <c r="BB7" s="251"/>
      <c r="BC7" s="182"/>
      <c r="BD7" s="251"/>
      <c r="BE7" s="182"/>
      <c r="BF7" s="251"/>
      <c r="BG7" s="182"/>
      <c r="BH7" s="182"/>
      <c r="BI7" s="182"/>
      <c r="BJ7" s="182"/>
      <c r="BK7" s="182"/>
      <c r="BL7" s="182"/>
      <c r="BM7" s="182"/>
      <c r="BN7" s="182"/>
      <c r="BO7" s="182"/>
      <c r="BP7" s="182"/>
      <c r="BQ7" s="182"/>
      <c r="BR7" s="182"/>
      <c r="BS7" s="182"/>
      <c r="BT7" s="182"/>
      <c r="BU7" s="182"/>
      <c r="BV7" s="182"/>
      <c r="BW7">
        <v>7</v>
      </c>
    </row>
    <row r="8" spans="2:75" ht="12.75" customHeight="1">
      <c r="B8" s="173"/>
      <c r="C8" s="181"/>
      <c r="D8" s="249">
        <f>IF($A8="Quarter",HLOOKUP("Quarter"&amp;D$1,APMdata,'1 APM'!$BW8,FALSE),IF($A8="Year to date",HLOOKUP("Year to date"&amp;D$1,APMdata,'1 APM'!$BW8,FALSE),HLOOKUP($C$4&amp;D$1,APMdata,'1 APM'!$BW8,FALSE)))</f>
        <v>46023</v>
      </c>
      <c r="E8" s="249">
        <f>IF($A8="Quarter",HLOOKUP("Quarter"&amp;E$1,APMdata,'1 APM'!$BW8,FALSE),IF($A8="Year to date",HLOOKUP("Year to date"&amp;E$1,APMdata,'1 APM'!$BW8,FALSE),HLOOKUP($C$4&amp;E$1,APMdata,'1 APM'!$BW8,FALSE)))</f>
        <v>46023</v>
      </c>
      <c r="F8" s="249">
        <f>IF($A8="Quarter",HLOOKUP("Quarter"&amp;F$1,APMdata,'1 APM'!$BW8,FALSE),IF($A8="Year to date",HLOOKUP("Year to date"&amp;F$1,APMdata,'1 APM'!$BW8,FALSE),HLOOKUP($C$4&amp;F$1,APMdata,'1 APM'!$BW8,FALSE)))</f>
        <v>45658</v>
      </c>
      <c r="G8" s="249">
        <f>IF($A8="Quarter",HLOOKUP("Quarter"&amp;G$1,APMdata,'1 APM'!$BW8,FALSE),IF($A8="Year to date",HLOOKUP("Year to date"&amp;G$1,APMdata,'1 APM'!$BW8,FALSE),HLOOKUP($C$4&amp;G$1,APMdata,'1 APM'!$BW8,FALSE)))</f>
        <v>45658</v>
      </c>
      <c r="H8" s="249">
        <f>IF($A8="Quarter",HLOOKUP("Quarter"&amp;H$1,APMdata,'1 APM'!$BW8,FALSE),IF($A8="Year to date",HLOOKUP("Year to date"&amp;H$1,APMdata,'1 APM'!$BW8,FALSE),HLOOKUP($C$4&amp;H$1,APMdata,'1 APM'!$BW8,FALSE)))</f>
        <v>45658</v>
      </c>
      <c r="I8" s="249">
        <f>IF($A8="Quarter",HLOOKUP("Quarter"&amp;I$1,APMdata,'1 APM'!$BW8,FALSE),IF($A8="Year to date",HLOOKUP("Year to date"&amp;I$1,APMdata,'1 APM'!$BW8,FALSE),HLOOKUP($C$4&amp;I$1,APMdata,'1 APM'!$BW8,FALSE)))</f>
        <v>45658</v>
      </c>
      <c r="J8" s="249">
        <f>IF($A8="Quarter",HLOOKUP("Quarter"&amp;J$1,APMdata,'1 APM'!$BW8,FALSE),IF($A8="Year to date",HLOOKUP("Year to date"&amp;J$1,APMdata,'1 APM'!$BW8,FALSE),HLOOKUP($C$4&amp;J$1,APMdata,'1 APM'!$BW8,FALSE)))</f>
        <v>45292</v>
      </c>
      <c r="K8" s="249">
        <f>IF($A8="Quarter",HLOOKUP("Quarter"&amp;K$1,APMdata,'1 APM'!$BW8,FALSE),IF($A8="Year to date",HLOOKUP("Year to date"&amp;K$1,APMdata,'1 APM'!$BW8,FALSE),HLOOKUP($C$4&amp;K$1,APMdata,'1 APM'!$BW8,FALSE)))</f>
        <v>45292</v>
      </c>
      <c r="L8" s="249">
        <f>IF($A8="Quarter",HLOOKUP("Quarter"&amp;L$1,APMdata,'1 APM'!$BW8,FALSE),IF($A8="Year to date",HLOOKUP("Year to date"&amp;L$1,APMdata,'1 APM'!$BW8,FALSE),HLOOKUP($C$4&amp;L$1,APMdata,'1 APM'!$BW8,FALSE)))</f>
        <v>45292</v>
      </c>
      <c r="M8" s="249">
        <f>IF($A8="Quarter",HLOOKUP("Quarter"&amp;M$1,APMdata,'1 APM'!$BW8,FALSE),IF($A8="Year to date",HLOOKUP("Year to date"&amp;M$1,APMdata,'1 APM'!$BW8,FALSE),HLOOKUP($C$4&amp;M$1,APMdata,'1 APM'!$BW8,FALSE)))</f>
        <v>45292</v>
      </c>
      <c r="N8" s="249">
        <f>IF($A8="Quarter",HLOOKUP("Quarter"&amp;N$1,APMdata,'1 APM'!$BW8,FALSE),IF($A8="Year to date",HLOOKUP("Year to date"&amp;N$1,APMdata,'1 APM'!$BW8,FALSE),HLOOKUP($C$4&amp;N$1,APMdata,'1 APM'!$BW8,FALSE)))</f>
        <v>44927</v>
      </c>
      <c r="O8" s="249">
        <f>IF($A8="Quarter",HLOOKUP("Quarter"&amp;O$1,APMdata,'1 APM'!$BW8,FALSE),IF($A8="Year to date",HLOOKUP("Year to date"&amp;O$1,APMdata,'1 APM'!$BW8,FALSE),HLOOKUP($C$4&amp;O$1,APMdata,'1 APM'!$BW8,FALSE)))</f>
        <v>44927</v>
      </c>
      <c r="P8" s="249">
        <f>IF($A8="Quarter",HLOOKUP("Quarter"&amp;P$1,APMdata,'1 APM'!$BW8,FALSE),IF($A8="Year to date",HLOOKUP("Year to date"&amp;P$1,APMdata,'1 APM'!$BW8,FALSE),HLOOKUP($C$4&amp;P$1,APMdata,'1 APM'!$BW8,FALSE)))</f>
        <v>44927</v>
      </c>
      <c r="Q8" s="249">
        <f>IF($A8="Quarter",HLOOKUP("Quarter"&amp;Q$1,APMdata,'1 APM'!$BW8,FALSE),IF($A8="Year to date",HLOOKUP("Year to date"&amp;Q$1,APMdata,'1 APM'!$BW8,FALSE),HLOOKUP($C$4&amp;Q$1,APMdata,'1 APM'!$BW8,FALSE)))</f>
        <v>44927</v>
      </c>
      <c r="R8" s="249">
        <f>IF($A8="Quarter",HLOOKUP("Quarter"&amp;R$1,APMdata,'1 APM'!$BW8,FALSE),IF($A8="Year to date",HLOOKUP("Year to date"&amp;R$1,APMdata,'1 APM'!$BW8,FALSE),HLOOKUP($C$4&amp;R$1,APMdata,'1 APM'!$BW8,FALSE)))</f>
        <v>44562</v>
      </c>
      <c r="S8" s="249">
        <f>IF($A8="Quarter",HLOOKUP("Quarter"&amp;S$1,APMdata,'1 APM'!$BW8,FALSE),IF($A8="Year to date",HLOOKUP("Year to date"&amp;S$1,APMdata,'1 APM'!$BW8,FALSE),HLOOKUP($C$4&amp;S$1,APMdata,'1 APM'!$BW8,FALSE)))</f>
        <v>44562</v>
      </c>
      <c r="T8" s="249">
        <f>IF($A8="Quarter",HLOOKUP("Quarter"&amp;T$1,APMdata,'1 APM'!$BW8,FALSE),IF($A8="Year to date",HLOOKUP("Year to date"&amp;T$1,APMdata,'1 APM'!$BW8,FALSE),HLOOKUP($C$4&amp;T$1,APMdata,'1 APM'!$BW8,FALSE)))</f>
        <v>44562</v>
      </c>
      <c r="U8" s="249">
        <f>IF($A8="Quarter",HLOOKUP("Quarter"&amp;U$1,APMdata,'1 APM'!$BW8,FALSE),IF($A8="Year to date",HLOOKUP("Year to date"&amp;U$1,APMdata,'1 APM'!$BW8,FALSE),HLOOKUP($C$4&amp;U$1,APMdata,'1 APM'!$BW8,FALSE)))</f>
        <v>44562</v>
      </c>
      <c r="V8" s="249">
        <f>IF($A8="Quarter",HLOOKUP("Quarter"&amp;V$1,APMdata,'1 APM'!$BW8,FALSE),IF($A8="Year to date",HLOOKUP("Year to date"&amp;V$1,APMdata,'1 APM'!$BW8,FALSE),HLOOKUP($C$4&amp;V$1,APMdata,'1 APM'!$BW8,FALSE)))</f>
        <v>44197</v>
      </c>
      <c r="W8" s="249">
        <f>IF($A8="Quarter",HLOOKUP("Quarter"&amp;W$1,APMdata,'1 APM'!$BW8,FALSE),IF($A8="Year to date",HLOOKUP("Year to date"&amp;W$1,APMdata,'1 APM'!$BW8,FALSE),HLOOKUP($C$4&amp;W$1,APMdata,'1 APM'!$BW8,FALSE)))</f>
        <v>44197</v>
      </c>
      <c r="X8" s="249">
        <f>IF($A8="Quarter",HLOOKUP("Quarter"&amp;X$1,APMdata,'1 APM'!$BW8,FALSE),IF($A8="Year to date",HLOOKUP("Year to date"&amp;X$1,APMdata,'1 APM'!$BW8,FALSE),HLOOKUP($C$4&amp;X$1,APMdata,'1 APM'!$BW8,FALSE)))</f>
        <v>44197</v>
      </c>
      <c r="Y8" s="249">
        <f>IF($A8="Quarter",HLOOKUP("Quarter"&amp;Y$1,APMdata,'1 APM'!$BW8,FALSE),IF($A8="Year to date",HLOOKUP("Year to date"&amp;Y$1,APMdata,'1 APM'!$BW8,FALSE),HLOOKUP($C$4&amp;Y$1,APMdata,'1 APM'!$BW8,FALSE)))</f>
        <v>44197</v>
      </c>
      <c r="Z8" s="249">
        <f>IF($A8="Quarter",HLOOKUP("Quarter"&amp;Z$1,APMdata,'1 APM'!$BW8,FALSE),IF($A8="Year to date",HLOOKUP("Year to date"&amp;Z$1,APMdata,'1 APM'!$BW8,FALSE),HLOOKUP($C$4&amp;Z$1,APMdata,'1 APM'!$BW8,FALSE)))</f>
        <v>43831</v>
      </c>
      <c r="AA8" s="249">
        <f>IF($A8="Quarter",HLOOKUP("Quarter"&amp;AA$1,APMdata,'1 APM'!$BW8,FALSE),IF($A8="Year to date",HLOOKUP("Year to date"&amp;AA$1,APMdata,'1 APM'!$BW8,FALSE),HLOOKUP($C$4&amp;AA$1,APMdata,'1 APM'!$BW8,FALSE)))</f>
        <v>43831</v>
      </c>
      <c r="AB8" s="249">
        <f>IF($A8="Quarter",HLOOKUP("Quarter"&amp;AB$1,APMdata,'1 APM'!$BW8,FALSE),IF($A8="Year to date",HLOOKUP("Year to date"&amp;AB$1,APMdata,'1 APM'!$BW8,FALSE),HLOOKUP($C$4&amp;AB$1,APMdata,'1 APM'!$BW8,FALSE)))</f>
        <v>43831</v>
      </c>
      <c r="AC8" s="249">
        <f>IF($A8="Quarter",HLOOKUP("Quarter"&amp;AC$1,APMdata,'1 APM'!$BW8,FALSE),IF($A8="Year to date",HLOOKUP("Year to date"&amp;AC$1,APMdata,'1 APM'!$BW8,FALSE),HLOOKUP($C$4&amp;AC$1,APMdata,'1 APM'!$BW8,FALSE)))</f>
        <v>43831</v>
      </c>
      <c r="AD8" s="249">
        <f>IF($A8="Quarter",HLOOKUP("Quarter"&amp;AD$1,APMdata,'1 APM'!$BW8,FALSE),IF($A8="Year to date",HLOOKUP("Year to date"&amp;AD$1,APMdata,'1 APM'!$BW8,FALSE),HLOOKUP($C$4&amp;AD$1,APMdata,'1 APM'!$BW8,FALSE)))</f>
        <v>43466</v>
      </c>
      <c r="AE8" s="249">
        <f>IF($A8="Quarter",HLOOKUP("Quarter"&amp;AE$1,APMdata,'1 APM'!$BW8,FALSE),IF($A8="Year to date",HLOOKUP("Year to date"&amp;AE$1,APMdata,'1 APM'!$BW8,FALSE),HLOOKUP($C$4&amp;AE$1,APMdata,'1 APM'!$BW8,FALSE)))</f>
        <v>43466</v>
      </c>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v>8</v>
      </c>
    </row>
    <row r="9" spans="2:75" ht="12.75" customHeight="1">
      <c r="B9" s="173"/>
      <c r="C9" s="183"/>
      <c r="D9" s="250">
        <f>IF($A9="Quarter",HLOOKUP("Quarter"&amp;D$1,APMdata,'1 APM'!$BW9,FALSE),IF($A9="Year to date",HLOOKUP("Year to date"&amp;D$1,APMdata,'1 APM'!$BW9,FALSE),HLOOKUP($C$4&amp;D$1,APMdata,'1 APM'!$BW9,FALSE)))</f>
        <v>46203</v>
      </c>
      <c r="E9" s="250">
        <f>IF($A9="Quarter",HLOOKUP("Quarter"&amp;E$1,APMdata,'1 APM'!$BW9,FALSE),IF($A9="Year to date",HLOOKUP("Year to date"&amp;E$1,APMdata,'1 APM'!$BW9,FALSE),HLOOKUP($C$4&amp;E$1,APMdata,'1 APM'!$BW9,FALSE)))</f>
        <v>46112</v>
      </c>
      <c r="F9" s="250">
        <f>IF($A9="Quarter",HLOOKUP("Quarter"&amp;F$1,APMdata,'1 APM'!$BW9,FALSE),IF($A9="Year to date",HLOOKUP("Year to date"&amp;F$1,APMdata,'1 APM'!$BW9,FALSE),HLOOKUP($C$4&amp;F$1,APMdata,'1 APM'!$BW9,FALSE)))</f>
        <v>46022</v>
      </c>
      <c r="G9" s="250">
        <f>IF($A9="Quarter",HLOOKUP("Quarter"&amp;G$1,APMdata,'1 APM'!$BW9,FALSE),IF($A9="Year to date",HLOOKUP("Year to date"&amp;G$1,APMdata,'1 APM'!$BW9,FALSE),HLOOKUP($C$4&amp;G$1,APMdata,'1 APM'!$BW9,FALSE)))</f>
        <v>45930</v>
      </c>
      <c r="H9" s="250">
        <f>IF($A9="Quarter",HLOOKUP("Quarter"&amp;H$1,APMdata,'1 APM'!$BW9,FALSE),IF($A9="Year to date",HLOOKUP("Year to date"&amp;H$1,APMdata,'1 APM'!$BW9,FALSE),HLOOKUP($C$4&amp;H$1,APMdata,'1 APM'!$BW9,FALSE)))</f>
        <v>45838</v>
      </c>
      <c r="I9" s="250">
        <f>IF($A9="Quarter",HLOOKUP("Quarter"&amp;I$1,APMdata,'1 APM'!$BW9,FALSE),IF($A9="Year to date",HLOOKUP("Year to date"&amp;I$1,APMdata,'1 APM'!$BW9,FALSE),HLOOKUP($C$4&amp;I$1,APMdata,'1 APM'!$BW9,FALSE)))</f>
        <v>45747</v>
      </c>
      <c r="J9" s="250">
        <f>IF($A9="Quarter",HLOOKUP("Quarter"&amp;J$1,APMdata,'1 APM'!$BW9,FALSE),IF($A9="Year to date",HLOOKUP("Year to date"&amp;J$1,APMdata,'1 APM'!$BW9,FALSE),HLOOKUP($C$4&amp;J$1,APMdata,'1 APM'!$BW9,FALSE)))</f>
        <v>45657</v>
      </c>
      <c r="K9" s="250">
        <f>IF($A9="Quarter",HLOOKUP("Quarter"&amp;K$1,APMdata,'1 APM'!$BW9,FALSE),IF($A9="Year to date",HLOOKUP("Year to date"&amp;K$1,APMdata,'1 APM'!$BW9,FALSE),HLOOKUP($C$4&amp;K$1,APMdata,'1 APM'!$BW9,FALSE)))</f>
        <v>45565</v>
      </c>
      <c r="L9" s="250">
        <f>IF($A9="Quarter",HLOOKUP("Quarter"&amp;L$1,APMdata,'1 APM'!$BW9,FALSE),IF($A9="Year to date",HLOOKUP("Year to date"&amp;L$1,APMdata,'1 APM'!$BW9,FALSE),HLOOKUP($C$4&amp;L$1,APMdata,'1 APM'!$BW9,FALSE)))</f>
        <v>45473</v>
      </c>
      <c r="M9" s="250">
        <f>IF($A9="Quarter",HLOOKUP("Quarter"&amp;M$1,APMdata,'1 APM'!$BW9,FALSE),IF($A9="Year to date",HLOOKUP("Year to date"&amp;M$1,APMdata,'1 APM'!$BW9,FALSE),HLOOKUP($C$4&amp;M$1,APMdata,'1 APM'!$BW9,FALSE)))</f>
        <v>45382</v>
      </c>
      <c r="N9" s="250">
        <f>IF($A9="Quarter",HLOOKUP("Quarter"&amp;N$1,APMdata,'1 APM'!$BW9,FALSE),IF($A9="Year to date",HLOOKUP("Year to date"&amp;N$1,APMdata,'1 APM'!$BW9,FALSE),HLOOKUP($C$4&amp;N$1,APMdata,'1 APM'!$BW9,FALSE)))</f>
        <v>45291</v>
      </c>
      <c r="O9" s="250">
        <f>IF($A9="Quarter",HLOOKUP("Quarter"&amp;O$1,APMdata,'1 APM'!$BW9,FALSE),IF($A9="Year to date",HLOOKUP("Year to date"&amp;O$1,APMdata,'1 APM'!$BW9,FALSE),HLOOKUP($C$4&amp;O$1,APMdata,'1 APM'!$BW9,FALSE)))</f>
        <v>45199</v>
      </c>
      <c r="P9" s="250">
        <f>IF($A9="Quarter",HLOOKUP("Quarter"&amp;P$1,APMdata,'1 APM'!$BW9,FALSE),IF($A9="Year to date",HLOOKUP("Year to date"&amp;P$1,APMdata,'1 APM'!$BW9,FALSE),HLOOKUP($C$4&amp;P$1,APMdata,'1 APM'!$BW9,FALSE)))</f>
        <v>45107</v>
      </c>
      <c r="Q9" s="250">
        <f>IF($A9="Quarter",HLOOKUP("Quarter"&amp;Q$1,APMdata,'1 APM'!$BW9,FALSE),IF($A9="Year to date",HLOOKUP("Year to date"&amp;Q$1,APMdata,'1 APM'!$BW9,FALSE),HLOOKUP($C$4&amp;Q$1,APMdata,'1 APM'!$BW9,FALSE)))</f>
        <v>45016</v>
      </c>
      <c r="R9" s="250">
        <f>IF($A9="Quarter",HLOOKUP("Quarter"&amp;R$1,APMdata,'1 APM'!$BW9,FALSE),IF($A9="Year to date",HLOOKUP("Year to date"&amp;R$1,APMdata,'1 APM'!$BW9,FALSE),HLOOKUP($C$4&amp;R$1,APMdata,'1 APM'!$BW9,FALSE)))</f>
        <v>44926</v>
      </c>
      <c r="S9" s="250">
        <f>IF($A9="Quarter",HLOOKUP("Quarter"&amp;S$1,APMdata,'1 APM'!$BW9,FALSE),IF($A9="Year to date",HLOOKUP("Year to date"&amp;S$1,APMdata,'1 APM'!$BW9,FALSE),HLOOKUP($C$4&amp;S$1,APMdata,'1 APM'!$BW9,FALSE)))</f>
        <v>44834</v>
      </c>
      <c r="T9" s="250">
        <f>IF($A9="Quarter",HLOOKUP("Quarter"&amp;T$1,APMdata,'1 APM'!$BW9,FALSE),IF($A9="Year to date",HLOOKUP("Year to date"&amp;T$1,APMdata,'1 APM'!$BW9,FALSE),HLOOKUP($C$4&amp;T$1,APMdata,'1 APM'!$BW9,FALSE)))</f>
        <v>44742</v>
      </c>
      <c r="U9" s="250">
        <f>IF($A9="Quarter",HLOOKUP("Quarter"&amp;U$1,APMdata,'1 APM'!$BW9,FALSE),IF($A9="Year to date",HLOOKUP("Year to date"&amp;U$1,APMdata,'1 APM'!$BW9,FALSE),HLOOKUP($C$4&amp;U$1,APMdata,'1 APM'!$BW9,FALSE)))</f>
        <v>44651</v>
      </c>
      <c r="V9" s="250">
        <f>IF($A9="Quarter",HLOOKUP("Quarter"&amp;V$1,APMdata,'1 APM'!$BW9,FALSE),IF($A9="Year to date",HLOOKUP("Year to date"&amp;V$1,APMdata,'1 APM'!$BW9,FALSE),HLOOKUP($C$4&amp;V$1,APMdata,'1 APM'!$BW9,FALSE)))</f>
        <v>44561</v>
      </c>
      <c r="W9" s="250">
        <f>IF($A9="Quarter",HLOOKUP("Quarter"&amp;W$1,APMdata,'1 APM'!$BW9,FALSE),IF($A9="Year to date",HLOOKUP("Year to date"&amp;W$1,APMdata,'1 APM'!$BW9,FALSE),HLOOKUP($C$4&amp;W$1,APMdata,'1 APM'!$BW9,FALSE)))</f>
        <v>44469</v>
      </c>
      <c r="X9" s="250">
        <f>IF($A9="Quarter",HLOOKUP("Quarter"&amp;X$1,APMdata,'1 APM'!$BW9,FALSE),IF($A9="Year to date",HLOOKUP("Year to date"&amp;X$1,APMdata,'1 APM'!$BW9,FALSE),HLOOKUP($C$4&amp;X$1,APMdata,'1 APM'!$BW9,FALSE)))</f>
        <v>44377</v>
      </c>
      <c r="Y9" s="250">
        <f>IF($A9="Quarter",HLOOKUP("Quarter"&amp;Y$1,APMdata,'1 APM'!$BW9,FALSE),IF($A9="Year to date",HLOOKUP("Year to date"&amp;Y$1,APMdata,'1 APM'!$BW9,FALSE),HLOOKUP($C$4&amp;Y$1,APMdata,'1 APM'!$BW9,FALSE)))</f>
        <v>44286</v>
      </c>
      <c r="Z9" s="250">
        <f>IF($A9="Quarter",HLOOKUP("Quarter"&amp;Z$1,APMdata,'1 APM'!$BW9,FALSE),IF($A9="Year to date",HLOOKUP("Year to date"&amp;Z$1,APMdata,'1 APM'!$BW9,FALSE),HLOOKUP($C$4&amp;Z$1,APMdata,'1 APM'!$BW9,FALSE)))</f>
        <v>44196</v>
      </c>
      <c r="AA9" s="250">
        <f>IF($A9="Quarter",HLOOKUP("Quarter"&amp;AA$1,APMdata,'1 APM'!$BW9,FALSE),IF($A9="Year to date",HLOOKUP("Year to date"&amp;AA$1,APMdata,'1 APM'!$BW9,FALSE),HLOOKUP($C$4&amp;AA$1,APMdata,'1 APM'!$BW9,FALSE)))</f>
        <v>44104</v>
      </c>
      <c r="AB9" s="250">
        <f>IF($A9="Quarter",HLOOKUP("Quarter"&amp;AB$1,APMdata,'1 APM'!$BW9,FALSE),IF($A9="Year to date",HLOOKUP("Year to date"&amp;AB$1,APMdata,'1 APM'!$BW9,FALSE),HLOOKUP($C$4&amp;AB$1,APMdata,'1 APM'!$BW9,FALSE)))</f>
        <v>44012</v>
      </c>
      <c r="AC9" s="250">
        <f>IF($A9="Quarter",HLOOKUP("Quarter"&amp;AC$1,APMdata,'1 APM'!$BW9,FALSE),IF($A9="Year to date",HLOOKUP("Year to date"&amp;AC$1,APMdata,'1 APM'!$BW9,FALSE),HLOOKUP($C$4&amp;AC$1,APMdata,'1 APM'!$BW9,FALSE)))</f>
        <v>43921</v>
      </c>
      <c r="AD9" s="250">
        <f>IF($A9="Quarter",HLOOKUP("Quarter"&amp;AD$1,APMdata,'1 APM'!$BW9,FALSE),IF($A9="Year to date",HLOOKUP("Year to date"&amp;AD$1,APMdata,'1 APM'!$BW9,FALSE),HLOOKUP($C$4&amp;AD$1,APMdata,'1 APM'!$BW9,FALSE)))</f>
        <v>43830</v>
      </c>
      <c r="AE9" s="250">
        <f>IF($A9="Quarter",HLOOKUP("Quarter"&amp;AE$1,APMdata,'1 APM'!$BW9,FALSE),IF($A9="Year to date",HLOOKUP("Year to date"&amp;AE$1,APMdata,'1 APM'!$BW9,FALSE),HLOOKUP($C$4&amp;AE$1,APMdata,'1 APM'!$BW9,FALSE)))</f>
        <v>43738</v>
      </c>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v>9</v>
      </c>
    </row>
    <row r="10" spans="2:75" ht="12.75" customHeight="1">
      <c r="C10" s="183" t="s">
        <v>198</v>
      </c>
      <c r="D10" s="173">
        <f>IF($A10="Quarter",HLOOKUP("Quarter"&amp;D$1,APMdata,'1 APM'!$BW10,FALSE),IF($A10="Year to date",HLOOKUP("Year to date"&amp;D$1,APMdata,'1 APM'!$BW10,FALSE),HLOOKUP($C$4&amp;D$1,APMdata,'1 APM'!$BW10,FALSE)))</f>
        <v>181</v>
      </c>
      <c r="E10" s="173">
        <f>IF($A10="Quarter",HLOOKUP("Quarter"&amp;E$1,APMdata,'1 APM'!$BW10,FALSE),IF($A10="Year to date",HLOOKUP("Year to date"&amp;E$1,APMdata,'1 APM'!$BW10,FALSE),HLOOKUP($C$4&amp;E$1,APMdata,'1 APM'!$BW10,FALSE)))</f>
        <v>90</v>
      </c>
      <c r="F10" s="173">
        <f>IF($A10="Quarter",HLOOKUP("Quarter"&amp;F$1,APMdata,'1 APM'!$BW10,FALSE),IF($A10="Year to date",HLOOKUP("Year to date"&amp;F$1,APMdata,'1 APM'!$BW10,FALSE),HLOOKUP($C$4&amp;F$1,APMdata,'1 APM'!$BW10,FALSE)))</f>
        <v>365</v>
      </c>
      <c r="G10" s="173">
        <f>IF($A10="Quarter",HLOOKUP("Quarter"&amp;G$1,APMdata,'1 APM'!$BW10,FALSE),IF($A10="Year to date",HLOOKUP("Year to date"&amp;G$1,APMdata,'1 APM'!$BW10,FALSE),HLOOKUP($C$4&amp;G$1,APMdata,'1 APM'!$BW10,FALSE)))</f>
        <v>273</v>
      </c>
      <c r="H10" s="173">
        <f>IF($A10="Quarter",HLOOKUP("Quarter"&amp;H$1,APMdata,'1 APM'!$BW10,FALSE),IF($A10="Year to date",HLOOKUP("Year to date"&amp;H$1,APMdata,'1 APM'!$BW10,FALSE),HLOOKUP($C$4&amp;H$1,APMdata,'1 APM'!$BW10,FALSE)))</f>
        <v>181</v>
      </c>
      <c r="I10" s="173">
        <f>IF($A10="Quarter",HLOOKUP("Quarter"&amp;I$1,APMdata,'1 APM'!$BW10,FALSE),IF($A10="Year to date",HLOOKUP("Year to date"&amp;I$1,APMdata,'1 APM'!$BW10,FALSE),HLOOKUP($C$4&amp;I$1,APMdata,'1 APM'!$BW10,FALSE)))</f>
        <v>90</v>
      </c>
      <c r="J10" s="173">
        <f>IF($A10="Quarter",HLOOKUP("Quarter"&amp;J$1,APMdata,'1 APM'!$BW10,FALSE),IF($A10="Year to date",HLOOKUP("Year to date"&amp;J$1,APMdata,'1 APM'!$BW10,FALSE),HLOOKUP($C$4&amp;J$1,APMdata,'1 APM'!$BW10,FALSE)))</f>
        <v>366</v>
      </c>
      <c r="K10" s="173">
        <f>IF($A10="Quarter",HLOOKUP("Quarter"&amp;K$1,APMdata,'1 APM'!$BW10,FALSE),IF($A10="Year to date",HLOOKUP("Year to date"&amp;K$1,APMdata,'1 APM'!$BW10,FALSE),HLOOKUP($C$4&amp;K$1,APMdata,'1 APM'!$BW10,FALSE)))</f>
        <v>274</v>
      </c>
      <c r="L10" s="173">
        <f>IF($A10="Quarter",HLOOKUP("Quarter"&amp;L$1,APMdata,'1 APM'!$BW10,FALSE),IF($A10="Year to date",HLOOKUP("Year to date"&amp;L$1,APMdata,'1 APM'!$BW10,FALSE),HLOOKUP($C$4&amp;L$1,APMdata,'1 APM'!$BW10,FALSE)))</f>
        <v>182</v>
      </c>
      <c r="M10" s="173">
        <f>IF($A10="Quarter",HLOOKUP("Quarter"&amp;M$1,APMdata,'1 APM'!$BW10,FALSE),IF($A10="Year to date",HLOOKUP("Year to date"&amp;M$1,APMdata,'1 APM'!$BW10,FALSE),HLOOKUP($C$4&amp;M$1,APMdata,'1 APM'!$BW10,FALSE)))</f>
        <v>91</v>
      </c>
      <c r="N10" s="173">
        <f>IF($A10="Quarter",HLOOKUP("Quarter"&amp;N$1,APMdata,'1 APM'!$BW10,FALSE),IF($A10="Year to date",HLOOKUP("Year to date"&amp;N$1,APMdata,'1 APM'!$BW10,FALSE),HLOOKUP($C$4&amp;N$1,APMdata,'1 APM'!$BW10,FALSE)))</f>
        <v>365</v>
      </c>
      <c r="O10" s="173">
        <f>IF($A10="Quarter",HLOOKUP("Quarter"&amp;O$1,APMdata,'1 APM'!$BW10,FALSE),IF($A10="Year to date",HLOOKUP("Year to date"&amp;O$1,APMdata,'1 APM'!$BW10,FALSE),HLOOKUP($C$4&amp;O$1,APMdata,'1 APM'!$BW10,FALSE)))</f>
        <v>273</v>
      </c>
      <c r="P10" s="173">
        <f>IF($A10="Quarter",HLOOKUP("Quarter"&amp;P$1,APMdata,'1 APM'!$BW10,FALSE),IF($A10="Year to date",HLOOKUP("Year to date"&amp;P$1,APMdata,'1 APM'!$BW10,FALSE),HLOOKUP($C$4&amp;P$1,APMdata,'1 APM'!$BW10,FALSE)))</f>
        <v>181</v>
      </c>
      <c r="Q10" s="173">
        <f>IF($A10="Quarter",HLOOKUP("Quarter"&amp;Q$1,APMdata,'1 APM'!$BW10,FALSE),IF($A10="Year to date",HLOOKUP("Year to date"&amp;Q$1,APMdata,'1 APM'!$BW10,FALSE),HLOOKUP($C$4&amp;Q$1,APMdata,'1 APM'!$BW10,FALSE)))</f>
        <v>90</v>
      </c>
      <c r="R10" s="173">
        <f>IF($A10="Quarter",HLOOKUP("Quarter"&amp;R$1,APMdata,'1 APM'!$BW10,FALSE),IF($A10="Year to date",HLOOKUP("Year to date"&amp;R$1,APMdata,'1 APM'!$BW10,FALSE),HLOOKUP($C$4&amp;R$1,APMdata,'1 APM'!$BW10,FALSE)))</f>
        <v>365</v>
      </c>
      <c r="S10" s="173">
        <f>IF($A10="Quarter",HLOOKUP("Quarter"&amp;S$1,APMdata,'1 APM'!$BW10,FALSE),IF($A10="Year to date",HLOOKUP("Year to date"&amp;S$1,APMdata,'1 APM'!$BW10,FALSE),HLOOKUP($C$4&amp;S$1,APMdata,'1 APM'!$BW10,FALSE)))</f>
        <v>273</v>
      </c>
      <c r="T10" s="173">
        <f>IF($A10="Quarter",HLOOKUP("Quarter"&amp;T$1,APMdata,'1 APM'!$BW10,FALSE),IF($A10="Year to date",HLOOKUP("Year to date"&amp;T$1,APMdata,'1 APM'!$BW10,FALSE),HLOOKUP($C$4&amp;T$1,APMdata,'1 APM'!$BW10,FALSE)))</f>
        <v>181</v>
      </c>
      <c r="U10" s="173">
        <f>IF($A10="Quarter",HLOOKUP("Quarter"&amp;U$1,APMdata,'1 APM'!$BW10,FALSE),IF($A10="Year to date",HLOOKUP("Year to date"&amp;U$1,APMdata,'1 APM'!$BW10,FALSE),HLOOKUP($C$4&amp;U$1,APMdata,'1 APM'!$BW10,FALSE)))</f>
        <v>90</v>
      </c>
      <c r="V10" s="173">
        <f>IF($A10="Quarter",HLOOKUP("Quarter"&amp;V$1,APMdata,'1 APM'!$BW10,FALSE),IF($A10="Year to date",HLOOKUP("Year to date"&amp;V$1,APMdata,'1 APM'!$BW10,FALSE),HLOOKUP($C$4&amp;V$1,APMdata,'1 APM'!$BW10,FALSE)))</f>
        <v>365</v>
      </c>
      <c r="W10" s="173">
        <f>IF($A10="Quarter",HLOOKUP("Quarter"&amp;W$1,APMdata,'1 APM'!$BW10,FALSE),IF($A10="Year to date",HLOOKUP("Year to date"&amp;W$1,APMdata,'1 APM'!$BW10,FALSE),HLOOKUP($C$4&amp;W$1,APMdata,'1 APM'!$BW10,FALSE)))</f>
        <v>273</v>
      </c>
      <c r="X10" s="173">
        <f>IF($A10="Quarter",HLOOKUP("Quarter"&amp;X$1,APMdata,'1 APM'!$BW10,FALSE),IF($A10="Year to date",HLOOKUP("Year to date"&amp;X$1,APMdata,'1 APM'!$BW10,FALSE),HLOOKUP($C$4&amp;X$1,APMdata,'1 APM'!$BW10,FALSE)))</f>
        <v>181</v>
      </c>
      <c r="Y10" s="173">
        <f>IF($A10="Quarter",HLOOKUP("Quarter"&amp;Y$1,APMdata,'1 APM'!$BW10,FALSE),IF($A10="Year to date",HLOOKUP("Year to date"&amp;Y$1,APMdata,'1 APM'!$BW10,FALSE),HLOOKUP($C$4&amp;Y$1,APMdata,'1 APM'!$BW10,FALSE)))</f>
        <v>90</v>
      </c>
      <c r="Z10" s="183">
        <f>IF($A10="Quarter",HLOOKUP("Quarter"&amp;Z$1,APMdata,'1 APM'!$BW10,FALSE),IF($A10="Year to date",HLOOKUP("Year to date"&amp;Z$1,APMdata,'1 APM'!$BW10,FALSE),HLOOKUP($C$4&amp;Z$1,APMdata,'1 APM'!$BW10,FALSE)))</f>
        <v>366</v>
      </c>
      <c r="AA10" s="183">
        <f>IF($A10="Quarter",HLOOKUP("Quarter"&amp;AA$1,APMdata,'1 APM'!$BW10,FALSE),IF($A10="Year to date",HLOOKUP("Year to date"&amp;AA$1,APMdata,'1 APM'!$BW10,FALSE),HLOOKUP($C$4&amp;AA$1,APMdata,'1 APM'!$BW10,FALSE)))</f>
        <v>274</v>
      </c>
      <c r="AB10" s="183">
        <f>IF($A10="Quarter",HLOOKUP("Quarter"&amp;AB$1,APMdata,'1 APM'!$BW10,FALSE),IF($A10="Year to date",HLOOKUP("Year to date"&amp;AB$1,APMdata,'1 APM'!$BW10,FALSE),HLOOKUP($C$4&amp;AB$1,APMdata,'1 APM'!$BW10,FALSE)))</f>
        <v>182</v>
      </c>
      <c r="AC10" s="183">
        <f>IF($A10="Quarter",HLOOKUP("Quarter"&amp;AC$1,APMdata,'1 APM'!$BW10,FALSE),IF($A10="Year to date",HLOOKUP("Year to date"&amp;AC$1,APMdata,'1 APM'!$BW10,FALSE),HLOOKUP($C$4&amp;AC$1,APMdata,'1 APM'!$BW10,FALSE)))</f>
        <v>91</v>
      </c>
      <c r="AD10" s="183">
        <f>IF($A10="Quarter",HLOOKUP("Quarter"&amp;AD$1,APMdata,'1 APM'!$BW10,FALSE),IF($A10="Year to date",HLOOKUP("Year to date"&amp;AD$1,APMdata,'1 APM'!$BW10,FALSE),HLOOKUP($C$4&amp;AD$1,APMdata,'1 APM'!$BW10,FALSE)))</f>
        <v>365</v>
      </c>
      <c r="AE10" s="183">
        <f>IF($A10="Quarter",HLOOKUP("Quarter"&amp;AE$1,APMdata,'1 APM'!$BW10,FALSE),IF($A10="Year to date",HLOOKUP("Year to date"&amp;AE$1,APMdata,'1 APM'!$BW10,FALSE),HLOOKUP($C$4&amp;AE$1,APMdata,'1 APM'!$BW10,FALSE)))</f>
        <v>273</v>
      </c>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v>10</v>
      </c>
    </row>
    <row r="11" spans="2:75" ht="12.75" customHeight="1">
      <c r="B11" s="174"/>
      <c r="C11" s="183"/>
      <c r="D11" s="185"/>
      <c r="E11" s="185"/>
      <c r="F11" s="185"/>
      <c r="G11" s="185"/>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c r="AZ11" s="185"/>
      <c r="BA11" s="183"/>
      <c r="BB11" s="185"/>
      <c r="BC11" s="185"/>
      <c r="BD11" s="185"/>
      <c r="BE11" s="185"/>
      <c r="BF11" s="185"/>
      <c r="BG11" s="185"/>
      <c r="BH11" s="185"/>
      <c r="BI11" s="185"/>
      <c r="BJ11" s="185"/>
      <c r="BK11" s="185"/>
      <c r="BL11" s="185"/>
      <c r="BM11" s="185"/>
      <c r="BN11" s="185"/>
      <c r="BO11" s="185"/>
      <c r="BP11" s="185"/>
      <c r="BQ11" s="185"/>
      <c r="BR11" s="185"/>
      <c r="BS11" s="185"/>
      <c r="BT11" s="185"/>
      <c r="BU11" s="185"/>
      <c r="BV11" s="185"/>
      <c r="BW11">
        <v>11</v>
      </c>
    </row>
    <row r="12" spans="2:75" ht="12.75" customHeight="1">
      <c r="C12" s="183" t="s">
        <v>199</v>
      </c>
      <c r="D12" s="186">
        <f>IF($A12="Quarter",HLOOKUP("Quarter"&amp;D$1,APMdata,'1 APM'!$BW12,FALSE),IF($A12="Year to date",HLOOKUP("Year to date"&amp;D$1,APMdata,'1 APM'!$BW12,FALSE),HLOOKUP($C$4&amp;D$1,APMdata,'1 APM'!$BW12,FALSE)))</f>
        <v>1653.1622969399994</v>
      </c>
      <c r="E12" s="186">
        <f>IF($A12="Quarter",HLOOKUP("Quarter"&amp;E$1,APMdata,'1 APM'!$BW12,FALSE),IF($A12="Year to date",HLOOKUP("Year to date"&amp;E$1,APMdata,'1 APM'!$BW12,FALSE),HLOOKUP($C$4&amp;E$1,APMdata,'1 APM'!$BW12,FALSE)))</f>
        <v>800.37085953999951</v>
      </c>
      <c r="F12" s="186">
        <f>IF($A12="Quarter",HLOOKUP("Quarter"&amp;F$1,APMdata,'1 APM'!$BW12,FALSE),IF($A12="Year to date",HLOOKUP("Year to date"&amp;F$1,APMdata,'1 APM'!$BW12,FALSE),HLOOKUP($C$4&amp;F$1,APMdata,'1 APM'!$BW12,FALSE)))</f>
        <v>3549.0145843399946</v>
      </c>
      <c r="G12" s="186">
        <f>IF($A12="Quarter",HLOOKUP("Quarter"&amp;G$1,APMdata,'1 APM'!$BW12,FALSE),IF($A12="Year to date",HLOOKUP("Year to date"&amp;G$1,APMdata,'1 APM'!$BW12,FALSE),HLOOKUP($C$4&amp;G$1,APMdata,'1 APM'!$BW12,FALSE)))</f>
        <v>2659.8550914899974</v>
      </c>
      <c r="H12" s="186">
        <f>IF($A12="Quarter",HLOOKUP("Quarter"&amp;H$1,APMdata,'1 APM'!$BW12,FALSE),IF($A12="Year to date",HLOOKUP("Year to date"&amp;H$1,APMdata,'1 APM'!$BW12,FALSE),HLOOKUP($C$4&amp;H$1,APMdata,'1 APM'!$BW12,FALSE)))</f>
        <v>1783.9179999999999</v>
      </c>
      <c r="I12" s="186">
        <f>IF($A12="Quarter",HLOOKUP("Quarter"&amp;I$1,APMdata,'1 APM'!$BW12,FALSE),IF($A12="Year to date",HLOOKUP("Year to date"&amp;I$1,APMdata,'1 APM'!$BW12,FALSE),HLOOKUP($C$4&amp;I$1,APMdata,'1 APM'!$BW12,FALSE)))</f>
        <v>867.21032305000108</v>
      </c>
      <c r="J12" s="186">
        <f>IF($A12="Quarter",HLOOKUP("Quarter"&amp;J$1,APMdata,'1 APM'!$BW12,FALSE),IF($A12="Year to date",HLOOKUP("Year to date"&amp;J$1,APMdata,'1 APM'!$BW12,FALSE),HLOOKUP($C$4&amp;J$1,APMdata,'1 APM'!$BW12,FALSE)))</f>
        <v>3356.161669409993</v>
      </c>
      <c r="K12" s="186">
        <f>IF($A12="Quarter",HLOOKUP("Quarter"&amp;K$1,APMdata,'1 APM'!$BW12,FALSE),IF($A12="Year to date",HLOOKUP("Year to date"&amp;K$1,APMdata,'1 APM'!$BW12,FALSE),HLOOKUP($C$4&amp;K$1,APMdata,'1 APM'!$BW12,FALSE)))</f>
        <v>2655.3473593999988</v>
      </c>
      <c r="L12" s="186">
        <f>IF($A12="Quarter",HLOOKUP("Quarter"&amp;L$1,APMdata,'1 APM'!$BW12,FALSE),IF($A12="Year to date",HLOOKUP("Year to date"&amp;L$1,APMdata,'1 APM'!$BW12,FALSE),HLOOKUP($C$4&amp;L$1,APMdata,'1 APM'!$BW12,FALSE)))</f>
        <v>1575.5221795600041</v>
      </c>
      <c r="M12" s="186">
        <f>IF($A12="Quarter",HLOOKUP("Quarter"&amp;M$1,APMdata,'1 APM'!$BW12,FALSE),IF($A12="Year to date",HLOOKUP("Year to date"&amp;M$1,APMdata,'1 APM'!$BW12,FALSE),HLOOKUP($C$4&amp;M$1,APMdata,'1 APM'!$BW12,FALSE)))</f>
        <v>859.66753169999959</v>
      </c>
      <c r="N12" s="186">
        <f>IF($A12="Quarter",HLOOKUP("Quarter"&amp;N$1,APMdata,'1 APM'!$BW12,FALSE),IF($A12="Year to date",HLOOKUP("Year to date"&amp;N$1,APMdata,'1 APM'!$BW12,FALSE),HLOOKUP($C$4&amp;N$1,APMdata,'1 APM'!$BW12,FALSE)))</f>
        <v>2222.4182451599945</v>
      </c>
      <c r="O12" s="186">
        <f>IF($A12="Quarter",HLOOKUP("Quarter"&amp;O$1,APMdata,'1 APM'!$BW12,FALSE),IF($A12="Year to date",HLOOKUP("Year to date"&amp;O$1,APMdata,'1 APM'!$BW12,FALSE),HLOOKUP($C$4&amp;O$1,APMdata,'1 APM'!$BW12,FALSE)))</f>
        <v>1648.7055519500016</v>
      </c>
      <c r="P12" s="186">
        <f>IF($A12="Quarter",HLOOKUP("Quarter"&amp;P$1,APMdata,'1 APM'!$BW12,FALSE),IF($A12="Year to date",HLOOKUP("Year to date"&amp;P$1,APMdata,'1 APM'!$BW12,FALSE),HLOOKUP($C$4&amp;P$1,APMdata,'1 APM'!$BW12,FALSE)))</f>
        <v>1231.2513243399994</v>
      </c>
      <c r="Q12" s="186">
        <f>IF($A12="Quarter",HLOOKUP("Quarter"&amp;Q$1,APMdata,'1 APM'!$BW12,FALSE),IF($A12="Year to date",HLOOKUP("Year to date"&amp;Q$1,APMdata,'1 APM'!$BW12,FALSE),HLOOKUP($C$4&amp;Q$1,APMdata,'1 APM'!$BW12,FALSE)))</f>
        <v>651.78056991999961</v>
      </c>
      <c r="R12" s="186">
        <f>IF($A12="Quarter",HLOOKUP("Quarter"&amp;R$1,APMdata,'1 APM'!$BW12,FALSE),IF($A12="Year to date",HLOOKUP("Year to date"&amp;R$1,APMdata,'1 APM'!$BW12,FALSE),HLOOKUP($C$4&amp;R$1,APMdata,'1 APM'!$BW12,FALSE)))</f>
        <v>1948.10250309</v>
      </c>
      <c r="S12" s="186">
        <f>IF($A12="Quarter",HLOOKUP("Quarter"&amp;S$1,APMdata,'1 APM'!$BW12,FALSE),IF($A12="Year to date",HLOOKUP("Year to date"&amp;S$1,APMdata,'1 APM'!$BW12,FALSE),HLOOKUP($C$4&amp;S$1,APMdata,'1 APM'!$BW12,FALSE)))</f>
        <v>1326.373170859998</v>
      </c>
      <c r="T12" s="186">
        <f>IF($A12="Quarter",HLOOKUP("Quarter"&amp;T$1,APMdata,'1 APM'!$BW12,FALSE),IF($A12="Year to date",HLOOKUP("Year to date"&amp;T$1,APMdata,'1 APM'!$BW12,FALSE),HLOOKUP($C$4&amp;T$1,APMdata,'1 APM'!$BW12,FALSE)))</f>
        <v>885.38735198000154</v>
      </c>
      <c r="U12" s="186">
        <f>IF($A12="Quarter",HLOOKUP("Quarter"&amp;U$1,APMdata,'1 APM'!$BW12,FALSE),IF($A12="Year to date",HLOOKUP("Year to date"&amp;U$1,APMdata,'1 APM'!$BW12,FALSE),HLOOKUP($C$4&amp;U$1,APMdata,'1 APM'!$BW12,FALSE)))</f>
        <v>535.69664267999929</v>
      </c>
      <c r="V12" s="186">
        <f>IF($A12="Quarter",HLOOKUP("Quarter"&amp;V$1,APMdata,'1 APM'!$BW12,FALSE),IF($A12="Year to date",HLOOKUP("Year to date"&amp;V$1,APMdata,'1 APM'!$BW12,FALSE),HLOOKUP($C$4&amp;V$1,APMdata,'1 APM'!$BW12,FALSE)))</f>
        <v>2021.659956180001</v>
      </c>
      <c r="W12" s="186">
        <f>IF($A12="Quarter",HLOOKUP("Quarter"&amp;W$1,APMdata,'1 APM'!$BW12,FALSE),IF($A12="Year to date",HLOOKUP("Year to date"&amp;W$1,APMdata,'1 APM'!$BW12,FALSE),HLOOKUP($C$4&amp;W$1,APMdata,'1 APM'!$BW12,FALSE)))</f>
        <v>1516.7164043300004</v>
      </c>
      <c r="X12" s="186">
        <f>IF($A12="Quarter",HLOOKUP("Quarter"&amp;X$1,APMdata,'1 APM'!$BW12,FALSE),IF($A12="Year to date",HLOOKUP("Year to date"&amp;X$1,APMdata,'1 APM'!$BW12,FALSE),HLOOKUP($C$4&amp;X$1,APMdata,'1 APM'!$BW12,FALSE)))</f>
        <v>955.29416647999949</v>
      </c>
      <c r="Y12" s="186">
        <f>IF($A12="Quarter",HLOOKUP("Quarter"&amp;Y$1,APMdata,'1 APM'!$BW12,FALSE),IF($A12="Year to date",HLOOKUP("Year to date"&amp;Y$1,APMdata,'1 APM'!$BW12,FALSE),HLOOKUP($C$4&amp;Y$1,APMdata,'1 APM'!$BW12,FALSE)))</f>
        <v>439.33630000000011</v>
      </c>
      <c r="Z12" s="186">
        <f>IF($A12="Quarter",HLOOKUP("Quarter"&amp;Z$1,APMdata,'1 APM'!$BW12,FALSE),IF($A12="Year to date",HLOOKUP("Year to date"&amp;Z$1,APMdata,'1 APM'!$BW12,FALSE),HLOOKUP($C$4&amp;Z$1,APMdata,'1 APM'!$BW12,FALSE)))</f>
        <v>1608.4838</v>
      </c>
      <c r="AA12" s="186">
        <f>IF($A12="Quarter",HLOOKUP("Quarter"&amp;AA$1,APMdata,'1 APM'!$BW12,FALSE),IF($A12="Year to date",HLOOKUP("Year to date"&amp;AA$1,APMdata,'1 APM'!$BW12,FALSE),HLOOKUP($C$4&amp;AA$1,APMdata,'1 APM'!$BW12,FALSE)))</f>
        <v>1142.1600000000001</v>
      </c>
      <c r="AB12" s="186">
        <f>IF($A12="Quarter",HLOOKUP("Quarter"&amp;AB$1,APMdata,'1 APM'!$BW12,FALSE),IF($A12="Year to date",HLOOKUP("Year to date"&amp;AB$1,APMdata,'1 APM'!$BW12,FALSE),HLOOKUP($C$4&amp;AB$1,APMdata,'1 APM'!$BW12,FALSE)))</f>
        <v>704.26890106999986</v>
      </c>
      <c r="AC12" s="186">
        <f>IF($A12="Quarter",HLOOKUP("Quarter"&amp;AC$1,APMdata,'1 APM'!$BW12,FALSE),IF($A12="Year to date",HLOOKUP("Year to date"&amp;AC$1,APMdata,'1 APM'!$BW12,FALSE),HLOOKUP($C$4&amp;AC$1,APMdata,'1 APM'!$BW12,FALSE)))</f>
        <v>266</v>
      </c>
      <c r="AD12" s="186">
        <f>IF($A12="Quarter",HLOOKUP("Quarter"&amp;AD$1,APMdata,'1 APM'!$BW12,FALSE),IF($A12="Year to date",HLOOKUP("Year to date"&amp;AD$1,APMdata,'1 APM'!$BW12,FALSE),HLOOKUP($C$4&amp;AD$1,APMdata,'1 APM'!$BW12,FALSE)))</f>
        <v>1928.1664119999998</v>
      </c>
      <c r="AE12" s="186">
        <f>IF($A12="Quarter",HLOOKUP("Quarter"&amp;AE$1,APMdata,'1 APM'!$BW12,FALSE),IF($A12="Year to date",HLOOKUP("Year to date"&amp;AE$1,APMdata,'1 APM'!$BW12,FALSE),HLOOKUP($C$4&amp;AE$1,APMdata,'1 APM'!$BW12,FALSE)))</f>
        <v>1636.6796351600001</v>
      </c>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v>12</v>
      </c>
    </row>
    <row r="13" spans="2:75" ht="12.75" customHeight="1">
      <c r="C13" s="187" t="s">
        <v>200</v>
      </c>
      <c r="D13" s="188">
        <f>IF($A13="Quarter",HLOOKUP("Quarter"&amp;D$1,APMdata,'1 APM'!$BW13,FALSE),IF($A13="Year to date",HLOOKUP("Year to date"&amp;D$1,APMdata,'1 APM'!$BW13,FALSE),HLOOKUP($C$4&amp;D$1,APMdata,'1 APM'!$BW13,FALSE)))</f>
        <v>66.215903127999994</v>
      </c>
      <c r="E13" s="188">
        <f>IF($A13="Quarter",HLOOKUP("Quarter"&amp;E$1,APMdata,'1 APM'!$BW13,FALSE),IF($A13="Year to date",HLOOKUP("Year to date"&amp;E$1,APMdata,'1 APM'!$BW13,FALSE),HLOOKUP($C$4&amp;E$1,APMdata,'1 APM'!$BW13,FALSE)))</f>
        <v>32.985073999999997</v>
      </c>
      <c r="F13" s="188">
        <f>IF($A13="Quarter",HLOOKUP("Quarter"&amp;F$1,APMdata,'1 APM'!$BW13,FALSE),IF($A13="Year to date",HLOOKUP("Year to date"&amp;F$1,APMdata,'1 APM'!$BW13,FALSE),HLOOKUP($C$4&amp;F$1,APMdata,'1 APM'!$BW13,FALSE)))</f>
        <v>138.49051517999993</v>
      </c>
      <c r="G13" s="188">
        <f>IF($A13="Quarter",HLOOKUP("Quarter"&amp;G$1,APMdata,'1 APM'!$BW13,FALSE),IF($A13="Year to date",HLOOKUP("Year to date"&amp;G$1,APMdata,'1 APM'!$BW13,FALSE),HLOOKUP($C$4&amp;G$1,APMdata,'1 APM'!$BW13,FALSE)))</f>
        <v>104.554608</v>
      </c>
      <c r="H13" s="188">
        <f>IF($A13="Quarter",HLOOKUP("Quarter"&amp;H$1,APMdata,'1 APM'!$BW13,FALSE),IF($A13="Year to date",HLOOKUP("Year to date"&amp;H$1,APMdata,'1 APM'!$BW13,FALSE),HLOOKUP($C$4&amp;H$1,APMdata,'1 APM'!$BW13,FALSE)))</f>
        <v>69.248199999999997</v>
      </c>
      <c r="I13" s="188">
        <f>IF($A13="Quarter",HLOOKUP("Quarter"&amp;I$1,APMdata,'1 APM'!$BW13,FALSE),IF($A13="Year to date",HLOOKUP("Year to date"&amp;I$1,APMdata,'1 APM'!$BW13,FALSE),HLOOKUP($C$4&amp;I$1,APMdata,'1 APM'!$BW13,FALSE)))</f>
        <v>35.432236859999989</v>
      </c>
      <c r="J13" s="188">
        <f>IF($A13="Quarter",HLOOKUP("Quarter"&amp;J$1,APMdata,'1 APM'!$BW13,FALSE),IF($A13="Year to date",HLOOKUP("Year to date"&amp;J$1,APMdata,'1 APM'!$BW13,FALSE),HLOOKUP($C$4&amp;J$1,APMdata,'1 APM'!$BW13,FALSE)))</f>
        <v>120.35947</v>
      </c>
      <c r="K13" s="188">
        <f>IF($A13="Quarter",HLOOKUP("Quarter"&amp;K$1,APMdata,'1 APM'!$BW13,FALSE),IF($A13="Year to date",HLOOKUP("Year to date"&amp;K$1,APMdata,'1 APM'!$BW13,FALSE),HLOOKUP($C$4&amp;K$1,APMdata,'1 APM'!$BW13,FALSE)))</f>
        <v>87.447018689999993</v>
      </c>
      <c r="L13" s="188">
        <f>IF($A13="Quarter",HLOOKUP("Quarter"&amp;L$1,APMdata,'1 APM'!$BW13,FALSE),IF($A13="Year to date",HLOOKUP("Year to date"&amp;L$1,APMdata,'1 APM'!$BW13,FALSE),HLOOKUP($C$4&amp;L$1,APMdata,'1 APM'!$BW13,FALSE)))</f>
        <v>49.538360329999989</v>
      </c>
      <c r="M13" s="188">
        <f>IF($A13="Quarter",HLOOKUP("Quarter"&amp;M$1,APMdata,'1 APM'!$BW13,FALSE),IF($A13="Year to date",HLOOKUP("Year to date"&amp;M$1,APMdata,'1 APM'!$BW13,FALSE),HLOOKUP($C$4&amp;M$1,APMdata,'1 APM'!$BW13,FALSE)))</f>
        <v>19.230555559999999</v>
      </c>
      <c r="N13" s="188">
        <f>IF($A13="Quarter",HLOOKUP("Quarter"&amp;N$1,APMdata,'1 APM'!$BW13,FALSE),IF($A13="Year to date",HLOOKUP("Year to date"&amp;N$1,APMdata,'1 APM'!$BW13,FALSE),HLOOKUP($C$4&amp;N$1,APMdata,'1 APM'!$BW13,FALSE)))</f>
        <v>69.805513879999978</v>
      </c>
      <c r="O13" s="188">
        <f>IF($A13="Quarter",HLOOKUP("Quarter"&amp;O$1,APMdata,'1 APM'!$BW13,FALSE),IF($A13="Year to date",HLOOKUP("Year to date"&amp;O$1,APMdata,'1 APM'!$BW13,FALSE),HLOOKUP($C$4&amp;O$1,APMdata,'1 APM'!$BW13,FALSE)))</f>
        <v>50.330249989999999</v>
      </c>
      <c r="P13" s="188">
        <f>IF($A13="Quarter",HLOOKUP("Quarter"&amp;P$1,APMdata,'1 APM'!$BW13,FALSE),IF($A13="Year to date",HLOOKUP("Year to date"&amp;P$1,APMdata,'1 APM'!$BW13,FALSE),HLOOKUP($C$4&amp;P$1,APMdata,'1 APM'!$BW13,FALSE)))</f>
        <v>31.965749989999981</v>
      </c>
      <c r="Q13" s="188">
        <f>IF($A13="Quarter",HLOOKUP("Quarter"&amp;Q$1,APMdata,'1 APM'!$BW13,FALSE),IF($A13="Year to date",HLOOKUP("Year to date"&amp;Q$1,APMdata,'1 APM'!$BW13,FALSE),HLOOKUP($C$4&amp;Q$1,APMdata,'1 APM'!$BW13,FALSE)))</f>
        <v>15.43058332999999</v>
      </c>
      <c r="R13" s="188">
        <f>IF($A13="Quarter",HLOOKUP("Quarter"&amp;R$1,APMdata,'1 APM'!$BW13,FALSE),IF($A13="Year to date",HLOOKUP("Year to date"&amp;R$1,APMdata,'1 APM'!$BW13,FALSE),HLOOKUP($C$4&amp;R$1,APMdata,'1 APM'!$BW13,FALSE)))</f>
        <v>46.578680550000001</v>
      </c>
      <c r="S13" s="188">
        <f>IF($A13="Quarter",HLOOKUP("Quarter"&amp;S$1,APMdata,'1 APM'!$BW13,FALSE),IF($A13="Year to date",HLOOKUP("Year to date"&amp;S$1,APMdata,'1 APM'!$BW13,FALSE),HLOOKUP($C$4&amp;S$1,APMdata,'1 APM'!$BW13,FALSE)))</f>
        <v>31.987083330000019</v>
      </c>
      <c r="T13" s="188">
        <f>IF($A13="Quarter",HLOOKUP("Quarter"&amp;T$1,APMdata,'1 APM'!$BW13,FALSE),IF($A13="Year to date",HLOOKUP("Year to date"&amp;T$1,APMdata,'1 APM'!$BW13,FALSE),HLOOKUP($C$4&amp;T$1,APMdata,'1 APM'!$BW13,FALSE)))</f>
        <v>20.559527770000017</v>
      </c>
      <c r="U13" s="188">
        <f>IF($A13="Quarter",HLOOKUP("Quarter"&amp;U$1,APMdata,'1 APM'!$BW13,FALSE),IF($A13="Year to date",HLOOKUP("Year to date"&amp;U$1,APMdata,'1 APM'!$BW13,FALSE),HLOOKUP($C$4&amp;U$1,APMdata,'1 APM'!$BW13,FALSE)))</f>
        <v>9.4837500000000006</v>
      </c>
      <c r="V13" s="188">
        <f>IF($A13="Quarter",HLOOKUP("Quarter"&amp;V$1,APMdata,'1 APM'!$BW13,FALSE),IF($A13="Year to date",HLOOKUP("Year to date"&amp;V$1,APMdata,'1 APM'!$BW13,FALSE),HLOOKUP($C$4&amp;V$1,APMdata,'1 APM'!$BW13,FALSE)))</f>
        <v>27.194389219999998</v>
      </c>
      <c r="W13" s="188">
        <f>IF($A13="Quarter",HLOOKUP("Quarter"&amp;W$1,APMdata,'1 APM'!$BW13,FALSE),IF($A13="Year to date",HLOOKUP("Year to date"&amp;W$1,APMdata,'1 APM'!$BW13,FALSE),HLOOKUP($C$4&amp;W$1,APMdata,'1 APM'!$BW13,FALSE)))</f>
        <v>18.422511000000004</v>
      </c>
      <c r="X13" s="188">
        <f>IF($A13="Quarter",HLOOKUP("Quarter"&amp;X$1,APMdata,'1 APM'!$BW13,FALSE),IF($A13="Year to date",HLOOKUP("Year to date"&amp;X$1,APMdata,'1 APM'!$BW13,FALSE),HLOOKUP($C$4&amp;X$1,APMdata,'1 APM'!$BW13,FALSE)))</f>
        <v>12.137389000000001</v>
      </c>
      <c r="Y13" s="188">
        <f>IF($A13="Quarter",HLOOKUP("Quarter"&amp;Y$1,APMdata,'1 APM'!$BW13,FALSE),IF($A13="Year to date",HLOOKUP("Year to date"&amp;Y$1,APMdata,'1 APM'!$BW13,FALSE),HLOOKUP($C$4&amp;Y$1,APMdata,'1 APM'!$BW13,FALSE)))</f>
        <v>5.9324999999999992</v>
      </c>
      <c r="Z13" s="188">
        <f>IF($A13="Quarter",HLOOKUP("Quarter"&amp;Z$1,APMdata,'1 APM'!$BW13,FALSE),IF($A13="Year to date",HLOOKUP("Year to date"&amp;Z$1,APMdata,'1 APM'!$BW13,FALSE),HLOOKUP($C$4&amp;Z$1,APMdata,'1 APM'!$BW13,FALSE)))</f>
        <v>19.578340000000001</v>
      </c>
      <c r="AA13" s="188">
        <f>IF($A13="Quarter",HLOOKUP("Quarter"&amp;AA$1,APMdata,'1 APM'!$BW13,FALSE),IF($A13="Year to date",HLOOKUP("Year to date"&amp;AA$1,APMdata,'1 APM'!$BW13,FALSE),HLOOKUP($C$4&amp;AA$1,APMdata,'1 APM'!$BW13,FALSE)))</f>
        <v>13.7354</v>
      </c>
      <c r="AB13" s="188">
        <f>IF($A13="Quarter",HLOOKUP("Quarter"&amp;AB$1,APMdata,'1 APM'!$BW13,FALSE),IF($A13="Year to date",HLOOKUP("Year to date"&amp;AB$1,APMdata,'1 APM'!$BW13,FALSE),HLOOKUP($C$4&amp;AB$1,APMdata,'1 APM'!$BW13,FALSE)))</f>
        <v>7.7336600000000075</v>
      </c>
      <c r="AC13" s="188">
        <f>IF($A13="Quarter",HLOOKUP("Quarter"&amp;AC$1,APMdata,'1 APM'!$BW13,FALSE),IF($A13="Year to date",HLOOKUP("Year to date"&amp;AC$1,APMdata,'1 APM'!$BW13,FALSE),HLOOKUP($C$4&amp;AC$1,APMdata,'1 APM'!$BW13,FALSE)))</f>
        <v>4</v>
      </c>
      <c r="AD13" s="188">
        <f>IF($A13="Quarter",HLOOKUP("Quarter"&amp;AD$1,APMdata,'1 APM'!$BW13,FALSE),IF($A13="Year to date",HLOOKUP("Year to date"&amp;AD$1,APMdata,'1 APM'!$BW13,FALSE),HLOOKUP($C$4&amp;AD$1,APMdata,'1 APM'!$BW13,FALSE)))</f>
        <v>15.261431999999999</v>
      </c>
      <c r="AE13" s="188">
        <f>IF($A13="Quarter",HLOOKUP("Quarter"&amp;AE$1,APMdata,'1 APM'!$BW13,FALSE),IF($A13="Year to date",HLOOKUP("Year to date"&amp;AE$1,APMdata,'1 APM'!$BW13,FALSE),HLOOKUP($C$4&amp;AE$1,APMdata,'1 APM'!$BW13,FALSE)))</f>
        <v>9.1020119999999984</v>
      </c>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c r="BH13" s="188"/>
      <c r="BI13" s="188"/>
      <c r="BJ13" s="188"/>
      <c r="BK13" s="188"/>
      <c r="BL13" s="188"/>
      <c r="BM13" s="188"/>
      <c r="BN13" s="188"/>
      <c r="BO13" s="188"/>
      <c r="BP13" s="188"/>
      <c r="BQ13" s="188"/>
      <c r="BR13" s="188"/>
      <c r="BS13" s="188"/>
      <c r="BT13" s="188"/>
      <c r="BU13" s="188"/>
      <c r="BV13" s="188"/>
      <c r="BW13">
        <v>13</v>
      </c>
    </row>
    <row r="14" spans="2:75" ht="12.75" customHeight="1">
      <c r="C14" s="187" t="s">
        <v>201</v>
      </c>
      <c r="D14" s="188">
        <f>IF($A14="Quarter",HLOOKUP("Quarter"&amp;D$1,APMdata,'1 APM'!$BW14,FALSE),IF($A14="Year to date",HLOOKUP("Year to date"&amp;D$1,APMdata,'1 APM'!$BW14,FALSE),HLOOKUP($C$4&amp;D$1,APMdata,'1 APM'!$BW14,FALSE)))</f>
        <v>0</v>
      </c>
      <c r="E14" s="188">
        <f>IF($A14="Quarter",HLOOKUP("Quarter"&amp;E$1,APMdata,'1 APM'!$BW14,FALSE),IF($A14="Year to date",HLOOKUP("Year to date"&amp;E$1,APMdata,'1 APM'!$BW14,FALSE),HLOOKUP($C$4&amp;E$1,APMdata,'1 APM'!$BW14,FALSE)))</f>
        <v>0</v>
      </c>
      <c r="F14" s="188">
        <f>IF($A14="Quarter",HLOOKUP("Quarter"&amp;F$1,APMdata,'1 APM'!$BW14,FALSE),IF($A14="Year to date",HLOOKUP("Year to date"&amp;F$1,APMdata,'1 APM'!$BW14,FALSE),HLOOKUP($C$4&amp;F$1,APMdata,'1 APM'!$BW14,FALSE)))</f>
        <v>0</v>
      </c>
      <c r="G14" s="188">
        <f>IF($A14="Quarter",HLOOKUP("Quarter"&amp;G$1,APMdata,'1 APM'!$BW14,FALSE),IF($A14="Year to date",HLOOKUP("Year to date"&amp;G$1,APMdata,'1 APM'!$BW14,FALSE),HLOOKUP($C$4&amp;G$1,APMdata,'1 APM'!$BW14,FALSE)))</f>
        <v>0</v>
      </c>
      <c r="H14" s="188">
        <f>IF($A14="Quarter",HLOOKUP("Quarter"&amp;H$1,APMdata,'1 APM'!$BW14,FALSE),IF($A14="Year to date",HLOOKUP("Year to date"&amp;H$1,APMdata,'1 APM'!$BW14,FALSE),HLOOKUP($C$4&amp;H$1,APMdata,'1 APM'!$BW14,FALSE)))</f>
        <v>0</v>
      </c>
      <c r="I14" s="188">
        <f>IF($A14="Quarter",HLOOKUP("Quarter"&amp;I$1,APMdata,'1 APM'!$BW14,FALSE),IF($A14="Year to date",HLOOKUP("Year to date"&amp;I$1,APMdata,'1 APM'!$BW14,FALSE),HLOOKUP($C$4&amp;I$1,APMdata,'1 APM'!$BW14,FALSE)))</f>
        <v>0</v>
      </c>
      <c r="J14" s="188">
        <f>IF($A14="Quarter",HLOOKUP("Quarter"&amp;J$1,APMdata,'1 APM'!$BW14,FALSE),IF($A14="Year to date",HLOOKUP("Year to date"&amp;J$1,APMdata,'1 APM'!$BW14,FALSE),HLOOKUP($C$4&amp;J$1,APMdata,'1 APM'!$BW14,FALSE)))</f>
        <v>0</v>
      </c>
      <c r="K14" s="188">
        <f>IF($A14="Quarter",HLOOKUP("Quarter"&amp;K$1,APMdata,'1 APM'!$BW14,FALSE),IF($A14="Year to date",HLOOKUP("Year to date"&amp;K$1,APMdata,'1 APM'!$BW14,FALSE),HLOOKUP($C$4&amp;K$1,APMdata,'1 APM'!$BW14,FALSE)))</f>
        <v>0</v>
      </c>
      <c r="L14" s="188">
        <f>IF($A14="Quarter",HLOOKUP("Quarter"&amp;L$1,APMdata,'1 APM'!$BW14,FALSE),IF($A14="Year to date",HLOOKUP("Year to date"&amp;L$1,APMdata,'1 APM'!$BW14,FALSE),HLOOKUP($C$4&amp;L$1,APMdata,'1 APM'!$BW14,FALSE)))</f>
        <v>0</v>
      </c>
      <c r="M14" s="188">
        <f>IF($A14="Quarter",HLOOKUP("Quarter"&amp;M$1,APMdata,'1 APM'!$BW14,FALSE),IF($A14="Year to date",HLOOKUP("Year to date"&amp;M$1,APMdata,'1 APM'!$BW14,FALSE),HLOOKUP($C$4&amp;M$1,APMdata,'1 APM'!$BW14,FALSE)))</f>
        <v>0</v>
      </c>
      <c r="N14" s="188">
        <f>IF($A14="Quarter",HLOOKUP("Quarter"&amp;N$1,APMdata,'1 APM'!$BW14,FALSE),IF($A14="Year to date",HLOOKUP("Year to date"&amp;N$1,APMdata,'1 APM'!$BW14,FALSE),HLOOKUP($C$4&amp;N$1,APMdata,'1 APM'!$BW14,FALSE)))</f>
        <v>0</v>
      </c>
      <c r="O14" s="188">
        <f>IF($A14="Quarter",HLOOKUP("Quarter"&amp;O$1,APMdata,'1 APM'!$BW14,FALSE),IF($A14="Year to date",HLOOKUP("Year to date"&amp;O$1,APMdata,'1 APM'!$BW14,FALSE),HLOOKUP($C$4&amp;O$1,APMdata,'1 APM'!$BW14,FALSE)))</f>
        <v>0</v>
      </c>
      <c r="P14" s="188">
        <f>IF($A14="Quarter",HLOOKUP("Quarter"&amp;P$1,APMdata,'1 APM'!$BW14,FALSE),IF($A14="Year to date",HLOOKUP("Year to date"&amp;P$1,APMdata,'1 APM'!$BW14,FALSE),HLOOKUP($C$4&amp;P$1,APMdata,'1 APM'!$BW14,FALSE)))</f>
        <v>0</v>
      </c>
      <c r="Q14" s="188">
        <f>IF($A14="Quarter",HLOOKUP("Quarter"&amp;Q$1,APMdata,'1 APM'!$BW14,FALSE),IF($A14="Year to date",HLOOKUP("Year to date"&amp;Q$1,APMdata,'1 APM'!$BW14,FALSE),HLOOKUP($C$4&amp;Q$1,APMdata,'1 APM'!$BW14,FALSE)))</f>
        <v>0</v>
      </c>
      <c r="R14" s="188">
        <f>IF($A14="Quarter",HLOOKUP("Quarter"&amp;R$1,APMdata,'1 APM'!$BW14,FALSE),IF($A14="Year to date",HLOOKUP("Year to date"&amp;R$1,APMdata,'1 APM'!$BW14,FALSE),HLOOKUP($C$4&amp;R$1,APMdata,'1 APM'!$BW14,FALSE)))</f>
        <v>0</v>
      </c>
      <c r="S14" s="188">
        <f>IF($A14="Quarter",HLOOKUP("Quarter"&amp;S$1,APMdata,'1 APM'!$BW14,FALSE),IF($A14="Year to date",HLOOKUP("Year to date"&amp;S$1,APMdata,'1 APM'!$BW14,FALSE),HLOOKUP($C$4&amp;S$1,APMdata,'1 APM'!$BW14,FALSE)))</f>
        <v>0</v>
      </c>
      <c r="T14" s="188">
        <f>IF($A14="Quarter",HLOOKUP("Quarter"&amp;T$1,APMdata,'1 APM'!$BW14,FALSE),IF($A14="Year to date",HLOOKUP("Year to date"&amp;T$1,APMdata,'1 APM'!$BW14,FALSE),HLOOKUP($C$4&amp;T$1,APMdata,'1 APM'!$BW14,FALSE)))</f>
        <v>0</v>
      </c>
      <c r="U14" s="188">
        <f>IF($A14="Quarter",HLOOKUP("Quarter"&amp;U$1,APMdata,'1 APM'!$BW14,FALSE),IF($A14="Year to date",HLOOKUP("Year to date"&amp;U$1,APMdata,'1 APM'!$BW14,FALSE),HLOOKUP($C$4&amp;U$1,APMdata,'1 APM'!$BW14,FALSE)))</f>
        <v>0</v>
      </c>
      <c r="V14" s="188">
        <f>IF($A14="Quarter",HLOOKUP("Quarter"&amp;V$1,APMdata,'1 APM'!$BW14,FALSE),IF($A14="Year to date",HLOOKUP("Year to date"&amp;V$1,APMdata,'1 APM'!$BW14,FALSE),HLOOKUP($C$4&amp;V$1,APMdata,'1 APM'!$BW14,FALSE)))</f>
        <v>0</v>
      </c>
      <c r="W14" s="188">
        <f>IF($A14="Quarter",HLOOKUP("Quarter"&amp;W$1,APMdata,'1 APM'!$BW14,FALSE),IF($A14="Year to date",HLOOKUP("Year to date"&amp;W$1,APMdata,'1 APM'!$BW14,FALSE),HLOOKUP($C$4&amp;W$1,APMdata,'1 APM'!$BW14,FALSE)))</f>
        <v>0</v>
      </c>
      <c r="X14" s="188">
        <f>IF($A14="Quarter",HLOOKUP("Quarter"&amp;X$1,APMdata,'1 APM'!$BW14,FALSE),IF($A14="Year to date",HLOOKUP("Year to date"&amp;X$1,APMdata,'1 APM'!$BW14,FALSE),HLOOKUP($C$4&amp;X$1,APMdata,'1 APM'!$BW14,FALSE)))</f>
        <v>0</v>
      </c>
      <c r="Y14" s="188">
        <f>IF($A14="Quarter",HLOOKUP("Quarter"&amp;Y$1,APMdata,'1 APM'!$BW14,FALSE),IF($A14="Year to date",HLOOKUP("Year to date"&amp;Y$1,APMdata,'1 APM'!$BW14,FALSE),HLOOKUP($C$4&amp;Y$1,APMdata,'1 APM'!$BW14,FALSE)))</f>
        <v>0</v>
      </c>
      <c r="Z14" s="188">
        <f>IF($A14="Quarter",HLOOKUP("Quarter"&amp;Z$1,APMdata,'1 APM'!$BW14,FALSE),IF($A14="Year to date",HLOOKUP("Year to date"&amp;Z$1,APMdata,'1 APM'!$BW14,FALSE),HLOOKUP($C$4&amp;Z$1,APMdata,'1 APM'!$BW14,FALSE)))</f>
        <v>0</v>
      </c>
      <c r="AA14" s="188">
        <f>IF($A14="Quarter",HLOOKUP("Quarter"&amp;AA$1,APMdata,'1 APM'!$BW14,FALSE),IF($A14="Year to date",HLOOKUP("Year to date"&amp;AA$1,APMdata,'1 APM'!$BW14,FALSE),HLOOKUP($C$4&amp;AA$1,APMdata,'1 APM'!$BW14,FALSE)))</f>
        <v>0</v>
      </c>
      <c r="AB14" s="188">
        <f>IF($A14="Quarter",HLOOKUP("Quarter"&amp;AB$1,APMdata,'1 APM'!$BW14,FALSE),IF($A14="Year to date",HLOOKUP("Year to date"&amp;AB$1,APMdata,'1 APM'!$BW14,FALSE),HLOOKUP($C$4&amp;AB$1,APMdata,'1 APM'!$BW14,FALSE)))</f>
        <v>0</v>
      </c>
      <c r="AC14" s="188">
        <f>IF($A14="Quarter",HLOOKUP("Quarter"&amp;AC$1,APMdata,'1 APM'!$BW14,FALSE),IF($A14="Year to date",HLOOKUP("Year to date"&amp;AC$1,APMdata,'1 APM'!$BW14,FALSE),HLOOKUP($C$4&amp;AC$1,APMdata,'1 APM'!$BW14,FALSE)))</f>
        <v>0</v>
      </c>
      <c r="AD14" s="188">
        <f>IF($A14="Quarter",HLOOKUP("Quarter"&amp;AD$1,APMdata,'1 APM'!$BW14,FALSE),IF($A14="Year to date",HLOOKUP("Year to date"&amp;AD$1,APMdata,'1 APM'!$BW14,FALSE),HLOOKUP($C$4&amp;AD$1,APMdata,'1 APM'!$BW14,FALSE)))</f>
        <v>0</v>
      </c>
      <c r="AE14" s="188">
        <f>IF($A14="Quarter",HLOOKUP("Quarter"&amp;AE$1,APMdata,'1 APM'!$BW14,FALSE),IF($A14="Year to date",HLOOKUP("Year to date"&amp;AE$1,APMdata,'1 APM'!$BW14,FALSE),HLOOKUP($C$4&amp;AE$1,APMdata,'1 APM'!$BW14,FALSE)))</f>
        <v>0</v>
      </c>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c r="BH14" s="188"/>
      <c r="BI14" s="188"/>
      <c r="BJ14" s="188"/>
      <c r="BK14" s="188"/>
      <c r="BL14" s="188"/>
      <c r="BM14" s="188"/>
      <c r="BN14" s="188"/>
      <c r="BO14" s="188"/>
      <c r="BP14" s="188"/>
      <c r="BQ14" s="188"/>
      <c r="BR14" s="188"/>
      <c r="BS14" s="188"/>
      <c r="BT14" s="188"/>
      <c r="BU14" s="188"/>
      <c r="BV14" s="188"/>
      <c r="BW14">
        <v>14</v>
      </c>
    </row>
    <row r="15" spans="2:75" ht="12.75" customHeight="1">
      <c r="B15" s="91"/>
      <c r="C15" s="189" t="s">
        <v>202</v>
      </c>
      <c r="D15" s="190">
        <f>IF($A15="Quarter",HLOOKUP("Quarter"&amp;D$1,APMdata,'1 APM'!$BW15,FALSE),IF($A15="Year to date",HLOOKUP("Year to date"&amp;D$1,APMdata,'1 APM'!$BW15,FALSE),HLOOKUP($C$4&amp;D$1,APMdata,'1 APM'!$BW15,FALSE)))</f>
        <v>0</v>
      </c>
      <c r="E15" s="190">
        <f>IF($A15="Quarter",HLOOKUP("Quarter"&amp;E$1,APMdata,'1 APM'!$BW15,FALSE),IF($A15="Year to date",HLOOKUP("Year to date"&amp;E$1,APMdata,'1 APM'!$BW15,FALSE),HLOOKUP($C$4&amp;E$1,APMdata,'1 APM'!$BW15,FALSE)))</f>
        <v>0</v>
      </c>
      <c r="F15" s="190">
        <f>IF($A15="Quarter",HLOOKUP("Quarter"&amp;F$1,APMdata,'1 APM'!$BW15,FALSE),IF($A15="Year to date",HLOOKUP("Year to date"&amp;F$1,APMdata,'1 APM'!$BW15,FALSE),HLOOKUP($C$4&amp;F$1,APMdata,'1 APM'!$BW15,FALSE)))</f>
        <v>0</v>
      </c>
      <c r="G15" s="190">
        <f>IF($A15="Quarter",HLOOKUP("Quarter"&amp;G$1,APMdata,'1 APM'!$BW15,FALSE),IF($A15="Year to date",HLOOKUP("Year to date"&amp;G$1,APMdata,'1 APM'!$BW15,FALSE),HLOOKUP($C$4&amp;G$1,APMdata,'1 APM'!$BW15,FALSE)))</f>
        <v>0</v>
      </c>
      <c r="H15" s="190">
        <f>IF($A15="Quarter",HLOOKUP("Quarter"&amp;H$1,APMdata,'1 APM'!$BW15,FALSE),IF($A15="Year to date",HLOOKUP("Year to date"&amp;H$1,APMdata,'1 APM'!$BW15,FALSE),HLOOKUP($C$4&amp;H$1,APMdata,'1 APM'!$BW15,FALSE)))</f>
        <v>0</v>
      </c>
      <c r="I15" s="190">
        <f>IF($A15="Quarter",HLOOKUP("Quarter"&amp;I$1,APMdata,'1 APM'!$BW15,FALSE),IF($A15="Year to date",HLOOKUP("Year to date"&amp;I$1,APMdata,'1 APM'!$BW15,FALSE),HLOOKUP($C$4&amp;I$1,APMdata,'1 APM'!$BW15,FALSE)))</f>
        <v>0</v>
      </c>
      <c r="J15" s="190">
        <f>IF($A15="Quarter",HLOOKUP("Quarter"&amp;J$1,APMdata,'1 APM'!$BW15,FALSE),IF($A15="Year to date",HLOOKUP("Year to date"&amp;J$1,APMdata,'1 APM'!$BW15,FALSE),HLOOKUP($C$4&amp;J$1,APMdata,'1 APM'!$BW15,FALSE)))</f>
        <v>0</v>
      </c>
      <c r="K15" s="190">
        <f>IF($A15="Quarter",HLOOKUP("Quarter"&amp;K$1,APMdata,'1 APM'!$BW15,FALSE),IF($A15="Year to date",HLOOKUP("Year to date"&amp;K$1,APMdata,'1 APM'!$BW15,FALSE),HLOOKUP($C$4&amp;K$1,APMdata,'1 APM'!$BW15,FALSE)))</f>
        <v>0</v>
      </c>
      <c r="L15" s="190">
        <f>IF($A15="Quarter",HLOOKUP("Quarter"&amp;L$1,APMdata,'1 APM'!$BW15,FALSE),IF($A15="Year to date",HLOOKUP("Year to date"&amp;L$1,APMdata,'1 APM'!$BW15,FALSE),HLOOKUP($C$4&amp;L$1,APMdata,'1 APM'!$BW15,FALSE)))</f>
        <v>0</v>
      </c>
      <c r="M15" s="190">
        <f>IF($A15="Quarter",HLOOKUP("Quarter"&amp;M$1,APMdata,'1 APM'!$BW15,FALSE),IF($A15="Year to date",HLOOKUP("Year to date"&amp;M$1,APMdata,'1 APM'!$BW15,FALSE),HLOOKUP($C$4&amp;M$1,APMdata,'1 APM'!$BW15,FALSE)))</f>
        <v>0</v>
      </c>
      <c r="N15" s="190">
        <f>IF($A15="Quarter",HLOOKUP("Quarter"&amp;N$1,APMdata,'1 APM'!$BW15,FALSE),IF($A15="Year to date",HLOOKUP("Year to date"&amp;N$1,APMdata,'1 APM'!$BW15,FALSE),HLOOKUP($C$4&amp;N$1,APMdata,'1 APM'!$BW15,FALSE)))</f>
        <v>0</v>
      </c>
      <c r="O15" s="190">
        <f>IF($A15="Quarter",HLOOKUP("Quarter"&amp;O$1,APMdata,'1 APM'!$BW15,FALSE),IF($A15="Year to date",HLOOKUP("Year to date"&amp;O$1,APMdata,'1 APM'!$BW15,FALSE),HLOOKUP($C$4&amp;O$1,APMdata,'1 APM'!$BW15,FALSE)))</f>
        <v>0</v>
      </c>
      <c r="P15" s="190">
        <f>IF($A15="Quarter",HLOOKUP("Quarter"&amp;P$1,APMdata,'1 APM'!$BW15,FALSE),IF($A15="Year to date",HLOOKUP("Year to date"&amp;P$1,APMdata,'1 APM'!$BW15,FALSE),HLOOKUP($C$4&amp;P$1,APMdata,'1 APM'!$BW15,FALSE)))</f>
        <v>0</v>
      </c>
      <c r="Q15" s="190">
        <f>IF($A15="Quarter",HLOOKUP("Quarter"&amp;Q$1,APMdata,'1 APM'!$BW15,FALSE),IF($A15="Year to date",HLOOKUP("Year to date"&amp;Q$1,APMdata,'1 APM'!$BW15,FALSE),HLOOKUP($C$4&amp;Q$1,APMdata,'1 APM'!$BW15,FALSE)))</f>
        <v>0</v>
      </c>
      <c r="R15" s="190">
        <f>IF($A15="Quarter",HLOOKUP("Quarter"&amp;R$1,APMdata,'1 APM'!$BW15,FALSE),IF($A15="Year to date",HLOOKUP("Year to date"&amp;R$1,APMdata,'1 APM'!$BW15,FALSE),HLOOKUP($C$4&amp;R$1,APMdata,'1 APM'!$BW15,FALSE)))</f>
        <v>0</v>
      </c>
      <c r="S15" s="190">
        <f>IF($A15="Quarter",HLOOKUP("Quarter"&amp;S$1,APMdata,'1 APM'!$BW15,FALSE),IF($A15="Year to date",HLOOKUP("Year to date"&amp;S$1,APMdata,'1 APM'!$BW15,FALSE),HLOOKUP($C$4&amp;S$1,APMdata,'1 APM'!$BW15,FALSE)))</f>
        <v>0</v>
      </c>
      <c r="T15" s="190">
        <f>IF($A15="Quarter",HLOOKUP("Quarter"&amp;T$1,APMdata,'1 APM'!$BW15,FALSE),IF($A15="Year to date",HLOOKUP("Year to date"&amp;T$1,APMdata,'1 APM'!$BW15,FALSE),HLOOKUP($C$4&amp;T$1,APMdata,'1 APM'!$BW15,FALSE)))</f>
        <v>0</v>
      </c>
      <c r="U15" s="190">
        <f>IF($A15="Quarter",HLOOKUP("Quarter"&amp;U$1,APMdata,'1 APM'!$BW15,FALSE),IF($A15="Year to date",HLOOKUP("Year to date"&amp;U$1,APMdata,'1 APM'!$BW15,FALSE),HLOOKUP($C$4&amp;U$1,APMdata,'1 APM'!$BW15,FALSE)))</f>
        <v>0</v>
      </c>
      <c r="V15" s="190">
        <f>IF($A15="Quarter",HLOOKUP("Quarter"&amp;V$1,APMdata,'1 APM'!$BW15,FALSE),IF($A15="Year to date",HLOOKUP("Year to date"&amp;V$1,APMdata,'1 APM'!$BW15,FALSE),HLOOKUP($C$4&amp;V$1,APMdata,'1 APM'!$BW15,FALSE)))</f>
        <v>0</v>
      </c>
      <c r="W15" s="190">
        <f>IF($A15="Quarter",HLOOKUP("Quarter"&amp;W$1,APMdata,'1 APM'!$BW15,FALSE),IF($A15="Year to date",HLOOKUP("Year to date"&amp;W$1,APMdata,'1 APM'!$BW15,FALSE),HLOOKUP($C$4&amp;W$1,APMdata,'1 APM'!$BW15,FALSE)))</f>
        <v>0</v>
      </c>
      <c r="X15" s="190">
        <f>IF($A15="Quarter",HLOOKUP("Quarter"&amp;X$1,APMdata,'1 APM'!$BW15,FALSE),IF($A15="Year to date",HLOOKUP("Year to date"&amp;X$1,APMdata,'1 APM'!$BW15,FALSE),HLOOKUP($C$4&amp;X$1,APMdata,'1 APM'!$BW15,FALSE)))</f>
        <v>0</v>
      </c>
      <c r="Y15" s="190">
        <f>IF($A15="Quarter",HLOOKUP("Quarter"&amp;Y$1,APMdata,'1 APM'!$BW15,FALSE),IF($A15="Year to date",HLOOKUP("Year to date"&amp;Y$1,APMdata,'1 APM'!$BW15,FALSE),HLOOKUP($C$4&amp;Y$1,APMdata,'1 APM'!$BW15,FALSE)))</f>
        <v>0</v>
      </c>
      <c r="Z15" s="190">
        <f>IF($A15="Quarter",HLOOKUP("Quarter"&amp;Z$1,APMdata,'1 APM'!$BW15,FALSE),IF($A15="Year to date",HLOOKUP("Year to date"&amp;Z$1,APMdata,'1 APM'!$BW15,FALSE),HLOOKUP($C$4&amp;Z$1,APMdata,'1 APM'!$BW15,FALSE)))</f>
        <v>0</v>
      </c>
      <c r="AA15" s="190">
        <f>IF($A15="Quarter",HLOOKUP("Quarter"&amp;AA$1,APMdata,'1 APM'!$BW15,FALSE),IF($A15="Year to date",HLOOKUP("Year to date"&amp;AA$1,APMdata,'1 APM'!$BW15,FALSE),HLOOKUP($C$4&amp;AA$1,APMdata,'1 APM'!$BW15,FALSE)))</f>
        <v>0</v>
      </c>
      <c r="AB15" s="190">
        <f>IF($A15="Quarter",HLOOKUP("Quarter"&amp;AB$1,APMdata,'1 APM'!$BW15,FALSE),IF($A15="Year to date",HLOOKUP("Year to date"&amp;AB$1,APMdata,'1 APM'!$BW15,FALSE),HLOOKUP($C$4&amp;AB$1,APMdata,'1 APM'!$BW15,FALSE)))</f>
        <v>0</v>
      </c>
      <c r="AC15" s="190">
        <f>IF($A15="Quarter",HLOOKUP("Quarter"&amp;AC$1,APMdata,'1 APM'!$BW15,FALSE),IF($A15="Year to date",HLOOKUP("Year to date"&amp;AC$1,APMdata,'1 APM'!$BW15,FALSE),HLOOKUP($C$4&amp;AC$1,APMdata,'1 APM'!$BW15,FALSE)))</f>
        <v>0</v>
      </c>
      <c r="AD15" s="190">
        <f>IF($A15="Quarter",HLOOKUP("Quarter"&amp;AD$1,APMdata,'1 APM'!$BW15,FALSE),IF($A15="Year to date",HLOOKUP("Year to date"&amp;AD$1,APMdata,'1 APM'!$BW15,FALSE),HLOOKUP($C$4&amp;AD$1,APMdata,'1 APM'!$BW15,FALSE)))</f>
        <v>0</v>
      </c>
      <c r="AE15" s="190">
        <f>IF($A15="Quarter",HLOOKUP("Quarter"&amp;AE$1,APMdata,'1 APM'!$BW15,FALSE),IF($A15="Year to date",HLOOKUP("Year to date"&amp;AE$1,APMdata,'1 APM'!$BW15,FALSE),HLOOKUP($C$4&amp;AE$1,APMdata,'1 APM'!$BW15,FALSE)))</f>
        <v>6.8073880000000004</v>
      </c>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v>15</v>
      </c>
    </row>
    <row r="16" spans="2:75" ht="12.75" customHeight="1">
      <c r="C16" s="183" t="s">
        <v>944</v>
      </c>
      <c r="D16" s="186">
        <f>IF($A16="Quarter",HLOOKUP("Quarter"&amp;D$1,APMdata,'1 APM'!$BW16,FALSE),IF($A16="Year to date",HLOOKUP("Year to date"&amp;D$1,APMdata,'1 APM'!$BW16,FALSE),HLOOKUP($C$4&amp;D$1,APMdata,'1 APM'!$BW16,FALSE)))</f>
        <v>1586.9463938119993</v>
      </c>
      <c r="E16" s="186">
        <f>IF($A16="Quarter",HLOOKUP("Quarter"&amp;E$1,APMdata,'1 APM'!$BW16,FALSE),IF($A16="Year to date",HLOOKUP("Year to date"&amp;E$1,APMdata,'1 APM'!$BW16,FALSE),HLOOKUP($C$4&amp;E$1,APMdata,'1 APM'!$BW16,FALSE)))</f>
        <v>767.38578553999946</v>
      </c>
      <c r="F16" s="186">
        <f>IF($A16="Quarter",HLOOKUP("Quarter"&amp;F$1,APMdata,'1 APM'!$BW16,FALSE),IF($A16="Year to date",HLOOKUP("Year to date"&amp;F$1,APMdata,'1 APM'!$BW16,FALSE),HLOOKUP($C$4&amp;F$1,APMdata,'1 APM'!$BW16,FALSE)))</f>
        <v>3410.5240691599947</v>
      </c>
      <c r="G16" s="186">
        <f>IF($A16="Quarter",HLOOKUP("Quarter"&amp;G$1,APMdata,'1 APM'!$BW16,FALSE),IF($A16="Year to date",HLOOKUP("Year to date"&amp;G$1,APMdata,'1 APM'!$BW16,FALSE),HLOOKUP($C$4&amp;G$1,APMdata,'1 APM'!$BW16,FALSE)))</f>
        <v>2555.3004834899975</v>
      </c>
      <c r="H16" s="186">
        <f>IF($A16="Quarter",HLOOKUP("Quarter"&amp;H$1,APMdata,'1 APM'!$BW16,FALSE),IF($A16="Year to date",HLOOKUP("Year to date"&amp;H$1,APMdata,'1 APM'!$BW16,FALSE),HLOOKUP($C$4&amp;H$1,APMdata,'1 APM'!$BW16,FALSE)))</f>
        <v>1714.7</v>
      </c>
      <c r="I16" s="186">
        <f>IF($A16="Quarter",HLOOKUP("Quarter"&amp;I$1,APMdata,'1 APM'!$BW16,FALSE),IF($A16="Year to date",HLOOKUP("Year to date"&amp;I$1,APMdata,'1 APM'!$BW16,FALSE),HLOOKUP($C$4&amp;I$1,APMdata,'1 APM'!$BW16,FALSE)))</f>
        <v>831.77808619000109</v>
      </c>
      <c r="J16" s="186">
        <f>IF($A16="Quarter",HLOOKUP("Quarter"&amp;J$1,APMdata,'1 APM'!$BW16,FALSE),IF($A16="Year to date",HLOOKUP("Year to date"&amp;J$1,APMdata,'1 APM'!$BW16,FALSE),HLOOKUP($C$4&amp;J$1,APMdata,'1 APM'!$BW16,FALSE)))</f>
        <v>3235.8021994099931</v>
      </c>
      <c r="K16" s="186">
        <f>IF($A16="Quarter",HLOOKUP("Quarter"&amp;K$1,APMdata,'1 APM'!$BW16,FALSE),IF($A16="Year to date",HLOOKUP("Year to date"&amp;K$1,APMdata,'1 APM'!$BW16,FALSE),HLOOKUP($C$4&amp;K$1,APMdata,'1 APM'!$BW16,FALSE)))</f>
        <v>2567.900340709999</v>
      </c>
      <c r="L16" s="186">
        <f>IF($A16="Quarter",HLOOKUP("Quarter"&amp;L$1,APMdata,'1 APM'!$BW16,FALSE),IF($A16="Year to date",HLOOKUP("Year to date"&amp;L$1,APMdata,'1 APM'!$BW16,FALSE),HLOOKUP($C$4&amp;L$1,APMdata,'1 APM'!$BW16,FALSE)))</f>
        <v>1525.9838192300042</v>
      </c>
      <c r="M16" s="186">
        <f>IF($A16="Quarter",HLOOKUP("Quarter"&amp;M$1,APMdata,'1 APM'!$BW16,FALSE),IF($A16="Year to date",HLOOKUP("Year to date"&amp;M$1,APMdata,'1 APM'!$BW16,FALSE),HLOOKUP($C$4&amp;M$1,APMdata,'1 APM'!$BW16,FALSE)))</f>
        <v>840.43697613999962</v>
      </c>
      <c r="N16" s="186">
        <f>IF($A16="Quarter",HLOOKUP("Quarter"&amp;N$1,APMdata,'1 APM'!$BW16,FALSE),IF($A16="Year to date",HLOOKUP("Year to date"&amp;N$1,APMdata,'1 APM'!$BW16,FALSE),HLOOKUP($C$4&amp;N$1,APMdata,'1 APM'!$BW16,FALSE)))</f>
        <v>2152.6127312799945</v>
      </c>
      <c r="O16" s="186">
        <f>IF($A16="Quarter",HLOOKUP("Quarter"&amp;O$1,APMdata,'1 APM'!$BW16,FALSE),IF($A16="Year to date",HLOOKUP("Year to date"&amp;O$1,APMdata,'1 APM'!$BW16,FALSE),HLOOKUP($C$4&amp;O$1,APMdata,'1 APM'!$BW16,FALSE)))</f>
        <v>1598.3753019600015</v>
      </c>
      <c r="P16" s="186">
        <f>IF($A16="Quarter",HLOOKUP("Quarter"&amp;P$1,APMdata,'1 APM'!$BW16,FALSE),IF($A16="Year to date",HLOOKUP("Year to date"&amp;P$1,APMdata,'1 APM'!$BW16,FALSE),HLOOKUP($C$4&amp;P$1,APMdata,'1 APM'!$BW16,FALSE)))</f>
        <v>1199.2855743499995</v>
      </c>
      <c r="Q16" s="186">
        <f>IF($A16="Quarter",HLOOKUP("Quarter"&amp;Q$1,APMdata,'1 APM'!$BW16,FALSE),IF($A16="Year to date",HLOOKUP("Year to date"&amp;Q$1,APMdata,'1 APM'!$BW16,FALSE),HLOOKUP($C$4&amp;Q$1,APMdata,'1 APM'!$BW16,FALSE)))</f>
        <v>636.34998658999962</v>
      </c>
      <c r="R16" s="186">
        <f>IF($A16="Quarter",HLOOKUP("Quarter"&amp;R$1,APMdata,'1 APM'!$BW16,FALSE),IF($A16="Year to date",HLOOKUP("Year to date"&amp;R$1,APMdata,'1 APM'!$BW16,FALSE),HLOOKUP($C$4&amp;R$1,APMdata,'1 APM'!$BW16,FALSE)))</f>
        <v>1901.5238225400001</v>
      </c>
      <c r="S16" s="186">
        <f>IF($A16="Quarter",HLOOKUP("Quarter"&amp;S$1,APMdata,'1 APM'!$BW16,FALSE),IF($A16="Year to date",HLOOKUP("Year to date"&amp;S$1,APMdata,'1 APM'!$BW16,FALSE),HLOOKUP($C$4&amp;S$1,APMdata,'1 APM'!$BW16,FALSE)))</f>
        <v>1294.3860875299979</v>
      </c>
      <c r="T16" s="186">
        <f>IF($A16="Quarter",HLOOKUP("Quarter"&amp;T$1,APMdata,'1 APM'!$BW16,FALSE),IF($A16="Year to date",HLOOKUP("Year to date"&amp;T$1,APMdata,'1 APM'!$BW16,FALSE),HLOOKUP($C$4&amp;T$1,APMdata,'1 APM'!$BW16,FALSE)))</f>
        <v>864.82782421000149</v>
      </c>
      <c r="U16" s="186">
        <f>IF($A16="Quarter",HLOOKUP("Quarter"&amp;U$1,APMdata,'1 APM'!$BW16,FALSE),IF($A16="Year to date",HLOOKUP("Year to date"&amp;U$1,APMdata,'1 APM'!$BW16,FALSE),HLOOKUP($C$4&amp;U$1,APMdata,'1 APM'!$BW16,FALSE)))</f>
        <v>526.2128926799993</v>
      </c>
      <c r="V16" s="186">
        <f>IF($A16="Quarter",HLOOKUP("Quarter"&amp;V$1,APMdata,'1 APM'!$BW16,FALSE),IF($A16="Year to date",HLOOKUP("Year to date"&amp;V$1,APMdata,'1 APM'!$BW16,FALSE),HLOOKUP($C$4&amp;V$1,APMdata,'1 APM'!$BW16,FALSE)))</f>
        <v>1994.4655669600011</v>
      </c>
      <c r="W16" s="186">
        <f>IF($A16="Quarter",HLOOKUP("Quarter"&amp;W$1,APMdata,'1 APM'!$BW16,FALSE),IF($A16="Year to date",HLOOKUP("Year to date"&amp;W$1,APMdata,'1 APM'!$BW16,FALSE),HLOOKUP($C$4&amp;W$1,APMdata,'1 APM'!$BW16,FALSE)))</f>
        <v>1498.2938933300004</v>
      </c>
      <c r="X16" s="186">
        <f>IF($A16="Quarter",HLOOKUP("Quarter"&amp;X$1,APMdata,'1 APM'!$BW16,FALSE),IF($A16="Year to date",HLOOKUP("Year to date"&amp;X$1,APMdata,'1 APM'!$BW16,FALSE),HLOOKUP($C$4&amp;X$1,APMdata,'1 APM'!$BW16,FALSE)))</f>
        <v>943.1567774799995</v>
      </c>
      <c r="Y16" s="186">
        <f>IF($A16="Quarter",HLOOKUP("Quarter"&amp;Y$1,APMdata,'1 APM'!$BW16,FALSE),IF($A16="Year to date",HLOOKUP("Year to date"&amp;Y$1,APMdata,'1 APM'!$BW16,FALSE),HLOOKUP($C$4&amp;Y$1,APMdata,'1 APM'!$BW16,FALSE)))</f>
        <v>433.4038000000001</v>
      </c>
      <c r="Z16" s="186">
        <f>IF($A16="Quarter",HLOOKUP("Quarter"&amp;Z$1,APMdata,'1 APM'!$BW16,FALSE),IF($A16="Year to date",HLOOKUP("Year to date"&amp;Z$1,APMdata,'1 APM'!$BW16,FALSE),HLOOKUP($C$4&amp;Z$1,APMdata,'1 APM'!$BW16,FALSE)))</f>
        <v>1588.9054599999999</v>
      </c>
      <c r="AA16" s="186">
        <f>IF($A16="Quarter",HLOOKUP("Quarter"&amp;AA$1,APMdata,'1 APM'!$BW16,FALSE),IF($A16="Year to date",HLOOKUP("Year to date"&amp;AA$1,APMdata,'1 APM'!$BW16,FALSE),HLOOKUP($C$4&amp;AA$1,APMdata,'1 APM'!$BW16,FALSE)))</f>
        <v>1128.4246000000001</v>
      </c>
      <c r="AB16" s="186">
        <f>IF($A16="Quarter",HLOOKUP("Quarter"&amp;AB$1,APMdata,'1 APM'!$BW16,FALSE),IF($A16="Year to date",HLOOKUP("Year to date"&amp;AB$1,APMdata,'1 APM'!$BW16,FALSE),HLOOKUP($C$4&amp;AB$1,APMdata,'1 APM'!$BW16,FALSE)))</f>
        <v>696.53524106999987</v>
      </c>
      <c r="AC16" s="186">
        <f>IF($A16="Quarter",HLOOKUP("Quarter"&amp;AC$1,APMdata,'1 APM'!$BW16,FALSE),IF($A16="Year to date",HLOOKUP("Year to date"&amp;AC$1,APMdata,'1 APM'!$BW16,FALSE),HLOOKUP($C$4&amp;AC$1,APMdata,'1 APM'!$BW16,FALSE)))</f>
        <v>262</v>
      </c>
      <c r="AD16" s="186">
        <f>IF($A16="Quarter",HLOOKUP("Quarter"&amp;AD$1,APMdata,'1 APM'!$BW16,FALSE),IF($A16="Year to date",HLOOKUP("Year to date"&amp;AD$1,APMdata,'1 APM'!$BW16,FALSE),HLOOKUP($C$4&amp;AD$1,APMdata,'1 APM'!$BW16,FALSE)))</f>
        <v>1912.9049799999998</v>
      </c>
      <c r="AE16" s="186">
        <f>IF($A16="Quarter",HLOOKUP("Quarter"&amp;AE$1,APMdata,'1 APM'!$BW16,FALSE),IF($A16="Year to date",HLOOKUP("Year to date"&amp;AE$1,APMdata,'1 APM'!$BW16,FALSE),HLOOKUP($C$4&amp;AE$1,APMdata,'1 APM'!$BW16,FALSE)))</f>
        <v>1629.8722471600001</v>
      </c>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v>16</v>
      </c>
    </row>
    <row r="17" spans="1:75" ht="12.75" customHeight="1">
      <c r="C17" s="183"/>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86"/>
      <c r="AN17" s="191"/>
      <c r="AO17" s="191"/>
      <c r="AP17" s="191"/>
      <c r="AQ17" s="191"/>
      <c r="AR17" s="191"/>
      <c r="AS17" s="191"/>
      <c r="AT17" s="186"/>
      <c r="AU17" s="186"/>
      <c r="AV17" s="191"/>
      <c r="AW17" s="191"/>
      <c r="AX17" s="191"/>
      <c r="AY17" s="191"/>
      <c r="AZ17" s="191"/>
      <c r="BA17" s="191"/>
      <c r="BB17" s="191"/>
      <c r="BC17" s="191"/>
      <c r="BD17" s="191"/>
      <c r="BE17" s="191"/>
      <c r="BF17" s="191"/>
      <c r="BG17" s="191"/>
      <c r="BH17" s="191"/>
      <c r="BI17" s="191"/>
      <c r="BJ17" s="191"/>
      <c r="BK17" s="191"/>
      <c r="BL17" s="191"/>
      <c r="BM17" s="191"/>
      <c r="BN17" s="191"/>
      <c r="BO17" s="191"/>
      <c r="BP17" s="191"/>
      <c r="BQ17" s="191"/>
      <c r="BR17" s="191"/>
      <c r="BS17" s="191"/>
      <c r="BT17" s="191"/>
      <c r="BU17" s="191"/>
      <c r="BV17" s="191"/>
      <c r="BW17">
        <v>17</v>
      </c>
    </row>
    <row r="18" spans="1:75" ht="12.75" customHeight="1">
      <c r="C18" s="183"/>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86"/>
      <c r="AN18" s="191"/>
      <c r="AO18" s="191"/>
      <c r="AP18" s="191"/>
      <c r="AQ18" s="191"/>
      <c r="AR18" s="191"/>
      <c r="AS18" s="191"/>
      <c r="AT18" s="186"/>
      <c r="AU18" s="186"/>
      <c r="AV18" s="191"/>
      <c r="AW18" s="191"/>
      <c r="AX18" s="191"/>
      <c r="AY18" s="191"/>
      <c r="AZ18" s="191"/>
      <c r="BA18" s="191"/>
      <c r="BB18" s="191"/>
      <c r="BC18" s="191"/>
      <c r="BD18" s="191"/>
      <c r="BE18" s="191"/>
      <c r="BF18" s="191"/>
      <c r="BG18" s="191"/>
      <c r="BH18" s="191"/>
      <c r="BI18" s="191"/>
      <c r="BJ18" s="191"/>
      <c r="BK18" s="191"/>
      <c r="BL18" s="191"/>
      <c r="BM18" s="191"/>
      <c r="BN18" s="191"/>
      <c r="BO18" s="191"/>
      <c r="BP18" s="191"/>
      <c r="BQ18" s="191"/>
      <c r="BR18" s="191"/>
      <c r="BS18" s="191"/>
      <c r="BT18" s="191"/>
      <c r="BU18" s="191"/>
      <c r="BV18" s="191"/>
      <c r="BW18">
        <v>18</v>
      </c>
    </row>
    <row r="19" spans="1:75" ht="12.75" customHeight="1">
      <c r="B19" s="174"/>
      <c r="C19" s="183"/>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86"/>
      <c r="AN19" s="191"/>
      <c r="AO19" s="191"/>
      <c r="AP19" s="191"/>
      <c r="AQ19" s="191"/>
      <c r="AR19" s="191"/>
      <c r="AS19" s="191"/>
      <c r="AT19" s="186"/>
      <c r="AU19" s="186"/>
      <c r="AV19" s="191"/>
      <c r="AW19" s="191"/>
      <c r="AX19" s="191"/>
      <c r="AY19" s="191"/>
      <c r="AZ19" s="191"/>
      <c r="BA19" s="191"/>
      <c r="BB19" s="191"/>
      <c r="BC19" s="191"/>
      <c r="BD19" s="191"/>
      <c r="BE19" s="191"/>
      <c r="BF19" s="191"/>
      <c r="BG19" s="191"/>
      <c r="BH19" s="191"/>
      <c r="BI19" s="191"/>
      <c r="BJ19" s="191"/>
      <c r="BK19" s="191"/>
      <c r="BL19" s="191"/>
      <c r="BM19" s="191"/>
      <c r="BN19" s="191"/>
      <c r="BO19" s="191"/>
      <c r="BP19" s="191"/>
      <c r="BQ19" s="191"/>
      <c r="BR19" s="191"/>
      <c r="BS19" s="191"/>
      <c r="BT19" s="191"/>
      <c r="BU19" s="191"/>
      <c r="BV19" s="191"/>
      <c r="BW19">
        <v>19</v>
      </c>
    </row>
    <row r="20" spans="1:75" ht="12.75" customHeight="1">
      <c r="B20" s="174"/>
      <c r="C20" s="183"/>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86"/>
      <c r="AN20" s="191"/>
      <c r="AO20" s="191"/>
      <c r="AP20" s="191"/>
      <c r="AQ20" s="191"/>
      <c r="AR20" s="191"/>
      <c r="AS20" s="191"/>
      <c r="AT20" s="186"/>
      <c r="AU20" s="186"/>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v>20</v>
      </c>
    </row>
    <row r="21" spans="1:75" ht="12.75" customHeight="1">
      <c r="C21" s="183" t="s">
        <v>204</v>
      </c>
      <c r="D21" s="186">
        <f>IF($A21="Quarter",HLOOKUP("Quarter"&amp;D$1,APMdata,'1 APM'!$BW21,FALSE),IF($A21="Year to date",HLOOKUP("Year to date"&amp;D$1,APMdata,'1 APM'!$BW21,FALSE),HLOOKUP($C$4&amp;D$1,APMdata,'1 APM'!$BW21,FALSE)))</f>
        <v>27339.490747709999</v>
      </c>
      <c r="E21" s="186">
        <f>IF($A21="Quarter",HLOOKUP("Quarter"&amp;E$1,APMdata,'1 APM'!$BW21,FALSE),IF($A21="Year to date",HLOOKUP("Year to date"&amp;E$1,APMdata,'1 APM'!$BW21,FALSE),HLOOKUP($C$4&amp;E$1,APMdata,'1 APM'!$BW21,FALSE)))</f>
        <v>26245.856722590001</v>
      </c>
      <c r="F21" s="186">
        <f>IF($A21="Quarter",HLOOKUP("Quarter"&amp;F$1,APMdata,'1 APM'!$BW21,FALSE),IF($A21="Year to date",HLOOKUP("Year to date"&amp;F$1,APMdata,'1 APM'!$BW21,FALSE),HLOOKUP($C$4&amp;F$1,APMdata,'1 APM'!$BW21,FALSE)))</f>
        <v>27836.720387530004</v>
      </c>
      <c r="G21" s="186">
        <f>IF($A21="Quarter",HLOOKUP("Quarter"&amp;G$1,APMdata,'1 APM'!$BW21,FALSE),IF($A21="Year to date",HLOOKUP("Year to date"&amp;G$1,APMdata,'1 APM'!$BW21,FALSE),HLOOKUP($C$4&amp;G$1,APMdata,'1 APM'!$BW21,FALSE)))</f>
        <v>26985.131629660002</v>
      </c>
      <c r="H21" s="186">
        <f>IF($A21="Quarter",HLOOKUP("Quarter"&amp;H$1,APMdata,'1 APM'!$BW21,FALSE),IF($A21="Year to date",HLOOKUP("Year to date"&amp;H$1,APMdata,'1 APM'!$BW21,FALSE),HLOOKUP($C$4&amp;H$1,APMdata,'1 APM'!$BW21,FALSE)))</f>
        <v>26095</v>
      </c>
      <c r="I21" s="186">
        <f>IF($A21="Quarter",HLOOKUP("Quarter"&amp;I$1,APMdata,'1 APM'!$BW21,FALSE),IF($A21="Year to date",HLOOKUP("Year to date"&amp;I$1,APMdata,'1 APM'!$BW21,FALSE),HLOOKUP($C$4&amp;I$1,APMdata,'1 APM'!$BW21,FALSE)))</f>
        <v>25171.851254289999</v>
      </c>
      <c r="J21" s="186">
        <f>IF($A21="Quarter",HLOOKUP("Quarter"&amp;J$1,APMdata,'1 APM'!$BW21,FALSE),IF($A21="Year to date",HLOOKUP("Year to date"&amp;J$1,APMdata,'1 APM'!$BW21,FALSE),HLOOKUP($C$4&amp;J$1,APMdata,'1 APM'!$BW21,FALSE)))</f>
        <v>26213.132288000001</v>
      </c>
      <c r="K21" s="186">
        <f>IF($A21="Quarter",HLOOKUP("Quarter"&amp;K$1,APMdata,'1 APM'!$BW21,FALSE),IF($A21="Year to date",HLOOKUP("Year to date"&amp;K$1,APMdata,'1 APM'!$BW21,FALSE),HLOOKUP($C$4&amp;K$1,APMdata,'1 APM'!$BW21,FALSE)))</f>
        <v>22511.3226344</v>
      </c>
      <c r="L21" s="186">
        <f>IF($A21="Quarter",HLOOKUP("Quarter"&amp;L$1,APMdata,'1 APM'!$BW21,FALSE),IF($A21="Year to date",HLOOKUP("Year to date"&amp;L$1,APMdata,'1 APM'!$BW21,FALSE),HLOOKUP($C$4&amp;L$1,APMdata,'1 APM'!$BW21,FALSE)))</f>
        <v>21716.042453170001</v>
      </c>
      <c r="M21" s="186">
        <f>IF($A21="Quarter",HLOOKUP("Quarter"&amp;M$1,APMdata,'1 APM'!$BW21,FALSE),IF($A21="Year to date",HLOOKUP("Year to date"&amp;M$1,APMdata,'1 APM'!$BW21,FALSE),HLOOKUP($C$4&amp;M$1,APMdata,'1 APM'!$BW21,FALSE)))</f>
        <v>20660.833136879995</v>
      </c>
      <c r="N21" s="186">
        <f>IF($A21="Quarter",HLOOKUP("Quarter"&amp;N$1,APMdata,'1 APM'!$BW21,FALSE),IF($A21="Year to date",HLOOKUP("Year to date"&amp;N$1,APMdata,'1 APM'!$BW21,FALSE),HLOOKUP($C$4&amp;N$1,APMdata,'1 APM'!$BW21,FALSE)))</f>
        <v>20659.741488639993</v>
      </c>
      <c r="O21" s="186">
        <f>IF($A21="Quarter",HLOOKUP("Quarter"&amp;O$1,APMdata,'1 APM'!$BW21,FALSE),IF($A21="Year to date",HLOOKUP("Year to date"&amp;O$1,APMdata,'1 APM'!$BW21,FALSE),HLOOKUP($C$4&amp;O$1,APMdata,'1 APM'!$BW21,FALSE)))</f>
        <v>20208.823378450001</v>
      </c>
      <c r="P21" s="186">
        <f>IF($A21="Quarter",HLOOKUP("Quarter"&amp;P$1,APMdata,'1 APM'!$BW21,FALSE),IF($A21="Year to date",HLOOKUP("Year to date"&amp;P$1,APMdata,'1 APM'!$BW21,FALSE),HLOOKUP($C$4&amp;P$1,APMdata,'1 APM'!$BW21,FALSE)))</f>
        <v>19864.610736030005</v>
      </c>
      <c r="Q21" s="186">
        <f>IF($A21="Quarter",HLOOKUP("Quarter"&amp;Q$1,APMdata,'1 APM'!$BW21,FALSE),IF($A21="Year to date",HLOOKUP("Year to date"&amp;Q$1,APMdata,'1 APM'!$BW21,FALSE),HLOOKUP($C$4&amp;Q$1,APMdata,'1 APM'!$BW21,FALSE)))</f>
        <v>19258.067708909999</v>
      </c>
      <c r="R21" s="186">
        <f>IF($A21="Quarter",HLOOKUP("Quarter"&amp;R$1,APMdata,'1 APM'!$BW21,FALSE),IF($A21="Year to date",HLOOKUP("Year to date"&amp;R$1,APMdata,'1 APM'!$BW21,FALSE),HLOOKUP($C$4&amp;R$1,APMdata,'1 APM'!$BW21,FALSE)))</f>
        <v>19925.254555320007</v>
      </c>
      <c r="S21" s="186">
        <f>IF($A21="Quarter",HLOOKUP("Quarter"&amp;S$1,APMdata,'1 APM'!$BW21,FALSE),IF($A21="Year to date",HLOOKUP("Year to date"&amp;S$1,APMdata,'1 APM'!$BW21,FALSE),HLOOKUP($C$4&amp;S$1,APMdata,'1 APM'!$BW21,FALSE)))</f>
        <v>19392.81687689</v>
      </c>
      <c r="T21" s="186">
        <f>IF($A21="Quarter",HLOOKUP("Quarter"&amp;T$1,APMdata,'1 APM'!$BW21,FALSE),IF($A21="Year to date",HLOOKUP("Year to date"&amp;T$1,APMdata,'1 APM'!$BW21,FALSE),HLOOKUP($C$4&amp;T$1,APMdata,'1 APM'!$BW21,FALSE)))</f>
        <v>18790.161076489996</v>
      </c>
      <c r="U21" s="186">
        <f>IF($A21="Quarter",HLOOKUP("Quarter"&amp;U$1,APMdata,'1 APM'!$BW21,FALSE),IF($A21="Year to date",HLOOKUP("Year to date"&amp;U$1,APMdata,'1 APM'!$BW21,FALSE),HLOOKUP($C$4&amp;U$1,APMdata,'1 APM'!$BW21,FALSE)))</f>
        <v>18338.85350261</v>
      </c>
      <c r="V21" s="186">
        <f>IF($A21="Quarter",HLOOKUP("Quarter"&amp;V$1,APMdata,'1 APM'!$BW21,FALSE),IF($A21="Year to date",HLOOKUP("Year to date"&amp;V$1,APMdata,'1 APM'!$BW21,FALSE),HLOOKUP($C$4&amp;V$1,APMdata,'1 APM'!$BW21,FALSE)))</f>
        <v>18705.852638249999</v>
      </c>
      <c r="W21" s="186">
        <f>IF($A21="Quarter",HLOOKUP("Quarter"&amp;W$1,APMdata,'1 APM'!$BW21,FALSE),IF($A21="Year to date",HLOOKUP("Year to date"&amp;W$1,APMdata,'1 APM'!$BW21,FALSE),HLOOKUP($C$4&amp;W$1,APMdata,'1 APM'!$BW21,FALSE)))</f>
        <v>18742.817094410002</v>
      </c>
      <c r="X21" s="186">
        <f>IF($A21="Quarter",HLOOKUP("Quarter"&amp;X$1,APMdata,'1 APM'!$BW21,FALSE),IF($A21="Year to date",HLOOKUP("Year to date"&amp;X$1,APMdata,'1 APM'!$BW21,FALSE),HLOOKUP($C$4&amp;X$1,APMdata,'1 APM'!$BW21,FALSE)))</f>
        <v>17791.42000573</v>
      </c>
      <c r="Y21" s="186">
        <f>IF($A21="Quarter",HLOOKUP("Quarter"&amp;Y$1,APMdata,'1 APM'!$BW21,FALSE),IF($A21="Year to date",HLOOKUP("Year to date"&amp;Y$1,APMdata,'1 APM'!$BW21,FALSE),HLOOKUP($C$4&amp;Y$1,APMdata,'1 APM'!$BW21,FALSE)))</f>
        <v>17304.41509002</v>
      </c>
      <c r="Z21" s="186">
        <f>IF($A21="Quarter",HLOOKUP("Quarter"&amp;Z$1,APMdata,'1 APM'!$BW21,FALSE),IF($A21="Year to date",HLOOKUP("Year to date"&amp;Z$1,APMdata,'1 APM'!$BW21,FALSE),HLOOKUP($C$4&amp;Z$1,APMdata,'1 APM'!$BW21,FALSE)))</f>
        <v>17135.459832</v>
      </c>
      <c r="AA21" s="186">
        <f>IF($A21="Quarter",HLOOKUP("Quarter"&amp;AA$1,APMdata,'1 APM'!$BW21,FALSE),IF($A21="Year to date",HLOOKUP("Year to date"&amp;AA$1,APMdata,'1 APM'!$BW21,FALSE),HLOOKUP($C$4&amp;AA$1,APMdata,'1 APM'!$BW21,FALSE)))</f>
        <v>16654.883699999998</v>
      </c>
      <c r="AB21" s="186">
        <f>IF($A21="Quarter",HLOOKUP("Quarter"&amp;AB$1,APMdata,'1 APM'!$BW21,FALSE),IF($A21="Year to date",HLOOKUP("Year to date"&amp;AB$1,APMdata,'1 APM'!$BW21,FALSE),HLOOKUP($C$4&amp;AB$1,APMdata,'1 APM'!$BW21,FALSE)))</f>
        <v>16244.309691809998</v>
      </c>
      <c r="AC21" s="186">
        <f>IF($A21="Quarter",HLOOKUP("Quarter"&amp;AC$1,APMdata,'1 APM'!$BW21,FALSE),IF($A21="Year to date",HLOOKUP("Year to date"&amp;AC$1,APMdata,'1 APM'!$BW21,FALSE),HLOOKUP($C$4&amp;AC$1,APMdata,'1 APM'!$BW21,FALSE)))</f>
        <v>15504</v>
      </c>
      <c r="AD21" s="186">
        <f>IF($A21="Quarter",HLOOKUP("Quarter"&amp;AD$1,APMdata,'1 APM'!$BW21,FALSE),IF($A21="Year to date",HLOOKUP("Year to date"&amp;AD$1,APMdata,'1 APM'!$BW21,FALSE),HLOOKUP($C$4&amp;AD$1,APMdata,'1 APM'!$BW21,FALSE)))</f>
        <v>15902.865877999999</v>
      </c>
      <c r="AE21" s="186">
        <f>IF($A21="Quarter",HLOOKUP("Quarter"&amp;AE$1,APMdata,'1 APM'!$BW21,FALSE),IF($A21="Year to date",HLOOKUP("Year to date"&amp;AE$1,APMdata,'1 APM'!$BW21,FALSE),HLOOKUP($C$4&amp;AE$1,APMdata,'1 APM'!$BW21,FALSE)))</f>
        <v>15781.623224370029</v>
      </c>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c r="BD21" s="186"/>
      <c r="BE21" s="186"/>
      <c r="BF21" s="186"/>
      <c r="BG21" s="186"/>
      <c r="BH21" s="186"/>
      <c r="BI21" s="186"/>
      <c r="BJ21" s="186"/>
      <c r="BK21" s="186"/>
      <c r="BL21" s="186"/>
      <c r="BM21" s="186"/>
      <c r="BN21" s="186"/>
      <c r="BO21" s="186"/>
      <c r="BP21" s="186"/>
      <c r="BQ21" s="186"/>
      <c r="BR21" s="186"/>
      <c r="BS21" s="186"/>
      <c r="BT21" s="186"/>
      <c r="BU21" s="186"/>
      <c r="BV21" s="186"/>
      <c r="BW21">
        <v>21</v>
      </c>
    </row>
    <row r="22" spans="1:75" ht="12.75" customHeight="1">
      <c r="C22" s="189" t="s">
        <v>205</v>
      </c>
      <c r="D22" s="190">
        <f>IF($A22="Quarter",HLOOKUP("Quarter"&amp;D$1,APMdata,'1 APM'!$BW22,FALSE),IF($A22="Year to date",HLOOKUP("Year to date"&amp;D$1,APMdata,'1 APM'!$BW22,FALSE),HLOOKUP($C$4&amp;D$1,APMdata,'1 APM'!$BW22,FALSE)))</f>
        <v>2169.86</v>
      </c>
      <c r="E22" s="190">
        <f>IF($A22="Quarter",HLOOKUP("Quarter"&amp;E$1,APMdata,'1 APM'!$BW22,FALSE),IF($A22="Year to date",HLOOKUP("Year to date"&amp;E$1,APMdata,'1 APM'!$BW22,FALSE),HLOOKUP($C$4&amp;E$1,APMdata,'1 APM'!$BW22,FALSE)))</f>
        <v>1870.86</v>
      </c>
      <c r="F22" s="190">
        <f>IF($A22="Quarter",HLOOKUP("Quarter"&amp;F$1,APMdata,'1 APM'!$BW22,FALSE),IF($A22="Year to date",HLOOKUP("Year to date"&amp;F$1,APMdata,'1 APM'!$BW22,FALSE),HLOOKUP($C$4&amp;F$1,APMdata,'1 APM'!$BW22,FALSE)))</f>
        <v>1870.86</v>
      </c>
      <c r="G22" s="190">
        <f>IF($A22="Quarter",HLOOKUP("Quarter"&amp;G$1,APMdata,'1 APM'!$BW22,FALSE),IF($A22="Year to date",HLOOKUP("Year to date"&amp;G$1,APMdata,'1 APM'!$BW22,FALSE),HLOOKUP($C$4&amp;G$1,APMdata,'1 APM'!$BW22,FALSE)))</f>
        <v>1870.86</v>
      </c>
      <c r="H22" s="190">
        <f>IF($A22="Quarter",HLOOKUP("Quarter"&amp;H$1,APMdata,'1 APM'!$BW22,FALSE),IF($A22="Year to date",HLOOKUP("Year to date"&amp;H$1,APMdata,'1 APM'!$BW22,FALSE),HLOOKUP($C$4&amp;H$1,APMdata,'1 APM'!$BW22,FALSE)))</f>
        <v>1871</v>
      </c>
      <c r="I22" s="190">
        <f>IF($A22="Quarter",HLOOKUP("Quarter"&amp;I$1,APMdata,'1 APM'!$BW22,FALSE),IF($A22="Year to date",HLOOKUP("Year to date"&amp;I$1,APMdata,'1 APM'!$BW22,FALSE),HLOOKUP($C$4&amp;I$1,APMdata,'1 APM'!$BW22,FALSE)))</f>
        <v>1820.86</v>
      </c>
      <c r="J22" s="190">
        <f>IF($A22="Quarter",HLOOKUP("Quarter"&amp;J$1,APMdata,'1 APM'!$BW22,FALSE),IF($A22="Year to date",HLOOKUP("Year to date"&amp;J$1,APMdata,'1 APM'!$BW22,FALSE),HLOOKUP($C$4&amp;J$1,APMdata,'1 APM'!$BW22,FALSE)))</f>
        <v>1820.86</v>
      </c>
      <c r="K22" s="190">
        <f>IF($A22="Quarter",HLOOKUP("Quarter"&amp;K$1,APMdata,'1 APM'!$BW22,FALSE),IF($A22="Year to date",HLOOKUP("Year to date"&amp;K$1,APMdata,'1 APM'!$BW22,FALSE),HLOOKUP($C$4&amp;K$1,APMdata,'1 APM'!$BW22,FALSE)))</f>
        <v>1720.9208404799999</v>
      </c>
      <c r="L22" s="190">
        <f>IF($A22="Quarter",HLOOKUP("Quarter"&amp;L$1,APMdata,'1 APM'!$BW22,FALSE),IF($A22="Year to date",HLOOKUP("Year to date"&amp;L$1,APMdata,'1 APM'!$BW22,FALSE),HLOOKUP($C$4&amp;L$1,APMdata,'1 APM'!$BW22,FALSE)))</f>
        <v>1919.86</v>
      </c>
      <c r="M22" s="190">
        <f>IF($A22="Quarter",HLOOKUP("Quarter"&amp;M$1,APMdata,'1 APM'!$BW22,FALSE),IF($A22="Year to date",HLOOKUP("Year to date"&amp;M$1,APMdata,'1 APM'!$BW22,FALSE),HLOOKUP($C$4&amp;M$1,APMdata,'1 APM'!$BW22,FALSE)))</f>
        <v>1500</v>
      </c>
      <c r="N22" s="190">
        <f>IF($A22="Quarter",HLOOKUP("Quarter"&amp;N$1,APMdata,'1 APM'!$BW22,FALSE),IF($A22="Year to date",HLOOKUP("Year to date"&amp;N$1,APMdata,'1 APM'!$BW22,FALSE),HLOOKUP($C$4&amp;N$1,APMdata,'1 APM'!$BW22,FALSE)))</f>
        <v>1000</v>
      </c>
      <c r="O22" s="190">
        <f>IF($A22="Quarter",HLOOKUP("Quarter"&amp;O$1,APMdata,'1 APM'!$BW22,FALSE),IF($A22="Year to date",HLOOKUP("Year to date"&amp;O$1,APMdata,'1 APM'!$BW22,FALSE),HLOOKUP($C$4&amp;O$1,APMdata,'1 APM'!$BW22,FALSE)))</f>
        <v>1000</v>
      </c>
      <c r="P22" s="190">
        <f>IF($A22="Quarter",HLOOKUP("Quarter"&amp;P$1,APMdata,'1 APM'!$BW22,FALSE),IF($A22="Year to date",HLOOKUP("Year to date"&amp;P$1,APMdata,'1 APM'!$BW22,FALSE),HLOOKUP($C$4&amp;P$1,APMdata,'1 APM'!$BW22,FALSE)))</f>
        <v>1000</v>
      </c>
      <c r="Q22" s="190">
        <f>IF($A22="Quarter",HLOOKUP("Quarter"&amp;Q$1,APMdata,'1 APM'!$BW22,FALSE),IF($A22="Year to date",HLOOKUP("Year to date"&amp;Q$1,APMdata,'1 APM'!$BW22,FALSE),HLOOKUP($C$4&amp;Q$1,APMdata,'1 APM'!$BW22,FALSE)))</f>
        <v>1000</v>
      </c>
      <c r="R22" s="190">
        <f>IF($A22="Quarter",HLOOKUP("Quarter"&amp;R$1,APMdata,'1 APM'!$BW22,FALSE),IF($A22="Year to date",HLOOKUP("Year to date"&amp;R$1,APMdata,'1 APM'!$BW22,FALSE),HLOOKUP($C$4&amp;R$1,APMdata,'1 APM'!$BW22,FALSE)))</f>
        <v>1000</v>
      </c>
      <c r="S22" s="190">
        <f>IF($A22="Quarter",HLOOKUP("Quarter"&amp;S$1,APMdata,'1 APM'!$BW22,FALSE),IF($A22="Year to date",HLOOKUP("Year to date"&amp;S$1,APMdata,'1 APM'!$BW22,FALSE),HLOOKUP($C$4&amp;S$1,APMdata,'1 APM'!$BW22,FALSE)))</f>
        <v>1000</v>
      </c>
      <c r="T22" s="190">
        <f>IF($A22="Quarter",HLOOKUP("Quarter"&amp;T$1,APMdata,'1 APM'!$BW22,FALSE),IF($A22="Year to date",HLOOKUP("Year to date"&amp;T$1,APMdata,'1 APM'!$BW22,FALSE),HLOOKUP($C$4&amp;T$1,APMdata,'1 APM'!$BW22,FALSE)))</f>
        <v>1000</v>
      </c>
      <c r="U22" s="190">
        <f>IF($A22="Quarter",HLOOKUP("Quarter"&amp;U$1,APMdata,'1 APM'!$BW22,FALSE),IF($A22="Year to date",HLOOKUP("Year to date"&amp;U$1,APMdata,'1 APM'!$BW22,FALSE),HLOOKUP($C$4&amp;U$1,APMdata,'1 APM'!$BW22,FALSE)))</f>
        <v>1000</v>
      </c>
      <c r="V22" s="190">
        <f>IF($A22="Quarter",HLOOKUP("Quarter"&amp;V$1,APMdata,'1 APM'!$BW22,FALSE),IF($A22="Year to date",HLOOKUP("Year to date"&amp;V$1,APMdata,'1 APM'!$BW22,FALSE),HLOOKUP($C$4&amp;V$1,APMdata,'1 APM'!$BW22,FALSE)))</f>
        <v>1000</v>
      </c>
      <c r="W22" s="190">
        <f>IF($A22="Quarter",HLOOKUP("Quarter"&amp;W$1,APMdata,'1 APM'!$BW22,FALSE),IF($A22="Year to date",HLOOKUP("Year to date"&amp;W$1,APMdata,'1 APM'!$BW22,FALSE),HLOOKUP($C$4&amp;W$1,APMdata,'1 APM'!$BW22,FALSE)))</f>
        <v>1000</v>
      </c>
      <c r="X22" s="190">
        <f>IF($A22="Quarter",HLOOKUP("Quarter"&amp;X$1,APMdata,'1 APM'!$BW22,FALSE),IF($A22="Year to date",HLOOKUP("Year to date"&amp;X$1,APMdata,'1 APM'!$BW22,FALSE),HLOOKUP($C$4&amp;X$1,APMdata,'1 APM'!$BW22,FALSE)))</f>
        <v>650</v>
      </c>
      <c r="Y22" s="190">
        <f>IF($A22="Quarter",HLOOKUP("Quarter"&amp;Y$1,APMdata,'1 APM'!$BW22,FALSE),IF($A22="Year to date",HLOOKUP("Year to date"&amp;Y$1,APMdata,'1 APM'!$BW22,FALSE),HLOOKUP($C$4&amp;Y$1,APMdata,'1 APM'!$BW22,FALSE)))</f>
        <v>650</v>
      </c>
      <c r="Z22" s="190">
        <f>IF($A22="Quarter",HLOOKUP("Quarter"&amp;Z$1,APMdata,'1 APM'!$BW22,FALSE),IF($A22="Year to date",HLOOKUP("Year to date"&amp;Z$1,APMdata,'1 APM'!$BW22,FALSE),HLOOKUP($C$4&amp;Z$1,APMdata,'1 APM'!$BW22,FALSE)))</f>
        <v>650</v>
      </c>
      <c r="AA22" s="190">
        <f>IF($A22="Quarter",HLOOKUP("Quarter"&amp;AA$1,APMdata,'1 APM'!$BW22,FALSE),IF($A22="Year to date",HLOOKUP("Year to date"&amp;AA$1,APMdata,'1 APM'!$BW22,FALSE),HLOOKUP($C$4&amp;AA$1,APMdata,'1 APM'!$BW22,FALSE)))</f>
        <v>650</v>
      </c>
      <c r="AB22" s="190">
        <f>IF($A22="Quarter",HLOOKUP("Quarter"&amp;AB$1,APMdata,'1 APM'!$BW22,FALSE),IF($A22="Year to date",HLOOKUP("Year to date"&amp;AB$1,APMdata,'1 APM'!$BW22,FALSE),HLOOKUP($C$4&amp;AB$1,APMdata,'1 APM'!$BW22,FALSE)))</f>
        <v>650</v>
      </c>
      <c r="AC22" s="190">
        <f>IF($A22="Quarter",HLOOKUP("Quarter"&amp;AC$1,APMdata,'1 APM'!$BW22,FALSE),IF($A22="Year to date",HLOOKUP("Year to date"&amp;AC$1,APMdata,'1 APM'!$BW22,FALSE),HLOOKUP($C$4&amp;AC$1,APMdata,'1 APM'!$BW22,FALSE)))</f>
        <v>300</v>
      </c>
      <c r="AD22" s="190">
        <f>IF($A22="Quarter",HLOOKUP("Quarter"&amp;AD$1,APMdata,'1 APM'!$BW22,FALSE),IF($A22="Year to date",HLOOKUP("Year to date"&amp;AD$1,APMdata,'1 APM'!$BW22,FALSE),HLOOKUP($C$4&amp;AD$1,APMdata,'1 APM'!$BW22,FALSE)))</f>
        <v>300.00475699999998</v>
      </c>
      <c r="AE22" s="190">
        <f>IF($A22="Quarter",HLOOKUP("Quarter"&amp;AE$1,APMdata,'1 APM'!$BW22,FALSE),IF($A22="Year to date",HLOOKUP("Year to date"&amp;AE$1,APMdata,'1 APM'!$BW22,FALSE),HLOOKUP($C$4&amp;AE$1,APMdata,'1 APM'!$BW22,FALSE)))</f>
        <v>493.44836554</v>
      </c>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90"/>
      <c r="BC22" s="190"/>
      <c r="BD22" s="190"/>
      <c r="BE22" s="190"/>
      <c r="BF22" s="190"/>
      <c r="BG22" s="190"/>
      <c r="BH22" s="190"/>
      <c r="BI22" s="190"/>
      <c r="BJ22" s="190"/>
      <c r="BK22" s="190"/>
      <c r="BL22" s="190"/>
      <c r="BM22" s="190"/>
      <c r="BN22" s="190"/>
      <c r="BO22" s="190"/>
      <c r="BP22" s="190"/>
      <c r="BQ22" s="190"/>
      <c r="BR22" s="190"/>
      <c r="BS22" s="190"/>
      <c r="BT22" s="190"/>
      <c r="BU22" s="190"/>
      <c r="BV22" s="190"/>
      <c r="BW22">
        <v>22</v>
      </c>
    </row>
    <row r="23" spans="1:75" ht="12.75" customHeight="1">
      <c r="C23" s="183" t="s">
        <v>206</v>
      </c>
      <c r="D23" s="186">
        <f>IF($A23="Quarter",HLOOKUP("Quarter"&amp;D$1,APMdata,'1 APM'!$BW23,FALSE),IF($A23="Year to date",HLOOKUP("Year to date"&amp;D$1,APMdata,'1 APM'!$BW23,FALSE),HLOOKUP($C$4&amp;D$1,APMdata,'1 APM'!$BW23,FALSE)))</f>
        <v>25169.630747709998</v>
      </c>
      <c r="E23" s="186">
        <f>IF($A23="Quarter",HLOOKUP("Quarter"&amp;E$1,APMdata,'1 APM'!$BW23,FALSE),IF($A23="Year to date",HLOOKUP("Year to date"&amp;E$1,APMdata,'1 APM'!$BW23,FALSE),HLOOKUP($C$4&amp;E$1,APMdata,'1 APM'!$BW23,FALSE)))</f>
        <v>24374.99672259</v>
      </c>
      <c r="F23" s="186">
        <f>IF($A23="Quarter",HLOOKUP("Quarter"&amp;F$1,APMdata,'1 APM'!$BW23,FALSE),IF($A23="Year to date",HLOOKUP("Year to date"&amp;F$1,APMdata,'1 APM'!$BW23,FALSE),HLOOKUP($C$4&amp;F$1,APMdata,'1 APM'!$BW23,FALSE)))</f>
        <v>25965.860387530003</v>
      </c>
      <c r="G23" s="186">
        <f>IF($A23="Quarter",HLOOKUP("Quarter"&amp;G$1,APMdata,'1 APM'!$BW23,FALSE),IF($A23="Year to date",HLOOKUP("Year to date"&amp;G$1,APMdata,'1 APM'!$BW23,FALSE),HLOOKUP($C$4&amp;G$1,APMdata,'1 APM'!$BW23,FALSE)))</f>
        <v>25114.271629660001</v>
      </c>
      <c r="H23" s="186">
        <f>IF($A23="Quarter",HLOOKUP("Quarter"&amp;H$1,APMdata,'1 APM'!$BW23,FALSE),IF($A23="Year to date",HLOOKUP("Year to date"&amp;H$1,APMdata,'1 APM'!$BW23,FALSE),HLOOKUP($C$4&amp;H$1,APMdata,'1 APM'!$BW23,FALSE)))</f>
        <v>24223.9</v>
      </c>
      <c r="I23" s="186">
        <f>IF($A23="Quarter",HLOOKUP("Quarter"&amp;I$1,APMdata,'1 APM'!$BW23,FALSE),IF($A23="Year to date",HLOOKUP("Year to date"&amp;I$1,APMdata,'1 APM'!$BW23,FALSE),HLOOKUP($C$4&amp;I$1,APMdata,'1 APM'!$BW23,FALSE)))</f>
        <v>23350.991254289998</v>
      </c>
      <c r="J23" s="186">
        <f>IF($A23="Quarter",HLOOKUP("Quarter"&amp;J$1,APMdata,'1 APM'!$BW23,FALSE),IF($A23="Year to date",HLOOKUP("Year to date"&amp;J$1,APMdata,'1 APM'!$BW23,FALSE),HLOOKUP($C$4&amp;J$1,APMdata,'1 APM'!$BW23,FALSE)))</f>
        <v>24392.272288</v>
      </c>
      <c r="K23" s="186">
        <f>IF($A23="Quarter",HLOOKUP("Quarter"&amp;K$1,APMdata,'1 APM'!$BW23,FALSE),IF($A23="Year to date",HLOOKUP("Year to date"&amp;K$1,APMdata,'1 APM'!$BW23,FALSE),HLOOKUP($C$4&amp;K$1,APMdata,'1 APM'!$BW23,FALSE)))</f>
        <v>20790.401793919998</v>
      </c>
      <c r="L23" s="186">
        <f>IF($A23="Quarter",HLOOKUP("Quarter"&amp;L$1,APMdata,'1 APM'!$BW23,FALSE),IF($A23="Year to date",HLOOKUP("Year to date"&amp;L$1,APMdata,'1 APM'!$BW23,FALSE),HLOOKUP($C$4&amp;L$1,APMdata,'1 APM'!$BW23,FALSE)))</f>
        <v>19796.18245317</v>
      </c>
      <c r="M23" s="186">
        <f>IF($A23="Quarter",HLOOKUP("Quarter"&amp;M$1,APMdata,'1 APM'!$BW23,FALSE),IF($A23="Year to date",HLOOKUP("Year to date"&amp;M$1,APMdata,'1 APM'!$BW23,FALSE),HLOOKUP($C$4&amp;M$1,APMdata,'1 APM'!$BW23,FALSE)))</f>
        <v>19160.833136879995</v>
      </c>
      <c r="N23" s="186">
        <f>IF($A23="Quarter",HLOOKUP("Quarter"&amp;N$1,APMdata,'1 APM'!$BW23,FALSE),IF($A23="Year to date",HLOOKUP("Year to date"&amp;N$1,APMdata,'1 APM'!$BW23,FALSE),HLOOKUP($C$4&amp;N$1,APMdata,'1 APM'!$BW23,FALSE)))</f>
        <v>19659.741488639993</v>
      </c>
      <c r="O23" s="186">
        <f>IF($A23="Quarter",HLOOKUP("Quarter"&amp;O$1,APMdata,'1 APM'!$BW23,FALSE),IF($A23="Year to date",HLOOKUP("Year to date"&amp;O$1,APMdata,'1 APM'!$BW23,FALSE),HLOOKUP($C$4&amp;O$1,APMdata,'1 APM'!$BW23,FALSE)))</f>
        <v>19208.823378450001</v>
      </c>
      <c r="P23" s="186">
        <f>IF($A23="Quarter",HLOOKUP("Quarter"&amp;P$1,APMdata,'1 APM'!$BW23,FALSE),IF($A23="Year to date",HLOOKUP("Year to date"&amp;P$1,APMdata,'1 APM'!$BW23,FALSE),HLOOKUP($C$4&amp;P$1,APMdata,'1 APM'!$BW23,FALSE)))</f>
        <v>18864.610736030005</v>
      </c>
      <c r="Q23" s="186">
        <f>IF($A23="Quarter",HLOOKUP("Quarter"&amp;Q$1,APMdata,'1 APM'!$BW23,FALSE),IF($A23="Year to date",HLOOKUP("Year to date"&amp;Q$1,APMdata,'1 APM'!$BW23,FALSE),HLOOKUP($C$4&amp;Q$1,APMdata,'1 APM'!$BW23,FALSE)))</f>
        <v>18258.067708909999</v>
      </c>
      <c r="R23" s="186">
        <f>IF($A23="Quarter",HLOOKUP("Quarter"&amp;R$1,APMdata,'1 APM'!$BW23,FALSE),IF($A23="Year to date",HLOOKUP("Year to date"&amp;R$1,APMdata,'1 APM'!$BW23,FALSE),HLOOKUP($C$4&amp;R$1,APMdata,'1 APM'!$BW23,FALSE)))</f>
        <v>18925.254555320007</v>
      </c>
      <c r="S23" s="186">
        <f>IF($A23="Quarter",HLOOKUP("Quarter"&amp;S$1,APMdata,'1 APM'!$BW23,FALSE),IF($A23="Year to date",HLOOKUP("Year to date"&amp;S$1,APMdata,'1 APM'!$BW23,FALSE),HLOOKUP($C$4&amp;S$1,APMdata,'1 APM'!$BW23,FALSE)))</f>
        <v>18392.81687689</v>
      </c>
      <c r="T23" s="186">
        <f>IF($A23="Quarter",HLOOKUP("Quarter"&amp;T$1,APMdata,'1 APM'!$BW23,FALSE),IF($A23="Year to date",HLOOKUP("Year to date"&amp;T$1,APMdata,'1 APM'!$BW23,FALSE),HLOOKUP($C$4&amp;T$1,APMdata,'1 APM'!$BW23,FALSE)))</f>
        <v>17790.161076489996</v>
      </c>
      <c r="U23" s="186">
        <f>IF($A23="Quarter",HLOOKUP("Quarter"&amp;U$1,APMdata,'1 APM'!$BW23,FALSE),IF($A23="Year to date",HLOOKUP("Year to date"&amp;U$1,APMdata,'1 APM'!$BW23,FALSE),HLOOKUP($C$4&amp;U$1,APMdata,'1 APM'!$BW23,FALSE)))</f>
        <v>17338.85350261</v>
      </c>
      <c r="V23" s="186">
        <f>IF($A23="Quarter",HLOOKUP("Quarter"&amp;V$1,APMdata,'1 APM'!$BW23,FALSE),IF($A23="Year to date",HLOOKUP("Year to date"&amp;V$1,APMdata,'1 APM'!$BW23,FALSE),HLOOKUP($C$4&amp;V$1,APMdata,'1 APM'!$BW23,FALSE)))</f>
        <v>17705.852638249999</v>
      </c>
      <c r="W23" s="186">
        <f>IF($A23="Quarter",HLOOKUP("Quarter"&amp;W$1,APMdata,'1 APM'!$BW23,FALSE),IF($A23="Year to date",HLOOKUP("Year to date"&amp;W$1,APMdata,'1 APM'!$BW23,FALSE),HLOOKUP($C$4&amp;W$1,APMdata,'1 APM'!$BW23,FALSE)))</f>
        <v>17742.817094410002</v>
      </c>
      <c r="X23" s="186">
        <f>IF($A23="Quarter",HLOOKUP("Quarter"&amp;X$1,APMdata,'1 APM'!$BW23,FALSE),IF($A23="Year to date",HLOOKUP("Year to date"&amp;X$1,APMdata,'1 APM'!$BW23,FALSE),HLOOKUP($C$4&amp;X$1,APMdata,'1 APM'!$BW23,FALSE)))</f>
        <v>17141.42000573</v>
      </c>
      <c r="Y23" s="186">
        <f>IF($A23="Quarter",HLOOKUP("Quarter"&amp;Y$1,APMdata,'1 APM'!$BW23,FALSE),IF($A23="Year to date",HLOOKUP("Year to date"&amp;Y$1,APMdata,'1 APM'!$BW23,FALSE),HLOOKUP($C$4&amp;Y$1,APMdata,'1 APM'!$BW23,FALSE)))</f>
        <v>16654.41509002</v>
      </c>
      <c r="Z23" s="186">
        <f>IF($A23="Quarter",HLOOKUP("Quarter"&amp;Z$1,APMdata,'1 APM'!$BW23,FALSE),IF($A23="Year to date",HLOOKUP("Year to date"&amp;Z$1,APMdata,'1 APM'!$BW23,FALSE),HLOOKUP($C$4&amp;Z$1,APMdata,'1 APM'!$BW23,FALSE)))</f>
        <v>16485.459832</v>
      </c>
      <c r="AA23" s="186">
        <f>IF($A23="Quarter",HLOOKUP("Quarter"&amp;AA$1,APMdata,'1 APM'!$BW23,FALSE),IF($A23="Year to date",HLOOKUP("Year to date"&amp;AA$1,APMdata,'1 APM'!$BW23,FALSE),HLOOKUP($C$4&amp;AA$1,APMdata,'1 APM'!$BW23,FALSE)))</f>
        <v>16004.8837</v>
      </c>
      <c r="AB23" s="186">
        <f>IF($A23="Quarter",HLOOKUP("Quarter"&amp;AB$1,APMdata,'1 APM'!$BW23,FALSE),IF($A23="Year to date",HLOOKUP("Year to date"&amp;AB$1,APMdata,'1 APM'!$BW23,FALSE),HLOOKUP($C$4&amp;AB$1,APMdata,'1 APM'!$BW23,FALSE)))</f>
        <v>15594.309691809998</v>
      </c>
      <c r="AC23" s="186">
        <f>IF($A23="Quarter",HLOOKUP("Quarter"&amp;AC$1,APMdata,'1 APM'!$BW23,FALSE),IF($A23="Year to date",HLOOKUP("Year to date"&amp;AC$1,APMdata,'1 APM'!$BW23,FALSE),HLOOKUP($C$4&amp;AC$1,APMdata,'1 APM'!$BW23,FALSE)))</f>
        <v>15204</v>
      </c>
      <c r="AD23" s="186">
        <f>IF($A23="Quarter",HLOOKUP("Quarter"&amp;AD$1,APMdata,'1 APM'!$BW23,FALSE),IF($A23="Year to date",HLOOKUP("Year to date"&amp;AD$1,APMdata,'1 APM'!$BW23,FALSE),HLOOKUP($C$4&amp;AD$1,APMdata,'1 APM'!$BW23,FALSE)))</f>
        <v>15602.861120999998</v>
      </c>
      <c r="AE23" s="186">
        <f>IF($A23="Quarter",HLOOKUP("Quarter"&amp;AE$1,APMdata,'1 APM'!$BW23,FALSE),IF($A23="Year to date",HLOOKUP("Year to date"&amp;AE$1,APMdata,'1 APM'!$BW23,FALSE),HLOOKUP($C$4&amp;AE$1,APMdata,'1 APM'!$BW23,FALSE)))</f>
        <v>15288.174858830029</v>
      </c>
      <c r="AF23" s="186"/>
      <c r="AG23" s="186"/>
      <c r="AH23" s="186"/>
      <c r="AI23" s="186"/>
      <c r="AJ23" s="186"/>
      <c r="AK23" s="186"/>
      <c r="AL23" s="186"/>
      <c r="AM23" s="186"/>
      <c r="AN23" s="186"/>
      <c r="AO23" s="186"/>
      <c r="AP23" s="186"/>
      <c r="AQ23" s="186"/>
      <c r="AR23" s="186"/>
      <c r="AS23" s="186"/>
      <c r="AT23" s="186"/>
      <c r="AU23" s="186"/>
      <c r="AV23" s="186"/>
      <c r="AW23" s="186"/>
      <c r="AX23" s="186"/>
      <c r="AY23" s="186"/>
      <c r="AZ23" s="186"/>
      <c r="BA23" s="186"/>
      <c r="BB23" s="186"/>
      <c r="BC23" s="186"/>
      <c r="BD23" s="186"/>
      <c r="BE23" s="186"/>
      <c r="BF23" s="186"/>
      <c r="BG23" s="186"/>
      <c r="BH23" s="186"/>
      <c r="BI23" s="186"/>
      <c r="BJ23" s="186"/>
      <c r="BK23" s="186"/>
      <c r="BL23" s="186"/>
      <c r="BM23" s="186"/>
      <c r="BN23" s="186"/>
      <c r="BO23" s="186"/>
      <c r="BP23" s="186"/>
      <c r="BQ23" s="186"/>
      <c r="BR23" s="186"/>
      <c r="BS23" s="186"/>
      <c r="BT23" s="186"/>
      <c r="BU23" s="186"/>
      <c r="BV23" s="186"/>
      <c r="BW23">
        <v>23</v>
      </c>
    </row>
    <row r="24" spans="1:75" ht="12.75" customHeight="1">
      <c r="B24" s="174"/>
      <c r="C24" s="183"/>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86"/>
      <c r="AU24" s="186"/>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v>24</v>
      </c>
    </row>
    <row r="25" spans="1:75" ht="12.75" customHeight="1">
      <c r="B25" s="174"/>
      <c r="C25" s="183"/>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86"/>
      <c r="AU25" s="186"/>
      <c r="AV25" s="191"/>
      <c r="AW25" s="191"/>
      <c r="AX25" s="191"/>
      <c r="AY25" s="191"/>
      <c r="AZ25" s="191"/>
      <c r="BA25" s="191"/>
      <c r="BB25" s="191"/>
      <c r="BC25" s="191"/>
      <c r="BD25" s="186"/>
      <c r="BE25" s="191"/>
      <c r="BF25" s="191"/>
      <c r="BG25" s="191"/>
      <c r="BH25" s="191"/>
      <c r="BI25" s="191"/>
      <c r="BJ25" s="191"/>
      <c r="BK25" s="191"/>
      <c r="BL25" s="191"/>
      <c r="BM25" s="191"/>
      <c r="BN25" s="191"/>
      <c r="BO25" s="191"/>
      <c r="BP25" s="191"/>
      <c r="BQ25" s="191"/>
      <c r="BR25" s="191"/>
      <c r="BS25" s="191"/>
      <c r="BT25" s="191"/>
      <c r="BU25" s="191"/>
      <c r="BV25" s="191"/>
      <c r="BW25">
        <v>25</v>
      </c>
    </row>
    <row r="26" spans="1:75" ht="12.75" customHeight="1">
      <c r="A26" t="s">
        <v>197</v>
      </c>
      <c r="C26" s="184" t="s">
        <v>207</v>
      </c>
      <c r="D26" s="186">
        <f>IF($A26="Quarter",HLOOKUP("Quarter"&amp;D$1,APMdata,'1 APM'!$BW26,FALSE),IF($A26="Year to date",HLOOKUP("Year to date"&amp;D$1,APMdata,'1 APM'!$BW26,FALSE),HLOOKUP($C$4&amp;D$1,APMdata,'1 APM'!$BW26,FALSE)))</f>
        <v>25170.162619276671</v>
      </c>
      <c r="E26" s="186">
        <f>IF($A26="Quarter",HLOOKUP("Quarter"&amp;E$1,APMdata,'1 APM'!$BW26,FALSE),IF($A26="Year to date",HLOOKUP("Year to date"&amp;E$1,APMdata,'1 APM'!$BW26,FALSE),HLOOKUP($C$4&amp;E$1,APMdata,'1 APM'!$BW26,FALSE)))</f>
        <v>25170.428555060003</v>
      </c>
      <c r="F26" s="186">
        <f>IF($A26="Quarter",HLOOKUP("Quarter"&amp;F$1,APMdata,'1 APM'!$BW26,FALSE),IF($A26="Year to date",HLOOKUP("Year to date"&amp;F$1,APMdata,'1 APM'!$BW26,FALSE),HLOOKUP($C$4&amp;F$1,APMdata,'1 APM'!$BW26,FALSE)))</f>
        <v>24609.460932066002</v>
      </c>
      <c r="G26" s="186">
        <f>IF($A26="Quarter",HLOOKUP("Quarter"&amp;G$1,APMdata,'1 APM'!$BW26,FALSE),IF($A26="Year to date",HLOOKUP("Year to date"&amp;G$1,APMdata,'1 APM'!$BW26,FALSE),HLOOKUP($C$4&amp;G$1,APMdata,'1 APM'!$BW26,FALSE)))</f>
        <v>24270.3610682</v>
      </c>
      <c r="H26" s="186">
        <f>IF($A26="Quarter",HLOOKUP("Quarter"&amp;H$1,APMdata,'1 APM'!$BW26,FALSE),IF($A26="Year to date",HLOOKUP("Year to date"&amp;H$1,APMdata,'1 APM'!$BW26,FALSE),HLOOKUP($C$4&amp;H$1,APMdata,'1 APM'!$BW26,FALSE)))</f>
        <v>23989.1</v>
      </c>
      <c r="I26" s="186">
        <f>IF($A26="Quarter",HLOOKUP("Quarter"&amp;I$1,APMdata,'1 APM'!$BW26,FALSE),IF($A26="Year to date",HLOOKUP("Year to date"&amp;I$1,APMdata,'1 APM'!$BW26,FALSE),HLOOKUP($C$4&amp;I$1,APMdata,'1 APM'!$BW26,FALSE)))</f>
        <v>23871.631771144999</v>
      </c>
      <c r="J26" s="186">
        <f>IF($A26="Quarter",HLOOKUP("Quarter"&amp;J$1,APMdata,'1 APM'!$BW26,FALSE),IF($A26="Year to date",HLOOKUP("Year to date"&amp;J$1,APMdata,'1 APM'!$BW26,FALSE),HLOOKUP($C$4&amp;J$1,APMdata,'1 APM'!$BW26,FALSE)))</f>
        <v>20443.101012088748</v>
      </c>
      <c r="K26" s="186">
        <f>IF($A26="Quarter",HLOOKUP("Quarter"&amp;K$1,APMdata,'1 APM'!$BW26,FALSE),IF($A26="Year to date",HLOOKUP("Year to date"&amp;K$1,APMdata,'1 APM'!$BW26,FALSE),HLOOKUP($C$4&amp;K$1,APMdata,'1 APM'!$BW26,FALSE)))</f>
        <v>19851.789718152497</v>
      </c>
      <c r="L26" s="186">
        <f>IF($A26="Quarter",HLOOKUP("Quarter"&amp;L$1,APMdata,'1 APM'!$BW26,FALSE),IF($A26="Year to date",HLOOKUP("Year to date"&amp;L$1,APMdata,'1 APM'!$BW26,FALSE),HLOOKUP($C$4&amp;L$1,APMdata,'1 APM'!$BW26,FALSE)))</f>
        <v>19538.919026229996</v>
      </c>
      <c r="M26" s="186">
        <f>IF($A26="Quarter",HLOOKUP("Quarter"&amp;M$1,APMdata,'1 APM'!$BW26,FALSE),IF($A26="Year to date",HLOOKUP("Year to date"&amp;M$1,APMdata,'1 APM'!$BW26,FALSE),HLOOKUP($C$4&amp;M$1,APMdata,'1 APM'!$BW26,FALSE)))</f>
        <v>19410.287312759996</v>
      </c>
      <c r="N26" s="186">
        <f>IF($A26="Quarter",HLOOKUP("Quarter"&amp;N$1,APMdata,'1 APM'!$BW26,FALSE),IF($A26="Year to date",HLOOKUP("Year to date"&amp;N$1,APMdata,'1 APM'!$BW26,FALSE),HLOOKUP($C$4&amp;N$1,APMdata,'1 APM'!$BW26,FALSE)))</f>
        <v>18983.299573470002</v>
      </c>
      <c r="O26" s="186">
        <f>IF($A26="Quarter",HLOOKUP("Quarter"&amp;O$1,APMdata,'1 APM'!$BW26,FALSE),IF($A26="Year to date",HLOOKUP("Year to date"&amp;O$1,APMdata,'1 APM'!$BW26,FALSE),HLOOKUP($C$4&amp;O$1,APMdata,'1 APM'!$BW26,FALSE)))</f>
        <v>18814.189094677506</v>
      </c>
      <c r="P26" s="186">
        <f>IF($A26="Quarter",HLOOKUP("Quarter"&amp;P$1,APMdata,'1 APM'!$BW26,FALSE),IF($A26="Year to date",HLOOKUP("Year to date"&amp;P$1,APMdata,'1 APM'!$BW26,FALSE),HLOOKUP($C$4&amp;P$1,APMdata,'1 APM'!$BW26,FALSE)))</f>
        <v>18682.644333420005</v>
      </c>
      <c r="Q26" s="186">
        <f>IF($A26="Quarter",HLOOKUP("Quarter"&amp;Q$1,APMdata,'1 APM'!$BW26,FALSE),IF($A26="Year to date",HLOOKUP("Year to date"&amp;Q$1,APMdata,'1 APM'!$BW26,FALSE),HLOOKUP($C$4&amp;Q$1,APMdata,'1 APM'!$BW26,FALSE)))</f>
        <v>18591.661132115005</v>
      </c>
      <c r="R26" s="186">
        <f>IF($A26="Quarter",HLOOKUP("Quarter"&amp;R$1,APMdata,'1 APM'!$BW26,FALSE),IF($A26="Year to date",HLOOKUP("Year to date"&amp;R$1,APMdata,'1 APM'!$BW26,FALSE),HLOOKUP($C$4&amp;R$1,APMdata,'1 APM'!$BW26,FALSE)))</f>
        <v>18030.587729911997</v>
      </c>
      <c r="S26" s="186">
        <f>IF($A26="Quarter",HLOOKUP("Quarter"&amp;S$1,APMdata,'1 APM'!$BW26,FALSE),IF($A26="Year to date",HLOOKUP("Year to date"&amp;S$1,APMdata,'1 APM'!$BW26,FALSE),HLOOKUP($C$4&amp;S$1,APMdata,'1 APM'!$BW26,FALSE)))</f>
        <v>17806.921023559997</v>
      </c>
      <c r="T26" s="186">
        <f>IF($A26="Quarter",HLOOKUP("Quarter"&amp;T$1,APMdata,'1 APM'!$BW26,FALSE),IF($A26="Year to date",HLOOKUP("Year to date"&amp;T$1,APMdata,'1 APM'!$BW26,FALSE),HLOOKUP($C$4&amp;T$1,APMdata,'1 APM'!$BW26,FALSE)))</f>
        <v>17611.622405783331</v>
      </c>
      <c r="U26" s="186">
        <f>IF($A26="Quarter",HLOOKUP("Quarter"&amp;U$1,APMdata,'1 APM'!$BW26,FALSE),IF($A26="Year to date",HLOOKUP("Year to date"&amp;U$1,APMdata,'1 APM'!$BW26,FALSE),HLOOKUP($C$4&amp;U$1,APMdata,'1 APM'!$BW26,FALSE)))</f>
        <v>17522.353070429999</v>
      </c>
      <c r="V26" s="186">
        <f>IF($A26="Quarter",HLOOKUP("Quarter"&amp;V$1,APMdata,'1 APM'!$BW26,FALSE),IF($A26="Year to date",HLOOKUP("Year to date"&amp;V$1,APMdata,'1 APM'!$BW26,FALSE),HLOOKUP($C$4&amp;V$1,APMdata,'1 APM'!$BW26,FALSE)))</f>
        <v>17145.992932082001</v>
      </c>
      <c r="W26" s="186">
        <f>IF($A26="Quarter",HLOOKUP("Quarter"&amp;W$1,APMdata,'1 APM'!$BW26,FALSE),IF($A26="Year to date",HLOOKUP("Year to date"&amp;W$1,APMdata,'1 APM'!$BW26,FALSE),HLOOKUP($C$4&amp;W$1,APMdata,'1 APM'!$BW26,FALSE)))</f>
        <v>17006.02800554</v>
      </c>
      <c r="X26" s="186">
        <f>IF($A26="Quarter",HLOOKUP("Quarter"&amp;X$1,APMdata,'1 APM'!$BW26,FALSE),IF($A26="Year to date",HLOOKUP("Year to date"&amp;X$1,APMdata,'1 APM'!$BW26,FALSE),HLOOKUP($C$4&amp;X$1,APMdata,'1 APM'!$BW26,FALSE)))</f>
        <v>16760.431642583335</v>
      </c>
      <c r="Y26" s="186">
        <f>IF($A26="Quarter",HLOOKUP("Quarter"&amp;Y$1,APMdata,'1 APM'!$BW26,FALSE),IF($A26="Year to date",HLOOKUP("Year to date"&amp;Y$1,APMdata,'1 APM'!$BW26,FALSE),HLOOKUP($C$4&amp;Y$1,APMdata,'1 APM'!$BW26,FALSE)))</f>
        <v>16569.937461009999</v>
      </c>
      <c r="Z26" s="186">
        <f>IF($A26="Quarter",HLOOKUP("Quarter"&amp;Z$1,APMdata,'1 APM'!$BW26,FALSE),IF($A26="Year to date",HLOOKUP("Year to date"&amp;Z$1,APMdata,'1 APM'!$BW26,FALSE),HLOOKUP($C$4&amp;Z$1,APMdata,'1 APM'!$BW26,FALSE)))</f>
        <v>15778.284375975996</v>
      </c>
      <c r="AA26" s="186">
        <f>IF($A26="Quarter",HLOOKUP("Quarter"&amp;AA$1,APMdata,'1 APM'!$BW26,FALSE),IF($A26="Year to date",HLOOKUP("Year to date"&amp;AA$1,APMdata,'1 APM'!$BW26,FALSE),HLOOKUP($C$4&amp;AA$1,APMdata,'1 APM'!$BW26,FALSE)))</f>
        <v>15601.4905</v>
      </c>
      <c r="AB26" s="186">
        <f>IF($A26="Quarter",HLOOKUP("Quarter"&amp;AB$1,APMdata,'1 APM'!$BW26,FALSE),IF($A26="Year to date",HLOOKUP("Year to date"&amp;AB$1,APMdata,'1 APM'!$BW26,FALSE),HLOOKUP($C$4&amp;AB$1,APMdata,'1 APM'!$BW26,FALSE)))</f>
        <v>15467.026119293332</v>
      </c>
      <c r="AC26" s="186">
        <f>IF($A26="Quarter",HLOOKUP("Quarter"&amp;AC$1,APMdata,'1 APM'!$BW26,FALSE),IF($A26="Year to date",HLOOKUP("Year to date"&amp;AC$1,APMdata,'1 APM'!$BW26,FALSE),HLOOKUP($C$4&amp;AC$1,APMdata,'1 APM'!$BW26,FALSE)))</f>
        <v>15403</v>
      </c>
      <c r="AD26" s="186">
        <f>IF($A26="Quarter",HLOOKUP("Quarter"&amp;AD$1,APMdata,'1 APM'!$BW26,FALSE),IF($A26="Year to date",HLOOKUP("Year to date"&amp;AD$1,APMdata,'1 APM'!$BW26,FALSE),HLOOKUP($C$4&amp;AD$1,APMdata,'1 APM'!$BW26,FALSE)))</f>
        <v>14909.157252500812</v>
      </c>
      <c r="AE26" s="186">
        <f>IF($A26="Quarter",HLOOKUP("Quarter"&amp;AE$1,APMdata,'1 APM'!$BW26,FALSE),IF($A26="Year to date",HLOOKUP("Year to date"&amp;AE$1,APMdata,'1 APM'!$BW26,FALSE),HLOOKUP($C$4&amp;AE$1,APMdata,'1 APM'!$BW26,FALSE)))</f>
        <v>14735.731285376014</v>
      </c>
      <c r="AF26" s="186"/>
      <c r="AG26" s="183"/>
      <c r="AH26" s="186"/>
      <c r="AI26" s="183"/>
      <c r="AJ26" s="186"/>
      <c r="AK26" s="191"/>
      <c r="AL26" s="186"/>
      <c r="AM26" s="186"/>
      <c r="AN26" s="186"/>
      <c r="AO26" s="186"/>
      <c r="AP26" s="186"/>
      <c r="AQ26" s="186"/>
      <c r="AR26" s="186"/>
      <c r="AS26" s="186"/>
      <c r="AT26" s="186"/>
      <c r="AU26" s="186"/>
      <c r="AV26" s="186"/>
      <c r="AW26" s="186"/>
      <c r="AX26" s="186"/>
      <c r="AY26" s="186"/>
      <c r="AZ26" s="186"/>
      <c r="BA26" s="186"/>
      <c r="BB26" s="186"/>
      <c r="BC26" s="183"/>
      <c r="BD26" s="186"/>
      <c r="BE26" s="191"/>
      <c r="BF26" s="186"/>
      <c r="BG26" s="186"/>
      <c r="BH26" s="186"/>
      <c r="BI26" s="186"/>
      <c r="BJ26" s="186"/>
      <c r="BK26" s="186"/>
      <c r="BL26" s="186"/>
      <c r="BM26" s="186"/>
      <c r="BN26" s="186"/>
      <c r="BO26" s="186"/>
      <c r="BP26" s="186"/>
      <c r="BQ26" s="186"/>
      <c r="BR26" s="186"/>
      <c r="BS26" s="186"/>
      <c r="BT26" s="186"/>
      <c r="BU26" s="186"/>
      <c r="BV26" s="186"/>
      <c r="BW26">
        <v>26</v>
      </c>
    </row>
    <row r="27" spans="1:75" ht="12.75" customHeight="1">
      <c r="A27" t="s">
        <v>208</v>
      </c>
      <c r="C27" s="184" t="s">
        <v>209</v>
      </c>
      <c r="D27" s="186">
        <f>IF($A27="Quarter",HLOOKUP("Quarter"&amp;D$1,APMdata,'1 APM'!$BW27,FALSE),IF($A27="Year to date",HLOOKUP("Year to date"&amp;D$1,APMdata,'1 APM'!$BW27,FALSE),HLOOKUP($C$4&amp;D$1,APMdata,'1 APM'!$BW27,FALSE)))</f>
        <v>24772.313735149997</v>
      </c>
      <c r="E27" s="186">
        <f>IF($A27="Quarter",HLOOKUP("Quarter"&amp;E$1,APMdata,'1 APM'!$BW27,FALSE),IF($A27="Year to date",HLOOKUP("Year to date"&amp;E$1,APMdata,'1 APM'!$BW27,FALSE),HLOOKUP($C$4&amp;E$1,APMdata,'1 APM'!$BW27,FALSE)))</f>
        <v>25170.428555060003</v>
      </c>
      <c r="F27" s="186">
        <f>IF($A27="Quarter",HLOOKUP("Quarter"&amp;F$1,APMdata,'1 APM'!$BW27,FALSE),IF($A27="Year to date",HLOOKUP("Year to date"&amp;F$1,APMdata,'1 APM'!$BW27,FALSE),HLOOKUP($C$4&amp;F$1,APMdata,'1 APM'!$BW27,FALSE)))</f>
        <v>25540.066008595</v>
      </c>
      <c r="G27" s="186">
        <f>IF($A27="Quarter",HLOOKUP("Quarter"&amp;G$1,APMdata,'1 APM'!$BW27,FALSE),IF($A27="Year to date",HLOOKUP("Year to date"&amp;G$1,APMdata,'1 APM'!$BW27,FALSE),HLOOKUP($C$4&amp;G$1,APMdata,'1 APM'!$BW27,FALSE)))</f>
        <v>24669.090365255001</v>
      </c>
      <c r="H27" s="186">
        <f>IF($A27="Quarter",HLOOKUP("Quarter"&amp;H$1,APMdata,'1 APM'!$BW27,FALSE),IF($A27="Year to date",HLOOKUP("Year to date"&amp;H$1,APMdata,'1 APM'!$BW27,FALSE),HLOOKUP($C$4&amp;H$1,APMdata,'1 APM'!$BW27,FALSE)))</f>
        <v>23787</v>
      </c>
      <c r="I27" s="186">
        <f>IF($A27="Quarter",HLOOKUP("Quarter"&amp;I$1,APMdata,'1 APM'!$BW27,FALSE),IF($A27="Year to date",HLOOKUP("Year to date"&amp;I$1,APMdata,'1 APM'!$BW27,FALSE),HLOOKUP($C$4&amp;I$1,APMdata,'1 APM'!$BW27,FALSE)))</f>
        <v>23871.631771144999</v>
      </c>
      <c r="J27" s="186">
        <f>IF($A27="Quarter",HLOOKUP("Quarter"&amp;J$1,APMdata,'1 APM'!$BW27,FALSE),IF($A27="Year to date",HLOOKUP("Year to date"&amp;J$1,APMdata,'1 APM'!$BW27,FALSE),HLOOKUP($C$4&amp;J$1,APMdata,'1 APM'!$BW27,FALSE)))</f>
        <v>23087.426487399996</v>
      </c>
      <c r="K27" s="186">
        <f>IF($A27="Quarter",HLOOKUP("Quarter"&amp;K$1,APMdata,'1 APM'!$BW27,FALSE),IF($A27="Year to date",HLOOKUP("Year to date"&amp;K$1,APMdata,'1 APM'!$BW27,FALSE),HLOOKUP($C$4&amp;K$1,APMdata,'1 APM'!$BW27,FALSE)))</f>
        <v>20293.292123544998</v>
      </c>
      <c r="L27" s="186">
        <f>IF($A27="Quarter",HLOOKUP("Quarter"&amp;L$1,APMdata,'1 APM'!$BW27,FALSE),IF($A27="Year to date",HLOOKUP("Year to date"&amp;L$1,APMdata,'1 APM'!$BW27,FALSE),HLOOKUP($C$4&amp;L$1,APMdata,'1 APM'!$BW27,FALSE)))</f>
        <v>19478.507795024998</v>
      </c>
      <c r="M27" s="186">
        <f>IF($A27="Quarter",HLOOKUP("Quarter"&amp;M$1,APMdata,'1 APM'!$BW27,FALSE),IF($A27="Year to date",HLOOKUP("Year to date"&amp;M$1,APMdata,'1 APM'!$BW27,FALSE),HLOOKUP($C$4&amp;M$1,APMdata,'1 APM'!$BW27,FALSE)))</f>
        <v>19410.287312759996</v>
      </c>
      <c r="N27" s="186">
        <f>IF($A27="Quarter",HLOOKUP("Quarter"&amp;N$1,APMdata,'1 APM'!$BW27,FALSE),IF($A27="Year to date",HLOOKUP("Year to date"&amp;N$1,APMdata,'1 APM'!$BW27,FALSE),HLOOKUP($C$4&amp;N$1,APMdata,'1 APM'!$BW27,FALSE)))</f>
        <v>19434.282433544999</v>
      </c>
      <c r="O27" s="186">
        <f>IF($A27="Quarter",HLOOKUP("Quarter"&amp;O$1,APMdata,'1 APM'!$BW27,FALSE),IF($A27="Year to date",HLOOKUP("Year to date"&amp;O$1,APMdata,'1 APM'!$BW27,FALSE),HLOOKUP($C$4&amp;O$1,APMdata,'1 APM'!$BW27,FALSE)))</f>
        <v>19036.717057240003</v>
      </c>
      <c r="P27" s="186">
        <f>IF($A27="Quarter",HLOOKUP("Quarter"&amp;P$1,APMdata,'1 APM'!$BW27,FALSE),IF($A27="Year to date",HLOOKUP("Year to date"&amp;P$1,APMdata,'1 APM'!$BW27,FALSE),HLOOKUP($C$4&amp;P$1,APMdata,'1 APM'!$BW27,FALSE)))</f>
        <v>18561.33922247</v>
      </c>
      <c r="Q27" s="186">
        <f>IF($A27="Quarter",HLOOKUP("Quarter"&amp;Q$1,APMdata,'1 APM'!$BW27,FALSE),IF($A27="Year to date",HLOOKUP("Year to date"&amp;Q$1,APMdata,'1 APM'!$BW27,FALSE),HLOOKUP($C$4&amp;Q$1,APMdata,'1 APM'!$BW27,FALSE)))</f>
        <v>18591.661132115005</v>
      </c>
      <c r="R27" s="186">
        <f>IF($A27="Quarter",HLOOKUP("Quarter"&amp;R$1,APMdata,'1 APM'!$BW27,FALSE),IF($A27="Year to date",HLOOKUP("Year to date"&amp;R$1,APMdata,'1 APM'!$BW27,FALSE),HLOOKUP($C$4&amp;R$1,APMdata,'1 APM'!$BW27,FALSE)))</f>
        <v>18659.035716105005</v>
      </c>
      <c r="S27" s="186">
        <f>IF($A27="Quarter",HLOOKUP("Quarter"&amp;S$1,APMdata,'1 APM'!$BW27,FALSE),IF($A27="Year to date",HLOOKUP("Year to date"&amp;S$1,APMdata,'1 APM'!$BW27,FALSE),HLOOKUP($C$4&amp;S$1,APMdata,'1 APM'!$BW27,FALSE)))</f>
        <v>18091.488976689998</v>
      </c>
      <c r="T27" s="186">
        <f>IF($A27="Quarter",HLOOKUP("Quarter"&amp;T$1,APMdata,'1 APM'!$BW27,FALSE),IF($A27="Year to date",HLOOKUP("Year to date"&amp;T$1,APMdata,'1 APM'!$BW27,FALSE),HLOOKUP($C$4&amp;T$1,APMdata,'1 APM'!$BW27,FALSE)))</f>
        <v>17564.507289549998</v>
      </c>
      <c r="U27" s="186">
        <f>IF($A27="Quarter",HLOOKUP("Quarter"&amp;U$1,APMdata,'1 APM'!$BW27,FALSE),IF($A27="Year to date",HLOOKUP("Year to date"&amp;U$1,APMdata,'1 APM'!$BW27,FALSE),HLOOKUP($C$4&amp;U$1,APMdata,'1 APM'!$BW27,FALSE)))</f>
        <v>17522.353070429999</v>
      </c>
      <c r="V27" s="186">
        <f>IF($A27="Quarter",HLOOKUP("Quarter"&amp;V$1,APMdata,'1 APM'!$BW27,FALSE),IF($A27="Year to date",HLOOKUP("Year to date"&amp;V$1,APMdata,'1 APM'!$BW27,FALSE),HLOOKUP($C$4&amp;V$1,APMdata,'1 APM'!$BW27,FALSE)))</f>
        <v>17724.334866329998</v>
      </c>
      <c r="W27" s="186">
        <f>IF($A27="Quarter",HLOOKUP("Quarter"&amp;W$1,APMdata,'1 APM'!$BW27,FALSE),IF($A27="Year to date",HLOOKUP("Year to date"&amp;W$1,APMdata,'1 APM'!$BW27,FALSE),HLOOKUP($C$4&amp;W$1,APMdata,'1 APM'!$BW27,FALSE)))</f>
        <v>17442.118550070001</v>
      </c>
      <c r="X27" s="186">
        <f>IF($A27="Quarter",HLOOKUP("Quarter"&amp;X$1,APMdata,'1 APM'!$BW27,FALSE),IF($A27="Year to date",HLOOKUP("Year to date"&amp;X$1,APMdata,'1 APM'!$BW27,FALSE),HLOOKUP($C$4&amp;X$1,APMdata,'1 APM'!$BW27,FALSE)))</f>
        <v>16897.917547875</v>
      </c>
      <c r="Y27" s="186">
        <f>IF($A27="Quarter",HLOOKUP("Quarter"&amp;Y$1,APMdata,'1 APM'!$BW27,FALSE),IF($A27="Year to date",HLOOKUP("Year to date"&amp;Y$1,APMdata,'1 APM'!$BW27,FALSE),HLOOKUP($C$4&amp;Y$1,APMdata,'1 APM'!$BW27,FALSE)))</f>
        <v>16569.937461009999</v>
      </c>
      <c r="Z27" s="186">
        <f>IF($A27="Quarter",HLOOKUP("Quarter"&amp;Z$1,APMdata,'1 APM'!$BW27,FALSE),IF($A27="Year to date",HLOOKUP("Year to date"&amp;Z$1,APMdata,'1 APM'!$BW27,FALSE),HLOOKUP($C$4&amp;Z$1,APMdata,'1 APM'!$BW27,FALSE)))</f>
        <v>16245.171761</v>
      </c>
      <c r="AA27" s="186">
        <f>IF($A27="Quarter",HLOOKUP("Quarter"&amp;AA$1,APMdata,'1 APM'!$BW27,FALSE),IF($A27="Year to date",HLOOKUP("Year to date"&amp;AA$1,APMdata,'1 APM'!$BW27,FALSE),HLOOKUP($C$4&amp;AA$1,APMdata,'1 APM'!$BW27,FALSE)))</f>
        <v>15799.5967</v>
      </c>
      <c r="AB27" s="186">
        <f>IF($A27="Quarter",HLOOKUP("Quarter"&amp;AB$1,APMdata,'1 APM'!$BW27,FALSE),IF($A27="Year to date",HLOOKUP("Year to date"&amp;AB$1,APMdata,'1 APM'!$BW27,FALSE),HLOOKUP($C$4&amp;AB$1,APMdata,'1 APM'!$BW27,FALSE)))</f>
        <v>15399.108618439997</v>
      </c>
      <c r="AC27" s="186">
        <f>IF($A27="Quarter",HLOOKUP("Quarter"&amp;AC$1,APMdata,'1 APM'!$BW27,FALSE),IF($A27="Year to date",HLOOKUP("Year to date"&amp;AC$1,APMdata,'1 APM'!$BW27,FALSE),HLOOKUP($C$4&amp;AC$1,APMdata,'1 APM'!$BW27,FALSE)))</f>
        <v>15403</v>
      </c>
      <c r="AD27" s="186">
        <f>IF($A27="Quarter",HLOOKUP("Quarter"&amp;AD$1,APMdata,'1 APM'!$BW27,FALSE),IF($A27="Year to date",HLOOKUP("Year to date"&amp;AD$1,APMdata,'1 APM'!$BW27,FALSE),HLOOKUP($C$4&amp;AD$1,APMdata,'1 APM'!$BW27,FALSE)))</f>
        <v>15445.517989915013</v>
      </c>
      <c r="AE27" s="186">
        <f>IF($A27="Quarter",HLOOKUP("Quarter"&amp;AE$1,APMdata,'1 APM'!$BW27,FALSE),IF($A27="Year to date",HLOOKUP("Year to date"&amp;AE$1,APMdata,'1 APM'!$BW27,FALSE),HLOOKUP($C$4&amp;AE$1,APMdata,'1 APM'!$BW27,FALSE)))</f>
        <v>15088.510163990015</v>
      </c>
      <c r="AF27" s="186"/>
      <c r="AG27" s="192"/>
      <c r="AH27" s="186"/>
      <c r="AI27" s="192"/>
      <c r="AJ27" s="191"/>
      <c r="AK27" s="192"/>
      <c r="AL27" s="186"/>
      <c r="AM27" s="192"/>
      <c r="AN27" s="186"/>
      <c r="AO27" s="192"/>
      <c r="AP27" s="186"/>
      <c r="AQ27" s="192"/>
      <c r="AR27" s="186"/>
      <c r="AS27" s="192"/>
      <c r="AT27" s="186"/>
      <c r="AU27" s="192"/>
      <c r="AV27" s="186"/>
      <c r="AW27" s="192"/>
      <c r="AX27" s="186"/>
      <c r="AY27" s="192"/>
      <c r="AZ27" s="186"/>
      <c r="BA27" s="192"/>
      <c r="BB27" s="186"/>
      <c r="BC27" s="192"/>
      <c r="BD27" s="191"/>
      <c r="BE27" s="192"/>
      <c r="BF27" s="186"/>
      <c r="BG27" s="192"/>
      <c r="BH27" s="192"/>
      <c r="BI27" s="192"/>
      <c r="BJ27" s="192"/>
      <c r="BK27" s="192"/>
      <c r="BL27" s="192"/>
      <c r="BM27" s="192"/>
      <c r="BN27" s="192"/>
      <c r="BO27" s="192"/>
      <c r="BP27" s="192"/>
      <c r="BQ27" s="192"/>
      <c r="BR27" s="192"/>
      <c r="BS27" s="192"/>
      <c r="BT27" s="192"/>
      <c r="BU27" s="192"/>
      <c r="BV27" s="192"/>
      <c r="BW27">
        <v>27</v>
      </c>
    </row>
    <row r="28" spans="1:75" ht="12.75" customHeight="1">
      <c r="B28" s="174"/>
      <c r="C28" s="183" t="s">
        <v>210</v>
      </c>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86"/>
      <c r="AU28" s="186"/>
      <c r="AV28" s="191"/>
      <c r="AW28" s="191"/>
      <c r="AX28" s="191"/>
      <c r="AY28" s="191"/>
      <c r="AZ28" s="186"/>
      <c r="BA28" s="191"/>
      <c r="BB28" s="186"/>
      <c r="BC28" s="186"/>
      <c r="BD28" s="191"/>
      <c r="BE28" s="191"/>
      <c r="BF28" s="191"/>
      <c r="BG28" s="191"/>
      <c r="BH28" s="191"/>
      <c r="BI28" s="191"/>
      <c r="BJ28" s="191"/>
      <c r="BK28" s="191"/>
      <c r="BL28" s="191"/>
      <c r="BM28" s="191"/>
      <c r="BN28" s="191"/>
      <c r="BO28" s="191"/>
      <c r="BP28" s="191"/>
      <c r="BQ28" s="191"/>
      <c r="BR28" s="191"/>
      <c r="BS28" s="191"/>
      <c r="BT28" s="191"/>
      <c r="BU28" s="191"/>
      <c r="BV28" s="191"/>
      <c r="BW28">
        <v>28</v>
      </c>
    </row>
    <row r="29" spans="1:75" ht="12.75" customHeight="1">
      <c r="D29" s="186">
        <f>IF($A29="Quarter",HLOOKUP("Quarter"&amp;D$1,APMdata,'1 APM'!$BW29,FALSE),IF($A29="Year to date",HLOOKUP("Year to date"&amp;D$1,APMdata,'1 APM'!$BW29,FALSE),HLOOKUP($C$4&amp;D$1,APMdata,'1 APM'!$BW29,FALSE)))</f>
        <v>3200.1957665269597</v>
      </c>
      <c r="E29" s="186">
        <f>IF($A29="Quarter",HLOOKUP("Quarter"&amp;E$1,APMdata,'1 APM'!$BW29,FALSE),IF($A29="Year to date",HLOOKUP("Year to date"&amp;E$1,APMdata,'1 APM'!$BW29,FALSE),HLOOKUP($C$4&amp;E$1,APMdata,'1 APM'!$BW29,FALSE)))</f>
        <v>3112.175685801109</v>
      </c>
      <c r="F29" s="186">
        <f>IF($A29="Quarter",HLOOKUP("Quarter"&amp;F$1,APMdata,'1 APM'!$BW29,FALSE),IF($A29="Year to date",HLOOKUP("Year to date"&amp;F$1,APMdata,'1 APM'!$BW29,FALSE),HLOOKUP($C$4&amp;F$1,APMdata,'1 APM'!$BW29,FALSE)))</f>
        <v>3410.5240691599952</v>
      </c>
      <c r="G29" s="186">
        <f>IF($A29="Quarter",HLOOKUP("Quarter"&amp;G$1,APMdata,'1 APM'!$BW29,FALSE),IF($A29="Year to date",HLOOKUP("Year to date"&amp;G$1,APMdata,'1 APM'!$BW29,FALSE),HLOOKUP($C$4&amp;G$1,APMdata,'1 APM'!$BW29,FALSE)))</f>
        <v>3416.4273863510957</v>
      </c>
      <c r="H29" s="186">
        <f>IF($A29="Quarter",HLOOKUP("Quarter"&amp;H$1,APMdata,'1 APM'!$BW29,FALSE),IF($A29="Year to date",HLOOKUP("Year to date"&amp;H$1,APMdata,'1 APM'!$BW29,FALSE),HLOOKUP($C$4&amp;H$1,APMdata,'1 APM'!$BW29,FALSE)))</f>
        <v>3458</v>
      </c>
      <c r="I29" s="186">
        <f>IF($A29="Quarter",HLOOKUP("Quarter"&amp;I$1,APMdata,'1 APM'!$BW29,FALSE),IF($A29="Year to date",HLOOKUP("Year to date"&amp;I$1,APMdata,'1 APM'!$BW29,FALSE),HLOOKUP($C$4&amp;I$1,APMdata,'1 APM'!$BW29,FALSE)))</f>
        <v>3373.3222384372266</v>
      </c>
      <c r="J29" s="186">
        <f>IF($A29="Quarter",HLOOKUP("Quarter"&amp;J$1,APMdata,'1 APM'!$BW29,FALSE),IF($A29="Year to date",HLOOKUP("Year to date"&amp;J$1,APMdata,'1 APM'!$BW29,FALSE),HLOOKUP($C$4&amp;J$1,APMdata,'1 APM'!$BW29,FALSE)))</f>
        <v>3235.8021994099931</v>
      </c>
      <c r="K29" s="186">
        <f>IF($A29="Quarter",HLOOKUP("Quarter"&amp;K$1,APMdata,'1 APM'!$BW29,FALSE),IF($A29="Year to date",HLOOKUP("Year to date"&amp;K$1,APMdata,'1 APM'!$BW29,FALSE),HLOOKUP($C$4&amp;K$1,APMdata,'1 APM'!$BW29,FALSE)))</f>
        <v>3430.1150536491232</v>
      </c>
      <c r="L29" s="186">
        <f>IF($A29="Quarter",HLOOKUP("Quarter"&amp;L$1,APMdata,'1 APM'!$BW29,FALSE),IF($A29="Year to date",HLOOKUP("Year to date"&amp;L$1,APMdata,'1 APM'!$BW29,FALSE),HLOOKUP($C$4&amp;L$1,APMdata,'1 APM'!$BW29,FALSE)))</f>
        <v>3068.73669141858</v>
      </c>
      <c r="M29" s="186">
        <f>IF($A29="Quarter",HLOOKUP("Quarter"&amp;M$1,APMdata,'1 APM'!$BW29,FALSE),IF($A29="Year to date",HLOOKUP("Year to date"&amp;M$1,APMdata,'1 APM'!$BW29,FALSE),HLOOKUP($C$4&amp;M$1,APMdata,'1 APM'!$BW29,FALSE)))</f>
        <v>3380.2190468927461</v>
      </c>
      <c r="N29" s="186">
        <f>IF($A29="Quarter",HLOOKUP("Quarter"&amp;N$1,APMdata,'1 APM'!$BW29,FALSE),IF($A29="Year to date",HLOOKUP("Year to date"&amp;N$1,APMdata,'1 APM'!$BW29,FALSE),HLOOKUP($C$4&amp;N$1,APMdata,'1 APM'!$BW29,FALSE)))</f>
        <v>2152.6127312799945</v>
      </c>
      <c r="O29" s="186">
        <f>IF($A29="Quarter",HLOOKUP("Quarter"&amp;O$1,APMdata,'1 APM'!$BW29,FALSE),IF($A29="Year to date",HLOOKUP("Year to date"&amp;O$1,APMdata,'1 APM'!$BW29,FALSE),HLOOKUP($C$4&amp;O$1,APMdata,'1 APM'!$BW29,FALSE)))</f>
        <v>2137.0219238659361</v>
      </c>
      <c r="P29" s="186">
        <f>IF($A29="Quarter",HLOOKUP("Quarter"&amp;P$1,APMdata,'1 APM'!$BW29,FALSE),IF($A29="Year to date",HLOOKUP("Year to date"&amp;P$1,APMdata,'1 APM'!$BW29,FALSE),HLOOKUP($C$4&amp;P$1,APMdata,'1 APM'!$BW29,FALSE)))</f>
        <v>2418.4488101533138</v>
      </c>
      <c r="Q29" s="186">
        <f>IF($A29="Quarter",HLOOKUP("Quarter"&amp;Q$1,APMdata,'1 APM'!$BW29,FALSE),IF($A29="Year to date",HLOOKUP("Year to date"&amp;Q$1,APMdata,'1 APM'!$BW29,FALSE),HLOOKUP($C$4&amp;Q$1,APMdata,'1 APM'!$BW29,FALSE)))</f>
        <v>2580.7527233927763</v>
      </c>
      <c r="R29" s="186">
        <f>IF($A29="Quarter",HLOOKUP("Quarter"&amp;R$1,APMdata,'1 APM'!$BW29,FALSE),IF($A29="Year to date",HLOOKUP("Year to date"&amp;R$1,APMdata,'1 APM'!$BW29,FALSE),HLOOKUP($C$4&amp;R$1,APMdata,'1 APM'!$BW29,FALSE)))</f>
        <v>1901.5238225400001</v>
      </c>
      <c r="S29" s="186">
        <f>IF($A29="Quarter",HLOOKUP("Quarter"&amp;S$1,APMdata,'1 APM'!$BW29,FALSE),IF($A29="Year to date",HLOOKUP("Year to date"&amp;S$1,APMdata,'1 APM'!$BW29,FALSE),HLOOKUP($C$4&amp;S$1,APMdata,'1 APM'!$BW29,FALSE)))</f>
        <v>1730.5894576866272</v>
      </c>
      <c r="T29" s="186">
        <f>IF($A29="Quarter",HLOOKUP("Quarter"&amp;T$1,APMdata,'1 APM'!$BW29,FALSE),IF($A29="Year to date",HLOOKUP("Year to date"&amp;T$1,APMdata,'1 APM'!$BW29,FALSE),HLOOKUP($C$4&amp;T$1,APMdata,'1 APM'!$BW29,FALSE)))</f>
        <v>1743.989811252213</v>
      </c>
      <c r="U29" s="186">
        <f>IF($A29="Quarter",HLOOKUP("Quarter"&amp;U$1,APMdata,'1 APM'!$BW29,FALSE),IF($A29="Year to date",HLOOKUP("Year to date"&amp;U$1,APMdata,'1 APM'!$BW29,FALSE),HLOOKUP($C$4&amp;U$1,APMdata,'1 APM'!$BW29,FALSE)))</f>
        <v>2134.0856203133303</v>
      </c>
      <c r="V29" s="186">
        <f>IF($A29="Quarter",HLOOKUP("Quarter"&amp;V$1,APMdata,'1 APM'!$BW29,FALSE),IF($A29="Year to date",HLOOKUP("Year to date"&amp;V$1,APMdata,'1 APM'!$BW29,FALSE),HLOOKUP($C$4&amp;V$1,APMdata,'1 APM'!$BW29,FALSE)))</f>
        <v>1994.4655669600011</v>
      </c>
      <c r="W29" s="186">
        <f>IF($A29="Quarter",HLOOKUP("Quarter"&amp;W$1,APMdata,'1 APM'!$BW29,FALSE),IF($A29="Year to date",HLOOKUP("Year to date"&amp;W$1,APMdata,'1 APM'!$BW29,FALSE),HLOOKUP($C$4&amp;W$1,APMdata,'1 APM'!$BW29,FALSE)))</f>
        <v>2003.2134471261909</v>
      </c>
      <c r="X29" s="186">
        <f>IF($A29="Quarter",HLOOKUP("Quarter"&amp;X$1,APMdata,'1 APM'!$BW29,FALSE),IF($A29="Year to date",HLOOKUP("Year to date"&amp;X$1,APMdata,'1 APM'!$BW29,FALSE),HLOOKUP($C$4&amp;X$1,APMdata,'1 APM'!$BW29,FALSE)))</f>
        <v>1901.9459877359106</v>
      </c>
      <c r="Y29" s="186">
        <f>IF($A29="Quarter",HLOOKUP("Quarter"&amp;Y$1,APMdata,'1 APM'!$BW29,FALSE),IF($A29="Year to date",HLOOKUP("Year to date"&amp;Y$1,APMdata,'1 APM'!$BW29,FALSE),HLOOKUP($C$4&amp;Y$1,APMdata,'1 APM'!$BW29,FALSE)))</f>
        <v>1757.6931888888892</v>
      </c>
      <c r="Z29" s="186">
        <f>IF($A29="Quarter",HLOOKUP("Quarter"&amp;Z$1,APMdata,'1 APM'!$BW29,FALSE),IF($A29="Year to date",HLOOKUP("Year to date"&amp;Z$1,APMdata,'1 APM'!$BW29,FALSE),HLOOKUP($C$4&amp;Z$1,APMdata,'1 APM'!$BW29,FALSE)))</f>
        <v>1588.9054599999997</v>
      </c>
      <c r="AA29" s="186">
        <f>IF($A29="Quarter",HLOOKUP("Quarter"&amp;AA$1,APMdata,'1 APM'!$BW29,FALSE),IF($A29="Year to date",HLOOKUP("Year to date"&amp;AA$1,APMdata,'1 APM'!$BW29,FALSE),HLOOKUP($C$4&amp;AA$1,APMdata,'1 APM'!$BW29,FALSE)))</f>
        <v>1507.3117</v>
      </c>
      <c r="AB29" s="186">
        <f>IF($A29="Quarter",HLOOKUP("Quarter"&amp;AB$1,APMdata,'1 APM'!$BW29,FALSE),IF($A29="Year to date",HLOOKUP("Year to date"&amp;AB$1,APMdata,'1 APM'!$BW29,FALSE),HLOOKUP($C$4&amp;AB$1,APMdata,'1 APM'!$BW29,FALSE)))</f>
        <v>1400.7247155583514</v>
      </c>
      <c r="AC29" s="186">
        <f>IF($A29="Quarter",HLOOKUP("Quarter"&amp;AC$1,APMdata,'1 APM'!$BW29,FALSE),IF($A29="Year to date",HLOOKUP("Year to date"&amp;AC$1,APMdata,'1 APM'!$BW29,FALSE),HLOOKUP($C$4&amp;AC$1,APMdata,'1 APM'!$BW29,FALSE)))</f>
        <v>1056</v>
      </c>
      <c r="AD29" s="186">
        <f>IF($A29="Quarter",HLOOKUP("Quarter"&amp;AD$1,APMdata,'1 APM'!$BW29,FALSE),IF($A29="Year to date",HLOOKUP("Year to date"&amp;AD$1,APMdata,'1 APM'!$BW29,FALSE),HLOOKUP($C$4&amp;AD$1,APMdata,'1 APM'!$BW29,FALSE)))</f>
        <v>1912.9049799999998</v>
      </c>
      <c r="AE29" s="186">
        <f>IF($A29="Quarter",HLOOKUP("Quarter"&amp;AE$1,APMdata,'1 APM'!$BW29,FALSE),IF($A29="Year to date",HLOOKUP("Year to date"&amp;AE$1,APMdata,'1 APM'!$BW29,FALSE),HLOOKUP($C$4&amp;AE$1,APMdata,'1 APM'!$BW29,FALSE)))</f>
        <v>2179.1332242249086</v>
      </c>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v>29</v>
      </c>
    </row>
    <row r="30" spans="1:75" ht="12.75" customHeight="1">
      <c r="C30" s="183" t="s">
        <v>211</v>
      </c>
      <c r="D30" s="186">
        <f>IF($A30="Quarter",HLOOKUP("Quarter"&amp;D$1,APMdata,'1 APM'!$BW30,FALSE),IF($A30="Year to date",HLOOKUP("Year to date"&amp;D$1,APMdata,'1 APM'!$BW30,FALSE),HLOOKUP($C$4&amp;D$1,APMdata,'1 APM'!$BW30,FALSE)))</f>
        <v>25170.162619276671</v>
      </c>
      <c r="E30" s="186">
        <f>IF($A30="Quarter",HLOOKUP("Quarter"&amp;E$1,APMdata,'1 APM'!$BW30,FALSE),IF($A30="Year to date",HLOOKUP("Year to date"&amp;E$1,APMdata,'1 APM'!$BW30,FALSE),HLOOKUP($C$4&amp;E$1,APMdata,'1 APM'!$BW30,FALSE)))</f>
        <v>25170.428555060003</v>
      </c>
      <c r="F30" s="186">
        <f>IF($A30="Quarter",HLOOKUP("Quarter"&amp;F$1,APMdata,'1 APM'!$BW30,FALSE),IF($A30="Year to date",HLOOKUP("Year to date"&amp;F$1,APMdata,'1 APM'!$BW30,FALSE),HLOOKUP($C$4&amp;F$1,APMdata,'1 APM'!$BW30,FALSE)))</f>
        <v>24609.460932066002</v>
      </c>
      <c r="G30" s="186">
        <f>IF($A30="Quarter",HLOOKUP("Quarter"&amp;G$1,APMdata,'1 APM'!$BW30,FALSE),IF($A30="Year to date",HLOOKUP("Year to date"&amp;G$1,APMdata,'1 APM'!$BW30,FALSE),HLOOKUP($C$4&amp;G$1,APMdata,'1 APM'!$BW30,FALSE)))</f>
        <v>24270.3610682</v>
      </c>
      <c r="H30" s="186">
        <f>IF($A30="Quarter",HLOOKUP("Quarter"&amp;H$1,APMdata,'1 APM'!$BW30,FALSE),IF($A30="Year to date",HLOOKUP("Year to date"&amp;H$1,APMdata,'1 APM'!$BW30,FALSE),HLOOKUP($C$4&amp;H$1,APMdata,'1 APM'!$BW30,FALSE)))</f>
        <v>23989</v>
      </c>
      <c r="I30" s="186">
        <f>IF($A30="Quarter",HLOOKUP("Quarter"&amp;I$1,APMdata,'1 APM'!$BW30,FALSE),IF($A30="Year to date",HLOOKUP("Year to date"&amp;I$1,APMdata,'1 APM'!$BW30,FALSE),HLOOKUP($C$4&amp;I$1,APMdata,'1 APM'!$BW30,FALSE)))</f>
        <v>23871.631771144999</v>
      </c>
      <c r="J30" s="186">
        <f>IF($A30="Quarter",HLOOKUP("Quarter"&amp;J$1,APMdata,'1 APM'!$BW30,FALSE),IF($A30="Year to date",HLOOKUP("Year to date"&amp;J$1,APMdata,'1 APM'!$BW30,FALSE),HLOOKUP($C$4&amp;J$1,APMdata,'1 APM'!$BW30,FALSE)))</f>
        <v>20443.101012088748</v>
      </c>
      <c r="K30" s="186">
        <f>IF($A30="Quarter",HLOOKUP("Quarter"&amp;K$1,APMdata,'1 APM'!$BW30,FALSE),IF($A30="Year to date",HLOOKUP("Year to date"&amp;K$1,APMdata,'1 APM'!$BW30,FALSE),HLOOKUP($C$4&amp;K$1,APMdata,'1 APM'!$BW30,FALSE)))</f>
        <v>19851.789718152497</v>
      </c>
      <c r="L30" s="186">
        <f>IF($A30="Quarter",HLOOKUP("Quarter"&amp;L$1,APMdata,'1 APM'!$BW30,FALSE),IF($A30="Year to date",HLOOKUP("Year to date"&amp;L$1,APMdata,'1 APM'!$BW30,FALSE),HLOOKUP($C$4&amp;L$1,APMdata,'1 APM'!$BW30,FALSE)))</f>
        <v>19538.919026229996</v>
      </c>
      <c r="M30" s="186">
        <f>IF($A30="Quarter",HLOOKUP("Quarter"&amp;M$1,APMdata,'1 APM'!$BW30,FALSE),IF($A30="Year to date",HLOOKUP("Year to date"&amp;M$1,APMdata,'1 APM'!$BW30,FALSE),HLOOKUP($C$4&amp;M$1,APMdata,'1 APM'!$BW30,FALSE)))</f>
        <v>19410.287312759996</v>
      </c>
      <c r="N30" s="186">
        <f>IF($A30="Quarter",HLOOKUP("Quarter"&amp;N$1,APMdata,'1 APM'!$BW30,FALSE),IF($A30="Year to date",HLOOKUP("Year to date"&amp;N$1,APMdata,'1 APM'!$BW30,FALSE),HLOOKUP($C$4&amp;N$1,APMdata,'1 APM'!$BW30,FALSE)))</f>
        <v>18983.299573470002</v>
      </c>
      <c r="O30" s="186">
        <f>IF($A30="Quarter",HLOOKUP("Quarter"&amp;O$1,APMdata,'1 APM'!$BW30,FALSE),IF($A30="Year to date",HLOOKUP("Year to date"&amp;O$1,APMdata,'1 APM'!$BW30,FALSE),HLOOKUP($C$4&amp;O$1,APMdata,'1 APM'!$BW30,FALSE)))</f>
        <v>18814.189094677506</v>
      </c>
      <c r="P30" s="186">
        <f>IF($A30="Quarter",HLOOKUP("Quarter"&amp;P$1,APMdata,'1 APM'!$BW30,FALSE),IF($A30="Year to date",HLOOKUP("Year to date"&amp;P$1,APMdata,'1 APM'!$BW30,FALSE),HLOOKUP($C$4&amp;P$1,APMdata,'1 APM'!$BW30,FALSE)))</f>
        <v>18682.644333420005</v>
      </c>
      <c r="Q30" s="186">
        <f>IF($A30="Quarter",HLOOKUP("Quarter"&amp;Q$1,APMdata,'1 APM'!$BW30,FALSE),IF($A30="Year to date",HLOOKUP("Year to date"&amp;Q$1,APMdata,'1 APM'!$BW30,FALSE),HLOOKUP($C$4&amp;Q$1,APMdata,'1 APM'!$BW30,FALSE)))</f>
        <v>18591.661132115005</v>
      </c>
      <c r="R30" s="186">
        <f>IF($A30="Quarter",HLOOKUP("Quarter"&amp;R$1,APMdata,'1 APM'!$BW30,FALSE),IF($A30="Year to date",HLOOKUP("Year to date"&amp;R$1,APMdata,'1 APM'!$BW30,FALSE),HLOOKUP($C$4&amp;R$1,APMdata,'1 APM'!$BW30,FALSE)))</f>
        <v>18030.587729911997</v>
      </c>
      <c r="S30" s="186">
        <f>IF($A30="Quarter",HLOOKUP("Quarter"&amp;S$1,APMdata,'1 APM'!$BW30,FALSE),IF($A30="Year to date",HLOOKUP("Year to date"&amp;S$1,APMdata,'1 APM'!$BW30,FALSE),HLOOKUP($C$4&amp;S$1,APMdata,'1 APM'!$BW30,FALSE)))</f>
        <v>17806.921023559997</v>
      </c>
      <c r="T30" s="186">
        <f>IF($A30="Quarter",HLOOKUP("Quarter"&amp;T$1,APMdata,'1 APM'!$BW30,FALSE),IF($A30="Year to date",HLOOKUP("Year to date"&amp;T$1,APMdata,'1 APM'!$BW30,FALSE),HLOOKUP($C$4&amp;T$1,APMdata,'1 APM'!$BW30,FALSE)))</f>
        <v>17611.622405783331</v>
      </c>
      <c r="U30" s="186">
        <f>IF($A30="Quarter",HLOOKUP("Quarter"&amp;U$1,APMdata,'1 APM'!$BW30,FALSE),IF($A30="Year to date",HLOOKUP("Year to date"&amp;U$1,APMdata,'1 APM'!$BW30,FALSE),HLOOKUP($C$4&amp;U$1,APMdata,'1 APM'!$BW30,FALSE)))</f>
        <v>17522.353070429999</v>
      </c>
      <c r="V30" s="186">
        <f>IF($A30="Quarter",HLOOKUP("Quarter"&amp;V$1,APMdata,'1 APM'!$BW30,FALSE),IF($A30="Year to date",HLOOKUP("Year to date"&amp;V$1,APMdata,'1 APM'!$BW30,FALSE),HLOOKUP($C$4&amp;V$1,APMdata,'1 APM'!$BW30,FALSE)))</f>
        <v>17145.992932082001</v>
      </c>
      <c r="W30" s="186">
        <f>IF($A30="Quarter",HLOOKUP("Quarter"&amp;W$1,APMdata,'1 APM'!$BW30,FALSE),IF($A30="Year to date",HLOOKUP("Year to date"&amp;W$1,APMdata,'1 APM'!$BW30,FALSE),HLOOKUP($C$4&amp;W$1,APMdata,'1 APM'!$BW30,FALSE)))</f>
        <v>17006.02800554</v>
      </c>
      <c r="X30" s="186">
        <f>IF($A30="Quarter",HLOOKUP("Quarter"&amp;X$1,APMdata,'1 APM'!$BW30,FALSE),IF($A30="Year to date",HLOOKUP("Year to date"&amp;X$1,APMdata,'1 APM'!$BW30,FALSE),HLOOKUP($C$4&amp;X$1,APMdata,'1 APM'!$BW30,FALSE)))</f>
        <v>16760.431642583335</v>
      </c>
      <c r="Y30" s="186">
        <f>IF($A30="Quarter",HLOOKUP("Quarter"&amp;Y$1,APMdata,'1 APM'!$BW30,FALSE),IF($A30="Year to date",HLOOKUP("Year to date"&amp;Y$1,APMdata,'1 APM'!$BW30,FALSE),HLOOKUP($C$4&amp;Y$1,APMdata,'1 APM'!$BW30,FALSE)))</f>
        <v>16569.937461009999</v>
      </c>
      <c r="Z30" s="186">
        <f>IF($A30="Quarter",HLOOKUP("Quarter"&amp;Z$1,APMdata,'1 APM'!$BW30,FALSE),IF($A30="Year to date",HLOOKUP("Year to date"&amp;Z$1,APMdata,'1 APM'!$BW30,FALSE),HLOOKUP($C$4&amp;Z$1,APMdata,'1 APM'!$BW30,FALSE)))</f>
        <v>15778.284375975996</v>
      </c>
      <c r="AA30" s="186">
        <f>IF($A30="Quarter",HLOOKUP("Quarter"&amp;AA$1,APMdata,'1 APM'!$BW30,FALSE),IF($A30="Year to date",HLOOKUP("Year to date"&amp;AA$1,APMdata,'1 APM'!$BW30,FALSE),HLOOKUP($C$4&amp;AA$1,APMdata,'1 APM'!$BW30,FALSE)))</f>
        <v>15601.4905</v>
      </c>
      <c r="AB30" s="186">
        <f>IF($A30="Quarter",HLOOKUP("Quarter"&amp;AB$1,APMdata,'1 APM'!$BW30,FALSE),IF($A30="Year to date",HLOOKUP("Year to date"&amp;AB$1,APMdata,'1 APM'!$BW30,FALSE),HLOOKUP($C$4&amp;AB$1,APMdata,'1 APM'!$BW30,FALSE)))</f>
        <v>15467.026119293332</v>
      </c>
      <c r="AC30" s="186">
        <f>IF($A30="Quarter",HLOOKUP("Quarter"&amp;AC$1,APMdata,'1 APM'!$BW30,FALSE),IF($A30="Year to date",HLOOKUP("Year to date"&amp;AC$1,APMdata,'1 APM'!$BW30,FALSE),HLOOKUP($C$4&amp;AC$1,APMdata,'1 APM'!$BW30,FALSE)))</f>
        <v>15403</v>
      </c>
      <c r="AD30" s="186">
        <f>IF($A30="Quarter",HLOOKUP("Quarter"&amp;AD$1,APMdata,'1 APM'!$BW30,FALSE),IF($A30="Year to date",HLOOKUP("Year to date"&amp;AD$1,APMdata,'1 APM'!$BW30,FALSE),HLOOKUP($C$4&amp;AD$1,APMdata,'1 APM'!$BW30,FALSE)))</f>
        <v>14909.157252500812</v>
      </c>
      <c r="AE30" s="186">
        <f>IF($A30="Quarter",HLOOKUP("Quarter"&amp;AE$1,APMdata,'1 APM'!$BW30,FALSE),IF($A30="Year to date",HLOOKUP("Year to date"&amp;AE$1,APMdata,'1 APM'!$BW30,FALSE),HLOOKUP($C$4&amp;AE$1,APMdata,'1 APM'!$BW30,FALSE)))</f>
        <v>14735.731285376014</v>
      </c>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v>30</v>
      </c>
    </row>
    <row r="31" spans="1:75" ht="12.75" customHeight="1" thickBot="1">
      <c r="B31" s="232" t="s">
        <v>38</v>
      </c>
      <c r="C31" s="193" t="s">
        <v>212</v>
      </c>
      <c r="D31" s="194">
        <f>IF($A31="Quarter",HLOOKUP("Quarter"&amp;D$1,APMdata,'1 APM'!$BW31,FALSE),IF($A31="Year to date",HLOOKUP("Year to date"&amp;D$1,APMdata,'1 APM'!$BW31,FALSE),HLOOKUP($C$4&amp;D$1,APMdata,'1 APM'!$BW31,FALSE)))</f>
        <v>0.12714243507016823</v>
      </c>
      <c r="E31" s="194">
        <f>IF($A31="Quarter",HLOOKUP("Quarter"&amp;E$1,APMdata,'1 APM'!$BW31,FALSE),IF($A31="Year to date",HLOOKUP("Year to date"&amp;E$1,APMdata,'1 APM'!$BW31,FALSE),HLOOKUP($C$4&amp;E$1,APMdata,'1 APM'!$BW31,FALSE)))</f>
        <v>0.12364412783013459</v>
      </c>
      <c r="F31" s="194">
        <f>IF($A31="Quarter",HLOOKUP("Quarter"&amp;F$1,APMdata,'1 APM'!$BW31,FALSE),IF($A31="Year to date",HLOOKUP("Year to date"&amp;F$1,APMdata,'1 APM'!$BW31,FALSE),HLOOKUP($C$4&amp;F$1,APMdata,'1 APM'!$BW31,FALSE)))</f>
        <v>0.13858589095367382</v>
      </c>
      <c r="G31" s="194">
        <f>IF($A31="Quarter",HLOOKUP("Quarter"&amp;G$1,APMdata,'1 APM'!$BW31,FALSE),IF($A31="Year to date",HLOOKUP("Year to date"&amp;G$1,APMdata,'1 APM'!$BW31,FALSE),HLOOKUP($C$4&amp;G$1,APMdata,'1 APM'!$BW31,FALSE)))</f>
        <v>0.1407654124613513</v>
      </c>
      <c r="H31" s="194">
        <f>IF($A31="Quarter",HLOOKUP("Quarter"&amp;H$1,APMdata,'1 APM'!$BW31,FALSE),IF($A31="Year to date",HLOOKUP("Year to date"&amp;H$1,APMdata,'1 APM'!$BW31,FALSE),HLOOKUP($C$4&amp;H$1,APMdata,'1 APM'!$BW31,FALSE)))</f>
        <v>0.14399999999999999</v>
      </c>
      <c r="I31" s="194">
        <f>IF($A31="Quarter",HLOOKUP("Quarter"&amp;I$1,APMdata,'1 APM'!$BW31,FALSE),IF($A31="Year to date",HLOOKUP("Year to date"&amp;I$1,APMdata,'1 APM'!$BW31,FALSE),HLOOKUP($C$4&amp;I$1,APMdata,'1 APM'!$BW31,FALSE)))</f>
        <v>0.14131091962111922</v>
      </c>
      <c r="J31" s="194">
        <f>IF($A31="Quarter",HLOOKUP("Quarter"&amp;J$1,APMdata,'1 APM'!$BW31,FALSE),IF($A31="Year to date",HLOOKUP("Year to date"&amp;J$1,APMdata,'1 APM'!$BW31,FALSE),HLOOKUP($C$4&amp;J$1,APMdata,'1 APM'!$BW31,FALSE)))</f>
        <v>0.15828333468080727</v>
      </c>
      <c r="K31" s="194">
        <f>IF($A31="Quarter",HLOOKUP("Quarter"&amp;K$1,APMdata,'1 APM'!$BW31,FALSE),IF($A31="Year to date",HLOOKUP("Year to date"&amp;K$1,APMdata,'1 APM'!$BW31,FALSE),HLOOKUP($C$4&amp;K$1,APMdata,'1 APM'!$BW31,FALSE)))</f>
        <v>0.1727861871573535</v>
      </c>
      <c r="L31" s="194">
        <f>IF($A31="Quarter",HLOOKUP("Quarter"&amp;L$1,APMdata,'1 APM'!$BW31,FALSE),IF($A31="Year to date",HLOOKUP("Year to date"&amp;L$1,APMdata,'1 APM'!$BW31,FALSE),HLOOKUP($C$4&amp;L$1,APMdata,'1 APM'!$BW31,FALSE)))</f>
        <v>0.15705764926396176</v>
      </c>
      <c r="M31" s="194">
        <f>IF($A31="Quarter",HLOOKUP("Quarter"&amp;M$1,APMdata,'1 APM'!$BW31,FALSE),IF($A31="Year to date",HLOOKUP("Year to date"&amp;M$1,APMdata,'1 APM'!$BW31,FALSE),HLOOKUP($C$4&amp;M$1,APMdata,'1 APM'!$BW31,FALSE)))</f>
        <v>0.17414575026257581</v>
      </c>
      <c r="N31" s="194">
        <f>IF($A31="Quarter",HLOOKUP("Quarter"&amp;N$1,APMdata,'1 APM'!$BW31,FALSE),IF($A31="Year to date",HLOOKUP("Year to date"&amp;N$1,APMdata,'1 APM'!$BW31,FALSE),HLOOKUP($C$4&amp;N$1,APMdata,'1 APM'!$BW31,FALSE)))</f>
        <v>0.11339507776026279</v>
      </c>
      <c r="O31" s="194">
        <f>IF($A31="Quarter",HLOOKUP("Quarter"&amp;O$1,APMdata,'1 APM'!$BW31,FALSE),IF($A31="Year to date",HLOOKUP("Year to date"&amp;O$1,APMdata,'1 APM'!$BW31,FALSE),HLOOKUP($C$4&amp;O$1,APMdata,'1 APM'!$BW31,FALSE)))</f>
        <v>0.11358565139916102</v>
      </c>
      <c r="P31" s="194">
        <f>IF($A31="Quarter",HLOOKUP("Quarter"&amp;P$1,APMdata,'1 APM'!$BW31,FALSE),IF($A31="Year to date",HLOOKUP("Year to date"&amp;P$1,APMdata,'1 APM'!$BW31,FALSE),HLOOKUP($C$4&amp;P$1,APMdata,'1 APM'!$BW31,FALSE)))</f>
        <v>0.12944895631434405</v>
      </c>
      <c r="Q31" s="194">
        <f>IF($A31="Quarter",HLOOKUP("Quarter"&amp;Q$1,APMdata,'1 APM'!$BW31,FALSE),IF($A31="Year to date",HLOOKUP("Year to date"&amp;Q$1,APMdata,'1 APM'!$BW31,FALSE),HLOOKUP($C$4&amp;Q$1,APMdata,'1 APM'!$BW31,FALSE)))</f>
        <v>0.13881237964986443</v>
      </c>
      <c r="R31" s="194">
        <f>IF($A31="Quarter",HLOOKUP("Quarter"&amp;R$1,APMdata,'1 APM'!$BW31,FALSE),IF($A31="Year to date",HLOOKUP("Year to date"&amp;R$1,APMdata,'1 APM'!$BW31,FALSE),HLOOKUP($C$4&amp;R$1,APMdata,'1 APM'!$BW31,FALSE)))</f>
        <v>0.10546100055215898</v>
      </c>
      <c r="S31" s="194">
        <f>IF($A31="Quarter",HLOOKUP("Quarter"&amp;S$1,APMdata,'1 APM'!$BW31,FALSE),IF($A31="Year to date",HLOOKUP("Year to date"&amp;S$1,APMdata,'1 APM'!$BW31,FALSE),HLOOKUP($C$4&amp;S$1,APMdata,'1 APM'!$BW31,FALSE)))</f>
        <v>9.7186338693641502E-2</v>
      </c>
      <c r="T31" s="194">
        <f>IF($A31="Quarter",HLOOKUP("Quarter"&amp;T$1,APMdata,'1 APM'!$BW31,FALSE),IF($A31="Year to date",HLOOKUP("Year to date"&amp;T$1,APMdata,'1 APM'!$BW31,FALSE),HLOOKUP($C$4&amp;T$1,APMdata,'1 APM'!$BW31,FALSE)))</f>
        <v>9.9024937684305508E-2</v>
      </c>
      <c r="U31" s="194">
        <f>IF($A31="Quarter",HLOOKUP("Quarter"&amp;U$1,APMdata,'1 APM'!$BW31,FALSE),IF($A31="Year to date",HLOOKUP("Year to date"&amp;U$1,APMdata,'1 APM'!$BW31,FALSE),HLOOKUP($C$4&amp;U$1,APMdata,'1 APM'!$BW31,FALSE)))</f>
        <v>0.12179218234762802</v>
      </c>
      <c r="V31" s="194">
        <f>IF($A31="Quarter",HLOOKUP("Quarter"&amp;V$1,APMdata,'1 APM'!$BW31,FALSE),IF($A31="Year to date",HLOOKUP("Year to date"&amp;V$1,APMdata,'1 APM'!$BW31,FALSE),HLOOKUP($C$4&amp;V$1,APMdata,'1 APM'!$BW31,FALSE)))</f>
        <v>0.11632254689829838</v>
      </c>
      <c r="W31" s="194">
        <f>IF($A31="Quarter",HLOOKUP("Quarter"&amp;W$1,APMdata,'1 APM'!$BW31,FALSE),IF($A31="Year to date",HLOOKUP("Year to date"&amp;W$1,APMdata,'1 APM'!$BW31,FALSE),HLOOKUP($C$4&amp;W$1,APMdata,'1 APM'!$BW31,FALSE)))</f>
        <v>0.11779431660782931</v>
      </c>
      <c r="X31" s="194">
        <f>IF($A31="Quarter",HLOOKUP("Quarter"&amp;X$1,APMdata,'1 APM'!$BW31,FALSE),IF($A31="Year to date",HLOOKUP("Year to date"&amp;X$1,APMdata,'1 APM'!$BW31,FALSE),HLOOKUP($C$4&amp;X$1,APMdata,'1 APM'!$BW31,FALSE)))</f>
        <v>0.11347834162597725</v>
      </c>
      <c r="Y31" s="194">
        <f>IF($A31="Quarter",HLOOKUP("Quarter"&amp;Y$1,APMdata,'1 APM'!$BW31,FALSE),IF($A31="Year to date",HLOOKUP("Year to date"&amp;Y$1,APMdata,'1 APM'!$BW31,FALSE),HLOOKUP($C$4&amp;Y$1,APMdata,'1 APM'!$BW31,FALSE)))</f>
        <v>0.10607723734774743</v>
      </c>
      <c r="Z31" s="194">
        <f>IF($A31="Quarter",HLOOKUP("Quarter"&amp;Z$1,APMdata,'1 APM'!$BW31,FALSE),IF($A31="Year to date",HLOOKUP("Year to date"&amp;Z$1,APMdata,'1 APM'!$BW31,FALSE),HLOOKUP($C$4&amp;Z$1,APMdata,'1 APM'!$BW31,FALSE)))</f>
        <v>0.10070204225874303</v>
      </c>
      <c r="AA31" s="194">
        <f>IF($A31="Quarter",HLOOKUP("Quarter"&amp;AA$1,APMdata,'1 APM'!$BW31,FALSE),IF($A31="Year to date",HLOOKUP("Year to date"&amp;AA$1,APMdata,'1 APM'!$BW31,FALSE),HLOOKUP($C$4&amp;AA$1,APMdata,'1 APM'!$BW31,FALSE)))</f>
        <v>9.6600000000000005E-2</v>
      </c>
      <c r="AB31" s="194">
        <f>IF($A31="Quarter",HLOOKUP("Quarter"&amp;AB$1,APMdata,'1 APM'!$BW31,FALSE),IF($A31="Year to date",HLOOKUP("Year to date"&amp;AB$1,APMdata,'1 APM'!$BW31,FALSE),HLOOKUP($C$4&amp;AB$1,APMdata,'1 APM'!$BW31,FALSE)))</f>
        <v>9.0561993285257908E-2</v>
      </c>
      <c r="AC31" s="194">
        <f>IF($A31="Quarter",HLOOKUP("Quarter"&amp;AC$1,APMdata,'1 APM'!$BW31,FALSE),IF($A31="Year to date",HLOOKUP("Year to date"&amp;AC$1,APMdata,'1 APM'!$BW31,FALSE),HLOOKUP($C$4&amp;AC$1,APMdata,'1 APM'!$BW31,FALSE)))</f>
        <v>6.9000000000000006E-2</v>
      </c>
      <c r="AD31" s="194">
        <f>IF($A31="Quarter",HLOOKUP("Quarter"&amp;AD$1,APMdata,'1 APM'!$BW31,FALSE),IF($A31="Year to date",HLOOKUP("Year to date"&amp;AD$1,APMdata,'1 APM'!$BW31,FALSE),HLOOKUP($C$4&amp;AD$1,APMdata,'1 APM'!$BW31,FALSE)))</f>
        <v>0.12830403138172922</v>
      </c>
      <c r="AE31" s="194">
        <f>IF($A31="Quarter",HLOOKUP("Quarter"&amp;AE$1,APMdata,'1 APM'!$BW31,FALSE),IF($A31="Year to date",HLOOKUP("Year to date"&amp;AE$1,APMdata,'1 APM'!$BW31,FALSE),HLOOKUP($C$4&amp;AE$1,APMdata,'1 APM'!$BW31,FALSE)))</f>
        <v>0.14788090132910586</v>
      </c>
      <c r="AF31" s="194"/>
      <c r="AG31" s="194"/>
      <c r="AH31" s="194"/>
      <c r="AI31" s="194"/>
      <c r="AJ31" s="194"/>
      <c r="AK31" s="194"/>
      <c r="AL31" s="194"/>
      <c r="AM31" s="194"/>
      <c r="AN31" s="194"/>
      <c r="AO31" s="194"/>
      <c r="AP31" s="194"/>
      <c r="AQ31" s="194"/>
      <c r="AR31" s="194"/>
      <c r="AS31" s="194"/>
      <c r="AT31" s="194"/>
      <c r="AU31" s="194"/>
      <c r="AV31" s="194"/>
      <c r="AW31" s="194"/>
      <c r="AX31" s="194"/>
      <c r="AY31" s="194"/>
      <c r="AZ31" s="194"/>
      <c r="BA31" s="194"/>
      <c r="BB31" s="194"/>
      <c r="BC31" s="194"/>
      <c r="BD31" s="194"/>
      <c r="BE31" s="194"/>
      <c r="BF31" s="194"/>
      <c r="BG31" s="194"/>
      <c r="BH31" s="194"/>
      <c r="BI31" s="194"/>
      <c r="BJ31" s="194"/>
      <c r="BK31" s="194"/>
      <c r="BL31" s="194"/>
      <c r="BM31" s="194"/>
      <c r="BN31" s="194"/>
      <c r="BO31" s="194"/>
      <c r="BP31" s="194"/>
      <c r="BQ31" s="194"/>
      <c r="BR31" s="194"/>
      <c r="BS31" s="194"/>
      <c r="BT31" s="194"/>
      <c r="BU31" s="194"/>
      <c r="BV31" s="194"/>
      <c r="BW31">
        <v>31</v>
      </c>
    </row>
    <row r="32" spans="1:75" ht="12.75" customHeight="1">
      <c r="B32" s="180"/>
      <c r="C32" s="183"/>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s="191"/>
      <c r="AM32" s="191"/>
      <c r="AN32" s="191"/>
      <c r="AO32" s="191"/>
      <c r="AP32" s="191"/>
      <c r="AQ32" s="191"/>
      <c r="AR32" s="191"/>
      <c r="AS32" s="191"/>
      <c r="AT32" s="191"/>
      <c r="AU32" s="191"/>
      <c r="AV32" s="191"/>
      <c r="AW32" s="191"/>
      <c r="AX32" s="191"/>
      <c r="AY32" s="191"/>
      <c r="AZ32" s="191"/>
      <c r="BA32" s="186"/>
      <c r="BB32" s="191"/>
      <c r="BC32" s="191"/>
      <c r="BD32" s="191"/>
      <c r="BE32" s="191"/>
      <c r="BF32" s="191"/>
      <c r="BG32" s="191"/>
      <c r="BH32" s="191"/>
      <c r="BI32" s="191"/>
      <c r="BJ32" s="191"/>
      <c r="BK32" s="191"/>
      <c r="BL32" s="191"/>
      <c r="BM32" s="191"/>
      <c r="BN32" s="191"/>
      <c r="BO32" s="191"/>
      <c r="BP32" s="191"/>
      <c r="BQ32" s="191"/>
      <c r="BR32" s="191"/>
      <c r="BS32" s="191"/>
      <c r="BT32" s="191"/>
      <c r="BU32" s="191"/>
      <c r="BV32" s="191"/>
      <c r="BW32">
        <v>32</v>
      </c>
    </row>
    <row r="33" spans="1:75" ht="12.75" customHeight="1">
      <c r="B33" s="180"/>
      <c r="C33" s="183"/>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91"/>
      <c r="BG33" s="191"/>
      <c r="BH33" s="191"/>
      <c r="BI33" s="191"/>
      <c r="BJ33" s="191"/>
      <c r="BK33" s="191"/>
      <c r="BL33" s="191"/>
      <c r="BM33" s="191"/>
      <c r="BN33" s="191"/>
      <c r="BO33" s="191"/>
      <c r="BP33" s="191"/>
      <c r="BQ33" s="191"/>
      <c r="BR33" s="191"/>
      <c r="BS33" s="191"/>
      <c r="BT33" s="191"/>
      <c r="BU33" s="191"/>
      <c r="BV33" s="191"/>
      <c r="BW33">
        <v>33</v>
      </c>
    </row>
    <row r="34" spans="1:75" ht="12.75" customHeight="1">
      <c r="B34" s="180"/>
      <c r="C34" s="183" t="s">
        <v>213</v>
      </c>
      <c r="D34" s="186">
        <f>IF($A34="Quarter",HLOOKUP("Quarter"&amp;D$1,APMdata,'1 APM'!$BW34,FALSE),IF($A34="Year to date",HLOOKUP("Year to date"&amp;D$1,APMdata,'1 APM'!$BW34,FALSE),HLOOKUP($C$4&amp;D$1,APMdata,'1 APM'!$BW34,FALSE)))</f>
        <v>1612.6353882499998</v>
      </c>
      <c r="E34" s="186">
        <f>IF($A34="Quarter",HLOOKUP("Quarter"&amp;E$1,APMdata,'1 APM'!$BW34,FALSE),IF($A34="Year to date",HLOOKUP("Year to date"&amp;E$1,APMdata,'1 APM'!$BW34,FALSE),HLOOKUP($C$4&amp;E$1,APMdata,'1 APM'!$BW34,FALSE)))</f>
        <v>829.24808683000003</v>
      </c>
      <c r="F34" s="186">
        <f>IF($A34="Quarter",HLOOKUP("Quarter"&amp;F$1,APMdata,'1 APM'!$BW34,FALSE),IF($A34="Year to date",HLOOKUP("Year to date"&amp;F$1,APMdata,'1 APM'!$BW34,FALSE),HLOOKUP($C$4&amp;F$1,APMdata,'1 APM'!$BW34,FALSE)))</f>
        <v>3074.16647173</v>
      </c>
      <c r="G34" s="186">
        <f>IF($A34="Quarter",HLOOKUP("Quarter"&amp;G$1,APMdata,'1 APM'!$BW34,FALSE),IF($A34="Year to date",HLOOKUP("Year to date"&amp;G$1,APMdata,'1 APM'!$BW34,FALSE),HLOOKUP($C$4&amp;G$1,APMdata,'1 APM'!$BW34,FALSE)))</f>
        <v>2231.7946889199993</v>
      </c>
      <c r="H34" s="186">
        <f>IF($A34="Quarter",HLOOKUP("Quarter"&amp;H$1,APMdata,'1 APM'!$BW34,FALSE),IF($A34="Year to date",HLOOKUP("Year to date"&amp;H$1,APMdata,'1 APM'!$BW34,FALSE),HLOOKUP($C$4&amp;H$1,APMdata,'1 APM'!$BW34,FALSE)))</f>
        <v>1505</v>
      </c>
      <c r="I34" s="186">
        <f>IF($A34="Quarter",HLOOKUP("Quarter"&amp;I$1,APMdata,'1 APM'!$BW34,FALSE),IF($A34="Year to date",HLOOKUP("Year to date"&amp;I$1,APMdata,'1 APM'!$BW34,FALSE),HLOOKUP($C$4&amp;I$1,APMdata,'1 APM'!$BW34,FALSE)))</f>
        <v>719.86424008999984</v>
      </c>
      <c r="J34" s="186">
        <f>IF($A34="Quarter",HLOOKUP("Quarter"&amp;J$1,APMdata,'1 APM'!$BW34,FALSE),IF($A34="Year to date",HLOOKUP("Year to date"&amp;J$1,APMdata,'1 APM'!$BW34,FALSE),HLOOKUP($C$4&amp;J$1,APMdata,'1 APM'!$BW34,FALSE)))</f>
        <v>2595.0869275800005</v>
      </c>
      <c r="K34" s="186">
        <f>IF($A34="Quarter",HLOOKUP("Quarter"&amp;K$1,APMdata,'1 APM'!$BW34,FALSE),IF($A34="Year to date",HLOOKUP("Year to date"&amp;K$1,APMdata,'1 APM'!$BW34,FALSE),HLOOKUP($C$4&amp;K$1,APMdata,'1 APM'!$BW34,FALSE)))</f>
        <v>1831.3351810700001</v>
      </c>
      <c r="L34" s="186">
        <f>IF($A34="Quarter",HLOOKUP("Quarter"&amp;L$1,APMdata,'1 APM'!$BW34,FALSE),IF($A34="Year to date",HLOOKUP("Year to date"&amp;L$1,APMdata,'1 APM'!$BW34,FALSE),HLOOKUP($C$4&amp;L$1,APMdata,'1 APM'!$BW34,FALSE)))</f>
        <v>1234.9589085499997</v>
      </c>
      <c r="M34" s="186">
        <f>IF($A34="Quarter",HLOOKUP("Quarter"&amp;M$1,APMdata,'1 APM'!$BW34,FALSE),IF($A34="Year to date",HLOOKUP("Year to date"&amp;M$1,APMdata,'1 APM'!$BW34,FALSE),HLOOKUP($C$4&amp;M$1,APMdata,'1 APM'!$BW34,FALSE)))</f>
        <v>598.89028895000001</v>
      </c>
      <c r="N34" s="186">
        <f>IF($A34="Quarter",HLOOKUP("Quarter"&amp;N$1,APMdata,'1 APM'!$BW34,FALSE),IF($A34="Year to date",HLOOKUP("Year to date"&amp;N$1,APMdata,'1 APM'!$BW34,FALSE),HLOOKUP($C$4&amp;N$1,APMdata,'1 APM'!$BW34,FALSE)))</f>
        <v>2190.7539544800002</v>
      </c>
      <c r="O34" s="186">
        <f>IF($A34="Quarter",HLOOKUP("Quarter"&amp;O$1,APMdata,'1 APM'!$BW34,FALSE),IF($A34="Year to date",HLOOKUP("Year to date"&amp;O$1,APMdata,'1 APM'!$BW34,FALSE),HLOOKUP($C$4&amp;O$1,APMdata,'1 APM'!$BW34,FALSE)))</f>
        <v>1596.5908710999997</v>
      </c>
      <c r="P34" s="186">
        <f>IF($A34="Quarter",HLOOKUP("Quarter"&amp;P$1,APMdata,'1 APM'!$BW34,FALSE),IF($A34="Year to date",HLOOKUP("Year to date"&amp;P$1,APMdata,'1 APM'!$BW34,FALSE),HLOOKUP($C$4&amp;P$1,APMdata,'1 APM'!$BW34,FALSE)))</f>
        <v>1063.7532894200001</v>
      </c>
      <c r="Q34" s="186">
        <f>IF($A34="Quarter",HLOOKUP("Quarter"&amp;Q$1,APMdata,'1 APM'!$BW34,FALSE),IF($A34="Year to date",HLOOKUP("Year to date"&amp;Q$1,APMdata,'1 APM'!$BW34,FALSE),HLOOKUP($C$4&amp;Q$1,APMdata,'1 APM'!$BW34,FALSE)))</f>
        <v>529.32108657999993</v>
      </c>
      <c r="R34" s="186">
        <f>IF($A34="Quarter",HLOOKUP("Quarter"&amp;R$1,APMdata,'1 APM'!$BW34,FALSE),IF($A34="Year to date",HLOOKUP("Year to date"&amp;R$1,APMdata,'1 APM'!$BW34,FALSE),HLOOKUP($C$4&amp;R$1,APMdata,'1 APM'!$BW34,FALSE)))</f>
        <v>2036.6750970399999</v>
      </c>
      <c r="S34" s="186">
        <f>IF($A34="Quarter",HLOOKUP("Quarter"&amp;S$1,APMdata,'1 APM'!$BW34,FALSE),IF($A34="Year to date",HLOOKUP("Year to date"&amp;S$1,APMdata,'1 APM'!$BW34,FALSE),HLOOKUP($C$4&amp;S$1,APMdata,'1 APM'!$BW34,FALSE)))</f>
        <v>1519.4486498799999</v>
      </c>
      <c r="T34" s="186">
        <f>IF($A34="Quarter",HLOOKUP("Quarter"&amp;T$1,APMdata,'1 APM'!$BW34,FALSE),IF($A34="Year to date",HLOOKUP("Year to date"&amp;T$1,APMdata,'1 APM'!$BW34,FALSE),HLOOKUP($C$4&amp;T$1,APMdata,'1 APM'!$BW34,FALSE)))</f>
        <v>1023.72115186</v>
      </c>
      <c r="U34" s="186">
        <f>IF($A34="Quarter",HLOOKUP("Quarter"&amp;U$1,APMdata,'1 APM'!$BW34,FALSE),IF($A34="Year to date",HLOOKUP("Year to date"&amp;U$1,APMdata,'1 APM'!$BW34,FALSE),HLOOKUP($C$4&amp;U$1,APMdata,'1 APM'!$BW34,FALSE)))</f>
        <v>503.81960638999993</v>
      </c>
      <c r="V34" s="186">
        <f>IF($A34="Quarter",HLOOKUP("Quarter"&amp;V$1,APMdata,'1 APM'!$BW34,FALSE),IF($A34="Year to date",HLOOKUP("Year to date"&amp;V$1,APMdata,'1 APM'!$BW34,FALSE),HLOOKUP($C$4&amp;V$1,APMdata,'1 APM'!$BW34,FALSE)))</f>
        <v>1980.42571395</v>
      </c>
      <c r="W34" s="186">
        <f>IF($A34="Quarter",HLOOKUP("Quarter"&amp;W$1,APMdata,'1 APM'!$BW34,FALSE),IF($A34="Year to date",HLOOKUP("Year to date"&amp;W$1,APMdata,'1 APM'!$BW34,FALSE),HLOOKUP($C$4&amp;W$1,APMdata,'1 APM'!$BW34,FALSE)))</f>
        <v>1449.5889278899999</v>
      </c>
      <c r="X34" s="186">
        <f>IF($A34="Quarter",HLOOKUP("Quarter"&amp;X$1,APMdata,'1 APM'!$BW34,FALSE),IF($A34="Year to date",HLOOKUP("Year to date"&amp;X$1,APMdata,'1 APM'!$BW34,FALSE),HLOOKUP($C$4&amp;X$1,APMdata,'1 APM'!$BW34,FALSE)))</f>
        <v>976.41022638999982</v>
      </c>
      <c r="Y34" s="186">
        <f>IF($A34="Quarter",HLOOKUP("Quarter"&amp;Y$1,APMdata,'1 APM'!$BW34,FALSE),IF($A34="Year to date",HLOOKUP("Year to date"&amp;Y$1,APMdata,'1 APM'!$BW34,FALSE),HLOOKUP($C$4&amp;Y$1,APMdata,'1 APM'!$BW34,FALSE)))</f>
        <v>484.8546</v>
      </c>
      <c r="Z34" s="186">
        <f>IF($A34="Quarter",HLOOKUP("Quarter"&amp;Z$1,APMdata,'1 APM'!$BW34,FALSE),IF($A34="Year to date",HLOOKUP("Year to date"&amp;Z$1,APMdata,'1 APM'!$BW34,FALSE),HLOOKUP($C$4&amp;Z$1,APMdata,'1 APM'!$BW34,FALSE)))</f>
        <v>1902.2408</v>
      </c>
      <c r="AA34" s="186">
        <f>IF($A34="Quarter",HLOOKUP("Quarter"&amp;AA$1,APMdata,'1 APM'!$BW34,FALSE),IF($A34="Year to date",HLOOKUP("Year to date"&amp;AA$1,APMdata,'1 APM'!$BW34,FALSE),HLOOKUP($C$4&amp;AA$1,APMdata,'1 APM'!$BW34,FALSE)))</f>
        <v>1398.71</v>
      </c>
      <c r="AB34" s="186">
        <f>IF($A34="Quarter",HLOOKUP("Quarter"&amp;AB$1,APMdata,'1 APM'!$BW34,FALSE),IF($A34="Year to date",HLOOKUP("Year to date"&amp;AB$1,APMdata,'1 APM'!$BW34,FALSE),HLOOKUP($C$4&amp;AB$1,APMdata,'1 APM'!$BW34,FALSE)))</f>
        <v>933.40687057999992</v>
      </c>
      <c r="AC34" s="186">
        <f>IF($A34="Quarter",HLOOKUP("Quarter"&amp;AC$1,APMdata,'1 APM'!$BW34,FALSE),IF($A34="Year to date",HLOOKUP("Year to date"&amp;AC$1,APMdata,'1 APM'!$BW34,FALSE),HLOOKUP($C$4&amp;AC$1,APMdata,'1 APM'!$BW34,FALSE)))</f>
        <v>487</v>
      </c>
      <c r="AD34" s="186">
        <f>IF($A34="Quarter",HLOOKUP("Quarter"&amp;AD$1,APMdata,'1 APM'!$BW34,FALSE),IF($A34="Year to date",HLOOKUP("Year to date"&amp;AD$1,APMdata,'1 APM'!$BW34,FALSE),HLOOKUP($C$4&amp;AD$1,APMdata,'1 APM'!$BW34,FALSE)))</f>
        <v>1930.1984729999999</v>
      </c>
      <c r="AE34" s="186">
        <f>IF($A34="Quarter",HLOOKUP("Quarter"&amp;AE$1,APMdata,'1 APM'!$BW34,FALSE),IF($A34="Year to date",HLOOKUP("Year to date"&amp;AE$1,APMdata,'1 APM'!$BW34,FALSE),HLOOKUP($C$4&amp;AE$1,APMdata,'1 APM'!$BW34,FALSE)))</f>
        <v>1440.5097487899998</v>
      </c>
      <c r="AF34" s="186"/>
      <c r="AG34" s="186"/>
      <c r="AH34" s="186"/>
      <c r="AI34" s="186"/>
      <c r="AJ34" s="186"/>
      <c r="AK34" s="186"/>
      <c r="AL34" s="186"/>
      <c r="AM34" s="195"/>
      <c r="AN34" s="186"/>
      <c r="AO34" s="195"/>
      <c r="AP34" s="186"/>
      <c r="AQ34" s="186"/>
      <c r="AR34" s="186"/>
      <c r="AS34" s="183"/>
      <c r="AT34" s="186"/>
      <c r="AU34" s="186"/>
      <c r="AV34" s="186"/>
      <c r="AW34" s="186"/>
      <c r="AX34" s="186"/>
      <c r="AY34" s="186"/>
      <c r="AZ34" s="186"/>
      <c r="BA34" s="186"/>
      <c r="BB34" s="186"/>
      <c r="BC34" s="186"/>
      <c r="BD34" s="186"/>
      <c r="BE34" s="186"/>
      <c r="BF34" s="186"/>
      <c r="BG34" s="186"/>
      <c r="BH34" s="186"/>
      <c r="BI34" s="186"/>
      <c r="BJ34" s="186"/>
      <c r="BK34" s="186"/>
      <c r="BL34" s="186"/>
      <c r="BM34" s="186"/>
      <c r="BN34" s="186"/>
      <c r="BO34" s="186"/>
      <c r="BP34" s="186"/>
      <c r="BQ34" s="186"/>
      <c r="BR34" s="186"/>
      <c r="BS34" s="186"/>
      <c r="BT34" s="186"/>
      <c r="BU34" s="186"/>
      <c r="BV34" s="186"/>
      <c r="BW34">
        <v>34</v>
      </c>
    </row>
    <row r="35" spans="1:75" ht="12.75" customHeight="1">
      <c r="B35" s="180"/>
      <c r="C35" s="183" t="s">
        <v>214</v>
      </c>
      <c r="D35" s="186">
        <f>IF($A35="Quarter",HLOOKUP("Quarter"&amp;D$1,APMdata,'1 APM'!$BW35,FALSE),IF($A35="Year to date",HLOOKUP("Year to date"&amp;D$1,APMdata,'1 APM'!$BW35,FALSE),HLOOKUP($C$4&amp;D$1,APMdata,'1 APM'!$BW35,FALSE)))</f>
        <v>3612.4156860999992</v>
      </c>
      <c r="E35" s="186">
        <f>IF($A35="Quarter",HLOOKUP("Quarter"&amp;E$1,APMdata,'1 APM'!$BW35,FALSE),IF($A35="Year to date",HLOOKUP("Year to date"&amp;E$1,APMdata,'1 APM'!$BW35,FALSE),HLOOKUP($C$4&amp;E$1,APMdata,'1 APM'!$BW35,FALSE)))</f>
        <v>1697.6102592999996</v>
      </c>
      <c r="F35" s="186">
        <f>IF($A35="Quarter",HLOOKUP("Quarter"&amp;F$1,APMdata,'1 APM'!$BW35,FALSE),IF($A35="Year to date",HLOOKUP("Year to date"&amp;F$1,APMdata,'1 APM'!$BW35,FALSE),HLOOKUP($C$4&amp;F$1,APMdata,'1 APM'!$BW35,FALSE)))</f>
        <v>7653.9976495799947</v>
      </c>
      <c r="G35" s="186">
        <f>IF($A35="Quarter",HLOOKUP("Quarter"&amp;G$1,APMdata,'1 APM'!$BW35,FALSE),IF($A35="Year to date",HLOOKUP("Year to date"&amp;G$1,APMdata,'1 APM'!$BW35,FALSE),HLOOKUP($C$4&amp;G$1,APMdata,'1 APM'!$BW35,FALSE)))</f>
        <v>5609.3664628099968</v>
      </c>
      <c r="H35" s="186">
        <f>IF($A35="Quarter",HLOOKUP("Quarter"&amp;H$1,APMdata,'1 APM'!$BW35,FALSE),IF($A35="Year to date",HLOOKUP("Year to date"&amp;H$1,APMdata,'1 APM'!$BW35,FALSE),HLOOKUP($C$4&amp;H$1,APMdata,'1 APM'!$BW35,FALSE)))</f>
        <v>3656</v>
      </c>
      <c r="I35" s="186">
        <f>IF($A35="Quarter",HLOOKUP("Quarter"&amp;I$1,APMdata,'1 APM'!$BW35,FALSE),IF($A35="Year to date",HLOOKUP("Year to date"&amp;I$1,APMdata,'1 APM'!$BW35,FALSE),HLOOKUP($C$4&amp;I$1,APMdata,'1 APM'!$BW35,FALSE)))</f>
        <v>1729.426612100001</v>
      </c>
      <c r="J35" s="186">
        <f>IF($A35="Quarter",HLOOKUP("Quarter"&amp;J$1,APMdata,'1 APM'!$BW35,FALSE),IF($A35="Year to date",HLOOKUP("Year to date"&amp;J$1,APMdata,'1 APM'!$BW35,FALSE),HLOOKUP($C$4&amp;J$1,APMdata,'1 APM'!$BW35,FALSE)))</f>
        <v>6946.2991194799934</v>
      </c>
      <c r="K35" s="186">
        <f>IF($A35="Quarter",HLOOKUP("Quarter"&amp;K$1,APMdata,'1 APM'!$BW35,FALSE),IF($A35="Year to date",HLOOKUP("Year to date"&amp;K$1,APMdata,'1 APM'!$BW35,FALSE),HLOOKUP($C$4&amp;K$1,APMdata,'1 APM'!$BW35,FALSE)))</f>
        <v>5184.8032834499991</v>
      </c>
      <c r="L35" s="186">
        <f>IF($A35="Quarter",HLOOKUP("Quarter"&amp;L$1,APMdata,'1 APM'!$BW35,FALSE),IF($A35="Year to date",HLOOKUP("Year to date"&amp;L$1,APMdata,'1 APM'!$BW35,FALSE),HLOOKUP($C$4&amp;L$1,APMdata,'1 APM'!$BW35,FALSE)))</f>
        <v>3199.9377861400039</v>
      </c>
      <c r="M35" s="186">
        <f>IF($A35="Quarter",HLOOKUP("Quarter"&amp;M$1,APMdata,'1 APM'!$BW35,FALSE),IF($A35="Year to date",HLOOKUP("Year to date"&amp;M$1,APMdata,'1 APM'!$BW35,FALSE),HLOOKUP($C$4&amp;M$1,APMdata,'1 APM'!$BW35,FALSE)))</f>
        <v>1604.0707051699997</v>
      </c>
      <c r="N35" s="186">
        <f>IF($A35="Quarter",HLOOKUP("Quarter"&amp;N$1,APMdata,'1 APM'!$BW35,FALSE),IF($A35="Year to date",HLOOKUP("Year to date"&amp;N$1,APMdata,'1 APM'!$BW35,FALSE),HLOOKUP($C$4&amp;N$1,APMdata,'1 APM'!$BW35,FALSE)))</f>
        <v>5343.1738996299946</v>
      </c>
      <c r="O35" s="186">
        <f>IF($A35="Quarter",HLOOKUP("Quarter"&amp;O$1,APMdata,'1 APM'!$BW35,FALSE),IF($A35="Year to date",HLOOKUP("Year to date"&amp;O$1,APMdata,'1 APM'!$BW35,FALSE),HLOOKUP($C$4&amp;O$1,APMdata,'1 APM'!$BW35,FALSE)))</f>
        <v>3942.1949335200011</v>
      </c>
      <c r="P35" s="186">
        <f>IF($A35="Quarter",HLOOKUP("Quarter"&amp;P$1,APMdata,'1 APM'!$BW35,FALSE),IF($A35="Year to date",HLOOKUP("Year to date"&amp;P$1,APMdata,'1 APM'!$BW35,FALSE),HLOOKUP($C$4&amp;P$1,APMdata,'1 APM'!$BW35,FALSE)))</f>
        <v>2705.8812585099995</v>
      </c>
      <c r="Q35" s="186">
        <f>IF($A35="Quarter",HLOOKUP("Quarter"&amp;Q$1,APMdata,'1 APM'!$BW35,FALSE),IF($A35="Year to date",HLOOKUP("Year to date"&amp;Q$1,APMdata,'1 APM'!$BW35,FALSE),HLOOKUP($C$4&amp;Q$1,APMdata,'1 APM'!$BW35,FALSE)))</f>
        <v>1325.0640232699996</v>
      </c>
      <c r="R35" s="186">
        <f>IF($A35="Quarter",HLOOKUP("Quarter"&amp;R$1,APMdata,'1 APM'!$BW35,FALSE),IF($A35="Year to date",HLOOKUP("Year to date"&amp;R$1,APMdata,'1 APM'!$BW35,FALSE),HLOOKUP($C$4&amp;R$1,APMdata,'1 APM'!$BW35,FALSE)))</f>
        <v>4442.7120400499998</v>
      </c>
      <c r="S35" s="186">
        <f>IF($A35="Quarter",HLOOKUP("Quarter"&amp;S$1,APMdata,'1 APM'!$BW35,FALSE),IF($A35="Year to date",HLOOKUP("Year to date"&amp;S$1,APMdata,'1 APM'!$BW35,FALSE),HLOOKUP($C$4&amp;S$1,APMdata,'1 APM'!$BW35,FALSE)))</f>
        <v>3111.0996800799981</v>
      </c>
      <c r="T35" s="186">
        <f>IF($A35="Quarter",HLOOKUP("Quarter"&amp;T$1,APMdata,'1 APM'!$BW35,FALSE),IF($A35="Year to date",HLOOKUP("Year to date"&amp;T$1,APMdata,'1 APM'!$BW35,FALSE),HLOOKUP($C$4&amp;T$1,APMdata,'1 APM'!$BW35,FALSE)))</f>
        <v>2021.8438737400015</v>
      </c>
      <c r="U35" s="186">
        <f>IF($A35="Quarter",HLOOKUP("Quarter"&amp;U$1,APMdata,'1 APM'!$BW35,FALSE),IF($A35="Year to date",HLOOKUP("Year to date"&amp;U$1,APMdata,'1 APM'!$BW35,FALSE),HLOOKUP($C$4&amp;U$1,APMdata,'1 APM'!$BW35,FALSE)))</f>
        <v>1081.3121144799993</v>
      </c>
      <c r="V35" s="186">
        <f>IF($A35="Quarter",HLOOKUP("Quarter"&amp;V$1,APMdata,'1 APM'!$BW35,FALSE),IF($A35="Year to date",HLOOKUP("Year to date"&amp;V$1,APMdata,'1 APM'!$BW35,FALSE),HLOOKUP($C$4&amp;V$1,APMdata,'1 APM'!$BW35,FALSE)))</f>
        <v>4422.9952258900012</v>
      </c>
      <c r="W35" s="186">
        <f>IF($A35="Quarter",HLOOKUP("Quarter"&amp;W$1,APMdata,'1 APM'!$BW35,FALSE),IF($A35="Year to date",HLOOKUP("Year to date"&amp;W$1,APMdata,'1 APM'!$BW35,FALSE),HLOOKUP($C$4&amp;W$1,APMdata,'1 APM'!$BW35,FALSE)))</f>
        <v>3322.9229386200004</v>
      </c>
      <c r="X35" s="186">
        <f>IF($A35="Quarter",HLOOKUP("Quarter"&amp;X$1,APMdata,'1 APM'!$BW35,FALSE),IF($A35="Year to date",HLOOKUP("Year to date"&amp;X$1,APMdata,'1 APM'!$BW35,FALSE),HLOOKUP($C$4&amp;X$1,APMdata,'1 APM'!$BW35,FALSE)))</f>
        <v>2160.0270291699994</v>
      </c>
      <c r="Y35" s="186">
        <f>IF($A35="Quarter",HLOOKUP("Quarter"&amp;Y$1,APMdata,'1 APM'!$BW35,FALSE),IF($A35="Year to date",HLOOKUP("Year to date"&amp;Y$1,APMdata,'1 APM'!$BW35,FALSE),HLOOKUP($C$4&amp;Y$1,APMdata,'1 APM'!$BW35,FALSE)))</f>
        <v>1021.0784000000001</v>
      </c>
      <c r="Z35" s="186">
        <f>IF($A35="Quarter",HLOOKUP("Quarter"&amp;Z$1,APMdata,'1 APM'!$BW35,FALSE),IF($A35="Year to date",HLOOKUP("Year to date"&amp;Z$1,APMdata,'1 APM'!$BW35,FALSE),HLOOKUP($C$4&amp;Z$1,APMdata,'1 APM'!$BW35,FALSE)))</f>
        <v>4163.7633999999998</v>
      </c>
      <c r="AA35" s="186">
        <f>IF($A35="Quarter",HLOOKUP("Quarter"&amp;AA$1,APMdata,'1 APM'!$BW35,FALSE),IF($A35="Year to date",HLOOKUP("Year to date"&amp;AA$1,APMdata,'1 APM'!$BW35,FALSE),HLOOKUP($C$4&amp;AA$1,APMdata,'1 APM'!$BW35,FALSE)))</f>
        <v>3062.07</v>
      </c>
      <c r="AB35" s="186">
        <f>IF($A35="Quarter",HLOOKUP("Quarter"&amp;AB$1,APMdata,'1 APM'!$BW35,FALSE),IF($A35="Year to date",HLOOKUP("Year to date"&amp;AB$1,APMdata,'1 APM'!$BW35,FALSE),HLOOKUP($C$4&amp;AB$1,APMdata,'1 APM'!$BW35,FALSE)))</f>
        <v>2000.9016221299999</v>
      </c>
      <c r="AC35" s="186">
        <f>IF($A35="Quarter",HLOOKUP("Quarter"&amp;AC$1,APMdata,'1 APM'!$BW35,FALSE),IF($A35="Year to date",HLOOKUP("Year to date"&amp;AC$1,APMdata,'1 APM'!$BW35,FALSE),HLOOKUP($C$4&amp;AC$1,APMdata,'1 APM'!$BW35,FALSE)))</f>
        <v>889</v>
      </c>
      <c r="AD35" s="186">
        <f>IF($A35="Quarter",HLOOKUP("Quarter"&amp;AD$1,APMdata,'1 APM'!$BW35,FALSE),IF($A35="Year to date",HLOOKUP("Year to date"&amp;AD$1,APMdata,'1 APM'!$BW35,FALSE),HLOOKUP($C$4&amp;AD$1,APMdata,'1 APM'!$BW35,FALSE)))</f>
        <v>4288.8856759999999</v>
      </c>
      <c r="AE35" s="186">
        <f>IF($A35="Quarter",HLOOKUP("Quarter"&amp;AE$1,APMdata,'1 APM'!$BW35,FALSE),IF($A35="Year to date",HLOOKUP("Year to date"&amp;AE$1,APMdata,'1 APM'!$BW35,FALSE),HLOOKUP($C$4&amp;AE$1,APMdata,'1 APM'!$BW35,FALSE)))</f>
        <v>3360.4996930699999</v>
      </c>
      <c r="AF35" s="186"/>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6"/>
      <c r="BC35" s="186"/>
      <c r="BD35" s="186"/>
      <c r="BE35" s="186"/>
      <c r="BF35" s="186"/>
      <c r="BG35" s="186"/>
      <c r="BH35" s="186"/>
      <c r="BI35" s="186"/>
      <c r="BJ35" s="186"/>
      <c r="BK35" s="186"/>
      <c r="BL35" s="186"/>
      <c r="BM35" s="186"/>
      <c r="BN35" s="186"/>
      <c r="BO35" s="186"/>
      <c r="BP35" s="186"/>
      <c r="BQ35" s="186"/>
      <c r="BR35" s="186"/>
      <c r="BS35" s="186"/>
      <c r="BT35" s="186"/>
      <c r="BU35" s="186"/>
      <c r="BV35" s="186"/>
      <c r="BW35">
        <v>35</v>
      </c>
    </row>
    <row r="36" spans="1:75" ht="12.75" customHeight="1" thickBot="1">
      <c r="B36" s="232" t="s">
        <v>39</v>
      </c>
      <c r="C36" s="193" t="s">
        <v>215</v>
      </c>
      <c r="D36" s="194">
        <f>IF($A36="Quarter",HLOOKUP("Quarter"&amp;D$1,APMdata,'1 APM'!$BW36,FALSE),IF($A36="Year to date",HLOOKUP("Year to date"&amp;D$1,APMdata,'1 APM'!$BW36,FALSE),HLOOKUP($C$4&amp;D$1,APMdata,'1 APM'!$BW36,FALSE)))</f>
        <v>0.4464146788131732</v>
      </c>
      <c r="E36" s="194">
        <f>IF($A36="Quarter",HLOOKUP("Quarter"&amp;E$1,APMdata,'1 APM'!$BW36,FALSE),IF($A36="Year to date",HLOOKUP("Year to date"&amp;E$1,APMdata,'1 APM'!$BW36,FALSE),HLOOKUP($C$4&amp;E$1,APMdata,'1 APM'!$BW36,FALSE)))</f>
        <v>0.48847966268296233</v>
      </c>
      <c r="F36" s="194">
        <f>IF($A36="Quarter",HLOOKUP("Quarter"&amp;F$1,APMdata,'1 APM'!$BW36,FALSE),IF($A36="Year to date",HLOOKUP("Year to date"&amp;F$1,APMdata,'1 APM'!$BW36,FALSE),HLOOKUP($C$4&amp;F$1,APMdata,'1 APM'!$BW36,FALSE)))</f>
        <v>0.40164194091419558</v>
      </c>
      <c r="G36" s="194">
        <f>IF($A36="Quarter",HLOOKUP("Quarter"&amp;G$1,APMdata,'1 APM'!$BW36,FALSE),IF($A36="Year to date",HLOOKUP("Year to date"&amp;G$1,APMdata,'1 APM'!$BW36,FALSE),HLOOKUP($C$4&amp;G$1,APMdata,'1 APM'!$BW36,FALSE)))</f>
        <v>0.39786929659824505</v>
      </c>
      <c r="H36" s="194">
        <f>IF($A36="Quarter",HLOOKUP("Quarter"&amp;H$1,APMdata,'1 APM'!$BW36,FALSE),IF($A36="Year to date",HLOOKUP("Year to date"&amp;H$1,APMdata,'1 APM'!$BW36,FALSE),HLOOKUP($C$4&amp;H$1,APMdata,'1 APM'!$BW36,FALSE)))</f>
        <v>0.41199999999999998</v>
      </c>
      <c r="I36" s="194">
        <f>IF($A36="Quarter",HLOOKUP("Quarter"&amp;I$1,APMdata,'1 APM'!$BW36,FALSE),IF($A36="Year to date",HLOOKUP("Year to date"&amp;I$1,APMdata,'1 APM'!$BW36,FALSE),HLOOKUP($C$4&amp;I$1,APMdata,'1 APM'!$BW36,FALSE)))</f>
        <v>0.4162444564304964</v>
      </c>
      <c r="J36" s="194">
        <f>IF($A36="Quarter",HLOOKUP("Quarter"&amp;J$1,APMdata,'1 APM'!$BW36,FALSE),IF($A36="Year to date",HLOOKUP("Year to date"&amp;J$1,APMdata,'1 APM'!$BW36,FALSE),HLOOKUP($C$4&amp;J$1,APMdata,'1 APM'!$BW36,FALSE)))</f>
        <v>0.37359274096078249</v>
      </c>
      <c r="K36" s="194">
        <f>IF($A36="Quarter",HLOOKUP("Quarter"&amp;K$1,APMdata,'1 APM'!$BW36,FALSE),IF($A36="Year to date",HLOOKUP("Year to date"&amp;K$1,APMdata,'1 APM'!$BW36,FALSE),HLOOKUP($C$4&amp;K$1,APMdata,'1 APM'!$BW36,FALSE)))</f>
        <v>0.35321208558011458</v>
      </c>
      <c r="L36" s="194">
        <f>IF($A36="Quarter",HLOOKUP("Quarter"&amp;L$1,APMdata,'1 APM'!$BW36,FALSE),IF($A36="Year to date",HLOOKUP("Year to date"&amp;L$1,APMdata,'1 APM'!$BW36,FALSE),HLOOKUP($C$4&amp;L$1,APMdata,'1 APM'!$BW36,FALSE)))</f>
        <v>0.38593216214984488</v>
      </c>
      <c r="M36" s="194">
        <f>IF($A36="Quarter",HLOOKUP("Quarter"&amp;M$1,APMdata,'1 APM'!$BW36,FALSE),IF($A36="Year to date",HLOOKUP("Year to date"&amp;M$1,APMdata,'1 APM'!$BW36,FALSE),HLOOKUP($C$4&amp;M$1,APMdata,'1 APM'!$BW36,FALSE)))</f>
        <v>0.37335654034435439</v>
      </c>
      <c r="N36" s="194">
        <f>IF($A36="Quarter",HLOOKUP("Quarter"&amp;N$1,APMdata,'1 APM'!$BW36,FALSE),IF($A36="Year to date",HLOOKUP("Year to date"&amp;N$1,APMdata,'1 APM'!$BW36,FALSE),HLOOKUP($C$4&amp;N$1,APMdata,'1 APM'!$BW36,FALSE)))</f>
        <v>0.41000985474788798</v>
      </c>
      <c r="O36" s="194">
        <f>IF($A36="Quarter",HLOOKUP("Quarter"&amp;O$1,APMdata,'1 APM'!$BW36,FALSE),IF($A36="Year to date",HLOOKUP("Year to date"&amp;O$1,APMdata,'1 APM'!$BW36,FALSE),HLOOKUP($C$4&amp;O$1,APMdata,'1 APM'!$BW36,FALSE)))</f>
        <v>0.40500048780550729</v>
      </c>
      <c r="P36" s="194">
        <f>IF($A36="Quarter",HLOOKUP("Quarter"&amp;P$1,APMdata,'1 APM'!$BW36,FALSE),IF($A36="Year to date",HLOOKUP("Year to date"&amp;P$1,APMdata,'1 APM'!$BW36,FALSE),HLOOKUP($C$4&amp;P$1,APMdata,'1 APM'!$BW36,FALSE)))</f>
        <v>0.39312637466056388</v>
      </c>
      <c r="Q36" s="194">
        <f>IF($A36="Quarter",HLOOKUP("Quarter"&amp;Q$1,APMdata,'1 APM'!$BW36,FALSE),IF($A36="Year to date",HLOOKUP("Year to date"&amp;Q$1,APMdata,'1 APM'!$BW36,FALSE),HLOOKUP($C$4&amp;Q$1,APMdata,'1 APM'!$BW36,FALSE)))</f>
        <v>0.39946831042453235</v>
      </c>
      <c r="R36" s="194">
        <f>IF($A36="Quarter",HLOOKUP("Quarter"&amp;R$1,APMdata,'1 APM'!$BW36,FALSE),IF($A36="Year to date",HLOOKUP("Year to date"&amp;R$1,APMdata,'1 APM'!$BW36,FALSE),HLOOKUP($C$4&amp;R$1,APMdata,'1 APM'!$BW36,FALSE)))</f>
        <v>0.45843058894653871</v>
      </c>
      <c r="S36" s="194">
        <f>IF($A36="Quarter",HLOOKUP("Quarter"&amp;S$1,APMdata,'1 APM'!$BW36,FALSE),IF($A36="Year to date",HLOOKUP("Year to date"&amp;S$1,APMdata,'1 APM'!$BW36,FALSE),HLOOKUP($C$4&amp;S$1,APMdata,'1 APM'!$BW36,FALSE)))</f>
        <v>0.48839600338389966</v>
      </c>
      <c r="T36" s="194">
        <f>IF($A36="Quarter",HLOOKUP("Quarter"&amp;T$1,APMdata,'1 APM'!$BW36,FALSE),IF($A36="Year to date",HLOOKUP("Year to date"&amp;T$1,APMdata,'1 APM'!$BW36,FALSE),HLOOKUP($C$4&amp;T$1,APMdata,'1 APM'!$BW36,FALSE)))</f>
        <v>0.50633046653910185</v>
      </c>
      <c r="U36" s="194">
        <f>IF($A36="Quarter",HLOOKUP("Quarter"&amp;U$1,APMdata,'1 APM'!$BW36,FALSE),IF($A36="Year to date",HLOOKUP("Year to date"&amp;U$1,APMdata,'1 APM'!$BW36,FALSE),HLOOKUP($C$4&amp;U$1,APMdata,'1 APM'!$BW36,FALSE)))</f>
        <v>0.46593356316209006</v>
      </c>
      <c r="V36" s="194">
        <f>IF($A36="Quarter",HLOOKUP("Quarter"&amp;V$1,APMdata,'1 APM'!$BW36,FALSE),IF($A36="Year to date",HLOOKUP("Year to date"&amp;V$1,APMdata,'1 APM'!$BW36,FALSE),HLOOKUP($C$4&amp;V$1,APMdata,'1 APM'!$BW36,FALSE)))</f>
        <v>0.44775669264971818</v>
      </c>
      <c r="W36" s="194">
        <f>IF($A36="Quarter",HLOOKUP("Quarter"&amp;W$1,APMdata,'1 APM'!$BW36,FALSE),IF($A36="Year to date",HLOOKUP("Year to date"&amp;W$1,APMdata,'1 APM'!$BW36,FALSE),HLOOKUP($C$4&amp;W$1,APMdata,'1 APM'!$BW36,FALSE)))</f>
        <v>0.43623910474794508</v>
      </c>
      <c r="X36" s="194">
        <f>IF($A36="Quarter",HLOOKUP("Quarter"&amp;X$1,APMdata,'1 APM'!$BW36,FALSE),IF($A36="Year to date",HLOOKUP("Year to date"&amp;X$1,APMdata,'1 APM'!$BW36,FALSE),HLOOKUP($C$4&amp;X$1,APMdata,'1 APM'!$BW36,FALSE)))</f>
        <v>0.45203611492083506</v>
      </c>
      <c r="Y36" s="194">
        <f>IF($A36="Quarter",HLOOKUP("Quarter"&amp;Y$1,APMdata,'1 APM'!$BW36,FALSE),IF($A36="Year to date",HLOOKUP("Year to date"&amp;Y$1,APMdata,'1 APM'!$BW36,FALSE),HLOOKUP($C$4&amp;Y$1,APMdata,'1 APM'!$BW36,FALSE)))</f>
        <v>0.47484561420553012</v>
      </c>
      <c r="Z36" s="194">
        <f>IF($A36="Quarter",HLOOKUP("Quarter"&amp;Z$1,APMdata,'1 APM'!$BW36,FALSE),IF($A36="Year to date",HLOOKUP("Year to date"&amp;Z$1,APMdata,'1 APM'!$BW36,FALSE),HLOOKUP($C$4&amp;Z$1,APMdata,'1 APM'!$BW36,FALSE)))</f>
        <v>0.45685612203613685</v>
      </c>
      <c r="AA36" s="194">
        <f>IF($A36="Quarter",HLOOKUP("Quarter"&amp;AA$1,APMdata,'1 APM'!$BW36,FALSE),IF($A36="Year to date",HLOOKUP("Year to date"&amp;AA$1,APMdata,'1 APM'!$BW36,FALSE),HLOOKUP($C$4&amp;AA$1,APMdata,'1 APM'!$BW36,FALSE)))</f>
        <v>0.45679999999999998</v>
      </c>
      <c r="AB36" s="194">
        <f>IF($A36="Quarter",HLOOKUP("Quarter"&amp;AB$1,APMdata,'1 APM'!$BW36,FALSE),IF($A36="Year to date",HLOOKUP("Year to date"&amp;AB$1,APMdata,'1 APM'!$BW36,FALSE),HLOOKUP($C$4&amp;AB$1,APMdata,'1 APM'!$BW36,FALSE)))</f>
        <v>0.46649313502298512</v>
      </c>
      <c r="AC36" s="194">
        <f>IF($A36="Quarter",HLOOKUP("Quarter"&amp;AC$1,APMdata,'1 APM'!$BW36,FALSE),IF($A36="Year to date",HLOOKUP("Year to date"&amp;AC$1,APMdata,'1 APM'!$BW36,FALSE),HLOOKUP($C$4&amp;AC$1,APMdata,'1 APM'!$BW36,FALSE)))</f>
        <v>0.54700000000000004</v>
      </c>
      <c r="AD36" s="194">
        <f>IF($A36="Quarter",HLOOKUP("Quarter"&amp;AD$1,APMdata,'1 APM'!$BW36,FALSE),IF($A36="Year to date",HLOOKUP("Year to date"&amp;AD$1,APMdata,'1 APM'!$BW36,FALSE),HLOOKUP($C$4&amp;AD$1,APMdata,'1 APM'!$BW36,FALSE)))</f>
        <v>0.4500466132266287</v>
      </c>
      <c r="AE36" s="194">
        <f>IF($A36="Quarter",HLOOKUP("Quarter"&amp;AE$1,APMdata,'1 APM'!$BW36,FALSE),IF($A36="Year to date",HLOOKUP("Year to date"&amp;AE$1,APMdata,'1 APM'!$BW36,FALSE),HLOOKUP($C$4&amp;AE$1,APMdata,'1 APM'!$BW36,FALSE)))</f>
        <v>0.42865939007838905</v>
      </c>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v>36</v>
      </c>
    </row>
    <row r="37" spans="1:75" ht="12.75" customHeight="1">
      <c r="B37" s="180"/>
      <c r="C37" s="183"/>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191"/>
      <c r="AU37" s="191"/>
      <c r="AV37" s="191"/>
      <c r="AW37" s="191"/>
      <c r="AX37" s="191"/>
      <c r="AY37" s="191"/>
      <c r="AZ37" s="191"/>
      <c r="BA37" s="191"/>
      <c r="BB37" s="191"/>
      <c r="BC37" s="191"/>
      <c r="BD37" s="186"/>
      <c r="BE37" s="191"/>
      <c r="BF37" s="191"/>
      <c r="BG37" s="191"/>
      <c r="BH37" s="191"/>
      <c r="BI37" s="191"/>
      <c r="BJ37" s="191"/>
      <c r="BK37" s="191"/>
      <c r="BL37" s="191"/>
      <c r="BM37" s="191"/>
      <c r="BN37" s="191"/>
      <c r="BO37" s="191"/>
      <c r="BP37" s="191"/>
      <c r="BQ37" s="191"/>
      <c r="BR37" s="191"/>
      <c r="BS37" s="191"/>
      <c r="BT37" s="191"/>
      <c r="BU37" s="191"/>
      <c r="BV37" s="191"/>
      <c r="BW37">
        <v>37</v>
      </c>
    </row>
    <row r="38" spans="1:75" ht="12.75" customHeight="1">
      <c r="B38" s="180"/>
      <c r="C38" s="183" t="s">
        <v>213</v>
      </c>
      <c r="D38" s="186">
        <f>IF($A38="Quarter",HLOOKUP("Quarter"&amp;D$1,APMdata,'1 APM'!$BW38,FALSE),IF($A38="Year to date",HLOOKUP("Year to date"&amp;D$1,APMdata,'1 APM'!$BW38,FALSE),HLOOKUP($C$4&amp;D$1,APMdata,'1 APM'!$BW38,FALSE)))</f>
        <v>1612.6353882499998</v>
      </c>
      <c r="E38" s="186">
        <f>IF($A38="Quarter",HLOOKUP("Quarter"&amp;E$1,APMdata,'1 APM'!$BW38,FALSE),IF($A38="Year to date",HLOOKUP("Year to date"&amp;E$1,APMdata,'1 APM'!$BW38,FALSE),HLOOKUP($C$4&amp;E$1,APMdata,'1 APM'!$BW38,FALSE)))</f>
        <v>829.24808683000003</v>
      </c>
      <c r="F38" s="186">
        <f>IF($A38="Quarter",HLOOKUP("Quarter"&amp;F$1,APMdata,'1 APM'!$BW38,FALSE),IF($A38="Year to date",HLOOKUP("Year to date"&amp;F$1,APMdata,'1 APM'!$BW38,FALSE),HLOOKUP($C$4&amp;F$1,APMdata,'1 APM'!$BW38,FALSE)))</f>
        <v>3074.16647173</v>
      </c>
      <c r="G38" s="186">
        <f>IF($A38="Quarter",HLOOKUP("Quarter"&amp;G$1,APMdata,'1 APM'!$BW38,FALSE),IF($A38="Year to date",HLOOKUP("Year to date"&amp;G$1,APMdata,'1 APM'!$BW38,FALSE),HLOOKUP($C$4&amp;G$1,APMdata,'1 APM'!$BW38,FALSE)))</f>
        <v>2231.7946889199993</v>
      </c>
      <c r="H38" s="186">
        <f>IF($A38="Quarter",HLOOKUP("Quarter"&amp;H$1,APMdata,'1 APM'!$BW38,FALSE),IF($A38="Year to date",HLOOKUP("Year to date"&amp;H$1,APMdata,'1 APM'!$BW38,FALSE),HLOOKUP($C$4&amp;H$1,APMdata,'1 APM'!$BW38,FALSE)))</f>
        <v>1505.2587414699999</v>
      </c>
      <c r="I38" s="186">
        <f>IF($A38="Quarter",HLOOKUP("Quarter"&amp;I$1,APMdata,'1 APM'!$BW38,FALSE),IF($A38="Year to date",HLOOKUP("Year to date"&amp;I$1,APMdata,'1 APM'!$BW38,FALSE),HLOOKUP($C$4&amp;I$1,APMdata,'1 APM'!$BW38,FALSE)))</f>
        <v>719.86424008999984</v>
      </c>
      <c r="J38" s="186">
        <f>IF($A38="Quarter",HLOOKUP("Quarter"&amp;J$1,APMdata,'1 APM'!$BW38,FALSE),IF($A38="Year to date",HLOOKUP("Year to date"&amp;J$1,APMdata,'1 APM'!$BW38,FALSE),HLOOKUP($C$4&amp;J$1,APMdata,'1 APM'!$BW38,FALSE)))</f>
        <v>2595.0869275800005</v>
      </c>
      <c r="K38" s="186">
        <f>IF($A38="Quarter",HLOOKUP("Quarter"&amp;K$1,APMdata,'1 APM'!$BW38,FALSE),IF($A38="Year to date",HLOOKUP("Year to date"&amp;K$1,APMdata,'1 APM'!$BW38,FALSE),HLOOKUP($C$4&amp;K$1,APMdata,'1 APM'!$BW38,FALSE)))</f>
        <v>1831.3351810700001</v>
      </c>
      <c r="L38" s="186">
        <f>IF($A38="Quarter",HLOOKUP("Quarter"&amp;L$1,APMdata,'1 APM'!$BW38,FALSE),IF($A38="Year to date",HLOOKUP("Year to date"&amp;L$1,APMdata,'1 APM'!$BW38,FALSE),HLOOKUP($C$4&amp;L$1,APMdata,'1 APM'!$BW38,FALSE)))</f>
        <v>1234.9589085499997</v>
      </c>
      <c r="M38" s="186">
        <f>IF($A38="Quarter",HLOOKUP("Quarter"&amp;M$1,APMdata,'1 APM'!$BW38,FALSE),IF($A38="Year to date",HLOOKUP("Year to date"&amp;M$1,APMdata,'1 APM'!$BW38,FALSE),HLOOKUP($C$4&amp;M$1,APMdata,'1 APM'!$BW38,FALSE)))</f>
        <v>598.89028895000001</v>
      </c>
      <c r="N38" s="186">
        <f>IF($A38="Quarter",HLOOKUP("Quarter"&amp;N$1,APMdata,'1 APM'!$BW38,FALSE),IF($A38="Year to date",HLOOKUP("Year to date"&amp;N$1,APMdata,'1 APM'!$BW38,FALSE),HLOOKUP($C$4&amp;N$1,APMdata,'1 APM'!$BW38,FALSE)))</f>
        <v>0</v>
      </c>
      <c r="O38" s="186">
        <f>IF($A38="Quarter",HLOOKUP("Quarter"&amp;O$1,APMdata,'1 APM'!$BW38,FALSE),IF($A38="Year to date",HLOOKUP("Year to date"&amp;O$1,APMdata,'1 APM'!$BW38,FALSE),HLOOKUP($C$4&amp;O$1,APMdata,'1 APM'!$BW38,FALSE)))</f>
        <v>0</v>
      </c>
      <c r="P38" s="186">
        <f>IF($A38="Quarter",HLOOKUP("Quarter"&amp;P$1,APMdata,'1 APM'!$BW38,FALSE),IF($A38="Year to date",HLOOKUP("Year to date"&amp;P$1,APMdata,'1 APM'!$BW38,FALSE),HLOOKUP($C$4&amp;P$1,APMdata,'1 APM'!$BW38,FALSE)))</f>
        <v>0</v>
      </c>
      <c r="Q38" s="186">
        <f>IF($A38="Quarter",HLOOKUP("Quarter"&amp;Q$1,APMdata,'1 APM'!$BW38,FALSE),IF($A38="Year to date",HLOOKUP("Year to date"&amp;Q$1,APMdata,'1 APM'!$BW38,FALSE),HLOOKUP($C$4&amp;Q$1,APMdata,'1 APM'!$BW38,FALSE)))</f>
        <v>0</v>
      </c>
      <c r="R38" s="186">
        <f>IF($A38="Quarter",HLOOKUP("Quarter"&amp;R$1,APMdata,'1 APM'!$BW38,FALSE),IF($A38="Year to date",HLOOKUP("Year to date"&amp;R$1,APMdata,'1 APM'!$BW38,FALSE),HLOOKUP($C$4&amp;R$1,APMdata,'1 APM'!$BW38,FALSE)))</f>
        <v>0</v>
      </c>
      <c r="S38" s="186">
        <f>IF($A38="Quarter",HLOOKUP("Quarter"&amp;S$1,APMdata,'1 APM'!$BW38,FALSE),IF($A38="Year to date",HLOOKUP("Year to date"&amp;S$1,APMdata,'1 APM'!$BW38,FALSE),HLOOKUP($C$4&amp;S$1,APMdata,'1 APM'!$BW38,FALSE)))</f>
        <v>0</v>
      </c>
      <c r="T38" s="186">
        <f>IF($A38="Quarter",HLOOKUP("Quarter"&amp;T$1,APMdata,'1 APM'!$BW38,FALSE),IF($A38="Year to date",HLOOKUP("Year to date"&amp;T$1,APMdata,'1 APM'!$BW38,FALSE),HLOOKUP($C$4&amp;T$1,APMdata,'1 APM'!$BW38,FALSE)))</f>
        <v>0</v>
      </c>
      <c r="U38" s="186">
        <f>IF($A38="Quarter",HLOOKUP("Quarter"&amp;U$1,APMdata,'1 APM'!$BW38,FALSE),IF($A38="Year to date",HLOOKUP("Year to date"&amp;U$1,APMdata,'1 APM'!$BW38,FALSE),HLOOKUP($C$4&amp;U$1,APMdata,'1 APM'!$BW38,FALSE)))</f>
        <v>0</v>
      </c>
      <c r="V38" s="186">
        <f>IF($A38="Quarter",HLOOKUP("Quarter"&amp;V$1,APMdata,'1 APM'!$BW38,FALSE),IF($A38="Year to date",HLOOKUP("Year to date"&amp;V$1,APMdata,'1 APM'!$BW38,FALSE),HLOOKUP($C$4&amp;V$1,APMdata,'1 APM'!$BW38,FALSE)))</f>
        <v>0</v>
      </c>
      <c r="W38" s="186">
        <f>IF($A38="Quarter",HLOOKUP("Quarter"&amp;W$1,APMdata,'1 APM'!$BW38,FALSE),IF($A38="Year to date",HLOOKUP("Year to date"&amp;W$1,APMdata,'1 APM'!$BW38,FALSE),HLOOKUP($C$4&amp;W$1,APMdata,'1 APM'!$BW38,FALSE)))</f>
        <v>0</v>
      </c>
      <c r="X38" s="186">
        <f>IF($A38="Quarter",HLOOKUP("Quarter"&amp;X$1,APMdata,'1 APM'!$BW38,FALSE),IF($A38="Year to date",HLOOKUP("Year to date"&amp;X$1,APMdata,'1 APM'!$BW38,FALSE),HLOOKUP($C$4&amp;X$1,APMdata,'1 APM'!$BW38,FALSE)))</f>
        <v>0</v>
      </c>
      <c r="Y38" s="186">
        <f>IF($A38="Quarter",HLOOKUP("Quarter"&amp;Y$1,APMdata,'1 APM'!$BW38,FALSE),IF($A38="Year to date",HLOOKUP("Year to date"&amp;Y$1,APMdata,'1 APM'!$BW38,FALSE),HLOOKUP($C$4&amp;Y$1,APMdata,'1 APM'!$BW38,FALSE)))</f>
        <v>0</v>
      </c>
      <c r="Z38" s="186">
        <f>IF($A38="Quarter",HLOOKUP("Quarter"&amp;Z$1,APMdata,'1 APM'!$BW38,FALSE),IF($A38="Year to date",HLOOKUP("Year to date"&amp;Z$1,APMdata,'1 APM'!$BW38,FALSE),HLOOKUP($C$4&amp;Z$1,APMdata,'1 APM'!$BW38,FALSE)))</f>
        <v>0</v>
      </c>
      <c r="AA38" s="186">
        <f>IF($A38="Quarter",HLOOKUP("Quarter"&amp;AA$1,APMdata,'1 APM'!$BW38,FALSE),IF($A38="Year to date",HLOOKUP("Year to date"&amp;AA$1,APMdata,'1 APM'!$BW38,FALSE),HLOOKUP($C$4&amp;AA$1,APMdata,'1 APM'!$BW38,FALSE)))</f>
        <v>0</v>
      </c>
      <c r="AB38" s="186">
        <f>IF($A38="Quarter",HLOOKUP("Quarter"&amp;AB$1,APMdata,'1 APM'!$BW38,FALSE),IF($A38="Year to date",HLOOKUP("Year to date"&amp;AB$1,APMdata,'1 APM'!$BW38,FALSE),HLOOKUP($C$4&amp;AB$1,APMdata,'1 APM'!$BW38,FALSE)))</f>
        <v>0</v>
      </c>
      <c r="AC38" s="186">
        <f>IF($A38="Quarter",HLOOKUP("Quarter"&amp;AC$1,APMdata,'1 APM'!$BW38,FALSE),IF($A38="Year to date",HLOOKUP("Year to date"&amp;AC$1,APMdata,'1 APM'!$BW38,FALSE),HLOOKUP($C$4&amp;AC$1,APMdata,'1 APM'!$BW38,FALSE)))</f>
        <v>0</v>
      </c>
      <c r="AD38" s="186">
        <f>IF($A38="Quarter",HLOOKUP("Quarter"&amp;AD$1,APMdata,'1 APM'!$BW38,FALSE),IF($A38="Year to date",HLOOKUP("Year to date"&amp;AD$1,APMdata,'1 APM'!$BW38,FALSE),HLOOKUP($C$4&amp;AD$1,APMdata,'1 APM'!$BW38,FALSE)))</f>
        <v>0</v>
      </c>
      <c r="AE38" s="186">
        <f>IF($A38="Quarter",HLOOKUP("Quarter"&amp;AE$1,APMdata,'1 APM'!$BW38,FALSE),IF($A38="Year to date",HLOOKUP("Year to date"&amp;AE$1,APMdata,'1 APM'!$BW38,FALSE),HLOOKUP($C$4&amp;AE$1,APMdata,'1 APM'!$BW38,FALSE)))</f>
        <v>0</v>
      </c>
      <c r="AF38" s="186"/>
      <c r="AG38" s="186"/>
      <c r="AH38" s="186"/>
      <c r="AI38" s="186"/>
      <c r="AJ38" s="186"/>
      <c r="AK38" s="186"/>
      <c r="AL38" s="186"/>
      <c r="AM38" s="195"/>
      <c r="AN38" s="186"/>
      <c r="AO38" s="195"/>
      <c r="AP38" s="186"/>
      <c r="AQ38" s="186"/>
      <c r="AR38" s="186"/>
      <c r="AS38" s="183"/>
      <c r="AT38" s="186"/>
      <c r="AU38" s="186"/>
      <c r="AV38" s="186"/>
      <c r="AW38" s="186"/>
      <c r="AX38" s="186"/>
      <c r="AY38" s="186"/>
      <c r="AZ38" s="186"/>
      <c r="BA38" s="186"/>
      <c r="BB38" s="186"/>
      <c r="BC38" s="186"/>
      <c r="BD38" s="186"/>
      <c r="BE38" s="186"/>
      <c r="BF38" s="186"/>
      <c r="BG38" s="186"/>
      <c r="BH38" s="186"/>
      <c r="BI38" s="186"/>
      <c r="BJ38" s="186"/>
      <c r="BK38" s="186"/>
      <c r="BL38" s="186"/>
      <c r="BM38" s="186"/>
      <c r="BN38" s="186"/>
      <c r="BO38" s="186"/>
      <c r="BP38" s="186"/>
      <c r="BQ38" s="186"/>
      <c r="BR38" s="186"/>
      <c r="BS38" s="186"/>
      <c r="BT38" s="186"/>
      <c r="BU38" s="186"/>
      <c r="BV38" s="186"/>
      <c r="BW38">
        <v>38</v>
      </c>
    </row>
    <row r="39" spans="1:75" ht="12.75" customHeight="1">
      <c r="B39" s="180"/>
      <c r="C39" s="200" t="s">
        <v>918</v>
      </c>
      <c r="D39" s="190">
        <f>IF($A39="Quarter",HLOOKUP("Quarter"&amp;D$1,APMdata,'1 APM'!$BW39,FALSE),IF($A39="Year to date",HLOOKUP("Year to date"&amp;D$1,APMdata,'1 APM'!$BW39,FALSE),HLOOKUP($C$4&amp;D$1,APMdata,'1 APM'!$BW39,FALSE)))</f>
        <v>66.030976580000001</v>
      </c>
      <c r="E39" s="190">
        <f>IF($A39="Quarter",HLOOKUP("Quarter"&amp;E$1,APMdata,'1 APM'!$BW39,FALSE),IF($A39="Year to date",HLOOKUP("Year to date"&amp;E$1,APMdata,'1 APM'!$BW39,FALSE),HLOOKUP($C$4&amp;E$1,APMdata,'1 APM'!$BW39,FALSE)))</f>
        <v>10.174278509999997</v>
      </c>
      <c r="F39" s="190">
        <f>IF($A39="Quarter",HLOOKUP("Quarter"&amp;F$1,APMdata,'1 APM'!$BW39,FALSE),IF($A39="Year to date",HLOOKUP("Year to date"&amp;F$1,APMdata,'1 APM'!$BW39,FALSE),HLOOKUP($C$4&amp;F$1,APMdata,'1 APM'!$BW39,FALSE)))</f>
        <v>67.01348557</v>
      </c>
      <c r="G39" s="190">
        <f>IF($A39="Quarter",HLOOKUP("Quarter"&amp;G$1,APMdata,'1 APM'!$BW39,FALSE),IF($A39="Year to date",HLOOKUP("Year to date"&amp;G$1,APMdata,'1 APM'!$BW39,FALSE),HLOOKUP($C$4&amp;G$1,APMdata,'1 APM'!$BW39,FALSE)))</f>
        <v>38.036000000000001</v>
      </c>
      <c r="H39" s="190">
        <f>IF($A39="Quarter",HLOOKUP("Quarter"&amp;H$1,APMdata,'1 APM'!$BW39,FALSE),IF($A39="Year to date",HLOOKUP("Year to date"&amp;H$1,APMdata,'1 APM'!$BW39,FALSE),HLOOKUP($C$4&amp;H$1,APMdata,'1 APM'!$BW39,FALSE)))</f>
        <v>26.942373000000003</v>
      </c>
      <c r="I39" s="190">
        <f>IF($A39="Quarter",HLOOKUP("Quarter"&amp;I$1,APMdata,'1 APM'!$BW39,FALSE),IF($A39="Year to date",HLOOKUP("Year to date"&amp;I$1,APMdata,'1 APM'!$BW39,FALSE),HLOOKUP($C$4&amp;I$1,APMdata,'1 APM'!$BW39,FALSE)))</f>
        <v>1.837</v>
      </c>
      <c r="J39" s="190">
        <f>IF($A39="Quarter",HLOOKUP("Quarter"&amp;J$1,APMdata,'1 APM'!$BW39,FALSE),IF($A39="Year to date",HLOOKUP("Year to date"&amp;J$1,APMdata,'1 APM'!$BW39,FALSE),HLOOKUP($C$4&amp;J$1,APMdata,'1 APM'!$BW39,FALSE)))</f>
        <v>47.058</v>
      </c>
      <c r="K39" s="190">
        <f>IF($A39="Quarter",HLOOKUP("Quarter"&amp;K$1,APMdata,'1 APM'!$BW39,FALSE),IF($A39="Year to date",HLOOKUP("Year to date"&amp;K$1,APMdata,'1 APM'!$BW39,FALSE),HLOOKUP($C$4&amp;K$1,APMdata,'1 APM'!$BW39,FALSE)))</f>
        <v>31.722999999999999</v>
      </c>
      <c r="L39" s="190">
        <f>IF($A39="Quarter",HLOOKUP("Quarter"&amp;L$1,APMdata,'1 APM'!$BW39,FALSE),IF($A39="Year to date",HLOOKUP("Year to date"&amp;L$1,APMdata,'1 APM'!$BW39,FALSE),HLOOKUP($C$4&amp;L$1,APMdata,'1 APM'!$BW39,FALSE)))</f>
        <v>27.434000000000001</v>
      </c>
      <c r="M39" s="190">
        <f>IF($A39="Quarter",HLOOKUP("Quarter"&amp;M$1,APMdata,'1 APM'!$BW39,FALSE),IF($A39="Year to date",HLOOKUP("Year to date"&amp;M$1,APMdata,'1 APM'!$BW39,FALSE),HLOOKUP($C$4&amp;M$1,APMdata,'1 APM'!$BW39,FALSE)))</f>
        <v>25.926955100000001</v>
      </c>
      <c r="N39" s="190">
        <f>IF($A39="Quarter",HLOOKUP("Quarter"&amp;N$1,APMdata,'1 APM'!$BW39,FALSE),IF($A39="Year to date",HLOOKUP("Year to date"&amp;N$1,APMdata,'1 APM'!$BW39,FALSE),HLOOKUP($C$4&amp;N$1,APMdata,'1 APM'!$BW39,FALSE)))</f>
        <v>0</v>
      </c>
      <c r="O39" s="190">
        <f>IF($A39="Quarter",HLOOKUP("Quarter"&amp;O$1,APMdata,'1 APM'!$BW39,FALSE),IF($A39="Year to date",HLOOKUP("Year to date"&amp;O$1,APMdata,'1 APM'!$BW39,FALSE),HLOOKUP($C$4&amp;O$1,APMdata,'1 APM'!$BW39,FALSE)))</f>
        <v>0</v>
      </c>
      <c r="P39" s="190">
        <f>IF($A39="Quarter",HLOOKUP("Quarter"&amp;P$1,APMdata,'1 APM'!$BW39,FALSE),IF($A39="Year to date",HLOOKUP("Year to date"&amp;P$1,APMdata,'1 APM'!$BW39,FALSE),HLOOKUP($C$4&amp;P$1,APMdata,'1 APM'!$BW39,FALSE)))</f>
        <v>0</v>
      </c>
      <c r="Q39" s="190">
        <f>IF($A39="Quarter",HLOOKUP("Quarter"&amp;Q$1,APMdata,'1 APM'!$BW39,FALSE),IF($A39="Year to date",HLOOKUP("Year to date"&amp;Q$1,APMdata,'1 APM'!$BW39,FALSE),HLOOKUP($C$4&amp;Q$1,APMdata,'1 APM'!$BW39,FALSE)))</f>
        <v>0</v>
      </c>
      <c r="R39" s="190">
        <f>IF($A39="Quarter",HLOOKUP("Quarter"&amp;R$1,APMdata,'1 APM'!$BW39,FALSE),IF($A39="Year to date",HLOOKUP("Year to date"&amp;R$1,APMdata,'1 APM'!$BW39,FALSE),HLOOKUP($C$4&amp;R$1,APMdata,'1 APM'!$BW39,FALSE)))</f>
        <v>0</v>
      </c>
      <c r="S39" s="190">
        <f>IF($A39="Quarter",HLOOKUP("Quarter"&amp;S$1,APMdata,'1 APM'!$BW39,FALSE),IF($A39="Year to date",HLOOKUP("Year to date"&amp;S$1,APMdata,'1 APM'!$BW39,FALSE),HLOOKUP($C$4&amp;S$1,APMdata,'1 APM'!$BW39,FALSE)))</f>
        <v>0</v>
      </c>
      <c r="T39" s="190">
        <f>IF($A39="Quarter",HLOOKUP("Quarter"&amp;T$1,APMdata,'1 APM'!$BW39,FALSE),IF($A39="Year to date",HLOOKUP("Year to date"&amp;T$1,APMdata,'1 APM'!$BW39,FALSE),HLOOKUP($C$4&amp;T$1,APMdata,'1 APM'!$BW39,FALSE)))</f>
        <v>0</v>
      </c>
      <c r="U39" s="190">
        <f>IF($A39="Quarter",HLOOKUP("Quarter"&amp;U$1,APMdata,'1 APM'!$BW39,FALSE),IF($A39="Year to date",HLOOKUP("Year to date"&amp;U$1,APMdata,'1 APM'!$BW39,FALSE),HLOOKUP($C$4&amp;U$1,APMdata,'1 APM'!$BW39,FALSE)))</f>
        <v>0</v>
      </c>
      <c r="V39" s="190">
        <f>IF($A39="Quarter",HLOOKUP("Quarter"&amp;V$1,APMdata,'1 APM'!$BW39,FALSE),IF($A39="Year to date",HLOOKUP("Year to date"&amp;V$1,APMdata,'1 APM'!$BW39,FALSE),HLOOKUP($C$4&amp;V$1,APMdata,'1 APM'!$BW39,FALSE)))</f>
        <v>0</v>
      </c>
      <c r="W39" s="190">
        <f>IF($A39="Quarter",HLOOKUP("Quarter"&amp;W$1,APMdata,'1 APM'!$BW39,FALSE),IF($A39="Year to date",HLOOKUP("Year to date"&amp;W$1,APMdata,'1 APM'!$BW39,FALSE),HLOOKUP($C$4&amp;W$1,APMdata,'1 APM'!$BW39,FALSE)))</f>
        <v>0</v>
      </c>
      <c r="X39" s="190">
        <f>IF($A39="Quarter",HLOOKUP("Quarter"&amp;X$1,APMdata,'1 APM'!$BW39,FALSE),IF($A39="Year to date",HLOOKUP("Year to date"&amp;X$1,APMdata,'1 APM'!$BW39,FALSE),HLOOKUP($C$4&amp;X$1,APMdata,'1 APM'!$BW39,FALSE)))</f>
        <v>0</v>
      </c>
      <c r="Y39" s="190">
        <f>IF($A39="Quarter",HLOOKUP("Quarter"&amp;Y$1,APMdata,'1 APM'!$BW39,FALSE),IF($A39="Year to date",HLOOKUP("Year to date"&amp;Y$1,APMdata,'1 APM'!$BW39,FALSE),HLOOKUP($C$4&amp;Y$1,APMdata,'1 APM'!$BW39,FALSE)))</f>
        <v>0</v>
      </c>
      <c r="Z39" s="190">
        <f>IF($A39="Quarter",HLOOKUP("Quarter"&amp;Z$1,APMdata,'1 APM'!$BW39,FALSE),IF($A39="Year to date",HLOOKUP("Year to date"&amp;Z$1,APMdata,'1 APM'!$BW39,FALSE),HLOOKUP($C$4&amp;Z$1,APMdata,'1 APM'!$BW39,FALSE)))</f>
        <v>0</v>
      </c>
      <c r="AA39" s="190">
        <f>IF($A39="Quarter",HLOOKUP("Quarter"&amp;AA$1,APMdata,'1 APM'!$BW39,FALSE),IF($A39="Year to date",HLOOKUP("Year to date"&amp;AA$1,APMdata,'1 APM'!$BW39,FALSE),HLOOKUP($C$4&amp;AA$1,APMdata,'1 APM'!$BW39,FALSE)))</f>
        <v>0</v>
      </c>
      <c r="AB39" s="190">
        <f>IF($A39="Quarter",HLOOKUP("Quarter"&amp;AB$1,APMdata,'1 APM'!$BW39,FALSE),IF($A39="Year to date",HLOOKUP("Year to date"&amp;AB$1,APMdata,'1 APM'!$BW39,FALSE),HLOOKUP($C$4&amp;AB$1,APMdata,'1 APM'!$BW39,FALSE)))</f>
        <v>0</v>
      </c>
      <c r="AC39" s="190">
        <f>IF($A39="Quarter",HLOOKUP("Quarter"&amp;AC$1,APMdata,'1 APM'!$BW39,FALSE),IF($A39="Year to date",HLOOKUP("Year to date"&amp;AC$1,APMdata,'1 APM'!$BW39,FALSE),HLOOKUP($C$4&amp;AC$1,APMdata,'1 APM'!$BW39,FALSE)))</f>
        <v>0</v>
      </c>
      <c r="AD39" s="190">
        <f>IF($A39="Quarter",HLOOKUP("Quarter"&amp;AD$1,APMdata,'1 APM'!$BW39,FALSE),IF($A39="Year to date",HLOOKUP("Year to date"&amp;AD$1,APMdata,'1 APM'!$BW39,FALSE),HLOOKUP($C$4&amp;AD$1,APMdata,'1 APM'!$BW39,FALSE)))</f>
        <v>0</v>
      </c>
      <c r="AE39" s="190">
        <f>IF($A39="Quarter",HLOOKUP("Quarter"&amp;AE$1,APMdata,'1 APM'!$BW39,FALSE),IF($A39="Year to date",HLOOKUP("Year to date"&amp;AE$1,APMdata,'1 APM'!$BW39,FALSE),HLOOKUP($C$4&amp;AE$1,APMdata,'1 APM'!$BW39,FALSE)))</f>
        <v>0</v>
      </c>
      <c r="AF39" s="186"/>
      <c r="AG39" s="186"/>
      <c r="AH39" s="186"/>
      <c r="AI39" s="186"/>
      <c r="AJ39" s="186"/>
      <c r="AK39" s="186"/>
      <c r="AL39" s="186"/>
      <c r="AM39" s="195"/>
      <c r="AN39" s="186"/>
      <c r="AO39" s="195"/>
      <c r="AP39" s="186"/>
      <c r="AQ39" s="186"/>
      <c r="AR39" s="186"/>
      <c r="AS39" s="183"/>
      <c r="AT39" s="186"/>
      <c r="AU39" s="186"/>
      <c r="AV39" s="186"/>
      <c r="AW39" s="186"/>
      <c r="AX39" s="186"/>
      <c r="AY39" s="186"/>
      <c r="AZ39" s="186"/>
      <c r="BA39" s="186"/>
      <c r="BB39" s="186"/>
      <c r="BC39" s="186"/>
      <c r="BD39" s="186"/>
      <c r="BE39" s="186"/>
      <c r="BF39" s="186"/>
      <c r="BG39" s="186"/>
      <c r="BH39" s="186"/>
      <c r="BI39" s="186"/>
      <c r="BJ39" s="186"/>
      <c r="BK39" s="186"/>
      <c r="BL39" s="186"/>
      <c r="BM39" s="186"/>
      <c r="BN39" s="186"/>
      <c r="BO39" s="186"/>
      <c r="BP39" s="186"/>
      <c r="BQ39" s="186"/>
      <c r="BR39" s="186"/>
      <c r="BS39" s="186"/>
      <c r="BT39" s="186"/>
      <c r="BU39" s="186"/>
      <c r="BV39" s="186"/>
      <c r="BW39">
        <v>39</v>
      </c>
    </row>
    <row r="40" spans="1:75" ht="12.75" customHeight="1">
      <c r="B40" s="180"/>
      <c r="C40" s="197" t="s">
        <v>917</v>
      </c>
      <c r="D40" s="186">
        <f>IF($A40="Quarter",HLOOKUP("Quarter"&amp;D$1,APMdata,'1 APM'!$BW40,FALSE),IF($A40="Year to date",HLOOKUP("Year to date"&amp;D$1,APMdata,'1 APM'!$BW40,FALSE),HLOOKUP($C$4&amp;D$1,APMdata,'1 APM'!$BW40,FALSE)))</f>
        <v>1546.6044116699998</v>
      </c>
      <c r="E40" s="186">
        <f>IF($A40="Quarter",HLOOKUP("Quarter"&amp;E$1,APMdata,'1 APM'!$BW40,FALSE),IF($A40="Year to date",HLOOKUP("Year to date"&amp;E$1,APMdata,'1 APM'!$BW40,FALSE),HLOOKUP($C$4&amp;E$1,APMdata,'1 APM'!$BW40,FALSE)))</f>
        <v>819.07380832000001</v>
      </c>
      <c r="F40" s="186">
        <f>IF($A40="Quarter",HLOOKUP("Quarter"&amp;F$1,APMdata,'1 APM'!$BW40,FALSE),IF($A40="Year to date",HLOOKUP("Year to date"&amp;F$1,APMdata,'1 APM'!$BW40,FALSE),HLOOKUP($C$4&amp;F$1,APMdata,'1 APM'!$BW40,FALSE)))</f>
        <v>3007.1529861600002</v>
      </c>
      <c r="G40" s="186">
        <f>IF($A40="Quarter",HLOOKUP("Quarter"&amp;G$1,APMdata,'1 APM'!$BW40,FALSE),IF($A40="Year to date",HLOOKUP("Year to date"&amp;G$1,APMdata,'1 APM'!$BW40,FALSE),HLOOKUP($C$4&amp;G$1,APMdata,'1 APM'!$BW40,FALSE)))</f>
        <v>2193.7586889199993</v>
      </c>
      <c r="H40" s="186">
        <f>IF($A40="Quarter",HLOOKUP("Quarter"&amp;H$1,APMdata,'1 APM'!$BW40,FALSE),IF($A40="Year to date",HLOOKUP("Year to date"&amp;H$1,APMdata,'1 APM'!$BW40,FALSE),HLOOKUP($C$4&amp;H$1,APMdata,'1 APM'!$BW40,FALSE)))</f>
        <v>1478.3163684699998</v>
      </c>
      <c r="I40" s="186">
        <f>IF($A40="Quarter",HLOOKUP("Quarter"&amp;I$1,APMdata,'1 APM'!$BW40,FALSE),IF($A40="Year to date",HLOOKUP("Year to date"&amp;I$1,APMdata,'1 APM'!$BW40,FALSE),HLOOKUP($C$4&amp;I$1,APMdata,'1 APM'!$BW40,FALSE)))</f>
        <v>718.02724008999985</v>
      </c>
      <c r="J40" s="186">
        <f>IF($A40="Quarter",HLOOKUP("Quarter"&amp;J$1,APMdata,'1 APM'!$BW40,FALSE),IF($A40="Year to date",HLOOKUP("Year to date"&amp;J$1,APMdata,'1 APM'!$BW40,FALSE),HLOOKUP($C$4&amp;J$1,APMdata,'1 APM'!$BW40,FALSE)))</f>
        <v>2548.0289275800005</v>
      </c>
      <c r="K40" s="186">
        <f>IF($A40="Quarter",HLOOKUP("Quarter"&amp;K$1,APMdata,'1 APM'!$BW40,FALSE),IF($A40="Year to date",HLOOKUP("Year to date"&amp;K$1,APMdata,'1 APM'!$BW40,FALSE),HLOOKUP($C$4&amp;K$1,APMdata,'1 APM'!$BW40,FALSE)))</f>
        <v>1799.6121810700001</v>
      </c>
      <c r="L40" s="186">
        <f>IF($A40="Quarter",HLOOKUP("Quarter"&amp;L$1,APMdata,'1 APM'!$BW40,FALSE),IF($A40="Year to date",HLOOKUP("Year to date"&amp;L$1,APMdata,'1 APM'!$BW40,FALSE),HLOOKUP($C$4&amp;L$1,APMdata,'1 APM'!$BW40,FALSE)))</f>
        <v>1207.5249085499997</v>
      </c>
      <c r="M40" s="186">
        <f>IF($A40="Quarter",HLOOKUP("Quarter"&amp;M$1,APMdata,'1 APM'!$BW40,FALSE),IF($A40="Year to date",HLOOKUP("Year to date"&amp;M$1,APMdata,'1 APM'!$BW40,FALSE),HLOOKUP($C$4&amp;M$1,APMdata,'1 APM'!$BW40,FALSE)))</f>
        <v>572.96333385000003</v>
      </c>
      <c r="N40" s="186">
        <f>IF($A40="Quarter",HLOOKUP("Quarter"&amp;N$1,APMdata,'1 APM'!$BW40,FALSE),IF($A40="Year to date",HLOOKUP("Year to date"&amp;N$1,APMdata,'1 APM'!$BW40,FALSE),HLOOKUP($C$4&amp;N$1,APMdata,'1 APM'!$BW40,FALSE)))</f>
        <v>0</v>
      </c>
      <c r="O40" s="186">
        <f>IF($A40="Quarter",HLOOKUP("Quarter"&amp;O$1,APMdata,'1 APM'!$BW40,FALSE),IF($A40="Year to date",HLOOKUP("Year to date"&amp;O$1,APMdata,'1 APM'!$BW40,FALSE),HLOOKUP($C$4&amp;O$1,APMdata,'1 APM'!$BW40,FALSE)))</f>
        <v>0</v>
      </c>
      <c r="P40" s="186">
        <f>IF($A40="Quarter",HLOOKUP("Quarter"&amp;P$1,APMdata,'1 APM'!$BW40,FALSE),IF($A40="Year to date",HLOOKUP("Year to date"&amp;P$1,APMdata,'1 APM'!$BW40,FALSE),HLOOKUP($C$4&amp;P$1,APMdata,'1 APM'!$BW40,FALSE)))</f>
        <v>0</v>
      </c>
      <c r="Q40" s="186">
        <f>IF($A40="Quarter",HLOOKUP("Quarter"&amp;Q$1,APMdata,'1 APM'!$BW40,FALSE),IF($A40="Year to date",HLOOKUP("Year to date"&amp;Q$1,APMdata,'1 APM'!$BW40,FALSE),HLOOKUP($C$4&amp;Q$1,APMdata,'1 APM'!$BW40,FALSE)))</f>
        <v>0</v>
      </c>
      <c r="R40" s="186">
        <f>IF($A40="Quarter",HLOOKUP("Quarter"&amp;R$1,APMdata,'1 APM'!$BW40,FALSE),IF($A40="Year to date",HLOOKUP("Year to date"&amp;R$1,APMdata,'1 APM'!$BW40,FALSE),HLOOKUP($C$4&amp;R$1,APMdata,'1 APM'!$BW40,FALSE)))</f>
        <v>0</v>
      </c>
      <c r="S40" s="186">
        <f>IF($A40="Quarter",HLOOKUP("Quarter"&amp;S$1,APMdata,'1 APM'!$BW40,FALSE),IF($A40="Year to date",HLOOKUP("Year to date"&amp;S$1,APMdata,'1 APM'!$BW40,FALSE),HLOOKUP($C$4&amp;S$1,APMdata,'1 APM'!$BW40,FALSE)))</f>
        <v>0</v>
      </c>
      <c r="T40" s="186">
        <f>IF($A40="Quarter",HLOOKUP("Quarter"&amp;T$1,APMdata,'1 APM'!$BW40,FALSE),IF($A40="Year to date",HLOOKUP("Year to date"&amp;T$1,APMdata,'1 APM'!$BW40,FALSE),HLOOKUP($C$4&amp;T$1,APMdata,'1 APM'!$BW40,FALSE)))</f>
        <v>0</v>
      </c>
      <c r="U40" s="186">
        <f>IF($A40="Quarter",HLOOKUP("Quarter"&amp;U$1,APMdata,'1 APM'!$BW40,FALSE),IF($A40="Year to date",HLOOKUP("Year to date"&amp;U$1,APMdata,'1 APM'!$BW40,FALSE),HLOOKUP($C$4&amp;U$1,APMdata,'1 APM'!$BW40,FALSE)))</f>
        <v>0</v>
      </c>
      <c r="V40" s="186">
        <f>IF($A40="Quarter",HLOOKUP("Quarter"&amp;V$1,APMdata,'1 APM'!$BW40,FALSE),IF($A40="Year to date",HLOOKUP("Year to date"&amp;V$1,APMdata,'1 APM'!$BW40,FALSE),HLOOKUP($C$4&amp;V$1,APMdata,'1 APM'!$BW40,FALSE)))</f>
        <v>0</v>
      </c>
      <c r="W40" s="186">
        <f>IF($A40="Quarter",HLOOKUP("Quarter"&amp;W$1,APMdata,'1 APM'!$BW40,FALSE),IF($A40="Year to date",HLOOKUP("Year to date"&amp;W$1,APMdata,'1 APM'!$BW40,FALSE),HLOOKUP($C$4&amp;W$1,APMdata,'1 APM'!$BW40,FALSE)))</f>
        <v>0</v>
      </c>
      <c r="X40" s="186">
        <f>IF($A40="Quarter",HLOOKUP("Quarter"&amp;X$1,APMdata,'1 APM'!$BW40,FALSE),IF($A40="Year to date",HLOOKUP("Year to date"&amp;X$1,APMdata,'1 APM'!$BW40,FALSE),HLOOKUP($C$4&amp;X$1,APMdata,'1 APM'!$BW40,FALSE)))</f>
        <v>0</v>
      </c>
      <c r="Y40" s="186">
        <f>IF($A40="Quarter",HLOOKUP("Quarter"&amp;Y$1,APMdata,'1 APM'!$BW40,FALSE),IF($A40="Year to date",HLOOKUP("Year to date"&amp;Y$1,APMdata,'1 APM'!$BW40,FALSE),HLOOKUP($C$4&amp;Y$1,APMdata,'1 APM'!$BW40,FALSE)))</f>
        <v>0</v>
      </c>
      <c r="Z40" s="186">
        <f>IF($A40="Quarter",HLOOKUP("Quarter"&amp;Z$1,APMdata,'1 APM'!$BW40,FALSE),IF($A40="Year to date",HLOOKUP("Year to date"&amp;Z$1,APMdata,'1 APM'!$BW40,FALSE),HLOOKUP($C$4&amp;Z$1,APMdata,'1 APM'!$BW40,FALSE)))</f>
        <v>0</v>
      </c>
      <c r="AA40" s="186">
        <f>IF($A40="Quarter",HLOOKUP("Quarter"&amp;AA$1,APMdata,'1 APM'!$BW40,FALSE),IF($A40="Year to date",HLOOKUP("Year to date"&amp;AA$1,APMdata,'1 APM'!$BW40,FALSE),HLOOKUP($C$4&amp;AA$1,APMdata,'1 APM'!$BW40,FALSE)))</f>
        <v>0</v>
      </c>
      <c r="AB40" s="186">
        <f>IF($A40="Quarter",HLOOKUP("Quarter"&amp;AB$1,APMdata,'1 APM'!$BW40,FALSE),IF($A40="Year to date",HLOOKUP("Year to date"&amp;AB$1,APMdata,'1 APM'!$BW40,FALSE),HLOOKUP($C$4&amp;AB$1,APMdata,'1 APM'!$BW40,FALSE)))</f>
        <v>0</v>
      </c>
      <c r="AC40" s="186">
        <f>IF($A40="Quarter",HLOOKUP("Quarter"&amp;AC$1,APMdata,'1 APM'!$BW40,FALSE),IF($A40="Year to date",HLOOKUP("Year to date"&amp;AC$1,APMdata,'1 APM'!$BW40,FALSE),HLOOKUP($C$4&amp;AC$1,APMdata,'1 APM'!$BW40,FALSE)))</f>
        <v>0</v>
      </c>
      <c r="AD40" s="186">
        <f>IF($A40="Quarter",HLOOKUP("Quarter"&amp;AD$1,APMdata,'1 APM'!$BW40,FALSE),IF($A40="Year to date",HLOOKUP("Year to date"&amp;AD$1,APMdata,'1 APM'!$BW40,FALSE),HLOOKUP($C$4&amp;AD$1,APMdata,'1 APM'!$BW40,FALSE)))</f>
        <v>0</v>
      </c>
      <c r="AE40" s="186">
        <f>IF($A40="Quarter",HLOOKUP("Quarter"&amp;AE$1,APMdata,'1 APM'!$BW40,FALSE),IF($A40="Year to date",HLOOKUP("Year to date"&amp;AE$1,APMdata,'1 APM'!$BW40,FALSE),HLOOKUP($C$4&amp;AE$1,APMdata,'1 APM'!$BW40,FALSE)))</f>
        <v>0</v>
      </c>
      <c r="AF40" s="186"/>
      <c r="AG40" s="186"/>
      <c r="AH40" s="186"/>
      <c r="AI40" s="186"/>
      <c r="AJ40" s="186"/>
      <c r="AK40" s="186"/>
      <c r="AL40" s="186"/>
      <c r="AM40" s="195"/>
      <c r="AN40" s="186"/>
      <c r="AO40" s="195"/>
      <c r="AP40" s="186"/>
      <c r="AQ40" s="186"/>
      <c r="AR40" s="186"/>
      <c r="AS40" s="183"/>
      <c r="AT40" s="186"/>
      <c r="AU40" s="186"/>
      <c r="AV40" s="186"/>
      <c r="AW40" s="186"/>
      <c r="AX40" s="186"/>
      <c r="AY40" s="186"/>
      <c r="AZ40" s="186"/>
      <c r="BA40" s="186"/>
      <c r="BB40" s="186"/>
      <c r="BC40" s="186"/>
      <c r="BD40" s="186"/>
      <c r="BE40" s="186"/>
      <c r="BF40" s="186"/>
      <c r="BG40" s="186"/>
      <c r="BH40" s="186"/>
      <c r="BI40" s="186"/>
      <c r="BJ40" s="186"/>
      <c r="BK40" s="186"/>
      <c r="BL40" s="186"/>
      <c r="BM40" s="186"/>
      <c r="BN40" s="186"/>
      <c r="BO40" s="186"/>
      <c r="BP40" s="186"/>
      <c r="BQ40" s="186"/>
      <c r="BR40" s="186"/>
      <c r="BS40" s="186"/>
      <c r="BT40" s="186"/>
      <c r="BU40" s="186"/>
      <c r="BV40" s="186"/>
      <c r="BW40">
        <v>40</v>
      </c>
    </row>
    <row r="41" spans="1:75" ht="12.75" customHeight="1">
      <c r="B41" s="180"/>
      <c r="C41" s="183" t="s">
        <v>214</v>
      </c>
      <c r="D41" s="186">
        <f>IF($A41="Quarter",HLOOKUP("Quarter"&amp;D$1,APMdata,'1 APM'!$BW41,FALSE),IF($A41="Year to date",HLOOKUP("Year to date"&amp;D$1,APMdata,'1 APM'!$BW41,FALSE),HLOOKUP($C$4&amp;D$1,APMdata,'1 APM'!$BW41,FALSE)))</f>
        <v>3612.4156860999992</v>
      </c>
      <c r="E41" s="186">
        <f>IF($A41="Quarter",HLOOKUP("Quarter"&amp;E$1,APMdata,'1 APM'!$BW41,FALSE),IF($A41="Year to date",HLOOKUP("Year to date"&amp;E$1,APMdata,'1 APM'!$BW41,FALSE),HLOOKUP($C$4&amp;E$1,APMdata,'1 APM'!$BW41,FALSE)))</f>
        <v>1697.6102592999996</v>
      </c>
      <c r="F41" s="186">
        <f>IF($A41="Quarter",HLOOKUP("Quarter"&amp;F$1,APMdata,'1 APM'!$BW41,FALSE),IF($A41="Year to date",HLOOKUP("Year to date"&amp;F$1,APMdata,'1 APM'!$BW41,FALSE),HLOOKUP($C$4&amp;F$1,APMdata,'1 APM'!$BW41,FALSE)))</f>
        <v>7653.9976495799947</v>
      </c>
      <c r="G41" s="186">
        <f>IF($A41="Quarter",HLOOKUP("Quarter"&amp;G$1,APMdata,'1 APM'!$BW41,FALSE),IF($A41="Year to date",HLOOKUP("Year to date"&amp;G$1,APMdata,'1 APM'!$BW41,FALSE),HLOOKUP($C$4&amp;G$1,APMdata,'1 APM'!$BW41,FALSE)))</f>
        <v>5609.3664628099968</v>
      </c>
      <c r="H41" s="186">
        <f>IF($A41="Quarter",HLOOKUP("Quarter"&amp;H$1,APMdata,'1 APM'!$BW41,FALSE),IF($A41="Year to date",HLOOKUP("Year to date"&amp;H$1,APMdata,'1 APM'!$BW41,FALSE),HLOOKUP($C$4&amp;H$1,APMdata,'1 APM'!$BW41,FALSE)))</f>
        <v>3655.9976781999999</v>
      </c>
      <c r="I41" s="186">
        <f>IF($A41="Quarter",HLOOKUP("Quarter"&amp;I$1,APMdata,'1 APM'!$BW41,FALSE),IF($A41="Year to date",HLOOKUP("Year to date"&amp;I$1,APMdata,'1 APM'!$BW41,FALSE),HLOOKUP($C$4&amp;I$1,APMdata,'1 APM'!$BW41,FALSE)))</f>
        <v>1729.426612100001</v>
      </c>
      <c r="J41" s="186">
        <f>IF($A41="Quarter",HLOOKUP("Quarter"&amp;J$1,APMdata,'1 APM'!$BW41,FALSE),IF($A41="Year to date",HLOOKUP("Year to date"&amp;J$1,APMdata,'1 APM'!$BW41,FALSE),HLOOKUP($C$4&amp;J$1,APMdata,'1 APM'!$BW41,FALSE)))</f>
        <v>6946.2991194799934</v>
      </c>
      <c r="K41" s="186">
        <f>IF($A41="Quarter",HLOOKUP("Quarter"&amp;K$1,APMdata,'1 APM'!$BW41,FALSE),IF($A41="Year to date",HLOOKUP("Year to date"&amp;K$1,APMdata,'1 APM'!$BW41,FALSE),HLOOKUP($C$4&amp;K$1,APMdata,'1 APM'!$BW41,FALSE)))</f>
        <v>5184.8032834499982</v>
      </c>
      <c r="L41" s="186">
        <f>IF($A41="Quarter",HLOOKUP("Quarter"&amp;L$1,APMdata,'1 APM'!$BW41,FALSE),IF($A41="Year to date",HLOOKUP("Year to date"&amp;L$1,APMdata,'1 APM'!$BW41,FALSE),HLOOKUP($C$4&amp;L$1,APMdata,'1 APM'!$BW41,FALSE)))</f>
        <v>3199.9377861400039</v>
      </c>
      <c r="M41" s="186">
        <f>IF($A41="Quarter",HLOOKUP("Quarter"&amp;M$1,APMdata,'1 APM'!$BW41,FALSE),IF($A41="Year to date",HLOOKUP("Year to date"&amp;M$1,APMdata,'1 APM'!$BW41,FALSE),HLOOKUP($C$4&amp;M$1,APMdata,'1 APM'!$BW41,FALSE)))</f>
        <v>1604.0707051699997</v>
      </c>
      <c r="N41" s="186">
        <f>IF($A41="Quarter",HLOOKUP("Quarter"&amp;N$1,APMdata,'1 APM'!$BW41,FALSE),IF($A41="Year to date",HLOOKUP("Year to date"&amp;N$1,APMdata,'1 APM'!$BW41,FALSE),HLOOKUP($C$4&amp;N$1,APMdata,'1 APM'!$BW41,FALSE)))</f>
        <v>0</v>
      </c>
      <c r="O41" s="186">
        <f>IF($A41="Quarter",HLOOKUP("Quarter"&amp;O$1,APMdata,'1 APM'!$BW41,FALSE),IF($A41="Year to date",HLOOKUP("Year to date"&amp;O$1,APMdata,'1 APM'!$BW41,FALSE),HLOOKUP($C$4&amp;O$1,APMdata,'1 APM'!$BW41,FALSE)))</f>
        <v>0</v>
      </c>
      <c r="P41" s="186">
        <f>IF($A41="Quarter",HLOOKUP("Quarter"&amp;P$1,APMdata,'1 APM'!$BW41,FALSE),IF($A41="Year to date",HLOOKUP("Year to date"&amp;P$1,APMdata,'1 APM'!$BW41,FALSE),HLOOKUP($C$4&amp;P$1,APMdata,'1 APM'!$BW41,FALSE)))</f>
        <v>0</v>
      </c>
      <c r="Q41" s="186">
        <f>IF($A41="Quarter",HLOOKUP("Quarter"&amp;Q$1,APMdata,'1 APM'!$BW41,FALSE),IF($A41="Year to date",HLOOKUP("Year to date"&amp;Q$1,APMdata,'1 APM'!$BW41,FALSE),HLOOKUP($C$4&amp;Q$1,APMdata,'1 APM'!$BW41,FALSE)))</f>
        <v>0</v>
      </c>
      <c r="R41" s="186">
        <f>IF($A41="Quarter",HLOOKUP("Quarter"&amp;R$1,APMdata,'1 APM'!$BW41,FALSE),IF($A41="Year to date",HLOOKUP("Year to date"&amp;R$1,APMdata,'1 APM'!$BW41,FALSE),HLOOKUP($C$4&amp;R$1,APMdata,'1 APM'!$BW41,FALSE)))</f>
        <v>0</v>
      </c>
      <c r="S41" s="186">
        <f>IF($A41="Quarter",HLOOKUP("Quarter"&amp;S$1,APMdata,'1 APM'!$BW41,FALSE),IF($A41="Year to date",HLOOKUP("Year to date"&amp;S$1,APMdata,'1 APM'!$BW41,FALSE),HLOOKUP($C$4&amp;S$1,APMdata,'1 APM'!$BW41,FALSE)))</f>
        <v>0</v>
      </c>
      <c r="T41" s="186">
        <f>IF($A41="Quarter",HLOOKUP("Quarter"&amp;T$1,APMdata,'1 APM'!$BW41,FALSE),IF($A41="Year to date",HLOOKUP("Year to date"&amp;T$1,APMdata,'1 APM'!$BW41,FALSE),HLOOKUP($C$4&amp;T$1,APMdata,'1 APM'!$BW41,FALSE)))</f>
        <v>0</v>
      </c>
      <c r="U41" s="186">
        <f>IF($A41="Quarter",HLOOKUP("Quarter"&amp;U$1,APMdata,'1 APM'!$BW41,FALSE),IF($A41="Year to date",HLOOKUP("Year to date"&amp;U$1,APMdata,'1 APM'!$BW41,FALSE),HLOOKUP($C$4&amp;U$1,APMdata,'1 APM'!$BW41,FALSE)))</f>
        <v>0</v>
      </c>
      <c r="V41" s="186">
        <f>IF($A41="Quarter",HLOOKUP("Quarter"&amp;V$1,APMdata,'1 APM'!$BW41,FALSE),IF($A41="Year to date",HLOOKUP("Year to date"&amp;V$1,APMdata,'1 APM'!$BW41,FALSE),HLOOKUP($C$4&amp;V$1,APMdata,'1 APM'!$BW41,FALSE)))</f>
        <v>0</v>
      </c>
      <c r="W41" s="186">
        <f>IF($A41="Quarter",HLOOKUP("Quarter"&amp;W$1,APMdata,'1 APM'!$BW41,FALSE),IF($A41="Year to date",HLOOKUP("Year to date"&amp;W$1,APMdata,'1 APM'!$BW41,FALSE),HLOOKUP($C$4&amp;W$1,APMdata,'1 APM'!$BW41,FALSE)))</f>
        <v>0</v>
      </c>
      <c r="X41" s="186">
        <f>IF($A41="Quarter",HLOOKUP("Quarter"&amp;X$1,APMdata,'1 APM'!$BW41,FALSE),IF($A41="Year to date",HLOOKUP("Year to date"&amp;X$1,APMdata,'1 APM'!$BW41,FALSE),HLOOKUP($C$4&amp;X$1,APMdata,'1 APM'!$BW41,FALSE)))</f>
        <v>0</v>
      </c>
      <c r="Y41" s="186">
        <f>IF($A41="Quarter",HLOOKUP("Quarter"&amp;Y$1,APMdata,'1 APM'!$BW41,FALSE),IF($A41="Year to date",HLOOKUP("Year to date"&amp;Y$1,APMdata,'1 APM'!$BW41,FALSE),HLOOKUP($C$4&amp;Y$1,APMdata,'1 APM'!$BW41,FALSE)))</f>
        <v>0</v>
      </c>
      <c r="Z41" s="186">
        <f>IF($A41="Quarter",HLOOKUP("Quarter"&amp;Z$1,APMdata,'1 APM'!$BW41,FALSE),IF($A41="Year to date",HLOOKUP("Year to date"&amp;Z$1,APMdata,'1 APM'!$BW41,FALSE),HLOOKUP($C$4&amp;Z$1,APMdata,'1 APM'!$BW41,FALSE)))</f>
        <v>0</v>
      </c>
      <c r="AA41" s="186">
        <f>IF($A41="Quarter",HLOOKUP("Quarter"&amp;AA$1,APMdata,'1 APM'!$BW41,FALSE),IF($A41="Year to date",HLOOKUP("Year to date"&amp;AA$1,APMdata,'1 APM'!$BW41,FALSE),HLOOKUP($C$4&amp;AA$1,APMdata,'1 APM'!$BW41,FALSE)))</f>
        <v>0</v>
      </c>
      <c r="AB41" s="186">
        <f>IF($A41="Quarter",HLOOKUP("Quarter"&amp;AB$1,APMdata,'1 APM'!$BW41,FALSE),IF($A41="Year to date",HLOOKUP("Year to date"&amp;AB$1,APMdata,'1 APM'!$BW41,FALSE),HLOOKUP($C$4&amp;AB$1,APMdata,'1 APM'!$BW41,FALSE)))</f>
        <v>0</v>
      </c>
      <c r="AC41" s="186">
        <f>IF($A41="Quarter",HLOOKUP("Quarter"&amp;AC$1,APMdata,'1 APM'!$BW41,FALSE),IF($A41="Year to date",HLOOKUP("Year to date"&amp;AC$1,APMdata,'1 APM'!$BW41,FALSE),HLOOKUP($C$4&amp;AC$1,APMdata,'1 APM'!$BW41,FALSE)))</f>
        <v>0</v>
      </c>
      <c r="AD41" s="186">
        <f>IF($A41="Quarter",HLOOKUP("Quarter"&amp;AD$1,APMdata,'1 APM'!$BW41,FALSE),IF($A41="Year to date",HLOOKUP("Year to date"&amp;AD$1,APMdata,'1 APM'!$BW41,FALSE),HLOOKUP($C$4&amp;AD$1,APMdata,'1 APM'!$BW41,FALSE)))</f>
        <v>0</v>
      </c>
      <c r="AE41" s="186">
        <f>IF($A41="Quarter",HLOOKUP("Quarter"&amp;AE$1,APMdata,'1 APM'!$BW41,FALSE),IF($A41="Year to date",HLOOKUP("Year to date"&amp;AE$1,APMdata,'1 APM'!$BW41,FALSE),HLOOKUP($C$4&amp;AE$1,APMdata,'1 APM'!$BW41,FALSE)))</f>
        <v>0</v>
      </c>
      <c r="AF41" s="186"/>
      <c r="AG41" s="186"/>
      <c r="AH41" s="186"/>
      <c r="AI41" s="186"/>
      <c r="AJ41" s="186"/>
      <c r="AK41" s="186"/>
      <c r="AL41" s="186"/>
      <c r="AM41" s="186"/>
      <c r="AN41" s="186"/>
      <c r="AO41" s="186"/>
      <c r="AP41" s="186"/>
      <c r="AQ41" s="186"/>
      <c r="AR41" s="186"/>
      <c r="AS41" s="186"/>
      <c r="AT41" s="186"/>
      <c r="AU41" s="186"/>
      <c r="AV41" s="186"/>
      <c r="AW41" s="186"/>
      <c r="AX41" s="186"/>
      <c r="AY41" s="186"/>
      <c r="AZ41" s="186"/>
      <c r="BA41" s="186"/>
      <c r="BB41" s="186"/>
      <c r="BC41" s="186"/>
      <c r="BD41" s="186"/>
      <c r="BE41" s="186"/>
      <c r="BF41" s="186"/>
      <c r="BG41" s="186"/>
      <c r="BH41" s="186"/>
      <c r="BI41" s="186"/>
      <c r="BJ41" s="186"/>
      <c r="BK41" s="186"/>
      <c r="BL41" s="186"/>
      <c r="BM41" s="186"/>
      <c r="BN41" s="186"/>
      <c r="BO41" s="186"/>
      <c r="BP41" s="186"/>
      <c r="BQ41" s="186"/>
      <c r="BR41" s="186"/>
      <c r="BS41" s="186"/>
      <c r="BT41" s="186"/>
      <c r="BU41" s="186"/>
      <c r="BV41" s="186"/>
      <c r="BW41">
        <v>41</v>
      </c>
    </row>
    <row r="42" spans="1:75" ht="12.75" customHeight="1" thickBot="1">
      <c r="B42" s="232" t="s">
        <v>889</v>
      </c>
      <c r="C42" s="193" t="s">
        <v>919</v>
      </c>
      <c r="D42" s="194">
        <f>IF($A42="Quarter",HLOOKUP("Quarter"&amp;D$1,APMdata,'1 APM'!$BW42,FALSE),IF($A42="Year to date",HLOOKUP("Year to date"&amp;D$1,APMdata,'1 APM'!$BW42,FALSE),HLOOKUP($C$4&amp;D$1,APMdata,'1 APM'!$BW42,FALSE)))</f>
        <v>0.42813578116745743</v>
      </c>
      <c r="E42" s="194">
        <f>IF($A42="Quarter",HLOOKUP("Quarter"&amp;E$1,APMdata,'1 APM'!$BW42,FALSE),IF($A42="Year to date",HLOOKUP("Year to date"&amp;E$1,APMdata,'1 APM'!$BW42,FALSE),HLOOKUP($C$4&amp;E$1,APMdata,'1 APM'!$BW42,FALSE)))</f>
        <v>0.48248636801814609</v>
      </c>
      <c r="F42" s="194">
        <f>IF($A42="Quarter",HLOOKUP("Quarter"&amp;F$1,APMdata,'1 APM'!$BW42,FALSE),IF($A42="Year to date",HLOOKUP("Year to date"&amp;F$1,APMdata,'1 APM'!$BW42,FALSE),HLOOKUP($C$4&amp;F$1,APMdata,'1 APM'!$BW42,FALSE)))</f>
        <v>0.39288658343460747</v>
      </c>
      <c r="G42" s="194">
        <f>IF($A42="Quarter",HLOOKUP("Quarter"&amp;G$1,APMdata,'1 APM'!$BW42,FALSE),IF($A42="Year to date",HLOOKUP("Year to date"&amp;G$1,APMdata,'1 APM'!$BW42,FALSE),HLOOKUP($C$4&amp;G$1,APMdata,'1 APM'!$BW42,FALSE)))</f>
        <v>0.39108849519185129</v>
      </c>
      <c r="H42" s="194">
        <f>IF($A42="Quarter",HLOOKUP("Quarter"&amp;H$1,APMdata,'1 APM'!$BW42,FALSE),IF($A42="Year to date",HLOOKUP("Year to date"&amp;H$1,APMdata,'1 APM'!$BW42,FALSE),HLOOKUP($C$4&amp;H$1,APMdata,'1 APM'!$BW42,FALSE)))</f>
        <v>0.40435374926108725</v>
      </c>
      <c r="I42" s="194">
        <f>IF($A42="Quarter",HLOOKUP("Quarter"&amp;I$1,APMdata,'1 APM'!$BW42,FALSE),IF($A42="Year to date",HLOOKUP("Year to date"&amp;I$1,APMdata,'1 APM'!$BW42,FALSE),HLOOKUP($C$4&amp;I$1,APMdata,'1 APM'!$BW42,FALSE)))</f>
        <v>0.41518225466538689</v>
      </c>
      <c r="J42" s="194">
        <f>IF($A42="Quarter",HLOOKUP("Quarter"&amp;J$1,APMdata,'1 APM'!$BW42,FALSE),IF($A42="Year to date",HLOOKUP("Year to date"&amp;J$1,APMdata,'1 APM'!$BW42,FALSE),HLOOKUP($C$4&amp;J$1,APMdata,'1 APM'!$BW42,FALSE)))</f>
        <v>0.36681819825961487</v>
      </c>
      <c r="K42" s="194">
        <f>IF($A42="Quarter",HLOOKUP("Quarter"&amp;K$1,APMdata,'1 APM'!$BW42,FALSE),IF($A42="Year to date",HLOOKUP("Year to date"&amp;K$1,APMdata,'1 APM'!$BW42,FALSE),HLOOKUP($C$4&amp;K$1,APMdata,'1 APM'!$BW42,FALSE)))</f>
        <v>0.34709362779768332</v>
      </c>
      <c r="L42" s="194">
        <f>IF($A42="Quarter",HLOOKUP("Quarter"&amp;L$1,APMdata,'1 APM'!$BW42,FALSE),IF($A42="Year to date",HLOOKUP("Year to date"&amp;L$1,APMdata,'1 APM'!$BW42,FALSE),HLOOKUP($C$4&amp;L$1,APMdata,'1 APM'!$BW42,FALSE)))</f>
        <v>0.37735887046935479</v>
      </c>
      <c r="M42" s="194">
        <f>IF($A42="Quarter",HLOOKUP("Quarter"&amp;M$1,APMdata,'1 APM'!$BW42,FALSE),IF($A42="Year to date",HLOOKUP("Year to date"&amp;M$1,APMdata,'1 APM'!$BW42,FALSE),HLOOKUP($C$4&amp;M$1,APMdata,'1 APM'!$BW42,FALSE)))</f>
        <v>0.35719331573309748</v>
      </c>
      <c r="N42" s="194">
        <f>IF($A42="Quarter",HLOOKUP("Quarter"&amp;N$1,APMdata,'1 APM'!$BW42,FALSE),IF($A42="Year to date",HLOOKUP("Year to date"&amp;N$1,APMdata,'1 APM'!$BW42,FALSE),HLOOKUP($C$4&amp;N$1,APMdata,'1 APM'!$BW42,FALSE)))</f>
        <v>0</v>
      </c>
      <c r="O42" s="194">
        <f>IF($A42="Quarter",HLOOKUP("Quarter"&amp;O$1,APMdata,'1 APM'!$BW42,FALSE),IF($A42="Year to date",HLOOKUP("Year to date"&amp;O$1,APMdata,'1 APM'!$BW42,FALSE),HLOOKUP($C$4&amp;O$1,APMdata,'1 APM'!$BW42,FALSE)))</f>
        <v>0</v>
      </c>
      <c r="P42" s="194">
        <f>IF($A42="Quarter",HLOOKUP("Quarter"&amp;P$1,APMdata,'1 APM'!$BW42,FALSE),IF($A42="Year to date",HLOOKUP("Year to date"&amp;P$1,APMdata,'1 APM'!$BW42,FALSE),HLOOKUP($C$4&amp;P$1,APMdata,'1 APM'!$BW42,FALSE)))</f>
        <v>0</v>
      </c>
      <c r="Q42" s="194">
        <f>IF($A42="Quarter",HLOOKUP("Quarter"&amp;Q$1,APMdata,'1 APM'!$BW42,FALSE),IF($A42="Year to date",HLOOKUP("Year to date"&amp;Q$1,APMdata,'1 APM'!$BW42,FALSE),HLOOKUP($C$4&amp;Q$1,APMdata,'1 APM'!$BW42,FALSE)))</f>
        <v>0</v>
      </c>
      <c r="R42" s="194">
        <f>IF($A42="Quarter",HLOOKUP("Quarter"&amp;R$1,APMdata,'1 APM'!$BW42,FALSE),IF($A42="Year to date",HLOOKUP("Year to date"&amp;R$1,APMdata,'1 APM'!$BW42,FALSE),HLOOKUP($C$4&amp;R$1,APMdata,'1 APM'!$BW42,FALSE)))</f>
        <v>0</v>
      </c>
      <c r="S42" s="194">
        <f>IF($A42="Quarter",HLOOKUP("Quarter"&amp;S$1,APMdata,'1 APM'!$BW42,FALSE),IF($A42="Year to date",HLOOKUP("Year to date"&amp;S$1,APMdata,'1 APM'!$BW42,FALSE),HLOOKUP($C$4&amp;S$1,APMdata,'1 APM'!$BW42,FALSE)))</f>
        <v>0</v>
      </c>
      <c r="T42" s="194">
        <f>IF($A42="Quarter",HLOOKUP("Quarter"&amp;T$1,APMdata,'1 APM'!$BW42,FALSE),IF($A42="Year to date",HLOOKUP("Year to date"&amp;T$1,APMdata,'1 APM'!$BW42,FALSE),HLOOKUP($C$4&amp;T$1,APMdata,'1 APM'!$BW42,FALSE)))</f>
        <v>0</v>
      </c>
      <c r="U42" s="194">
        <f>IF($A42="Quarter",HLOOKUP("Quarter"&amp;U$1,APMdata,'1 APM'!$BW42,FALSE),IF($A42="Year to date",HLOOKUP("Year to date"&amp;U$1,APMdata,'1 APM'!$BW42,FALSE),HLOOKUP($C$4&amp;U$1,APMdata,'1 APM'!$BW42,FALSE)))</f>
        <v>0</v>
      </c>
      <c r="V42" s="194">
        <f>IF($A42="Quarter",HLOOKUP("Quarter"&amp;V$1,APMdata,'1 APM'!$BW42,FALSE),IF($A42="Year to date",HLOOKUP("Year to date"&amp;V$1,APMdata,'1 APM'!$BW42,FALSE),HLOOKUP($C$4&amp;V$1,APMdata,'1 APM'!$BW42,FALSE)))</f>
        <v>0</v>
      </c>
      <c r="W42" s="194">
        <f>IF($A42="Quarter",HLOOKUP("Quarter"&amp;W$1,APMdata,'1 APM'!$BW42,FALSE),IF($A42="Year to date",HLOOKUP("Year to date"&amp;W$1,APMdata,'1 APM'!$BW42,FALSE),HLOOKUP($C$4&amp;W$1,APMdata,'1 APM'!$BW42,FALSE)))</f>
        <v>0</v>
      </c>
      <c r="X42" s="194">
        <f>IF($A42="Quarter",HLOOKUP("Quarter"&amp;X$1,APMdata,'1 APM'!$BW42,FALSE),IF($A42="Year to date",HLOOKUP("Year to date"&amp;X$1,APMdata,'1 APM'!$BW42,FALSE),HLOOKUP($C$4&amp;X$1,APMdata,'1 APM'!$BW42,FALSE)))</f>
        <v>0</v>
      </c>
      <c r="Y42" s="194">
        <f>IF($A42="Quarter",HLOOKUP("Quarter"&amp;Y$1,APMdata,'1 APM'!$BW42,FALSE),IF($A42="Year to date",HLOOKUP("Year to date"&amp;Y$1,APMdata,'1 APM'!$BW42,FALSE),HLOOKUP($C$4&amp;Y$1,APMdata,'1 APM'!$BW42,FALSE)))</f>
        <v>0</v>
      </c>
      <c r="Z42" s="194">
        <f>IF($A42="Quarter",HLOOKUP("Quarter"&amp;Z$1,APMdata,'1 APM'!$BW42,FALSE),IF($A42="Year to date",HLOOKUP("Year to date"&amp;Z$1,APMdata,'1 APM'!$BW42,FALSE),HLOOKUP($C$4&amp;Z$1,APMdata,'1 APM'!$BW42,FALSE)))</f>
        <v>0</v>
      </c>
      <c r="AA42" s="194">
        <f>IF($A42="Quarter",HLOOKUP("Quarter"&amp;AA$1,APMdata,'1 APM'!$BW42,FALSE),IF($A42="Year to date",HLOOKUP("Year to date"&amp;AA$1,APMdata,'1 APM'!$BW42,FALSE),HLOOKUP($C$4&amp;AA$1,APMdata,'1 APM'!$BW42,FALSE)))</f>
        <v>0</v>
      </c>
      <c r="AB42" s="194">
        <f>IF($A42="Quarter",HLOOKUP("Quarter"&amp;AB$1,APMdata,'1 APM'!$BW42,FALSE),IF($A42="Year to date",HLOOKUP("Year to date"&amp;AB$1,APMdata,'1 APM'!$BW42,FALSE),HLOOKUP($C$4&amp;AB$1,APMdata,'1 APM'!$BW42,FALSE)))</f>
        <v>0</v>
      </c>
      <c r="AC42" s="194">
        <f>IF($A42="Quarter",HLOOKUP("Quarter"&amp;AC$1,APMdata,'1 APM'!$BW42,FALSE),IF($A42="Year to date",HLOOKUP("Year to date"&amp;AC$1,APMdata,'1 APM'!$BW42,FALSE),HLOOKUP($C$4&amp;AC$1,APMdata,'1 APM'!$BW42,FALSE)))</f>
        <v>0</v>
      </c>
      <c r="AD42" s="194">
        <f>IF($A42="Quarter",HLOOKUP("Quarter"&amp;AD$1,APMdata,'1 APM'!$BW42,FALSE),IF($A42="Year to date",HLOOKUP("Year to date"&amp;AD$1,APMdata,'1 APM'!$BW42,FALSE),HLOOKUP($C$4&amp;AD$1,APMdata,'1 APM'!$BW42,FALSE)))</f>
        <v>0</v>
      </c>
      <c r="AE42" s="194">
        <f>IF($A42="Quarter",HLOOKUP("Quarter"&amp;AE$1,APMdata,'1 APM'!$BW42,FALSE),IF($A42="Year to date",HLOOKUP("Year to date"&amp;AE$1,APMdata,'1 APM'!$BW42,FALSE),HLOOKUP($C$4&amp;AE$1,APMdata,'1 APM'!$BW42,FALSE)))</f>
        <v>0</v>
      </c>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v>42</v>
      </c>
    </row>
    <row r="43" spans="1:75" ht="12.75" customHeight="1">
      <c r="B43" s="180"/>
      <c r="C43" s="183"/>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191"/>
      <c r="AU43" s="191"/>
      <c r="AV43" s="191"/>
      <c r="AW43" s="191"/>
      <c r="AX43" s="191"/>
      <c r="AY43" s="191"/>
      <c r="AZ43" s="191"/>
      <c r="BA43" s="191"/>
      <c r="BB43" s="191"/>
      <c r="BC43" s="191"/>
      <c r="BD43" s="186"/>
      <c r="BE43" s="191"/>
      <c r="BF43" s="191"/>
      <c r="BG43" s="191"/>
      <c r="BH43" s="191"/>
      <c r="BI43" s="191"/>
      <c r="BJ43" s="191"/>
      <c r="BK43" s="191"/>
      <c r="BL43" s="191"/>
      <c r="BM43" s="191"/>
      <c r="BN43" s="191"/>
      <c r="BO43" s="191"/>
      <c r="BP43" s="191"/>
      <c r="BQ43" s="191"/>
      <c r="BR43" s="191"/>
      <c r="BS43" s="191"/>
      <c r="BT43" s="191"/>
      <c r="BU43" s="191"/>
      <c r="BV43" s="191"/>
      <c r="BW43">
        <v>43</v>
      </c>
    </row>
    <row r="44" spans="1:75" ht="12.75" customHeight="1">
      <c r="A44" t="s">
        <v>197</v>
      </c>
      <c r="B44" s="180"/>
      <c r="C44" s="183" t="s">
        <v>216</v>
      </c>
      <c r="D44" s="186">
        <f>IF($A44="Quarter",HLOOKUP("Quarter"&amp;D$1,APMdata,'1 APM'!$BW44,FALSE),IF($A44="Year to date",HLOOKUP("Year to date"&amp;D$1,APMdata,'1 APM'!$BW44,FALSE),HLOOKUP($C$4&amp;D$1,APMdata,'1 APM'!$BW44,FALSE)))</f>
        <v>164441.76359414891</v>
      </c>
      <c r="E44" s="186">
        <f>IF($A44="Quarter",HLOOKUP("Quarter"&amp;E$1,APMdata,'1 APM'!$BW44,FALSE),IF($A44="Year to date",HLOOKUP("Year to date"&amp;E$1,APMdata,'1 APM'!$BW44,FALSE),HLOOKUP($C$4&amp;E$1,APMdata,'1 APM'!$BW44,FALSE)))</f>
        <v>163026.59277181001</v>
      </c>
      <c r="F44" s="186">
        <f>IF($A44="Quarter",HLOOKUP("Quarter"&amp;F$1,APMdata,'1 APM'!$BW44,FALSE),IF($A44="Year to date",HLOOKUP("Year to date"&amp;F$1,APMdata,'1 APM'!$BW44,FALSE),HLOOKUP($C$4&amp;F$1,APMdata,'1 APM'!$BW44,FALSE)))</f>
        <v>160967.03504501138</v>
      </c>
      <c r="G44" s="186">
        <f>IF($A44="Quarter",HLOOKUP("Quarter"&amp;G$1,APMdata,'1 APM'!$BW44,FALSE),IF($A44="Year to date",HLOOKUP("Year to date"&amp;G$1,APMdata,'1 APM'!$BW44,FALSE),HLOOKUP($C$4&amp;G$1,APMdata,'1 APM'!$BW44,FALSE)))</f>
        <v>160653.43</v>
      </c>
      <c r="H44" s="186">
        <f>IF($A44="Quarter",HLOOKUP("Quarter"&amp;H$1,APMdata,'1 APM'!$BW44,FALSE),IF($A44="Year to date",HLOOKUP("Year to date"&amp;H$1,APMdata,'1 APM'!$BW44,FALSE),HLOOKUP($C$4&amp;H$1,APMdata,'1 APM'!$BW44,FALSE)))</f>
        <v>158262</v>
      </c>
      <c r="I44" s="186">
        <f>IF($A44="Quarter",HLOOKUP("Quarter"&amp;I$1,APMdata,'1 APM'!$BW44,FALSE),IF($A44="Year to date",HLOOKUP("Year to date"&amp;I$1,APMdata,'1 APM'!$BW44,FALSE),HLOOKUP($C$4&amp;I$1,APMdata,'1 APM'!$BW44,FALSE)))</f>
        <v>158953.78</v>
      </c>
      <c r="J44" s="186">
        <f>IF($A44="Quarter",HLOOKUP("Quarter"&amp;J$1,APMdata,'1 APM'!$BW44,FALSE),IF($A44="Year to date",HLOOKUP("Year to date"&amp;J$1,APMdata,'1 APM'!$BW44,FALSE),HLOOKUP($C$4&amp;J$1,APMdata,'1 APM'!$BW44,FALSE)))</f>
        <v>159357.73713387991</v>
      </c>
      <c r="K44" s="186">
        <f>IF($A44="Quarter",HLOOKUP("Quarter"&amp;K$1,APMdata,'1 APM'!$BW44,FALSE),IF($A44="Year to date",HLOOKUP("Year to date"&amp;K$1,APMdata,'1 APM'!$BW44,FALSE),HLOOKUP($C$4&amp;K$1,APMdata,'1 APM'!$BW44,FALSE)))</f>
        <v>138558.47607403001</v>
      </c>
      <c r="L44" s="186">
        <f>IF($A44="Quarter",HLOOKUP("Quarter"&amp;L$1,APMdata,'1 APM'!$BW44,FALSE),IF($A44="Year to date",HLOOKUP("Year to date"&amp;L$1,APMdata,'1 APM'!$BW44,FALSE),HLOOKUP($C$4&amp;L$1,APMdata,'1 APM'!$BW44,FALSE)))</f>
        <v>138508.79931744994</v>
      </c>
      <c r="M44" s="186">
        <f>IF($A44="Quarter",HLOOKUP("Quarter"&amp;M$1,APMdata,'1 APM'!$BW44,FALSE),IF($A44="Year to date",HLOOKUP("Year to date"&amp;M$1,APMdata,'1 APM'!$BW44,FALSE),HLOOKUP($C$4&amp;M$1,APMdata,'1 APM'!$BW44,FALSE)))</f>
        <v>134464.84167147998</v>
      </c>
      <c r="N44" s="186">
        <f>IF($A44="Quarter",HLOOKUP("Quarter"&amp;N$1,APMdata,'1 APM'!$BW44,FALSE),IF($A44="Year to date",HLOOKUP("Year to date"&amp;N$1,APMdata,'1 APM'!$BW44,FALSE),HLOOKUP($C$4&amp;N$1,APMdata,'1 APM'!$BW44,FALSE)))</f>
        <v>133680.77901379997</v>
      </c>
      <c r="O44" s="186">
        <f>IF($A44="Quarter",HLOOKUP("Quarter"&amp;O$1,APMdata,'1 APM'!$BW44,FALSE),IF($A44="Year to date",HLOOKUP("Year to date"&amp;O$1,APMdata,'1 APM'!$BW44,FALSE),HLOOKUP($C$4&amp;O$1,APMdata,'1 APM'!$BW44,FALSE)))</f>
        <v>132726.24851072973</v>
      </c>
      <c r="P44" s="186">
        <f>IF($A44="Quarter",HLOOKUP("Quarter"&amp;P$1,APMdata,'1 APM'!$BW44,FALSE),IF($A44="Year to date",HLOOKUP("Year to date"&amp;P$1,APMdata,'1 APM'!$BW44,FALSE),HLOOKUP($C$4&amp;P$1,APMdata,'1 APM'!$BW44,FALSE)))</f>
        <v>130814.26414567999</v>
      </c>
      <c r="Q44" s="186">
        <f>IF($A44="Quarter",HLOOKUP("Quarter"&amp;Q$1,APMdata,'1 APM'!$BW44,FALSE),IF($A44="Year to date",HLOOKUP("Year to date"&amp;Q$1,APMdata,'1 APM'!$BW44,FALSE),HLOOKUP($C$4&amp;Q$1,APMdata,'1 APM'!$BW44,FALSE)))</f>
        <v>127895.85782498002</v>
      </c>
      <c r="R44" s="186">
        <f>IF($A44="Quarter",HLOOKUP("Quarter"&amp;R$1,APMdata,'1 APM'!$BW44,FALSE),IF($A44="Year to date",HLOOKUP("Year to date"&amp;R$1,APMdata,'1 APM'!$BW44,FALSE),HLOOKUP($C$4&amp;R$1,APMdata,'1 APM'!$BW44,FALSE)))</f>
        <v>130850.89922363999</v>
      </c>
      <c r="S44" s="186">
        <f>IF($A44="Quarter",HLOOKUP("Quarter"&amp;S$1,APMdata,'1 APM'!$BW44,FALSE),IF($A44="Year to date",HLOOKUP("Year to date"&amp;S$1,APMdata,'1 APM'!$BW44,FALSE),HLOOKUP($C$4&amp;S$1,APMdata,'1 APM'!$BW44,FALSE)))</f>
        <v>130408.67157912999</v>
      </c>
      <c r="T44" s="186">
        <f>IF($A44="Quarter",HLOOKUP("Quarter"&amp;T$1,APMdata,'1 APM'!$BW44,FALSE),IF($A44="Year to date",HLOOKUP("Year to date"&amp;T$1,APMdata,'1 APM'!$BW44,FALSE),HLOOKUP($C$4&amp;T$1,APMdata,'1 APM'!$BW44,FALSE)))</f>
        <v>128943.31964875996</v>
      </c>
      <c r="U44" s="186">
        <f>IF($A44="Quarter",HLOOKUP("Quarter"&amp;U$1,APMdata,'1 APM'!$BW44,FALSE),IF($A44="Year to date",HLOOKUP("Year to date"&amp;U$1,APMdata,'1 APM'!$BW44,FALSE),HLOOKUP($C$4&amp;U$1,APMdata,'1 APM'!$BW44,FALSE)))</f>
        <v>124052.51733626999</v>
      </c>
      <c r="V44" s="186">
        <f>IF($A44="Quarter",HLOOKUP("Quarter"&amp;V$1,APMdata,'1 APM'!$BW44,FALSE),IF($A44="Year to date",HLOOKUP("Year to date"&amp;V$1,APMdata,'1 APM'!$BW44,FALSE),HLOOKUP($C$4&amp;V$1,APMdata,'1 APM'!$BW44,FALSE)))</f>
        <v>121283.85827932002</v>
      </c>
      <c r="W44" s="186">
        <f>IF($A44="Quarter",HLOOKUP("Quarter"&amp;W$1,APMdata,'1 APM'!$BW44,FALSE),IF($A44="Year to date",HLOOKUP("Year to date"&amp;W$1,APMdata,'1 APM'!$BW44,FALSE),HLOOKUP($C$4&amp;W$1,APMdata,'1 APM'!$BW44,FALSE)))</f>
        <v>119510.62946618006</v>
      </c>
      <c r="X44" s="186">
        <f>IF($A44="Quarter",HLOOKUP("Quarter"&amp;X$1,APMdata,'1 APM'!$BW44,FALSE),IF($A44="Year to date",HLOOKUP("Year to date"&amp;X$1,APMdata,'1 APM'!$BW44,FALSE),HLOOKUP($C$4&amp;X$1,APMdata,'1 APM'!$BW44,FALSE)))</f>
        <v>118131.69884341676</v>
      </c>
      <c r="Y44" s="186">
        <f>IF($A44="Quarter",HLOOKUP("Quarter"&amp;Y$1,APMdata,'1 APM'!$BW44,FALSE),IF($A44="Year to date",HLOOKUP("Year to date"&amp;Y$1,APMdata,'1 APM'!$BW44,FALSE),HLOOKUP($C$4&amp;Y$1,APMdata,'1 APM'!$BW44,FALSE)))</f>
        <v>114037.49212344014</v>
      </c>
      <c r="Z44" s="186">
        <f>IF($A44="Quarter",HLOOKUP("Quarter"&amp;Z$1,APMdata,'1 APM'!$BW44,FALSE),IF($A44="Year to date",HLOOKUP("Year to date"&amp;Z$1,APMdata,'1 APM'!$BW44,FALSE),HLOOKUP($C$4&amp;Z$1,APMdata,'1 APM'!$BW44,FALSE)))</f>
        <v>113368.40780000002</v>
      </c>
      <c r="AA44" s="186">
        <f>IF($A44="Quarter",HLOOKUP("Quarter"&amp;AA$1,APMdata,'1 APM'!$BW44,FALSE),IF($A44="Year to date",HLOOKUP("Year to date"&amp;AA$1,APMdata,'1 APM'!$BW44,FALSE),HLOOKUP($C$4&amp;AA$1,APMdata,'1 APM'!$BW44,FALSE)))</f>
        <v>113623.98480000001</v>
      </c>
      <c r="AB44" s="186">
        <f>IF($A44="Quarter",HLOOKUP("Quarter"&amp;AB$1,APMdata,'1 APM'!$BW44,FALSE),IF($A44="Year to date",HLOOKUP("Year to date"&amp;AB$1,APMdata,'1 APM'!$BW44,FALSE),HLOOKUP($C$4&amp;AB$1,APMdata,'1 APM'!$BW44,FALSE)))</f>
        <v>112381.12907763624</v>
      </c>
      <c r="AC44" s="186">
        <f>IF($A44="Quarter",HLOOKUP("Quarter"&amp;AC$1,APMdata,'1 APM'!$BW44,FALSE),IF($A44="Year to date",HLOOKUP("Year to date"&amp;AC$1,APMdata,'1 APM'!$BW44,FALSE),HLOOKUP($C$4&amp;AC$1,APMdata,'1 APM'!$BW44,FALSE)))</f>
        <v>108811</v>
      </c>
      <c r="AD44" s="186">
        <f>IF($A44="Quarter",HLOOKUP("Quarter"&amp;AD$1,APMdata,'1 APM'!$BW44,FALSE),IF($A44="Year to date",HLOOKUP("Year to date"&amp;AD$1,APMdata,'1 APM'!$BW44,FALSE),HLOOKUP($C$4&amp;AD$1,APMdata,'1 APM'!$BW44,FALSE)))</f>
        <v>107035.45492119202</v>
      </c>
      <c r="AE44" s="186">
        <f>IF($A44="Quarter",HLOOKUP("Quarter"&amp;AE$1,APMdata,'1 APM'!$BW44,FALSE),IF($A44="Year to date",HLOOKUP("Year to date"&amp;AE$1,APMdata,'1 APM'!$BW44,FALSE),HLOOKUP($C$4&amp;AE$1,APMdata,'1 APM'!$BW44,FALSE)))</f>
        <v>104037.30788707999</v>
      </c>
      <c r="AF44" s="186"/>
      <c r="AG44" s="191"/>
      <c r="AH44" s="186"/>
      <c r="AI44" s="191"/>
      <c r="AJ44" s="186"/>
      <c r="AK44" s="191"/>
      <c r="AL44" s="186"/>
      <c r="AM44" s="191"/>
      <c r="AN44" s="186"/>
      <c r="AO44" s="191"/>
      <c r="AP44" s="186"/>
      <c r="AQ44" s="191"/>
      <c r="AR44" s="186"/>
      <c r="AS44" s="191"/>
      <c r="AT44" s="186"/>
      <c r="AU44" s="191"/>
      <c r="AV44" s="186"/>
      <c r="AW44" s="191"/>
      <c r="AX44" s="186"/>
      <c r="AY44" s="191"/>
      <c r="AZ44" s="186"/>
      <c r="BA44" s="191"/>
      <c r="BB44" s="186"/>
      <c r="BC44" s="191"/>
      <c r="BD44" s="186"/>
      <c r="BE44" s="191"/>
      <c r="BF44" s="186"/>
      <c r="BG44" s="191"/>
      <c r="BH44" s="191"/>
      <c r="BI44" s="191"/>
      <c r="BJ44" s="191"/>
      <c r="BK44" s="191"/>
      <c r="BL44" s="191"/>
      <c r="BM44" s="191"/>
      <c r="BN44" s="191"/>
      <c r="BO44" s="191"/>
      <c r="BP44" s="191"/>
      <c r="BQ44" s="191"/>
      <c r="BR44" s="191"/>
      <c r="BS44" s="191"/>
      <c r="BT44" s="191"/>
      <c r="BU44" s="191"/>
      <c r="BV44" s="191"/>
      <c r="BW44">
        <v>44</v>
      </c>
    </row>
    <row r="45" spans="1:75" ht="12.75" customHeight="1">
      <c r="A45" t="s">
        <v>197</v>
      </c>
      <c r="B45" s="180"/>
      <c r="C45" s="197" t="s">
        <v>217</v>
      </c>
      <c r="D45" s="186">
        <f>IF($A45="Quarter",HLOOKUP("Quarter"&amp;D$1,APMdata,'1 APM'!$BW45,FALSE),IF($A45="Year to date",HLOOKUP("Year to date"&amp;D$1,APMdata,'1 APM'!$BW45,FALSE),HLOOKUP($C$4&amp;D$1,APMdata,'1 APM'!$BW45,FALSE)))</f>
        <v>79018.885999999999</v>
      </c>
      <c r="E45" s="186">
        <f>IF($A45="Quarter",HLOOKUP("Quarter"&amp;E$1,APMdata,'1 APM'!$BW45,FALSE),IF($A45="Year to date",HLOOKUP("Year to date"&amp;E$1,APMdata,'1 APM'!$BW45,FALSE),HLOOKUP($C$4&amp;E$1,APMdata,'1 APM'!$BW45,FALSE)))</f>
        <v>76984.331000000006</v>
      </c>
      <c r="F45" s="186">
        <f>IF($A45="Quarter",HLOOKUP("Quarter"&amp;F$1,APMdata,'1 APM'!$BW45,FALSE),IF($A45="Year to date",HLOOKUP("Year to date"&amp;F$1,APMdata,'1 APM'!$BW45,FALSE),HLOOKUP($C$4&amp;F$1,APMdata,'1 APM'!$BW45,FALSE)))</f>
        <v>76851.884000000005</v>
      </c>
      <c r="G45" s="186">
        <f>IF($A45="Quarter",HLOOKUP("Quarter"&amp;G$1,APMdata,'1 APM'!$BW45,FALSE),IF($A45="Year to date",HLOOKUP("Year to date"&amp;G$1,APMdata,'1 APM'!$BW45,FALSE),HLOOKUP($C$4&amp;G$1,APMdata,'1 APM'!$BW45,FALSE)))</f>
        <v>76961</v>
      </c>
      <c r="H45" s="186">
        <f>IF($A45="Quarter",HLOOKUP("Quarter"&amp;H$1,APMdata,'1 APM'!$BW45,FALSE),IF($A45="Year to date",HLOOKUP("Year to date"&amp;H$1,APMdata,'1 APM'!$BW45,FALSE),HLOOKUP($C$4&amp;H$1,APMdata,'1 APM'!$BW45,FALSE)))</f>
        <v>76707</v>
      </c>
      <c r="I45" s="186">
        <f>IF($A45="Quarter",HLOOKUP("Quarter"&amp;I$1,APMdata,'1 APM'!$BW45,FALSE),IF($A45="Year to date",HLOOKUP("Year to date"&amp;I$1,APMdata,'1 APM'!$BW45,FALSE),HLOOKUP($C$4&amp;I$1,APMdata,'1 APM'!$BW45,FALSE)))</f>
        <v>69901.22</v>
      </c>
      <c r="J45" s="186">
        <f>IF($A45="Quarter",HLOOKUP("Quarter"&amp;J$1,APMdata,'1 APM'!$BW45,FALSE),IF($A45="Year to date",HLOOKUP("Year to date"&amp;J$1,APMdata,'1 APM'!$BW45,FALSE),HLOOKUP($C$4&amp;J$1,APMdata,'1 APM'!$BW45,FALSE)))</f>
        <v>67952</v>
      </c>
      <c r="K45" s="186">
        <f>IF($A45="Quarter",HLOOKUP("Quarter"&amp;K$1,APMdata,'1 APM'!$BW45,FALSE),IF($A45="Year to date",HLOOKUP("Year to date"&amp;K$1,APMdata,'1 APM'!$BW45,FALSE),HLOOKUP($C$4&amp;K$1,APMdata,'1 APM'!$BW45,FALSE)))</f>
        <v>66368.712343220017</v>
      </c>
      <c r="L45" s="186">
        <f>IF($A45="Quarter",HLOOKUP("Quarter"&amp;L$1,APMdata,'1 APM'!$BW45,FALSE),IF($A45="Year to date",HLOOKUP("Year to date"&amp;L$1,APMdata,'1 APM'!$BW45,FALSE),HLOOKUP($C$4&amp;L$1,APMdata,'1 APM'!$BW45,FALSE)))</f>
        <v>64155.866513929999</v>
      </c>
      <c r="M45" s="186">
        <f>IF($A45="Quarter",HLOOKUP("Quarter"&amp;M$1,APMdata,'1 APM'!$BW45,FALSE),IF($A45="Year to date",HLOOKUP("Year to date"&amp;M$1,APMdata,'1 APM'!$BW45,FALSE),HLOOKUP($C$4&amp;M$1,APMdata,'1 APM'!$BW45,FALSE)))</f>
        <v>63903.431429839999</v>
      </c>
      <c r="N45" s="186">
        <f>IF($A45="Quarter",HLOOKUP("Quarter"&amp;N$1,APMdata,'1 APM'!$BW45,FALSE),IF($A45="Year to date",HLOOKUP("Year to date"&amp;N$1,APMdata,'1 APM'!$BW45,FALSE),HLOOKUP($C$4&amp;N$1,APMdata,'1 APM'!$BW45,FALSE)))</f>
        <v>63909.563371020013</v>
      </c>
      <c r="O45" s="186">
        <f>IF($A45="Quarter",HLOOKUP("Quarter"&amp;O$1,APMdata,'1 APM'!$BW45,FALSE),IF($A45="Year to date",HLOOKUP("Year to date"&amp;O$1,APMdata,'1 APM'!$BW45,FALSE),HLOOKUP($C$4&amp;O$1,APMdata,'1 APM'!$BW45,FALSE)))</f>
        <v>63062.115808400005</v>
      </c>
      <c r="P45" s="186">
        <f>IF($A45="Quarter",HLOOKUP("Quarter"&amp;P$1,APMdata,'1 APM'!$BW45,FALSE),IF($A45="Year to date",HLOOKUP("Year to date"&amp;P$1,APMdata,'1 APM'!$BW45,FALSE),HLOOKUP($C$4&amp;P$1,APMdata,'1 APM'!$BW45,FALSE)))</f>
        <v>62206.720780679978</v>
      </c>
      <c r="Q45" s="186">
        <f>IF($A45="Quarter",HLOOKUP("Quarter"&amp;Q$1,APMdata,'1 APM'!$BW45,FALSE),IF($A45="Year to date",HLOOKUP("Year to date"&amp;Q$1,APMdata,'1 APM'!$BW45,FALSE),HLOOKUP($C$4&amp;Q$1,APMdata,'1 APM'!$BW45,FALSE)))</f>
        <v>61178.35789729996</v>
      </c>
      <c r="R45" s="186">
        <f>IF($A45="Quarter",HLOOKUP("Quarter"&amp;R$1,APMdata,'1 APM'!$BW45,FALSE),IF($A45="Year to date",HLOOKUP("Year to date"&amp;R$1,APMdata,'1 APM'!$BW45,FALSE),HLOOKUP($C$4&amp;R$1,APMdata,'1 APM'!$BW45,FALSE)))</f>
        <v>56589.841123639992</v>
      </c>
      <c r="S45" s="186">
        <f>IF($A45="Quarter",HLOOKUP("Quarter"&amp;S$1,APMdata,'1 APM'!$BW45,FALSE),IF($A45="Year to date",HLOOKUP("Year to date"&amp;S$1,APMdata,'1 APM'!$BW45,FALSE),HLOOKUP($C$4&amp;S$1,APMdata,'1 APM'!$BW45,FALSE)))</f>
        <v>54983.132871079979</v>
      </c>
      <c r="T45" s="186">
        <f>IF($A45="Quarter",HLOOKUP("Quarter"&amp;T$1,APMdata,'1 APM'!$BW45,FALSE),IF($A45="Year to date",HLOOKUP("Year to date"&amp;T$1,APMdata,'1 APM'!$BW45,FALSE),HLOOKUP($C$4&amp;T$1,APMdata,'1 APM'!$BW45,FALSE)))</f>
        <v>53103.772720650006</v>
      </c>
      <c r="U45" s="186">
        <f>IF($A45="Quarter",HLOOKUP("Quarter"&amp;U$1,APMdata,'1 APM'!$BW45,FALSE),IF($A45="Year to date",HLOOKUP("Year to date"&amp;U$1,APMdata,'1 APM'!$BW45,FALSE),HLOOKUP($C$4&amp;U$1,APMdata,'1 APM'!$BW45,FALSE)))</f>
        <v>52467.159211140017</v>
      </c>
      <c r="V45" s="186">
        <f>IF($A45="Quarter",HLOOKUP("Quarter"&amp;V$1,APMdata,'1 APM'!$BW45,FALSE),IF($A45="Year to date",HLOOKUP("Year to date"&amp;V$1,APMdata,'1 APM'!$BW45,FALSE),HLOOKUP($C$4&amp;V$1,APMdata,'1 APM'!$BW45,FALSE)))</f>
        <v>51552.250821579983</v>
      </c>
      <c r="W45" s="186">
        <f>IF($A45="Quarter",HLOOKUP("Quarter"&amp;W$1,APMdata,'1 APM'!$BW45,FALSE),IF($A45="Year to date",HLOOKUP("Year to date"&amp;W$1,APMdata,'1 APM'!$BW45,FALSE),HLOOKUP($C$4&amp;W$1,APMdata,'1 APM'!$BW45,FALSE)))</f>
        <v>49903.706675649999</v>
      </c>
      <c r="X45" s="186">
        <f>IF($A45="Quarter",HLOOKUP("Quarter"&amp;X$1,APMdata,'1 APM'!$BW45,FALSE),IF($A45="Year to date",HLOOKUP("Year to date"&amp;X$1,APMdata,'1 APM'!$BW45,FALSE),HLOOKUP($C$4&amp;X$1,APMdata,'1 APM'!$BW45,FALSE)))</f>
        <v>48162.76504868998</v>
      </c>
      <c r="Y45" s="186">
        <f>IF($A45="Quarter",HLOOKUP("Quarter"&amp;Y$1,APMdata,'1 APM'!$BW45,FALSE),IF($A45="Year to date",HLOOKUP("Year to date"&amp;Y$1,APMdata,'1 APM'!$BW45,FALSE),HLOOKUP($C$4&amp;Y$1,APMdata,'1 APM'!$BW45,FALSE)))</f>
        <v>47522.061958350001</v>
      </c>
      <c r="Z45" s="186">
        <f>IF($A45="Quarter",HLOOKUP("Quarter"&amp;Z$1,APMdata,'1 APM'!$BW45,FALSE),IF($A45="Year to date",HLOOKUP("Year to date"&amp;Z$1,APMdata,'1 APM'!$BW45,FALSE),HLOOKUP($C$4&amp;Z$1,APMdata,'1 APM'!$BW45,FALSE)))</f>
        <v>46872.051399999997</v>
      </c>
      <c r="AA45" s="186">
        <f>IF($A45="Quarter",HLOOKUP("Quarter"&amp;AA$1,APMdata,'1 APM'!$BW45,FALSE),IF($A45="Year to date",HLOOKUP("Year to date"&amp;AA$1,APMdata,'1 APM'!$BW45,FALSE),HLOOKUP($C$4&amp;AA$1,APMdata,'1 APM'!$BW45,FALSE)))</f>
        <v>46153.341399999998</v>
      </c>
      <c r="AB45" s="186">
        <f>IF($A45="Quarter",HLOOKUP("Quarter"&amp;AB$1,APMdata,'1 APM'!$BW45,FALSE),IF($A45="Year to date",HLOOKUP("Year to date"&amp;AB$1,APMdata,'1 APM'!$BW45,FALSE),HLOOKUP($C$4&amp;AB$1,APMdata,'1 APM'!$BW45,FALSE)))</f>
        <v>44559.051670249995</v>
      </c>
      <c r="AC45" s="186">
        <f>IF($A45="Quarter",HLOOKUP("Quarter"&amp;AC$1,APMdata,'1 APM'!$BW45,FALSE),IF($A45="Year to date",HLOOKUP("Year to date"&amp;AC$1,APMdata,'1 APM'!$BW45,FALSE),HLOOKUP($C$4&amp;AC$1,APMdata,'1 APM'!$BW45,FALSE)))</f>
        <v>44020</v>
      </c>
      <c r="AD45" s="186">
        <f>IF($A45="Quarter",HLOOKUP("Quarter"&amp;AD$1,APMdata,'1 APM'!$BW45,FALSE),IF($A45="Year to date",HLOOKUP("Year to date"&amp;AD$1,APMdata,'1 APM'!$BW45,FALSE),HLOOKUP($C$4&amp;AD$1,APMdata,'1 APM'!$BW45,FALSE)))</f>
        <v>42630.288198770002</v>
      </c>
      <c r="AE45" s="186">
        <f>IF($A45="Quarter",HLOOKUP("Quarter"&amp;AE$1,APMdata,'1 APM'!$BW45,FALSE),IF($A45="Year to date",HLOOKUP("Year to date"&amp;AE$1,APMdata,'1 APM'!$BW45,FALSE),HLOOKUP($C$4&amp;AE$1,APMdata,'1 APM'!$BW45,FALSE)))</f>
        <v>42243.659336410004</v>
      </c>
      <c r="AF45" s="186"/>
      <c r="AG45" s="191"/>
      <c r="AH45" s="186"/>
      <c r="AI45" s="191"/>
      <c r="AJ45" s="186"/>
      <c r="AK45" s="191"/>
      <c r="AL45" s="186"/>
      <c r="AM45" s="191"/>
      <c r="AN45" s="186"/>
      <c r="AO45" s="191"/>
      <c r="AP45" s="186"/>
      <c r="AQ45" s="191"/>
      <c r="AR45" s="186"/>
      <c r="AS45" s="191"/>
      <c r="AT45" s="186"/>
      <c r="AU45" s="191"/>
      <c r="AV45" s="186"/>
      <c r="AW45" s="191"/>
      <c r="AX45" s="186"/>
      <c r="AY45" s="191"/>
      <c r="AZ45" s="186"/>
      <c r="BA45" s="191"/>
      <c r="BB45" s="186"/>
      <c r="BC45" s="191"/>
      <c r="BD45" s="186"/>
      <c r="BE45" s="191"/>
      <c r="BF45" s="186"/>
      <c r="BG45" s="191"/>
      <c r="BH45" s="191"/>
      <c r="BI45" s="191"/>
      <c r="BJ45" s="191"/>
      <c r="BK45" s="191"/>
      <c r="BL45" s="191"/>
      <c r="BM45" s="191"/>
      <c r="BN45" s="191"/>
      <c r="BO45" s="191"/>
      <c r="BP45" s="191"/>
      <c r="BQ45" s="191"/>
      <c r="BR45" s="191"/>
      <c r="BS45" s="191"/>
      <c r="BT45" s="191"/>
      <c r="BU45" s="191"/>
      <c r="BV45" s="191"/>
      <c r="BW45">
        <v>45</v>
      </c>
    </row>
    <row r="46" spans="1:75" ht="12.75" customHeight="1">
      <c r="A46" t="s">
        <v>197</v>
      </c>
      <c r="B46" s="180"/>
      <c r="C46" s="197" t="s">
        <v>218</v>
      </c>
      <c r="D46" s="186">
        <f>IF($A46="Quarter",HLOOKUP("Quarter"&amp;D$1,APMdata,'1 APM'!$BW46,FALSE),IF($A46="Year to date",HLOOKUP("Year to date"&amp;D$1,APMdata,'1 APM'!$BW46,FALSE),HLOOKUP($C$4&amp;D$1,APMdata,'1 APM'!$BW46,FALSE)))</f>
        <v>671.00300000000004</v>
      </c>
      <c r="E46" s="186">
        <f>IF($A46="Quarter",HLOOKUP("Quarter"&amp;E$1,APMdata,'1 APM'!$BW46,FALSE),IF($A46="Year to date",HLOOKUP("Year to date"&amp;E$1,APMdata,'1 APM'!$BW46,FALSE),HLOOKUP($C$4&amp;E$1,APMdata,'1 APM'!$BW46,FALSE)))</f>
        <v>683.00400000000002</v>
      </c>
      <c r="F46" s="186">
        <f>IF($A46="Quarter",HLOOKUP("Quarter"&amp;F$1,APMdata,'1 APM'!$BW46,FALSE),IF($A46="Year to date",HLOOKUP("Year to date"&amp;F$1,APMdata,'1 APM'!$BW46,FALSE),HLOOKUP($C$4&amp;F$1,APMdata,'1 APM'!$BW46,FALSE)))</f>
        <v>695.255</v>
      </c>
      <c r="G46" s="186">
        <f>IF($A46="Quarter",HLOOKUP("Quarter"&amp;G$1,APMdata,'1 APM'!$BW46,FALSE),IF($A46="Year to date",HLOOKUP("Year to date"&amp;G$1,APMdata,'1 APM'!$BW46,FALSE),HLOOKUP($C$4&amp;G$1,APMdata,'1 APM'!$BW46,FALSE)))</f>
        <v>745</v>
      </c>
      <c r="H46" s="186">
        <f>IF($A46="Quarter",HLOOKUP("Quarter"&amp;H$1,APMdata,'1 APM'!$BW46,FALSE),IF($A46="Year to date",HLOOKUP("Year to date"&amp;H$1,APMdata,'1 APM'!$BW46,FALSE),HLOOKUP($C$4&amp;H$1,APMdata,'1 APM'!$BW46,FALSE)))</f>
        <v>759</v>
      </c>
      <c r="I46" s="186">
        <f>IF($A46="Quarter",HLOOKUP("Quarter"&amp;I$1,APMdata,'1 APM'!$BW46,FALSE),IF($A46="Year to date",HLOOKUP("Year to date"&amp;I$1,APMdata,'1 APM'!$BW46,FALSE),HLOOKUP($C$4&amp;I$1,APMdata,'1 APM'!$BW46,FALSE)))</f>
        <v>816</v>
      </c>
      <c r="J46" s="186">
        <f>IF($A46="Quarter",HLOOKUP("Quarter"&amp;J$1,APMdata,'1 APM'!$BW46,FALSE),IF($A46="Year to date",HLOOKUP("Year to date"&amp;J$1,APMdata,'1 APM'!$BW46,FALSE),HLOOKUP($C$4&amp;J$1,APMdata,'1 APM'!$BW46,FALSE)))</f>
        <v>830.48666087000004</v>
      </c>
      <c r="K46" s="186">
        <f>IF($A46="Quarter",HLOOKUP("Quarter"&amp;K$1,APMdata,'1 APM'!$BW46,FALSE),IF($A46="Year to date",HLOOKUP("Year to date"&amp;K$1,APMdata,'1 APM'!$BW46,FALSE),HLOOKUP($C$4&amp;K$1,APMdata,'1 APM'!$BW46,FALSE)))</f>
        <v>892.88475086999995</v>
      </c>
      <c r="L46" s="186">
        <f>IF($A46="Quarter",HLOOKUP("Quarter"&amp;L$1,APMdata,'1 APM'!$BW46,FALSE),IF($A46="Year to date",HLOOKUP("Year to date"&amp;L$1,APMdata,'1 APM'!$BW46,FALSE),HLOOKUP($C$4&amp;L$1,APMdata,'1 APM'!$BW46,FALSE)))</f>
        <v>984.81805387000009</v>
      </c>
      <c r="M46" s="186">
        <f>IF($A46="Quarter",HLOOKUP("Quarter"&amp;M$1,APMdata,'1 APM'!$BW46,FALSE),IF($A46="Year to date",HLOOKUP("Year to date"&amp;M$1,APMdata,'1 APM'!$BW46,FALSE),HLOOKUP($C$4&amp;M$1,APMdata,'1 APM'!$BW46,FALSE)))</f>
        <v>1039.9091897200001</v>
      </c>
      <c r="N46" s="186">
        <f>IF($A46="Quarter",HLOOKUP("Quarter"&amp;N$1,APMdata,'1 APM'!$BW46,FALSE),IF($A46="Year to date",HLOOKUP("Year to date"&amp;N$1,APMdata,'1 APM'!$BW46,FALSE),HLOOKUP($C$4&amp;N$1,APMdata,'1 APM'!$BW46,FALSE)))</f>
        <v>1054.52457972</v>
      </c>
      <c r="O46" s="186">
        <f>IF($A46="Quarter",HLOOKUP("Quarter"&amp;O$1,APMdata,'1 APM'!$BW46,FALSE),IF($A46="Year to date",HLOOKUP("Year to date"&amp;O$1,APMdata,'1 APM'!$BW46,FALSE),HLOOKUP($C$4&amp;O$1,APMdata,'1 APM'!$BW46,FALSE)))</f>
        <v>1069.6772777200001</v>
      </c>
      <c r="P46" s="186">
        <f>IF($A46="Quarter",HLOOKUP("Quarter"&amp;P$1,APMdata,'1 APM'!$BW46,FALSE),IF($A46="Year to date",HLOOKUP("Year to date"&amp;P$1,APMdata,'1 APM'!$BW46,FALSE),HLOOKUP($C$4&amp;P$1,APMdata,'1 APM'!$BW46,FALSE)))</f>
        <v>1088.60907372</v>
      </c>
      <c r="Q46" s="186">
        <f>IF($A46="Quarter",HLOOKUP("Quarter"&amp;Q$1,APMdata,'1 APM'!$BW46,FALSE),IF($A46="Year to date",HLOOKUP("Year to date"&amp;Q$1,APMdata,'1 APM'!$BW46,FALSE),HLOOKUP($C$4&amp;Q$1,APMdata,'1 APM'!$BW46,FALSE)))</f>
        <v>1213.0777777200001</v>
      </c>
      <c r="R46" s="186">
        <f>IF($A46="Quarter",HLOOKUP("Quarter"&amp;R$1,APMdata,'1 APM'!$BW46,FALSE),IF($A46="Year to date",HLOOKUP("Year to date"&amp;R$1,APMdata,'1 APM'!$BW46,FALSE),HLOOKUP($C$4&amp;R$1,APMdata,'1 APM'!$BW46,FALSE)))</f>
        <v>1288.2051967200002</v>
      </c>
      <c r="S46" s="186">
        <f>IF($A46="Quarter",HLOOKUP("Quarter"&amp;S$1,APMdata,'1 APM'!$BW46,FALSE),IF($A46="Year to date",HLOOKUP("Year to date"&amp;S$1,APMdata,'1 APM'!$BW46,FALSE),HLOOKUP($C$4&amp;S$1,APMdata,'1 APM'!$BW46,FALSE)))</f>
        <v>1308.04223572</v>
      </c>
      <c r="T46" s="186">
        <f>IF($A46="Quarter",HLOOKUP("Quarter"&amp;T$1,APMdata,'1 APM'!$BW46,FALSE),IF($A46="Year to date",HLOOKUP("Year to date"&amp;T$1,APMdata,'1 APM'!$BW46,FALSE),HLOOKUP($C$4&amp;T$1,APMdata,'1 APM'!$BW46,FALSE)))</f>
        <v>1298.6300097199999</v>
      </c>
      <c r="U46" s="186">
        <f>IF($A46="Quarter",HLOOKUP("Quarter"&amp;U$1,APMdata,'1 APM'!$BW46,FALSE),IF($A46="Year to date",HLOOKUP("Year to date"&amp;U$1,APMdata,'1 APM'!$BW46,FALSE),HLOOKUP($C$4&amp;U$1,APMdata,'1 APM'!$BW46,FALSE)))</f>
        <v>1311.05602572</v>
      </c>
      <c r="V46" s="186">
        <f>IF($A46="Quarter",HLOOKUP("Quarter"&amp;V$1,APMdata,'1 APM'!$BW46,FALSE),IF($A46="Year to date",HLOOKUP("Year to date"&amp;V$1,APMdata,'1 APM'!$BW46,FALSE),HLOOKUP($C$4&amp;V$1,APMdata,'1 APM'!$BW46,FALSE)))</f>
        <v>863.66845072000012</v>
      </c>
      <c r="W46" s="186">
        <f>IF($A46="Quarter",HLOOKUP("Quarter"&amp;W$1,APMdata,'1 APM'!$BW46,FALSE),IF($A46="Year to date",HLOOKUP("Year to date"&amp;W$1,APMdata,'1 APM'!$BW46,FALSE),HLOOKUP($C$4&amp;W$1,APMdata,'1 APM'!$BW46,FALSE)))</f>
        <v>954.70514972000001</v>
      </c>
      <c r="X46" s="186">
        <f>IF($A46="Quarter",HLOOKUP("Quarter"&amp;X$1,APMdata,'1 APM'!$BW46,FALSE),IF($A46="Year to date",HLOOKUP("Year to date"&amp;X$1,APMdata,'1 APM'!$BW46,FALSE),HLOOKUP($C$4&amp;X$1,APMdata,'1 APM'!$BW46,FALSE)))</f>
        <v>995.63519871999995</v>
      </c>
      <c r="Y46" s="186">
        <f>IF($A46="Quarter",HLOOKUP("Quarter"&amp;Y$1,APMdata,'1 APM'!$BW46,FALSE),IF($A46="Year to date",HLOOKUP("Year to date"&amp;Y$1,APMdata,'1 APM'!$BW46,FALSE),HLOOKUP($C$4&amp;Y$1,APMdata,'1 APM'!$BW46,FALSE)))</f>
        <v>1007.48431772</v>
      </c>
      <c r="Z46" s="186">
        <f>IF($A46="Quarter",HLOOKUP("Quarter"&amp;Z$1,APMdata,'1 APM'!$BW46,FALSE),IF($A46="Year to date",HLOOKUP("Year to date"&amp;Z$1,APMdata,'1 APM'!$BW46,FALSE),HLOOKUP($C$4&amp;Z$1,APMdata,'1 APM'!$BW46,FALSE)))</f>
        <v>1018.1911</v>
      </c>
      <c r="AA46" s="186">
        <f>IF($A46="Quarter",HLOOKUP("Quarter"&amp;AA$1,APMdata,'1 APM'!$BW46,FALSE),IF($A46="Year to date",HLOOKUP("Year to date"&amp;AA$1,APMdata,'1 APM'!$BW46,FALSE),HLOOKUP($C$4&amp;AA$1,APMdata,'1 APM'!$BW46,FALSE)))</f>
        <v>1215.4574</v>
      </c>
      <c r="AB46" s="186">
        <f>IF($A46="Quarter",HLOOKUP("Quarter"&amp;AB$1,APMdata,'1 APM'!$BW46,FALSE),IF($A46="Year to date",HLOOKUP("Year to date"&amp;AB$1,APMdata,'1 APM'!$BW46,FALSE),HLOOKUP($C$4&amp;AB$1,APMdata,'1 APM'!$BW46,FALSE)))</f>
        <v>1015.88665297</v>
      </c>
      <c r="AC46" s="186">
        <f>IF($A46="Quarter",HLOOKUP("Quarter"&amp;AC$1,APMdata,'1 APM'!$BW46,FALSE),IF($A46="Year to date",HLOOKUP("Year to date"&amp;AC$1,APMdata,'1 APM'!$BW46,FALSE),HLOOKUP($C$4&amp;AC$1,APMdata,'1 APM'!$BW46,FALSE)))</f>
        <v>1015</v>
      </c>
      <c r="AD46" s="186">
        <f>IF($A46="Quarter",HLOOKUP("Quarter"&amp;AD$1,APMdata,'1 APM'!$BW46,FALSE),IF($A46="Year to date",HLOOKUP("Year to date"&amp;AD$1,APMdata,'1 APM'!$BW46,FALSE),HLOOKUP($C$4&amp;AD$1,APMdata,'1 APM'!$BW46,FALSE)))</f>
        <v>1022.4164379700001</v>
      </c>
      <c r="AE46" s="186">
        <f>IF($A46="Quarter",HLOOKUP("Quarter"&amp;AE$1,APMdata,'1 APM'!$BW46,FALSE),IF($A46="Year to date",HLOOKUP("Year to date"&amp;AE$1,APMdata,'1 APM'!$BW46,FALSE),HLOOKUP($C$4&amp;AE$1,APMdata,'1 APM'!$BW46,FALSE)))</f>
        <v>1028.9756779700001</v>
      </c>
      <c r="AF46" s="186"/>
      <c r="AG46" s="191"/>
      <c r="AH46" s="186"/>
      <c r="AI46" s="191"/>
      <c r="AJ46" s="186"/>
      <c r="AK46" s="191"/>
      <c r="AL46" s="186"/>
      <c r="AM46" s="191"/>
      <c r="AN46" s="186"/>
      <c r="AO46" s="191"/>
      <c r="AP46" s="186"/>
      <c r="AQ46" s="191"/>
      <c r="AR46" s="186"/>
      <c r="AS46" s="191"/>
      <c r="AT46" s="186"/>
      <c r="AU46" s="191"/>
      <c r="AV46" s="186"/>
      <c r="AW46" s="191"/>
      <c r="AX46" s="186"/>
      <c r="AY46" s="191"/>
      <c r="AZ46" s="186"/>
      <c r="BA46" s="191"/>
      <c r="BB46" s="186"/>
      <c r="BC46" s="191"/>
      <c r="BD46" s="186"/>
      <c r="BE46" s="191"/>
      <c r="BF46" s="186"/>
      <c r="BG46" s="191"/>
      <c r="BH46" s="191"/>
      <c r="BI46" s="191"/>
      <c r="BJ46" s="191"/>
      <c r="BK46" s="191"/>
      <c r="BL46" s="191"/>
      <c r="BM46" s="191"/>
      <c r="BN46" s="191"/>
      <c r="BO46" s="191"/>
      <c r="BP46" s="191"/>
      <c r="BQ46" s="191"/>
      <c r="BR46" s="191"/>
      <c r="BS46" s="191"/>
      <c r="BT46" s="191"/>
      <c r="BU46" s="191"/>
      <c r="BV46" s="191"/>
      <c r="BW46">
        <v>46</v>
      </c>
    </row>
    <row r="47" spans="1:75" ht="12.75" customHeight="1">
      <c r="A47" t="s">
        <v>197</v>
      </c>
      <c r="B47" s="180"/>
      <c r="C47" s="197" t="s">
        <v>219</v>
      </c>
      <c r="D47" s="186">
        <f>IF($A47="Quarter",HLOOKUP("Quarter"&amp;D$1,APMdata,'1 APM'!$BW47,FALSE),IF($A47="Year to date",HLOOKUP("Year to date"&amp;D$1,APMdata,'1 APM'!$BW47,FALSE),HLOOKUP($C$4&amp;D$1,APMdata,'1 APM'!$BW47,FALSE)))</f>
        <v>0</v>
      </c>
      <c r="E47" s="186">
        <f>IF($A47="Quarter",HLOOKUP("Quarter"&amp;E$1,APMdata,'1 APM'!$BW47,FALSE),IF($A47="Year to date",HLOOKUP("Year to date"&amp;E$1,APMdata,'1 APM'!$BW47,FALSE),HLOOKUP($C$4&amp;E$1,APMdata,'1 APM'!$BW47,FALSE)))</f>
        <v>0</v>
      </c>
      <c r="F47" s="186">
        <f>IF($A47="Quarter",HLOOKUP("Quarter"&amp;F$1,APMdata,'1 APM'!$BW47,FALSE),IF($A47="Year to date",HLOOKUP("Year to date"&amp;F$1,APMdata,'1 APM'!$BW47,FALSE),HLOOKUP($C$4&amp;F$1,APMdata,'1 APM'!$BW47,FALSE)))</f>
        <v>0</v>
      </c>
      <c r="G47" s="186">
        <f>IF($A47="Quarter",HLOOKUP("Quarter"&amp;G$1,APMdata,'1 APM'!$BW47,FALSE),IF($A47="Year to date",HLOOKUP("Year to date"&amp;G$1,APMdata,'1 APM'!$BW47,FALSE),HLOOKUP($C$4&amp;G$1,APMdata,'1 APM'!$BW47,FALSE)))</f>
        <v>0</v>
      </c>
      <c r="H47" s="186">
        <f>IF($A47="Quarter",HLOOKUP("Quarter"&amp;H$1,APMdata,'1 APM'!$BW47,FALSE),IF($A47="Year to date",HLOOKUP("Year to date"&amp;H$1,APMdata,'1 APM'!$BW47,FALSE),HLOOKUP($C$4&amp;H$1,APMdata,'1 APM'!$BW47,FALSE)))</f>
        <v>0</v>
      </c>
      <c r="I47" s="186">
        <f>IF($A47="Quarter",HLOOKUP("Quarter"&amp;I$1,APMdata,'1 APM'!$BW47,FALSE),IF($A47="Year to date",HLOOKUP("Year to date"&amp;I$1,APMdata,'1 APM'!$BW47,FALSE),HLOOKUP($C$4&amp;I$1,APMdata,'1 APM'!$BW47,FALSE)))</f>
        <v>2826.78</v>
      </c>
      <c r="J47" s="186">
        <f>IF($A47="Quarter",HLOOKUP("Quarter"&amp;J$1,APMdata,'1 APM'!$BW47,FALSE),IF($A47="Year to date",HLOOKUP("Year to date"&amp;J$1,APMdata,'1 APM'!$BW47,FALSE),HLOOKUP($C$4&amp;J$1,APMdata,'1 APM'!$BW47,FALSE)))</f>
        <v>3027.6488669999999</v>
      </c>
      <c r="K47" s="186">
        <f>IF($A47="Quarter",HLOOKUP("Quarter"&amp;K$1,APMdata,'1 APM'!$BW47,FALSE),IF($A47="Year to date",HLOOKUP("Year to date"&amp;K$1,APMdata,'1 APM'!$BW47,FALSE),HLOOKUP($C$4&amp;K$1,APMdata,'1 APM'!$BW47,FALSE)))</f>
        <v>0</v>
      </c>
      <c r="L47" s="186">
        <f>IF($A47="Quarter",HLOOKUP("Quarter"&amp;L$1,APMdata,'1 APM'!$BW47,FALSE),IF($A47="Year to date",HLOOKUP("Year to date"&amp;L$1,APMdata,'1 APM'!$BW47,FALSE),HLOOKUP($C$4&amp;L$1,APMdata,'1 APM'!$BW47,FALSE)))</f>
        <v>0</v>
      </c>
      <c r="M47" s="186">
        <f>IF($A47="Quarter",HLOOKUP("Quarter"&amp;M$1,APMdata,'1 APM'!$BW47,FALSE),IF($A47="Year to date",HLOOKUP("Year to date"&amp;M$1,APMdata,'1 APM'!$BW47,FALSE),HLOOKUP($C$4&amp;M$1,APMdata,'1 APM'!$BW47,FALSE)))</f>
        <v>0</v>
      </c>
      <c r="N47" s="186">
        <f>IF($A47="Quarter",HLOOKUP("Quarter"&amp;N$1,APMdata,'1 APM'!$BW47,FALSE),IF($A47="Year to date",HLOOKUP("Year to date"&amp;N$1,APMdata,'1 APM'!$BW47,FALSE),HLOOKUP($C$4&amp;N$1,APMdata,'1 APM'!$BW47,FALSE)))</f>
        <v>0</v>
      </c>
      <c r="O47" s="186">
        <f>IF($A47="Quarter",HLOOKUP("Quarter"&amp;O$1,APMdata,'1 APM'!$BW47,FALSE),IF($A47="Year to date",HLOOKUP("Year to date"&amp;O$1,APMdata,'1 APM'!$BW47,FALSE),HLOOKUP($C$4&amp;O$1,APMdata,'1 APM'!$BW47,FALSE)))</f>
        <v>0</v>
      </c>
      <c r="P47" s="186">
        <f>IF($A47="Quarter",HLOOKUP("Quarter"&amp;P$1,APMdata,'1 APM'!$BW47,FALSE),IF($A47="Year to date",HLOOKUP("Year to date"&amp;P$1,APMdata,'1 APM'!$BW47,FALSE),HLOOKUP($C$4&amp;P$1,APMdata,'1 APM'!$BW47,FALSE)))</f>
        <v>0</v>
      </c>
      <c r="Q47" s="186">
        <f>IF($A47="Quarter",HLOOKUP("Quarter"&amp;Q$1,APMdata,'1 APM'!$BW47,FALSE),IF($A47="Year to date",HLOOKUP("Year to date"&amp;Q$1,APMdata,'1 APM'!$BW47,FALSE),HLOOKUP($C$4&amp;Q$1,APMdata,'1 APM'!$BW47,FALSE)))</f>
        <v>0</v>
      </c>
      <c r="R47" s="186">
        <f>IF($A47="Quarter",HLOOKUP("Quarter"&amp;R$1,APMdata,'1 APM'!$BW47,FALSE),IF($A47="Year to date",HLOOKUP("Year to date"&amp;R$1,APMdata,'1 APM'!$BW47,FALSE),HLOOKUP($C$4&amp;R$1,APMdata,'1 APM'!$BW47,FALSE)))</f>
        <v>0</v>
      </c>
      <c r="S47" s="186">
        <f>IF($A47="Quarter",HLOOKUP("Quarter"&amp;S$1,APMdata,'1 APM'!$BW47,FALSE),IF($A47="Year to date",HLOOKUP("Year to date"&amp;S$1,APMdata,'1 APM'!$BW47,FALSE),HLOOKUP($C$4&amp;S$1,APMdata,'1 APM'!$BW47,FALSE)))</f>
        <v>0</v>
      </c>
      <c r="T47" s="186">
        <f>IF($A47="Quarter",HLOOKUP("Quarter"&amp;T$1,APMdata,'1 APM'!$BW47,FALSE),IF($A47="Year to date",HLOOKUP("Year to date"&amp;T$1,APMdata,'1 APM'!$BW47,FALSE),HLOOKUP($C$4&amp;T$1,APMdata,'1 APM'!$BW47,FALSE)))</f>
        <v>0</v>
      </c>
      <c r="U47" s="186">
        <f>IF($A47="Quarter",HLOOKUP("Quarter"&amp;U$1,APMdata,'1 APM'!$BW47,FALSE),IF($A47="Year to date",HLOOKUP("Year to date"&amp;U$1,APMdata,'1 APM'!$BW47,FALSE),HLOOKUP($C$4&amp;U$1,APMdata,'1 APM'!$BW47,FALSE)))</f>
        <v>0</v>
      </c>
      <c r="V47" s="186">
        <f>IF($A47="Quarter",HLOOKUP("Quarter"&amp;V$1,APMdata,'1 APM'!$BW47,FALSE),IF($A47="Year to date",HLOOKUP("Year to date"&amp;V$1,APMdata,'1 APM'!$BW47,FALSE),HLOOKUP($C$4&amp;V$1,APMdata,'1 APM'!$BW47,FALSE)))</f>
        <v>0</v>
      </c>
      <c r="W47" s="186">
        <f>IF($A47="Quarter",HLOOKUP("Quarter"&amp;W$1,APMdata,'1 APM'!$BW47,FALSE),IF($A47="Year to date",HLOOKUP("Year to date"&amp;W$1,APMdata,'1 APM'!$BW47,FALSE),HLOOKUP($C$4&amp;W$1,APMdata,'1 APM'!$BW47,FALSE)))</f>
        <v>0</v>
      </c>
      <c r="X47" s="186">
        <f>IF($A47="Quarter",HLOOKUP("Quarter"&amp;X$1,APMdata,'1 APM'!$BW47,FALSE),IF($A47="Year to date",HLOOKUP("Year to date"&amp;X$1,APMdata,'1 APM'!$BW47,FALSE),HLOOKUP($C$4&amp;X$1,APMdata,'1 APM'!$BW47,FALSE)))</f>
        <v>0</v>
      </c>
      <c r="Y47" s="186">
        <f>IF($A47="Quarter",HLOOKUP("Quarter"&amp;Y$1,APMdata,'1 APM'!$BW47,FALSE),IF($A47="Year to date",HLOOKUP("Year to date"&amp;Y$1,APMdata,'1 APM'!$BW47,FALSE),HLOOKUP($C$4&amp;Y$1,APMdata,'1 APM'!$BW47,FALSE)))</f>
        <v>0</v>
      </c>
      <c r="Z47" s="186">
        <f>IF($A47="Quarter",HLOOKUP("Quarter"&amp;Z$1,APMdata,'1 APM'!$BW47,FALSE),IF($A47="Year to date",HLOOKUP("Year to date"&amp;Z$1,APMdata,'1 APM'!$BW47,FALSE),HLOOKUP($C$4&amp;Z$1,APMdata,'1 APM'!$BW47,FALSE)))</f>
        <v>0</v>
      </c>
      <c r="AA47" s="186">
        <f>IF($A47="Quarter",HLOOKUP("Quarter"&amp;AA$1,APMdata,'1 APM'!$BW47,FALSE),IF($A47="Year to date",HLOOKUP("Year to date"&amp;AA$1,APMdata,'1 APM'!$BW47,FALSE),HLOOKUP($C$4&amp;AA$1,APMdata,'1 APM'!$BW47,FALSE)))</f>
        <v>0</v>
      </c>
      <c r="AB47" s="186">
        <f>IF($A47="Quarter",HLOOKUP("Quarter"&amp;AB$1,APMdata,'1 APM'!$BW47,FALSE),IF($A47="Year to date",HLOOKUP("Year to date"&amp;AB$1,APMdata,'1 APM'!$BW47,FALSE),HLOOKUP($C$4&amp;AB$1,APMdata,'1 APM'!$BW47,FALSE)))</f>
        <v>0</v>
      </c>
      <c r="AC47" s="186">
        <f>IF($A47="Quarter",HLOOKUP("Quarter"&amp;AC$1,APMdata,'1 APM'!$BW47,FALSE),IF($A47="Year to date",HLOOKUP("Year to date"&amp;AC$1,APMdata,'1 APM'!$BW47,FALSE),HLOOKUP($C$4&amp;AC$1,APMdata,'1 APM'!$BW47,FALSE)))</f>
        <v>0</v>
      </c>
      <c r="AD47" s="186">
        <f>IF($A47="Quarter",HLOOKUP("Quarter"&amp;AD$1,APMdata,'1 APM'!$BW47,FALSE),IF($A47="Year to date",HLOOKUP("Year to date"&amp;AD$1,APMdata,'1 APM'!$BW47,FALSE),HLOOKUP($C$4&amp;AD$1,APMdata,'1 APM'!$BW47,FALSE)))</f>
        <v>0</v>
      </c>
      <c r="AE47" s="186">
        <f>IF($A47="Quarter",HLOOKUP("Quarter"&amp;AE$1,APMdata,'1 APM'!$BW47,FALSE),IF($A47="Year to date",HLOOKUP("Year to date"&amp;AE$1,APMdata,'1 APM'!$BW47,FALSE),HLOOKUP($C$4&amp;AE$1,APMdata,'1 APM'!$BW47,FALSE)))</f>
        <v>0</v>
      </c>
      <c r="AF47" s="186"/>
      <c r="AG47" s="191"/>
      <c r="AH47" s="186"/>
      <c r="AI47" s="191"/>
      <c r="AJ47" s="186"/>
      <c r="AK47" s="191"/>
      <c r="AL47" s="186"/>
      <c r="AM47" s="191"/>
      <c r="AN47" s="186"/>
      <c r="AO47" s="191"/>
      <c r="AP47" s="186"/>
      <c r="AQ47" s="191"/>
      <c r="AR47" s="186"/>
      <c r="AS47" s="191"/>
      <c r="AT47" s="186"/>
      <c r="AU47" s="191"/>
      <c r="AV47" s="186"/>
      <c r="AW47" s="191"/>
      <c r="AX47" s="186"/>
      <c r="AY47" s="191"/>
      <c r="AZ47" s="186"/>
      <c r="BA47" s="191"/>
      <c r="BB47" s="186"/>
      <c r="BC47" s="191"/>
      <c r="BD47" s="186"/>
      <c r="BE47" s="191"/>
      <c r="BF47" s="186"/>
      <c r="BG47" s="191"/>
      <c r="BH47" s="191"/>
      <c r="BI47" s="191"/>
      <c r="BJ47" s="191"/>
      <c r="BK47" s="191"/>
      <c r="BL47" s="191"/>
      <c r="BM47" s="191"/>
      <c r="BN47" s="191"/>
      <c r="BO47" s="191"/>
      <c r="BP47" s="191"/>
      <c r="BQ47" s="191"/>
      <c r="BR47" s="191"/>
      <c r="BS47" s="191"/>
      <c r="BT47" s="191"/>
      <c r="BU47" s="191"/>
      <c r="BV47" s="191"/>
      <c r="BW47">
        <v>47</v>
      </c>
    </row>
    <row r="48" spans="1:75" ht="12.75" customHeight="1" thickBot="1">
      <c r="A48" t="s">
        <v>197</v>
      </c>
      <c r="B48" s="232" t="s">
        <v>890</v>
      </c>
      <c r="C48" s="193" t="s">
        <v>220</v>
      </c>
      <c r="D48" s="198">
        <f>IF($A48="Quarter",HLOOKUP("Quarter"&amp;D$1,APMdata,'1 APM'!$BW48,FALSE),IF($A48="Year to date",HLOOKUP("Year to date"&amp;D$1,APMdata,'1 APM'!$BW48,FALSE),HLOOKUP($C$4&amp;D$1,APMdata,'1 APM'!$BW48,FALSE)))</f>
        <v>244131.65259414891</v>
      </c>
      <c r="E48" s="198">
        <f>IF($A48="Quarter",HLOOKUP("Quarter"&amp;E$1,APMdata,'1 APM'!$BW48,FALSE),IF($A48="Year to date",HLOOKUP("Year to date"&amp;E$1,APMdata,'1 APM'!$BW48,FALSE),HLOOKUP($C$4&amp;E$1,APMdata,'1 APM'!$BW48,FALSE)))</f>
        <v>240693.92777181001</v>
      </c>
      <c r="F48" s="198">
        <f>IF($A48="Quarter",HLOOKUP("Quarter"&amp;F$1,APMdata,'1 APM'!$BW48,FALSE),IF($A48="Year to date",HLOOKUP("Year to date"&amp;F$1,APMdata,'1 APM'!$BW48,FALSE),HLOOKUP($C$4&amp;F$1,APMdata,'1 APM'!$BW48,FALSE)))</f>
        <v>238514.1740450114</v>
      </c>
      <c r="G48" s="198">
        <f>IF($A48="Quarter",HLOOKUP("Quarter"&amp;G$1,APMdata,'1 APM'!$BW48,FALSE),IF($A48="Year to date",HLOOKUP("Year to date"&amp;G$1,APMdata,'1 APM'!$BW48,FALSE),HLOOKUP($C$4&amp;G$1,APMdata,'1 APM'!$BW48,FALSE)))</f>
        <v>238359.43</v>
      </c>
      <c r="H48" s="198">
        <f>IF($A48="Quarter",HLOOKUP("Quarter"&amp;H$1,APMdata,'1 APM'!$BW48,FALSE),IF($A48="Year to date",HLOOKUP("Year to date"&amp;H$1,APMdata,'1 APM'!$BW48,FALSE),HLOOKUP($C$4&amp;H$1,APMdata,'1 APM'!$BW48,FALSE)))</f>
        <v>235728</v>
      </c>
      <c r="I48" s="198">
        <f>IF($A48="Quarter",HLOOKUP("Quarter"&amp;I$1,APMdata,'1 APM'!$BW48,FALSE),IF($A48="Year to date",HLOOKUP("Year to date"&amp;I$1,APMdata,'1 APM'!$BW48,FALSE),HLOOKUP($C$4&amp;I$1,APMdata,'1 APM'!$BW48,FALSE)))</f>
        <v>232497.78</v>
      </c>
      <c r="J48" s="198">
        <f>IF($A48="Quarter",HLOOKUP("Quarter"&amp;J$1,APMdata,'1 APM'!$BW48,FALSE),IF($A48="Year to date",HLOOKUP("Year to date"&amp;J$1,APMdata,'1 APM'!$BW48,FALSE),HLOOKUP($C$4&amp;J$1,APMdata,'1 APM'!$BW48,FALSE)))</f>
        <v>231167.87266174992</v>
      </c>
      <c r="K48" s="198">
        <f>IF($A48="Quarter",HLOOKUP("Quarter"&amp;K$1,APMdata,'1 APM'!$BW48,FALSE),IF($A48="Year to date",HLOOKUP("Year to date"&amp;K$1,APMdata,'1 APM'!$BW48,FALSE),HLOOKUP($C$4&amp;K$1,APMdata,'1 APM'!$BW48,FALSE)))</f>
        <v>205820.07316812003</v>
      </c>
      <c r="L48" s="198">
        <f>IF($A48="Quarter",HLOOKUP("Quarter"&amp;L$1,APMdata,'1 APM'!$BW48,FALSE),IF($A48="Year to date",HLOOKUP("Year to date"&amp;L$1,APMdata,'1 APM'!$BW48,FALSE),HLOOKUP($C$4&amp;L$1,APMdata,'1 APM'!$BW48,FALSE)))</f>
        <v>203649.48388524994</v>
      </c>
      <c r="M48" s="198">
        <f>IF($A48="Quarter",HLOOKUP("Quarter"&amp;M$1,APMdata,'1 APM'!$BW48,FALSE),IF($A48="Year to date",HLOOKUP("Year to date"&amp;M$1,APMdata,'1 APM'!$BW48,FALSE),HLOOKUP($C$4&amp;M$1,APMdata,'1 APM'!$BW48,FALSE)))</f>
        <v>199408.18229103996</v>
      </c>
      <c r="N48" s="198">
        <f>IF($A48="Quarter",HLOOKUP("Quarter"&amp;N$1,APMdata,'1 APM'!$BW48,FALSE),IF($A48="Year to date",HLOOKUP("Year to date"&amp;N$1,APMdata,'1 APM'!$BW48,FALSE),HLOOKUP($C$4&amp;N$1,APMdata,'1 APM'!$BW48,FALSE)))</f>
        <v>198644.86696453998</v>
      </c>
      <c r="O48" s="198">
        <f>IF($A48="Quarter",HLOOKUP("Quarter"&amp;O$1,APMdata,'1 APM'!$BW48,FALSE),IF($A48="Year to date",HLOOKUP("Year to date"&amp;O$1,APMdata,'1 APM'!$BW48,FALSE),HLOOKUP($C$4&amp;O$1,APMdata,'1 APM'!$BW48,FALSE)))</f>
        <v>196858.04159684974</v>
      </c>
      <c r="P48" s="198">
        <f>IF($A48="Quarter",HLOOKUP("Quarter"&amp;P$1,APMdata,'1 APM'!$BW48,FALSE),IF($A48="Year to date",HLOOKUP("Year to date"&amp;P$1,APMdata,'1 APM'!$BW48,FALSE),HLOOKUP($C$4&amp;P$1,APMdata,'1 APM'!$BW48,FALSE)))</f>
        <v>194109.59400007996</v>
      </c>
      <c r="Q48" s="198">
        <f>IF($A48="Quarter",HLOOKUP("Quarter"&amp;Q$1,APMdata,'1 APM'!$BW48,FALSE),IF($A48="Year to date",HLOOKUP("Year to date"&amp;Q$1,APMdata,'1 APM'!$BW48,FALSE),HLOOKUP($C$4&amp;Q$1,APMdata,'1 APM'!$BW48,FALSE)))</f>
        <v>190287.29349999997</v>
      </c>
      <c r="R48" s="198">
        <f>IF($A48="Quarter",HLOOKUP("Quarter"&amp;R$1,APMdata,'1 APM'!$BW48,FALSE),IF($A48="Year to date",HLOOKUP("Year to date"&amp;R$1,APMdata,'1 APM'!$BW48,FALSE),HLOOKUP($C$4&amp;R$1,APMdata,'1 APM'!$BW48,FALSE)))</f>
        <v>188728.94554399999</v>
      </c>
      <c r="S48" s="198">
        <f>IF($A48="Quarter",HLOOKUP("Quarter"&amp;S$1,APMdata,'1 APM'!$BW48,FALSE),IF($A48="Year to date",HLOOKUP("Year to date"&amp;S$1,APMdata,'1 APM'!$BW48,FALSE),HLOOKUP($C$4&amp;S$1,APMdata,'1 APM'!$BW48,FALSE)))</f>
        <v>186699.84668592998</v>
      </c>
      <c r="T48" s="198">
        <f>IF($A48="Quarter",HLOOKUP("Quarter"&amp;T$1,APMdata,'1 APM'!$BW48,FALSE),IF($A48="Year to date",HLOOKUP("Year to date"&amp;T$1,APMdata,'1 APM'!$BW48,FALSE),HLOOKUP($C$4&amp;T$1,APMdata,'1 APM'!$BW48,FALSE)))</f>
        <v>183345.72237912996</v>
      </c>
      <c r="U48" s="198">
        <f>IF($A48="Quarter",HLOOKUP("Quarter"&amp;U$1,APMdata,'1 APM'!$BW48,FALSE),IF($A48="Year to date",HLOOKUP("Year to date"&amp;U$1,APMdata,'1 APM'!$BW48,FALSE),HLOOKUP($C$4&amp;U$1,APMdata,'1 APM'!$BW48,FALSE)))</f>
        <v>177830.73257312999</v>
      </c>
      <c r="V48" s="198">
        <f>IF($A48="Quarter",HLOOKUP("Quarter"&amp;V$1,APMdata,'1 APM'!$BW48,FALSE),IF($A48="Year to date",HLOOKUP("Year to date"&amp;V$1,APMdata,'1 APM'!$BW48,FALSE),HLOOKUP($C$4&amp;V$1,APMdata,'1 APM'!$BW48,FALSE)))</f>
        <v>173699.77755162001</v>
      </c>
      <c r="W48" s="198">
        <f>IF($A48="Quarter",HLOOKUP("Quarter"&amp;W$1,APMdata,'1 APM'!$BW48,FALSE),IF($A48="Year to date",HLOOKUP("Year to date"&amp;W$1,APMdata,'1 APM'!$BW48,FALSE),HLOOKUP($C$4&amp;W$1,APMdata,'1 APM'!$BW48,FALSE)))</f>
        <v>170369.04129155006</v>
      </c>
      <c r="X48" s="198">
        <f>IF($A48="Quarter",HLOOKUP("Quarter"&amp;X$1,APMdata,'1 APM'!$BW48,FALSE),IF($A48="Year to date",HLOOKUP("Year to date"&amp;X$1,APMdata,'1 APM'!$BW48,FALSE),HLOOKUP($C$4&amp;X$1,APMdata,'1 APM'!$BW48,FALSE)))</f>
        <v>167290.09909082673</v>
      </c>
      <c r="Y48" s="198">
        <f>IF($A48="Quarter",HLOOKUP("Quarter"&amp;Y$1,APMdata,'1 APM'!$BW48,FALSE),IF($A48="Year to date",HLOOKUP("Year to date"&amp;Y$1,APMdata,'1 APM'!$BW48,FALSE),HLOOKUP($C$4&amp;Y$1,APMdata,'1 APM'!$BW48,FALSE)))</f>
        <v>162567.03839951014</v>
      </c>
      <c r="Z48" s="198">
        <f>IF($A48="Quarter",HLOOKUP("Quarter"&amp;Z$1,APMdata,'1 APM'!$BW48,FALSE),IF($A48="Year to date",HLOOKUP("Year to date"&amp;Z$1,APMdata,'1 APM'!$BW48,FALSE),HLOOKUP($C$4&amp;Z$1,APMdata,'1 APM'!$BW48,FALSE)))</f>
        <v>161258.65030000001</v>
      </c>
      <c r="AA48" s="198">
        <f>IF($A48="Quarter",HLOOKUP("Quarter"&amp;AA$1,APMdata,'1 APM'!$BW48,FALSE),IF($A48="Year to date",HLOOKUP("Year to date"&amp;AA$1,APMdata,'1 APM'!$BW48,FALSE),HLOOKUP($C$4&amp;AA$1,APMdata,'1 APM'!$BW48,FALSE)))</f>
        <v>160992.7836</v>
      </c>
      <c r="AB48" s="198">
        <f>IF($A48="Quarter",HLOOKUP("Quarter"&amp;AB$1,APMdata,'1 APM'!$BW48,FALSE),IF($A48="Year to date",HLOOKUP("Year to date"&amp;AB$1,APMdata,'1 APM'!$BW48,FALSE),HLOOKUP($C$4&amp;AB$1,APMdata,'1 APM'!$BW48,FALSE)))</f>
        <v>157956.06740085623</v>
      </c>
      <c r="AC48" s="198">
        <f>IF($A48="Quarter",HLOOKUP("Quarter"&amp;AC$1,APMdata,'1 APM'!$BW48,FALSE),IF($A48="Year to date",HLOOKUP("Year to date"&amp;AC$1,APMdata,'1 APM'!$BW48,FALSE),HLOOKUP($C$4&amp;AC$1,APMdata,'1 APM'!$BW48,FALSE)))</f>
        <v>153846</v>
      </c>
      <c r="AD48" s="198">
        <f>IF($A48="Quarter",HLOOKUP("Quarter"&amp;AD$1,APMdata,'1 APM'!$BW48,FALSE),IF($A48="Year to date",HLOOKUP("Year to date"&amp;AD$1,APMdata,'1 APM'!$BW48,FALSE),HLOOKUP($C$4&amp;AD$1,APMdata,'1 APM'!$BW48,FALSE)))</f>
        <v>150688.15955793203</v>
      </c>
      <c r="AE48" s="198">
        <f>IF($A48="Quarter",HLOOKUP("Quarter"&amp;AE$1,APMdata,'1 APM'!$BW48,FALSE),IF($A48="Year to date",HLOOKUP("Year to date"&amp;AE$1,APMdata,'1 APM'!$BW48,FALSE),HLOOKUP($C$4&amp;AE$1,APMdata,'1 APM'!$BW48,FALSE)))</f>
        <v>147309.94290146002</v>
      </c>
      <c r="AF48" s="198"/>
      <c r="AG48" s="199"/>
      <c r="AH48" s="198"/>
      <c r="AI48" s="199"/>
      <c r="AJ48" s="198"/>
      <c r="AK48" s="199"/>
      <c r="AL48" s="198"/>
      <c r="AM48" s="199"/>
      <c r="AN48" s="198"/>
      <c r="AO48" s="199"/>
      <c r="AP48" s="198"/>
      <c r="AQ48" s="199"/>
      <c r="AR48" s="198"/>
      <c r="AS48" s="199"/>
      <c r="AT48" s="198"/>
      <c r="AU48" s="199"/>
      <c r="AV48" s="198"/>
      <c r="AW48" s="199"/>
      <c r="AX48" s="198"/>
      <c r="AY48" s="199"/>
      <c r="AZ48" s="198"/>
      <c r="BA48" s="199"/>
      <c r="BB48" s="198"/>
      <c r="BC48" s="199"/>
      <c r="BD48" s="198"/>
      <c r="BE48" s="199"/>
      <c r="BF48" s="198"/>
      <c r="BG48" s="199"/>
      <c r="BH48" s="199"/>
      <c r="BI48" s="199"/>
      <c r="BJ48" s="199"/>
      <c r="BK48" s="199"/>
      <c r="BL48" s="199"/>
      <c r="BM48" s="199"/>
      <c r="BN48" s="199"/>
      <c r="BO48" s="199"/>
      <c r="BP48" s="199"/>
      <c r="BQ48" s="199"/>
      <c r="BR48" s="199"/>
      <c r="BS48" s="199"/>
      <c r="BT48" s="199"/>
      <c r="BU48" s="199"/>
      <c r="BV48" s="199"/>
      <c r="BW48">
        <v>48</v>
      </c>
    </row>
    <row r="49" spans="1:75" ht="12.75" customHeight="1">
      <c r="B49" s="180"/>
      <c r="C49" s="183"/>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c r="AY49" s="191"/>
      <c r="AZ49" s="191"/>
      <c r="BA49" s="191"/>
      <c r="BB49" s="191"/>
      <c r="BC49" s="191"/>
      <c r="BD49" s="186"/>
      <c r="BE49" s="191"/>
      <c r="BF49" s="191"/>
      <c r="BG49" s="191"/>
      <c r="BH49" s="191"/>
      <c r="BI49" s="191"/>
      <c r="BJ49" s="191"/>
      <c r="BK49" s="191"/>
      <c r="BL49" s="191"/>
      <c r="BM49" s="191"/>
      <c r="BN49" s="191"/>
      <c r="BO49" s="191"/>
      <c r="BP49" s="191"/>
      <c r="BQ49" s="191"/>
      <c r="BR49" s="191"/>
      <c r="BS49" s="191"/>
      <c r="BT49" s="191"/>
      <c r="BU49" s="191"/>
      <c r="BV49" s="191"/>
      <c r="BW49">
        <v>49</v>
      </c>
    </row>
    <row r="50" spans="1:75" ht="12.75" customHeight="1">
      <c r="A50" t="s">
        <v>197</v>
      </c>
      <c r="B50" s="180"/>
      <c r="C50" s="183" t="s">
        <v>221</v>
      </c>
      <c r="D50" s="186">
        <f>IF($A50="Quarter",HLOOKUP("Quarter"&amp;D$1,APMdata,'1 APM'!$BW50,FALSE),IF($A50="Year to date",HLOOKUP("Year to date"&amp;D$1,APMdata,'1 APM'!$BW50,FALSE),HLOOKUP($C$4&amp;D$1,APMdata,'1 APM'!$BW50,FALSE)))</f>
        <v>164441.76359414891</v>
      </c>
      <c r="E50" s="186">
        <f>IF($A50="Quarter",HLOOKUP("Quarter"&amp;E$1,APMdata,'1 APM'!$BW50,FALSE),IF($A50="Year to date",HLOOKUP("Year to date"&amp;E$1,APMdata,'1 APM'!$BW50,FALSE),HLOOKUP($C$4&amp;E$1,APMdata,'1 APM'!$BW50,FALSE)))</f>
        <v>163026.59277181001</v>
      </c>
      <c r="F50" s="186">
        <f>IF($A50="Quarter",HLOOKUP("Quarter"&amp;F$1,APMdata,'1 APM'!$BW50,FALSE),IF($A50="Year to date",HLOOKUP("Year to date"&amp;F$1,APMdata,'1 APM'!$BW50,FALSE),HLOOKUP($C$4&amp;F$1,APMdata,'1 APM'!$BW50,FALSE)))</f>
        <v>160967.03504501138</v>
      </c>
      <c r="G50" s="186">
        <f>IF($A50="Quarter",HLOOKUP("Quarter"&amp;G$1,APMdata,'1 APM'!$BW50,FALSE),IF($A50="Year to date",HLOOKUP("Year to date"&amp;G$1,APMdata,'1 APM'!$BW50,FALSE),HLOOKUP($C$4&amp;G$1,APMdata,'1 APM'!$BW50,FALSE)))</f>
        <v>160653.43</v>
      </c>
      <c r="H50" s="186">
        <f>IF($A50="Quarter",HLOOKUP("Quarter"&amp;H$1,APMdata,'1 APM'!$BW50,FALSE),IF($A50="Year to date",HLOOKUP("Year to date"&amp;H$1,APMdata,'1 APM'!$BW50,FALSE),HLOOKUP($C$4&amp;H$1,APMdata,'1 APM'!$BW50,FALSE)))</f>
        <v>158262</v>
      </c>
      <c r="I50" s="186">
        <f>IF($A50="Quarter",HLOOKUP("Quarter"&amp;I$1,APMdata,'1 APM'!$BW50,FALSE),IF($A50="Year to date",HLOOKUP("Year to date"&amp;I$1,APMdata,'1 APM'!$BW50,FALSE),HLOOKUP($C$4&amp;I$1,APMdata,'1 APM'!$BW50,FALSE)))</f>
        <v>158953.78</v>
      </c>
      <c r="J50" s="186">
        <f>IF($A50="Quarter",HLOOKUP("Quarter"&amp;J$1,APMdata,'1 APM'!$BW50,FALSE),IF($A50="Year to date",HLOOKUP("Year to date"&amp;J$1,APMdata,'1 APM'!$BW50,FALSE),HLOOKUP($C$4&amp;J$1,APMdata,'1 APM'!$BW50,FALSE)))</f>
        <v>159357.73713387991</v>
      </c>
      <c r="K50" s="186">
        <f>IF($A50="Quarter",HLOOKUP("Quarter"&amp;K$1,APMdata,'1 APM'!$BW50,FALSE),IF($A50="Year to date",HLOOKUP("Year to date"&amp;K$1,APMdata,'1 APM'!$BW50,FALSE),HLOOKUP($C$4&amp;K$1,APMdata,'1 APM'!$BW50,FALSE)))</f>
        <v>138558.47607403001</v>
      </c>
      <c r="L50" s="186">
        <f>IF($A50="Quarter",HLOOKUP("Quarter"&amp;L$1,APMdata,'1 APM'!$BW50,FALSE),IF($A50="Year to date",HLOOKUP("Year to date"&amp;L$1,APMdata,'1 APM'!$BW50,FALSE),HLOOKUP($C$4&amp;L$1,APMdata,'1 APM'!$BW50,FALSE)))</f>
        <v>138508.79931744994</v>
      </c>
      <c r="M50" s="186">
        <f>IF($A50="Quarter",HLOOKUP("Quarter"&amp;M$1,APMdata,'1 APM'!$BW50,FALSE),IF($A50="Year to date",HLOOKUP("Year to date"&amp;M$1,APMdata,'1 APM'!$BW50,FALSE),HLOOKUP($C$4&amp;M$1,APMdata,'1 APM'!$BW50,FALSE)))</f>
        <v>134464.84167147998</v>
      </c>
      <c r="N50" s="186">
        <f>IF($A50="Quarter",HLOOKUP("Quarter"&amp;N$1,APMdata,'1 APM'!$BW50,FALSE),IF($A50="Year to date",HLOOKUP("Year to date"&amp;N$1,APMdata,'1 APM'!$BW50,FALSE),HLOOKUP($C$4&amp;N$1,APMdata,'1 APM'!$BW50,FALSE)))</f>
        <v>133680.77901379997</v>
      </c>
      <c r="O50" s="186">
        <f>IF($A50="Quarter",HLOOKUP("Quarter"&amp;O$1,APMdata,'1 APM'!$BW50,FALSE),IF($A50="Year to date",HLOOKUP("Year to date"&amp;O$1,APMdata,'1 APM'!$BW50,FALSE),HLOOKUP($C$4&amp;O$1,APMdata,'1 APM'!$BW50,FALSE)))</f>
        <v>132726.24851072973</v>
      </c>
      <c r="P50" s="186">
        <f>IF($A50="Quarter",HLOOKUP("Quarter"&amp;P$1,APMdata,'1 APM'!$BW50,FALSE),IF($A50="Year to date",HLOOKUP("Year to date"&amp;P$1,APMdata,'1 APM'!$BW50,FALSE),HLOOKUP($C$4&amp;P$1,APMdata,'1 APM'!$BW50,FALSE)))</f>
        <v>130814.26414567999</v>
      </c>
      <c r="Q50" s="186">
        <f>IF($A50="Quarter",HLOOKUP("Quarter"&amp;Q$1,APMdata,'1 APM'!$BW50,FALSE),IF($A50="Year to date",HLOOKUP("Year to date"&amp;Q$1,APMdata,'1 APM'!$BW50,FALSE),HLOOKUP($C$4&amp;Q$1,APMdata,'1 APM'!$BW50,FALSE)))</f>
        <v>127895.85782498002</v>
      </c>
      <c r="R50" s="186">
        <f>IF($A50="Quarter",HLOOKUP("Quarter"&amp;R$1,APMdata,'1 APM'!$BW50,FALSE),IF($A50="Year to date",HLOOKUP("Year to date"&amp;R$1,APMdata,'1 APM'!$BW50,FALSE),HLOOKUP($C$4&amp;R$1,APMdata,'1 APM'!$BW50,FALSE)))</f>
        <v>130850.89922363999</v>
      </c>
      <c r="S50" s="186">
        <f>IF($A50="Quarter",HLOOKUP("Quarter"&amp;S$1,APMdata,'1 APM'!$BW50,FALSE),IF($A50="Year to date",HLOOKUP("Year to date"&amp;S$1,APMdata,'1 APM'!$BW50,FALSE),HLOOKUP($C$4&amp;S$1,APMdata,'1 APM'!$BW50,FALSE)))</f>
        <v>130408.67157912999</v>
      </c>
      <c r="T50" s="186">
        <f>IF($A50="Quarter",HLOOKUP("Quarter"&amp;T$1,APMdata,'1 APM'!$BW50,FALSE),IF($A50="Year to date",HLOOKUP("Year to date"&amp;T$1,APMdata,'1 APM'!$BW50,FALSE),HLOOKUP($C$4&amp;T$1,APMdata,'1 APM'!$BW50,FALSE)))</f>
        <v>128943.31964875996</v>
      </c>
      <c r="U50" s="186">
        <f>IF($A50="Quarter",HLOOKUP("Quarter"&amp;U$1,APMdata,'1 APM'!$BW50,FALSE),IF($A50="Year to date",HLOOKUP("Year to date"&amp;U$1,APMdata,'1 APM'!$BW50,FALSE),HLOOKUP($C$4&amp;U$1,APMdata,'1 APM'!$BW50,FALSE)))</f>
        <v>124052.51733626999</v>
      </c>
      <c r="V50" s="186">
        <f>IF($A50="Quarter",HLOOKUP("Quarter"&amp;V$1,APMdata,'1 APM'!$BW50,FALSE),IF($A50="Year to date",HLOOKUP("Year to date"&amp;V$1,APMdata,'1 APM'!$BW50,FALSE),HLOOKUP($C$4&amp;V$1,APMdata,'1 APM'!$BW50,FALSE)))</f>
        <v>121283.85827932002</v>
      </c>
      <c r="W50" s="186">
        <f>IF($A50="Quarter",HLOOKUP("Quarter"&amp;W$1,APMdata,'1 APM'!$BW50,FALSE),IF($A50="Year to date",HLOOKUP("Year to date"&amp;W$1,APMdata,'1 APM'!$BW50,FALSE),HLOOKUP($C$4&amp;W$1,APMdata,'1 APM'!$BW50,FALSE)))</f>
        <v>119510.62946618006</v>
      </c>
      <c r="X50" s="186">
        <f>IF($A50="Quarter",HLOOKUP("Quarter"&amp;X$1,APMdata,'1 APM'!$BW50,FALSE),IF($A50="Year to date",HLOOKUP("Year to date"&amp;X$1,APMdata,'1 APM'!$BW50,FALSE),HLOOKUP($C$4&amp;X$1,APMdata,'1 APM'!$BW50,FALSE)))</f>
        <v>118131.69884341676</v>
      </c>
      <c r="Y50" s="186">
        <f>IF($A50="Quarter",HLOOKUP("Quarter"&amp;Y$1,APMdata,'1 APM'!$BW50,FALSE),IF($A50="Year to date",HLOOKUP("Year to date"&amp;Y$1,APMdata,'1 APM'!$BW50,FALSE),HLOOKUP($C$4&amp;Y$1,APMdata,'1 APM'!$BW50,FALSE)))</f>
        <v>114037.49212344014</v>
      </c>
      <c r="Z50" s="186">
        <f>IF($A50="Quarter",HLOOKUP("Quarter"&amp;Z$1,APMdata,'1 APM'!$BW50,FALSE),IF($A50="Year to date",HLOOKUP("Year to date"&amp;Z$1,APMdata,'1 APM'!$BW50,FALSE),HLOOKUP($C$4&amp;Z$1,APMdata,'1 APM'!$BW50,FALSE)))</f>
        <v>113368.40780000002</v>
      </c>
      <c r="AA50" s="186">
        <f>IF($A50="Quarter",HLOOKUP("Quarter"&amp;AA$1,APMdata,'1 APM'!$BW50,FALSE),IF($A50="Year to date",HLOOKUP("Year to date"&amp;AA$1,APMdata,'1 APM'!$BW50,FALSE),HLOOKUP($C$4&amp;AA$1,APMdata,'1 APM'!$BW50,FALSE)))</f>
        <v>113623.98480000001</v>
      </c>
      <c r="AB50" s="186">
        <f>IF($A50="Quarter",HLOOKUP("Quarter"&amp;AB$1,APMdata,'1 APM'!$BW50,FALSE),IF($A50="Year to date",HLOOKUP("Year to date"&amp;AB$1,APMdata,'1 APM'!$BW50,FALSE),HLOOKUP($C$4&amp;AB$1,APMdata,'1 APM'!$BW50,FALSE)))</f>
        <v>112381.12907763624</v>
      </c>
      <c r="AC50" s="186">
        <f>IF($A50="Quarter",HLOOKUP("Quarter"&amp;AC$1,APMdata,'1 APM'!$BW50,FALSE),IF($A50="Year to date",HLOOKUP("Year to date"&amp;AC$1,APMdata,'1 APM'!$BW50,FALSE),HLOOKUP($C$4&amp;AC$1,APMdata,'1 APM'!$BW50,FALSE)))</f>
        <v>108811</v>
      </c>
      <c r="AD50" s="186">
        <f>IF($A50="Quarter",HLOOKUP("Quarter"&amp;AD$1,APMdata,'1 APM'!$BW50,FALSE),IF($A50="Year to date",HLOOKUP("Year to date"&amp;AD$1,APMdata,'1 APM'!$BW50,FALSE),HLOOKUP($C$4&amp;AD$1,APMdata,'1 APM'!$BW50,FALSE)))</f>
        <v>107035.45492119202</v>
      </c>
      <c r="AE50" s="186">
        <f>IF($A50="Quarter",HLOOKUP("Quarter"&amp;AE$1,APMdata,'1 APM'!$BW50,FALSE),IF($A50="Year to date",HLOOKUP("Year to date"&amp;AE$1,APMdata,'1 APM'!$BW50,FALSE),HLOOKUP($C$4&amp;AE$1,APMdata,'1 APM'!$BW50,FALSE)))</f>
        <v>104037.30788707999</v>
      </c>
      <c r="AF50" s="186"/>
      <c r="AG50" s="191"/>
      <c r="AH50" s="186"/>
      <c r="AI50" s="191"/>
      <c r="AJ50" s="186"/>
      <c r="AK50" s="191"/>
      <c r="AL50" s="186"/>
      <c r="AM50" s="191"/>
      <c r="AN50" s="186"/>
      <c r="AO50" s="186"/>
      <c r="AP50" s="186"/>
      <c r="AQ50" s="186"/>
      <c r="AR50" s="186"/>
      <c r="AS50" s="186"/>
      <c r="AT50" s="186"/>
      <c r="AU50" s="186"/>
      <c r="AV50" s="186"/>
      <c r="AW50" s="191"/>
      <c r="AX50" s="186"/>
      <c r="AY50" s="191"/>
      <c r="AZ50" s="186"/>
      <c r="BA50" s="191"/>
      <c r="BB50" s="186"/>
      <c r="BC50" s="191"/>
      <c r="BD50" s="186"/>
      <c r="BE50" s="191"/>
      <c r="BF50" s="186"/>
      <c r="BG50" s="191"/>
      <c r="BH50" s="191"/>
      <c r="BI50" s="191"/>
      <c r="BJ50" s="191"/>
      <c r="BK50" s="191"/>
      <c r="BL50" s="191"/>
      <c r="BM50" s="191"/>
      <c r="BN50" s="191"/>
      <c r="BO50" s="191"/>
      <c r="BP50" s="191"/>
      <c r="BQ50" s="191"/>
      <c r="BR50" s="191"/>
      <c r="BS50" s="191"/>
      <c r="BT50" s="191"/>
      <c r="BU50" s="191"/>
      <c r="BV50" s="191"/>
      <c r="BW50">
        <v>50</v>
      </c>
    </row>
    <row r="51" spans="1:75" ht="12.75" customHeight="1">
      <c r="A51" t="s">
        <v>197</v>
      </c>
      <c r="B51" s="180"/>
      <c r="C51" s="200" t="s">
        <v>222</v>
      </c>
      <c r="D51" s="190">
        <f>IF($A51="Quarter",HLOOKUP("Quarter"&amp;D$1,APMdata,'1 APM'!$BW51,FALSE),IF($A51="Year to date",HLOOKUP("Year to date"&amp;D$1,APMdata,'1 APM'!$BW51,FALSE),HLOOKUP($C$4&amp;D$1,APMdata,'1 APM'!$BW51,FALSE)))</f>
        <v>158259.07875761989</v>
      </c>
      <c r="E51" s="190">
        <f>IF($A51="Quarter",HLOOKUP("Quarter"&amp;E$1,APMdata,'1 APM'!$BW51,FALSE),IF($A51="Year to date",HLOOKUP("Year to date"&amp;E$1,APMdata,'1 APM'!$BW51,FALSE),HLOOKUP($C$4&amp;E$1,APMdata,'1 APM'!$BW51,FALSE)))</f>
        <v>158953.78</v>
      </c>
      <c r="F51" s="190">
        <f>IF($A51="Quarter",HLOOKUP("Quarter"&amp;F$1,APMdata,'1 APM'!$BW51,FALSE),IF($A51="Year to date",HLOOKUP("Year to date"&amp;F$1,APMdata,'1 APM'!$BW51,FALSE),HLOOKUP($C$4&amp;F$1,APMdata,'1 APM'!$BW51,FALSE)))</f>
        <v>159357.73713387991</v>
      </c>
      <c r="G51" s="190">
        <f>IF($A51="Quarter",HLOOKUP("Quarter"&amp;G$1,APMdata,'1 APM'!$BW51,FALSE),IF($A51="Year to date",HLOOKUP("Year to date"&amp;G$1,APMdata,'1 APM'!$BW51,FALSE),HLOOKUP($C$4&amp;G$1,APMdata,'1 APM'!$BW51,FALSE)))</f>
        <v>138558.47607403001</v>
      </c>
      <c r="H51" s="190">
        <f>IF($A51="Quarter",HLOOKUP("Quarter"&amp;H$1,APMdata,'1 APM'!$BW51,FALSE),IF($A51="Year to date",HLOOKUP("Year to date"&amp;H$1,APMdata,'1 APM'!$BW51,FALSE),HLOOKUP($C$4&amp;H$1,APMdata,'1 APM'!$BW51,FALSE)))</f>
        <v>138509</v>
      </c>
      <c r="I51" s="190">
        <f>IF($A51="Quarter",HLOOKUP("Quarter"&amp;I$1,APMdata,'1 APM'!$BW51,FALSE),IF($A51="Year to date",HLOOKUP("Year to date"&amp;I$1,APMdata,'1 APM'!$BW51,FALSE),HLOOKUP($C$4&amp;I$1,APMdata,'1 APM'!$BW51,FALSE)))</f>
        <v>134464.84167147998</v>
      </c>
      <c r="J51" s="190">
        <f>IF($A51="Quarter",HLOOKUP("Quarter"&amp;J$1,APMdata,'1 APM'!$BW51,FALSE),IF($A51="Year to date",HLOOKUP("Year to date"&amp;J$1,APMdata,'1 APM'!$BW51,FALSE),HLOOKUP($C$4&amp;J$1,APMdata,'1 APM'!$BW51,FALSE)))</f>
        <v>133680.77901379997</v>
      </c>
      <c r="K51" s="190">
        <f>IF($A51="Quarter",HLOOKUP("Quarter"&amp;K$1,APMdata,'1 APM'!$BW51,FALSE),IF($A51="Year to date",HLOOKUP("Year to date"&amp;K$1,APMdata,'1 APM'!$BW51,FALSE),HLOOKUP($C$4&amp;K$1,APMdata,'1 APM'!$BW51,FALSE)))</f>
        <v>132726.24851072973</v>
      </c>
      <c r="L51" s="190">
        <f>IF($A51="Quarter",HLOOKUP("Quarter"&amp;L$1,APMdata,'1 APM'!$BW51,FALSE),IF($A51="Year to date",HLOOKUP("Year to date"&amp;L$1,APMdata,'1 APM'!$BW51,FALSE),HLOOKUP($C$4&amp;L$1,APMdata,'1 APM'!$BW51,FALSE)))</f>
        <v>130814.26414567999</v>
      </c>
      <c r="M51" s="190">
        <f>IF($A51="Quarter",HLOOKUP("Quarter"&amp;M$1,APMdata,'1 APM'!$BW51,FALSE),IF($A51="Year to date",HLOOKUP("Year to date"&amp;M$1,APMdata,'1 APM'!$BW51,FALSE),HLOOKUP($C$4&amp;M$1,APMdata,'1 APM'!$BW51,FALSE)))</f>
        <v>127895.85782498002</v>
      </c>
      <c r="N51" s="190">
        <f>IF($A51="Quarter",HLOOKUP("Quarter"&amp;N$1,APMdata,'1 APM'!$BW51,FALSE),IF($A51="Year to date",HLOOKUP("Year to date"&amp;N$1,APMdata,'1 APM'!$BW51,FALSE),HLOOKUP($C$4&amp;N$1,APMdata,'1 APM'!$BW51,FALSE)))</f>
        <v>130850.89922363999</v>
      </c>
      <c r="O51" s="190">
        <f>IF($A51="Quarter",HLOOKUP("Quarter"&amp;O$1,APMdata,'1 APM'!$BW51,FALSE),IF($A51="Year to date",HLOOKUP("Year to date"&amp;O$1,APMdata,'1 APM'!$BW51,FALSE),HLOOKUP($C$4&amp;O$1,APMdata,'1 APM'!$BW51,FALSE)))</f>
        <v>130408.67157912999</v>
      </c>
      <c r="P51" s="190">
        <f>IF($A51="Quarter",HLOOKUP("Quarter"&amp;P$1,APMdata,'1 APM'!$BW51,FALSE),IF($A51="Year to date",HLOOKUP("Year to date"&amp;P$1,APMdata,'1 APM'!$BW51,FALSE),HLOOKUP($C$4&amp;P$1,APMdata,'1 APM'!$BW51,FALSE)))</f>
        <v>128943.31964875996</v>
      </c>
      <c r="Q51" s="190">
        <f>IF($A51="Quarter",HLOOKUP("Quarter"&amp;Q$1,APMdata,'1 APM'!$BW51,FALSE),IF($A51="Year to date",HLOOKUP("Year to date"&amp;Q$1,APMdata,'1 APM'!$BW51,FALSE),HLOOKUP($C$4&amp;Q$1,APMdata,'1 APM'!$BW51,FALSE)))</f>
        <v>124052.51733626999</v>
      </c>
      <c r="R51" s="190">
        <f>IF($A51="Quarter",HLOOKUP("Quarter"&amp;R$1,APMdata,'1 APM'!$BW51,FALSE),IF($A51="Year to date",HLOOKUP("Year to date"&amp;R$1,APMdata,'1 APM'!$BW51,FALSE),HLOOKUP($C$4&amp;R$1,APMdata,'1 APM'!$BW51,FALSE)))</f>
        <v>121283.85827932002</v>
      </c>
      <c r="S51" s="190">
        <f>IF($A51="Quarter",HLOOKUP("Quarter"&amp;S$1,APMdata,'1 APM'!$BW51,FALSE),IF($A51="Year to date",HLOOKUP("Year to date"&amp;S$1,APMdata,'1 APM'!$BW51,FALSE),HLOOKUP($C$4&amp;S$1,APMdata,'1 APM'!$BW51,FALSE)))</f>
        <v>119511.04746631798</v>
      </c>
      <c r="T51" s="190">
        <f>IF($A51="Quarter",HLOOKUP("Quarter"&amp;T$1,APMdata,'1 APM'!$BW51,FALSE),IF($A51="Year to date",HLOOKUP("Year to date"&amp;T$1,APMdata,'1 APM'!$BW51,FALSE),HLOOKUP($C$4&amp;T$1,APMdata,'1 APM'!$BW51,FALSE)))</f>
        <v>118131.48884397678</v>
      </c>
      <c r="U51" s="190">
        <f>IF($A51="Quarter",HLOOKUP("Quarter"&amp;U$1,APMdata,'1 APM'!$BW51,FALSE),IF($A51="Year to date",HLOOKUP("Year to date"&amp;U$1,APMdata,'1 APM'!$BW51,FALSE),HLOOKUP($C$4&amp;U$1,APMdata,'1 APM'!$BW51,FALSE)))</f>
        <v>114037.4421581521</v>
      </c>
      <c r="V51" s="190">
        <f>IF($A51="Quarter",HLOOKUP("Quarter"&amp;V$1,APMdata,'1 APM'!$BW51,FALSE),IF($A51="Year to date",HLOOKUP("Year to date"&amp;V$1,APMdata,'1 APM'!$BW51,FALSE),HLOOKUP($C$4&amp;V$1,APMdata,'1 APM'!$BW51,FALSE)))</f>
        <v>113368.33947865885</v>
      </c>
      <c r="W51" s="190">
        <f>IF($A51="Quarter",HLOOKUP("Quarter"&amp;W$1,APMdata,'1 APM'!$BW51,FALSE),IF($A51="Year to date",HLOOKUP("Year to date"&amp;W$1,APMdata,'1 APM'!$BW51,FALSE),HLOOKUP($C$4&amp;W$1,APMdata,'1 APM'!$BW51,FALSE)))</f>
        <v>113623.98480000001</v>
      </c>
      <c r="X51" s="190">
        <f>IF($A51="Quarter",HLOOKUP("Quarter"&amp;X$1,APMdata,'1 APM'!$BW51,FALSE),IF($A51="Year to date",HLOOKUP("Year to date"&amp;X$1,APMdata,'1 APM'!$BW51,FALSE),HLOOKUP($C$4&amp;X$1,APMdata,'1 APM'!$BW51,FALSE)))</f>
        <v>112381.12907763624</v>
      </c>
      <c r="Y51" s="190">
        <f>IF($A51="Quarter",HLOOKUP("Quarter"&amp;Y$1,APMdata,'1 APM'!$BW51,FALSE),IF($A51="Year to date",HLOOKUP("Year to date"&amp;Y$1,APMdata,'1 APM'!$BW51,FALSE),HLOOKUP($C$4&amp;Y$1,APMdata,'1 APM'!$BW51,FALSE)))</f>
        <v>108810.93195658</v>
      </c>
      <c r="Z51" s="190">
        <f>IF($A51="Quarter",HLOOKUP("Quarter"&amp;Z$1,APMdata,'1 APM'!$BW51,FALSE),IF($A51="Year to date",HLOOKUP("Year to date"&amp;Z$1,APMdata,'1 APM'!$BW51,FALSE),HLOOKUP($C$4&amp;Z$1,APMdata,'1 APM'!$BW51,FALSE)))</f>
        <v>107035.04244061932</v>
      </c>
      <c r="AA51" s="190">
        <f>IF($A51="Quarter",HLOOKUP("Quarter"&amp;AA$1,APMdata,'1 APM'!$BW51,FALSE),IF($A51="Year to date",HLOOKUP("Year to date"&amp;AA$1,APMdata,'1 APM'!$BW51,FALSE),HLOOKUP($C$4&amp;AA$1,APMdata,'1 APM'!$BW51,FALSE)))</f>
        <v>104037.26</v>
      </c>
      <c r="AB51" s="190">
        <f>IF($A51="Quarter",HLOOKUP("Quarter"&amp;AB$1,APMdata,'1 APM'!$BW51,FALSE),IF($A51="Year to date",HLOOKUP("Year to date"&amp;AB$1,APMdata,'1 APM'!$BW51,FALSE),HLOOKUP($C$4&amp;AB$1,APMdata,'1 APM'!$BW51,FALSE)))</f>
        <v>101668.37312252022</v>
      </c>
      <c r="AC51" s="190">
        <f>IF($A51="Quarter",HLOOKUP("Quarter"&amp;AC$1,APMdata,'1 APM'!$BW51,FALSE),IF($A51="Year to date",HLOOKUP("Year to date"&amp;AC$1,APMdata,'1 APM'!$BW51,FALSE),HLOOKUP($C$4&amp;AC$1,APMdata,'1 APM'!$BW51,FALSE)))</f>
        <v>98744</v>
      </c>
      <c r="AD51" s="190">
        <f>IF($A51="Quarter",HLOOKUP("Quarter"&amp;AD$1,APMdata,'1 APM'!$BW51,FALSE),IF($A51="Year to date",HLOOKUP("Year to date"&amp;AD$1,APMdata,'1 APM'!$BW51,FALSE),HLOOKUP($C$4&amp;AD$1,APMdata,'1 APM'!$BW51,FALSE)))</f>
        <v>98940.269777329799</v>
      </c>
      <c r="AE51" s="190">
        <f>IF($A51="Quarter",HLOOKUP("Quarter"&amp;AE$1,APMdata,'1 APM'!$BW51,FALSE),IF($A51="Year to date",HLOOKUP("Year to date"&amp;AE$1,APMdata,'1 APM'!$BW51,FALSE),HLOOKUP($C$4&amp;AE$1,APMdata,'1 APM'!$BW51,FALSE)))</f>
        <v>98258.985487460028</v>
      </c>
      <c r="AF51" s="190"/>
      <c r="AG51" s="201"/>
      <c r="AH51" s="190"/>
      <c r="AI51" s="201"/>
      <c r="AJ51" s="190"/>
      <c r="AK51" s="201"/>
      <c r="AL51" s="190"/>
      <c r="AM51" s="201"/>
      <c r="AN51" s="190"/>
      <c r="AO51" s="201"/>
      <c r="AP51" s="190"/>
      <c r="AQ51" s="201"/>
      <c r="AR51" s="190"/>
      <c r="AS51" s="201"/>
      <c r="AT51" s="190"/>
      <c r="AU51" s="201"/>
      <c r="AV51" s="190"/>
      <c r="AW51" s="201"/>
      <c r="AX51" s="190"/>
      <c r="AY51" s="201"/>
      <c r="AZ51" s="190"/>
      <c r="BA51" s="201"/>
      <c r="BB51" s="190"/>
      <c r="BC51" s="201"/>
      <c r="BD51" s="190"/>
      <c r="BE51" s="201"/>
      <c r="BF51" s="190"/>
      <c r="BG51" s="201"/>
      <c r="BH51" s="201"/>
      <c r="BI51" s="201"/>
      <c r="BJ51" s="201"/>
      <c r="BK51" s="201"/>
      <c r="BL51" s="201"/>
      <c r="BM51" s="201"/>
      <c r="BN51" s="201"/>
      <c r="BO51" s="201"/>
      <c r="BP51" s="201"/>
      <c r="BQ51" s="201"/>
      <c r="BR51" s="201"/>
      <c r="BS51" s="201"/>
      <c r="BT51" s="201"/>
      <c r="BU51" s="201"/>
      <c r="BV51" s="201"/>
      <c r="BW51">
        <v>51</v>
      </c>
    </row>
    <row r="52" spans="1:75" ht="12.75" customHeight="1">
      <c r="A52" t="s">
        <v>197</v>
      </c>
      <c r="B52" s="180"/>
      <c r="C52" s="197" t="s">
        <v>223</v>
      </c>
      <c r="D52" s="186">
        <f>IF($A52="Quarter",HLOOKUP("Quarter"&amp;D$1,APMdata,'1 APM'!$BW52,FALSE),IF($A52="Year to date",HLOOKUP("Year to date"&amp;D$1,APMdata,'1 APM'!$BW52,FALSE),HLOOKUP($C$4&amp;D$1,APMdata,'1 APM'!$BW52,FALSE)))</f>
        <v>6182.6848365290207</v>
      </c>
      <c r="E52" s="186">
        <f>IF($A52="Quarter",HLOOKUP("Quarter"&amp;E$1,APMdata,'1 APM'!$BW52,FALSE),IF($A52="Year to date",HLOOKUP("Year to date"&amp;E$1,APMdata,'1 APM'!$BW52,FALSE),HLOOKUP($C$4&amp;E$1,APMdata,'1 APM'!$BW52,FALSE)))</f>
        <v>4072.812771810015</v>
      </c>
      <c r="F52" s="186">
        <f>IF($A52="Quarter",HLOOKUP("Quarter"&amp;F$1,APMdata,'1 APM'!$BW52,FALSE),IF($A52="Year to date",HLOOKUP("Year to date"&amp;F$1,APMdata,'1 APM'!$BW52,FALSE),HLOOKUP($C$4&amp;F$1,APMdata,'1 APM'!$BW52,FALSE)))</f>
        <v>1609.2979111314635</v>
      </c>
      <c r="G52" s="186">
        <f>IF($A52="Quarter",HLOOKUP("Quarter"&amp;G$1,APMdata,'1 APM'!$BW52,FALSE),IF($A52="Year to date",HLOOKUP("Year to date"&amp;G$1,APMdata,'1 APM'!$BW52,FALSE),HLOOKUP($C$4&amp;G$1,APMdata,'1 APM'!$BW52,FALSE)))</f>
        <v>22094.953925969981</v>
      </c>
      <c r="H52" s="186">
        <f>IF($A52="Quarter",HLOOKUP("Quarter"&amp;H$1,APMdata,'1 APM'!$BW52,FALSE),IF($A52="Year to date",HLOOKUP("Year to date"&amp;H$1,APMdata,'1 APM'!$BW52,FALSE),HLOOKUP($C$4&amp;H$1,APMdata,'1 APM'!$BW52,FALSE)))</f>
        <v>19753</v>
      </c>
      <c r="I52" s="186">
        <f>IF($A52="Quarter",HLOOKUP("Quarter"&amp;I$1,APMdata,'1 APM'!$BW52,FALSE),IF($A52="Year to date",HLOOKUP("Year to date"&amp;I$1,APMdata,'1 APM'!$BW52,FALSE),HLOOKUP($C$4&amp;I$1,APMdata,'1 APM'!$BW52,FALSE)))</f>
        <v>24488.938328520017</v>
      </c>
      <c r="J52" s="186">
        <f>IF($A52="Quarter",HLOOKUP("Quarter"&amp;J$1,APMdata,'1 APM'!$BW52,FALSE),IF($A52="Year to date",HLOOKUP("Year to date"&amp;J$1,APMdata,'1 APM'!$BW52,FALSE),HLOOKUP($C$4&amp;J$1,APMdata,'1 APM'!$BW52,FALSE)))</f>
        <v>25676.958120079944</v>
      </c>
      <c r="K52" s="186">
        <f>IF($A52="Quarter",HLOOKUP("Quarter"&amp;K$1,APMdata,'1 APM'!$BW52,FALSE),IF($A52="Year to date",HLOOKUP("Year to date"&amp;K$1,APMdata,'1 APM'!$BW52,FALSE),HLOOKUP($C$4&amp;K$1,APMdata,'1 APM'!$BW52,FALSE)))</f>
        <v>5832.2275633002864</v>
      </c>
      <c r="L52" s="186">
        <f>IF($A52="Quarter",HLOOKUP("Quarter"&amp;L$1,APMdata,'1 APM'!$BW52,FALSE),IF($A52="Year to date",HLOOKUP("Year to date"&amp;L$1,APMdata,'1 APM'!$BW52,FALSE),HLOOKUP($C$4&amp;L$1,APMdata,'1 APM'!$BW52,FALSE)))</f>
        <v>7694.5351717699523</v>
      </c>
      <c r="M52" s="186">
        <f>IF($A52="Quarter",HLOOKUP("Quarter"&amp;M$1,APMdata,'1 APM'!$BW52,FALSE),IF($A52="Year to date",HLOOKUP("Year to date"&amp;M$1,APMdata,'1 APM'!$BW52,FALSE),HLOOKUP($C$4&amp;M$1,APMdata,'1 APM'!$BW52,FALSE)))</f>
        <v>6568.983846499963</v>
      </c>
      <c r="N52" s="186">
        <f>IF($A52="Quarter",HLOOKUP("Quarter"&amp;N$1,APMdata,'1 APM'!$BW52,FALSE),IF($A52="Year to date",HLOOKUP("Year to date"&amp;N$1,APMdata,'1 APM'!$BW52,FALSE),HLOOKUP($C$4&amp;N$1,APMdata,'1 APM'!$BW52,FALSE)))</f>
        <v>2829.8797901599755</v>
      </c>
      <c r="O52" s="186">
        <f>IF($A52="Quarter",HLOOKUP("Quarter"&amp;O$1,APMdata,'1 APM'!$BW52,FALSE),IF($A52="Year to date",HLOOKUP("Year to date"&amp;O$1,APMdata,'1 APM'!$BW52,FALSE),HLOOKUP($C$4&amp;O$1,APMdata,'1 APM'!$BW52,FALSE)))</f>
        <v>2317.5769315997313</v>
      </c>
      <c r="P52" s="186">
        <f>IF($A52="Quarter",HLOOKUP("Quarter"&amp;P$1,APMdata,'1 APM'!$BW52,FALSE),IF($A52="Year to date",HLOOKUP("Year to date"&amp;P$1,APMdata,'1 APM'!$BW52,FALSE),HLOOKUP($C$4&amp;P$1,APMdata,'1 APM'!$BW52,FALSE)))</f>
        <v>1870.9444969200267</v>
      </c>
      <c r="Q52" s="186">
        <f>IF($A52="Quarter",HLOOKUP("Quarter"&amp;Q$1,APMdata,'1 APM'!$BW52,FALSE),IF($A52="Year to date",HLOOKUP("Year to date"&amp;Q$1,APMdata,'1 APM'!$BW52,FALSE),HLOOKUP($C$4&amp;Q$1,APMdata,'1 APM'!$BW52,FALSE)))</f>
        <v>3843.3404887100332</v>
      </c>
      <c r="R52" s="186">
        <f>IF($A52="Quarter",HLOOKUP("Quarter"&amp;R$1,APMdata,'1 APM'!$BW52,FALSE),IF($A52="Year to date",HLOOKUP("Year to date"&amp;R$1,APMdata,'1 APM'!$BW52,FALSE),HLOOKUP($C$4&amp;R$1,APMdata,'1 APM'!$BW52,FALSE)))</f>
        <v>9567.0409443199751</v>
      </c>
      <c r="S52" s="186">
        <f>IF($A52="Quarter",HLOOKUP("Quarter"&amp;S$1,APMdata,'1 APM'!$BW52,FALSE),IF($A52="Year to date",HLOOKUP("Year to date"&amp;S$1,APMdata,'1 APM'!$BW52,FALSE),HLOOKUP($C$4&amp;S$1,APMdata,'1 APM'!$BW52,FALSE)))</f>
        <v>10897.624112812016</v>
      </c>
      <c r="T52" s="186">
        <f>IF($A52="Quarter",HLOOKUP("Quarter"&amp;T$1,APMdata,'1 APM'!$BW52,FALSE),IF($A52="Year to date",HLOOKUP("Year to date"&amp;T$1,APMdata,'1 APM'!$BW52,FALSE),HLOOKUP($C$4&amp;T$1,APMdata,'1 APM'!$BW52,FALSE)))</f>
        <v>10811.830804783182</v>
      </c>
      <c r="U52" s="186">
        <f>IF($A52="Quarter",HLOOKUP("Quarter"&amp;U$1,APMdata,'1 APM'!$BW52,FALSE),IF($A52="Year to date",HLOOKUP("Year to date"&amp;U$1,APMdata,'1 APM'!$BW52,FALSE),HLOOKUP($C$4&amp;U$1,APMdata,'1 APM'!$BW52,FALSE)))</f>
        <v>10015.075178117884</v>
      </c>
      <c r="V52" s="186">
        <f>IF($A52="Quarter",HLOOKUP("Quarter"&amp;V$1,APMdata,'1 APM'!$BW52,FALSE),IF($A52="Year to date",HLOOKUP("Year to date"&amp;V$1,APMdata,'1 APM'!$BW52,FALSE),HLOOKUP($C$4&amp;V$1,APMdata,'1 APM'!$BW52,FALSE)))</f>
        <v>7915.5188006611716</v>
      </c>
      <c r="W52" s="186">
        <f>IF($A52="Quarter",HLOOKUP("Quarter"&amp;W$1,APMdata,'1 APM'!$BW52,FALSE),IF($A52="Year to date",HLOOKUP("Year to date"&amp;W$1,APMdata,'1 APM'!$BW52,FALSE),HLOOKUP($C$4&amp;W$1,APMdata,'1 APM'!$BW52,FALSE)))</f>
        <v>5886.6446661800583</v>
      </c>
      <c r="X52" s="186">
        <f>IF($A52="Quarter",HLOOKUP("Quarter"&amp;X$1,APMdata,'1 APM'!$BW52,FALSE),IF($A52="Year to date",HLOOKUP("Year to date"&amp;X$1,APMdata,'1 APM'!$BW52,FALSE),HLOOKUP($C$4&amp;X$1,APMdata,'1 APM'!$BW52,FALSE)))</f>
        <v>5750.569765780514</v>
      </c>
      <c r="Y52" s="186">
        <f>IF($A52="Quarter",HLOOKUP("Quarter"&amp;Y$1,APMdata,'1 APM'!$BW52,FALSE),IF($A52="Year to date",HLOOKUP("Year to date"&amp;Y$1,APMdata,'1 APM'!$BW52,FALSE),HLOOKUP($C$4&amp;Y$1,APMdata,'1 APM'!$BW52,FALSE)))</f>
        <v>5226.5601668601448</v>
      </c>
      <c r="Z52" s="186">
        <f>IF($A52="Quarter",HLOOKUP("Quarter"&amp;Z$1,APMdata,'1 APM'!$BW52,FALSE),IF($A52="Year to date",HLOOKUP("Year to date"&amp;Z$1,APMdata,'1 APM'!$BW52,FALSE),HLOOKUP($C$4&amp;Z$1,APMdata,'1 APM'!$BW52,FALSE)))</f>
        <v>6333.3653593806957</v>
      </c>
      <c r="AA52" s="186">
        <f>IF($A52="Quarter",HLOOKUP("Quarter"&amp;AA$1,APMdata,'1 APM'!$BW52,FALSE),IF($A52="Year to date",HLOOKUP("Year to date"&amp;AA$1,APMdata,'1 APM'!$BW52,FALSE),HLOOKUP($C$4&amp;AA$1,APMdata,'1 APM'!$BW52,FALSE)))</f>
        <v>9586.7248</v>
      </c>
      <c r="AB52" s="186">
        <f>IF($A52="Quarter",HLOOKUP("Quarter"&amp;AB$1,APMdata,'1 APM'!$BW52,FALSE),IF($A52="Year to date",HLOOKUP("Year to date"&amp;AB$1,APMdata,'1 APM'!$BW52,FALSE),HLOOKUP($C$4&amp;AB$1,APMdata,'1 APM'!$BW52,FALSE)))</f>
        <v>10712.755955116023</v>
      </c>
      <c r="AC52" s="186">
        <f>IF($A52="Quarter",HLOOKUP("Quarter"&amp;AC$1,APMdata,'1 APM'!$BW52,FALSE),IF($A52="Year to date",HLOOKUP("Year to date"&amp;AC$1,APMdata,'1 APM'!$BW52,FALSE),HLOOKUP($C$4&amp;AC$1,APMdata,'1 APM'!$BW52,FALSE)))</f>
        <v>10067</v>
      </c>
      <c r="AD52" s="186">
        <f>IF($A52="Quarter",HLOOKUP("Quarter"&amp;AD$1,APMdata,'1 APM'!$BW52,FALSE),IF($A52="Year to date",HLOOKUP("Year to date"&amp;AD$1,APMdata,'1 APM'!$BW52,FALSE),HLOOKUP($C$4&amp;AD$1,APMdata,'1 APM'!$BW52,FALSE)))</f>
        <v>8095.1851438622252</v>
      </c>
      <c r="AE52" s="186">
        <f>IF($A52="Quarter",HLOOKUP("Quarter"&amp;AE$1,APMdata,'1 APM'!$BW52,FALSE),IF($A52="Year to date",HLOOKUP("Year to date"&amp;AE$1,APMdata,'1 APM'!$BW52,FALSE),HLOOKUP($C$4&amp;AE$1,APMdata,'1 APM'!$BW52,FALSE)))</f>
        <v>5778.3223996199667</v>
      </c>
      <c r="AF52" s="186"/>
      <c r="AG52" s="191"/>
      <c r="AH52" s="186"/>
      <c r="AI52" s="191"/>
      <c r="AJ52" s="186"/>
      <c r="AK52" s="191"/>
      <c r="AL52" s="186"/>
      <c r="AM52" s="191"/>
      <c r="AN52" s="186"/>
      <c r="AO52" s="191"/>
      <c r="AP52" s="186"/>
      <c r="AQ52" s="191"/>
      <c r="AR52" s="186"/>
      <c r="AS52" s="191"/>
      <c r="AT52" s="186"/>
      <c r="AU52" s="191"/>
      <c r="AV52" s="186"/>
      <c r="AW52" s="191"/>
      <c r="AX52" s="186"/>
      <c r="AY52" s="191"/>
      <c r="AZ52" s="186"/>
      <c r="BA52" s="191"/>
      <c r="BB52" s="186"/>
      <c r="BC52" s="191"/>
      <c r="BD52" s="186"/>
      <c r="BE52" s="191"/>
      <c r="BF52" s="186"/>
      <c r="BG52" s="191"/>
      <c r="BH52" s="191"/>
      <c r="BI52" s="191"/>
      <c r="BJ52" s="191"/>
      <c r="BK52" s="191"/>
      <c r="BL52" s="191"/>
      <c r="BM52" s="191"/>
      <c r="BN52" s="191"/>
      <c r="BO52" s="191"/>
      <c r="BP52" s="191"/>
      <c r="BQ52" s="191"/>
      <c r="BR52" s="191"/>
      <c r="BS52" s="191"/>
      <c r="BT52" s="191"/>
      <c r="BU52" s="191"/>
      <c r="BV52" s="191"/>
      <c r="BW52">
        <v>52</v>
      </c>
    </row>
    <row r="53" spans="1:75" ht="12.75" customHeight="1">
      <c r="A53" t="s">
        <v>197</v>
      </c>
      <c r="B53" s="180"/>
      <c r="C53" s="202" t="s">
        <v>224</v>
      </c>
      <c r="D53" s="186">
        <f>IF($A53="Quarter",HLOOKUP("Quarter"&amp;D$1,APMdata,'1 APM'!$BW53,FALSE),IF($A53="Year to date",HLOOKUP("Year to date"&amp;D$1,APMdata,'1 APM'!$BW53,FALSE),HLOOKUP($C$4&amp;D$1,APMdata,'1 APM'!$BW53,FALSE)))</f>
        <v>158259.07875761989</v>
      </c>
      <c r="E53" s="186">
        <f>IF($A53="Quarter",HLOOKUP("Quarter"&amp;E$1,APMdata,'1 APM'!$BW53,FALSE),IF($A53="Year to date",HLOOKUP("Year to date"&amp;E$1,APMdata,'1 APM'!$BW53,FALSE),HLOOKUP($C$4&amp;E$1,APMdata,'1 APM'!$BW53,FALSE)))</f>
        <v>158953.78</v>
      </c>
      <c r="F53" s="186">
        <f>IF($A53="Quarter",HLOOKUP("Quarter"&amp;F$1,APMdata,'1 APM'!$BW53,FALSE),IF($A53="Year to date",HLOOKUP("Year to date"&amp;F$1,APMdata,'1 APM'!$BW53,FALSE),HLOOKUP($C$4&amp;F$1,APMdata,'1 APM'!$BW53,FALSE)))</f>
        <v>159357.73713387991</v>
      </c>
      <c r="G53" s="186">
        <f>IF($A53="Quarter",HLOOKUP("Quarter"&amp;G$1,APMdata,'1 APM'!$BW53,FALSE),IF($A53="Year to date",HLOOKUP("Year to date"&amp;G$1,APMdata,'1 APM'!$BW53,FALSE),HLOOKUP($C$4&amp;G$1,APMdata,'1 APM'!$BW53,FALSE)))</f>
        <v>138558.47607403001</v>
      </c>
      <c r="H53" s="186">
        <f>IF($A53="Quarter",HLOOKUP("Quarter"&amp;H$1,APMdata,'1 APM'!$BW53,FALSE),IF($A53="Year to date",HLOOKUP("Year to date"&amp;H$1,APMdata,'1 APM'!$BW53,FALSE),HLOOKUP($C$4&amp;H$1,APMdata,'1 APM'!$BW53,FALSE)))</f>
        <v>138509</v>
      </c>
      <c r="I53" s="186">
        <f>IF($A53="Quarter",HLOOKUP("Quarter"&amp;I$1,APMdata,'1 APM'!$BW53,FALSE),IF($A53="Year to date",HLOOKUP("Year to date"&amp;I$1,APMdata,'1 APM'!$BW53,FALSE),HLOOKUP($C$4&amp;I$1,APMdata,'1 APM'!$BW53,FALSE)))</f>
        <v>134464.84167147998</v>
      </c>
      <c r="J53" s="186">
        <f>IF($A53="Quarter",HLOOKUP("Quarter"&amp;J$1,APMdata,'1 APM'!$BW53,FALSE),IF($A53="Year to date",HLOOKUP("Year to date"&amp;J$1,APMdata,'1 APM'!$BW53,FALSE),HLOOKUP($C$4&amp;J$1,APMdata,'1 APM'!$BW53,FALSE)))</f>
        <v>133680.77901379997</v>
      </c>
      <c r="K53" s="186">
        <f>IF($A53="Quarter",HLOOKUP("Quarter"&amp;K$1,APMdata,'1 APM'!$BW53,FALSE),IF($A53="Year to date",HLOOKUP("Year to date"&amp;K$1,APMdata,'1 APM'!$BW53,FALSE),HLOOKUP($C$4&amp;K$1,APMdata,'1 APM'!$BW53,FALSE)))</f>
        <v>132726.24851072973</v>
      </c>
      <c r="L53" s="186">
        <f>IF($A53="Quarter",HLOOKUP("Quarter"&amp;L$1,APMdata,'1 APM'!$BW53,FALSE),IF($A53="Year to date",HLOOKUP("Year to date"&amp;L$1,APMdata,'1 APM'!$BW53,FALSE),HLOOKUP($C$4&amp;L$1,APMdata,'1 APM'!$BW53,FALSE)))</f>
        <v>130814.26414567999</v>
      </c>
      <c r="M53" s="186">
        <f>IF($A53="Quarter",HLOOKUP("Quarter"&amp;M$1,APMdata,'1 APM'!$BW53,FALSE),IF($A53="Year to date",HLOOKUP("Year to date"&amp;M$1,APMdata,'1 APM'!$BW53,FALSE),HLOOKUP($C$4&amp;M$1,APMdata,'1 APM'!$BW53,FALSE)))</f>
        <v>127895.85782498002</v>
      </c>
      <c r="N53" s="186">
        <f>IF($A53="Quarter",HLOOKUP("Quarter"&amp;N$1,APMdata,'1 APM'!$BW53,FALSE),IF($A53="Year to date",HLOOKUP("Year to date"&amp;N$1,APMdata,'1 APM'!$BW53,FALSE),HLOOKUP($C$4&amp;N$1,APMdata,'1 APM'!$BW53,FALSE)))</f>
        <v>130850.89922363999</v>
      </c>
      <c r="O53" s="186">
        <f>IF($A53="Quarter",HLOOKUP("Quarter"&amp;O$1,APMdata,'1 APM'!$BW53,FALSE),IF($A53="Year to date",HLOOKUP("Year to date"&amp;O$1,APMdata,'1 APM'!$BW53,FALSE),HLOOKUP($C$4&amp;O$1,APMdata,'1 APM'!$BW53,FALSE)))</f>
        <v>130408.67157912999</v>
      </c>
      <c r="P53" s="186">
        <f>IF($A53="Quarter",HLOOKUP("Quarter"&amp;P$1,APMdata,'1 APM'!$BW53,FALSE),IF($A53="Year to date",HLOOKUP("Year to date"&amp;P$1,APMdata,'1 APM'!$BW53,FALSE),HLOOKUP($C$4&amp;P$1,APMdata,'1 APM'!$BW53,FALSE)))</f>
        <v>128943.31964875996</v>
      </c>
      <c r="Q53" s="186">
        <f>IF($A53="Quarter",HLOOKUP("Quarter"&amp;Q$1,APMdata,'1 APM'!$BW53,FALSE),IF($A53="Year to date",HLOOKUP("Year to date"&amp;Q$1,APMdata,'1 APM'!$BW53,FALSE),HLOOKUP($C$4&amp;Q$1,APMdata,'1 APM'!$BW53,FALSE)))</f>
        <v>124052.51733626999</v>
      </c>
      <c r="R53" s="186">
        <f>IF($A53="Quarter",HLOOKUP("Quarter"&amp;R$1,APMdata,'1 APM'!$BW53,FALSE),IF($A53="Year to date",HLOOKUP("Year to date"&amp;R$1,APMdata,'1 APM'!$BW53,FALSE),HLOOKUP($C$4&amp;R$1,APMdata,'1 APM'!$BW53,FALSE)))</f>
        <v>121283.85827932002</v>
      </c>
      <c r="S53" s="186">
        <f>IF($A53="Quarter",HLOOKUP("Quarter"&amp;S$1,APMdata,'1 APM'!$BW53,FALSE),IF($A53="Year to date",HLOOKUP("Year to date"&amp;S$1,APMdata,'1 APM'!$BW53,FALSE),HLOOKUP($C$4&amp;S$1,APMdata,'1 APM'!$BW53,FALSE)))</f>
        <v>119511.04746631798</v>
      </c>
      <c r="T53" s="186">
        <f>IF($A53="Quarter",HLOOKUP("Quarter"&amp;T$1,APMdata,'1 APM'!$BW53,FALSE),IF($A53="Year to date",HLOOKUP("Year to date"&amp;T$1,APMdata,'1 APM'!$BW53,FALSE),HLOOKUP($C$4&amp;T$1,APMdata,'1 APM'!$BW53,FALSE)))</f>
        <v>118131.48884397678</v>
      </c>
      <c r="U53" s="186">
        <f>IF($A53="Quarter",HLOOKUP("Quarter"&amp;U$1,APMdata,'1 APM'!$BW53,FALSE),IF($A53="Year to date",HLOOKUP("Year to date"&amp;U$1,APMdata,'1 APM'!$BW53,FALSE),HLOOKUP($C$4&amp;U$1,APMdata,'1 APM'!$BW53,FALSE)))</f>
        <v>114037.4421581521</v>
      </c>
      <c r="V53" s="186">
        <f>IF($A53="Quarter",HLOOKUP("Quarter"&amp;V$1,APMdata,'1 APM'!$BW53,FALSE),IF($A53="Year to date",HLOOKUP("Year to date"&amp;V$1,APMdata,'1 APM'!$BW53,FALSE),HLOOKUP($C$4&amp;V$1,APMdata,'1 APM'!$BW53,FALSE)))</f>
        <v>113368.33947865885</v>
      </c>
      <c r="W53" s="186">
        <f>IF($A53="Quarter",HLOOKUP("Quarter"&amp;W$1,APMdata,'1 APM'!$BW53,FALSE),IF($A53="Year to date",HLOOKUP("Year to date"&amp;W$1,APMdata,'1 APM'!$BW53,FALSE),HLOOKUP($C$4&amp;W$1,APMdata,'1 APM'!$BW53,FALSE)))</f>
        <v>113623.98480000001</v>
      </c>
      <c r="X53" s="186">
        <f>IF($A53="Quarter",HLOOKUP("Quarter"&amp;X$1,APMdata,'1 APM'!$BW53,FALSE),IF($A53="Year to date",HLOOKUP("Year to date"&amp;X$1,APMdata,'1 APM'!$BW53,FALSE),HLOOKUP($C$4&amp;X$1,APMdata,'1 APM'!$BW53,FALSE)))</f>
        <v>112381.12907763624</v>
      </c>
      <c r="Y53" s="186">
        <f>IF($A53="Quarter",HLOOKUP("Quarter"&amp;Y$1,APMdata,'1 APM'!$BW53,FALSE),IF($A53="Year to date",HLOOKUP("Year to date"&amp;Y$1,APMdata,'1 APM'!$BW53,FALSE),HLOOKUP($C$4&amp;Y$1,APMdata,'1 APM'!$BW53,FALSE)))</f>
        <v>108810.93195658</v>
      </c>
      <c r="Z53" s="186">
        <f>IF($A53="Quarter",HLOOKUP("Quarter"&amp;Z$1,APMdata,'1 APM'!$BW53,FALSE),IF($A53="Year to date",HLOOKUP("Year to date"&amp;Z$1,APMdata,'1 APM'!$BW53,FALSE),HLOOKUP($C$4&amp;Z$1,APMdata,'1 APM'!$BW53,FALSE)))</f>
        <v>107035.04244061932</v>
      </c>
      <c r="AA53" s="186">
        <f>IF($A53="Quarter",HLOOKUP("Quarter"&amp;AA$1,APMdata,'1 APM'!$BW53,FALSE),IF($A53="Year to date",HLOOKUP("Year to date"&amp;AA$1,APMdata,'1 APM'!$BW53,FALSE),HLOOKUP($C$4&amp;AA$1,APMdata,'1 APM'!$BW53,FALSE)))</f>
        <v>104037.26</v>
      </c>
      <c r="AB53" s="186">
        <f>IF($A53="Quarter",HLOOKUP("Quarter"&amp;AB$1,APMdata,'1 APM'!$BW53,FALSE),IF($A53="Year to date",HLOOKUP("Year to date"&amp;AB$1,APMdata,'1 APM'!$BW53,FALSE),HLOOKUP($C$4&amp;AB$1,APMdata,'1 APM'!$BW53,FALSE)))</f>
        <v>101668.37312252022</v>
      </c>
      <c r="AC53" s="186">
        <f>IF($A53="Quarter",HLOOKUP("Quarter"&amp;AC$1,APMdata,'1 APM'!$BW53,FALSE),IF($A53="Year to date",HLOOKUP("Year to date"&amp;AC$1,APMdata,'1 APM'!$BW53,FALSE),HLOOKUP($C$4&amp;AC$1,APMdata,'1 APM'!$BW53,FALSE)))</f>
        <v>98744</v>
      </c>
      <c r="AD53" s="186">
        <f>IF($A53="Quarter",HLOOKUP("Quarter"&amp;AD$1,APMdata,'1 APM'!$BW53,FALSE),IF($A53="Year to date",HLOOKUP("Year to date"&amp;AD$1,APMdata,'1 APM'!$BW53,FALSE),HLOOKUP($C$4&amp;AD$1,APMdata,'1 APM'!$BW53,FALSE)))</f>
        <v>98940.269777329799</v>
      </c>
      <c r="AE53" s="186">
        <f>IF($A53="Quarter",HLOOKUP("Quarter"&amp;AE$1,APMdata,'1 APM'!$BW53,FALSE),IF($A53="Year to date",HLOOKUP("Year to date"&amp;AE$1,APMdata,'1 APM'!$BW53,FALSE),HLOOKUP($C$4&amp;AE$1,APMdata,'1 APM'!$BW53,FALSE)))</f>
        <v>98258.985487460028</v>
      </c>
      <c r="AF53" s="186"/>
      <c r="AG53" s="191"/>
      <c r="AH53" s="186"/>
      <c r="AI53" s="191"/>
      <c r="AJ53" s="186"/>
      <c r="AK53" s="191"/>
      <c r="AL53" s="186"/>
      <c r="AM53" s="191"/>
      <c r="AN53" s="186"/>
      <c r="AO53" s="191"/>
      <c r="AP53" s="186"/>
      <c r="AQ53" s="191"/>
      <c r="AR53" s="186"/>
      <c r="AS53" s="191"/>
      <c r="AT53" s="186"/>
      <c r="AU53" s="191"/>
      <c r="AV53" s="186"/>
      <c r="AW53" s="191"/>
      <c r="AX53" s="186"/>
      <c r="AY53" s="191"/>
      <c r="AZ53" s="186"/>
      <c r="BA53" s="191"/>
      <c r="BB53" s="186"/>
      <c r="BC53" s="191"/>
      <c r="BD53" s="186"/>
      <c r="BE53" s="191"/>
      <c r="BF53" s="186"/>
      <c r="BG53" s="191"/>
      <c r="BH53" s="191"/>
      <c r="BI53" s="191"/>
      <c r="BJ53" s="191"/>
      <c r="BK53" s="191"/>
      <c r="BL53" s="191"/>
      <c r="BM53" s="191"/>
      <c r="BN53" s="191"/>
      <c r="BO53" s="191"/>
      <c r="BP53" s="191"/>
      <c r="BQ53" s="191"/>
      <c r="BR53" s="191"/>
      <c r="BS53" s="191"/>
      <c r="BT53" s="191"/>
      <c r="BU53" s="191"/>
      <c r="BV53" s="191"/>
      <c r="BW53">
        <v>53</v>
      </c>
    </row>
    <row r="54" spans="1:75" ht="12.75" customHeight="1" thickBot="1">
      <c r="A54" t="s">
        <v>197</v>
      </c>
      <c r="B54" s="232" t="s">
        <v>891</v>
      </c>
      <c r="C54" s="193" t="s">
        <v>225</v>
      </c>
      <c r="D54" s="194">
        <f>IF($A54="Quarter",HLOOKUP("Quarter"&amp;D$1,APMdata,'1 APM'!$BW54,FALSE),IF($A54="Year to date",HLOOKUP("Year to date"&amp;D$1,APMdata,'1 APM'!$BW54,FALSE),HLOOKUP($C$4&amp;D$1,APMdata,'1 APM'!$BW54,FALSE)))</f>
        <v>3.9066857238554069E-2</v>
      </c>
      <c r="E54" s="194">
        <f>IF($A54="Quarter",HLOOKUP("Quarter"&amp;E$1,APMdata,'1 APM'!$BW54,FALSE),IF($A54="Year to date",HLOOKUP("Year to date"&amp;E$1,APMdata,'1 APM'!$BW54,FALSE),HLOOKUP($C$4&amp;E$1,APMdata,'1 APM'!$BW54,FALSE)))</f>
        <v>2.5622622952470933E-2</v>
      </c>
      <c r="F54" s="194">
        <f>IF($A54="Quarter",HLOOKUP("Quarter"&amp;F$1,APMdata,'1 APM'!$BW54,FALSE),IF($A54="Year to date",HLOOKUP("Year to date"&amp;F$1,APMdata,'1 APM'!$BW54,FALSE),HLOOKUP($C$4&amp;F$1,APMdata,'1 APM'!$BW54,FALSE)))</f>
        <v>1.0098649366359019E-2</v>
      </c>
      <c r="G54" s="194">
        <f>IF($A54="Quarter",HLOOKUP("Quarter"&amp;G$1,APMdata,'1 APM'!$BW54,FALSE),IF($A54="Year to date",HLOOKUP("Year to date"&amp;G$1,APMdata,'1 APM'!$BW54,FALSE),HLOOKUP($C$4&amp;G$1,APMdata,'1 APM'!$BW54,FALSE)))</f>
        <v>0.15946302638436158</v>
      </c>
      <c r="H54" s="194">
        <f>IF($A54="Quarter",HLOOKUP("Quarter"&amp;H$1,APMdata,'1 APM'!$BW54,FALSE),IF($A54="Year to date",HLOOKUP("Year to date"&amp;H$1,APMdata,'1 APM'!$BW54,FALSE),HLOOKUP($C$4&amp;H$1,APMdata,'1 APM'!$BW54,FALSE)))</f>
        <v>0.14299999999999999</v>
      </c>
      <c r="I54" s="194">
        <f>IF($A54="Quarter",HLOOKUP("Quarter"&amp;I$1,APMdata,'1 APM'!$BW54,FALSE),IF($A54="Year to date",HLOOKUP("Year to date"&amp;I$1,APMdata,'1 APM'!$BW54,FALSE),HLOOKUP($C$4&amp;I$1,APMdata,'1 APM'!$BW54,FALSE)))</f>
        <v>0.18212149751643314</v>
      </c>
      <c r="J54" s="194">
        <f>IF($A54="Quarter",HLOOKUP("Quarter"&amp;J$1,APMdata,'1 APM'!$BW54,FALSE),IF($A54="Year to date",HLOOKUP("Year to date"&amp;J$1,APMdata,'1 APM'!$BW54,FALSE),HLOOKUP($C$4&amp;J$1,APMdata,'1 APM'!$BW54,FALSE)))</f>
        <v>0.19207666434550993</v>
      </c>
      <c r="K54" s="194">
        <f>IF($A54="Quarter",HLOOKUP("Quarter"&amp;K$1,APMdata,'1 APM'!$BW54,FALSE),IF($A54="Year to date",HLOOKUP("Year to date"&amp;K$1,APMdata,'1 APM'!$BW54,FALSE),HLOOKUP($C$4&amp;K$1,APMdata,'1 APM'!$BW54,FALSE)))</f>
        <v>4.394177963094318E-2</v>
      </c>
      <c r="L54" s="194">
        <f>IF($A54="Quarter",HLOOKUP("Quarter"&amp;L$1,APMdata,'1 APM'!$BW54,FALSE),IF($A54="Year to date",HLOOKUP("Year to date"&amp;L$1,APMdata,'1 APM'!$BW54,FALSE),HLOOKUP($C$4&amp;L$1,APMdata,'1 APM'!$BW54,FALSE)))</f>
        <v>5.8820306959805321E-2</v>
      </c>
      <c r="M54" s="194">
        <f>IF($A54="Quarter",HLOOKUP("Quarter"&amp;M$1,APMdata,'1 APM'!$BW54,FALSE),IF($A54="Year to date",HLOOKUP("Year to date"&amp;M$1,APMdata,'1 APM'!$BW54,FALSE),HLOOKUP($C$4&amp;M$1,APMdata,'1 APM'!$BW54,FALSE)))</f>
        <v>5.1361974955352621E-2</v>
      </c>
      <c r="N54" s="194">
        <f>IF($A54="Quarter",HLOOKUP("Quarter"&amp;N$1,APMdata,'1 APM'!$BW54,FALSE),IF($A54="Year to date",HLOOKUP("Year to date"&amp;N$1,APMdata,'1 APM'!$BW54,FALSE),HLOOKUP($C$4&amp;N$1,APMdata,'1 APM'!$BW54,FALSE)))</f>
        <v>2.1626750805306804E-2</v>
      </c>
      <c r="O54" s="194">
        <f>IF($A54="Quarter",HLOOKUP("Quarter"&amp;O$1,APMdata,'1 APM'!$BW54,FALSE),IF($A54="Year to date",HLOOKUP("Year to date"&amp;O$1,APMdata,'1 APM'!$BW54,FALSE),HLOOKUP($C$4&amp;O$1,APMdata,'1 APM'!$BW54,FALSE)))</f>
        <v>1.7771647418350252E-2</v>
      </c>
      <c r="P54" s="194">
        <f>IF($A54="Quarter",HLOOKUP("Quarter"&amp;P$1,APMdata,'1 APM'!$BW54,FALSE),IF($A54="Year to date",HLOOKUP("Year to date"&amp;P$1,APMdata,'1 APM'!$BW54,FALSE),HLOOKUP($C$4&amp;P$1,APMdata,'1 APM'!$BW54,FALSE)))</f>
        <v>1.4509821074999905E-2</v>
      </c>
      <c r="Q54" s="194">
        <f>IF($A54="Quarter",HLOOKUP("Quarter"&amp;Q$1,APMdata,'1 APM'!$BW54,FALSE),IF($A54="Year to date",HLOOKUP("Year to date"&amp;Q$1,APMdata,'1 APM'!$BW54,FALSE),HLOOKUP($C$4&amp;Q$1,APMdata,'1 APM'!$BW54,FALSE)))</f>
        <v>3.098155983640271E-2</v>
      </c>
      <c r="R54" s="194">
        <f>IF($A54="Quarter",HLOOKUP("Quarter"&amp;R$1,APMdata,'1 APM'!$BW54,FALSE),IF($A54="Year to date",HLOOKUP("Year to date"&amp;R$1,APMdata,'1 APM'!$BW54,FALSE),HLOOKUP($C$4&amp;R$1,APMdata,'1 APM'!$BW54,FALSE)))</f>
        <v>7.8881403346245965E-2</v>
      </c>
      <c r="S54" s="194">
        <f>IF($A54="Quarter",HLOOKUP("Quarter"&amp;S$1,APMdata,'1 APM'!$BW54,FALSE),IF($A54="Year to date",HLOOKUP("Year to date"&amp;S$1,APMdata,'1 APM'!$BW54,FALSE),HLOOKUP($C$4&amp;S$1,APMdata,'1 APM'!$BW54,FALSE)))</f>
        <v>9.1185077395320419E-2</v>
      </c>
      <c r="T54" s="194">
        <f>IF($A54="Quarter",HLOOKUP("Quarter"&amp;T$1,APMdata,'1 APM'!$BW54,FALSE),IF($A54="Year to date",HLOOKUP("Year to date"&amp;T$1,APMdata,'1 APM'!$BW54,FALSE),HLOOKUP($C$4&amp;T$1,APMdata,'1 APM'!$BW54,FALSE)))</f>
        <v>9.1523698808731707E-2</v>
      </c>
      <c r="U54" s="194">
        <f>IF($A54="Quarter",HLOOKUP("Quarter"&amp;U$1,APMdata,'1 APM'!$BW54,FALSE),IF($A54="Year to date",HLOOKUP("Year to date"&amp;U$1,APMdata,'1 APM'!$BW54,FALSE),HLOOKUP($C$4&amp;U$1,APMdata,'1 APM'!$BW54,FALSE)))</f>
        <v>8.7822692166565269E-2</v>
      </c>
      <c r="V54" s="194">
        <f>IF($A54="Quarter",HLOOKUP("Quarter"&amp;V$1,APMdata,'1 APM'!$BW54,FALSE),IF($A54="Year to date",HLOOKUP("Year to date"&amp;V$1,APMdata,'1 APM'!$BW54,FALSE),HLOOKUP($C$4&amp;V$1,APMdata,'1 APM'!$BW54,FALSE)))</f>
        <v>6.9821246717221591E-2</v>
      </c>
      <c r="W54" s="194">
        <f>IF($A54="Quarter",HLOOKUP("Quarter"&amp;W$1,APMdata,'1 APM'!$BW54,FALSE),IF($A54="Year to date",HLOOKUP("Year to date"&amp;W$1,APMdata,'1 APM'!$BW54,FALSE),HLOOKUP($C$4&amp;W$1,APMdata,'1 APM'!$BW54,FALSE)))</f>
        <v>5.1808116715336833E-2</v>
      </c>
      <c r="X54" s="194">
        <f>IF($A54="Quarter",HLOOKUP("Quarter"&amp;X$1,APMdata,'1 APM'!$BW54,FALSE),IF($A54="Year to date",HLOOKUP("Year to date"&amp;X$1,APMdata,'1 APM'!$BW54,FALSE),HLOOKUP($C$4&amp;X$1,APMdata,'1 APM'!$BW54,FALSE)))</f>
        <v>5.1170243732004586E-2</v>
      </c>
      <c r="Y54" s="194">
        <f>IF($A54="Quarter",HLOOKUP("Quarter"&amp;Y$1,APMdata,'1 APM'!$BW54,FALSE),IF($A54="Year to date",HLOOKUP("Year to date"&amp;Y$1,APMdata,'1 APM'!$BW54,FALSE),HLOOKUP($C$4&amp;Y$1,APMdata,'1 APM'!$BW54,FALSE)))</f>
        <v>4.8033410548728284E-2</v>
      </c>
      <c r="Z54" s="194">
        <f>IF($A54="Quarter",HLOOKUP("Quarter"&amp;Z$1,APMdata,'1 APM'!$BW54,FALSE),IF($A54="Year to date",HLOOKUP("Year to date"&amp;Z$1,APMdata,'1 APM'!$BW54,FALSE),HLOOKUP($C$4&amp;Z$1,APMdata,'1 APM'!$BW54,FALSE)))</f>
        <v>5.9170952007556843E-2</v>
      </c>
      <c r="AA54" s="194">
        <f>IF($A54="Quarter",HLOOKUP("Quarter"&amp;AA$1,APMdata,'1 APM'!$BW54,FALSE),IF($A54="Year to date",HLOOKUP("Year to date"&amp;AA$1,APMdata,'1 APM'!$BW54,FALSE),HLOOKUP($C$4&amp;AA$1,APMdata,'1 APM'!$BW54,FALSE)))</f>
        <v>9.2100000000000001E-2</v>
      </c>
      <c r="AB54" s="194">
        <f>IF($A54="Quarter",HLOOKUP("Quarter"&amp;AB$1,APMdata,'1 APM'!$BW54,FALSE),IF($A54="Year to date",HLOOKUP("Year to date"&amp;AB$1,APMdata,'1 APM'!$BW54,FALSE),HLOOKUP($C$4&amp;AB$1,APMdata,'1 APM'!$BW54,FALSE)))</f>
        <v>0.10536960144140514</v>
      </c>
      <c r="AC54" s="194">
        <f>IF($A54="Quarter",HLOOKUP("Quarter"&amp;AC$1,APMdata,'1 APM'!$BW54,FALSE),IF($A54="Year to date",HLOOKUP("Year to date"&amp;AC$1,APMdata,'1 APM'!$BW54,FALSE),HLOOKUP($C$4&amp;AC$1,APMdata,'1 APM'!$BW54,FALSE)))</f>
        <v>0.10199999999999999</v>
      </c>
      <c r="AD54" s="194">
        <f>IF($A54="Quarter",HLOOKUP("Quarter"&amp;AD$1,APMdata,'1 APM'!$BW54,FALSE),IF($A54="Year to date",HLOOKUP("Year to date"&amp;AD$1,APMdata,'1 APM'!$BW54,FALSE),HLOOKUP($C$4&amp;AD$1,APMdata,'1 APM'!$BW54,FALSE)))</f>
        <v>8.1818911168130615E-2</v>
      </c>
      <c r="AE54" s="194">
        <f>IF($A54="Quarter",HLOOKUP("Quarter"&amp;AE$1,APMdata,'1 APM'!$BW54,FALSE),IF($A54="Year to date",HLOOKUP("Year to date"&amp;AE$1,APMdata,'1 APM'!$BW54,FALSE),HLOOKUP($C$4&amp;AE$1,APMdata,'1 APM'!$BW54,FALSE)))</f>
        <v>5.8807063506241937E-2</v>
      </c>
      <c r="AF54" s="194"/>
      <c r="AG54" s="196"/>
      <c r="AH54" s="194"/>
      <c r="AI54" s="196"/>
      <c r="AJ54" s="194"/>
      <c r="AK54" s="196"/>
      <c r="AL54" s="194"/>
      <c r="AM54" s="196"/>
      <c r="AN54" s="194"/>
      <c r="AO54" s="196"/>
      <c r="AP54" s="194"/>
      <c r="AQ54" s="196"/>
      <c r="AR54" s="194"/>
      <c r="AS54" s="196"/>
      <c r="AT54" s="194"/>
      <c r="AU54" s="196"/>
      <c r="AV54" s="194"/>
      <c r="AW54" s="196"/>
      <c r="AX54" s="194"/>
      <c r="AY54" s="196"/>
      <c r="AZ54" s="194"/>
      <c r="BA54" s="196"/>
      <c r="BB54" s="194"/>
      <c r="BC54" s="196"/>
      <c r="BD54" s="194"/>
      <c r="BE54" s="196"/>
      <c r="BF54" s="194"/>
      <c r="BG54" s="196"/>
      <c r="BH54" s="196"/>
      <c r="BI54" s="196"/>
      <c r="BJ54" s="196"/>
      <c r="BK54" s="196"/>
      <c r="BL54" s="196"/>
      <c r="BM54" s="196"/>
      <c r="BN54" s="196"/>
      <c r="BO54" s="196"/>
      <c r="BP54" s="196"/>
      <c r="BQ54" s="196"/>
      <c r="BR54" s="196"/>
      <c r="BS54" s="196"/>
      <c r="BT54" s="196"/>
      <c r="BU54" s="196"/>
      <c r="BV54" s="196"/>
      <c r="BW54">
        <v>54</v>
      </c>
    </row>
    <row r="55" spans="1:75" ht="12.75" customHeight="1">
      <c r="B55" s="180"/>
      <c r="C55" s="183"/>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191"/>
      <c r="BM55" s="191"/>
      <c r="BN55" s="191"/>
      <c r="BO55" s="191"/>
      <c r="BP55" s="191"/>
      <c r="BQ55" s="191"/>
      <c r="BR55" s="191"/>
      <c r="BS55" s="191"/>
      <c r="BT55" s="191"/>
      <c r="BU55" s="191"/>
      <c r="BV55" s="191"/>
      <c r="BW55">
        <v>55</v>
      </c>
    </row>
    <row r="56" spans="1:75" ht="12.75" customHeight="1">
      <c r="B56" s="180"/>
      <c r="C56" s="183"/>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1"/>
      <c r="BR56" s="191"/>
      <c r="BS56" s="191"/>
      <c r="BT56" s="191"/>
      <c r="BU56" s="191"/>
      <c r="BV56" s="191"/>
      <c r="BW56">
        <v>56</v>
      </c>
    </row>
    <row r="57" spans="1:75" ht="12.75" customHeight="1">
      <c r="A57" t="s">
        <v>197</v>
      </c>
      <c r="B57" s="180"/>
      <c r="C57" s="184" t="s">
        <v>226</v>
      </c>
      <c r="D57" s="186">
        <f>IF($A57="Quarter",HLOOKUP("Quarter"&amp;D$1,APMdata,'1 APM'!$BW57,FALSE),IF($A57="Year to date",HLOOKUP("Year to date"&amp;D$1,APMdata,'1 APM'!$BW57,FALSE),HLOOKUP($C$4&amp;D$1,APMdata,'1 APM'!$BW57,FALSE)))</f>
        <v>244131.65259414891</v>
      </c>
      <c r="E57" s="186">
        <f>IF($A57="Quarter",HLOOKUP("Quarter"&amp;E$1,APMdata,'1 APM'!$BW57,FALSE),IF($A57="Year to date",HLOOKUP("Year to date"&amp;E$1,APMdata,'1 APM'!$BW57,FALSE),HLOOKUP($C$4&amp;E$1,APMdata,'1 APM'!$BW57,FALSE)))</f>
        <v>240693.92777181001</v>
      </c>
      <c r="F57" s="186">
        <f>IF($A57="Quarter",HLOOKUP("Quarter"&amp;F$1,APMdata,'1 APM'!$BW57,FALSE),IF($A57="Year to date",HLOOKUP("Year to date"&amp;F$1,APMdata,'1 APM'!$BW57,FALSE),HLOOKUP($C$4&amp;F$1,APMdata,'1 APM'!$BW57,FALSE)))</f>
        <v>238514.1740450114</v>
      </c>
      <c r="G57" s="186">
        <f>IF($A57="Quarter",HLOOKUP("Quarter"&amp;G$1,APMdata,'1 APM'!$BW57,FALSE),IF($A57="Year to date",HLOOKUP("Year to date"&amp;G$1,APMdata,'1 APM'!$BW57,FALSE),HLOOKUP($C$4&amp;G$1,APMdata,'1 APM'!$BW57,FALSE)))</f>
        <v>238359.43</v>
      </c>
      <c r="H57" s="186">
        <f>IF($A57="Quarter",HLOOKUP("Quarter"&amp;H$1,APMdata,'1 APM'!$BW57,FALSE),IF($A57="Year to date",HLOOKUP("Year to date"&amp;H$1,APMdata,'1 APM'!$BW57,FALSE),HLOOKUP($C$4&amp;H$1,APMdata,'1 APM'!$BW57,FALSE)))</f>
        <v>235728</v>
      </c>
      <c r="I57" s="186">
        <f>IF($A57="Quarter",HLOOKUP("Quarter"&amp;I$1,APMdata,'1 APM'!$BW57,FALSE),IF($A57="Year to date",HLOOKUP("Year to date"&amp;I$1,APMdata,'1 APM'!$BW57,FALSE),HLOOKUP($C$4&amp;I$1,APMdata,'1 APM'!$BW57,FALSE)))</f>
        <v>232497.78</v>
      </c>
      <c r="J57" s="186">
        <f>IF($A57="Quarter",HLOOKUP("Quarter"&amp;J$1,APMdata,'1 APM'!$BW57,FALSE),IF($A57="Year to date",HLOOKUP("Year to date"&amp;J$1,APMdata,'1 APM'!$BW57,FALSE),HLOOKUP($C$4&amp;J$1,APMdata,'1 APM'!$BW57,FALSE)))</f>
        <v>231167.87266174992</v>
      </c>
      <c r="K57" s="186">
        <f>IF($A57="Quarter",HLOOKUP("Quarter"&amp;K$1,APMdata,'1 APM'!$BW57,FALSE),IF($A57="Year to date",HLOOKUP("Year to date"&amp;K$1,APMdata,'1 APM'!$BW57,FALSE),HLOOKUP($C$4&amp;K$1,APMdata,'1 APM'!$BW57,FALSE)))</f>
        <v>205820.07316812003</v>
      </c>
      <c r="L57" s="186">
        <f>IF($A57="Quarter",HLOOKUP("Quarter"&amp;L$1,APMdata,'1 APM'!$BW57,FALSE),IF($A57="Year to date",HLOOKUP("Year to date"&amp;L$1,APMdata,'1 APM'!$BW57,FALSE),HLOOKUP($C$4&amp;L$1,APMdata,'1 APM'!$BW57,FALSE)))</f>
        <v>203649.48388524994</v>
      </c>
      <c r="M57" s="186">
        <f>IF($A57="Quarter",HLOOKUP("Quarter"&amp;M$1,APMdata,'1 APM'!$BW57,FALSE),IF($A57="Year to date",HLOOKUP("Year to date"&amp;M$1,APMdata,'1 APM'!$BW57,FALSE),HLOOKUP($C$4&amp;M$1,APMdata,'1 APM'!$BW57,FALSE)))</f>
        <v>199408.18229103996</v>
      </c>
      <c r="N57" s="186">
        <f>IF($A57="Quarter",HLOOKUP("Quarter"&amp;N$1,APMdata,'1 APM'!$BW57,FALSE),IF($A57="Year to date",HLOOKUP("Year to date"&amp;N$1,APMdata,'1 APM'!$BW57,FALSE),HLOOKUP($C$4&amp;N$1,APMdata,'1 APM'!$BW57,FALSE)))</f>
        <v>198644.86696453998</v>
      </c>
      <c r="O57" s="186">
        <f>IF($A57="Quarter",HLOOKUP("Quarter"&amp;O$1,APMdata,'1 APM'!$BW57,FALSE),IF($A57="Year to date",HLOOKUP("Year to date"&amp;O$1,APMdata,'1 APM'!$BW57,FALSE),HLOOKUP($C$4&amp;O$1,APMdata,'1 APM'!$BW57,FALSE)))</f>
        <v>196858.04159684974</v>
      </c>
      <c r="P57" s="186">
        <f>IF($A57="Quarter",HLOOKUP("Quarter"&amp;P$1,APMdata,'1 APM'!$BW57,FALSE),IF($A57="Year to date",HLOOKUP("Year to date"&amp;P$1,APMdata,'1 APM'!$BW57,FALSE),HLOOKUP($C$4&amp;P$1,APMdata,'1 APM'!$BW57,FALSE)))</f>
        <v>194109.59400007996</v>
      </c>
      <c r="Q57" s="186">
        <f>IF($A57="Quarter",HLOOKUP("Quarter"&amp;Q$1,APMdata,'1 APM'!$BW57,FALSE),IF($A57="Year to date",HLOOKUP("Year to date"&amp;Q$1,APMdata,'1 APM'!$BW57,FALSE),HLOOKUP($C$4&amp;Q$1,APMdata,'1 APM'!$BW57,FALSE)))</f>
        <v>190287.29349999997</v>
      </c>
      <c r="R57" s="186">
        <f>IF($A57="Quarter",HLOOKUP("Quarter"&amp;R$1,APMdata,'1 APM'!$BW57,FALSE),IF($A57="Year to date",HLOOKUP("Year to date"&amp;R$1,APMdata,'1 APM'!$BW57,FALSE),HLOOKUP($C$4&amp;R$1,APMdata,'1 APM'!$BW57,FALSE)))</f>
        <v>188728.94554399999</v>
      </c>
      <c r="S57" s="186">
        <f>IF($A57="Quarter",HLOOKUP("Quarter"&amp;S$1,APMdata,'1 APM'!$BW57,FALSE),IF($A57="Year to date",HLOOKUP("Year to date"&amp;S$1,APMdata,'1 APM'!$BW57,FALSE),HLOOKUP($C$4&amp;S$1,APMdata,'1 APM'!$BW57,FALSE)))</f>
        <v>186699.84668592998</v>
      </c>
      <c r="T57" s="186">
        <f>IF($A57="Quarter",HLOOKUP("Quarter"&amp;T$1,APMdata,'1 APM'!$BW57,FALSE),IF($A57="Year to date",HLOOKUP("Year to date"&amp;T$1,APMdata,'1 APM'!$BW57,FALSE),HLOOKUP($C$4&amp;T$1,APMdata,'1 APM'!$BW57,FALSE)))</f>
        <v>183345.72237912996</v>
      </c>
      <c r="U57" s="186">
        <f>IF($A57="Quarter",HLOOKUP("Quarter"&amp;U$1,APMdata,'1 APM'!$BW57,FALSE),IF($A57="Year to date",HLOOKUP("Year to date"&amp;U$1,APMdata,'1 APM'!$BW57,FALSE),HLOOKUP($C$4&amp;U$1,APMdata,'1 APM'!$BW57,FALSE)))</f>
        <v>177830.73257312999</v>
      </c>
      <c r="V57" s="186">
        <f>IF($A57="Quarter",HLOOKUP("Quarter"&amp;V$1,APMdata,'1 APM'!$BW57,FALSE),IF($A57="Year to date",HLOOKUP("Year to date"&amp;V$1,APMdata,'1 APM'!$BW57,FALSE),HLOOKUP($C$4&amp;V$1,APMdata,'1 APM'!$BW57,FALSE)))</f>
        <v>173699.77755162001</v>
      </c>
      <c r="W57" s="186">
        <f>IF($A57="Quarter",HLOOKUP("Quarter"&amp;W$1,APMdata,'1 APM'!$BW57,FALSE),IF($A57="Year to date",HLOOKUP("Year to date"&amp;W$1,APMdata,'1 APM'!$BW57,FALSE),HLOOKUP($C$4&amp;W$1,APMdata,'1 APM'!$BW57,FALSE)))</f>
        <v>170369.04129155006</v>
      </c>
      <c r="X57" s="186">
        <f>IF($A57="Quarter",HLOOKUP("Quarter"&amp;X$1,APMdata,'1 APM'!$BW57,FALSE),IF($A57="Year to date",HLOOKUP("Year to date"&amp;X$1,APMdata,'1 APM'!$BW57,FALSE),HLOOKUP($C$4&amp;X$1,APMdata,'1 APM'!$BW57,FALSE)))</f>
        <v>167290.09909082673</v>
      </c>
      <c r="Y57" s="186">
        <f>IF($A57="Quarter",HLOOKUP("Quarter"&amp;Y$1,APMdata,'1 APM'!$BW57,FALSE),IF($A57="Year to date",HLOOKUP("Year to date"&amp;Y$1,APMdata,'1 APM'!$BW57,FALSE),HLOOKUP($C$4&amp;Y$1,APMdata,'1 APM'!$BW57,FALSE)))</f>
        <v>162567.03839951014</v>
      </c>
      <c r="Z57" s="186">
        <f>IF($A57="Quarter",HLOOKUP("Quarter"&amp;Z$1,APMdata,'1 APM'!$BW57,FALSE),IF($A57="Year to date",HLOOKUP("Year to date"&amp;Z$1,APMdata,'1 APM'!$BW57,FALSE),HLOOKUP($C$4&amp;Z$1,APMdata,'1 APM'!$BW57,FALSE)))</f>
        <v>161258.65030000001</v>
      </c>
      <c r="AA57" s="186">
        <f>IF($A57="Quarter",HLOOKUP("Quarter"&amp;AA$1,APMdata,'1 APM'!$BW57,FALSE),IF($A57="Year to date",HLOOKUP("Year to date"&amp;AA$1,APMdata,'1 APM'!$BW57,FALSE),HLOOKUP($C$4&amp;AA$1,APMdata,'1 APM'!$BW57,FALSE)))</f>
        <v>160992.7836</v>
      </c>
      <c r="AB57" s="186">
        <f>IF($A57="Quarter",HLOOKUP("Quarter"&amp;AB$1,APMdata,'1 APM'!$BW57,FALSE),IF($A57="Year to date",HLOOKUP("Year to date"&amp;AB$1,APMdata,'1 APM'!$BW57,FALSE),HLOOKUP($C$4&amp;AB$1,APMdata,'1 APM'!$BW57,FALSE)))</f>
        <v>157956.06740085623</v>
      </c>
      <c r="AC57" s="186">
        <f>IF($A57="Quarter",HLOOKUP("Quarter"&amp;AC$1,APMdata,'1 APM'!$BW57,FALSE),IF($A57="Year to date",HLOOKUP("Year to date"&amp;AC$1,APMdata,'1 APM'!$BW57,FALSE),HLOOKUP($C$4&amp;AC$1,APMdata,'1 APM'!$BW57,FALSE)))</f>
        <v>153846</v>
      </c>
      <c r="AD57" s="186">
        <f>IF($A57="Quarter",HLOOKUP("Quarter"&amp;AD$1,APMdata,'1 APM'!$BW57,FALSE),IF($A57="Year to date",HLOOKUP("Year to date"&amp;AD$1,APMdata,'1 APM'!$BW57,FALSE),HLOOKUP($C$4&amp;AD$1,APMdata,'1 APM'!$BW57,FALSE)))</f>
        <v>150688.15955793203</v>
      </c>
      <c r="AE57" s="186">
        <f>IF($A57="Quarter",HLOOKUP("Quarter"&amp;AE$1,APMdata,'1 APM'!$BW57,FALSE),IF($A57="Year to date",HLOOKUP("Year to date"&amp;AE$1,APMdata,'1 APM'!$BW57,FALSE),HLOOKUP($C$4&amp;AE$1,APMdata,'1 APM'!$BW57,FALSE)))</f>
        <v>147309.94290146002</v>
      </c>
      <c r="AF57" s="186"/>
      <c r="AG57" s="191"/>
      <c r="AH57" s="186"/>
      <c r="AI57" s="191"/>
      <c r="AJ57" s="186"/>
      <c r="AK57" s="191"/>
      <c r="AL57" s="186"/>
      <c r="AM57" s="191"/>
      <c r="AN57" s="186"/>
      <c r="AO57" s="191"/>
      <c r="AP57" s="186"/>
      <c r="AQ57" s="191"/>
      <c r="AR57" s="186"/>
      <c r="AS57" s="191"/>
      <c r="AT57" s="186"/>
      <c r="AU57" s="191"/>
      <c r="AV57" s="186"/>
      <c r="AW57" s="191"/>
      <c r="AX57" s="186"/>
      <c r="AY57" s="191"/>
      <c r="AZ57" s="186"/>
      <c r="BA57" s="191"/>
      <c r="BB57" s="186"/>
      <c r="BC57" s="191"/>
      <c r="BD57" s="186"/>
      <c r="BE57" s="191"/>
      <c r="BF57" s="186"/>
      <c r="BG57" s="191"/>
      <c r="BH57" s="191"/>
      <c r="BI57" s="191"/>
      <c r="BJ57" s="191"/>
      <c r="BK57" s="191"/>
      <c r="BL57" s="191"/>
      <c r="BM57" s="191"/>
      <c r="BN57" s="191"/>
      <c r="BO57" s="191"/>
      <c r="BP57" s="191"/>
      <c r="BQ57" s="191"/>
      <c r="BR57" s="191"/>
      <c r="BS57" s="191"/>
      <c r="BT57" s="191"/>
      <c r="BU57" s="191"/>
      <c r="BV57" s="191"/>
      <c r="BW57">
        <v>57</v>
      </c>
    </row>
    <row r="58" spans="1:75" ht="12.75" customHeight="1">
      <c r="A58" t="s">
        <v>197</v>
      </c>
      <c r="B58" s="180"/>
      <c r="C58" s="200" t="s">
        <v>227</v>
      </c>
      <c r="D58" s="190">
        <f>IF($A58="Quarter",HLOOKUP("Quarter"&amp;D$1,APMdata,'1 APM'!$BW58,FALSE),IF($A58="Year to date",HLOOKUP("Year to date"&amp;D$1,APMdata,'1 APM'!$BW58,FALSE),HLOOKUP($C$4&amp;D$1,APMdata,'1 APM'!$BW58,FALSE)))</f>
        <v>235725.07875761989</v>
      </c>
      <c r="E58" s="190">
        <f>IF($A58="Quarter",HLOOKUP("Quarter"&amp;E$1,APMdata,'1 APM'!$BW58,FALSE),IF($A58="Year to date",HLOOKUP("Year to date"&amp;E$1,APMdata,'1 APM'!$BW58,FALSE),HLOOKUP($C$4&amp;E$1,APMdata,'1 APM'!$BW58,FALSE)))</f>
        <v>232497.78</v>
      </c>
      <c r="F58" s="190">
        <f>IF($A58="Quarter",HLOOKUP("Quarter"&amp;F$1,APMdata,'1 APM'!$BW58,FALSE),IF($A58="Year to date",HLOOKUP("Year to date"&amp;F$1,APMdata,'1 APM'!$BW58,FALSE),HLOOKUP($C$4&amp;F$1,APMdata,'1 APM'!$BW58,FALSE)))</f>
        <v>231167.87266174992</v>
      </c>
      <c r="G58" s="190">
        <f>IF($A58="Quarter",HLOOKUP("Quarter"&amp;G$1,APMdata,'1 APM'!$BW58,FALSE),IF($A58="Year to date",HLOOKUP("Year to date"&amp;G$1,APMdata,'1 APM'!$BW58,FALSE),HLOOKUP($C$4&amp;G$1,APMdata,'1 APM'!$BW58,FALSE)))</f>
        <v>205820.07316812003</v>
      </c>
      <c r="H58" s="190">
        <f>IF($A58="Quarter",HLOOKUP("Quarter"&amp;H$1,APMdata,'1 APM'!$BW58,FALSE),IF($A58="Year to date",HLOOKUP("Year to date"&amp;H$1,APMdata,'1 APM'!$BW58,FALSE),HLOOKUP($C$4&amp;H$1,APMdata,'1 APM'!$BW58,FALSE)))</f>
        <v>203649</v>
      </c>
      <c r="I58" s="190">
        <f>IF($A58="Quarter",HLOOKUP("Quarter"&amp;I$1,APMdata,'1 APM'!$BW58,FALSE),IF($A58="Year to date",HLOOKUP("Year to date"&amp;I$1,APMdata,'1 APM'!$BW58,FALSE),HLOOKUP($C$4&amp;I$1,APMdata,'1 APM'!$BW58,FALSE)))</f>
        <v>199408.18229103996</v>
      </c>
      <c r="J58" s="190">
        <f>IF($A58="Quarter",HLOOKUP("Quarter"&amp;J$1,APMdata,'1 APM'!$BW58,FALSE),IF($A58="Year to date",HLOOKUP("Year to date"&amp;J$1,APMdata,'1 APM'!$BW58,FALSE),HLOOKUP($C$4&amp;J$1,APMdata,'1 APM'!$BW58,FALSE)))</f>
        <v>198644.86696453998</v>
      </c>
      <c r="K58" s="190">
        <f>IF($A58="Quarter",HLOOKUP("Quarter"&amp;K$1,APMdata,'1 APM'!$BW58,FALSE),IF($A58="Year to date",HLOOKUP("Year to date"&amp;K$1,APMdata,'1 APM'!$BW58,FALSE),HLOOKUP($C$4&amp;K$1,APMdata,'1 APM'!$BW58,FALSE)))</f>
        <v>196858.04159684974</v>
      </c>
      <c r="L58" s="190">
        <f>IF($A58="Quarter",HLOOKUP("Quarter"&amp;L$1,APMdata,'1 APM'!$BW58,FALSE),IF($A58="Year to date",HLOOKUP("Year to date"&amp;L$1,APMdata,'1 APM'!$BW58,FALSE),HLOOKUP($C$4&amp;L$1,APMdata,'1 APM'!$BW58,FALSE)))</f>
        <v>194109.59400007996</v>
      </c>
      <c r="M58" s="190">
        <f>IF($A58="Quarter",HLOOKUP("Quarter"&amp;M$1,APMdata,'1 APM'!$BW58,FALSE),IF($A58="Year to date",HLOOKUP("Year to date"&amp;M$1,APMdata,'1 APM'!$BW58,FALSE),HLOOKUP($C$4&amp;M$1,APMdata,'1 APM'!$BW58,FALSE)))</f>
        <v>190287.29349999997</v>
      </c>
      <c r="N58" s="190">
        <f>IF($A58="Quarter",HLOOKUP("Quarter"&amp;N$1,APMdata,'1 APM'!$BW58,FALSE),IF($A58="Year to date",HLOOKUP("Year to date"&amp;N$1,APMdata,'1 APM'!$BW58,FALSE),HLOOKUP($C$4&amp;N$1,APMdata,'1 APM'!$BW58,FALSE)))</f>
        <v>188728.94554399999</v>
      </c>
      <c r="O58" s="190">
        <f>IF($A58="Quarter",HLOOKUP("Quarter"&amp;O$1,APMdata,'1 APM'!$BW58,FALSE),IF($A58="Year to date",HLOOKUP("Year to date"&amp;O$1,APMdata,'1 APM'!$BW58,FALSE),HLOOKUP($C$4&amp;O$1,APMdata,'1 APM'!$BW58,FALSE)))</f>
        <v>186699.84668592998</v>
      </c>
      <c r="P58" s="190">
        <f>IF($A58="Quarter",HLOOKUP("Quarter"&amp;P$1,APMdata,'1 APM'!$BW58,FALSE),IF($A58="Year to date",HLOOKUP("Year to date"&amp;P$1,APMdata,'1 APM'!$BW58,FALSE),HLOOKUP($C$4&amp;P$1,APMdata,'1 APM'!$BW58,FALSE)))</f>
        <v>183345.72237912996</v>
      </c>
      <c r="Q58" s="190">
        <f>IF($A58="Quarter",HLOOKUP("Quarter"&amp;Q$1,APMdata,'1 APM'!$BW58,FALSE),IF($A58="Year to date",HLOOKUP("Year to date"&amp;Q$1,APMdata,'1 APM'!$BW58,FALSE),HLOOKUP($C$4&amp;Q$1,APMdata,'1 APM'!$BW58,FALSE)))</f>
        <v>177830.73257312999</v>
      </c>
      <c r="R58" s="190">
        <f>IF($A58="Quarter",HLOOKUP("Quarter"&amp;R$1,APMdata,'1 APM'!$BW58,FALSE),IF($A58="Year to date",HLOOKUP("Year to date"&amp;R$1,APMdata,'1 APM'!$BW58,FALSE),HLOOKUP($C$4&amp;R$1,APMdata,'1 APM'!$BW58,FALSE)))</f>
        <v>173699.77755162001</v>
      </c>
      <c r="S58" s="190">
        <f>IF($A58="Quarter",HLOOKUP("Quarter"&amp;S$1,APMdata,'1 APM'!$BW58,FALSE),IF($A58="Year to date",HLOOKUP("Year to date"&amp;S$1,APMdata,'1 APM'!$BW58,FALSE),HLOOKUP($C$4&amp;S$1,APMdata,'1 APM'!$BW58,FALSE)))</f>
        <v>170369.45929168796</v>
      </c>
      <c r="T58" s="190">
        <f>IF($A58="Quarter",HLOOKUP("Quarter"&amp;T$1,APMdata,'1 APM'!$BW58,FALSE),IF($A58="Year to date",HLOOKUP("Year to date"&amp;T$1,APMdata,'1 APM'!$BW58,FALSE),HLOOKUP($C$4&amp;T$1,APMdata,'1 APM'!$BW58,FALSE)))</f>
        <v>167289.88909138678</v>
      </c>
      <c r="U58" s="190">
        <f>IF($A58="Quarter",HLOOKUP("Quarter"&amp;U$1,APMdata,'1 APM'!$BW58,FALSE),IF($A58="Year to date",HLOOKUP("Year to date"&amp;U$1,APMdata,'1 APM'!$BW58,FALSE),HLOOKUP($C$4&amp;U$1,APMdata,'1 APM'!$BW58,FALSE)))</f>
        <v>162566.98843422209</v>
      </c>
      <c r="V58" s="190">
        <f>IF($A58="Quarter",HLOOKUP("Quarter"&amp;V$1,APMdata,'1 APM'!$BW58,FALSE),IF($A58="Year to date",HLOOKUP("Year to date"&amp;V$1,APMdata,'1 APM'!$BW58,FALSE),HLOOKUP($C$4&amp;V$1,APMdata,'1 APM'!$BW58,FALSE)))</f>
        <v>161258.58197865885</v>
      </c>
      <c r="W58" s="190">
        <f>IF($A58="Quarter",HLOOKUP("Quarter"&amp;W$1,APMdata,'1 APM'!$BW58,FALSE),IF($A58="Year to date",HLOOKUP("Year to date"&amp;W$1,APMdata,'1 APM'!$BW58,FALSE),HLOOKUP($C$4&amp;W$1,APMdata,'1 APM'!$BW58,FALSE)))</f>
        <v>160992.78360000002</v>
      </c>
      <c r="X58" s="190">
        <f>IF($A58="Quarter",HLOOKUP("Quarter"&amp;X$1,APMdata,'1 APM'!$BW58,FALSE),IF($A58="Year to date",HLOOKUP("Year to date"&amp;X$1,APMdata,'1 APM'!$BW58,FALSE),HLOOKUP($C$4&amp;X$1,APMdata,'1 APM'!$BW58,FALSE)))</f>
        <v>157956.06740085623</v>
      </c>
      <c r="Y58" s="190">
        <f>IF($A58="Quarter",HLOOKUP("Quarter"&amp;Y$1,APMdata,'1 APM'!$BW58,FALSE),IF($A58="Year to date",HLOOKUP("Year to date"&amp;Y$1,APMdata,'1 APM'!$BW58,FALSE),HLOOKUP($C$4&amp;Y$1,APMdata,'1 APM'!$BW58,FALSE)))</f>
        <v>153845.74316593996</v>
      </c>
      <c r="Z58" s="190">
        <f>IF($A58="Quarter",HLOOKUP("Quarter"&amp;Z$1,APMdata,'1 APM'!$BW58,FALSE),IF($A58="Year to date",HLOOKUP("Year to date"&amp;Z$1,APMdata,'1 APM'!$BW58,FALSE),HLOOKUP($C$4&amp;Z$1,APMdata,'1 APM'!$BW58,FALSE)))</f>
        <v>150687.74644061932</v>
      </c>
      <c r="AA58" s="190">
        <f>IF($A58="Quarter",HLOOKUP("Quarter"&amp;AA$1,APMdata,'1 APM'!$BW58,FALSE),IF($A58="Year to date",HLOOKUP("Year to date"&amp;AA$1,APMdata,'1 APM'!$BW58,FALSE),HLOOKUP($C$4&amp;AA$1,APMdata,'1 APM'!$BW58,FALSE)))</f>
        <v>147309.9</v>
      </c>
      <c r="AB58" s="190">
        <f>IF($A58="Quarter",HLOOKUP("Quarter"&amp;AB$1,APMdata,'1 APM'!$BW58,FALSE),IF($A58="Year to date",HLOOKUP("Year to date"&amp;AB$1,APMdata,'1 APM'!$BW58,FALSE),HLOOKUP($C$4&amp;AB$1,APMdata,'1 APM'!$BW58,FALSE)))</f>
        <v>144336.74926297023</v>
      </c>
      <c r="AC58" s="190">
        <f>IF($A58="Quarter",HLOOKUP("Quarter"&amp;AC$1,APMdata,'1 APM'!$BW58,FALSE),IF($A58="Year to date",HLOOKUP("Year to date"&amp;AC$1,APMdata,'1 APM'!$BW58,FALSE),HLOOKUP($C$4&amp;AC$1,APMdata,'1 APM'!$BW58,FALSE)))</f>
        <v>141079</v>
      </c>
      <c r="AD58" s="190">
        <f>IF($A58="Quarter",HLOOKUP("Quarter"&amp;AD$1,APMdata,'1 APM'!$BW58,FALSE),IF($A58="Year to date",HLOOKUP("Year to date"&amp;AD$1,APMdata,'1 APM'!$BW58,FALSE),HLOOKUP($C$4&amp;AD$1,APMdata,'1 APM'!$BW58,FALSE)))</f>
        <v>140165.15885532982</v>
      </c>
      <c r="AE58" s="190">
        <f>IF($A58="Quarter",HLOOKUP("Quarter"&amp;AE$1,APMdata,'1 APM'!$BW58,FALSE),IF($A58="Year to date",HLOOKUP("Year to date"&amp;AE$1,APMdata,'1 APM'!$BW58,FALSE),HLOOKUP($C$4&amp;AE$1,APMdata,'1 APM'!$BW58,FALSE)))</f>
        <v>138152.57848746004</v>
      </c>
      <c r="AF58" s="190"/>
      <c r="AG58" s="201"/>
      <c r="AH58" s="190"/>
      <c r="AI58" s="201"/>
      <c r="AJ58" s="190"/>
      <c r="AK58" s="201"/>
      <c r="AL58" s="190"/>
      <c r="AM58" s="201"/>
      <c r="AN58" s="190"/>
      <c r="AO58" s="201"/>
      <c r="AP58" s="190"/>
      <c r="AQ58" s="201"/>
      <c r="AR58" s="190"/>
      <c r="AS58" s="201"/>
      <c r="AT58" s="190"/>
      <c r="AU58" s="201"/>
      <c r="AV58" s="190"/>
      <c r="AW58" s="201"/>
      <c r="AX58" s="190"/>
      <c r="AY58" s="201"/>
      <c r="AZ58" s="190"/>
      <c r="BA58" s="201"/>
      <c r="BB58" s="190"/>
      <c r="BC58" s="201"/>
      <c r="BD58" s="190"/>
      <c r="BE58" s="201"/>
      <c r="BF58" s="190"/>
      <c r="BG58" s="201"/>
      <c r="BH58" s="201"/>
      <c r="BI58" s="201"/>
      <c r="BJ58" s="201"/>
      <c r="BK58" s="201"/>
      <c r="BL58" s="201"/>
      <c r="BM58" s="201"/>
      <c r="BN58" s="201"/>
      <c r="BO58" s="201"/>
      <c r="BP58" s="201"/>
      <c r="BQ58" s="201"/>
      <c r="BR58" s="201"/>
      <c r="BS58" s="201"/>
      <c r="BT58" s="201"/>
      <c r="BU58" s="201"/>
      <c r="BV58" s="201"/>
      <c r="BW58">
        <v>58</v>
      </c>
    </row>
    <row r="59" spans="1:75" ht="12.75" customHeight="1">
      <c r="A59" t="s">
        <v>197</v>
      </c>
      <c r="B59" s="180"/>
      <c r="C59" s="197" t="s">
        <v>228</v>
      </c>
      <c r="D59" s="186">
        <f>IF($A59="Quarter",HLOOKUP("Quarter"&amp;D$1,APMdata,'1 APM'!$BW59,FALSE),IF($A59="Year to date",HLOOKUP("Year to date"&amp;D$1,APMdata,'1 APM'!$BW59,FALSE),HLOOKUP($C$4&amp;D$1,APMdata,'1 APM'!$BW59,FALSE)))</f>
        <v>8406.5738365290163</v>
      </c>
      <c r="E59" s="186">
        <f>IF($A59="Quarter",HLOOKUP("Quarter"&amp;E$1,APMdata,'1 APM'!$BW59,FALSE),IF($A59="Year to date",HLOOKUP("Year to date"&amp;E$1,APMdata,'1 APM'!$BW59,FALSE),HLOOKUP($C$4&amp;E$1,APMdata,'1 APM'!$BW59,FALSE)))</f>
        <v>8196.1477718100068</v>
      </c>
      <c r="F59" s="186">
        <f>IF($A59="Quarter",HLOOKUP("Quarter"&amp;F$1,APMdata,'1 APM'!$BW59,FALSE),IF($A59="Year to date",HLOOKUP("Year to date"&amp;F$1,APMdata,'1 APM'!$BW59,FALSE),HLOOKUP($C$4&amp;F$1,APMdata,'1 APM'!$BW59,FALSE)))</f>
        <v>7346.3013832614815</v>
      </c>
      <c r="G59" s="186">
        <f>IF($A59="Quarter",HLOOKUP("Quarter"&amp;G$1,APMdata,'1 APM'!$BW59,FALSE),IF($A59="Year to date",HLOOKUP("Year to date"&amp;G$1,APMdata,'1 APM'!$BW59,FALSE),HLOOKUP($C$4&amp;G$1,APMdata,'1 APM'!$BW59,FALSE)))</f>
        <v>32539.356831879966</v>
      </c>
      <c r="H59" s="186">
        <f>IF($A59="Quarter",HLOOKUP("Quarter"&amp;H$1,APMdata,'1 APM'!$BW59,FALSE),IF($A59="Year to date",HLOOKUP("Year to date"&amp;H$1,APMdata,'1 APM'!$BW59,FALSE),HLOOKUP($C$4&amp;H$1,APMdata,'1 APM'!$BW59,FALSE)))</f>
        <v>32078</v>
      </c>
      <c r="I59" s="186">
        <f>IF($A59="Quarter",HLOOKUP("Quarter"&amp;I$1,APMdata,'1 APM'!$BW59,FALSE),IF($A59="Year to date",HLOOKUP("Year to date"&amp;I$1,APMdata,'1 APM'!$BW59,FALSE),HLOOKUP($C$4&amp;I$1,APMdata,'1 APM'!$BW59,FALSE)))</f>
        <v>33089.597708960035</v>
      </c>
      <c r="J59" s="186">
        <f>IF($A59="Quarter",HLOOKUP("Quarter"&amp;J$1,APMdata,'1 APM'!$BW59,FALSE),IF($A59="Year to date",HLOOKUP("Year to date"&amp;J$1,APMdata,'1 APM'!$BW59,FALSE),HLOOKUP($C$4&amp;J$1,APMdata,'1 APM'!$BW59,FALSE)))</f>
        <v>32523.005697209941</v>
      </c>
      <c r="K59" s="186">
        <f>IF($A59="Quarter",HLOOKUP("Quarter"&amp;K$1,APMdata,'1 APM'!$BW59,FALSE),IF($A59="Year to date",HLOOKUP("Year to date"&amp;K$1,APMdata,'1 APM'!$BW59,FALSE),HLOOKUP($C$4&amp;K$1,APMdata,'1 APM'!$BW59,FALSE)))</f>
        <v>8962.0315712702868</v>
      </c>
      <c r="L59" s="186">
        <f>IF($A59="Quarter",HLOOKUP("Quarter"&amp;L$1,APMdata,'1 APM'!$BW59,FALSE),IF($A59="Year to date",HLOOKUP("Year to date"&amp;L$1,APMdata,'1 APM'!$BW59,FALSE),HLOOKUP($C$4&amp;L$1,APMdata,'1 APM'!$BW59,FALSE)))</f>
        <v>9539.8898851699778</v>
      </c>
      <c r="M59" s="186">
        <f>IF($A59="Quarter",HLOOKUP("Quarter"&amp;M$1,APMdata,'1 APM'!$BW59,FALSE),IF($A59="Year to date",HLOOKUP("Year to date"&amp;M$1,APMdata,'1 APM'!$BW59,FALSE),HLOOKUP($C$4&amp;M$1,APMdata,'1 APM'!$BW59,FALSE)))</f>
        <v>9120.8887910399935</v>
      </c>
      <c r="N59" s="186">
        <f>IF($A59="Quarter",HLOOKUP("Quarter"&amp;N$1,APMdata,'1 APM'!$BW59,FALSE),IF($A59="Year to date",HLOOKUP("Year to date"&amp;N$1,APMdata,'1 APM'!$BW59,FALSE),HLOOKUP($C$4&amp;N$1,APMdata,'1 APM'!$BW59,FALSE)))</f>
        <v>9915.9214205399912</v>
      </c>
      <c r="O59" s="186">
        <f>IF($A59="Quarter",HLOOKUP("Quarter"&amp;O$1,APMdata,'1 APM'!$BW59,FALSE),IF($A59="Year to date",HLOOKUP("Year to date"&amp;O$1,APMdata,'1 APM'!$BW59,FALSE),HLOOKUP($C$4&amp;O$1,APMdata,'1 APM'!$BW59,FALSE)))</f>
        <v>10158.194910919759</v>
      </c>
      <c r="P59" s="186">
        <f>IF($A59="Quarter",HLOOKUP("Quarter"&amp;P$1,APMdata,'1 APM'!$BW59,FALSE),IF($A59="Year to date",HLOOKUP("Year to date"&amp;P$1,APMdata,'1 APM'!$BW59,FALSE),HLOOKUP($C$4&amp;P$1,APMdata,'1 APM'!$BW59,FALSE)))</f>
        <v>10763.871620949998</v>
      </c>
      <c r="Q59" s="186">
        <f>IF($A59="Quarter",HLOOKUP("Quarter"&amp;Q$1,APMdata,'1 APM'!$BW59,FALSE),IF($A59="Year to date",HLOOKUP("Year to date"&amp;Q$1,APMdata,'1 APM'!$BW59,FALSE),HLOOKUP($C$4&amp;Q$1,APMdata,'1 APM'!$BW59,FALSE)))</f>
        <v>12456.560926869977</v>
      </c>
      <c r="R59" s="186">
        <f>IF($A59="Quarter",HLOOKUP("Quarter"&amp;R$1,APMdata,'1 APM'!$BW59,FALSE),IF($A59="Year to date",HLOOKUP("Year to date"&amp;R$1,APMdata,'1 APM'!$BW59,FALSE),HLOOKUP($C$4&amp;R$1,APMdata,'1 APM'!$BW59,FALSE)))</f>
        <v>15029.167992379982</v>
      </c>
      <c r="S59" s="186">
        <f>IF($A59="Quarter",HLOOKUP("Quarter"&amp;S$1,APMdata,'1 APM'!$BW59,FALSE),IF($A59="Year to date",HLOOKUP("Year to date"&amp;S$1,APMdata,'1 APM'!$BW59,FALSE),HLOOKUP($C$4&amp;S$1,APMdata,'1 APM'!$BW59,FALSE)))</f>
        <v>16330.387394242018</v>
      </c>
      <c r="T59" s="186">
        <f>IF($A59="Quarter",HLOOKUP("Quarter"&amp;T$1,APMdata,'1 APM'!$BW59,FALSE),IF($A59="Year to date",HLOOKUP("Year to date"&amp;T$1,APMdata,'1 APM'!$BW59,FALSE),HLOOKUP($C$4&amp;T$1,APMdata,'1 APM'!$BW59,FALSE)))</f>
        <v>16055.833287743182</v>
      </c>
      <c r="U59" s="186">
        <f>IF($A59="Quarter",HLOOKUP("Quarter"&amp;U$1,APMdata,'1 APM'!$BW59,FALSE),IF($A59="Year to date",HLOOKUP("Year to date"&amp;U$1,APMdata,'1 APM'!$BW59,FALSE),HLOOKUP($C$4&amp;U$1,APMdata,'1 APM'!$BW59,FALSE)))</f>
        <v>15263.744138907903</v>
      </c>
      <c r="V59" s="186">
        <f>IF($A59="Quarter",HLOOKUP("Quarter"&amp;V$1,APMdata,'1 APM'!$BW59,FALSE),IF($A59="Year to date",HLOOKUP("Year to date"&amp;V$1,APMdata,'1 APM'!$BW59,FALSE),HLOOKUP($C$4&amp;V$1,APMdata,'1 APM'!$BW59,FALSE)))</f>
        <v>12441.195572961151</v>
      </c>
      <c r="W59" s="186">
        <f>IF($A59="Quarter",HLOOKUP("Quarter"&amp;W$1,APMdata,'1 APM'!$BW59,FALSE),IF($A59="Year to date",HLOOKUP("Year to date"&amp;W$1,APMdata,'1 APM'!$BW59,FALSE),HLOOKUP($C$4&amp;W$1,APMdata,'1 APM'!$BW59,FALSE)))</f>
        <v>9376.2576915500395</v>
      </c>
      <c r="X59" s="186">
        <f>IF($A59="Quarter",HLOOKUP("Quarter"&amp;X$1,APMdata,'1 APM'!$BW59,FALSE),IF($A59="Year to date",HLOOKUP("Year to date"&amp;X$1,APMdata,'1 APM'!$BW59,FALSE),HLOOKUP($C$4&amp;X$1,APMdata,'1 APM'!$BW59,FALSE)))</f>
        <v>9334.0316899704922</v>
      </c>
      <c r="Y59" s="186">
        <f>IF($A59="Quarter",HLOOKUP("Quarter"&amp;Y$1,APMdata,'1 APM'!$BW59,FALSE),IF($A59="Year to date",HLOOKUP("Year to date"&amp;Y$1,APMdata,'1 APM'!$BW59,FALSE),HLOOKUP($C$4&amp;Y$1,APMdata,'1 APM'!$BW59,FALSE)))</f>
        <v>8721.2952335701848</v>
      </c>
      <c r="Z59" s="186">
        <f>IF($A59="Quarter",HLOOKUP("Quarter"&amp;Z$1,APMdata,'1 APM'!$BW59,FALSE),IF($A59="Year to date",HLOOKUP("Year to date"&amp;Z$1,APMdata,'1 APM'!$BW59,FALSE),HLOOKUP($C$4&amp;Z$1,APMdata,'1 APM'!$BW59,FALSE)))</f>
        <v>10570.903859380691</v>
      </c>
      <c r="AA59" s="186">
        <f>IF($A59="Quarter",HLOOKUP("Quarter"&amp;AA$1,APMdata,'1 APM'!$BW59,FALSE),IF($A59="Year to date",HLOOKUP("Year to date"&amp;AA$1,APMdata,'1 APM'!$BW59,FALSE),HLOOKUP($C$4&amp;AA$1,APMdata,'1 APM'!$BW59,FALSE)))</f>
        <v>13682.883599999999</v>
      </c>
      <c r="AB59" s="186">
        <f>IF($A59="Quarter",HLOOKUP("Quarter"&amp;AB$1,APMdata,'1 APM'!$BW59,FALSE),IF($A59="Year to date",HLOOKUP("Year to date"&amp;AB$1,APMdata,'1 APM'!$BW59,FALSE),HLOOKUP($C$4&amp;AB$1,APMdata,'1 APM'!$BW59,FALSE)))</f>
        <v>13619.318137886003</v>
      </c>
      <c r="AC59" s="186">
        <f>IF($A59="Quarter",HLOOKUP("Quarter"&amp;AC$1,APMdata,'1 APM'!$BW59,FALSE),IF($A59="Year to date",HLOOKUP("Year to date"&amp;AC$1,APMdata,'1 APM'!$BW59,FALSE),HLOOKUP($C$4&amp;AC$1,APMdata,'1 APM'!$BW59,FALSE)))</f>
        <v>12767</v>
      </c>
      <c r="AD59" s="186">
        <f>IF($A59="Quarter",HLOOKUP("Quarter"&amp;AD$1,APMdata,'1 APM'!$BW59,FALSE),IF($A59="Year to date",HLOOKUP("Year to date"&amp;AD$1,APMdata,'1 APM'!$BW59,FALSE),HLOOKUP($C$4&amp;AD$1,APMdata,'1 APM'!$BW59,FALSE)))</f>
        <v>10523.000702602207</v>
      </c>
      <c r="AE59" s="186">
        <f>IF($A59="Quarter",HLOOKUP("Quarter"&amp;AE$1,APMdata,'1 APM'!$BW59,FALSE),IF($A59="Year to date",HLOOKUP("Year to date"&amp;AE$1,APMdata,'1 APM'!$BW59,FALSE),HLOOKUP($C$4&amp;AE$1,APMdata,'1 APM'!$BW59,FALSE)))</f>
        <v>9157.3644139999815</v>
      </c>
      <c r="AF59" s="186"/>
      <c r="AG59" s="191"/>
      <c r="AH59" s="186"/>
      <c r="AI59" s="191"/>
      <c r="AJ59" s="186"/>
      <c r="AK59" s="191"/>
      <c r="AL59" s="186"/>
      <c r="AM59" s="191"/>
      <c r="AN59" s="186"/>
      <c r="AO59" s="191"/>
      <c r="AP59" s="186"/>
      <c r="AQ59" s="191"/>
      <c r="AR59" s="186"/>
      <c r="AS59" s="191"/>
      <c r="AT59" s="186"/>
      <c r="AU59" s="191"/>
      <c r="AV59" s="186"/>
      <c r="AW59" s="191"/>
      <c r="AX59" s="186"/>
      <c r="AY59" s="191"/>
      <c r="AZ59" s="186"/>
      <c r="BA59" s="191"/>
      <c r="BB59" s="186"/>
      <c r="BC59" s="191"/>
      <c r="BD59" s="186"/>
      <c r="BE59" s="191"/>
      <c r="BF59" s="186"/>
      <c r="BG59" s="191"/>
      <c r="BH59" s="191"/>
      <c r="BI59" s="191"/>
      <c r="BJ59" s="191"/>
      <c r="BK59" s="191"/>
      <c r="BL59" s="191"/>
      <c r="BM59" s="191"/>
      <c r="BN59" s="191"/>
      <c r="BO59" s="191"/>
      <c r="BP59" s="191"/>
      <c r="BQ59" s="191"/>
      <c r="BR59" s="191"/>
      <c r="BS59" s="191"/>
      <c r="BT59" s="191"/>
      <c r="BU59" s="191"/>
      <c r="BV59" s="191"/>
      <c r="BW59">
        <v>59</v>
      </c>
    </row>
    <row r="60" spans="1:75" ht="12.75" customHeight="1">
      <c r="A60" t="s">
        <v>197</v>
      </c>
      <c r="B60" s="180"/>
      <c r="C60" s="202" t="s">
        <v>229</v>
      </c>
      <c r="D60" s="186">
        <f>IF($A60="Quarter",HLOOKUP("Quarter"&amp;D$1,APMdata,'1 APM'!$BW60,FALSE),IF($A60="Year to date",HLOOKUP("Year to date"&amp;D$1,APMdata,'1 APM'!$BW60,FALSE),HLOOKUP($C$4&amp;D$1,APMdata,'1 APM'!$BW60,FALSE)))</f>
        <v>235725.07875761989</v>
      </c>
      <c r="E60" s="186">
        <f>IF($A60="Quarter",HLOOKUP("Quarter"&amp;E$1,APMdata,'1 APM'!$BW60,FALSE),IF($A60="Year to date",HLOOKUP("Year to date"&amp;E$1,APMdata,'1 APM'!$BW60,FALSE),HLOOKUP($C$4&amp;E$1,APMdata,'1 APM'!$BW60,FALSE)))</f>
        <v>232497.78</v>
      </c>
      <c r="F60" s="186">
        <f>IF($A60="Quarter",HLOOKUP("Quarter"&amp;F$1,APMdata,'1 APM'!$BW60,FALSE),IF($A60="Year to date",HLOOKUP("Year to date"&amp;F$1,APMdata,'1 APM'!$BW60,FALSE),HLOOKUP($C$4&amp;F$1,APMdata,'1 APM'!$BW60,FALSE)))</f>
        <v>231167.87266174992</v>
      </c>
      <c r="G60" s="186">
        <f>IF($A60="Quarter",HLOOKUP("Quarter"&amp;G$1,APMdata,'1 APM'!$BW60,FALSE),IF($A60="Year to date",HLOOKUP("Year to date"&amp;G$1,APMdata,'1 APM'!$BW60,FALSE),HLOOKUP($C$4&amp;G$1,APMdata,'1 APM'!$BW60,FALSE)))</f>
        <v>205820.07316812003</v>
      </c>
      <c r="H60" s="186">
        <f>IF($A60="Quarter",HLOOKUP("Quarter"&amp;H$1,APMdata,'1 APM'!$BW60,FALSE),IF($A60="Year to date",HLOOKUP("Year to date"&amp;H$1,APMdata,'1 APM'!$BW60,FALSE),HLOOKUP($C$4&amp;H$1,APMdata,'1 APM'!$BW60,FALSE)))</f>
        <v>203649</v>
      </c>
      <c r="I60" s="186">
        <f>IF($A60="Quarter",HLOOKUP("Quarter"&amp;I$1,APMdata,'1 APM'!$BW60,FALSE),IF($A60="Year to date",HLOOKUP("Year to date"&amp;I$1,APMdata,'1 APM'!$BW60,FALSE),HLOOKUP($C$4&amp;I$1,APMdata,'1 APM'!$BW60,FALSE)))</f>
        <v>199408.18229103996</v>
      </c>
      <c r="J60" s="186">
        <f>IF($A60="Quarter",HLOOKUP("Quarter"&amp;J$1,APMdata,'1 APM'!$BW60,FALSE),IF($A60="Year to date",HLOOKUP("Year to date"&amp;J$1,APMdata,'1 APM'!$BW60,FALSE),HLOOKUP($C$4&amp;J$1,APMdata,'1 APM'!$BW60,FALSE)))</f>
        <v>198644.86696453998</v>
      </c>
      <c r="K60" s="186">
        <f>IF($A60="Quarter",HLOOKUP("Quarter"&amp;K$1,APMdata,'1 APM'!$BW60,FALSE),IF($A60="Year to date",HLOOKUP("Year to date"&amp;K$1,APMdata,'1 APM'!$BW60,FALSE),HLOOKUP($C$4&amp;K$1,APMdata,'1 APM'!$BW60,FALSE)))</f>
        <v>196858.04159684974</v>
      </c>
      <c r="L60" s="186">
        <f>IF($A60="Quarter",HLOOKUP("Quarter"&amp;L$1,APMdata,'1 APM'!$BW60,FALSE),IF($A60="Year to date",HLOOKUP("Year to date"&amp;L$1,APMdata,'1 APM'!$BW60,FALSE),HLOOKUP($C$4&amp;L$1,APMdata,'1 APM'!$BW60,FALSE)))</f>
        <v>194109.59400007996</v>
      </c>
      <c r="M60" s="186">
        <f>IF($A60="Quarter",HLOOKUP("Quarter"&amp;M$1,APMdata,'1 APM'!$BW60,FALSE),IF($A60="Year to date",HLOOKUP("Year to date"&amp;M$1,APMdata,'1 APM'!$BW60,FALSE),HLOOKUP($C$4&amp;M$1,APMdata,'1 APM'!$BW60,FALSE)))</f>
        <v>190287.29349999997</v>
      </c>
      <c r="N60" s="186">
        <f>IF($A60="Quarter",HLOOKUP("Quarter"&amp;N$1,APMdata,'1 APM'!$BW60,FALSE),IF($A60="Year to date",HLOOKUP("Year to date"&amp;N$1,APMdata,'1 APM'!$BW60,FALSE),HLOOKUP($C$4&amp;N$1,APMdata,'1 APM'!$BW60,FALSE)))</f>
        <v>188728.94554399999</v>
      </c>
      <c r="O60" s="186">
        <f>IF($A60="Quarter",HLOOKUP("Quarter"&amp;O$1,APMdata,'1 APM'!$BW60,FALSE),IF($A60="Year to date",HLOOKUP("Year to date"&amp;O$1,APMdata,'1 APM'!$BW60,FALSE),HLOOKUP($C$4&amp;O$1,APMdata,'1 APM'!$BW60,FALSE)))</f>
        <v>186699.84668592998</v>
      </c>
      <c r="P60" s="186">
        <f>IF($A60="Quarter",HLOOKUP("Quarter"&amp;P$1,APMdata,'1 APM'!$BW60,FALSE),IF($A60="Year to date",HLOOKUP("Year to date"&amp;P$1,APMdata,'1 APM'!$BW60,FALSE),HLOOKUP($C$4&amp;P$1,APMdata,'1 APM'!$BW60,FALSE)))</f>
        <v>183345.72237912996</v>
      </c>
      <c r="Q60" s="186">
        <f>IF($A60="Quarter",HLOOKUP("Quarter"&amp;Q$1,APMdata,'1 APM'!$BW60,FALSE),IF($A60="Year to date",HLOOKUP("Year to date"&amp;Q$1,APMdata,'1 APM'!$BW60,FALSE),HLOOKUP($C$4&amp;Q$1,APMdata,'1 APM'!$BW60,FALSE)))</f>
        <v>177830.73257312999</v>
      </c>
      <c r="R60" s="186">
        <f>IF($A60="Quarter",HLOOKUP("Quarter"&amp;R$1,APMdata,'1 APM'!$BW60,FALSE),IF($A60="Year to date",HLOOKUP("Year to date"&amp;R$1,APMdata,'1 APM'!$BW60,FALSE),HLOOKUP($C$4&amp;R$1,APMdata,'1 APM'!$BW60,FALSE)))</f>
        <v>173699.77755162001</v>
      </c>
      <c r="S60" s="186">
        <f>IF($A60="Quarter",HLOOKUP("Quarter"&amp;S$1,APMdata,'1 APM'!$BW60,FALSE),IF($A60="Year to date",HLOOKUP("Year to date"&amp;S$1,APMdata,'1 APM'!$BW60,FALSE),HLOOKUP($C$4&amp;S$1,APMdata,'1 APM'!$BW60,FALSE)))</f>
        <v>170369.45929168796</v>
      </c>
      <c r="T60" s="186">
        <f>IF($A60="Quarter",HLOOKUP("Quarter"&amp;T$1,APMdata,'1 APM'!$BW60,FALSE),IF($A60="Year to date",HLOOKUP("Year to date"&amp;T$1,APMdata,'1 APM'!$BW60,FALSE),HLOOKUP($C$4&amp;T$1,APMdata,'1 APM'!$BW60,FALSE)))</f>
        <v>167289.88909138678</v>
      </c>
      <c r="U60" s="186">
        <f>IF($A60="Quarter",HLOOKUP("Quarter"&amp;U$1,APMdata,'1 APM'!$BW60,FALSE),IF($A60="Year to date",HLOOKUP("Year to date"&amp;U$1,APMdata,'1 APM'!$BW60,FALSE),HLOOKUP($C$4&amp;U$1,APMdata,'1 APM'!$BW60,FALSE)))</f>
        <v>162566.98843422209</v>
      </c>
      <c r="V60" s="186">
        <f>IF($A60="Quarter",HLOOKUP("Quarter"&amp;V$1,APMdata,'1 APM'!$BW60,FALSE),IF($A60="Year to date",HLOOKUP("Year to date"&amp;V$1,APMdata,'1 APM'!$BW60,FALSE),HLOOKUP($C$4&amp;V$1,APMdata,'1 APM'!$BW60,FALSE)))</f>
        <v>161258.58197865885</v>
      </c>
      <c r="W60" s="186">
        <f>IF($A60="Quarter",HLOOKUP("Quarter"&amp;W$1,APMdata,'1 APM'!$BW60,FALSE),IF($A60="Year to date",HLOOKUP("Year to date"&amp;W$1,APMdata,'1 APM'!$BW60,FALSE),HLOOKUP($C$4&amp;W$1,APMdata,'1 APM'!$BW60,FALSE)))</f>
        <v>160992.78360000002</v>
      </c>
      <c r="X60" s="186">
        <f>IF($A60="Quarter",HLOOKUP("Quarter"&amp;X$1,APMdata,'1 APM'!$BW60,FALSE),IF($A60="Year to date",HLOOKUP("Year to date"&amp;X$1,APMdata,'1 APM'!$BW60,FALSE),HLOOKUP($C$4&amp;X$1,APMdata,'1 APM'!$BW60,FALSE)))</f>
        <v>157956.06740085623</v>
      </c>
      <c r="Y60" s="186">
        <f>IF($A60="Quarter",HLOOKUP("Quarter"&amp;Y$1,APMdata,'1 APM'!$BW60,FALSE),IF($A60="Year to date",HLOOKUP("Year to date"&amp;Y$1,APMdata,'1 APM'!$BW60,FALSE),HLOOKUP($C$4&amp;Y$1,APMdata,'1 APM'!$BW60,FALSE)))</f>
        <v>153845.74316593996</v>
      </c>
      <c r="Z60" s="186">
        <f>IF($A60="Quarter",HLOOKUP("Quarter"&amp;Z$1,APMdata,'1 APM'!$BW60,FALSE),IF($A60="Year to date",HLOOKUP("Year to date"&amp;Z$1,APMdata,'1 APM'!$BW60,FALSE),HLOOKUP($C$4&amp;Z$1,APMdata,'1 APM'!$BW60,FALSE)))</f>
        <v>150687.74644061932</v>
      </c>
      <c r="AA60" s="186">
        <f>IF($A60="Quarter",HLOOKUP("Quarter"&amp;AA$1,APMdata,'1 APM'!$BW60,FALSE),IF($A60="Year to date",HLOOKUP("Year to date"&amp;AA$1,APMdata,'1 APM'!$BW60,FALSE),HLOOKUP($C$4&amp;AA$1,APMdata,'1 APM'!$BW60,FALSE)))</f>
        <v>147309.9</v>
      </c>
      <c r="AB60" s="186">
        <f>IF($A60="Quarter",HLOOKUP("Quarter"&amp;AB$1,APMdata,'1 APM'!$BW60,FALSE),IF($A60="Year to date",HLOOKUP("Year to date"&amp;AB$1,APMdata,'1 APM'!$BW60,FALSE),HLOOKUP($C$4&amp;AB$1,APMdata,'1 APM'!$BW60,FALSE)))</f>
        <v>144336.74926297023</v>
      </c>
      <c r="AC60" s="186">
        <f>IF($A60="Quarter",HLOOKUP("Quarter"&amp;AC$1,APMdata,'1 APM'!$BW60,FALSE),IF($A60="Year to date",HLOOKUP("Year to date"&amp;AC$1,APMdata,'1 APM'!$BW60,FALSE),HLOOKUP($C$4&amp;AC$1,APMdata,'1 APM'!$BW60,FALSE)))</f>
        <v>141079</v>
      </c>
      <c r="AD60" s="186">
        <f>IF($A60="Quarter",HLOOKUP("Quarter"&amp;AD$1,APMdata,'1 APM'!$BW60,FALSE),IF($A60="Year to date",HLOOKUP("Year to date"&amp;AD$1,APMdata,'1 APM'!$BW60,FALSE),HLOOKUP($C$4&amp;AD$1,APMdata,'1 APM'!$BW60,FALSE)))</f>
        <v>140165.15885532982</v>
      </c>
      <c r="AE60" s="186">
        <f>IF($A60="Quarter",HLOOKUP("Quarter"&amp;AE$1,APMdata,'1 APM'!$BW60,FALSE),IF($A60="Year to date",HLOOKUP("Year to date"&amp;AE$1,APMdata,'1 APM'!$BW60,FALSE),HLOOKUP($C$4&amp;AE$1,APMdata,'1 APM'!$BW60,FALSE)))</f>
        <v>138152.57848746004</v>
      </c>
      <c r="AF60" s="186"/>
      <c r="AG60" s="191"/>
      <c r="AH60" s="186"/>
      <c r="AI60" s="191"/>
      <c r="AJ60" s="186"/>
      <c r="AK60" s="191"/>
      <c r="AL60" s="186"/>
      <c r="AM60" s="191"/>
      <c r="AN60" s="186"/>
      <c r="AO60" s="191"/>
      <c r="AP60" s="186"/>
      <c r="AQ60" s="191"/>
      <c r="AR60" s="186"/>
      <c r="AS60" s="191"/>
      <c r="AT60" s="186"/>
      <c r="AU60" s="191"/>
      <c r="AV60" s="186"/>
      <c r="AW60" s="191"/>
      <c r="AX60" s="186"/>
      <c r="AY60" s="191"/>
      <c r="AZ60" s="186"/>
      <c r="BA60" s="191"/>
      <c r="BB60" s="186"/>
      <c r="BC60" s="191"/>
      <c r="BD60" s="186"/>
      <c r="BE60" s="191"/>
      <c r="BF60" s="186"/>
      <c r="BG60" s="191"/>
      <c r="BH60" s="191"/>
      <c r="BI60" s="191"/>
      <c r="BJ60" s="191"/>
      <c r="BK60" s="191"/>
      <c r="BL60" s="191"/>
      <c r="BM60" s="191"/>
      <c r="BN60" s="191"/>
      <c r="BO60" s="191"/>
      <c r="BP60" s="191"/>
      <c r="BQ60" s="191"/>
      <c r="BR60" s="191"/>
      <c r="BS60" s="191"/>
      <c r="BT60" s="191"/>
      <c r="BU60" s="191"/>
      <c r="BV60" s="191"/>
      <c r="BW60">
        <v>60</v>
      </c>
    </row>
    <row r="61" spans="1:75" ht="12.75" customHeight="1" thickBot="1">
      <c r="A61" t="s">
        <v>197</v>
      </c>
      <c r="B61" s="232" t="s">
        <v>892</v>
      </c>
      <c r="C61" s="203" t="s">
        <v>230</v>
      </c>
      <c r="D61" s="194">
        <f>IF($A61="Quarter",HLOOKUP("Quarter"&amp;D$1,APMdata,'1 APM'!$BW61,FALSE),IF($A61="Year to date",HLOOKUP("Year to date"&amp;D$1,APMdata,'1 APM'!$BW61,FALSE),HLOOKUP($C$4&amp;D$1,APMdata,'1 APM'!$BW61,FALSE)))</f>
        <v>3.5662619695942178E-2</v>
      </c>
      <c r="E61" s="194">
        <f>IF($A61="Quarter",HLOOKUP("Quarter"&amp;E$1,APMdata,'1 APM'!$BW61,FALSE),IF($A61="Year to date",HLOOKUP("Year to date"&amp;E$1,APMdata,'1 APM'!$BW61,FALSE),HLOOKUP($C$4&amp;E$1,APMdata,'1 APM'!$BW61,FALSE)))</f>
        <v>3.5252585086231823E-2</v>
      </c>
      <c r="F61" s="194">
        <f>IF($A61="Quarter",HLOOKUP("Quarter"&amp;F$1,APMdata,'1 APM'!$BW61,FALSE),IF($A61="Year to date",HLOOKUP("Year to date"&amp;F$1,APMdata,'1 APM'!$BW61,FALSE),HLOOKUP($C$4&amp;F$1,APMdata,'1 APM'!$BW61,FALSE)))</f>
        <v>3.1779075953217585E-2</v>
      </c>
      <c r="G61" s="194">
        <f>IF($A61="Quarter",HLOOKUP("Quarter"&amp;G$1,APMdata,'1 APM'!$BW61,FALSE),IF($A61="Year to date",HLOOKUP("Year to date"&amp;G$1,APMdata,'1 APM'!$BW61,FALSE),HLOOKUP($C$4&amp;G$1,APMdata,'1 APM'!$BW61,FALSE)))</f>
        <v>0.15809612896843564</v>
      </c>
      <c r="H61" s="194">
        <f>IF($A61="Quarter",HLOOKUP("Quarter"&amp;H$1,APMdata,'1 APM'!$BW61,FALSE),IF($A61="Year to date",HLOOKUP("Year to date"&amp;H$1,APMdata,'1 APM'!$BW61,FALSE),HLOOKUP($C$4&amp;H$1,APMdata,'1 APM'!$BW61,FALSE)))</f>
        <v>0.158</v>
      </c>
      <c r="I61" s="194">
        <f>IF($A61="Quarter",HLOOKUP("Quarter"&amp;I$1,APMdata,'1 APM'!$BW61,FALSE),IF($A61="Year to date",HLOOKUP("Year to date"&amp;I$1,APMdata,'1 APM'!$BW61,FALSE),HLOOKUP($C$4&amp;I$1,APMdata,'1 APM'!$BW61,FALSE)))</f>
        <v>0.16593901678851447</v>
      </c>
      <c r="J61" s="194">
        <f>IF($A61="Quarter",HLOOKUP("Quarter"&amp;J$1,APMdata,'1 APM'!$BW61,FALSE),IF($A61="Year to date",HLOOKUP("Year to date"&amp;J$1,APMdata,'1 APM'!$BW61,FALSE),HLOOKUP($C$4&amp;J$1,APMdata,'1 APM'!$BW61,FALSE)))</f>
        <v>0.16372436999852411</v>
      </c>
      <c r="K61" s="194">
        <f>IF($A61="Quarter",HLOOKUP("Quarter"&amp;K$1,APMdata,'1 APM'!$BW61,FALSE),IF($A61="Year to date",HLOOKUP("Year to date"&amp;K$1,APMdata,'1 APM'!$BW61,FALSE),HLOOKUP($C$4&amp;K$1,APMdata,'1 APM'!$BW61,FALSE)))</f>
        <v>4.552535166241186E-2</v>
      </c>
      <c r="L61" s="194">
        <f>IF($A61="Quarter",HLOOKUP("Quarter"&amp;L$1,APMdata,'1 APM'!$BW61,FALSE),IF($A61="Year to date",HLOOKUP("Year to date"&amp;L$1,APMdata,'1 APM'!$BW61,FALSE),HLOOKUP($C$4&amp;L$1,APMdata,'1 APM'!$BW61,FALSE)))</f>
        <v>4.9146926169790703E-2</v>
      </c>
      <c r="M61" s="194">
        <f>IF($A61="Quarter",HLOOKUP("Quarter"&amp;M$1,APMdata,'1 APM'!$BW61,FALSE),IF($A61="Year to date",HLOOKUP("Year to date"&amp;M$1,APMdata,'1 APM'!$BW61,FALSE),HLOOKUP($C$4&amp;M$1,APMdata,'1 APM'!$BW61,FALSE)))</f>
        <v>4.7932200954027414E-2</v>
      </c>
      <c r="N61" s="194">
        <f>IF($A61="Quarter",HLOOKUP("Quarter"&amp;N$1,APMdata,'1 APM'!$BW61,FALSE),IF($A61="Year to date",HLOOKUP("Year to date"&amp;N$1,APMdata,'1 APM'!$BW61,FALSE),HLOOKUP($C$4&amp;N$1,APMdata,'1 APM'!$BW61,FALSE)))</f>
        <v>5.2540543751558276E-2</v>
      </c>
      <c r="O61" s="194">
        <f>IF($A61="Quarter",HLOOKUP("Quarter"&amp;O$1,APMdata,'1 APM'!$BW61,FALSE),IF($A61="Year to date",HLOOKUP("Year to date"&amp;O$1,APMdata,'1 APM'!$BW61,FALSE),HLOOKUP($C$4&amp;O$1,APMdata,'1 APM'!$BW61,FALSE)))</f>
        <v>5.4409230062240313E-2</v>
      </c>
      <c r="P61" s="194">
        <f>IF($A61="Quarter",HLOOKUP("Quarter"&amp;P$1,APMdata,'1 APM'!$BW61,FALSE),IF($A61="Year to date",HLOOKUP("Year to date"&amp;P$1,APMdata,'1 APM'!$BW61,FALSE),HLOOKUP($C$4&amp;P$1,APMdata,'1 APM'!$BW61,FALSE)))</f>
        <v>5.8708059731505564E-2</v>
      </c>
      <c r="Q61" s="194">
        <f>IF($A61="Quarter",HLOOKUP("Quarter"&amp;Q$1,APMdata,'1 APM'!$BW61,FALSE),IF($A61="Year to date",HLOOKUP("Year to date"&amp;Q$1,APMdata,'1 APM'!$BW61,FALSE),HLOOKUP($C$4&amp;Q$1,APMdata,'1 APM'!$BW61,FALSE)))</f>
        <v>7.0047290176614554E-2</v>
      </c>
      <c r="R61" s="194">
        <f>IF($A61="Quarter",HLOOKUP("Quarter"&amp;R$1,APMdata,'1 APM'!$BW61,FALSE),IF($A61="Year to date",HLOOKUP("Year to date"&amp;R$1,APMdata,'1 APM'!$BW61,FALSE),HLOOKUP($C$4&amp;R$1,APMdata,'1 APM'!$BW61,FALSE)))</f>
        <v>8.6523818304336184E-2</v>
      </c>
      <c r="S61" s="194">
        <f>IF($A61="Quarter",HLOOKUP("Quarter"&amp;S$1,APMdata,'1 APM'!$BW61,FALSE),IF($A61="Year to date",HLOOKUP("Year to date"&amp;S$1,APMdata,'1 APM'!$BW61,FALSE),HLOOKUP($C$4&amp;S$1,APMdata,'1 APM'!$BW61,FALSE)))</f>
        <v>9.5852786421555244E-2</v>
      </c>
      <c r="T61" s="194">
        <f>IF($A61="Quarter",HLOOKUP("Quarter"&amp;T$1,APMdata,'1 APM'!$BW61,FALSE),IF($A61="Year to date",HLOOKUP("Year to date"&amp;T$1,APMdata,'1 APM'!$BW61,FALSE),HLOOKUP($C$4&amp;T$1,APMdata,'1 APM'!$BW61,FALSE)))</f>
        <v>9.5976112931560581E-2</v>
      </c>
      <c r="U61" s="194">
        <f>IF($A61="Quarter",HLOOKUP("Quarter"&amp;U$1,APMdata,'1 APM'!$BW61,FALSE),IF($A61="Year to date",HLOOKUP("Year to date"&amp;U$1,APMdata,'1 APM'!$BW61,FALSE),HLOOKUP($C$4&amp;U$1,APMdata,'1 APM'!$BW61,FALSE)))</f>
        <v>9.3892027440023132E-2</v>
      </c>
      <c r="V61" s="194">
        <f>IF($A61="Quarter",HLOOKUP("Quarter"&amp;V$1,APMdata,'1 APM'!$BW61,FALSE),IF($A61="Year to date",HLOOKUP("Year to date"&amp;V$1,APMdata,'1 APM'!$BW61,FALSE),HLOOKUP($C$4&amp;V$1,APMdata,'1 APM'!$BW61,FALSE)))</f>
        <v>7.7150595151628171E-2</v>
      </c>
      <c r="W61" s="194">
        <f>IF($A61="Quarter",HLOOKUP("Quarter"&amp;W$1,APMdata,'1 APM'!$BW61,FALSE),IF($A61="Year to date",HLOOKUP("Year to date"&amp;W$1,APMdata,'1 APM'!$BW61,FALSE),HLOOKUP($C$4&amp;W$1,APMdata,'1 APM'!$BW61,FALSE)))</f>
        <v>5.824023587818776E-2</v>
      </c>
      <c r="X61" s="194">
        <f>IF($A61="Quarter",HLOOKUP("Quarter"&amp;X$1,APMdata,'1 APM'!$BW61,FALSE),IF($A61="Year to date",HLOOKUP("Year to date"&amp;X$1,APMdata,'1 APM'!$BW61,FALSE),HLOOKUP($C$4&amp;X$1,APMdata,'1 APM'!$BW61,FALSE)))</f>
        <v>5.9092580890120941E-2</v>
      </c>
      <c r="Y61" s="194">
        <f>IF($A61="Quarter",HLOOKUP("Quarter"&amp;Y$1,APMdata,'1 APM'!$BW61,FALSE),IF($A61="Year to date",HLOOKUP("Year to date"&amp;Y$1,APMdata,'1 APM'!$BW61,FALSE),HLOOKUP($C$4&amp;Y$1,APMdata,'1 APM'!$BW61,FALSE)))</f>
        <v>5.668857034388846E-2</v>
      </c>
      <c r="Z61" s="194">
        <f>IF($A61="Quarter",HLOOKUP("Quarter"&amp;Z$1,APMdata,'1 APM'!$BW61,FALSE),IF($A61="Year to date",HLOOKUP("Year to date"&amp;Z$1,APMdata,'1 APM'!$BW61,FALSE),HLOOKUP($C$4&amp;Z$1,APMdata,'1 APM'!$BW61,FALSE)))</f>
        <v>7.0151051489420926E-2</v>
      </c>
      <c r="AA61" s="194">
        <f>IF($A61="Quarter",HLOOKUP("Quarter"&amp;AA$1,APMdata,'1 APM'!$BW61,FALSE),IF($A61="Year to date",HLOOKUP("Year to date"&amp;AA$1,APMdata,'1 APM'!$BW61,FALSE),HLOOKUP($C$4&amp;AA$1,APMdata,'1 APM'!$BW61,FALSE)))</f>
        <v>9.2899999999999996E-2</v>
      </c>
      <c r="AB61" s="194">
        <f>IF($A61="Quarter",HLOOKUP("Quarter"&amp;AB$1,APMdata,'1 APM'!$BW61,FALSE),IF($A61="Year to date",HLOOKUP("Year to date"&amp;AB$1,APMdata,'1 APM'!$BW61,FALSE),HLOOKUP($C$4&amp;AB$1,APMdata,'1 APM'!$BW61,FALSE)))</f>
        <v>9.4357938691501733E-2</v>
      </c>
      <c r="AC61" s="194">
        <f>IF($A61="Quarter",HLOOKUP("Quarter"&amp;AC$1,APMdata,'1 APM'!$BW61,FALSE),IF($A61="Year to date",HLOOKUP("Year to date"&amp;AC$1,APMdata,'1 APM'!$BW61,FALSE),HLOOKUP($C$4&amp;AC$1,APMdata,'1 APM'!$BW61,FALSE)))</f>
        <v>0.09</v>
      </c>
      <c r="AD61" s="194">
        <f>IF($A61="Quarter",HLOOKUP("Quarter"&amp;AD$1,APMdata,'1 APM'!$BW61,FALSE),IF($A61="Year to date",HLOOKUP("Year to date"&amp;AD$1,APMdata,'1 APM'!$BW61,FALSE),HLOOKUP($C$4&amp;AD$1,APMdata,'1 APM'!$BW61,FALSE)))</f>
        <v>7.5075723443251863E-2</v>
      </c>
      <c r="AE61" s="194">
        <f>IF($A61="Quarter",HLOOKUP("Quarter"&amp;AE$1,APMdata,'1 APM'!$BW61,FALSE),IF($A61="Year to date",HLOOKUP("Year to date"&amp;AE$1,APMdata,'1 APM'!$BW61,FALSE),HLOOKUP($C$4&amp;AE$1,APMdata,'1 APM'!$BW61,FALSE)))</f>
        <v>6.6284426351341574E-2</v>
      </c>
      <c r="AF61" s="194"/>
      <c r="AG61" s="196"/>
      <c r="AH61" s="194"/>
      <c r="AI61" s="196"/>
      <c r="AJ61" s="194"/>
      <c r="AK61" s="196"/>
      <c r="AL61" s="194"/>
      <c r="AM61" s="196"/>
      <c r="AN61" s="194"/>
      <c r="AO61" s="196"/>
      <c r="AP61" s="194"/>
      <c r="AQ61" s="196"/>
      <c r="AR61" s="194"/>
      <c r="AS61" s="196"/>
      <c r="AT61" s="194"/>
      <c r="AU61" s="196"/>
      <c r="AV61" s="194"/>
      <c r="AW61" s="196"/>
      <c r="AX61" s="194"/>
      <c r="AY61" s="196"/>
      <c r="AZ61" s="194"/>
      <c r="BA61" s="196"/>
      <c r="BB61" s="194"/>
      <c r="BC61" s="196"/>
      <c r="BD61" s="194"/>
      <c r="BE61" s="196"/>
      <c r="BF61" s="194"/>
      <c r="BG61" s="196"/>
      <c r="BH61" s="196"/>
      <c r="BI61" s="196"/>
      <c r="BJ61" s="196"/>
      <c r="BK61" s="196"/>
      <c r="BL61" s="196"/>
      <c r="BM61" s="196"/>
      <c r="BN61" s="196"/>
      <c r="BO61" s="196"/>
      <c r="BP61" s="196"/>
      <c r="BQ61" s="196"/>
      <c r="BR61" s="196"/>
      <c r="BS61" s="196"/>
      <c r="BT61" s="196"/>
      <c r="BU61" s="196"/>
      <c r="BV61" s="196"/>
      <c r="BW61">
        <v>61</v>
      </c>
    </row>
    <row r="62" spans="1:75" ht="12.75" customHeight="1">
      <c r="B62" s="180"/>
      <c r="C62" s="183"/>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1"/>
      <c r="BR62" s="191"/>
      <c r="BS62" s="191"/>
      <c r="BT62" s="191"/>
      <c r="BU62" s="191"/>
      <c r="BV62" s="191"/>
      <c r="BW62">
        <v>62</v>
      </c>
    </row>
    <row r="63" spans="1:75" ht="12.75" customHeight="1">
      <c r="B63" s="180"/>
      <c r="C63" s="183"/>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191"/>
      <c r="BD63" s="191"/>
      <c r="BE63" s="191"/>
      <c r="BF63" s="191"/>
      <c r="BG63" s="191"/>
      <c r="BH63" s="191"/>
      <c r="BI63" s="191"/>
      <c r="BJ63" s="191"/>
      <c r="BK63" s="191"/>
      <c r="BL63" s="191"/>
      <c r="BM63" s="191"/>
      <c r="BN63" s="191"/>
      <c r="BO63" s="191"/>
      <c r="BP63" s="191"/>
      <c r="BQ63" s="191"/>
      <c r="BR63" s="191"/>
      <c r="BS63" s="191"/>
      <c r="BT63" s="191"/>
      <c r="BU63" s="191"/>
      <c r="BV63" s="191"/>
      <c r="BW63">
        <v>63</v>
      </c>
    </row>
    <row r="64" spans="1:75" ht="12.75" customHeight="1">
      <c r="B64" s="180"/>
      <c r="C64" s="183"/>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v>64</v>
      </c>
    </row>
    <row r="65" spans="1:75" ht="12.75" customHeight="1">
      <c r="A65" t="s">
        <v>197</v>
      </c>
      <c r="B65" s="180"/>
      <c r="C65" s="183" t="s">
        <v>221</v>
      </c>
      <c r="D65" s="186">
        <f>IF($A65="Quarter",HLOOKUP("Quarter"&amp;D$1,APMdata,'1 APM'!$BW65,FALSE),IF($A65="Year to date",HLOOKUP("Year to date"&amp;D$1,APMdata,'1 APM'!$BW65,FALSE),HLOOKUP($C$4&amp;D$1,APMdata,'1 APM'!$BW65,FALSE)))</f>
        <v>164441.76359414891</v>
      </c>
      <c r="E65" s="186">
        <f>IF($A65="Quarter",HLOOKUP("Quarter"&amp;E$1,APMdata,'1 APM'!$BW65,FALSE),IF($A65="Year to date",HLOOKUP("Year to date"&amp;E$1,APMdata,'1 APM'!$BW65,FALSE),HLOOKUP($C$4&amp;E$1,APMdata,'1 APM'!$BW65,FALSE)))</f>
        <v>163026.59277181001</v>
      </c>
      <c r="F65" s="186">
        <f>IF($A65="Quarter",HLOOKUP("Quarter"&amp;F$1,APMdata,'1 APM'!$BW65,FALSE),IF($A65="Year to date",HLOOKUP("Year to date"&amp;F$1,APMdata,'1 APM'!$BW65,FALSE),HLOOKUP($C$4&amp;F$1,APMdata,'1 APM'!$BW65,FALSE)))</f>
        <v>160967.03504501138</v>
      </c>
      <c r="G65" s="186">
        <f>IF($A65="Quarter",HLOOKUP("Quarter"&amp;G$1,APMdata,'1 APM'!$BW65,FALSE),IF($A65="Year to date",HLOOKUP("Year to date"&amp;G$1,APMdata,'1 APM'!$BW65,FALSE),HLOOKUP($C$4&amp;G$1,APMdata,'1 APM'!$BW65,FALSE)))</f>
        <v>160653.43</v>
      </c>
      <c r="H65" s="186">
        <f>IF($A65="Quarter",HLOOKUP("Quarter"&amp;H$1,APMdata,'1 APM'!$BW65,FALSE),IF($A65="Year to date",HLOOKUP("Year to date"&amp;H$1,APMdata,'1 APM'!$BW65,FALSE),HLOOKUP($C$4&amp;H$1,APMdata,'1 APM'!$BW65,FALSE)))</f>
        <v>158262</v>
      </c>
      <c r="I65" s="186">
        <f>IF($A65="Quarter",HLOOKUP("Quarter"&amp;I$1,APMdata,'1 APM'!$BW65,FALSE),IF($A65="Year to date",HLOOKUP("Year to date"&amp;I$1,APMdata,'1 APM'!$BW65,FALSE),HLOOKUP($C$4&amp;I$1,APMdata,'1 APM'!$BW65,FALSE)))</f>
        <v>158953.78</v>
      </c>
      <c r="J65" s="186">
        <f>IF($A65="Quarter",HLOOKUP("Quarter"&amp;J$1,APMdata,'1 APM'!$BW65,FALSE),IF($A65="Year to date",HLOOKUP("Year to date"&amp;J$1,APMdata,'1 APM'!$BW65,FALSE),HLOOKUP($C$4&amp;J$1,APMdata,'1 APM'!$BW65,FALSE)))</f>
        <v>159357.73713387991</v>
      </c>
      <c r="K65" s="186">
        <f>IF($A65="Quarter",HLOOKUP("Quarter"&amp;K$1,APMdata,'1 APM'!$BW65,FALSE),IF($A65="Year to date",HLOOKUP("Year to date"&amp;K$1,APMdata,'1 APM'!$BW65,FALSE),HLOOKUP($C$4&amp;K$1,APMdata,'1 APM'!$BW65,FALSE)))</f>
        <v>138558.47607403001</v>
      </c>
      <c r="L65" s="186">
        <f>IF($A65="Quarter",HLOOKUP("Quarter"&amp;L$1,APMdata,'1 APM'!$BW65,FALSE),IF($A65="Year to date",HLOOKUP("Year to date"&amp;L$1,APMdata,'1 APM'!$BW65,FALSE),HLOOKUP($C$4&amp;L$1,APMdata,'1 APM'!$BW65,FALSE)))</f>
        <v>138508.79931744994</v>
      </c>
      <c r="M65" s="186">
        <f>IF($A65="Quarter",HLOOKUP("Quarter"&amp;M$1,APMdata,'1 APM'!$BW65,FALSE),IF($A65="Year to date",HLOOKUP("Year to date"&amp;M$1,APMdata,'1 APM'!$BW65,FALSE),HLOOKUP($C$4&amp;M$1,APMdata,'1 APM'!$BW65,FALSE)))</f>
        <v>134464.84167147998</v>
      </c>
      <c r="N65" s="186">
        <f>IF($A65="Quarter",HLOOKUP("Quarter"&amp;N$1,APMdata,'1 APM'!$BW65,FALSE),IF($A65="Year to date",HLOOKUP("Year to date"&amp;N$1,APMdata,'1 APM'!$BW65,FALSE),HLOOKUP($C$4&amp;N$1,APMdata,'1 APM'!$BW65,FALSE)))</f>
        <v>133680.77901379997</v>
      </c>
      <c r="O65" s="186">
        <f>IF($A65="Quarter",HLOOKUP("Quarter"&amp;O$1,APMdata,'1 APM'!$BW65,FALSE),IF($A65="Year to date",HLOOKUP("Year to date"&amp;O$1,APMdata,'1 APM'!$BW65,FALSE),HLOOKUP($C$4&amp;O$1,APMdata,'1 APM'!$BW65,FALSE)))</f>
        <v>132726.24851072973</v>
      </c>
      <c r="P65" s="186">
        <f>IF($A65="Quarter",HLOOKUP("Quarter"&amp;P$1,APMdata,'1 APM'!$BW65,FALSE),IF($A65="Year to date",HLOOKUP("Year to date"&amp;P$1,APMdata,'1 APM'!$BW65,FALSE),HLOOKUP($C$4&amp;P$1,APMdata,'1 APM'!$BW65,FALSE)))</f>
        <v>130814.26414567999</v>
      </c>
      <c r="Q65" s="186">
        <f>IF($A65="Quarter",HLOOKUP("Quarter"&amp;Q$1,APMdata,'1 APM'!$BW65,FALSE),IF($A65="Year to date",HLOOKUP("Year to date"&amp;Q$1,APMdata,'1 APM'!$BW65,FALSE),HLOOKUP($C$4&amp;Q$1,APMdata,'1 APM'!$BW65,FALSE)))</f>
        <v>127895.85782498002</v>
      </c>
      <c r="R65" s="186">
        <f>IF($A65="Quarter",HLOOKUP("Quarter"&amp;R$1,APMdata,'1 APM'!$BW65,FALSE),IF($A65="Year to date",HLOOKUP("Year to date"&amp;R$1,APMdata,'1 APM'!$BW65,FALSE),HLOOKUP($C$4&amp;R$1,APMdata,'1 APM'!$BW65,FALSE)))</f>
        <v>130850.89922363999</v>
      </c>
      <c r="S65" s="186">
        <f>IF($A65="Quarter",HLOOKUP("Quarter"&amp;S$1,APMdata,'1 APM'!$BW65,FALSE),IF($A65="Year to date",HLOOKUP("Year to date"&amp;S$1,APMdata,'1 APM'!$BW65,FALSE),HLOOKUP($C$4&amp;S$1,APMdata,'1 APM'!$BW65,FALSE)))</f>
        <v>130408.67157912999</v>
      </c>
      <c r="T65" s="186">
        <f>IF($A65="Quarter",HLOOKUP("Quarter"&amp;T$1,APMdata,'1 APM'!$BW65,FALSE),IF($A65="Year to date",HLOOKUP("Year to date"&amp;T$1,APMdata,'1 APM'!$BW65,FALSE),HLOOKUP($C$4&amp;T$1,APMdata,'1 APM'!$BW65,FALSE)))</f>
        <v>128943.31964875996</v>
      </c>
      <c r="U65" s="186">
        <f>IF($A65="Quarter",HLOOKUP("Quarter"&amp;U$1,APMdata,'1 APM'!$BW65,FALSE),IF($A65="Year to date",HLOOKUP("Year to date"&amp;U$1,APMdata,'1 APM'!$BW65,FALSE),HLOOKUP($C$4&amp;U$1,APMdata,'1 APM'!$BW65,FALSE)))</f>
        <v>124052.51733626999</v>
      </c>
      <c r="V65" s="186">
        <f>IF($A65="Quarter",HLOOKUP("Quarter"&amp;V$1,APMdata,'1 APM'!$BW65,FALSE),IF($A65="Year to date",HLOOKUP("Year to date"&amp;V$1,APMdata,'1 APM'!$BW65,FALSE),HLOOKUP($C$4&amp;V$1,APMdata,'1 APM'!$BW65,FALSE)))</f>
        <v>121283.85827932002</v>
      </c>
      <c r="W65" s="186">
        <f>IF($A65="Quarter",HLOOKUP("Quarter"&amp;W$1,APMdata,'1 APM'!$BW65,FALSE),IF($A65="Year to date",HLOOKUP("Year to date"&amp;W$1,APMdata,'1 APM'!$BW65,FALSE),HLOOKUP($C$4&amp;W$1,APMdata,'1 APM'!$BW65,FALSE)))</f>
        <v>119510.62946618006</v>
      </c>
      <c r="X65" s="186">
        <f>IF($A65="Quarter",HLOOKUP("Quarter"&amp;X$1,APMdata,'1 APM'!$BW65,FALSE),IF($A65="Year to date",HLOOKUP("Year to date"&amp;X$1,APMdata,'1 APM'!$BW65,FALSE),HLOOKUP($C$4&amp;X$1,APMdata,'1 APM'!$BW65,FALSE)))</f>
        <v>118131.69884341676</v>
      </c>
      <c r="Y65" s="186">
        <f>IF($A65="Quarter",HLOOKUP("Quarter"&amp;Y$1,APMdata,'1 APM'!$BW65,FALSE),IF($A65="Year to date",HLOOKUP("Year to date"&amp;Y$1,APMdata,'1 APM'!$BW65,FALSE),HLOOKUP($C$4&amp;Y$1,APMdata,'1 APM'!$BW65,FALSE)))</f>
        <v>114037.49212344014</v>
      </c>
      <c r="Z65" s="186">
        <f>IF($A65="Quarter",HLOOKUP("Quarter"&amp;Z$1,APMdata,'1 APM'!$BW65,FALSE),IF($A65="Year to date",HLOOKUP("Year to date"&amp;Z$1,APMdata,'1 APM'!$BW65,FALSE),HLOOKUP($C$4&amp;Z$1,APMdata,'1 APM'!$BW65,FALSE)))</f>
        <v>113368.40780000002</v>
      </c>
      <c r="AA65" s="186">
        <f>IF($A65="Quarter",HLOOKUP("Quarter"&amp;AA$1,APMdata,'1 APM'!$BW65,FALSE),IF($A65="Year to date",HLOOKUP("Year to date"&amp;AA$1,APMdata,'1 APM'!$BW65,FALSE),HLOOKUP($C$4&amp;AA$1,APMdata,'1 APM'!$BW65,FALSE)))</f>
        <v>113623.98480000001</v>
      </c>
      <c r="AB65" s="186">
        <f>IF($A65="Quarter",HLOOKUP("Quarter"&amp;AB$1,APMdata,'1 APM'!$BW65,FALSE),IF($A65="Year to date",HLOOKUP("Year to date"&amp;AB$1,APMdata,'1 APM'!$BW65,FALSE),HLOOKUP($C$4&amp;AB$1,APMdata,'1 APM'!$BW65,FALSE)))</f>
        <v>112381.12907763624</v>
      </c>
      <c r="AC65" s="186">
        <f>IF($A65="Quarter",HLOOKUP("Quarter"&amp;AC$1,APMdata,'1 APM'!$BW65,FALSE),IF($A65="Year to date",HLOOKUP("Year to date"&amp;AC$1,APMdata,'1 APM'!$BW65,FALSE),HLOOKUP($C$4&amp;AC$1,APMdata,'1 APM'!$BW65,FALSE)))</f>
        <v>108811</v>
      </c>
      <c r="AD65" s="186">
        <f>IF($A65="Quarter",HLOOKUP("Quarter"&amp;AD$1,APMdata,'1 APM'!$BW65,FALSE),IF($A65="Year to date",HLOOKUP("Year to date"&amp;AD$1,APMdata,'1 APM'!$BW65,FALSE),HLOOKUP($C$4&amp;AD$1,APMdata,'1 APM'!$BW65,FALSE)))</f>
        <v>107035</v>
      </c>
      <c r="AE65" s="186">
        <f>IF($A65="Quarter",HLOOKUP("Quarter"&amp;AE$1,APMdata,'1 APM'!$BW65,FALSE),IF($A65="Year to date",HLOOKUP("Year to date"&amp;AE$1,APMdata,'1 APM'!$BW65,FALSE),HLOOKUP($C$4&amp;AE$1,APMdata,'1 APM'!$BW65,FALSE)))</f>
        <v>104037</v>
      </c>
      <c r="AF65" s="186"/>
      <c r="AG65" s="191"/>
      <c r="AH65" s="186"/>
      <c r="AI65" s="191"/>
      <c r="AJ65" s="186"/>
      <c r="AK65" s="191"/>
      <c r="AL65" s="186"/>
      <c r="AM65" s="191"/>
      <c r="AN65" s="186"/>
      <c r="AO65" s="186"/>
      <c r="AP65" s="186"/>
      <c r="AQ65" s="186"/>
      <c r="AR65" s="186"/>
      <c r="AS65" s="186"/>
      <c r="AT65" s="186"/>
      <c r="AU65" s="186"/>
      <c r="AV65" s="186"/>
      <c r="AW65" s="191"/>
      <c r="AX65" s="186"/>
      <c r="AY65" s="191"/>
      <c r="AZ65" s="186"/>
      <c r="BA65" s="191"/>
      <c r="BB65" s="186"/>
      <c r="BC65" s="191"/>
      <c r="BD65" s="186"/>
      <c r="BE65" s="191"/>
      <c r="BF65" s="186"/>
      <c r="BG65" s="191"/>
      <c r="BH65" s="191"/>
      <c r="BI65" s="191"/>
      <c r="BJ65" s="191"/>
      <c r="BK65" s="191"/>
      <c r="BL65" s="191"/>
      <c r="BM65" s="191"/>
      <c r="BN65" s="191"/>
      <c r="BO65" s="191"/>
      <c r="BP65" s="191"/>
      <c r="BQ65" s="191"/>
      <c r="BR65" s="191"/>
      <c r="BS65" s="191"/>
      <c r="BT65" s="191"/>
      <c r="BU65" s="191"/>
      <c r="BV65" s="191"/>
      <c r="BW65">
        <v>65</v>
      </c>
    </row>
    <row r="66" spans="1:75" ht="12.75" customHeight="1">
      <c r="A66" t="s">
        <v>197</v>
      </c>
      <c r="B66" s="180"/>
      <c r="C66" s="200" t="s">
        <v>231</v>
      </c>
      <c r="D66" s="190">
        <f>IF($A66="Quarter",HLOOKUP("Quarter"&amp;D$1,APMdata,'1 APM'!$BW66,FALSE),IF($A66="Year to date",HLOOKUP("Year to date"&amp;D$1,APMdata,'1 APM'!$BW66,FALSE),HLOOKUP($C$4&amp;D$1,APMdata,'1 APM'!$BW66,FALSE)))</f>
        <v>163026.59277181001</v>
      </c>
      <c r="E66" s="190">
        <f>IF($A66="Quarter",HLOOKUP("Quarter"&amp;E$1,APMdata,'1 APM'!$BW66,FALSE),IF($A66="Year to date",HLOOKUP("Year to date"&amp;E$1,APMdata,'1 APM'!$BW66,FALSE),HLOOKUP($C$4&amp;E$1,APMdata,'1 APM'!$BW66,FALSE)))</f>
        <v>160967.03504501138</v>
      </c>
      <c r="F66" s="190">
        <f>IF($A66="Quarter",HLOOKUP("Quarter"&amp;F$1,APMdata,'1 APM'!$BW66,FALSE),IF($A66="Year to date",HLOOKUP("Year to date"&amp;F$1,APMdata,'1 APM'!$BW66,FALSE),HLOOKUP($C$4&amp;F$1,APMdata,'1 APM'!$BW66,FALSE)))</f>
        <v>160653.43</v>
      </c>
      <c r="G66" s="190">
        <f>IF($A66="Quarter",HLOOKUP("Quarter"&amp;G$1,APMdata,'1 APM'!$BW66,FALSE),IF($A66="Year to date",HLOOKUP("Year to date"&amp;G$1,APMdata,'1 APM'!$BW66,FALSE),HLOOKUP($C$4&amp;G$1,APMdata,'1 APM'!$BW66,FALSE)))</f>
        <v>158259.07875761989</v>
      </c>
      <c r="H66" s="190">
        <f>IF($A66="Quarter",HLOOKUP("Quarter"&amp;H$1,APMdata,'1 APM'!$BW66,FALSE),IF($A66="Year to date",HLOOKUP("Year to date"&amp;H$1,APMdata,'1 APM'!$BW66,FALSE),HLOOKUP($C$4&amp;H$1,APMdata,'1 APM'!$BW66,FALSE)))</f>
        <v>158954</v>
      </c>
      <c r="I66" s="190">
        <f>IF($A66="Quarter",HLOOKUP("Quarter"&amp;I$1,APMdata,'1 APM'!$BW66,FALSE),IF($A66="Year to date",HLOOKUP("Year to date"&amp;I$1,APMdata,'1 APM'!$BW66,FALSE),HLOOKUP($C$4&amp;I$1,APMdata,'1 APM'!$BW66,FALSE)))</f>
        <v>159357.73713387991</v>
      </c>
      <c r="J66" s="190">
        <f>IF($A66="Quarter",HLOOKUP("Quarter"&amp;J$1,APMdata,'1 APM'!$BW66,FALSE),IF($A66="Year to date",HLOOKUP("Year to date"&amp;J$1,APMdata,'1 APM'!$BW66,FALSE),HLOOKUP($C$4&amp;J$1,APMdata,'1 APM'!$BW66,FALSE)))</f>
        <v>138558.47607403001</v>
      </c>
      <c r="K66" s="190">
        <f>IF($A66="Quarter",HLOOKUP("Quarter"&amp;K$1,APMdata,'1 APM'!$BW66,FALSE),IF($A66="Year to date",HLOOKUP("Year to date"&amp;K$1,APMdata,'1 APM'!$BW66,FALSE),HLOOKUP($C$4&amp;K$1,APMdata,'1 APM'!$BW66,FALSE)))</f>
        <v>138508.79931744994</v>
      </c>
      <c r="L66" s="190">
        <f>IF($A66="Quarter",HLOOKUP("Quarter"&amp;L$1,APMdata,'1 APM'!$BW66,FALSE),IF($A66="Year to date",HLOOKUP("Year to date"&amp;L$1,APMdata,'1 APM'!$BW66,FALSE),HLOOKUP($C$4&amp;L$1,APMdata,'1 APM'!$BW66,FALSE)))</f>
        <v>134464.84167147998</v>
      </c>
      <c r="M66" s="190">
        <f>IF($A66="Quarter",HLOOKUP("Quarter"&amp;M$1,APMdata,'1 APM'!$BW66,FALSE),IF($A66="Year to date",HLOOKUP("Year to date"&amp;M$1,APMdata,'1 APM'!$BW66,FALSE),HLOOKUP($C$4&amp;M$1,APMdata,'1 APM'!$BW66,FALSE)))</f>
        <v>133680.7790138</v>
      </c>
      <c r="N66" s="190">
        <f>IF($A66="Quarter",HLOOKUP("Quarter"&amp;N$1,APMdata,'1 APM'!$BW66,FALSE),IF($A66="Year to date",HLOOKUP("Year to date"&amp;N$1,APMdata,'1 APM'!$BW66,FALSE),HLOOKUP($C$4&amp;N$1,APMdata,'1 APM'!$BW66,FALSE)))</f>
        <v>132726.24851072973</v>
      </c>
      <c r="O66" s="190">
        <f>IF($A66="Quarter",HLOOKUP("Quarter"&amp;O$1,APMdata,'1 APM'!$BW66,FALSE),IF($A66="Year to date",HLOOKUP("Year to date"&amp;O$1,APMdata,'1 APM'!$BW66,FALSE),HLOOKUP($C$4&amp;O$1,APMdata,'1 APM'!$BW66,FALSE)))</f>
        <v>130814.26414567999</v>
      </c>
      <c r="P66" s="190">
        <f>IF($A66="Quarter",HLOOKUP("Quarter"&amp;P$1,APMdata,'1 APM'!$BW66,FALSE),IF($A66="Year to date",HLOOKUP("Year to date"&amp;P$1,APMdata,'1 APM'!$BW66,FALSE),HLOOKUP($C$4&amp;P$1,APMdata,'1 APM'!$BW66,FALSE)))</f>
        <v>127895.85782498002</v>
      </c>
      <c r="Q66" s="190">
        <f>IF($A66="Quarter",HLOOKUP("Quarter"&amp;Q$1,APMdata,'1 APM'!$BW66,FALSE),IF($A66="Year to date",HLOOKUP("Year to date"&amp;Q$1,APMdata,'1 APM'!$BW66,FALSE),HLOOKUP($C$4&amp;Q$1,APMdata,'1 APM'!$BW66,FALSE)))</f>
        <v>130850.89922363999</v>
      </c>
      <c r="R66" s="190">
        <f>IF($A66="Quarter",HLOOKUP("Quarter"&amp;R$1,APMdata,'1 APM'!$BW66,FALSE),IF($A66="Year to date",HLOOKUP("Year to date"&amp;R$1,APMdata,'1 APM'!$BW66,FALSE),HLOOKUP($C$4&amp;R$1,APMdata,'1 APM'!$BW66,FALSE)))</f>
        <v>130408.67157912999</v>
      </c>
      <c r="S66" s="190">
        <f>IF($A66="Quarter",HLOOKUP("Quarter"&amp;S$1,APMdata,'1 APM'!$BW66,FALSE),IF($A66="Year to date",HLOOKUP("Year to date"&amp;S$1,APMdata,'1 APM'!$BW66,FALSE),HLOOKUP($C$4&amp;S$1,APMdata,'1 APM'!$BW66,FALSE)))</f>
        <v>128943.31964875996</v>
      </c>
      <c r="T66" s="190">
        <f>IF($A66="Quarter",HLOOKUP("Quarter"&amp;T$1,APMdata,'1 APM'!$BW66,FALSE),IF($A66="Year to date",HLOOKUP("Year to date"&amp;T$1,APMdata,'1 APM'!$BW66,FALSE),HLOOKUP($C$4&amp;T$1,APMdata,'1 APM'!$BW66,FALSE)))</f>
        <v>124052.51733626999</v>
      </c>
      <c r="U66" s="190">
        <f>IF($A66="Quarter",HLOOKUP("Quarter"&amp;U$1,APMdata,'1 APM'!$BW66,FALSE),IF($A66="Year to date",HLOOKUP("Year to date"&amp;U$1,APMdata,'1 APM'!$BW66,FALSE),HLOOKUP($C$4&amp;U$1,APMdata,'1 APM'!$BW66,FALSE)))</f>
        <v>121283.85827932002</v>
      </c>
      <c r="V66" s="190">
        <f>IF($A66="Quarter",HLOOKUP("Quarter"&amp;V$1,APMdata,'1 APM'!$BW66,FALSE),IF($A66="Year to date",HLOOKUP("Year to date"&amp;V$1,APMdata,'1 APM'!$BW66,FALSE),HLOOKUP($C$4&amp;V$1,APMdata,'1 APM'!$BW66,FALSE)))</f>
        <v>119510.62946618006</v>
      </c>
      <c r="W66" s="190">
        <f>IF($A66="Quarter",HLOOKUP("Quarter"&amp;W$1,APMdata,'1 APM'!$BW66,FALSE),IF($A66="Year to date",HLOOKUP("Year to date"&amp;W$1,APMdata,'1 APM'!$BW66,FALSE),HLOOKUP($C$4&amp;W$1,APMdata,'1 APM'!$BW66,FALSE)))</f>
        <v>118131.69884341676</v>
      </c>
      <c r="X66" s="190">
        <f>IF($A66="Quarter",HLOOKUP("Quarter"&amp;X$1,APMdata,'1 APM'!$BW66,FALSE),IF($A66="Year to date",HLOOKUP("Year to date"&amp;X$1,APMdata,'1 APM'!$BW66,FALSE),HLOOKUP($C$4&amp;X$1,APMdata,'1 APM'!$BW66,FALSE)))</f>
        <v>114037.49212344014</v>
      </c>
      <c r="Y66" s="190">
        <f>IF($A66="Quarter",HLOOKUP("Quarter"&amp;Y$1,APMdata,'1 APM'!$BW66,FALSE),IF($A66="Year to date",HLOOKUP("Year to date"&amp;Y$1,APMdata,'1 APM'!$BW66,FALSE),HLOOKUP($C$4&amp;Y$1,APMdata,'1 APM'!$BW66,FALSE)))</f>
        <v>113368.40780000002</v>
      </c>
      <c r="Z66" s="190">
        <f>IF($A66="Quarter",HLOOKUP("Quarter"&amp;Z$1,APMdata,'1 APM'!$BW66,FALSE),IF($A66="Year to date",HLOOKUP("Year to date"&amp;Z$1,APMdata,'1 APM'!$BW66,FALSE),HLOOKUP($C$4&amp;Z$1,APMdata,'1 APM'!$BW66,FALSE)))</f>
        <v>113623.98480000001</v>
      </c>
      <c r="AA66" s="190">
        <f>IF($A66="Quarter",HLOOKUP("Quarter"&amp;AA$1,APMdata,'1 APM'!$BW66,FALSE),IF($A66="Year to date",HLOOKUP("Year to date"&amp;AA$1,APMdata,'1 APM'!$BW66,FALSE),HLOOKUP($C$4&amp;AA$1,APMdata,'1 APM'!$BW66,FALSE)))</f>
        <v>112381.12910000001</v>
      </c>
      <c r="AB66" s="190">
        <f>IF($A66="Quarter",HLOOKUP("Quarter"&amp;AB$1,APMdata,'1 APM'!$BW66,FALSE),IF($A66="Year to date",HLOOKUP("Year to date"&amp;AB$1,APMdata,'1 APM'!$BW66,FALSE),HLOOKUP($C$4&amp;AB$1,APMdata,'1 APM'!$BW66,FALSE)))</f>
        <v>108810.93195658</v>
      </c>
      <c r="AC66" s="190">
        <f>IF($A66="Quarter",HLOOKUP("Quarter"&amp;AC$1,APMdata,'1 APM'!$BW66,FALSE),IF($A66="Year to date",HLOOKUP("Year to date"&amp;AC$1,APMdata,'1 APM'!$BW66,FALSE),HLOOKUP($C$4&amp;AC$1,APMdata,'1 APM'!$BW66,FALSE)))</f>
        <v>107035</v>
      </c>
      <c r="AD66" s="190">
        <f>IF($A66="Quarter",HLOOKUP("Quarter"&amp;AD$1,APMdata,'1 APM'!$BW66,FALSE),IF($A66="Year to date",HLOOKUP("Year to date"&amp;AD$1,APMdata,'1 APM'!$BW66,FALSE),HLOOKUP($C$4&amp;AD$1,APMdata,'1 APM'!$BW66,FALSE)))</f>
        <v>104037</v>
      </c>
      <c r="AE66" s="190">
        <f>IF($A66="Quarter",HLOOKUP("Quarter"&amp;AE$1,APMdata,'1 APM'!$BW66,FALSE),IF($A66="Year to date",HLOOKUP("Year to date"&amp;AE$1,APMdata,'1 APM'!$BW66,FALSE),HLOOKUP($C$4&amp;AE$1,APMdata,'1 APM'!$BW66,FALSE)))</f>
        <v>101668</v>
      </c>
      <c r="AF66" s="190"/>
      <c r="AG66" s="201"/>
      <c r="AH66" s="190"/>
      <c r="AI66" s="201"/>
      <c r="AJ66" s="190"/>
      <c r="AK66" s="201"/>
      <c r="AL66" s="190"/>
      <c r="AM66" s="201"/>
      <c r="AN66" s="190"/>
      <c r="AO66" s="201"/>
      <c r="AP66" s="190"/>
      <c r="AQ66" s="201"/>
      <c r="AR66" s="190"/>
      <c r="AS66" s="201"/>
      <c r="AT66" s="190"/>
      <c r="AU66" s="201"/>
      <c r="AV66" s="190"/>
      <c r="AW66" s="201"/>
      <c r="AX66" s="190"/>
      <c r="AY66" s="201"/>
      <c r="AZ66" s="190"/>
      <c r="BA66" s="201"/>
      <c r="BB66" s="190"/>
      <c r="BC66" s="201"/>
      <c r="BD66" s="190"/>
      <c r="BE66" s="201"/>
      <c r="BF66" s="190"/>
      <c r="BG66" s="201"/>
      <c r="BH66" s="201"/>
      <c r="BI66" s="201"/>
      <c r="BJ66" s="201"/>
      <c r="BK66" s="201"/>
      <c r="BL66" s="201"/>
      <c r="BM66" s="201"/>
      <c r="BN66" s="201"/>
      <c r="BO66" s="201"/>
      <c r="BP66" s="201"/>
      <c r="BQ66" s="201"/>
      <c r="BR66" s="201"/>
      <c r="BS66" s="201"/>
      <c r="BT66" s="201"/>
      <c r="BU66" s="201"/>
      <c r="BV66" s="201"/>
      <c r="BW66">
        <v>66</v>
      </c>
    </row>
    <row r="67" spans="1:75" ht="12.75" customHeight="1">
      <c r="A67" t="s">
        <v>197</v>
      </c>
      <c r="B67" s="180"/>
      <c r="C67" s="197" t="s">
        <v>232</v>
      </c>
      <c r="D67" s="186">
        <f>IF($A67="Quarter",HLOOKUP("Quarter"&amp;D$1,APMdata,'1 APM'!$BW67,FALSE),IF($A67="Year to date",HLOOKUP("Year to date"&amp;D$1,APMdata,'1 APM'!$BW67,FALSE),HLOOKUP($C$4&amp;D$1,APMdata,'1 APM'!$BW67,FALSE)))</f>
        <v>1415.1708223388996</v>
      </c>
      <c r="E67" s="186">
        <f>IF($A67="Quarter",HLOOKUP("Quarter"&amp;E$1,APMdata,'1 APM'!$BW67,FALSE),IF($A67="Year to date",HLOOKUP("Year to date"&amp;E$1,APMdata,'1 APM'!$BW67,FALSE),HLOOKUP($C$4&amp;E$1,APMdata,'1 APM'!$BW67,FALSE)))</f>
        <v>2059.5577267986373</v>
      </c>
      <c r="F67" s="186">
        <f>IF($A67="Quarter",HLOOKUP("Quarter"&amp;F$1,APMdata,'1 APM'!$BW67,FALSE),IF($A67="Year to date",HLOOKUP("Year to date"&amp;F$1,APMdata,'1 APM'!$BW67,FALSE),HLOOKUP($C$4&amp;F$1,APMdata,'1 APM'!$BW67,FALSE)))</f>
        <v>313.60504501138348</v>
      </c>
      <c r="G67" s="186">
        <f>IF($A67="Quarter",HLOOKUP("Quarter"&amp;G$1,APMdata,'1 APM'!$BW67,FALSE),IF($A67="Year to date",HLOOKUP("Year to date"&amp;G$1,APMdata,'1 APM'!$BW67,FALSE),HLOOKUP($C$4&amp;G$1,APMdata,'1 APM'!$BW67,FALSE)))</f>
        <v>2394.3512423801003</v>
      </c>
      <c r="H67" s="186">
        <f>IF($A67="Quarter",HLOOKUP("Quarter"&amp;H$1,APMdata,'1 APM'!$BW67,FALSE),IF($A67="Year to date",HLOOKUP("Year to date"&amp;H$1,APMdata,'1 APM'!$BW67,FALSE),HLOOKUP($C$4&amp;H$1,APMdata,'1 APM'!$BW67,FALSE)))</f>
        <v>-692</v>
      </c>
      <c r="I67" s="186">
        <f>IF($A67="Quarter",HLOOKUP("Quarter"&amp;I$1,APMdata,'1 APM'!$BW67,FALSE),IF($A67="Year to date",HLOOKUP("Year to date"&amp;I$1,APMdata,'1 APM'!$BW67,FALSE),HLOOKUP($C$4&amp;I$1,APMdata,'1 APM'!$BW67,FALSE)))</f>
        <v>-403.95713387991418</v>
      </c>
      <c r="J67" s="186">
        <f>IF($A67="Quarter",HLOOKUP("Quarter"&amp;J$1,APMdata,'1 APM'!$BW67,FALSE),IF($A67="Year to date",HLOOKUP("Year to date"&amp;J$1,APMdata,'1 APM'!$BW67,FALSE),HLOOKUP($C$4&amp;J$1,APMdata,'1 APM'!$BW67,FALSE)))</f>
        <v>20799.261059849901</v>
      </c>
      <c r="K67" s="186">
        <f>IF($A67="Quarter",HLOOKUP("Quarter"&amp;K$1,APMdata,'1 APM'!$BW67,FALSE),IF($A67="Year to date",HLOOKUP("Year to date"&amp;K$1,APMdata,'1 APM'!$BW67,FALSE),HLOOKUP($C$4&amp;K$1,APMdata,'1 APM'!$BW67,FALSE)))</f>
        <v>49.676756580069195</v>
      </c>
      <c r="L67" s="186">
        <f>IF($A67="Quarter",HLOOKUP("Quarter"&amp;L$1,APMdata,'1 APM'!$BW67,FALSE),IF($A67="Year to date",HLOOKUP("Year to date"&amp;L$1,APMdata,'1 APM'!$BW67,FALSE),HLOOKUP($C$4&amp;L$1,APMdata,'1 APM'!$BW67,FALSE)))</f>
        <v>4043.9576459699601</v>
      </c>
      <c r="M67" s="186">
        <f>IF($A67="Quarter",HLOOKUP("Quarter"&amp;M$1,APMdata,'1 APM'!$BW67,FALSE),IF($A67="Year to date",HLOOKUP("Year to date"&amp;M$1,APMdata,'1 APM'!$BW67,FALSE),HLOOKUP($C$4&amp;M$1,APMdata,'1 APM'!$BW67,FALSE)))</f>
        <v>784.06265767998411</v>
      </c>
      <c r="N67" s="186">
        <f>IF($A67="Quarter",HLOOKUP("Quarter"&amp;N$1,APMdata,'1 APM'!$BW67,FALSE),IF($A67="Year to date",HLOOKUP("Year to date"&amp;N$1,APMdata,'1 APM'!$BW67,FALSE),HLOOKUP($C$4&amp;N$1,APMdata,'1 APM'!$BW67,FALSE)))</f>
        <v>954.53050307024387</v>
      </c>
      <c r="O67" s="186">
        <f>IF($A67="Quarter",HLOOKUP("Quarter"&amp;O$1,APMdata,'1 APM'!$BW67,FALSE),IF($A67="Year to date",HLOOKUP("Year to date"&amp;O$1,APMdata,'1 APM'!$BW67,FALSE),HLOOKUP($C$4&amp;O$1,APMdata,'1 APM'!$BW67,FALSE)))</f>
        <v>1911.9843650497351</v>
      </c>
      <c r="P67" s="186">
        <f>IF($A67="Quarter",HLOOKUP("Quarter"&amp;P$1,APMdata,'1 APM'!$BW67,FALSE),IF($A67="Year to date",HLOOKUP("Year to date"&amp;P$1,APMdata,'1 APM'!$BW67,FALSE),HLOOKUP($C$4&amp;P$1,APMdata,'1 APM'!$BW67,FALSE)))</f>
        <v>2918.4063206999708</v>
      </c>
      <c r="Q67" s="186">
        <f>IF($A67="Quarter",HLOOKUP("Quarter"&amp;Q$1,APMdata,'1 APM'!$BW67,FALSE),IF($A67="Year to date",HLOOKUP("Year to date"&amp;Q$1,APMdata,'1 APM'!$BW67,FALSE),HLOOKUP($C$4&amp;Q$1,APMdata,'1 APM'!$BW67,FALSE)))</f>
        <v>-2955.0413986599742</v>
      </c>
      <c r="R67" s="186">
        <f>IF($A67="Quarter",HLOOKUP("Quarter"&amp;R$1,APMdata,'1 APM'!$BW67,FALSE),IF($A67="Year to date",HLOOKUP("Year to date"&amp;R$1,APMdata,'1 APM'!$BW67,FALSE),HLOOKUP($C$4&amp;R$1,APMdata,'1 APM'!$BW67,FALSE)))</f>
        <v>442.22764450999966</v>
      </c>
      <c r="S67" s="186">
        <f>IF($A67="Quarter",HLOOKUP("Quarter"&amp;S$1,APMdata,'1 APM'!$BW67,FALSE),IF($A67="Year to date",HLOOKUP("Year to date"&amp;S$1,APMdata,'1 APM'!$BW67,FALSE),HLOOKUP($C$4&amp;S$1,APMdata,'1 APM'!$BW67,FALSE)))</f>
        <v>1465.3519303700305</v>
      </c>
      <c r="T67" s="186">
        <f>IF($A67="Quarter",HLOOKUP("Quarter"&amp;T$1,APMdata,'1 APM'!$BW67,FALSE),IF($A67="Year to date",HLOOKUP("Year to date"&amp;T$1,APMdata,'1 APM'!$BW67,FALSE),HLOOKUP($C$4&amp;T$1,APMdata,'1 APM'!$BW67,FALSE)))</f>
        <v>4890.8023124899773</v>
      </c>
      <c r="U67" s="186">
        <f>IF($A67="Quarter",HLOOKUP("Quarter"&amp;U$1,APMdata,'1 APM'!$BW67,FALSE),IF($A67="Year to date",HLOOKUP("Year to date"&amp;U$1,APMdata,'1 APM'!$BW67,FALSE),HLOOKUP($C$4&amp;U$1,APMdata,'1 APM'!$BW67,FALSE)))</f>
        <v>2768.6590569499676</v>
      </c>
      <c r="V67" s="186">
        <f>IF($A67="Quarter",HLOOKUP("Quarter"&amp;V$1,APMdata,'1 APM'!$BW67,FALSE),IF($A67="Year to date",HLOOKUP("Year to date"&amp;V$1,APMdata,'1 APM'!$BW67,FALSE),HLOOKUP($C$4&amp;V$1,APMdata,'1 APM'!$BW67,FALSE)))</f>
        <v>1773.2288131399546</v>
      </c>
      <c r="W67" s="186">
        <f>IF($A67="Quarter",HLOOKUP("Quarter"&amp;W$1,APMdata,'1 APM'!$BW67,FALSE),IF($A67="Year to date",HLOOKUP("Year to date"&amp;W$1,APMdata,'1 APM'!$BW67,FALSE),HLOOKUP($C$4&amp;W$1,APMdata,'1 APM'!$BW67,FALSE)))</f>
        <v>1378.930622763306</v>
      </c>
      <c r="X67" s="186">
        <f>IF($A67="Quarter",HLOOKUP("Quarter"&amp;X$1,APMdata,'1 APM'!$BW67,FALSE),IF($A67="Year to date",HLOOKUP("Year to date"&amp;X$1,APMdata,'1 APM'!$BW67,FALSE),HLOOKUP($C$4&amp;X$1,APMdata,'1 APM'!$BW67,FALSE)))</f>
        <v>4094.206719976617</v>
      </c>
      <c r="Y67" s="186">
        <f>IF($A67="Quarter",HLOOKUP("Quarter"&amp;Y$1,APMdata,'1 APM'!$BW67,FALSE),IF($A67="Year to date",HLOOKUP("Year to date"&amp;Y$1,APMdata,'1 APM'!$BW67,FALSE),HLOOKUP($C$4&amp;Y$1,APMdata,'1 APM'!$BW67,FALSE)))</f>
        <v>669.08432344012544</v>
      </c>
      <c r="Z67" s="186">
        <f>IF($A67="Quarter",HLOOKUP("Quarter"&amp;Z$1,APMdata,'1 APM'!$BW67,FALSE),IF($A67="Year to date",HLOOKUP("Year to date"&amp;Z$1,APMdata,'1 APM'!$BW67,FALSE),HLOOKUP($C$4&amp;Z$1,APMdata,'1 APM'!$BW67,FALSE)))</f>
        <v>-255.57699999999022</v>
      </c>
      <c r="AA67" s="186">
        <f>IF($A67="Quarter",HLOOKUP("Quarter"&amp;AA$1,APMdata,'1 APM'!$BW67,FALSE),IF($A67="Year to date",HLOOKUP("Year to date"&amp;AA$1,APMdata,'1 APM'!$BW67,FALSE),HLOOKUP($C$4&amp;AA$1,APMdata,'1 APM'!$BW67,FALSE)))</f>
        <v>1242.8557000000001</v>
      </c>
      <c r="AB67" s="186">
        <f>IF($A67="Quarter",HLOOKUP("Quarter"&amp;AB$1,APMdata,'1 APM'!$BW67,FALSE),IF($A67="Year to date",HLOOKUP("Year to date"&amp;AB$1,APMdata,'1 APM'!$BW67,FALSE),HLOOKUP($C$4&amp;AB$1,APMdata,'1 APM'!$BW67,FALSE)))</f>
        <v>3570.1971210562479</v>
      </c>
      <c r="AC67" s="186">
        <f>IF($A67="Quarter",HLOOKUP("Quarter"&amp;AC$1,APMdata,'1 APM'!$BW67,FALSE),IF($A67="Year to date",HLOOKUP("Year to date"&amp;AC$1,APMdata,'1 APM'!$BW67,FALSE),HLOOKUP($C$4&amp;AC$1,APMdata,'1 APM'!$BW67,FALSE)))</f>
        <v>1775</v>
      </c>
      <c r="AD67" s="186">
        <f>IF($A67="Quarter",HLOOKUP("Quarter"&amp;AD$1,APMdata,'1 APM'!$BW67,FALSE),IF($A67="Year to date",HLOOKUP("Year to date"&amp;AD$1,APMdata,'1 APM'!$BW67,FALSE),HLOOKUP($C$4&amp;AD$1,APMdata,'1 APM'!$BW67,FALSE)))</f>
        <v>2998</v>
      </c>
      <c r="AE67" s="186">
        <f>IF($A67="Quarter",HLOOKUP("Quarter"&amp;AE$1,APMdata,'1 APM'!$BW67,FALSE),IF($A67="Year to date",HLOOKUP("Year to date"&amp;AE$1,APMdata,'1 APM'!$BW67,FALSE),HLOOKUP($C$4&amp;AE$1,APMdata,'1 APM'!$BW67,FALSE)))</f>
        <v>2369</v>
      </c>
      <c r="AF67" s="186"/>
      <c r="AG67" s="191"/>
      <c r="AH67" s="186"/>
      <c r="AI67" s="191"/>
      <c r="AJ67" s="186"/>
      <c r="AK67" s="191"/>
      <c r="AL67" s="186"/>
      <c r="AM67" s="191"/>
      <c r="AN67" s="186"/>
      <c r="AO67" s="191"/>
      <c r="AP67" s="186"/>
      <c r="AQ67" s="191"/>
      <c r="AR67" s="186"/>
      <c r="AS67" s="191"/>
      <c r="AT67" s="186"/>
      <c r="AU67" s="191"/>
      <c r="AV67" s="186"/>
      <c r="AW67" s="191"/>
      <c r="AX67" s="186"/>
      <c r="AY67" s="191"/>
      <c r="AZ67" s="186"/>
      <c r="BA67" s="191"/>
      <c r="BB67" s="186"/>
      <c r="BC67" s="191"/>
      <c r="BD67" s="186"/>
      <c r="BE67" s="191"/>
      <c r="BF67" s="186"/>
      <c r="BG67" s="191"/>
      <c r="BH67" s="191"/>
      <c r="BI67" s="191"/>
      <c r="BJ67" s="191"/>
      <c r="BK67" s="191"/>
      <c r="BL67" s="191"/>
      <c r="BM67" s="191"/>
      <c r="BN67" s="191"/>
      <c r="BO67" s="191"/>
      <c r="BP67" s="191"/>
      <c r="BQ67" s="191"/>
      <c r="BR67" s="191"/>
      <c r="BS67" s="191"/>
      <c r="BT67" s="191"/>
      <c r="BU67" s="191"/>
      <c r="BV67" s="191"/>
      <c r="BW67">
        <v>67</v>
      </c>
    </row>
    <row r="68" spans="1:75" ht="12.75" customHeight="1">
      <c r="A68" t="s">
        <v>197</v>
      </c>
      <c r="B68" s="180"/>
      <c r="C68" s="202" t="s">
        <v>233</v>
      </c>
      <c r="D68" s="186">
        <f>IF($A68="Quarter",HLOOKUP("Quarter"&amp;D$1,APMdata,'1 APM'!$BW68,FALSE),IF($A68="Year to date",HLOOKUP("Year to date"&amp;D$1,APMdata,'1 APM'!$BW68,FALSE),HLOOKUP($C$4&amp;D$1,APMdata,'1 APM'!$BW68,FALSE)))</f>
        <v>163026.59277181001</v>
      </c>
      <c r="E68" s="186">
        <f>IF($A68="Quarter",HLOOKUP("Quarter"&amp;E$1,APMdata,'1 APM'!$BW68,FALSE),IF($A68="Year to date",HLOOKUP("Year to date"&amp;E$1,APMdata,'1 APM'!$BW68,FALSE),HLOOKUP($C$4&amp;E$1,APMdata,'1 APM'!$BW68,FALSE)))</f>
        <v>160967.03504501138</v>
      </c>
      <c r="F68" s="186">
        <f>IF($A68="Quarter",HLOOKUP("Quarter"&amp;F$1,APMdata,'1 APM'!$BW68,FALSE),IF($A68="Year to date",HLOOKUP("Year to date"&amp;F$1,APMdata,'1 APM'!$BW68,FALSE),HLOOKUP($C$4&amp;F$1,APMdata,'1 APM'!$BW68,FALSE)))</f>
        <v>160653.43</v>
      </c>
      <c r="G68" s="186">
        <f>IF($A68="Quarter",HLOOKUP("Quarter"&amp;G$1,APMdata,'1 APM'!$BW68,FALSE),IF($A68="Year to date",HLOOKUP("Year to date"&amp;G$1,APMdata,'1 APM'!$BW68,FALSE),HLOOKUP($C$4&amp;G$1,APMdata,'1 APM'!$BW68,FALSE)))</f>
        <v>158259.07875761989</v>
      </c>
      <c r="H68" s="186">
        <f>IF($A68="Quarter",HLOOKUP("Quarter"&amp;H$1,APMdata,'1 APM'!$BW68,FALSE),IF($A68="Year to date",HLOOKUP("Year to date"&amp;H$1,APMdata,'1 APM'!$BW68,FALSE),HLOOKUP($C$4&amp;H$1,APMdata,'1 APM'!$BW68,FALSE)))</f>
        <v>158954</v>
      </c>
      <c r="I68" s="186">
        <f>IF($A68="Quarter",HLOOKUP("Quarter"&amp;I$1,APMdata,'1 APM'!$BW68,FALSE),IF($A68="Year to date",HLOOKUP("Year to date"&amp;I$1,APMdata,'1 APM'!$BW68,FALSE),HLOOKUP($C$4&amp;I$1,APMdata,'1 APM'!$BW68,FALSE)))</f>
        <v>159357.73713387991</v>
      </c>
      <c r="J68" s="186">
        <f>IF($A68="Quarter",HLOOKUP("Quarter"&amp;J$1,APMdata,'1 APM'!$BW68,FALSE),IF($A68="Year to date",HLOOKUP("Year to date"&amp;J$1,APMdata,'1 APM'!$BW68,FALSE),HLOOKUP($C$4&amp;J$1,APMdata,'1 APM'!$BW68,FALSE)))</f>
        <v>138558.47607403001</v>
      </c>
      <c r="K68" s="186">
        <f>IF($A68="Quarter",HLOOKUP("Quarter"&amp;K$1,APMdata,'1 APM'!$BW68,FALSE),IF($A68="Year to date",HLOOKUP("Year to date"&amp;K$1,APMdata,'1 APM'!$BW68,FALSE),HLOOKUP($C$4&amp;K$1,APMdata,'1 APM'!$BW68,FALSE)))</f>
        <v>138508.79931744994</v>
      </c>
      <c r="L68" s="186">
        <f>IF($A68="Quarter",HLOOKUP("Quarter"&amp;L$1,APMdata,'1 APM'!$BW68,FALSE),IF($A68="Year to date",HLOOKUP("Year to date"&amp;L$1,APMdata,'1 APM'!$BW68,FALSE),HLOOKUP($C$4&amp;L$1,APMdata,'1 APM'!$BW68,FALSE)))</f>
        <v>134464.84167147998</v>
      </c>
      <c r="M68" s="186">
        <f>IF($A68="Quarter",HLOOKUP("Quarter"&amp;M$1,APMdata,'1 APM'!$BW68,FALSE),IF($A68="Year to date",HLOOKUP("Year to date"&amp;M$1,APMdata,'1 APM'!$BW68,FALSE),HLOOKUP($C$4&amp;M$1,APMdata,'1 APM'!$BW68,FALSE)))</f>
        <v>133680.7790138</v>
      </c>
      <c r="N68" s="186">
        <f>IF($A68="Quarter",HLOOKUP("Quarter"&amp;N$1,APMdata,'1 APM'!$BW68,FALSE),IF($A68="Year to date",HLOOKUP("Year to date"&amp;N$1,APMdata,'1 APM'!$BW68,FALSE),HLOOKUP($C$4&amp;N$1,APMdata,'1 APM'!$BW68,FALSE)))</f>
        <v>132726.24851072973</v>
      </c>
      <c r="O68" s="186">
        <f>IF($A68="Quarter",HLOOKUP("Quarter"&amp;O$1,APMdata,'1 APM'!$BW68,FALSE),IF($A68="Year to date",HLOOKUP("Year to date"&amp;O$1,APMdata,'1 APM'!$BW68,FALSE),HLOOKUP($C$4&amp;O$1,APMdata,'1 APM'!$BW68,FALSE)))</f>
        <v>130814.26414567999</v>
      </c>
      <c r="P68" s="186">
        <f>IF($A68="Quarter",HLOOKUP("Quarter"&amp;P$1,APMdata,'1 APM'!$BW68,FALSE),IF($A68="Year to date",HLOOKUP("Year to date"&amp;P$1,APMdata,'1 APM'!$BW68,FALSE),HLOOKUP($C$4&amp;P$1,APMdata,'1 APM'!$BW68,FALSE)))</f>
        <v>127895.85782498002</v>
      </c>
      <c r="Q68" s="186">
        <f>IF($A68="Quarter",HLOOKUP("Quarter"&amp;Q$1,APMdata,'1 APM'!$BW68,FALSE),IF($A68="Year to date",HLOOKUP("Year to date"&amp;Q$1,APMdata,'1 APM'!$BW68,FALSE),HLOOKUP($C$4&amp;Q$1,APMdata,'1 APM'!$BW68,FALSE)))</f>
        <v>130850.89922363999</v>
      </c>
      <c r="R68" s="186">
        <f>IF($A68="Quarter",HLOOKUP("Quarter"&amp;R$1,APMdata,'1 APM'!$BW68,FALSE),IF($A68="Year to date",HLOOKUP("Year to date"&amp;R$1,APMdata,'1 APM'!$BW68,FALSE),HLOOKUP($C$4&amp;R$1,APMdata,'1 APM'!$BW68,FALSE)))</f>
        <v>130408.67157912999</v>
      </c>
      <c r="S68" s="186">
        <f>IF($A68="Quarter",HLOOKUP("Quarter"&amp;S$1,APMdata,'1 APM'!$BW68,FALSE),IF($A68="Year to date",HLOOKUP("Year to date"&amp;S$1,APMdata,'1 APM'!$BW68,FALSE),HLOOKUP($C$4&amp;S$1,APMdata,'1 APM'!$BW68,FALSE)))</f>
        <v>128943.31964875996</v>
      </c>
      <c r="T68" s="186">
        <f>IF($A68="Quarter",HLOOKUP("Quarter"&amp;T$1,APMdata,'1 APM'!$BW68,FALSE),IF($A68="Year to date",HLOOKUP("Year to date"&amp;T$1,APMdata,'1 APM'!$BW68,FALSE),HLOOKUP($C$4&amp;T$1,APMdata,'1 APM'!$BW68,FALSE)))</f>
        <v>124052.51733626999</v>
      </c>
      <c r="U68" s="186">
        <f>IF($A68="Quarter",HLOOKUP("Quarter"&amp;U$1,APMdata,'1 APM'!$BW68,FALSE),IF($A68="Year to date",HLOOKUP("Year to date"&amp;U$1,APMdata,'1 APM'!$BW68,FALSE),HLOOKUP($C$4&amp;U$1,APMdata,'1 APM'!$BW68,FALSE)))</f>
        <v>121283.85827932002</v>
      </c>
      <c r="V68" s="186">
        <f>IF($A68="Quarter",HLOOKUP("Quarter"&amp;V$1,APMdata,'1 APM'!$BW68,FALSE),IF($A68="Year to date",HLOOKUP("Year to date"&amp;V$1,APMdata,'1 APM'!$BW68,FALSE),HLOOKUP($C$4&amp;V$1,APMdata,'1 APM'!$BW68,FALSE)))</f>
        <v>119510.62946618006</v>
      </c>
      <c r="W68" s="186">
        <f>IF($A68="Quarter",HLOOKUP("Quarter"&amp;W$1,APMdata,'1 APM'!$BW68,FALSE),IF($A68="Year to date",HLOOKUP("Year to date"&amp;W$1,APMdata,'1 APM'!$BW68,FALSE),HLOOKUP($C$4&amp;W$1,APMdata,'1 APM'!$BW68,FALSE)))</f>
        <v>118131.69884341676</v>
      </c>
      <c r="X68" s="186">
        <f>IF($A68="Quarter",HLOOKUP("Quarter"&amp;X$1,APMdata,'1 APM'!$BW68,FALSE),IF($A68="Year to date",HLOOKUP("Year to date"&amp;X$1,APMdata,'1 APM'!$BW68,FALSE),HLOOKUP($C$4&amp;X$1,APMdata,'1 APM'!$BW68,FALSE)))</f>
        <v>114037.49212344014</v>
      </c>
      <c r="Y68" s="186">
        <f>IF($A68="Quarter",HLOOKUP("Quarter"&amp;Y$1,APMdata,'1 APM'!$BW68,FALSE),IF($A68="Year to date",HLOOKUP("Year to date"&amp;Y$1,APMdata,'1 APM'!$BW68,FALSE),HLOOKUP($C$4&amp;Y$1,APMdata,'1 APM'!$BW68,FALSE)))</f>
        <v>113368.40780000002</v>
      </c>
      <c r="Z68" s="186">
        <f>IF($A68="Quarter",HLOOKUP("Quarter"&amp;Z$1,APMdata,'1 APM'!$BW68,FALSE),IF($A68="Year to date",HLOOKUP("Year to date"&amp;Z$1,APMdata,'1 APM'!$BW68,FALSE),HLOOKUP($C$4&amp;Z$1,APMdata,'1 APM'!$BW68,FALSE)))</f>
        <v>113623.98480000001</v>
      </c>
      <c r="AA68" s="186">
        <f>IF($A68="Quarter",HLOOKUP("Quarter"&amp;AA$1,APMdata,'1 APM'!$BW68,FALSE),IF($A68="Year to date",HLOOKUP("Year to date"&amp;AA$1,APMdata,'1 APM'!$BW68,FALSE),HLOOKUP($C$4&amp;AA$1,APMdata,'1 APM'!$BW68,FALSE)))</f>
        <v>112381.12910000001</v>
      </c>
      <c r="AB68" s="186">
        <f>IF($A68="Quarter",HLOOKUP("Quarter"&amp;AB$1,APMdata,'1 APM'!$BW68,FALSE),IF($A68="Year to date",HLOOKUP("Year to date"&amp;AB$1,APMdata,'1 APM'!$BW68,FALSE),HLOOKUP($C$4&amp;AB$1,APMdata,'1 APM'!$BW68,FALSE)))</f>
        <v>108810.93195658</v>
      </c>
      <c r="AC68" s="186">
        <f>IF($A68="Quarter",HLOOKUP("Quarter"&amp;AC$1,APMdata,'1 APM'!$BW68,FALSE),IF($A68="Year to date",HLOOKUP("Year to date"&amp;AC$1,APMdata,'1 APM'!$BW68,FALSE),HLOOKUP($C$4&amp;AC$1,APMdata,'1 APM'!$BW68,FALSE)))</f>
        <v>107035</v>
      </c>
      <c r="AD68" s="186">
        <f>IF($A68="Quarter",HLOOKUP("Quarter"&amp;AD$1,APMdata,'1 APM'!$BW68,FALSE),IF($A68="Year to date",HLOOKUP("Year to date"&amp;AD$1,APMdata,'1 APM'!$BW68,FALSE),HLOOKUP($C$4&amp;AD$1,APMdata,'1 APM'!$BW68,FALSE)))</f>
        <v>104037</v>
      </c>
      <c r="AE68" s="186">
        <f>IF($A68="Quarter",HLOOKUP("Quarter"&amp;AE$1,APMdata,'1 APM'!$BW68,FALSE),IF($A68="Year to date",HLOOKUP("Year to date"&amp;AE$1,APMdata,'1 APM'!$BW68,FALSE),HLOOKUP($C$4&amp;AE$1,APMdata,'1 APM'!$BW68,FALSE)))</f>
        <v>101668</v>
      </c>
      <c r="AF68" s="186"/>
      <c r="AG68" s="191"/>
      <c r="AH68" s="186"/>
      <c r="AI68" s="191"/>
      <c r="AJ68" s="186"/>
      <c r="AK68" s="191"/>
      <c r="AL68" s="186"/>
      <c r="AM68" s="191"/>
      <c r="AN68" s="186"/>
      <c r="AO68" s="191"/>
      <c r="AP68" s="186"/>
      <c r="AQ68" s="191"/>
      <c r="AR68" s="186"/>
      <c r="AS68" s="191"/>
      <c r="AT68" s="186"/>
      <c r="AU68" s="191"/>
      <c r="AV68" s="186"/>
      <c r="AW68" s="191"/>
      <c r="AX68" s="186"/>
      <c r="AY68" s="191"/>
      <c r="AZ68" s="186"/>
      <c r="BA68" s="191"/>
      <c r="BB68" s="186"/>
      <c r="BC68" s="191"/>
      <c r="BD68" s="186"/>
      <c r="BE68" s="191"/>
      <c r="BF68" s="186"/>
      <c r="BG68" s="191"/>
      <c r="BH68" s="191"/>
      <c r="BI68" s="191"/>
      <c r="BJ68" s="191"/>
      <c r="BK68" s="191"/>
      <c r="BL68" s="191"/>
      <c r="BM68" s="191"/>
      <c r="BN68" s="191"/>
      <c r="BO68" s="191"/>
      <c r="BP68" s="191"/>
      <c r="BQ68" s="191"/>
      <c r="BR68" s="191"/>
      <c r="BS68" s="191"/>
      <c r="BT68" s="191"/>
      <c r="BU68" s="191"/>
      <c r="BV68" s="191"/>
      <c r="BW68">
        <v>68</v>
      </c>
    </row>
    <row r="69" spans="1:75" ht="12.75" customHeight="1" thickBot="1">
      <c r="A69" t="s">
        <v>197</v>
      </c>
      <c r="B69" s="232" t="s">
        <v>893</v>
      </c>
      <c r="C69" s="193" t="s">
        <v>234</v>
      </c>
      <c r="D69" s="194">
        <f>IF($A69="Quarter",HLOOKUP("Quarter"&amp;D$1,APMdata,'1 APM'!$BW69,FALSE),IF($A69="Year to date",HLOOKUP("Year to date"&amp;D$1,APMdata,'1 APM'!$BW69,FALSE),HLOOKUP($C$4&amp;D$1,APMdata,'1 APM'!$BW69,FALSE)))</f>
        <v>8.6806133789456581E-3</v>
      </c>
      <c r="E69" s="194">
        <f>IF($A69="Quarter",HLOOKUP("Quarter"&amp;E$1,APMdata,'1 APM'!$BW69,FALSE),IF($A69="Year to date",HLOOKUP("Year to date"&amp;E$1,APMdata,'1 APM'!$BW69,FALSE),HLOOKUP($C$4&amp;E$1,APMdata,'1 APM'!$BW69,FALSE)))</f>
        <v>1.2794903790224632E-2</v>
      </c>
      <c r="F69" s="194">
        <f>IF($A69="Quarter",HLOOKUP("Quarter"&amp;F$1,APMdata,'1 APM'!$BW69,FALSE),IF($A69="Year to date",HLOOKUP("Year to date"&amp;F$1,APMdata,'1 APM'!$BW69,FALSE),HLOOKUP($C$4&amp;F$1,APMdata,'1 APM'!$BW69,FALSE)))</f>
        <v>1.9520594425614412E-3</v>
      </c>
      <c r="G69" s="194">
        <f>IF($A69="Quarter",HLOOKUP("Quarter"&amp;G$1,APMdata,'1 APM'!$BW69,FALSE),IF($A69="Year to date",HLOOKUP("Year to date"&amp;G$1,APMdata,'1 APM'!$BW69,FALSE),HLOOKUP($C$4&amp;G$1,APMdata,'1 APM'!$BW69,FALSE)))</f>
        <v>1.512931366198046E-2</v>
      </c>
      <c r="H69" s="194">
        <f>IF($A69="Quarter",HLOOKUP("Quarter"&amp;H$1,APMdata,'1 APM'!$BW69,FALSE),IF($A69="Year to date",HLOOKUP("Year to date"&amp;H$1,APMdata,'1 APM'!$BW69,FALSE),HLOOKUP($C$4&amp;H$1,APMdata,'1 APM'!$BW69,FALSE)))</f>
        <v>-4.4000000000000003E-3</v>
      </c>
      <c r="I69" s="194">
        <f>IF($A69="Quarter",HLOOKUP("Quarter"&amp;I$1,APMdata,'1 APM'!$BW69,FALSE),IF($A69="Year to date",HLOOKUP("Year to date"&amp;I$1,APMdata,'1 APM'!$BW69,FALSE),HLOOKUP($C$4&amp;I$1,APMdata,'1 APM'!$BW69,FALSE)))</f>
        <v>-2.5349075679992933E-3</v>
      </c>
      <c r="J69" s="194">
        <f>IF($A69="Quarter",HLOOKUP("Quarter"&amp;J$1,APMdata,'1 APM'!$BW69,FALSE),IF($A69="Year to date",HLOOKUP("Year to date"&amp;J$1,APMdata,'1 APM'!$BW69,FALSE),HLOOKUP($C$4&amp;J$1,APMdata,'1 APM'!$BW69,FALSE)))</f>
        <v>0.15011179141965392</v>
      </c>
      <c r="K69" s="194">
        <f>IF($A69="Quarter",HLOOKUP("Quarter"&amp;K$1,APMdata,'1 APM'!$BW69,FALSE),IF($A69="Year to date",HLOOKUP("Year to date"&amp;K$1,APMdata,'1 APM'!$BW69,FALSE),HLOOKUP($C$4&amp;K$1,APMdata,'1 APM'!$BW69,FALSE)))</f>
        <v>3.5865415644976067E-4</v>
      </c>
      <c r="L69" s="194">
        <f>IF($A69="Quarter",HLOOKUP("Quarter"&amp;L$1,APMdata,'1 APM'!$BW69,FALSE),IF($A69="Year to date",HLOOKUP("Year to date"&amp;L$1,APMdata,'1 APM'!$BW69,FALSE),HLOOKUP($C$4&amp;L$1,APMdata,'1 APM'!$BW69,FALSE)))</f>
        <v>3.0074461068790179E-2</v>
      </c>
      <c r="M69" s="194">
        <f>IF($A69="Quarter",HLOOKUP("Quarter"&amp;M$1,APMdata,'1 APM'!$BW69,FALSE),IF($A69="Year to date",HLOOKUP("Year to date"&amp;M$1,APMdata,'1 APM'!$BW69,FALSE),HLOOKUP($C$4&amp;M$1,APMdata,'1 APM'!$BW69,FALSE)))</f>
        <v>5.8651861805730839E-3</v>
      </c>
      <c r="N69" s="194">
        <f>IF($A69="Quarter",HLOOKUP("Quarter"&amp;N$1,APMdata,'1 APM'!$BW69,FALSE),IF($A69="Year to date",HLOOKUP("Year to date"&amp;N$1,APMdata,'1 APM'!$BW69,FALSE),HLOOKUP($C$4&amp;N$1,APMdata,'1 APM'!$BW69,FALSE)))</f>
        <v>7.1917236701908183E-3</v>
      </c>
      <c r="O69" s="194">
        <f>IF($A69="Quarter",HLOOKUP("Quarter"&amp;O$1,APMdata,'1 APM'!$BW69,FALSE),IF($A69="Year to date",HLOOKUP("Year to date"&amp;O$1,APMdata,'1 APM'!$BW69,FALSE),HLOOKUP($C$4&amp;O$1,APMdata,'1 APM'!$BW69,FALSE)))</f>
        <v>1.4616023547099366E-2</v>
      </c>
      <c r="P69" s="194">
        <f>IF($A69="Quarter",HLOOKUP("Quarter"&amp;P$1,APMdata,'1 APM'!$BW69,FALSE),IF($A69="Year to date",HLOOKUP("Year to date"&amp;P$1,APMdata,'1 APM'!$BW69,FALSE),HLOOKUP($C$4&amp;P$1,APMdata,'1 APM'!$BW69,FALSE)))</f>
        <v>2.2818614850636403E-2</v>
      </c>
      <c r="Q69" s="194">
        <f>IF($A69="Quarter",HLOOKUP("Quarter"&amp;Q$1,APMdata,'1 APM'!$BW69,FALSE),IF($A69="Year to date",HLOOKUP("Year to date"&amp;Q$1,APMdata,'1 APM'!$BW69,FALSE),HLOOKUP($C$4&amp;Q$1,APMdata,'1 APM'!$BW69,FALSE)))</f>
        <v>-2.2583271618251941E-2</v>
      </c>
      <c r="R69" s="194">
        <f>IF($A69="Quarter",HLOOKUP("Quarter"&amp;R$1,APMdata,'1 APM'!$BW69,FALSE),IF($A69="Year to date",HLOOKUP("Year to date"&amp;R$1,APMdata,'1 APM'!$BW69,FALSE),HLOOKUP($C$4&amp;R$1,APMdata,'1 APM'!$BW69,FALSE)))</f>
        <v>3.3910907852601094E-3</v>
      </c>
      <c r="S69" s="194">
        <f>IF($A69="Quarter",HLOOKUP("Quarter"&amp;S$1,APMdata,'1 APM'!$BW69,FALSE),IF($A69="Year to date",HLOOKUP("Year to date"&amp;S$1,APMdata,'1 APM'!$BW69,FALSE),HLOOKUP($C$4&amp;S$1,APMdata,'1 APM'!$BW69,FALSE)))</f>
        <v>1.1364310569648985E-2</v>
      </c>
      <c r="T69" s="194">
        <f>IF($A69="Quarter",HLOOKUP("Quarter"&amp;T$1,APMdata,'1 APM'!$BW69,FALSE),IF($A69="Year to date",HLOOKUP("Year to date"&amp;T$1,APMdata,'1 APM'!$BW69,FALSE),HLOOKUP($C$4&amp;T$1,APMdata,'1 APM'!$BW69,FALSE)))</f>
        <v>3.9425256476113633E-2</v>
      </c>
      <c r="U69" s="194">
        <f>IF($A69="Quarter",HLOOKUP("Quarter"&amp;U$1,APMdata,'1 APM'!$BW69,FALSE),IF($A69="Year to date",HLOOKUP("Year to date"&amp;U$1,APMdata,'1 APM'!$BW69,FALSE),HLOOKUP($C$4&amp;U$1,APMdata,'1 APM'!$BW69,FALSE)))</f>
        <v>2.2827926949468169E-2</v>
      </c>
      <c r="V69" s="194">
        <f>IF($A69="Quarter",HLOOKUP("Quarter"&amp;V$1,APMdata,'1 APM'!$BW69,FALSE),IF($A69="Year to date",HLOOKUP("Year to date"&amp;V$1,APMdata,'1 APM'!$BW69,FALSE),HLOOKUP($C$4&amp;V$1,APMdata,'1 APM'!$BW69,FALSE)))</f>
        <v>1.4837415057225139E-2</v>
      </c>
      <c r="W69" s="194">
        <f>IF($A69="Quarter",HLOOKUP("Quarter"&amp;W$1,APMdata,'1 APM'!$BW69,FALSE),IF($A69="Year to date",HLOOKUP("Year to date"&amp;W$1,APMdata,'1 APM'!$BW69,FALSE),HLOOKUP($C$4&amp;W$1,APMdata,'1 APM'!$BW69,FALSE)))</f>
        <v>1.1672824790161317E-2</v>
      </c>
      <c r="X69" s="194">
        <f>IF($A69="Quarter",HLOOKUP("Quarter"&amp;X$1,APMdata,'1 APM'!$BW69,FALSE),IF($A69="Year to date",HLOOKUP("Year to date"&amp;X$1,APMdata,'1 APM'!$BW69,FALSE),HLOOKUP($C$4&amp;X$1,APMdata,'1 APM'!$BW69,FALSE)))</f>
        <v>3.5902286552784185E-2</v>
      </c>
      <c r="Y69" s="194">
        <f>IF($A69="Quarter",HLOOKUP("Quarter"&amp;Y$1,APMdata,'1 APM'!$BW69,FALSE),IF($A69="Year to date",HLOOKUP("Year to date"&amp;Y$1,APMdata,'1 APM'!$BW69,FALSE),HLOOKUP($C$4&amp;Y$1,APMdata,'1 APM'!$BW69,FALSE)))</f>
        <v>5.9018586961236772E-3</v>
      </c>
      <c r="Z69" s="194">
        <f>IF($A69="Quarter",HLOOKUP("Quarter"&amp;Z$1,APMdata,'1 APM'!$BW69,FALSE),IF($A69="Year to date",HLOOKUP("Year to date"&amp;Z$1,APMdata,'1 APM'!$BW69,FALSE),HLOOKUP($C$4&amp;Z$1,APMdata,'1 APM'!$BW69,FALSE)))</f>
        <v>-2.2493226271711447E-3</v>
      </c>
      <c r="AA69" s="194">
        <f>IF($A69="Quarter",HLOOKUP("Quarter"&amp;AA$1,APMdata,'1 APM'!$BW69,FALSE),IF($A69="Year to date",HLOOKUP("Year to date"&amp;AA$1,APMdata,'1 APM'!$BW69,FALSE),HLOOKUP($C$4&amp;AA$1,APMdata,'1 APM'!$BW69,FALSE)))</f>
        <v>1.11E-2</v>
      </c>
      <c r="AB69" s="194">
        <f>IF($A69="Quarter",HLOOKUP("Quarter"&amp;AB$1,APMdata,'1 APM'!$BW69,FALSE),IF($A69="Year to date",HLOOKUP("Year to date"&amp;AB$1,APMdata,'1 APM'!$BW69,FALSE),HLOOKUP($C$4&amp;AB$1,APMdata,'1 APM'!$BW69,FALSE)))</f>
        <v>3.2811015004272755E-2</v>
      </c>
      <c r="AC69" s="194">
        <f>IF($A69="Quarter",HLOOKUP("Quarter"&amp;AC$1,APMdata,'1 APM'!$BW69,FALSE),IF($A69="Year to date",HLOOKUP("Year to date"&amp;AC$1,APMdata,'1 APM'!$BW69,FALSE),HLOOKUP($C$4&amp;AC$1,APMdata,'1 APM'!$BW69,FALSE)))</f>
        <v>1.7000000000000001E-2</v>
      </c>
      <c r="AD69" s="194">
        <f>IF($A69="Quarter",HLOOKUP("Quarter"&amp;AD$1,APMdata,'1 APM'!$BW69,FALSE),IF($A69="Year to date",HLOOKUP("Year to date"&amp;AD$1,APMdata,'1 APM'!$BW69,FALSE),HLOOKUP($C$4&amp;AD$1,APMdata,'1 APM'!$BW69,FALSE)))</f>
        <v>2.9000000000000001E-2</v>
      </c>
      <c r="AE69" s="194">
        <f>IF($A69="Quarter",HLOOKUP("Quarter"&amp;AE$1,APMdata,'1 APM'!$BW69,FALSE),IF($A69="Year to date",HLOOKUP("Year to date"&amp;AE$1,APMdata,'1 APM'!$BW69,FALSE),HLOOKUP($C$4&amp;AE$1,APMdata,'1 APM'!$BW69,FALSE)))</f>
        <v>2.3E-2</v>
      </c>
      <c r="AF69" s="194"/>
      <c r="AG69" s="196"/>
      <c r="AH69" s="194"/>
      <c r="AI69" s="196"/>
      <c r="AJ69" s="194"/>
      <c r="AK69" s="196"/>
      <c r="AL69" s="194"/>
      <c r="AM69" s="196"/>
      <c r="AN69" s="194"/>
      <c r="AO69" s="196"/>
      <c r="AP69" s="194"/>
      <c r="AQ69" s="196"/>
      <c r="AR69" s="194"/>
      <c r="AS69" s="196"/>
      <c r="AT69" s="194"/>
      <c r="AU69" s="196"/>
      <c r="AV69" s="194"/>
      <c r="AW69" s="196"/>
      <c r="AX69" s="194"/>
      <c r="AY69" s="196"/>
      <c r="AZ69" s="194"/>
      <c r="BA69" s="196"/>
      <c r="BB69" s="194"/>
      <c r="BC69" s="196"/>
      <c r="BD69" s="194"/>
      <c r="BE69" s="196"/>
      <c r="BF69" s="194"/>
      <c r="BG69" s="196"/>
      <c r="BH69" s="196"/>
      <c r="BI69" s="196"/>
      <c r="BJ69" s="196"/>
      <c r="BK69" s="196"/>
      <c r="BL69" s="196"/>
      <c r="BM69" s="196"/>
      <c r="BN69" s="196"/>
      <c r="BO69" s="196"/>
      <c r="BP69" s="196"/>
      <c r="BQ69" s="196"/>
      <c r="BR69" s="196"/>
      <c r="BS69" s="196"/>
      <c r="BT69" s="196"/>
      <c r="BU69" s="196"/>
      <c r="BV69" s="196"/>
      <c r="BW69">
        <v>69</v>
      </c>
    </row>
    <row r="70" spans="1:75" ht="12.75" customHeight="1">
      <c r="B70" s="180"/>
      <c r="C70" s="183"/>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v>70</v>
      </c>
    </row>
    <row r="71" spans="1:75" ht="12.75" customHeight="1">
      <c r="B71" s="180"/>
      <c r="C71" s="183"/>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v>71</v>
      </c>
    </row>
    <row r="72" spans="1:75" ht="12.75" customHeight="1">
      <c r="A72" t="s">
        <v>197</v>
      </c>
      <c r="B72" s="180"/>
      <c r="C72" s="184" t="s">
        <v>226</v>
      </c>
      <c r="D72" s="186">
        <f>IF($A72="Quarter",HLOOKUP("Quarter"&amp;D$1,APMdata,'1 APM'!$BW72,FALSE),IF($A72="Year to date",HLOOKUP("Year to date"&amp;D$1,APMdata,'1 APM'!$BW72,FALSE),HLOOKUP($C$4&amp;D$1,APMdata,'1 APM'!$BW72,FALSE)))</f>
        <v>244131.65259414891</v>
      </c>
      <c r="E72" s="186">
        <f>IF($A72="Quarter",HLOOKUP("Quarter"&amp;E$1,APMdata,'1 APM'!$BW72,FALSE),IF($A72="Year to date",HLOOKUP("Year to date"&amp;E$1,APMdata,'1 APM'!$BW72,FALSE),HLOOKUP($C$4&amp;E$1,APMdata,'1 APM'!$BW72,FALSE)))</f>
        <v>240693.92777181001</v>
      </c>
      <c r="F72" s="186">
        <f>IF($A72="Quarter",HLOOKUP("Quarter"&amp;F$1,APMdata,'1 APM'!$BW72,FALSE),IF($A72="Year to date",HLOOKUP("Year to date"&amp;F$1,APMdata,'1 APM'!$BW72,FALSE),HLOOKUP($C$4&amp;F$1,APMdata,'1 APM'!$BW72,FALSE)))</f>
        <v>238514.1740450114</v>
      </c>
      <c r="G72" s="186">
        <f>IF($A72="Quarter",HLOOKUP("Quarter"&amp;G$1,APMdata,'1 APM'!$BW72,FALSE),IF($A72="Year to date",HLOOKUP("Year to date"&amp;G$1,APMdata,'1 APM'!$BW72,FALSE),HLOOKUP($C$4&amp;G$1,APMdata,'1 APM'!$BW72,FALSE)))</f>
        <v>238359.43</v>
      </c>
      <c r="H72" s="186">
        <f>IF($A72="Quarter",HLOOKUP("Quarter"&amp;H$1,APMdata,'1 APM'!$BW72,FALSE),IF($A72="Year to date",HLOOKUP("Year to date"&amp;H$1,APMdata,'1 APM'!$BW72,FALSE),HLOOKUP($C$4&amp;H$1,APMdata,'1 APM'!$BW72,FALSE)))</f>
        <v>235728</v>
      </c>
      <c r="I72" s="186">
        <f>IF($A72="Quarter",HLOOKUP("Quarter"&amp;I$1,APMdata,'1 APM'!$BW72,FALSE),IF($A72="Year to date",HLOOKUP("Year to date"&amp;I$1,APMdata,'1 APM'!$BW72,FALSE),HLOOKUP($C$4&amp;I$1,APMdata,'1 APM'!$BW72,FALSE)))</f>
        <v>232497.78</v>
      </c>
      <c r="J72" s="186">
        <f>IF($A72="Quarter",HLOOKUP("Quarter"&amp;J$1,APMdata,'1 APM'!$BW72,FALSE),IF($A72="Year to date",HLOOKUP("Year to date"&amp;J$1,APMdata,'1 APM'!$BW72,FALSE),HLOOKUP($C$4&amp;J$1,APMdata,'1 APM'!$BW72,FALSE)))</f>
        <v>231167.87266174992</v>
      </c>
      <c r="K72" s="186">
        <f>IF($A72="Quarter",HLOOKUP("Quarter"&amp;K$1,APMdata,'1 APM'!$BW72,FALSE),IF($A72="Year to date",HLOOKUP("Year to date"&amp;K$1,APMdata,'1 APM'!$BW72,FALSE),HLOOKUP($C$4&amp;K$1,APMdata,'1 APM'!$BW72,FALSE)))</f>
        <v>205820.07316812003</v>
      </c>
      <c r="L72" s="186">
        <f>IF($A72="Quarter",HLOOKUP("Quarter"&amp;L$1,APMdata,'1 APM'!$BW72,FALSE),IF($A72="Year to date",HLOOKUP("Year to date"&amp;L$1,APMdata,'1 APM'!$BW72,FALSE),HLOOKUP($C$4&amp;L$1,APMdata,'1 APM'!$BW72,FALSE)))</f>
        <v>203649.48388524994</v>
      </c>
      <c r="M72" s="186">
        <f>IF($A72="Quarter",HLOOKUP("Quarter"&amp;M$1,APMdata,'1 APM'!$BW72,FALSE),IF($A72="Year to date",HLOOKUP("Year to date"&amp;M$1,APMdata,'1 APM'!$BW72,FALSE),HLOOKUP($C$4&amp;M$1,APMdata,'1 APM'!$BW72,FALSE)))</f>
        <v>199408.18229103996</v>
      </c>
      <c r="N72" s="186">
        <f>IF($A72="Quarter",HLOOKUP("Quarter"&amp;N$1,APMdata,'1 APM'!$BW72,FALSE),IF($A72="Year to date",HLOOKUP("Year to date"&amp;N$1,APMdata,'1 APM'!$BW72,FALSE),HLOOKUP($C$4&amp;N$1,APMdata,'1 APM'!$BW72,FALSE)))</f>
        <v>198644.86696453998</v>
      </c>
      <c r="O72" s="186">
        <f>IF($A72="Quarter",HLOOKUP("Quarter"&amp;O$1,APMdata,'1 APM'!$BW72,FALSE),IF($A72="Year to date",HLOOKUP("Year to date"&amp;O$1,APMdata,'1 APM'!$BW72,FALSE),HLOOKUP($C$4&amp;O$1,APMdata,'1 APM'!$BW72,FALSE)))</f>
        <v>196858.04159684974</v>
      </c>
      <c r="P72" s="186">
        <f>IF($A72="Quarter",HLOOKUP("Quarter"&amp;P$1,APMdata,'1 APM'!$BW72,FALSE),IF($A72="Year to date",HLOOKUP("Year to date"&amp;P$1,APMdata,'1 APM'!$BW72,FALSE),HLOOKUP($C$4&amp;P$1,APMdata,'1 APM'!$BW72,FALSE)))</f>
        <v>194109.59400007996</v>
      </c>
      <c r="Q72" s="186">
        <f>IF($A72="Quarter",HLOOKUP("Quarter"&amp;Q$1,APMdata,'1 APM'!$BW72,FALSE),IF($A72="Year to date",HLOOKUP("Year to date"&amp;Q$1,APMdata,'1 APM'!$BW72,FALSE),HLOOKUP($C$4&amp;Q$1,APMdata,'1 APM'!$BW72,FALSE)))</f>
        <v>190287.29349999997</v>
      </c>
      <c r="R72" s="186">
        <f>IF($A72="Quarter",HLOOKUP("Quarter"&amp;R$1,APMdata,'1 APM'!$BW72,FALSE),IF($A72="Year to date",HLOOKUP("Year to date"&amp;R$1,APMdata,'1 APM'!$BW72,FALSE),HLOOKUP($C$4&amp;R$1,APMdata,'1 APM'!$BW72,FALSE)))</f>
        <v>188728.94554399999</v>
      </c>
      <c r="S72" s="186">
        <f>IF($A72="Quarter",HLOOKUP("Quarter"&amp;S$1,APMdata,'1 APM'!$BW72,FALSE),IF($A72="Year to date",HLOOKUP("Year to date"&amp;S$1,APMdata,'1 APM'!$BW72,FALSE),HLOOKUP($C$4&amp;S$1,APMdata,'1 APM'!$BW72,FALSE)))</f>
        <v>186699.84668592998</v>
      </c>
      <c r="T72" s="186">
        <f>IF($A72="Quarter",HLOOKUP("Quarter"&amp;T$1,APMdata,'1 APM'!$BW72,FALSE),IF($A72="Year to date",HLOOKUP("Year to date"&amp;T$1,APMdata,'1 APM'!$BW72,FALSE),HLOOKUP($C$4&amp;T$1,APMdata,'1 APM'!$BW72,FALSE)))</f>
        <v>183345.72237912996</v>
      </c>
      <c r="U72" s="186">
        <f>IF($A72="Quarter",HLOOKUP("Quarter"&amp;U$1,APMdata,'1 APM'!$BW72,FALSE),IF($A72="Year to date",HLOOKUP("Year to date"&amp;U$1,APMdata,'1 APM'!$BW72,FALSE),HLOOKUP($C$4&amp;U$1,APMdata,'1 APM'!$BW72,FALSE)))</f>
        <v>177830.73257312999</v>
      </c>
      <c r="V72" s="186">
        <f>IF($A72="Quarter",HLOOKUP("Quarter"&amp;V$1,APMdata,'1 APM'!$BW72,FALSE),IF($A72="Year to date",HLOOKUP("Year to date"&amp;V$1,APMdata,'1 APM'!$BW72,FALSE),HLOOKUP($C$4&amp;V$1,APMdata,'1 APM'!$BW72,FALSE)))</f>
        <v>173699.77755162001</v>
      </c>
      <c r="W72" s="186">
        <f>IF($A72="Quarter",HLOOKUP("Quarter"&amp;W$1,APMdata,'1 APM'!$BW72,FALSE),IF($A72="Year to date",HLOOKUP("Year to date"&amp;W$1,APMdata,'1 APM'!$BW72,FALSE),HLOOKUP($C$4&amp;W$1,APMdata,'1 APM'!$BW72,FALSE)))</f>
        <v>170369.04129155006</v>
      </c>
      <c r="X72" s="186">
        <f>IF($A72="Quarter",HLOOKUP("Quarter"&amp;X$1,APMdata,'1 APM'!$BW72,FALSE),IF($A72="Year to date",HLOOKUP("Year to date"&amp;X$1,APMdata,'1 APM'!$BW72,FALSE),HLOOKUP($C$4&amp;X$1,APMdata,'1 APM'!$BW72,FALSE)))</f>
        <v>167290.09909082673</v>
      </c>
      <c r="Y72" s="186">
        <f>IF($A72="Quarter",HLOOKUP("Quarter"&amp;Y$1,APMdata,'1 APM'!$BW72,FALSE),IF($A72="Year to date",HLOOKUP("Year to date"&amp;Y$1,APMdata,'1 APM'!$BW72,FALSE),HLOOKUP($C$4&amp;Y$1,APMdata,'1 APM'!$BW72,FALSE)))</f>
        <v>162567.03839951014</v>
      </c>
      <c r="Z72" s="186">
        <f>IF($A72="Quarter",HLOOKUP("Quarter"&amp;Z$1,APMdata,'1 APM'!$BW72,FALSE),IF($A72="Year to date",HLOOKUP("Year to date"&amp;Z$1,APMdata,'1 APM'!$BW72,FALSE),HLOOKUP($C$4&amp;Z$1,APMdata,'1 APM'!$BW72,FALSE)))</f>
        <v>161258.65030000001</v>
      </c>
      <c r="AA72" s="186">
        <f>IF($A72="Quarter",HLOOKUP("Quarter"&amp;AA$1,APMdata,'1 APM'!$BW72,FALSE),IF($A72="Year to date",HLOOKUP("Year to date"&amp;AA$1,APMdata,'1 APM'!$BW72,FALSE),HLOOKUP($C$4&amp;AA$1,APMdata,'1 APM'!$BW72,FALSE)))</f>
        <v>160992.7836</v>
      </c>
      <c r="AB72" s="186">
        <f>IF($A72="Quarter",HLOOKUP("Quarter"&amp;AB$1,APMdata,'1 APM'!$BW72,FALSE),IF($A72="Year to date",HLOOKUP("Year to date"&amp;AB$1,APMdata,'1 APM'!$BW72,FALSE),HLOOKUP($C$4&amp;AB$1,APMdata,'1 APM'!$BW72,FALSE)))</f>
        <v>157956.06740085623</v>
      </c>
      <c r="AC72" s="186">
        <f>IF($A72="Quarter",HLOOKUP("Quarter"&amp;AC$1,APMdata,'1 APM'!$BW72,FALSE),IF($A72="Year to date",HLOOKUP("Year to date"&amp;AC$1,APMdata,'1 APM'!$BW72,FALSE),HLOOKUP($C$4&amp;AC$1,APMdata,'1 APM'!$BW72,FALSE)))</f>
        <v>153846</v>
      </c>
      <c r="AD72" s="186">
        <f>IF($A72="Quarter",HLOOKUP("Quarter"&amp;AD$1,APMdata,'1 APM'!$BW72,FALSE),IF($A72="Year to date",HLOOKUP("Year to date"&amp;AD$1,APMdata,'1 APM'!$BW72,FALSE),HLOOKUP($C$4&amp;AD$1,APMdata,'1 APM'!$BW72,FALSE)))</f>
        <v>150688</v>
      </c>
      <c r="AE72" s="186">
        <f>IF($A72="Quarter",HLOOKUP("Quarter"&amp;AE$1,APMdata,'1 APM'!$BW72,FALSE),IF($A72="Year to date",HLOOKUP("Year to date"&amp;AE$1,APMdata,'1 APM'!$BW72,FALSE),HLOOKUP($C$4&amp;AE$1,APMdata,'1 APM'!$BW72,FALSE)))</f>
        <v>147310</v>
      </c>
      <c r="AF72" s="186"/>
      <c r="AG72" s="191"/>
      <c r="AH72" s="186"/>
      <c r="AI72" s="191"/>
      <c r="AJ72" s="186"/>
      <c r="AK72" s="191"/>
      <c r="AL72" s="186"/>
      <c r="AM72" s="191"/>
      <c r="AN72" s="186"/>
      <c r="AO72" s="191"/>
      <c r="AP72" s="186"/>
      <c r="AQ72" s="191"/>
      <c r="AR72" s="186"/>
      <c r="AS72" s="191"/>
      <c r="AT72" s="186"/>
      <c r="AU72" s="191"/>
      <c r="AV72" s="186"/>
      <c r="AW72" s="191"/>
      <c r="AX72" s="186"/>
      <c r="AY72" s="191"/>
      <c r="AZ72" s="186"/>
      <c r="BA72" s="191"/>
      <c r="BB72" s="186"/>
      <c r="BC72" s="191"/>
      <c r="BD72" s="186"/>
      <c r="BE72" s="191"/>
      <c r="BF72" s="186"/>
      <c r="BG72" s="191"/>
      <c r="BH72" s="191"/>
      <c r="BI72" s="191"/>
      <c r="BJ72" s="191"/>
      <c r="BK72" s="191"/>
      <c r="BL72" s="191"/>
      <c r="BM72" s="191"/>
      <c r="BN72" s="191"/>
      <c r="BO72" s="191"/>
      <c r="BP72" s="191"/>
      <c r="BQ72" s="191"/>
      <c r="BR72" s="191"/>
      <c r="BS72" s="191"/>
      <c r="BT72" s="191"/>
      <c r="BU72" s="191"/>
      <c r="BV72" s="191"/>
      <c r="BW72">
        <v>72</v>
      </c>
    </row>
    <row r="73" spans="1:75" ht="12.75" customHeight="1">
      <c r="A73" t="s">
        <v>197</v>
      </c>
      <c r="B73" s="180"/>
      <c r="C73" s="200" t="s">
        <v>235</v>
      </c>
      <c r="D73" s="190">
        <f>IF($A73="Quarter",HLOOKUP("Quarter"&amp;D$1,APMdata,'1 APM'!$BW73,FALSE),IF($A73="Year to date",HLOOKUP("Year to date"&amp;D$1,APMdata,'1 APM'!$BW73,FALSE),HLOOKUP($C$4&amp;D$1,APMdata,'1 APM'!$BW73,FALSE)))</f>
        <v>240693.92777181001</v>
      </c>
      <c r="E73" s="190">
        <f>IF($A73="Quarter",HLOOKUP("Quarter"&amp;E$1,APMdata,'1 APM'!$BW73,FALSE),IF($A73="Year to date",HLOOKUP("Year to date"&amp;E$1,APMdata,'1 APM'!$BW73,FALSE),HLOOKUP($C$4&amp;E$1,APMdata,'1 APM'!$BW73,FALSE)))</f>
        <v>238514.1740450114</v>
      </c>
      <c r="F73" s="190">
        <f>IF($A73="Quarter",HLOOKUP("Quarter"&amp;F$1,APMdata,'1 APM'!$BW73,FALSE),IF($A73="Year to date",HLOOKUP("Year to date"&amp;F$1,APMdata,'1 APM'!$BW73,FALSE),HLOOKUP($C$4&amp;F$1,APMdata,'1 APM'!$BW73,FALSE)))</f>
        <v>238359.43</v>
      </c>
      <c r="G73" s="190">
        <f>IF($A73="Quarter",HLOOKUP("Quarter"&amp;G$1,APMdata,'1 APM'!$BW73,FALSE),IF($A73="Year to date",HLOOKUP("Year to date"&amp;G$1,APMdata,'1 APM'!$BW73,FALSE),HLOOKUP($C$4&amp;G$1,APMdata,'1 APM'!$BW73,FALSE)))</f>
        <v>235725.07875761989</v>
      </c>
      <c r="H73" s="190">
        <f>IF($A73="Quarter",HLOOKUP("Quarter"&amp;H$1,APMdata,'1 APM'!$BW73,FALSE),IF($A73="Year to date",HLOOKUP("Year to date"&amp;H$1,APMdata,'1 APM'!$BW73,FALSE),HLOOKUP($C$4&amp;H$1,APMdata,'1 APM'!$BW73,FALSE)))</f>
        <v>232498</v>
      </c>
      <c r="I73" s="190">
        <f>IF($A73="Quarter",HLOOKUP("Quarter"&amp;I$1,APMdata,'1 APM'!$BW73,FALSE),IF($A73="Year to date",HLOOKUP("Year to date"&amp;I$1,APMdata,'1 APM'!$BW73,FALSE),HLOOKUP($C$4&amp;I$1,APMdata,'1 APM'!$BW73,FALSE)))</f>
        <v>231167.87266174992</v>
      </c>
      <c r="J73" s="190">
        <f>IF($A73="Quarter",HLOOKUP("Quarter"&amp;J$1,APMdata,'1 APM'!$BW73,FALSE),IF($A73="Year to date",HLOOKUP("Year to date"&amp;J$1,APMdata,'1 APM'!$BW73,FALSE),HLOOKUP($C$4&amp;J$1,APMdata,'1 APM'!$BW73,FALSE)))</f>
        <v>205820.07316812003</v>
      </c>
      <c r="K73" s="190">
        <f>IF($A73="Quarter",HLOOKUP("Quarter"&amp;K$1,APMdata,'1 APM'!$BW73,FALSE),IF($A73="Year to date",HLOOKUP("Year to date"&amp;K$1,APMdata,'1 APM'!$BW73,FALSE),HLOOKUP($C$4&amp;K$1,APMdata,'1 APM'!$BW73,FALSE)))</f>
        <v>203649.48388524994</v>
      </c>
      <c r="L73" s="190">
        <f>IF($A73="Quarter",HLOOKUP("Quarter"&amp;L$1,APMdata,'1 APM'!$BW73,FALSE),IF($A73="Year to date",HLOOKUP("Year to date"&amp;L$1,APMdata,'1 APM'!$BW73,FALSE),HLOOKUP($C$4&amp;L$1,APMdata,'1 APM'!$BW73,FALSE)))</f>
        <v>199408.18229103996</v>
      </c>
      <c r="M73" s="190">
        <f>IF($A73="Quarter",HLOOKUP("Quarter"&amp;M$1,APMdata,'1 APM'!$BW73,FALSE),IF($A73="Year to date",HLOOKUP("Year to date"&amp;M$1,APMdata,'1 APM'!$BW73,FALSE),HLOOKUP($C$4&amp;M$1,APMdata,'1 APM'!$BW73,FALSE)))</f>
        <v>198644.86696453998</v>
      </c>
      <c r="N73" s="190">
        <f>IF($A73="Quarter",HLOOKUP("Quarter"&amp;N$1,APMdata,'1 APM'!$BW73,FALSE),IF($A73="Year to date",HLOOKUP("Year to date"&amp;N$1,APMdata,'1 APM'!$BW73,FALSE),HLOOKUP($C$4&amp;N$1,APMdata,'1 APM'!$BW73,FALSE)))</f>
        <v>196858.04159684974</v>
      </c>
      <c r="O73" s="190">
        <f>IF($A73="Quarter",HLOOKUP("Quarter"&amp;O$1,APMdata,'1 APM'!$BW73,FALSE),IF($A73="Year to date",HLOOKUP("Year to date"&amp;O$1,APMdata,'1 APM'!$BW73,FALSE),HLOOKUP($C$4&amp;O$1,APMdata,'1 APM'!$BW73,FALSE)))</f>
        <v>194109.59400007996</v>
      </c>
      <c r="P73" s="190">
        <f>IF($A73="Quarter",HLOOKUP("Quarter"&amp;P$1,APMdata,'1 APM'!$BW73,FALSE),IF($A73="Year to date",HLOOKUP("Year to date"&amp;P$1,APMdata,'1 APM'!$BW73,FALSE),HLOOKUP($C$4&amp;P$1,APMdata,'1 APM'!$BW73,FALSE)))</f>
        <v>190287.29349999997</v>
      </c>
      <c r="Q73" s="190">
        <f>IF($A73="Quarter",HLOOKUP("Quarter"&amp;Q$1,APMdata,'1 APM'!$BW73,FALSE),IF($A73="Year to date",HLOOKUP("Year to date"&amp;Q$1,APMdata,'1 APM'!$BW73,FALSE),HLOOKUP($C$4&amp;Q$1,APMdata,'1 APM'!$BW73,FALSE)))</f>
        <v>188728.94554399999</v>
      </c>
      <c r="R73" s="190">
        <f>IF($A73="Quarter",HLOOKUP("Quarter"&amp;R$1,APMdata,'1 APM'!$BW73,FALSE),IF($A73="Year to date",HLOOKUP("Year to date"&amp;R$1,APMdata,'1 APM'!$BW73,FALSE),HLOOKUP($C$4&amp;R$1,APMdata,'1 APM'!$BW73,FALSE)))</f>
        <v>186699.84668592998</v>
      </c>
      <c r="S73" s="190">
        <f>IF($A73="Quarter",HLOOKUP("Quarter"&amp;S$1,APMdata,'1 APM'!$BW73,FALSE),IF($A73="Year to date",HLOOKUP("Year to date"&amp;S$1,APMdata,'1 APM'!$BW73,FALSE),HLOOKUP($C$4&amp;S$1,APMdata,'1 APM'!$BW73,FALSE)))</f>
        <v>183345.72237912996</v>
      </c>
      <c r="T73" s="190">
        <f>IF($A73="Quarter",HLOOKUP("Quarter"&amp;T$1,APMdata,'1 APM'!$BW73,FALSE),IF($A73="Year to date",HLOOKUP("Year to date"&amp;T$1,APMdata,'1 APM'!$BW73,FALSE),HLOOKUP($C$4&amp;T$1,APMdata,'1 APM'!$BW73,FALSE)))</f>
        <v>177830.73257312999</v>
      </c>
      <c r="U73" s="190">
        <f>IF($A73="Quarter",HLOOKUP("Quarter"&amp;U$1,APMdata,'1 APM'!$BW73,FALSE),IF($A73="Year to date",HLOOKUP("Year to date"&amp;U$1,APMdata,'1 APM'!$BW73,FALSE),HLOOKUP($C$4&amp;U$1,APMdata,'1 APM'!$BW73,FALSE)))</f>
        <v>173699.77755162001</v>
      </c>
      <c r="V73" s="190">
        <f>IF($A73="Quarter",HLOOKUP("Quarter"&amp;V$1,APMdata,'1 APM'!$BW73,FALSE),IF($A73="Year to date",HLOOKUP("Year to date"&amp;V$1,APMdata,'1 APM'!$BW73,FALSE),HLOOKUP($C$4&amp;V$1,APMdata,'1 APM'!$BW73,FALSE)))</f>
        <v>170369.04129155006</v>
      </c>
      <c r="W73" s="190">
        <f>IF($A73="Quarter",HLOOKUP("Quarter"&amp;W$1,APMdata,'1 APM'!$BW73,FALSE),IF($A73="Year to date",HLOOKUP("Year to date"&amp;W$1,APMdata,'1 APM'!$BW73,FALSE),HLOOKUP($C$4&amp;W$1,APMdata,'1 APM'!$BW73,FALSE)))</f>
        <v>167290.09909082673</v>
      </c>
      <c r="X73" s="190">
        <f>IF($A73="Quarter",HLOOKUP("Quarter"&amp;X$1,APMdata,'1 APM'!$BW73,FALSE),IF($A73="Year to date",HLOOKUP("Year to date"&amp;X$1,APMdata,'1 APM'!$BW73,FALSE),HLOOKUP($C$4&amp;X$1,APMdata,'1 APM'!$BW73,FALSE)))</f>
        <v>162567.03839951014</v>
      </c>
      <c r="Y73" s="190">
        <f>IF($A73="Quarter",HLOOKUP("Quarter"&amp;Y$1,APMdata,'1 APM'!$BW73,FALSE),IF($A73="Year to date",HLOOKUP("Year to date"&amp;Y$1,APMdata,'1 APM'!$BW73,FALSE),HLOOKUP($C$4&amp;Y$1,APMdata,'1 APM'!$BW73,FALSE)))</f>
        <v>161258.65030000001</v>
      </c>
      <c r="Z73" s="190">
        <f>IF($A73="Quarter",HLOOKUP("Quarter"&amp;Z$1,APMdata,'1 APM'!$BW73,FALSE),IF($A73="Year to date",HLOOKUP("Year to date"&amp;Z$1,APMdata,'1 APM'!$BW73,FALSE),HLOOKUP($C$4&amp;Z$1,APMdata,'1 APM'!$BW73,FALSE)))</f>
        <v>160992.78360000002</v>
      </c>
      <c r="AA73" s="190">
        <f>IF($A73="Quarter",HLOOKUP("Quarter"&amp;AA$1,APMdata,'1 APM'!$BW73,FALSE),IF($A73="Year to date",HLOOKUP("Year to date"&amp;AA$1,APMdata,'1 APM'!$BW73,FALSE),HLOOKUP($C$4&amp;AA$1,APMdata,'1 APM'!$BW73,FALSE)))</f>
        <v>157956.0674</v>
      </c>
      <c r="AB73" s="190">
        <f>IF($A73="Quarter",HLOOKUP("Quarter"&amp;AB$1,APMdata,'1 APM'!$BW73,FALSE),IF($A73="Year to date",HLOOKUP("Year to date"&amp;AB$1,APMdata,'1 APM'!$BW73,FALSE),HLOOKUP($C$4&amp;AB$1,APMdata,'1 APM'!$BW73,FALSE)))</f>
        <v>153845.74316593996</v>
      </c>
      <c r="AC73" s="190">
        <f>IF($A73="Quarter",HLOOKUP("Quarter"&amp;AC$1,APMdata,'1 APM'!$BW73,FALSE),IF($A73="Year to date",HLOOKUP("Year to date"&amp;AC$1,APMdata,'1 APM'!$BW73,FALSE),HLOOKUP($C$4&amp;AC$1,APMdata,'1 APM'!$BW73,FALSE)))</f>
        <v>150688</v>
      </c>
      <c r="AD73" s="190">
        <f>IF($A73="Quarter",HLOOKUP("Quarter"&amp;AD$1,APMdata,'1 APM'!$BW73,FALSE),IF($A73="Year to date",HLOOKUP("Year to date"&amp;AD$1,APMdata,'1 APM'!$BW73,FALSE),HLOOKUP($C$4&amp;AD$1,APMdata,'1 APM'!$BW73,FALSE)))</f>
        <v>147310</v>
      </c>
      <c r="AE73" s="190">
        <f>IF($A73="Quarter",HLOOKUP("Quarter"&amp;AE$1,APMdata,'1 APM'!$BW73,FALSE),IF($A73="Year to date",HLOOKUP("Year to date"&amp;AE$1,APMdata,'1 APM'!$BW73,FALSE),HLOOKUP($C$4&amp;AE$1,APMdata,'1 APM'!$BW73,FALSE)))</f>
        <v>144337</v>
      </c>
      <c r="AF73" s="190"/>
      <c r="AG73" s="201"/>
      <c r="AH73" s="190"/>
      <c r="AI73" s="201"/>
      <c r="AJ73" s="190"/>
      <c r="AK73" s="201"/>
      <c r="AL73" s="190"/>
      <c r="AM73" s="201"/>
      <c r="AN73" s="190"/>
      <c r="AO73" s="201"/>
      <c r="AP73" s="190"/>
      <c r="AQ73" s="201"/>
      <c r="AR73" s="190"/>
      <c r="AS73" s="201"/>
      <c r="AT73" s="190"/>
      <c r="AU73" s="201"/>
      <c r="AV73" s="190"/>
      <c r="AW73" s="201"/>
      <c r="AX73" s="190"/>
      <c r="AY73" s="201"/>
      <c r="AZ73" s="190"/>
      <c r="BA73" s="201"/>
      <c r="BB73" s="190"/>
      <c r="BC73" s="201"/>
      <c r="BD73" s="190"/>
      <c r="BE73" s="201"/>
      <c r="BF73" s="190"/>
      <c r="BG73" s="201"/>
      <c r="BH73" s="201"/>
      <c r="BI73" s="201"/>
      <c r="BJ73" s="201"/>
      <c r="BK73" s="201"/>
      <c r="BL73" s="201"/>
      <c r="BM73" s="201"/>
      <c r="BN73" s="201"/>
      <c r="BO73" s="201"/>
      <c r="BP73" s="201"/>
      <c r="BQ73" s="201"/>
      <c r="BR73" s="201"/>
      <c r="BS73" s="201"/>
      <c r="BT73" s="201"/>
      <c r="BU73" s="201"/>
      <c r="BV73" s="201"/>
      <c r="BW73">
        <v>73</v>
      </c>
    </row>
    <row r="74" spans="1:75" ht="12.75" customHeight="1">
      <c r="A74" t="s">
        <v>197</v>
      </c>
      <c r="B74" s="180"/>
      <c r="C74" s="197" t="s">
        <v>236</v>
      </c>
      <c r="D74" s="186">
        <f>IF($A74="Quarter",HLOOKUP("Quarter"&amp;D$1,APMdata,'1 APM'!$BW74,FALSE),IF($A74="Year to date",HLOOKUP("Year to date"&amp;D$1,APMdata,'1 APM'!$BW74,FALSE),HLOOKUP($C$4&amp;D$1,APMdata,'1 APM'!$BW74,FALSE)))</f>
        <v>3437.7248223389033</v>
      </c>
      <c r="E74" s="186">
        <f>IF($A74="Quarter",HLOOKUP("Quarter"&amp;E$1,APMdata,'1 APM'!$BW74,FALSE),IF($A74="Year to date",HLOOKUP("Year to date"&amp;E$1,APMdata,'1 APM'!$BW74,FALSE),HLOOKUP($C$4&amp;E$1,APMdata,'1 APM'!$BW74,FALSE)))</f>
        <v>2179.7537267986045</v>
      </c>
      <c r="F74" s="186">
        <f>IF($A74="Quarter",HLOOKUP("Quarter"&amp;F$1,APMdata,'1 APM'!$BW74,FALSE),IF($A74="Year to date",HLOOKUP("Year to date"&amp;F$1,APMdata,'1 APM'!$BW74,FALSE),HLOOKUP($C$4&amp;F$1,APMdata,'1 APM'!$BW74,FALSE)))</f>
        <v>154.74404501140816</v>
      </c>
      <c r="G74" s="186">
        <f>IF($A74="Quarter",HLOOKUP("Quarter"&amp;G$1,APMdata,'1 APM'!$BW74,FALSE),IF($A74="Year to date",HLOOKUP("Year to date"&amp;G$1,APMdata,'1 APM'!$BW74,FALSE),HLOOKUP($C$4&amp;G$1,APMdata,'1 APM'!$BW74,FALSE)))</f>
        <v>2634.3512423801003</v>
      </c>
      <c r="H74" s="186">
        <f>IF($A74="Quarter",HLOOKUP("Quarter"&amp;H$1,APMdata,'1 APM'!$BW74,FALSE),IF($A74="Year to date",HLOOKUP("Year to date"&amp;H$1,APMdata,'1 APM'!$BW74,FALSE),HLOOKUP($C$4&amp;H$1,APMdata,'1 APM'!$BW74,FALSE)))</f>
        <v>3230</v>
      </c>
      <c r="I74" s="186">
        <f>IF($A74="Quarter",HLOOKUP("Quarter"&amp;I$1,APMdata,'1 APM'!$BW74,FALSE),IF($A74="Year to date",HLOOKUP("Year to date"&amp;I$1,APMdata,'1 APM'!$BW74,FALSE),HLOOKUP($C$4&amp;I$1,APMdata,'1 APM'!$BW74,FALSE)))</f>
        <v>1329.9073382500792</v>
      </c>
      <c r="J74" s="186">
        <f>IF($A74="Quarter",HLOOKUP("Quarter"&amp;J$1,APMdata,'1 APM'!$BW74,FALSE),IF($A74="Year to date",HLOOKUP("Year to date"&amp;J$1,APMdata,'1 APM'!$BW74,FALSE),HLOOKUP($C$4&amp;J$1,APMdata,'1 APM'!$BW74,FALSE)))</f>
        <v>25347.799493629893</v>
      </c>
      <c r="K74" s="186">
        <f>IF($A74="Quarter",HLOOKUP("Quarter"&amp;K$1,APMdata,'1 APM'!$BW74,FALSE),IF($A74="Year to date",HLOOKUP("Year to date"&amp;K$1,APMdata,'1 APM'!$BW74,FALSE),HLOOKUP($C$4&amp;K$1,APMdata,'1 APM'!$BW74,FALSE)))</f>
        <v>2170.5892828700889</v>
      </c>
      <c r="L74" s="186">
        <f>IF($A74="Quarter",HLOOKUP("Quarter"&amp;L$1,APMdata,'1 APM'!$BW74,FALSE),IF($A74="Year to date",HLOOKUP("Year to date"&amp;L$1,APMdata,'1 APM'!$BW74,FALSE),HLOOKUP($C$4&amp;L$1,APMdata,'1 APM'!$BW74,FALSE)))</f>
        <v>4241.3015942099737</v>
      </c>
      <c r="M74" s="186">
        <f>IF($A74="Quarter",HLOOKUP("Quarter"&amp;M$1,APMdata,'1 APM'!$BW74,FALSE),IF($A74="Year to date",HLOOKUP("Year to date"&amp;M$1,APMdata,'1 APM'!$BW74,FALSE),HLOOKUP($C$4&amp;M$1,APMdata,'1 APM'!$BW74,FALSE)))</f>
        <v>763.31532649998553</v>
      </c>
      <c r="N74" s="186">
        <f>IF($A74="Quarter",HLOOKUP("Quarter"&amp;N$1,APMdata,'1 APM'!$BW74,FALSE),IF($A74="Year to date",HLOOKUP("Year to date"&amp;N$1,APMdata,'1 APM'!$BW74,FALSE),HLOOKUP($C$4&amp;N$1,APMdata,'1 APM'!$BW74,FALSE)))</f>
        <v>1786.8253676902386</v>
      </c>
      <c r="O74" s="186">
        <f>IF($A74="Quarter",HLOOKUP("Quarter"&amp;O$1,APMdata,'1 APM'!$BW74,FALSE),IF($A74="Year to date",HLOOKUP("Year to date"&amp;O$1,APMdata,'1 APM'!$BW74,FALSE),HLOOKUP($C$4&amp;O$1,APMdata,'1 APM'!$BW74,FALSE)))</f>
        <v>2748.4475967697799</v>
      </c>
      <c r="P74" s="186">
        <f>IF($A74="Quarter",HLOOKUP("Quarter"&amp;P$1,APMdata,'1 APM'!$BW74,FALSE),IF($A74="Year to date",HLOOKUP("Year to date"&amp;P$1,APMdata,'1 APM'!$BW74,FALSE),HLOOKUP($C$4&amp;P$1,APMdata,'1 APM'!$BW74,FALSE)))</f>
        <v>3822.3005000799894</v>
      </c>
      <c r="Q74" s="186">
        <f>IF($A74="Quarter",HLOOKUP("Quarter"&amp;Q$1,APMdata,'1 APM'!$BW74,FALSE),IF($A74="Year to date",HLOOKUP("Year to date"&amp;Q$1,APMdata,'1 APM'!$BW74,FALSE),HLOOKUP($C$4&amp;Q$1,APMdata,'1 APM'!$BW74,FALSE)))</f>
        <v>1558.3479559999832</v>
      </c>
      <c r="R74" s="186">
        <f>IF($A74="Quarter",HLOOKUP("Quarter"&amp;R$1,APMdata,'1 APM'!$BW74,FALSE),IF($A74="Year to date",HLOOKUP("Year to date"&amp;R$1,APMdata,'1 APM'!$BW74,FALSE),HLOOKUP($C$4&amp;R$1,APMdata,'1 APM'!$BW74,FALSE)))</f>
        <v>2029.0988580700068</v>
      </c>
      <c r="S74" s="186">
        <f>IF($A74="Quarter",HLOOKUP("Quarter"&amp;S$1,APMdata,'1 APM'!$BW74,FALSE),IF($A74="Year to date",HLOOKUP("Year to date"&amp;S$1,APMdata,'1 APM'!$BW74,FALSE),HLOOKUP($C$4&amp;S$1,APMdata,'1 APM'!$BW74,FALSE)))</f>
        <v>3354.1243068000185</v>
      </c>
      <c r="T74" s="186">
        <f>IF($A74="Quarter",HLOOKUP("Quarter"&amp;T$1,APMdata,'1 APM'!$BW74,FALSE),IF($A74="Year to date",HLOOKUP("Year to date"&amp;T$1,APMdata,'1 APM'!$BW74,FALSE),HLOOKUP($C$4&amp;T$1,APMdata,'1 APM'!$BW74,FALSE)))</f>
        <v>5514.9898059999687</v>
      </c>
      <c r="U74" s="186">
        <f>IF($A74="Quarter",HLOOKUP("Quarter"&amp;U$1,APMdata,'1 APM'!$BW74,FALSE),IF($A74="Year to date",HLOOKUP("Year to date"&amp;U$1,APMdata,'1 APM'!$BW74,FALSE),HLOOKUP($C$4&amp;U$1,APMdata,'1 APM'!$BW74,FALSE)))</f>
        <v>4130.955021509988</v>
      </c>
      <c r="V74" s="186">
        <f>IF($A74="Quarter",HLOOKUP("Quarter"&amp;V$1,APMdata,'1 APM'!$BW74,FALSE),IF($A74="Year to date",HLOOKUP("Year to date"&amp;V$1,APMdata,'1 APM'!$BW74,FALSE),HLOOKUP($C$4&amp;V$1,APMdata,'1 APM'!$BW74,FALSE)))</f>
        <v>3330.7362600699416</v>
      </c>
      <c r="W74" s="186">
        <f>IF($A74="Quarter",HLOOKUP("Quarter"&amp;W$1,APMdata,'1 APM'!$BW74,FALSE),IF($A74="Year to date",HLOOKUP("Year to date"&amp;W$1,APMdata,'1 APM'!$BW74,FALSE),HLOOKUP($C$4&amp;W$1,APMdata,'1 APM'!$BW74,FALSE)))</f>
        <v>3078.942200723337</v>
      </c>
      <c r="X74" s="186">
        <f>IF($A74="Quarter",HLOOKUP("Quarter"&amp;X$1,APMdata,'1 APM'!$BW74,FALSE),IF($A74="Year to date",HLOOKUP("Year to date"&amp;X$1,APMdata,'1 APM'!$BW74,FALSE),HLOOKUP($C$4&amp;X$1,APMdata,'1 APM'!$BW74,FALSE)))</f>
        <v>4723.060691316583</v>
      </c>
      <c r="Y74" s="186">
        <f>IF($A74="Quarter",HLOOKUP("Quarter"&amp;Y$1,APMdata,'1 APM'!$BW74,FALSE),IF($A74="Year to date",HLOOKUP("Year to date"&amp;Y$1,APMdata,'1 APM'!$BW74,FALSE),HLOOKUP($C$4&amp;Y$1,APMdata,'1 APM'!$BW74,FALSE)))</f>
        <v>1308.3880995101354</v>
      </c>
      <c r="Z74" s="186">
        <f>IF($A74="Quarter",HLOOKUP("Quarter"&amp;Z$1,APMdata,'1 APM'!$BW74,FALSE),IF($A74="Year to date",HLOOKUP("Year to date"&amp;Z$1,APMdata,'1 APM'!$BW74,FALSE),HLOOKUP($C$4&amp;Z$1,APMdata,'1 APM'!$BW74,FALSE)))</f>
        <v>265.86669999998412</v>
      </c>
      <c r="AA74" s="186">
        <f>IF($A74="Quarter",HLOOKUP("Quarter"&amp;AA$1,APMdata,'1 APM'!$BW74,FALSE),IF($A74="Year to date",HLOOKUP("Year to date"&amp;AA$1,APMdata,'1 APM'!$BW74,FALSE),HLOOKUP($C$4&amp;AA$1,APMdata,'1 APM'!$BW74,FALSE)))</f>
        <v>3036.7161999999998</v>
      </c>
      <c r="AB74" s="186">
        <f>IF($A74="Quarter",HLOOKUP("Quarter"&amp;AB$1,APMdata,'1 APM'!$BW74,FALSE),IF($A74="Year to date",HLOOKUP("Year to date"&amp;AB$1,APMdata,'1 APM'!$BW74,FALSE),HLOOKUP($C$4&amp;AB$1,APMdata,'1 APM'!$BW74,FALSE)))</f>
        <v>4110.3242349162756</v>
      </c>
      <c r="AC74" s="186">
        <f>IF($A74="Quarter",HLOOKUP("Quarter"&amp;AC$1,APMdata,'1 APM'!$BW74,FALSE),IF($A74="Year to date",HLOOKUP("Year to date"&amp;AC$1,APMdata,'1 APM'!$BW74,FALSE),HLOOKUP($C$4&amp;AC$1,APMdata,'1 APM'!$BW74,FALSE)))</f>
        <v>3158</v>
      </c>
      <c r="AD74" s="186">
        <f>IF($A74="Quarter",HLOOKUP("Quarter"&amp;AD$1,APMdata,'1 APM'!$BW74,FALSE),IF($A74="Year to date",HLOOKUP("Year to date"&amp;AD$1,APMdata,'1 APM'!$BW74,FALSE),HLOOKUP($C$4&amp;AD$1,APMdata,'1 APM'!$BW74,FALSE)))</f>
        <v>3378</v>
      </c>
      <c r="AE74" s="186">
        <f>IF($A74="Quarter",HLOOKUP("Quarter"&amp;AE$1,APMdata,'1 APM'!$BW74,FALSE),IF($A74="Year to date",HLOOKUP("Year to date"&amp;AE$1,APMdata,'1 APM'!$BW74,FALSE),HLOOKUP($C$4&amp;AE$1,APMdata,'1 APM'!$BW74,FALSE)))</f>
        <v>2973</v>
      </c>
      <c r="AF74" s="186"/>
      <c r="AG74" s="191"/>
      <c r="AH74" s="186"/>
      <c r="AI74" s="191"/>
      <c r="AJ74" s="186"/>
      <c r="AK74" s="191"/>
      <c r="AL74" s="186"/>
      <c r="AM74" s="191"/>
      <c r="AN74" s="186"/>
      <c r="AO74" s="191"/>
      <c r="AP74" s="186"/>
      <c r="AQ74" s="191"/>
      <c r="AR74" s="186"/>
      <c r="AS74" s="191"/>
      <c r="AT74" s="186"/>
      <c r="AU74" s="191"/>
      <c r="AV74" s="186"/>
      <c r="AW74" s="191"/>
      <c r="AX74" s="186"/>
      <c r="AY74" s="191"/>
      <c r="AZ74" s="186"/>
      <c r="BA74" s="191"/>
      <c r="BB74" s="186"/>
      <c r="BC74" s="191"/>
      <c r="BD74" s="186"/>
      <c r="BE74" s="191"/>
      <c r="BF74" s="186"/>
      <c r="BG74" s="191"/>
      <c r="BH74" s="191"/>
      <c r="BI74" s="191"/>
      <c r="BJ74" s="191"/>
      <c r="BK74" s="191"/>
      <c r="BL74" s="191"/>
      <c r="BM74" s="191"/>
      <c r="BN74" s="191"/>
      <c r="BO74" s="191"/>
      <c r="BP74" s="191"/>
      <c r="BQ74" s="191"/>
      <c r="BR74" s="191"/>
      <c r="BS74" s="191"/>
      <c r="BT74" s="191"/>
      <c r="BU74" s="191"/>
      <c r="BV74" s="191"/>
      <c r="BW74">
        <v>74</v>
      </c>
    </row>
    <row r="75" spans="1:75" ht="12.75" customHeight="1">
      <c r="A75" t="s">
        <v>197</v>
      </c>
      <c r="B75" s="180"/>
      <c r="C75" s="202" t="s">
        <v>237</v>
      </c>
      <c r="D75" s="186">
        <f>IF($A75="Quarter",HLOOKUP("Quarter"&amp;D$1,APMdata,'1 APM'!$BW75,FALSE),IF($A75="Year to date",HLOOKUP("Year to date"&amp;D$1,APMdata,'1 APM'!$BW75,FALSE),HLOOKUP($C$4&amp;D$1,APMdata,'1 APM'!$BW75,FALSE)))</f>
        <v>240693.92777181001</v>
      </c>
      <c r="E75" s="186">
        <f>IF($A75="Quarter",HLOOKUP("Quarter"&amp;E$1,APMdata,'1 APM'!$BW75,FALSE),IF($A75="Year to date",HLOOKUP("Year to date"&amp;E$1,APMdata,'1 APM'!$BW75,FALSE),HLOOKUP($C$4&amp;E$1,APMdata,'1 APM'!$BW75,FALSE)))</f>
        <v>238514.1740450114</v>
      </c>
      <c r="F75" s="186">
        <f>IF($A75="Quarter",HLOOKUP("Quarter"&amp;F$1,APMdata,'1 APM'!$BW75,FALSE),IF($A75="Year to date",HLOOKUP("Year to date"&amp;F$1,APMdata,'1 APM'!$BW75,FALSE),HLOOKUP($C$4&amp;F$1,APMdata,'1 APM'!$BW75,FALSE)))</f>
        <v>238359.43</v>
      </c>
      <c r="G75" s="186">
        <f>IF($A75="Quarter",HLOOKUP("Quarter"&amp;G$1,APMdata,'1 APM'!$BW75,FALSE),IF($A75="Year to date",HLOOKUP("Year to date"&amp;G$1,APMdata,'1 APM'!$BW75,FALSE),HLOOKUP($C$4&amp;G$1,APMdata,'1 APM'!$BW75,FALSE)))</f>
        <v>235725.07875761989</v>
      </c>
      <c r="H75" s="186">
        <f>IF($A75="Quarter",HLOOKUP("Quarter"&amp;H$1,APMdata,'1 APM'!$BW75,FALSE),IF($A75="Year to date",HLOOKUP("Year to date"&amp;H$1,APMdata,'1 APM'!$BW75,FALSE),HLOOKUP($C$4&amp;H$1,APMdata,'1 APM'!$BW75,FALSE)))</f>
        <v>232498</v>
      </c>
      <c r="I75" s="186">
        <f>IF($A75="Quarter",HLOOKUP("Quarter"&amp;I$1,APMdata,'1 APM'!$BW75,FALSE),IF($A75="Year to date",HLOOKUP("Year to date"&amp;I$1,APMdata,'1 APM'!$BW75,FALSE),HLOOKUP($C$4&amp;I$1,APMdata,'1 APM'!$BW75,FALSE)))</f>
        <v>231167.87266174992</v>
      </c>
      <c r="J75" s="186">
        <f>IF($A75="Quarter",HLOOKUP("Quarter"&amp;J$1,APMdata,'1 APM'!$BW75,FALSE),IF($A75="Year to date",HLOOKUP("Year to date"&amp;J$1,APMdata,'1 APM'!$BW75,FALSE),HLOOKUP($C$4&amp;J$1,APMdata,'1 APM'!$BW75,FALSE)))</f>
        <v>205820.07316812003</v>
      </c>
      <c r="K75" s="186">
        <f>IF($A75="Quarter",HLOOKUP("Quarter"&amp;K$1,APMdata,'1 APM'!$BW75,FALSE),IF($A75="Year to date",HLOOKUP("Year to date"&amp;K$1,APMdata,'1 APM'!$BW75,FALSE),HLOOKUP($C$4&amp;K$1,APMdata,'1 APM'!$BW75,FALSE)))</f>
        <v>203649.48388524994</v>
      </c>
      <c r="L75" s="186">
        <f>IF($A75="Quarter",HLOOKUP("Quarter"&amp;L$1,APMdata,'1 APM'!$BW75,FALSE),IF($A75="Year to date",HLOOKUP("Year to date"&amp;L$1,APMdata,'1 APM'!$BW75,FALSE),HLOOKUP($C$4&amp;L$1,APMdata,'1 APM'!$BW75,FALSE)))</f>
        <v>199408.18229103996</v>
      </c>
      <c r="M75" s="186">
        <f>IF($A75="Quarter",HLOOKUP("Quarter"&amp;M$1,APMdata,'1 APM'!$BW75,FALSE),IF($A75="Year to date",HLOOKUP("Year to date"&amp;M$1,APMdata,'1 APM'!$BW75,FALSE),HLOOKUP($C$4&amp;M$1,APMdata,'1 APM'!$BW75,FALSE)))</f>
        <v>198644.86696453998</v>
      </c>
      <c r="N75" s="186">
        <f>IF($A75="Quarter",HLOOKUP("Quarter"&amp;N$1,APMdata,'1 APM'!$BW75,FALSE),IF($A75="Year to date",HLOOKUP("Year to date"&amp;N$1,APMdata,'1 APM'!$BW75,FALSE),HLOOKUP($C$4&amp;N$1,APMdata,'1 APM'!$BW75,FALSE)))</f>
        <v>196858.04159684974</v>
      </c>
      <c r="O75" s="186">
        <f>IF($A75="Quarter",HLOOKUP("Quarter"&amp;O$1,APMdata,'1 APM'!$BW75,FALSE),IF($A75="Year to date",HLOOKUP("Year to date"&amp;O$1,APMdata,'1 APM'!$BW75,FALSE),HLOOKUP($C$4&amp;O$1,APMdata,'1 APM'!$BW75,FALSE)))</f>
        <v>194109.59400007996</v>
      </c>
      <c r="P75" s="186">
        <f>IF($A75="Quarter",HLOOKUP("Quarter"&amp;P$1,APMdata,'1 APM'!$BW75,FALSE),IF($A75="Year to date",HLOOKUP("Year to date"&amp;P$1,APMdata,'1 APM'!$BW75,FALSE),HLOOKUP($C$4&amp;P$1,APMdata,'1 APM'!$BW75,FALSE)))</f>
        <v>190287.29349999997</v>
      </c>
      <c r="Q75" s="186">
        <f>IF($A75="Quarter",HLOOKUP("Quarter"&amp;Q$1,APMdata,'1 APM'!$BW75,FALSE),IF($A75="Year to date",HLOOKUP("Year to date"&amp;Q$1,APMdata,'1 APM'!$BW75,FALSE),HLOOKUP($C$4&amp;Q$1,APMdata,'1 APM'!$BW75,FALSE)))</f>
        <v>188728.94554399999</v>
      </c>
      <c r="R75" s="186">
        <f>IF($A75="Quarter",HLOOKUP("Quarter"&amp;R$1,APMdata,'1 APM'!$BW75,FALSE),IF($A75="Year to date",HLOOKUP("Year to date"&amp;R$1,APMdata,'1 APM'!$BW75,FALSE),HLOOKUP($C$4&amp;R$1,APMdata,'1 APM'!$BW75,FALSE)))</f>
        <v>186699.84668592998</v>
      </c>
      <c r="S75" s="186">
        <f>IF($A75="Quarter",HLOOKUP("Quarter"&amp;S$1,APMdata,'1 APM'!$BW75,FALSE),IF($A75="Year to date",HLOOKUP("Year to date"&amp;S$1,APMdata,'1 APM'!$BW75,FALSE),HLOOKUP($C$4&amp;S$1,APMdata,'1 APM'!$BW75,FALSE)))</f>
        <v>183345.72237912996</v>
      </c>
      <c r="T75" s="186">
        <f>IF($A75="Quarter",HLOOKUP("Quarter"&amp;T$1,APMdata,'1 APM'!$BW75,FALSE),IF($A75="Year to date",HLOOKUP("Year to date"&amp;T$1,APMdata,'1 APM'!$BW75,FALSE),HLOOKUP($C$4&amp;T$1,APMdata,'1 APM'!$BW75,FALSE)))</f>
        <v>177830.73257312999</v>
      </c>
      <c r="U75" s="186">
        <f>IF($A75="Quarter",HLOOKUP("Quarter"&amp;U$1,APMdata,'1 APM'!$BW75,FALSE),IF($A75="Year to date",HLOOKUP("Year to date"&amp;U$1,APMdata,'1 APM'!$BW75,FALSE),HLOOKUP($C$4&amp;U$1,APMdata,'1 APM'!$BW75,FALSE)))</f>
        <v>173699.77755162001</v>
      </c>
      <c r="V75" s="186">
        <f>IF($A75="Quarter",HLOOKUP("Quarter"&amp;V$1,APMdata,'1 APM'!$BW75,FALSE),IF($A75="Year to date",HLOOKUP("Year to date"&amp;V$1,APMdata,'1 APM'!$BW75,FALSE),HLOOKUP($C$4&amp;V$1,APMdata,'1 APM'!$BW75,FALSE)))</f>
        <v>170369.04129155006</v>
      </c>
      <c r="W75" s="186">
        <f>IF($A75="Quarter",HLOOKUP("Quarter"&amp;W$1,APMdata,'1 APM'!$BW75,FALSE),IF($A75="Year to date",HLOOKUP("Year to date"&amp;W$1,APMdata,'1 APM'!$BW75,FALSE),HLOOKUP($C$4&amp;W$1,APMdata,'1 APM'!$BW75,FALSE)))</f>
        <v>167290.09909082673</v>
      </c>
      <c r="X75" s="186">
        <f>IF($A75="Quarter",HLOOKUP("Quarter"&amp;X$1,APMdata,'1 APM'!$BW75,FALSE),IF($A75="Year to date",HLOOKUP("Year to date"&amp;X$1,APMdata,'1 APM'!$BW75,FALSE),HLOOKUP($C$4&amp;X$1,APMdata,'1 APM'!$BW75,FALSE)))</f>
        <v>162567.03839951014</v>
      </c>
      <c r="Y75" s="186">
        <f>IF($A75="Quarter",HLOOKUP("Quarter"&amp;Y$1,APMdata,'1 APM'!$BW75,FALSE),IF($A75="Year to date",HLOOKUP("Year to date"&amp;Y$1,APMdata,'1 APM'!$BW75,FALSE),HLOOKUP($C$4&amp;Y$1,APMdata,'1 APM'!$BW75,FALSE)))</f>
        <v>161258.65030000001</v>
      </c>
      <c r="Z75" s="186">
        <f>IF($A75="Quarter",HLOOKUP("Quarter"&amp;Z$1,APMdata,'1 APM'!$BW75,FALSE),IF($A75="Year to date",HLOOKUP("Year to date"&amp;Z$1,APMdata,'1 APM'!$BW75,FALSE),HLOOKUP($C$4&amp;Z$1,APMdata,'1 APM'!$BW75,FALSE)))</f>
        <v>160992.78360000002</v>
      </c>
      <c r="AA75" s="186">
        <f>IF($A75="Quarter",HLOOKUP("Quarter"&amp;AA$1,APMdata,'1 APM'!$BW75,FALSE),IF($A75="Year to date",HLOOKUP("Year to date"&amp;AA$1,APMdata,'1 APM'!$BW75,FALSE),HLOOKUP($C$4&amp;AA$1,APMdata,'1 APM'!$BW75,FALSE)))</f>
        <v>157956.0674</v>
      </c>
      <c r="AB75" s="186">
        <f>IF($A75="Quarter",HLOOKUP("Quarter"&amp;AB$1,APMdata,'1 APM'!$BW75,FALSE),IF($A75="Year to date",HLOOKUP("Year to date"&amp;AB$1,APMdata,'1 APM'!$BW75,FALSE),HLOOKUP($C$4&amp;AB$1,APMdata,'1 APM'!$BW75,FALSE)))</f>
        <v>153845.74316593996</v>
      </c>
      <c r="AC75" s="186">
        <f>IF($A75="Quarter",HLOOKUP("Quarter"&amp;AC$1,APMdata,'1 APM'!$BW75,FALSE),IF($A75="Year to date",HLOOKUP("Year to date"&amp;AC$1,APMdata,'1 APM'!$BW75,FALSE),HLOOKUP($C$4&amp;AC$1,APMdata,'1 APM'!$BW75,FALSE)))</f>
        <v>150688</v>
      </c>
      <c r="AD75" s="186">
        <f>IF($A75="Quarter",HLOOKUP("Quarter"&amp;AD$1,APMdata,'1 APM'!$BW75,FALSE),IF($A75="Year to date",HLOOKUP("Year to date"&amp;AD$1,APMdata,'1 APM'!$BW75,FALSE),HLOOKUP($C$4&amp;AD$1,APMdata,'1 APM'!$BW75,FALSE)))</f>
        <v>147310</v>
      </c>
      <c r="AE75" s="186">
        <f>IF($A75="Quarter",HLOOKUP("Quarter"&amp;AE$1,APMdata,'1 APM'!$BW75,FALSE),IF($A75="Year to date",HLOOKUP("Year to date"&amp;AE$1,APMdata,'1 APM'!$BW75,FALSE),HLOOKUP($C$4&amp;AE$1,APMdata,'1 APM'!$BW75,FALSE)))</f>
        <v>144337</v>
      </c>
      <c r="AF75" s="186"/>
      <c r="AG75" s="191"/>
      <c r="AH75" s="186"/>
      <c r="AI75" s="191"/>
      <c r="AJ75" s="186"/>
      <c r="AK75" s="191"/>
      <c r="AL75" s="186"/>
      <c r="AM75" s="191"/>
      <c r="AN75" s="186"/>
      <c r="AO75" s="191"/>
      <c r="AP75" s="186"/>
      <c r="AQ75" s="191"/>
      <c r="AR75" s="186"/>
      <c r="AS75" s="191"/>
      <c r="AT75" s="186"/>
      <c r="AU75" s="191"/>
      <c r="AV75" s="186"/>
      <c r="AW75" s="191"/>
      <c r="AX75" s="186"/>
      <c r="AY75" s="191"/>
      <c r="AZ75" s="186"/>
      <c r="BA75" s="191"/>
      <c r="BB75" s="186"/>
      <c r="BC75" s="191"/>
      <c r="BD75" s="186"/>
      <c r="BE75" s="191"/>
      <c r="BF75" s="186"/>
      <c r="BG75" s="191"/>
      <c r="BH75" s="191"/>
      <c r="BI75" s="191"/>
      <c r="BJ75" s="191"/>
      <c r="BK75" s="191"/>
      <c r="BL75" s="191"/>
      <c r="BM75" s="191"/>
      <c r="BN75" s="191"/>
      <c r="BO75" s="191"/>
      <c r="BP75" s="191"/>
      <c r="BQ75" s="191"/>
      <c r="BR75" s="191"/>
      <c r="BS75" s="191"/>
      <c r="BT75" s="191"/>
      <c r="BU75" s="191"/>
      <c r="BV75" s="191"/>
      <c r="BW75">
        <v>75</v>
      </c>
    </row>
    <row r="76" spans="1:75" ht="12.75" customHeight="1" thickBot="1">
      <c r="A76" t="s">
        <v>197</v>
      </c>
      <c r="B76" s="232" t="s">
        <v>894</v>
      </c>
      <c r="C76" s="203" t="s">
        <v>238</v>
      </c>
      <c r="D76" s="194">
        <f>IF($A76="Quarter",HLOOKUP("Quarter"&amp;D$1,APMdata,'1 APM'!$BW76,FALSE),IF($A76="Year to date",HLOOKUP("Year to date"&amp;D$1,APMdata,'1 APM'!$BW76,FALSE),HLOOKUP($C$4&amp;D$1,APMdata,'1 APM'!$BW76,FALSE)))</f>
        <v>1.4282557329813655E-2</v>
      </c>
      <c r="E76" s="194">
        <f>IF($A76="Quarter",HLOOKUP("Quarter"&amp;E$1,APMdata,'1 APM'!$BW76,FALSE),IF($A76="Year to date",HLOOKUP("Year to date"&amp;E$1,APMdata,'1 APM'!$BW76,FALSE),HLOOKUP($C$4&amp;E$1,APMdata,'1 APM'!$BW76,FALSE)))</f>
        <v>9.1388855003109812E-3</v>
      </c>
      <c r="F76" s="194">
        <f>IF($A76="Quarter",HLOOKUP("Quarter"&amp;F$1,APMdata,'1 APM'!$BW76,FALSE),IF($A76="Year to date",HLOOKUP("Year to date"&amp;F$1,APMdata,'1 APM'!$BW76,FALSE),HLOOKUP($C$4&amp;F$1,APMdata,'1 APM'!$BW76,FALSE)))</f>
        <v>6.4920462769779306E-4</v>
      </c>
      <c r="G76" s="194">
        <f>IF($A76="Quarter",HLOOKUP("Quarter"&amp;G$1,APMdata,'1 APM'!$BW76,FALSE),IF($A76="Year to date",HLOOKUP("Year to date"&amp;G$1,APMdata,'1 APM'!$BW76,FALSE),HLOOKUP($C$4&amp;G$1,APMdata,'1 APM'!$BW76,FALSE)))</f>
        <v>1.1175523861374229E-2</v>
      </c>
      <c r="H76" s="194">
        <f>IF($A76="Quarter",HLOOKUP("Quarter"&amp;H$1,APMdata,'1 APM'!$BW76,FALSE),IF($A76="Year to date",HLOOKUP("Year to date"&amp;H$1,APMdata,'1 APM'!$BW76,FALSE),HLOOKUP($C$4&amp;H$1,APMdata,'1 APM'!$BW76,FALSE)))</f>
        <v>1.4E-2</v>
      </c>
      <c r="I76" s="194">
        <f>IF($A76="Quarter",HLOOKUP("Quarter"&amp;I$1,APMdata,'1 APM'!$BW76,FALSE),IF($A76="Year to date",HLOOKUP("Year to date"&amp;I$1,APMdata,'1 APM'!$BW76,FALSE),HLOOKUP($C$4&amp;I$1,APMdata,'1 APM'!$BW76,FALSE)))</f>
        <v>5.752993800293477E-3</v>
      </c>
      <c r="J76" s="194">
        <f>IF($A76="Quarter",HLOOKUP("Quarter"&amp;J$1,APMdata,'1 APM'!$BW76,FALSE),IF($A76="Year to date",HLOOKUP("Year to date"&amp;J$1,APMdata,'1 APM'!$BW76,FALSE),HLOOKUP($C$4&amp;J$1,APMdata,'1 APM'!$BW76,FALSE)))</f>
        <v>0.12315513790010679</v>
      </c>
      <c r="K76" s="194">
        <f>IF($A76="Quarter",HLOOKUP("Quarter"&amp;K$1,APMdata,'1 APM'!$BW76,FALSE),IF($A76="Year to date",HLOOKUP("Year to date"&amp;K$1,APMdata,'1 APM'!$BW76,FALSE),HLOOKUP($C$4&amp;K$1,APMdata,'1 APM'!$BW76,FALSE)))</f>
        <v>1.0658457077618462E-2</v>
      </c>
      <c r="L76" s="194">
        <f>IF($A76="Quarter",HLOOKUP("Quarter"&amp;L$1,APMdata,'1 APM'!$BW76,FALSE),IF($A76="Year to date",HLOOKUP("Year to date"&amp;L$1,APMdata,'1 APM'!$BW76,FALSE),HLOOKUP($C$4&amp;L$1,APMdata,'1 APM'!$BW76,FALSE)))</f>
        <v>2.1269446145493243E-2</v>
      </c>
      <c r="M76" s="194">
        <f>IF($A76="Quarter",HLOOKUP("Quarter"&amp;M$1,APMdata,'1 APM'!$BW76,FALSE),IF($A76="Year to date",HLOOKUP("Year to date"&amp;M$1,APMdata,'1 APM'!$BW76,FALSE),HLOOKUP($C$4&amp;M$1,APMdata,'1 APM'!$BW76,FALSE)))</f>
        <v>3.8426128908543339E-3</v>
      </c>
      <c r="N76" s="194">
        <f>IF($A76="Quarter",HLOOKUP("Quarter"&amp;N$1,APMdata,'1 APM'!$BW76,FALSE),IF($A76="Year to date",HLOOKUP("Year to date"&amp;N$1,APMdata,'1 APM'!$BW76,FALSE),HLOOKUP($C$4&amp;N$1,APMdata,'1 APM'!$BW76,FALSE)))</f>
        <v>9.0767202253770295E-3</v>
      </c>
      <c r="O76" s="194">
        <f>IF($A76="Quarter",HLOOKUP("Quarter"&amp;O$1,APMdata,'1 APM'!$BW76,FALSE),IF($A76="Year to date",HLOOKUP("Year to date"&amp;O$1,APMdata,'1 APM'!$BW76,FALSE),HLOOKUP($C$4&amp;O$1,APMdata,'1 APM'!$BW76,FALSE)))</f>
        <v>1.4159256841105174E-2</v>
      </c>
      <c r="P76" s="194">
        <f>IF($A76="Quarter",HLOOKUP("Quarter"&amp;P$1,APMdata,'1 APM'!$BW76,FALSE),IF($A76="Year to date",HLOOKUP("Year to date"&amp;P$1,APMdata,'1 APM'!$BW76,FALSE),HLOOKUP($C$4&amp;P$1,APMdata,'1 APM'!$BW76,FALSE)))</f>
        <v>2.0086998084714418E-2</v>
      </c>
      <c r="Q76" s="194">
        <f>IF($A76="Quarter",HLOOKUP("Quarter"&amp;Q$1,APMdata,'1 APM'!$BW76,FALSE),IF($A76="Year to date",HLOOKUP("Year to date"&amp;Q$1,APMdata,'1 APM'!$BW76,FALSE),HLOOKUP($C$4&amp;Q$1,APMdata,'1 APM'!$BW76,FALSE)))</f>
        <v>8.2570691607910893E-3</v>
      </c>
      <c r="R76" s="194">
        <f>IF($A76="Quarter",HLOOKUP("Quarter"&amp;R$1,APMdata,'1 APM'!$BW76,FALSE),IF($A76="Year to date",HLOOKUP("Year to date"&amp;R$1,APMdata,'1 APM'!$BW76,FALSE),HLOOKUP($C$4&amp;R$1,APMdata,'1 APM'!$BW76,FALSE)))</f>
        <v>1.0868240623054155E-2</v>
      </c>
      <c r="S76" s="194">
        <f>IF($A76="Quarter",HLOOKUP("Quarter"&amp;S$1,APMdata,'1 APM'!$BW76,FALSE),IF($A76="Year to date",HLOOKUP("Year to date"&amp;S$1,APMdata,'1 APM'!$BW76,FALSE),HLOOKUP($C$4&amp;S$1,APMdata,'1 APM'!$BW76,FALSE)))</f>
        <v>1.829398724593214E-2</v>
      </c>
      <c r="T76" s="194">
        <f>IF($A76="Quarter",HLOOKUP("Quarter"&amp;T$1,APMdata,'1 APM'!$BW76,FALSE),IF($A76="Year to date",HLOOKUP("Year to date"&amp;T$1,APMdata,'1 APM'!$BW76,FALSE),HLOOKUP($C$4&amp;T$1,APMdata,'1 APM'!$BW76,FALSE)))</f>
        <v>3.1012579919120667E-2</v>
      </c>
      <c r="U76" s="194">
        <f>IF($A76="Quarter",HLOOKUP("Quarter"&amp;U$1,APMdata,'1 APM'!$BW76,FALSE),IF($A76="Year to date",HLOOKUP("Year to date"&amp;U$1,APMdata,'1 APM'!$BW76,FALSE),HLOOKUP($C$4&amp;U$1,APMdata,'1 APM'!$BW76,FALSE)))</f>
        <v>2.3782154932710568E-2</v>
      </c>
      <c r="V76" s="194">
        <f>IF($A76="Quarter",HLOOKUP("Quarter"&amp;V$1,APMdata,'1 APM'!$BW76,FALSE),IF($A76="Year to date",HLOOKUP("Year to date"&amp;V$1,APMdata,'1 APM'!$BW76,FALSE),HLOOKUP($C$4&amp;V$1,APMdata,'1 APM'!$BW76,FALSE)))</f>
        <v>1.9550126213189762E-2</v>
      </c>
      <c r="W76" s="194">
        <f>IF($A76="Quarter",HLOOKUP("Quarter"&amp;W$1,APMdata,'1 APM'!$BW76,FALSE),IF($A76="Year to date",HLOOKUP("Year to date"&amp;W$1,APMdata,'1 APM'!$BW76,FALSE),HLOOKUP($C$4&amp;W$1,APMdata,'1 APM'!$BW76,FALSE)))</f>
        <v>1.8404808278890961E-2</v>
      </c>
      <c r="X76" s="194">
        <f>IF($A76="Quarter",HLOOKUP("Quarter"&amp;X$1,APMdata,'1 APM'!$BW76,FALSE),IF($A76="Year to date",HLOOKUP("Year to date"&amp;X$1,APMdata,'1 APM'!$BW76,FALSE),HLOOKUP($C$4&amp;X$1,APMdata,'1 APM'!$BW76,FALSE)))</f>
        <v>2.9053003227564579E-2</v>
      </c>
      <c r="Y76" s="194">
        <f>IF($A76="Quarter",HLOOKUP("Quarter"&amp;Y$1,APMdata,'1 APM'!$BW76,FALSE),IF($A76="Year to date",HLOOKUP("Year to date"&amp;Y$1,APMdata,'1 APM'!$BW76,FALSE),HLOOKUP($C$4&amp;Y$1,APMdata,'1 APM'!$BW76,FALSE)))</f>
        <v>8.1135994693993501E-3</v>
      </c>
      <c r="Z76" s="194">
        <f>IF($A76="Quarter",HLOOKUP("Quarter"&amp;Z$1,APMdata,'1 APM'!$BW76,FALSE),IF($A76="Year to date",HLOOKUP("Year to date"&amp;Z$1,APMdata,'1 APM'!$BW76,FALSE),HLOOKUP($C$4&amp;Z$1,APMdata,'1 APM'!$BW76,FALSE)))</f>
        <v>1.6514199832742321E-3</v>
      </c>
      <c r="AA76" s="194">
        <f>IF($A76="Quarter",HLOOKUP("Quarter"&amp;AA$1,APMdata,'1 APM'!$BW76,FALSE),IF($A76="Year to date",HLOOKUP("Year to date"&amp;AA$1,APMdata,'1 APM'!$BW76,FALSE),HLOOKUP($C$4&amp;AA$1,APMdata,'1 APM'!$BW76,FALSE)))</f>
        <v>1.9199999999999998E-2</v>
      </c>
      <c r="AB76" s="194">
        <f>IF($A76="Quarter",HLOOKUP("Quarter"&amp;AB$1,APMdata,'1 APM'!$BW76,FALSE),IF($A76="Year to date",HLOOKUP("Year to date"&amp;AB$1,APMdata,'1 APM'!$BW76,FALSE),HLOOKUP($C$4&amp;AB$1,APMdata,'1 APM'!$BW76,FALSE)))</f>
        <v>2.671717884636449E-2</v>
      </c>
      <c r="AC76" s="194">
        <f>IF($A76="Quarter",HLOOKUP("Quarter"&amp;AC$1,APMdata,'1 APM'!$BW76,FALSE),IF($A76="Year to date",HLOOKUP("Year to date"&amp;AC$1,APMdata,'1 APM'!$BW76,FALSE),HLOOKUP($C$4&amp;AC$1,APMdata,'1 APM'!$BW76,FALSE)))</f>
        <v>2.1000000000000001E-2</v>
      </c>
      <c r="AD76" s="194">
        <f>IF($A76="Quarter",HLOOKUP("Quarter"&amp;AD$1,APMdata,'1 APM'!$BW76,FALSE),IF($A76="Year to date",HLOOKUP("Year to date"&amp;AD$1,APMdata,'1 APM'!$BW76,FALSE),HLOOKUP($C$4&amp;AD$1,APMdata,'1 APM'!$BW76,FALSE)))</f>
        <v>2.3E-2</v>
      </c>
      <c r="AE76" s="194">
        <f>IF($A76="Quarter",HLOOKUP("Quarter"&amp;AE$1,APMdata,'1 APM'!$BW76,FALSE),IF($A76="Year to date",HLOOKUP("Year to date"&amp;AE$1,APMdata,'1 APM'!$BW76,FALSE),HLOOKUP($C$4&amp;AE$1,APMdata,'1 APM'!$BW76,FALSE)))</f>
        <v>2.1000000000000001E-2</v>
      </c>
      <c r="AF76" s="194"/>
      <c r="AG76" s="196"/>
      <c r="AH76" s="194"/>
      <c r="AI76" s="196"/>
      <c r="AJ76" s="194"/>
      <c r="AK76" s="196"/>
      <c r="AL76" s="194"/>
      <c r="AM76" s="196"/>
      <c r="AN76" s="194"/>
      <c r="AO76" s="196"/>
      <c r="AP76" s="194"/>
      <c r="AQ76" s="196"/>
      <c r="AR76" s="194"/>
      <c r="AS76" s="196"/>
      <c r="AT76" s="194"/>
      <c r="AU76" s="196"/>
      <c r="AV76" s="194"/>
      <c r="AW76" s="196"/>
      <c r="AX76" s="194"/>
      <c r="AY76" s="196"/>
      <c r="AZ76" s="194"/>
      <c r="BA76" s="196"/>
      <c r="BB76" s="194"/>
      <c r="BC76" s="196"/>
      <c r="BD76" s="194"/>
      <c r="BE76" s="196"/>
      <c r="BF76" s="194"/>
      <c r="BG76" s="196"/>
      <c r="BH76" s="196"/>
      <c r="BI76" s="196"/>
      <c r="BJ76" s="196"/>
      <c r="BK76" s="196"/>
      <c r="BL76" s="196"/>
      <c r="BM76" s="196"/>
      <c r="BN76" s="196"/>
      <c r="BO76" s="196"/>
      <c r="BP76" s="196"/>
      <c r="BQ76" s="196"/>
      <c r="BR76" s="196"/>
      <c r="BS76" s="196"/>
      <c r="BT76" s="196"/>
      <c r="BU76" s="196"/>
      <c r="BV76" s="196"/>
      <c r="BW76">
        <v>76</v>
      </c>
    </row>
    <row r="77" spans="1:75" ht="12.75" customHeight="1">
      <c r="B77" s="180"/>
      <c r="C77" s="183"/>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91"/>
      <c r="BF77" s="191"/>
      <c r="BG77" s="191"/>
      <c r="BH77" s="191"/>
      <c r="BI77" s="191"/>
      <c r="BJ77" s="191"/>
      <c r="BK77" s="191"/>
      <c r="BL77" s="191"/>
      <c r="BM77" s="191"/>
      <c r="BN77" s="191"/>
      <c r="BO77" s="191"/>
      <c r="BP77" s="191"/>
      <c r="BQ77" s="191"/>
      <c r="BR77" s="191"/>
      <c r="BS77" s="191"/>
      <c r="BT77" s="191"/>
      <c r="BU77" s="191"/>
      <c r="BV77" s="191"/>
      <c r="BW77">
        <v>77</v>
      </c>
    </row>
    <row r="78" spans="1:75" ht="12.75" customHeight="1">
      <c r="B78" s="180"/>
      <c r="C78" s="183"/>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c r="BU78" s="191"/>
      <c r="BV78" s="191"/>
      <c r="BW78">
        <v>78</v>
      </c>
    </row>
    <row r="79" spans="1:75" ht="12.75" customHeight="1">
      <c r="A79" t="s">
        <v>197</v>
      </c>
      <c r="B79" s="180"/>
      <c r="C79" s="183" t="s">
        <v>239</v>
      </c>
      <c r="D79" s="186">
        <f>IF($A79="Quarter",HLOOKUP("Quarter"&amp;D$1,APMdata,'1 APM'!$BW79,FALSE),IF($A79="Year to date",HLOOKUP("Year to date"&amp;D$1,APMdata,'1 APM'!$BW79,FALSE),HLOOKUP($C$4&amp;D$1,APMdata,'1 APM'!$BW79,FALSE)))</f>
        <v>142837.54756986999</v>
      </c>
      <c r="E79" s="186">
        <f>IF($A79="Quarter",HLOOKUP("Quarter"&amp;E$1,APMdata,'1 APM'!$BW79,FALSE),IF($A79="Year to date",HLOOKUP("Year to date"&amp;E$1,APMdata,'1 APM'!$BW79,FALSE),HLOOKUP($C$4&amp;E$1,APMdata,'1 APM'!$BW79,FALSE)))</f>
        <v>137184.69427909004</v>
      </c>
      <c r="F79" s="186">
        <f>IF($A79="Quarter",HLOOKUP("Quarter"&amp;F$1,APMdata,'1 APM'!$BW79,FALSE),IF($A79="Year to date",HLOOKUP("Year to date"&amp;F$1,APMdata,'1 APM'!$BW79,FALSE),HLOOKUP($C$4&amp;F$1,APMdata,'1 APM'!$BW79,FALSE)))</f>
        <v>135233.91164263999</v>
      </c>
      <c r="G79" s="186">
        <f>IF($A79="Quarter",HLOOKUP("Quarter"&amp;G$1,APMdata,'1 APM'!$BW79,FALSE),IF($A79="Year to date",HLOOKUP("Year to date"&amp;G$1,APMdata,'1 APM'!$BW79,FALSE),HLOOKUP($C$4&amp;G$1,APMdata,'1 APM'!$BW79,FALSE)))</f>
        <v>135682.55283923002</v>
      </c>
      <c r="H79" s="186">
        <f>IF($A79="Quarter",HLOOKUP("Quarter"&amp;H$1,APMdata,'1 APM'!$BW79,FALSE),IF($A79="Year to date",HLOOKUP("Year to date"&amp;H$1,APMdata,'1 APM'!$BW79,FALSE),HLOOKUP($C$4&amp;H$1,APMdata,'1 APM'!$BW79,FALSE)))</f>
        <v>138413</v>
      </c>
      <c r="I79" s="186">
        <f>IF($A79="Quarter",HLOOKUP("Quarter"&amp;I$1,APMdata,'1 APM'!$BW79,FALSE),IF($A79="Year to date",HLOOKUP("Year to date"&amp;I$1,APMdata,'1 APM'!$BW79,FALSE),HLOOKUP($C$4&amp;I$1,APMdata,'1 APM'!$BW79,FALSE)))</f>
        <v>131267.45266417996</v>
      </c>
      <c r="J79" s="186">
        <f>IF($A79="Quarter",HLOOKUP("Quarter"&amp;J$1,APMdata,'1 APM'!$BW79,FALSE),IF($A79="Year to date",HLOOKUP("Year to date"&amp;J$1,APMdata,'1 APM'!$BW79,FALSE),HLOOKUP($C$4&amp;J$1,APMdata,'1 APM'!$BW79,FALSE)))</f>
        <v>128269.52919561</v>
      </c>
      <c r="K79" s="186">
        <f>IF($A79="Quarter",HLOOKUP("Quarter"&amp;K$1,APMdata,'1 APM'!$BW79,FALSE),IF($A79="Year to date",HLOOKUP("Year to date"&amp;K$1,APMdata,'1 APM'!$BW79,FALSE),HLOOKUP($C$4&amp;K$1,APMdata,'1 APM'!$BW79,FALSE)))</f>
        <v>114160.60486932001</v>
      </c>
      <c r="L79" s="186">
        <f>IF($A79="Quarter",HLOOKUP("Quarter"&amp;L$1,APMdata,'1 APM'!$BW79,FALSE),IF($A79="Year to date",HLOOKUP("Year to date"&amp;L$1,APMdata,'1 APM'!$BW79,FALSE),HLOOKUP($C$4&amp;L$1,APMdata,'1 APM'!$BW79,FALSE)))</f>
        <v>115358.89544309997</v>
      </c>
      <c r="M79" s="186">
        <f>IF($A79="Quarter",HLOOKUP("Quarter"&amp;M$1,APMdata,'1 APM'!$BW79,FALSE),IF($A79="Year to date",HLOOKUP("Year to date"&amp;M$1,APMdata,'1 APM'!$BW79,FALSE),HLOOKUP($C$4&amp;M$1,APMdata,'1 APM'!$BW79,FALSE)))</f>
        <v>108192.96321607003</v>
      </c>
      <c r="N79" s="186">
        <f>IF($A79="Quarter",HLOOKUP("Quarter"&amp;N$1,APMdata,'1 APM'!$BW79,FALSE),IF($A79="Year to date",HLOOKUP("Year to date"&amp;N$1,APMdata,'1 APM'!$BW79,FALSE),HLOOKUP($C$4&amp;N$1,APMdata,'1 APM'!$BW79,FALSE)))</f>
        <v>106534.51756375995</v>
      </c>
      <c r="O79" s="186">
        <f>IF($A79="Quarter",HLOOKUP("Quarter"&amp;O$1,APMdata,'1 APM'!$BW79,FALSE),IF($A79="Year to date",HLOOKUP("Year to date"&amp;O$1,APMdata,'1 APM'!$BW79,FALSE),HLOOKUP($C$4&amp;O$1,APMdata,'1 APM'!$BW79,FALSE)))</f>
        <v>103879.94605184002</v>
      </c>
      <c r="P79" s="186">
        <f>IF($A79="Quarter",HLOOKUP("Quarter"&amp;P$1,APMdata,'1 APM'!$BW79,FALSE),IF($A79="Year to date",HLOOKUP("Year to date"&amp;P$1,APMdata,'1 APM'!$BW79,FALSE),HLOOKUP($C$4&amp;P$1,APMdata,'1 APM'!$BW79,FALSE)))</f>
        <v>105881.11059816999</v>
      </c>
      <c r="Q79" s="186">
        <f>IF($A79="Quarter",HLOOKUP("Quarter"&amp;Q$1,APMdata,'1 APM'!$BW79,FALSE),IF($A79="Year to date",HLOOKUP("Year to date"&amp;Q$1,APMdata,'1 APM'!$BW79,FALSE),HLOOKUP($C$4&amp;Q$1,APMdata,'1 APM'!$BW79,FALSE)))</f>
        <v>100400.10823998001</v>
      </c>
      <c r="R79" s="186">
        <f>IF($A79="Quarter",HLOOKUP("Quarter"&amp;R$1,APMdata,'1 APM'!$BW79,FALSE),IF($A79="Year to date",HLOOKUP("Year to date"&amp;R$1,APMdata,'1 APM'!$BW79,FALSE),HLOOKUP($C$4&amp;R$1,APMdata,'1 APM'!$BW79,FALSE)))</f>
        <v>98812.723648290004</v>
      </c>
      <c r="S79" s="186">
        <f>IF($A79="Quarter",HLOOKUP("Quarter"&amp;S$1,APMdata,'1 APM'!$BW79,FALSE),IF($A79="Year to date",HLOOKUP("Year to date"&amp;S$1,APMdata,'1 APM'!$BW79,FALSE),HLOOKUP($C$4&amp;S$1,APMdata,'1 APM'!$BW79,FALSE)))</f>
        <v>98895.766511569978</v>
      </c>
      <c r="T79" s="186">
        <f>IF($A79="Quarter",HLOOKUP("Quarter"&amp;T$1,APMdata,'1 APM'!$BW79,FALSE),IF($A79="Year to date",HLOOKUP("Year to date"&amp;T$1,APMdata,'1 APM'!$BW79,FALSE),HLOOKUP($C$4&amp;T$1,APMdata,'1 APM'!$BW79,FALSE)))</f>
        <v>100005.10316021</v>
      </c>
      <c r="U79" s="186">
        <f>IF($A79="Quarter",HLOOKUP("Quarter"&amp;U$1,APMdata,'1 APM'!$BW79,FALSE),IF($A79="Year to date",HLOOKUP("Year to date"&amp;U$1,APMdata,'1 APM'!$BW79,FALSE),HLOOKUP($C$4&amp;U$1,APMdata,'1 APM'!$BW79,FALSE)))</f>
        <v>93924.343945789995</v>
      </c>
      <c r="V79" s="186">
        <f>IF($A79="Quarter",HLOOKUP("Quarter"&amp;V$1,APMdata,'1 APM'!$BW79,FALSE),IF($A79="Year to date",HLOOKUP("Year to date"&amp;V$1,APMdata,'1 APM'!$BW79,FALSE),HLOOKUP($C$4&amp;V$1,APMdata,'1 APM'!$BW79,FALSE)))</f>
        <v>92177.839224470023</v>
      </c>
      <c r="W79" s="186">
        <f>IF($A79="Quarter",HLOOKUP("Quarter"&amp;W$1,APMdata,'1 APM'!$BW79,FALSE),IF($A79="Year to date",HLOOKUP("Year to date"&amp;W$1,APMdata,'1 APM'!$BW79,FALSE),HLOOKUP($C$4&amp;W$1,APMdata,'1 APM'!$BW79,FALSE)))</f>
        <v>91265.364921159984</v>
      </c>
      <c r="X79" s="186">
        <f>IF($A79="Quarter",HLOOKUP("Quarter"&amp;X$1,APMdata,'1 APM'!$BW79,FALSE),IF($A79="Year to date",HLOOKUP("Year to date"&amp;X$1,APMdata,'1 APM'!$BW79,FALSE),HLOOKUP($C$4&amp;X$1,APMdata,'1 APM'!$BW79,FALSE)))</f>
        <v>92550.731135340044</v>
      </c>
      <c r="Y79" s="186">
        <f>IF($A79="Quarter",HLOOKUP("Quarter"&amp;Y$1,APMdata,'1 APM'!$BW79,FALSE),IF($A79="Year to date",HLOOKUP("Year to date"&amp;Y$1,APMdata,'1 APM'!$BW79,FALSE),HLOOKUP($C$4&amp;Y$1,APMdata,'1 APM'!$BW79,FALSE)))</f>
        <v>87476.178799999994</v>
      </c>
      <c r="Z79" s="186">
        <f>IF($A79="Quarter",HLOOKUP("Quarter"&amp;Z$1,APMdata,'1 APM'!$BW79,FALSE),IF($A79="Year to date",HLOOKUP("Year to date"&amp;Z$1,APMdata,'1 APM'!$BW79,FALSE),HLOOKUP($C$4&amp;Z$1,APMdata,'1 APM'!$BW79,FALSE)))</f>
        <v>85613.011799999993</v>
      </c>
      <c r="AA79" s="186">
        <f>IF($A79="Quarter",HLOOKUP("Quarter"&amp;AA$1,APMdata,'1 APM'!$BW79,FALSE),IF($A79="Year to date",HLOOKUP("Year to date"&amp;AA$1,APMdata,'1 APM'!$BW79,FALSE),HLOOKUP($C$4&amp;AA$1,APMdata,'1 APM'!$BW79,FALSE)))</f>
        <v>85495.609500000006</v>
      </c>
      <c r="AB79" s="186">
        <f>IF($A79="Quarter",HLOOKUP("Quarter"&amp;AB$1,APMdata,'1 APM'!$BW79,FALSE),IF($A79="Year to date",HLOOKUP("Year to date"&amp;AB$1,APMdata,'1 APM'!$BW79,FALSE),HLOOKUP($C$4&amp;AB$1,APMdata,'1 APM'!$BW79,FALSE)))</f>
        <v>85481.013749749996</v>
      </c>
      <c r="AC79" s="186">
        <f>IF($A79="Quarter",HLOOKUP("Quarter"&amp;AC$1,APMdata,'1 APM'!$BW79,FALSE),IF($A79="Year to date",HLOOKUP("Year to date"&amp;AC$1,APMdata,'1 APM'!$BW79,FALSE),HLOOKUP($C$4&amp;AC$1,APMdata,'1 APM'!$BW79,FALSE)))</f>
        <v>79901</v>
      </c>
      <c r="AD79" s="186">
        <f>IF($A79="Quarter",HLOOKUP("Quarter"&amp;AD$1,APMdata,'1 APM'!$BW79,FALSE),IF($A79="Year to date",HLOOKUP("Year to date"&amp;AD$1,APMdata,'1 APM'!$BW79,FALSE),HLOOKUP($C$4&amp;AD$1,APMdata,'1 APM'!$BW79,FALSE)))</f>
        <v>78493.732629149992</v>
      </c>
      <c r="AE79" s="186">
        <f>IF($A79="Quarter",HLOOKUP("Quarter"&amp;AE$1,APMdata,'1 APM'!$BW79,FALSE),IF($A79="Year to date",HLOOKUP("Year to date"&amp;AE$1,APMdata,'1 APM'!$BW79,FALSE),HLOOKUP($C$4&amp;AE$1,APMdata,'1 APM'!$BW79,FALSE)))</f>
        <v>76866.417997609999</v>
      </c>
      <c r="AF79" s="186"/>
      <c r="AG79" s="191"/>
      <c r="AH79" s="186"/>
      <c r="AI79" s="191"/>
      <c r="AJ79" s="186"/>
      <c r="AK79" s="191"/>
      <c r="AL79" s="186"/>
      <c r="AM79" s="191"/>
      <c r="AN79" s="186"/>
      <c r="AO79" s="191"/>
      <c r="AP79" s="186"/>
      <c r="AQ79" s="191"/>
      <c r="AR79" s="186"/>
      <c r="AS79" s="191"/>
      <c r="AT79" s="186"/>
      <c r="AU79" s="191"/>
      <c r="AV79" s="186"/>
      <c r="AW79" s="191"/>
      <c r="AX79" s="186"/>
      <c r="AY79" s="191"/>
      <c r="AZ79" s="186"/>
      <c r="BA79" s="191"/>
      <c r="BB79" s="186"/>
      <c r="BC79" s="191"/>
      <c r="BD79" s="186"/>
      <c r="BE79" s="191"/>
      <c r="BF79" s="186"/>
      <c r="BG79" s="191"/>
      <c r="BH79" s="191"/>
      <c r="BI79" s="191"/>
      <c r="BJ79" s="191"/>
      <c r="BK79" s="191"/>
      <c r="BL79" s="191"/>
      <c r="BM79" s="191"/>
      <c r="BN79" s="191"/>
      <c r="BO79" s="191"/>
      <c r="BP79" s="191"/>
      <c r="BQ79" s="191"/>
      <c r="BR79" s="191"/>
      <c r="BS79" s="191"/>
      <c r="BT79" s="191"/>
      <c r="BU79" s="191"/>
      <c r="BV79" s="191"/>
      <c r="BW79">
        <v>79</v>
      </c>
    </row>
    <row r="80" spans="1:75" ht="12.75" customHeight="1">
      <c r="A80" t="s">
        <v>197</v>
      </c>
      <c r="B80" s="180"/>
      <c r="C80" s="183" t="s">
        <v>240</v>
      </c>
      <c r="D80" s="186">
        <f>IF($A80="Quarter",HLOOKUP("Quarter"&amp;D$1,APMdata,'1 APM'!$BW80,FALSE),IF($A80="Year to date",HLOOKUP("Year to date"&amp;D$1,APMdata,'1 APM'!$BW80,FALSE),HLOOKUP($C$4&amp;D$1,APMdata,'1 APM'!$BW80,FALSE)))</f>
        <v>164441.76359414891</v>
      </c>
      <c r="E80" s="186">
        <f>IF($A80="Quarter",HLOOKUP("Quarter"&amp;E$1,APMdata,'1 APM'!$BW80,FALSE),IF($A80="Year to date",HLOOKUP("Year to date"&amp;E$1,APMdata,'1 APM'!$BW80,FALSE),HLOOKUP($C$4&amp;E$1,APMdata,'1 APM'!$BW80,FALSE)))</f>
        <v>163026.59277181001</v>
      </c>
      <c r="F80" s="186">
        <f>IF($A80="Quarter",HLOOKUP("Quarter"&amp;F$1,APMdata,'1 APM'!$BW80,FALSE),IF($A80="Year to date",HLOOKUP("Year to date"&amp;F$1,APMdata,'1 APM'!$BW80,FALSE),HLOOKUP($C$4&amp;F$1,APMdata,'1 APM'!$BW80,FALSE)))</f>
        <v>160967.03504501138</v>
      </c>
      <c r="G80" s="186">
        <f>IF($A80="Quarter",HLOOKUP("Quarter"&amp;G$1,APMdata,'1 APM'!$BW80,FALSE),IF($A80="Year to date",HLOOKUP("Year to date"&amp;G$1,APMdata,'1 APM'!$BW80,FALSE),HLOOKUP($C$4&amp;G$1,APMdata,'1 APM'!$BW80,FALSE)))</f>
        <v>160653.43</v>
      </c>
      <c r="H80" s="186">
        <f>IF($A80="Quarter",HLOOKUP("Quarter"&amp;H$1,APMdata,'1 APM'!$BW80,FALSE),IF($A80="Year to date",HLOOKUP("Year to date"&amp;H$1,APMdata,'1 APM'!$BW80,FALSE),HLOOKUP($C$4&amp;H$1,APMdata,'1 APM'!$BW80,FALSE)))</f>
        <v>158262</v>
      </c>
      <c r="I80" s="186">
        <f>IF($A80="Quarter",HLOOKUP("Quarter"&amp;I$1,APMdata,'1 APM'!$BW80,FALSE),IF($A80="Year to date",HLOOKUP("Year to date"&amp;I$1,APMdata,'1 APM'!$BW80,FALSE),HLOOKUP($C$4&amp;I$1,APMdata,'1 APM'!$BW80,FALSE)))</f>
        <v>158953.78</v>
      </c>
      <c r="J80" s="186">
        <f>IF($A80="Quarter",HLOOKUP("Quarter"&amp;J$1,APMdata,'1 APM'!$BW80,FALSE),IF($A80="Year to date",HLOOKUP("Year to date"&amp;J$1,APMdata,'1 APM'!$BW80,FALSE),HLOOKUP($C$4&amp;J$1,APMdata,'1 APM'!$BW80,FALSE)))</f>
        <v>159357.73713387991</v>
      </c>
      <c r="K80" s="186">
        <f>IF($A80="Quarter",HLOOKUP("Quarter"&amp;K$1,APMdata,'1 APM'!$BW80,FALSE),IF($A80="Year to date",HLOOKUP("Year to date"&amp;K$1,APMdata,'1 APM'!$BW80,FALSE),HLOOKUP($C$4&amp;K$1,APMdata,'1 APM'!$BW80,FALSE)))</f>
        <v>138558.47607403001</v>
      </c>
      <c r="L80" s="186">
        <f>IF($A80="Quarter",HLOOKUP("Quarter"&amp;L$1,APMdata,'1 APM'!$BW80,FALSE),IF($A80="Year to date",HLOOKUP("Year to date"&amp;L$1,APMdata,'1 APM'!$BW80,FALSE),HLOOKUP($C$4&amp;L$1,APMdata,'1 APM'!$BW80,FALSE)))</f>
        <v>138508.79931744994</v>
      </c>
      <c r="M80" s="186">
        <f>IF($A80="Quarter",HLOOKUP("Quarter"&amp;M$1,APMdata,'1 APM'!$BW80,FALSE),IF($A80="Year to date",HLOOKUP("Year to date"&amp;M$1,APMdata,'1 APM'!$BW80,FALSE),HLOOKUP($C$4&amp;M$1,APMdata,'1 APM'!$BW80,FALSE)))</f>
        <v>134464.84167147998</v>
      </c>
      <c r="N80" s="186">
        <f>IF($A80="Quarter",HLOOKUP("Quarter"&amp;N$1,APMdata,'1 APM'!$BW80,FALSE),IF($A80="Year to date",HLOOKUP("Year to date"&amp;N$1,APMdata,'1 APM'!$BW80,FALSE),HLOOKUP($C$4&amp;N$1,APMdata,'1 APM'!$BW80,FALSE)))</f>
        <v>133680.77901379997</v>
      </c>
      <c r="O80" s="186">
        <f>IF($A80="Quarter",HLOOKUP("Quarter"&amp;O$1,APMdata,'1 APM'!$BW80,FALSE),IF($A80="Year to date",HLOOKUP("Year to date"&amp;O$1,APMdata,'1 APM'!$BW80,FALSE),HLOOKUP($C$4&amp;O$1,APMdata,'1 APM'!$BW80,FALSE)))</f>
        <v>132726.24851072973</v>
      </c>
      <c r="P80" s="186">
        <f>IF($A80="Quarter",HLOOKUP("Quarter"&amp;P$1,APMdata,'1 APM'!$BW80,FALSE),IF($A80="Year to date",HLOOKUP("Year to date"&amp;P$1,APMdata,'1 APM'!$BW80,FALSE),HLOOKUP($C$4&amp;P$1,APMdata,'1 APM'!$BW80,FALSE)))</f>
        <v>130814.26414567999</v>
      </c>
      <c r="Q80" s="186">
        <f>IF($A80="Quarter",HLOOKUP("Quarter"&amp;Q$1,APMdata,'1 APM'!$BW80,FALSE),IF($A80="Year to date",HLOOKUP("Year to date"&amp;Q$1,APMdata,'1 APM'!$BW80,FALSE),HLOOKUP($C$4&amp;Q$1,APMdata,'1 APM'!$BW80,FALSE)))</f>
        <v>127895.85782498002</v>
      </c>
      <c r="R80" s="186">
        <f>IF($A80="Quarter",HLOOKUP("Quarter"&amp;R$1,APMdata,'1 APM'!$BW80,FALSE),IF($A80="Year to date",HLOOKUP("Year to date"&amp;R$1,APMdata,'1 APM'!$BW80,FALSE),HLOOKUP($C$4&amp;R$1,APMdata,'1 APM'!$BW80,FALSE)))</f>
        <v>130850.89922363999</v>
      </c>
      <c r="S80" s="186">
        <f>IF($A80="Quarter",HLOOKUP("Quarter"&amp;S$1,APMdata,'1 APM'!$BW80,FALSE),IF($A80="Year to date",HLOOKUP("Year to date"&amp;S$1,APMdata,'1 APM'!$BW80,FALSE),HLOOKUP($C$4&amp;S$1,APMdata,'1 APM'!$BW80,FALSE)))</f>
        <v>130408.67157912999</v>
      </c>
      <c r="T80" s="186">
        <f>IF($A80="Quarter",HLOOKUP("Quarter"&amp;T$1,APMdata,'1 APM'!$BW80,FALSE),IF($A80="Year to date",HLOOKUP("Year to date"&amp;T$1,APMdata,'1 APM'!$BW80,FALSE),HLOOKUP($C$4&amp;T$1,APMdata,'1 APM'!$BW80,FALSE)))</f>
        <v>128943.31964875996</v>
      </c>
      <c r="U80" s="186">
        <f>IF($A80="Quarter",HLOOKUP("Quarter"&amp;U$1,APMdata,'1 APM'!$BW80,FALSE),IF($A80="Year to date",HLOOKUP("Year to date"&amp;U$1,APMdata,'1 APM'!$BW80,FALSE),HLOOKUP($C$4&amp;U$1,APMdata,'1 APM'!$BW80,FALSE)))</f>
        <v>124052.51733626999</v>
      </c>
      <c r="V80" s="186">
        <f>IF($A80="Quarter",HLOOKUP("Quarter"&amp;V$1,APMdata,'1 APM'!$BW80,FALSE),IF($A80="Year to date",HLOOKUP("Year to date"&amp;V$1,APMdata,'1 APM'!$BW80,FALSE),HLOOKUP($C$4&amp;V$1,APMdata,'1 APM'!$BW80,FALSE)))</f>
        <v>121283.85827932002</v>
      </c>
      <c r="W80" s="186">
        <f>IF($A80="Quarter",HLOOKUP("Quarter"&amp;W$1,APMdata,'1 APM'!$BW80,FALSE),IF($A80="Year to date",HLOOKUP("Year to date"&amp;W$1,APMdata,'1 APM'!$BW80,FALSE),HLOOKUP($C$4&amp;W$1,APMdata,'1 APM'!$BW80,FALSE)))</f>
        <v>119510.62946618006</v>
      </c>
      <c r="X80" s="186">
        <f>IF($A80="Quarter",HLOOKUP("Quarter"&amp;X$1,APMdata,'1 APM'!$BW80,FALSE),IF($A80="Year to date",HLOOKUP("Year to date"&amp;X$1,APMdata,'1 APM'!$BW80,FALSE),HLOOKUP($C$4&amp;X$1,APMdata,'1 APM'!$BW80,FALSE)))</f>
        <v>118131.69884341676</v>
      </c>
      <c r="Y80" s="186">
        <f>IF($A80="Quarter",HLOOKUP("Quarter"&amp;Y$1,APMdata,'1 APM'!$BW80,FALSE),IF($A80="Year to date",HLOOKUP("Year to date"&amp;Y$1,APMdata,'1 APM'!$BW80,FALSE),HLOOKUP($C$4&amp;Y$1,APMdata,'1 APM'!$BW80,FALSE)))</f>
        <v>114037.49212344014</v>
      </c>
      <c r="Z80" s="186">
        <f>IF($A80="Quarter",HLOOKUP("Quarter"&amp;Z$1,APMdata,'1 APM'!$BW80,FALSE),IF($A80="Year to date",HLOOKUP("Year to date"&amp;Z$1,APMdata,'1 APM'!$BW80,FALSE),HLOOKUP($C$4&amp;Z$1,APMdata,'1 APM'!$BW80,FALSE)))</f>
        <v>113368.40780000002</v>
      </c>
      <c r="AA80" s="186">
        <f>IF($A80="Quarter",HLOOKUP("Quarter"&amp;AA$1,APMdata,'1 APM'!$BW80,FALSE),IF($A80="Year to date",HLOOKUP("Year to date"&amp;AA$1,APMdata,'1 APM'!$BW80,FALSE),HLOOKUP($C$4&amp;AA$1,APMdata,'1 APM'!$BW80,FALSE)))</f>
        <v>113623.98480000001</v>
      </c>
      <c r="AB80" s="186">
        <f>IF($A80="Quarter",HLOOKUP("Quarter"&amp;AB$1,APMdata,'1 APM'!$BW80,FALSE),IF($A80="Year to date",HLOOKUP("Year to date"&amp;AB$1,APMdata,'1 APM'!$BW80,FALSE),HLOOKUP($C$4&amp;AB$1,APMdata,'1 APM'!$BW80,FALSE)))</f>
        <v>112381.12907763624</v>
      </c>
      <c r="AC80" s="186">
        <f>IF($A80="Quarter",HLOOKUP("Quarter"&amp;AC$1,APMdata,'1 APM'!$BW80,FALSE),IF($A80="Year to date",HLOOKUP("Year to date"&amp;AC$1,APMdata,'1 APM'!$BW80,FALSE),HLOOKUP($C$4&amp;AC$1,APMdata,'1 APM'!$BW80,FALSE)))</f>
        <v>108811</v>
      </c>
      <c r="AD80" s="186">
        <f>IF($A80="Quarter",HLOOKUP("Quarter"&amp;AD$1,APMdata,'1 APM'!$BW80,FALSE),IF($A80="Year to date",HLOOKUP("Year to date"&amp;AD$1,APMdata,'1 APM'!$BW80,FALSE),HLOOKUP($C$4&amp;AD$1,APMdata,'1 APM'!$BW80,FALSE)))</f>
        <v>107035.45492119202</v>
      </c>
      <c r="AE80" s="186">
        <f>IF($A80="Quarter",HLOOKUP("Quarter"&amp;AE$1,APMdata,'1 APM'!$BW80,FALSE),IF($A80="Year to date",HLOOKUP("Year to date"&amp;AE$1,APMdata,'1 APM'!$BW80,FALSE),HLOOKUP($C$4&amp;AE$1,APMdata,'1 APM'!$BW80,FALSE)))</f>
        <v>104037.30788707999</v>
      </c>
      <c r="AF80" s="186"/>
      <c r="AG80" s="191"/>
      <c r="AH80" s="186"/>
      <c r="AI80" s="191"/>
      <c r="AJ80" s="186"/>
      <c r="AK80" s="191"/>
      <c r="AL80" s="186"/>
      <c r="AM80" s="191"/>
      <c r="AN80" s="186"/>
      <c r="AO80" s="191"/>
      <c r="AP80" s="186"/>
      <c r="AQ80" s="191"/>
      <c r="AR80" s="186"/>
      <c r="AS80" s="191"/>
      <c r="AT80" s="186"/>
      <c r="AU80" s="191"/>
      <c r="AV80" s="186"/>
      <c r="AW80" s="191"/>
      <c r="AX80" s="186"/>
      <c r="AY80" s="191"/>
      <c r="AZ80" s="186"/>
      <c r="BA80" s="191"/>
      <c r="BB80" s="186"/>
      <c r="BC80" s="191"/>
      <c r="BD80" s="186"/>
      <c r="BE80" s="191"/>
      <c r="BF80" s="186"/>
      <c r="BG80" s="191"/>
      <c r="BH80" s="191"/>
      <c r="BI80" s="191"/>
      <c r="BJ80" s="191"/>
      <c r="BK80" s="191"/>
      <c r="BL80" s="191"/>
      <c r="BM80" s="191"/>
      <c r="BN80" s="191"/>
      <c r="BO80" s="191"/>
      <c r="BP80" s="191"/>
      <c r="BQ80" s="191"/>
      <c r="BR80" s="191"/>
      <c r="BS80" s="191"/>
      <c r="BT80" s="191"/>
      <c r="BU80" s="191"/>
      <c r="BV80" s="191"/>
      <c r="BW80">
        <v>80</v>
      </c>
    </row>
    <row r="81" spans="1:75" ht="12.75" customHeight="1" thickBot="1">
      <c r="A81" t="s">
        <v>197</v>
      </c>
      <c r="B81" s="232" t="s">
        <v>923</v>
      </c>
      <c r="C81" s="193" t="s">
        <v>241</v>
      </c>
      <c r="D81" s="194">
        <f>IF($A81="Quarter",HLOOKUP("Quarter"&amp;D$1,APMdata,'1 APM'!$BW81,FALSE),IF($A81="Year to date",HLOOKUP("Year to date"&amp;D$1,APMdata,'1 APM'!$BW81,FALSE),HLOOKUP($C$4&amp;D$1,APMdata,'1 APM'!$BW81,FALSE)))</f>
        <v>0.86862086885908563</v>
      </c>
      <c r="E81" s="194">
        <f>IF($A81="Quarter",HLOOKUP("Quarter"&amp;E$1,APMdata,'1 APM'!$BW81,FALSE),IF($A81="Year to date",HLOOKUP("Year to date"&amp;E$1,APMdata,'1 APM'!$BW81,FALSE),HLOOKUP($C$4&amp;E$1,APMdata,'1 APM'!$BW81,FALSE)))</f>
        <v>0.84148660624410432</v>
      </c>
      <c r="F81" s="194">
        <f>IF($A81="Quarter",HLOOKUP("Quarter"&amp;F$1,APMdata,'1 APM'!$BW81,FALSE),IF($A81="Year to date",HLOOKUP("Year to date"&amp;F$1,APMdata,'1 APM'!$BW81,FALSE),HLOOKUP($C$4&amp;F$1,APMdata,'1 APM'!$BW81,FALSE)))</f>
        <v>0.8401342026634484</v>
      </c>
      <c r="G81" s="194">
        <f>IF($A81="Quarter",HLOOKUP("Quarter"&amp;G$1,APMdata,'1 APM'!$BW81,FALSE),IF($A81="Year to date",HLOOKUP("Year to date"&amp;G$1,APMdata,'1 APM'!$BW81,FALSE),HLOOKUP($C$4&amp;G$1,APMdata,'1 APM'!$BW81,FALSE)))</f>
        <v>0.84456679723072225</v>
      </c>
      <c r="H81" s="194">
        <f>IF($A81="Quarter",HLOOKUP("Quarter"&amp;H$1,APMdata,'1 APM'!$BW81,FALSE),IF($A81="Year to date",HLOOKUP("Year to date"&amp;H$1,APMdata,'1 APM'!$BW81,FALSE),HLOOKUP($C$4&amp;H$1,APMdata,'1 APM'!$BW81,FALSE)))</f>
        <v>0.875</v>
      </c>
      <c r="I81" s="194">
        <f>IF($A81="Quarter",HLOOKUP("Quarter"&amp;I$1,APMdata,'1 APM'!$BW81,FALSE),IF($A81="Year to date",HLOOKUP("Year to date"&amp;I$1,APMdata,'1 APM'!$BW81,FALSE),HLOOKUP($C$4&amp;I$1,APMdata,'1 APM'!$BW81,FALSE)))</f>
        <v>0.82582152286142529</v>
      </c>
      <c r="J81" s="194">
        <f>IF($A81="Quarter",HLOOKUP("Quarter"&amp;J$1,APMdata,'1 APM'!$BW81,FALSE),IF($A81="Year to date",HLOOKUP("Year to date"&amp;J$1,APMdata,'1 APM'!$BW81,FALSE),HLOOKUP($C$4&amp;J$1,APMdata,'1 APM'!$BW81,FALSE)))</f>
        <v>0.80491560373907645</v>
      </c>
      <c r="K81" s="194">
        <f>IF($A81="Quarter",HLOOKUP("Quarter"&amp;K$1,APMdata,'1 APM'!$BW81,FALSE),IF($A81="Year to date",HLOOKUP("Year to date"&amp;K$1,APMdata,'1 APM'!$BW81,FALSE),HLOOKUP($C$4&amp;K$1,APMdata,'1 APM'!$BW81,FALSE)))</f>
        <v>0.82391642939494714</v>
      </c>
      <c r="L81" s="194">
        <f>IF($A81="Quarter",HLOOKUP("Quarter"&amp;L$1,APMdata,'1 APM'!$BW81,FALSE),IF($A81="Year to date",HLOOKUP("Year to date"&amp;L$1,APMdata,'1 APM'!$BW81,FALSE),HLOOKUP($C$4&amp;L$1,APMdata,'1 APM'!$BW81,FALSE)))</f>
        <v>0.83286329829996986</v>
      </c>
      <c r="M81" s="194">
        <f>IF($A81="Quarter",HLOOKUP("Quarter"&amp;M$1,APMdata,'1 APM'!$BW81,FALSE),IF($A81="Year to date",HLOOKUP("Year to date"&amp;M$1,APMdata,'1 APM'!$BW81,FALSE),HLOOKUP($C$4&amp;M$1,APMdata,'1 APM'!$BW81,FALSE)))</f>
        <v>0.80461897601756349</v>
      </c>
      <c r="N81" s="194">
        <f>IF($A81="Quarter",HLOOKUP("Quarter"&amp;N$1,APMdata,'1 APM'!$BW81,FALSE),IF($A81="Year to date",HLOOKUP("Year to date"&amp;N$1,APMdata,'1 APM'!$BW81,FALSE),HLOOKUP($C$4&amp;N$1,APMdata,'1 APM'!$BW81,FALSE)))</f>
        <v>0.79693220184453228</v>
      </c>
      <c r="O81" s="194">
        <f>IF($A81="Quarter",HLOOKUP("Quarter"&amp;O$1,APMdata,'1 APM'!$BW81,FALSE),IF($A81="Year to date",HLOOKUP("Year to date"&amp;O$1,APMdata,'1 APM'!$BW81,FALSE),HLOOKUP($C$4&amp;O$1,APMdata,'1 APM'!$BW81,FALSE)))</f>
        <v>0.78266316736468489</v>
      </c>
      <c r="P81" s="194">
        <f>IF($A81="Quarter",HLOOKUP("Quarter"&amp;P$1,APMdata,'1 APM'!$BW81,FALSE),IF($A81="Year to date",HLOOKUP("Year to date"&amp;P$1,APMdata,'1 APM'!$BW81,FALSE),HLOOKUP($C$4&amp;P$1,APMdata,'1 APM'!$BW81,FALSE)))</f>
        <v>0.80940034551779894</v>
      </c>
      <c r="Q81" s="194">
        <f>IF($A81="Quarter",HLOOKUP("Quarter"&amp;Q$1,APMdata,'1 APM'!$BW81,FALSE),IF($A81="Year to date",HLOOKUP("Year to date"&amp;Q$1,APMdata,'1 APM'!$BW81,FALSE),HLOOKUP($C$4&amp;Q$1,APMdata,'1 APM'!$BW81,FALSE)))</f>
        <v>0.78501454188902065</v>
      </c>
      <c r="R81" s="194">
        <f>IF($A81="Quarter",HLOOKUP("Quarter"&amp;R$1,APMdata,'1 APM'!$BW81,FALSE),IF($A81="Year to date",HLOOKUP("Year to date"&amp;R$1,APMdata,'1 APM'!$BW81,FALSE),HLOOKUP($C$4&amp;R$1,APMdata,'1 APM'!$BW81,FALSE)))</f>
        <v>0.75515509816563908</v>
      </c>
      <c r="S81" s="194">
        <f>IF($A81="Quarter",HLOOKUP("Quarter"&amp;S$1,APMdata,'1 APM'!$BW81,FALSE),IF($A81="Year to date",HLOOKUP("Year to date"&amp;S$1,APMdata,'1 APM'!$BW81,FALSE),HLOOKUP($C$4&amp;S$1,APMdata,'1 APM'!$BW81,FALSE)))</f>
        <v>0.75835268708769521</v>
      </c>
      <c r="T81" s="194">
        <f>IF($A81="Quarter",HLOOKUP("Quarter"&amp;T$1,APMdata,'1 APM'!$BW81,FALSE),IF($A81="Year to date",HLOOKUP("Year to date"&amp;T$1,APMdata,'1 APM'!$BW81,FALSE),HLOOKUP($C$4&amp;T$1,APMdata,'1 APM'!$BW81,FALSE)))</f>
        <v>0.77557413158450306</v>
      </c>
      <c r="U81" s="194">
        <f>IF($A81="Quarter",HLOOKUP("Quarter"&amp;U$1,APMdata,'1 APM'!$BW81,FALSE),IF($A81="Year to date",HLOOKUP("Year to date"&amp;U$1,APMdata,'1 APM'!$BW81,FALSE),HLOOKUP($C$4&amp;U$1,APMdata,'1 APM'!$BW81,FALSE)))</f>
        <v>0.75713372015812186</v>
      </c>
      <c r="V81" s="194">
        <f>IF($A81="Quarter",HLOOKUP("Quarter"&amp;V$1,APMdata,'1 APM'!$BW81,FALSE),IF($A81="Year to date",HLOOKUP("Year to date"&amp;V$1,APMdata,'1 APM'!$BW81,FALSE),HLOOKUP($C$4&amp;V$1,APMdata,'1 APM'!$BW81,FALSE)))</f>
        <v>0.76001737190931007</v>
      </c>
      <c r="W81" s="194">
        <f>IF($A81="Quarter",HLOOKUP("Quarter"&amp;W$1,APMdata,'1 APM'!$BW81,FALSE),IF($A81="Year to date",HLOOKUP("Year to date"&amp;W$1,APMdata,'1 APM'!$BW81,FALSE),HLOOKUP($C$4&amp;W$1,APMdata,'1 APM'!$BW81,FALSE)))</f>
        <v>0.7636589760159106</v>
      </c>
      <c r="X81" s="194">
        <f>IF($A81="Quarter",HLOOKUP("Quarter"&amp;X$1,APMdata,'1 APM'!$BW81,FALSE),IF($A81="Year to date",HLOOKUP("Year to date"&amp;X$1,APMdata,'1 APM'!$BW81,FALSE),HLOOKUP($C$4&amp;X$1,APMdata,'1 APM'!$BW81,FALSE)))</f>
        <v>0.78345382349927761</v>
      </c>
      <c r="Y81" s="194">
        <f>IF($A81="Quarter",HLOOKUP("Quarter"&amp;Y$1,APMdata,'1 APM'!$BW81,FALSE),IF($A81="Year to date",HLOOKUP("Year to date"&amp;Y$1,APMdata,'1 APM'!$BW81,FALSE),HLOOKUP($C$4&amp;Y$1,APMdata,'1 APM'!$BW81,FALSE)))</f>
        <v>0.76708262494330559</v>
      </c>
      <c r="Z81" s="194">
        <f>IF($A81="Quarter",HLOOKUP("Quarter"&amp;Z$1,APMdata,'1 APM'!$BW81,FALSE),IF($A81="Year to date",HLOOKUP("Year to date"&amp;Z$1,APMdata,'1 APM'!$BW81,FALSE),HLOOKUP($C$4&amp;Z$1,APMdata,'1 APM'!$BW81,FALSE)))</f>
        <v>0.75517521557712108</v>
      </c>
      <c r="AA81" s="194">
        <f>IF($A81="Quarter",HLOOKUP("Quarter"&amp;AA$1,APMdata,'1 APM'!$BW81,FALSE),IF($A81="Year to date",HLOOKUP("Year to date"&amp;AA$1,APMdata,'1 APM'!$BW81,FALSE),HLOOKUP($C$4&amp;AA$1,APMdata,'1 APM'!$BW81,FALSE)))</f>
        <v>0.75239999999999996</v>
      </c>
      <c r="AB81" s="194">
        <f>IF($A81="Quarter",HLOOKUP("Quarter"&amp;AB$1,APMdata,'1 APM'!$BW81,FALSE),IF($A81="Year to date",HLOOKUP("Year to date"&amp;AB$1,APMdata,'1 APM'!$BW81,FALSE),HLOOKUP($C$4&amp;AB$1,APMdata,'1 APM'!$BW81,FALSE)))</f>
        <v>0.76063494335154047</v>
      </c>
      <c r="AC81" s="194">
        <f>IF($A81="Quarter",HLOOKUP("Quarter"&amp;AC$1,APMdata,'1 APM'!$BW81,FALSE),IF($A81="Year to date",HLOOKUP("Year to date"&amp;AC$1,APMdata,'1 APM'!$BW81,FALSE),HLOOKUP($C$4&amp;AC$1,APMdata,'1 APM'!$BW81,FALSE)))</f>
        <v>0.73399999999999999</v>
      </c>
      <c r="AD81" s="194">
        <f>IF($A81="Quarter",HLOOKUP("Quarter"&amp;AD$1,APMdata,'1 APM'!$BW81,FALSE),IF($A81="Year to date",HLOOKUP("Year to date"&amp;AD$1,APMdata,'1 APM'!$BW81,FALSE),HLOOKUP($C$4&amp;AD$1,APMdata,'1 APM'!$BW81,FALSE)))</f>
        <v>0.7333432897252905</v>
      </c>
      <c r="AE81" s="194">
        <f>IF($A81="Quarter",HLOOKUP("Quarter"&amp;AE$1,APMdata,'1 APM'!$BW81,FALSE),IF($A81="Year to date",HLOOKUP("Year to date"&amp;AE$1,APMdata,'1 APM'!$BW81,FALSE),HLOOKUP($C$4&amp;AE$1,APMdata,'1 APM'!$BW81,FALSE)))</f>
        <v>0.73883513096128228</v>
      </c>
      <c r="AF81" s="194"/>
      <c r="AG81" s="196"/>
      <c r="AH81" s="194"/>
      <c r="AI81" s="196"/>
      <c r="AJ81" s="194"/>
      <c r="AK81" s="196"/>
      <c r="AL81" s="194"/>
      <c r="AM81" s="196"/>
      <c r="AN81" s="194"/>
      <c r="AO81" s="196"/>
      <c r="AP81" s="194"/>
      <c r="AQ81" s="196"/>
      <c r="AR81" s="194"/>
      <c r="AS81" s="196"/>
      <c r="AT81" s="194"/>
      <c r="AU81" s="196"/>
      <c r="AV81" s="194"/>
      <c r="AW81" s="196"/>
      <c r="AX81" s="194"/>
      <c r="AY81" s="196"/>
      <c r="AZ81" s="194"/>
      <c r="BA81" s="196"/>
      <c r="BB81" s="194"/>
      <c r="BC81" s="196"/>
      <c r="BD81" s="194"/>
      <c r="BE81" s="196"/>
      <c r="BF81" s="194"/>
      <c r="BG81" s="196"/>
      <c r="BH81" s="196"/>
      <c r="BI81" s="196"/>
      <c r="BJ81" s="196"/>
      <c r="BK81" s="196"/>
      <c r="BL81" s="196"/>
      <c r="BM81" s="196"/>
      <c r="BN81" s="196"/>
      <c r="BO81" s="196"/>
      <c r="BP81" s="196"/>
      <c r="BQ81" s="196"/>
      <c r="BR81" s="196"/>
      <c r="BS81" s="196"/>
      <c r="BT81" s="196"/>
      <c r="BU81" s="196"/>
      <c r="BV81" s="196"/>
      <c r="BW81">
        <v>81</v>
      </c>
    </row>
    <row r="82" spans="1:75" ht="12.75" customHeight="1">
      <c r="B82" s="180"/>
      <c r="C82" s="183"/>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91"/>
      <c r="BF82" s="191"/>
      <c r="BG82" s="191"/>
      <c r="BH82" s="191"/>
      <c r="BI82" s="191"/>
      <c r="BJ82" s="191"/>
      <c r="BK82" s="191"/>
      <c r="BL82" s="191"/>
      <c r="BM82" s="191"/>
      <c r="BN82" s="191"/>
      <c r="BO82" s="191"/>
      <c r="BP82" s="191"/>
      <c r="BQ82" s="191"/>
      <c r="BR82" s="191"/>
      <c r="BS82" s="191"/>
      <c r="BT82" s="191"/>
      <c r="BU82" s="191"/>
      <c r="BV82" s="191"/>
      <c r="BW82">
        <v>82</v>
      </c>
    </row>
    <row r="83" spans="1:75" ht="12.75" customHeight="1">
      <c r="B83" s="180"/>
      <c r="C83" s="183"/>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v>83</v>
      </c>
    </row>
    <row r="84" spans="1:75" ht="12.75" customHeight="1">
      <c r="A84" t="s">
        <v>197</v>
      </c>
      <c r="B84" s="180"/>
      <c r="C84" s="183" t="s">
        <v>239</v>
      </c>
      <c r="D84" s="186">
        <f>IF($A84="Quarter",HLOOKUP("Quarter"&amp;D$1,APMdata,'1 APM'!$BW84,FALSE),IF($A84="Year to date",HLOOKUP("Year to date"&amp;D$1,APMdata,'1 APM'!$BW84,FALSE),HLOOKUP($C$4&amp;D$1,APMdata,'1 APM'!$BW84,FALSE)))</f>
        <v>142837.54756986999</v>
      </c>
      <c r="E84" s="186">
        <f>IF($A84="Quarter",HLOOKUP("Quarter"&amp;E$1,APMdata,'1 APM'!$BW84,FALSE),IF($A84="Year to date",HLOOKUP("Year to date"&amp;E$1,APMdata,'1 APM'!$BW84,FALSE),HLOOKUP($C$4&amp;E$1,APMdata,'1 APM'!$BW84,FALSE)))</f>
        <v>137184.69427909004</v>
      </c>
      <c r="F84" s="186">
        <f>IF($A84="Quarter",HLOOKUP("Quarter"&amp;F$1,APMdata,'1 APM'!$BW84,FALSE),IF($A84="Year to date",HLOOKUP("Year to date"&amp;F$1,APMdata,'1 APM'!$BW84,FALSE),HLOOKUP($C$4&amp;F$1,APMdata,'1 APM'!$BW84,FALSE)))</f>
        <v>135233.91164263999</v>
      </c>
      <c r="G84" s="186">
        <f>IF($A84="Quarter",HLOOKUP("Quarter"&amp;G$1,APMdata,'1 APM'!$BW84,FALSE),IF($A84="Year to date",HLOOKUP("Year to date"&amp;G$1,APMdata,'1 APM'!$BW84,FALSE),HLOOKUP($C$4&amp;G$1,APMdata,'1 APM'!$BW84,FALSE)))</f>
        <v>135682.55283923002</v>
      </c>
      <c r="H84" s="186">
        <f>IF($A84="Quarter",HLOOKUP("Quarter"&amp;H$1,APMdata,'1 APM'!$BW84,FALSE),IF($A84="Year to date",HLOOKUP("Year to date"&amp;H$1,APMdata,'1 APM'!$BW84,FALSE),HLOOKUP($C$4&amp;H$1,APMdata,'1 APM'!$BW84,FALSE)))</f>
        <v>138413</v>
      </c>
      <c r="I84" s="186">
        <f>IF($A84="Quarter",HLOOKUP("Quarter"&amp;I$1,APMdata,'1 APM'!$BW84,FALSE),IF($A84="Year to date",HLOOKUP("Year to date"&amp;I$1,APMdata,'1 APM'!$BW84,FALSE),HLOOKUP($C$4&amp;I$1,APMdata,'1 APM'!$BW84,FALSE)))</f>
        <v>131267.45266417996</v>
      </c>
      <c r="J84" s="186">
        <f>IF($A84="Quarter",HLOOKUP("Quarter"&amp;J$1,APMdata,'1 APM'!$BW84,FALSE),IF($A84="Year to date",HLOOKUP("Year to date"&amp;J$1,APMdata,'1 APM'!$BW84,FALSE),HLOOKUP($C$4&amp;J$1,APMdata,'1 APM'!$BW84,FALSE)))</f>
        <v>128269.52919561</v>
      </c>
      <c r="K84" s="186">
        <f>IF($A84="Quarter",HLOOKUP("Quarter"&amp;K$1,APMdata,'1 APM'!$BW84,FALSE),IF($A84="Year to date",HLOOKUP("Year to date"&amp;K$1,APMdata,'1 APM'!$BW84,FALSE),HLOOKUP($C$4&amp;K$1,APMdata,'1 APM'!$BW84,FALSE)))</f>
        <v>114160.60486932001</v>
      </c>
      <c r="L84" s="186">
        <f>IF($A84="Quarter",HLOOKUP("Quarter"&amp;L$1,APMdata,'1 APM'!$BW84,FALSE),IF($A84="Year to date",HLOOKUP("Year to date"&amp;L$1,APMdata,'1 APM'!$BW84,FALSE),HLOOKUP($C$4&amp;L$1,APMdata,'1 APM'!$BW84,FALSE)))</f>
        <v>115358.89544309997</v>
      </c>
      <c r="M84" s="186">
        <f>IF($A84="Quarter",HLOOKUP("Quarter"&amp;M$1,APMdata,'1 APM'!$BW84,FALSE),IF($A84="Year to date",HLOOKUP("Year to date"&amp;M$1,APMdata,'1 APM'!$BW84,FALSE),HLOOKUP($C$4&amp;M$1,APMdata,'1 APM'!$BW84,FALSE)))</f>
        <v>108192.96321607003</v>
      </c>
      <c r="N84" s="186">
        <f>IF($A84="Quarter",HLOOKUP("Quarter"&amp;N$1,APMdata,'1 APM'!$BW84,FALSE),IF($A84="Year to date",HLOOKUP("Year to date"&amp;N$1,APMdata,'1 APM'!$BW84,FALSE),HLOOKUP($C$4&amp;N$1,APMdata,'1 APM'!$BW84,FALSE)))</f>
        <v>106534.51756375995</v>
      </c>
      <c r="O84" s="186">
        <f>IF($A84="Quarter",HLOOKUP("Quarter"&amp;O$1,APMdata,'1 APM'!$BW84,FALSE),IF($A84="Year to date",HLOOKUP("Year to date"&amp;O$1,APMdata,'1 APM'!$BW84,FALSE),HLOOKUP($C$4&amp;O$1,APMdata,'1 APM'!$BW84,FALSE)))</f>
        <v>103879.94605184002</v>
      </c>
      <c r="P84" s="186">
        <f>IF($A84="Quarter",HLOOKUP("Quarter"&amp;P$1,APMdata,'1 APM'!$BW84,FALSE),IF($A84="Year to date",HLOOKUP("Year to date"&amp;P$1,APMdata,'1 APM'!$BW84,FALSE),HLOOKUP($C$4&amp;P$1,APMdata,'1 APM'!$BW84,FALSE)))</f>
        <v>105881.11059816999</v>
      </c>
      <c r="Q84" s="186">
        <f>IF($A84="Quarter",HLOOKUP("Quarter"&amp;Q$1,APMdata,'1 APM'!$BW84,FALSE),IF($A84="Year to date",HLOOKUP("Year to date"&amp;Q$1,APMdata,'1 APM'!$BW84,FALSE),HLOOKUP($C$4&amp;Q$1,APMdata,'1 APM'!$BW84,FALSE)))</f>
        <v>100400.10823998001</v>
      </c>
      <c r="R84" s="186">
        <f>IF($A84="Quarter",HLOOKUP("Quarter"&amp;R$1,APMdata,'1 APM'!$BW84,FALSE),IF($A84="Year to date",HLOOKUP("Year to date"&amp;R$1,APMdata,'1 APM'!$BW84,FALSE),HLOOKUP($C$4&amp;R$1,APMdata,'1 APM'!$BW84,FALSE)))</f>
        <v>98812.723648290004</v>
      </c>
      <c r="S84" s="186">
        <f>IF($A84="Quarter",HLOOKUP("Quarter"&amp;S$1,APMdata,'1 APM'!$BW84,FALSE),IF($A84="Year to date",HLOOKUP("Year to date"&amp;S$1,APMdata,'1 APM'!$BW84,FALSE),HLOOKUP($C$4&amp;S$1,APMdata,'1 APM'!$BW84,FALSE)))</f>
        <v>98895.766511569978</v>
      </c>
      <c r="T84" s="186">
        <f>IF($A84="Quarter",HLOOKUP("Quarter"&amp;T$1,APMdata,'1 APM'!$BW84,FALSE),IF($A84="Year to date",HLOOKUP("Year to date"&amp;T$1,APMdata,'1 APM'!$BW84,FALSE),HLOOKUP($C$4&amp;T$1,APMdata,'1 APM'!$BW84,FALSE)))</f>
        <v>100005.10316021</v>
      </c>
      <c r="U84" s="186">
        <f>IF($A84="Quarter",HLOOKUP("Quarter"&amp;U$1,APMdata,'1 APM'!$BW84,FALSE),IF($A84="Year to date",HLOOKUP("Year to date"&amp;U$1,APMdata,'1 APM'!$BW84,FALSE),HLOOKUP($C$4&amp;U$1,APMdata,'1 APM'!$BW84,FALSE)))</f>
        <v>93924.343945789995</v>
      </c>
      <c r="V84" s="186">
        <f>IF($A84="Quarter",HLOOKUP("Quarter"&amp;V$1,APMdata,'1 APM'!$BW84,FALSE),IF($A84="Year to date",HLOOKUP("Year to date"&amp;V$1,APMdata,'1 APM'!$BW84,FALSE),HLOOKUP($C$4&amp;V$1,APMdata,'1 APM'!$BW84,FALSE)))</f>
        <v>92177.839224470023</v>
      </c>
      <c r="W84" s="186">
        <f>IF($A84="Quarter",HLOOKUP("Quarter"&amp;W$1,APMdata,'1 APM'!$BW84,FALSE),IF($A84="Year to date",HLOOKUP("Year to date"&amp;W$1,APMdata,'1 APM'!$BW84,FALSE),HLOOKUP($C$4&amp;W$1,APMdata,'1 APM'!$BW84,FALSE)))</f>
        <v>91265.364921159984</v>
      </c>
      <c r="X84" s="186">
        <f>IF($A84="Quarter",HLOOKUP("Quarter"&amp;X$1,APMdata,'1 APM'!$BW84,FALSE),IF($A84="Year to date",HLOOKUP("Year to date"&amp;X$1,APMdata,'1 APM'!$BW84,FALSE),HLOOKUP($C$4&amp;X$1,APMdata,'1 APM'!$BW84,FALSE)))</f>
        <v>92550.731135340044</v>
      </c>
      <c r="Y84" s="186">
        <f>IF($A84="Quarter",HLOOKUP("Quarter"&amp;Y$1,APMdata,'1 APM'!$BW84,FALSE),IF($A84="Year to date",HLOOKUP("Year to date"&amp;Y$1,APMdata,'1 APM'!$BW84,FALSE),HLOOKUP($C$4&amp;Y$1,APMdata,'1 APM'!$BW84,FALSE)))</f>
        <v>87476.178799999994</v>
      </c>
      <c r="Z84" s="186">
        <f>IF($A84="Quarter",HLOOKUP("Quarter"&amp;Z$1,APMdata,'1 APM'!$BW84,FALSE),IF($A84="Year to date",HLOOKUP("Year to date"&amp;Z$1,APMdata,'1 APM'!$BW84,FALSE),HLOOKUP($C$4&amp;Z$1,APMdata,'1 APM'!$BW84,FALSE)))</f>
        <v>85613.011799999993</v>
      </c>
      <c r="AA84" s="186">
        <f>IF($A84="Quarter",HLOOKUP("Quarter"&amp;AA$1,APMdata,'1 APM'!$BW84,FALSE),IF($A84="Year to date",HLOOKUP("Year to date"&amp;AA$1,APMdata,'1 APM'!$BW84,FALSE),HLOOKUP($C$4&amp;AA$1,APMdata,'1 APM'!$BW84,FALSE)))</f>
        <v>85495.609500000006</v>
      </c>
      <c r="AB84" s="186">
        <f>IF($A84="Quarter",HLOOKUP("Quarter"&amp;AB$1,APMdata,'1 APM'!$BW84,FALSE),IF($A84="Year to date",HLOOKUP("Year to date"&amp;AB$1,APMdata,'1 APM'!$BW84,FALSE),HLOOKUP($C$4&amp;AB$1,APMdata,'1 APM'!$BW84,FALSE)))</f>
        <v>85481.013749749996</v>
      </c>
      <c r="AC84" s="186">
        <f>IF($A84="Quarter",HLOOKUP("Quarter"&amp;AC$1,APMdata,'1 APM'!$BW84,FALSE),IF($A84="Year to date",HLOOKUP("Year to date"&amp;AC$1,APMdata,'1 APM'!$BW84,FALSE),HLOOKUP($C$4&amp;AC$1,APMdata,'1 APM'!$BW84,FALSE)))</f>
        <v>79901</v>
      </c>
      <c r="AD84" s="186">
        <f>IF($A84="Quarter",HLOOKUP("Quarter"&amp;AD$1,APMdata,'1 APM'!$BW84,FALSE),IF($A84="Year to date",HLOOKUP("Year to date"&amp;AD$1,APMdata,'1 APM'!$BW84,FALSE),HLOOKUP($C$4&amp;AD$1,APMdata,'1 APM'!$BW84,FALSE)))</f>
        <v>78493.732629149992</v>
      </c>
      <c r="AE84" s="186">
        <f>IF($A84="Quarter",HLOOKUP("Quarter"&amp;AE$1,APMdata,'1 APM'!$BW84,FALSE),IF($A84="Year to date",HLOOKUP("Year to date"&amp;AE$1,APMdata,'1 APM'!$BW84,FALSE),HLOOKUP($C$4&amp;AE$1,APMdata,'1 APM'!$BW84,FALSE)))</f>
        <v>76866.417997609999</v>
      </c>
      <c r="AF84" s="186"/>
      <c r="AG84" s="191"/>
      <c r="AH84" s="186"/>
      <c r="AI84" s="191"/>
      <c r="AJ84" s="186"/>
      <c r="AK84" s="191"/>
      <c r="AL84" s="186"/>
      <c r="AM84" s="191"/>
      <c r="AN84" s="186"/>
      <c r="AO84" s="191"/>
      <c r="AP84" s="186"/>
      <c r="AQ84" s="191"/>
      <c r="AR84" s="186"/>
      <c r="AS84" s="191"/>
      <c r="AT84" s="186"/>
      <c r="AU84" s="191"/>
      <c r="AV84" s="186"/>
      <c r="AW84" s="191"/>
      <c r="AX84" s="186"/>
      <c r="AY84" s="191"/>
      <c r="AZ84" s="186"/>
      <c r="BA84" s="191"/>
      <c r="BB84" s="186"/>
      <c r="BC84" s="191"/>
      <c r="BD84" s="186"/>
      <c r="BE84" s="191"/>
      <c r="BF84" s="186"/>
      <c r="BG84" s="191"/>
      <c r="BH84" s="191"/>
      <c r="BI84" s="191"/>
      <c r="BJ84" s="191"/>
      <c r="BK84" s="191"/>
      <c r="BL84" s="191"/>
      <c r="BM84" s="191"/>
      <c r="BN84" s="191"/>
      <c r="BO84" s="191"/>
      <c r="BP84" s="191"/>
      <c r="BQ84" s="191"/>
      <c r="BR84" s="191"/>
      <c r="BS84" s="191"/>
      <c r="BT84" s="191"/>
      <c r="BU84" s="191"/>
      <c r="BV84" s="191"/>
      <c r="BW84">
        <v>84</v>
      </c>
    </row>
    <row r="85" spans="1:75" ht="12.75" customHeight="1">
      <c r="A85" t="s">
        <v>197</v>
      </c>
      <c r="B85" s="180"/>
      <c r="C85" s="202" t="s">
        <v>242</v>
      </c>
      <c r="D85" s="186">
        <f>IF($A85="Quarter",HLOOKUP("Quarter"&amp;D$1,APMdata,'1 APM'!$BW85,FALSE),IF($A85="Year to date",HLOOKUP("Year to date"&amp;D$1,APMdata,'1 APM'!$BW85,FALSE),HLOOKUP($C$4&amp;D$1,APMdata,'1 APM'!$BW85,FALSE)))</f>
        <v>244131.65259414891</v>
      </c>
      <c r="E85" s="186">
        <f>IF($A85="Quarter",HLOOKUP("Quarter"&amp;E$1,APMdata,'1 APM'!$BW85,FALSE),IF($A85="Year to date",HLOOKUP("Year to date"&amp;E$1,APMdata,'1 APM'!$BW85,FALSE),HLOOKUP($C$4&amp;E$1,APMdata,'1 APM'!$BW85,FALSE)))</f>
        <v>240693.92777181001</v>
      </c>
      <c r="F85" s="186">
        <f>IF($A85="Quarter",HLOOKUP("Quarter"&amp;F$1,APMdata,'1 APM'!$BW85,FALSE),IF($A85="Year to date",HLOOKUP("Year to date"&amp;F$1,APMdata,'1 APM'!$BW85,FALSE),HLOOKUP($C$4&amp;F$1,APMdata,'1 APM'!$BW85,FALSE)))</f>
        <v>238514.1740450114</v>
      </c>
      <c r="G85" s="186">
        <f>IF($A85="Quarter",HLOOKUP("Quarter"&amp;G$1,APMdata,'1 APM'!$BW85,FALSE),IF($A85="Year to date",HLOOKUP("Year to date"&amp;G$1,APMdata,'1 APM'!$BW85,FALSE),HLOOKUP($C$4&amp;G$1,APMdata,'1 APM'!$BW85,FALSE)))</f>
        <v>238359.43</v>
      </c>
      <c r="H85" s="186">
        <f>IF($A85="Quarter",HLOOKUP("Quarter"&amp;H$1,APMdata,'1 APM'!$BW85,FALSE),IF($A85="Year to date",HLOOKUP("Year to date"&amp;H$1,APMdata,'1 APM'!$BW85,FALSE),HLOOKUP($C$4&amp;H$1,APMdata,'1 APM'!$BW85,FALSE)))</f>
        <v>235728</v>
      </c>
      <c r="I85" s="186">
        <f>IF($A85="Quarter",HLOOKUP("Quarter"&amp;I$1,APMdata,'1 APM'!$BW85,FALSE),IF($A85="Year to date",HLOOKUP("Year to date"&amp;I$1,APMdata,'1 APM'!$BW85,FALSE),HLOOKUP($C$4&amp;I$1,APMdata,'1 APM'!$BW85,FALSE)))</f>
        <v>232497.78</v>
      </c>
      <c r="J85" s="186">
        <f>IF($A85="Quarter",HLOOKUP("Quarter"&amp;J$1,APMdata,'1 APM'!$BW85,FALSE),IF($A85="Year to date",HLOOKUP("Year to date"&amp;J$1,APMdata,'1 APM'!$BW85,FALSE),HLOOKUP($C$4&amp;J$1,APMdata,'1 APM'!$BW85,FALSE)))</f>
        <v>231167.87266174992</v>
      </c>
      <c r="K85" s="186">
        <f>IF($A85="Quarter",HLOOKUP("Quarter"&amp;K$1,APMdata,'1 APM'!$BW85,FALSE),IF($A85="Year to date",HLOOKUP("Year to date"&amp;K$1,APMdata,'1 APM'!$BW85,FALSE),HLOOKUP($C$4&amp;K$1,APMdata,'1 APM'!$BW85,FALSE)))</f>
        <v>205820.07316812003</v>
      </c>
      <c r="L85" s="186">
        <f>IF($A85="Quarter",HLOOKUP("Quarter"&amp;L$1,APMdata,'1 APM'!$BW85,FALSE),IF($A85="Year to date",HLOOKUP("Year to date"&amp;L$1,APMdata,'1 APM'!$BW85,FALSE),HLOOKUP($C$4&amp;L$1,APMdata,'1 APM'!$BW85,FALSE)))</f>
        <v>203649.48388524994</v>
      </c>
      <c r="M85" s="186">
        <f>IF($A85="Quarter",HLOOKUP("Quarter"&amp;M$1,APMdata,'1 APM'!$BW85,FALSE),IF($A85="Year to date",HLOOKUP("Year to date"&amp;M$1,APMdata,'1 APM'!$BW85,FALSE),HLOOKUP($C$4&amp;M$1,APMdata,'1 APM'!$BW85,FALSE)))</f>
        <v>199408.18229103996</v>
      </c>
      <c r="N85" s="186">
        <f>IF($A85="Quarter",HLOOKUP("Quarter"&amp;N$1,APMdata,'1 APM'!$BW85,FALSE),IF($A85="Year to date",HLOOKUP("Year to date"&amp;N$1,APMdata,'1 APM'!$BW85,FALSE),HLOOKUP($C$4&amp;N$1,APMdata,'1 APM'!$BW85,FALSE)))</f>
        <v>198644.86696453998</v>
      </c>
      <c r="O85" s="186">
        <f>IF($A85="Quarter",HLOOKUP("Quarter"&amp;O$1,APMdata,'1 APM'!$BW85,FALSE),IF($A85="Year to date",HLOOKUP("Year to date"&amp;O$1,APMdata,'1 APM'!$BW85,FALSE),HLOOKUP($C$4&amp;O$1,APMdata,'1 APM'!$BW85,FALSE)))</f>
        <v>196858.04159684974</v>
      </c>
      <c r="P85" s="186">
        <f>IF($A85="Quarter",HLOOKUP("Quarter"&amp;P$1,APMdata,'1 APM'!$BW85,FALSE),IF($A85="Year to date",HLOOKUP("Year to date"&amp;P$1,APMdata,'1 APM'!$BW85,FALSE),HLOOKUP($C$4&amp;P$1,APMdata,'1 APM'!$BW85,FALSE)))</f>
        <v>194109.59400007996</v>
      </c>
      <c r="Q85" s="186">
        <f>IF($A85="Quarter",HLOOKUP("Quarter"&amp;Q$1,APMdata,'1 APM'!$BW85,FALSE),IF($A85="Year to date",HLOOKUP("Year to date"&amp;Q$1,APMdata,'1 APM'!$BW85,FALSE),HLOOKUP($C$4&amp;Q$1,APMdata,'1 APM'!$BW85,FALSE)))</f>
        <v>190287.29349999997</v>
      </c>
      <c r="R85" s="186">
        <f>IF($A85="Quarter",HLOOKUP("Quarter"&amp;R$1,APMdata,'1 APM'!$BW85,FALSE),IF($A85="Year to date",HLOOKUP("Year to date"&amp;R$1,APMdata,'1 APM'!$BW85,FALSE),HLOOKUP($C$4&amp;R$1,APMdata,'1 APM'!$BW85,FALSE)))</f>
        <v>188728.94554399999</v>
      </c>
      <c r="S85" s="186">
        <f>IF($A85="Quarter",HLOOKUP("Quarter"&amp;S$1,APMdata,'1 APM'!$BW85,FALSE),IF($A85="Year to date",HLOOKUP("Year to date"&amp;S$1,APMdata,'1 APM'!$BW85,FALSE),HLOOKUP($C$4&amp;S$1,APMdata,'1 APM'!$BW85,FALSE)))</f>
        <v>186699.84668592998</v>
      </c>
      <c r="T85" s="186">
        <f>IF($A85="Quarter",HLOOKUP("Quarter"&amp;T$1,APMdata,'1 APM'!$BW85,FALSE),IF($A85="Year to date",HLOOKUP("Year to date"&amp;T$1,APMdata,'1 APM'!$BW85,FALSE),HLOOKUP($C$4&amp;T$1,APMdata,'1 APM'!$BW85,FALSE)))</f>
        <v>183345.72237912996</v>
      </c>
      <c r="U85" s="186">
        <f>IF($A85="Quarter",HLOOKUP("Quarter"&amp;U$1,APMdata,'1 APM'!$BW85,FALSE),IF($A85="Year to date",HLOOKUP("Year to date"&amp;U$1,APMdata,'1 APM'!$BW85,FALSE),HLOOKUP($C$4&amp;U$1,APMdata,'1 APM'!$BW85,FALSE)))</f>
        <v>177830.73257312999</v>
      </c>
      <c r="V85" s="186">
        <f>IF($A85="Quarter",HLOOKUP("Quarter"&amp;V$1,APMdata,'1 APM'!$BW85,FALSE),IF($A85="Year to date",HLOOKUP("Year to date"&amp;V$1,APMdata,'1 APM'!$BW85,FALSE),HLOOKUP($C$4&amp;V$1,APMdata,'1 APM'!$BW85,FALSE)))</f>
        <v>173699.77755162001</v>
      </c>
      <c r="W85" s="186">
        <f>IF($A85="Quarter",HLOOKUP("Quarter"&amp;W$1,APMdata,'1 APM'!$BW85,FALSE),IF($A85="Year to date",HLOOKUP("Year to date"&amp;W$1,APMdata,'1 APM'!$BW85,FALSE),HLOOKUP($C$4&amp;W$1,APMdata,'1 APM'!$BW85,FALSE)))</f>
        <v>170369.04129155006</v>
      </c>
      <c r="X85" s="186">
        <f>IF($A85="Quarter",HLOOKUP("Quarter"&amp;X$1,APMdata,'1 APM'!$BW85,FALSE),IF($A85="Year to date",HLOOKUP("Year to date"&amp;X$1,APMdata,'1 APM'!$BW85,FALSE),HLOOKUP($C$4&amp;X$1,APMdata,'1 APM'!$BW85,FALSE)))</f>
        <v>167290.09909082673</v>
      </c>
      <c r="Y85" s="186">
        <f>IF($A85="Quarter",HLOOKUP("Quarter"&amp;Y$1,APMdata,'1 APM'!$BW85,FALSE),IF($A85="Year to date",HLOOKUP("Year to date"&amp;Y$1,APMdata,'1 APM'!$BW85,FALSE),HLOOKUP($C$4&amp;Y$1,APMdata,'1 APM'!$BW85,FALSE)))</f>
        <v>162567.03839951014</v>
      </c>
      <c r="Z85" s="186">
        <f>IF($A85="Quarter",HLOOKUP("Quarter"&amp;Z$1,APMdata,'1 APM'!$BW85,FALSE),IF($A85="Year to date",HLOOKUP("Year to date"&amp;Z$1,APMdata,'1 APM'!$BW85,FALSE),HLOOKUP($C$4&amp;Z$1,APMdata,'1 APM'!$BW85,FALSE)))</f>
        <v>161258.65030000001</v>
      </c>
      <c r="AA85" s="186">
        <f>IF($A85="Quarter",HLOOKUP("Quarter"&amp;AA$1,APMdata,'1 APM'!$BW85,FALSE),IF($A85="Year to date",HLOOKUP("Year to date"&amp;AA$1,APMdata,'1 APM'!$BW85,FALSE),HLOOKUP($C$4&amp;AA$1,APMdata,'1 APM'!$BW85,FALSE)))</f>
        <v>160992.7836</v>
      </c>
      <c r="AB85" s="186">
        <f>IF($A85="Quarter",HLOOKUP("Quarter"&amp;AB$1,APMdata,'1 APM'!$BW85,FALSE),IF($A85="Year to date",HLOOKUP("Year to date"&amp;AB$1,APMdata,'1 APM'!$BW85,FALSE),HLOOKUP($C$4&amp;AB$1,APMdata,'1 APM'!$BW85,FALSE)))</f>
        <v>157956.06740085623</v>
      </c>
      <c r="AC85" s="186">
        <f>IF($A85="Quarter",HLOOKUP("Quarter"&amp;AC$1,APMdata,'1 APM'!$BW85,FALSE),IF($A85="Year to date",HLOOKUP("Year to date"&amp;AC$1,APMdata,'1 APM'!$BW85,FALSE),HLOOKUP($C$4&amp;AC$1,APMdata,'1 APM'!$BW85,FALSE)))</f>
        <v>153846</v>
      </c>
      <c r="AD85" s="186">
        <f>IF($A85="Quarter",HLOOKUP("Quarter"&amp;AD$1,APMdata,'1 APM'!$BW85,FALSE),IF($A85="Year to date",HLOOKUP("Year to date"&amp;AD$1,APMdata,'1 APM'!$BW85,FALSE),HLOOKUP($C$4&amp;AD$1,APMdata,'1 APM'!$BW85,FALSE)))</f>
        <v>150688.15955793203</v>
      </c>
      <c r="AE85" s="186">
        <f>IF($A85="Quarter",HLOOKUP("Quarter"&amp;AE$1,APMdata,'1 APM'!$BW85,FALSE),IF($A85="Year to date",HLOOKUP("Year to date"&amp;AE$1,APMdata,'1 APM'!$BW85,FALSE),HLOOKUP($C$4&amp;AE$1,APMdata,'1 APM'!$BW85,FALSE)))</f>
        <v>147309.94290146002</v>
      </c>
      <c r="AF85" s="186"/>
      <c r="AG85" s="191"/>
      <c r="AH85" s="186"/>
      <c r="AI85" s="191"/>
      <c r="AJ85" s="186"/>
      <c r="AK85" s="191"/>
      <c r="AL85" s="186"/>
      <c r="AM85" s="191"/>
      <c r="AN85" s="186"/>
      <c r="AO85" s="191"/>
      <c r="AP85" s="186"/>
      <c r="AQ85" s="191"/>
      <c r="AR85" s="186"/>
      <c r="AS85" s="191"/>
      <c r="AT85" s="186"/>
      <c r="AU85" s="191"/>
      <c r="AV85" s="186"/>
      <c r="AW85" s="191"/>
      <c r="AX85" s="186"/>
      <c r="AY85" s="191"/>
      <c r="AZ85" s="186"/>
      <c r="BA85" s="191"/>
      <c r="BB85" s="186"/>
      <c r="BC85" s="191"/>
      <c r="BD85" s="186"/>
      <c r="BE85" s="191"/>
      <c r="BF85" s="186"/>
      <c r="BG85" s="191"/>
      <c r="BH85" s="191"/>
      <c r="BI85" s="191"/>
      <c r="BJ85" s="191"/>
      <c r="BK85" s="191"/>
      <c r="BL85" s="191"/>
      <c r="BM85" s="191"/>
      <c r="BN85" s="191"/>
      <c r="BO85" s="191"/>
      <c r="BP85" s="191"/>
      <c r="BQ85" s="191"/>
      <c r="BR85" s="191"/>
      <c r="BS85" s="191"/>
      <c r="BT85" s="191"/>
      <c r="BU85" s="191"/>
      <c r="BV85" s="191"/>
      <c r="BW85">
        <v>85</v>
      </c>
    </row>
    <row r="86" spans="1:75" ht="12.75" customHeight="1" thickBot="1">
      <c r="A86" t="s">
        <v>197</v>
      </c>
      <c r="B86" s="232" t="s">
        <v>924</v>
      </c>
      <c r="C86" s="193" t="s">
        <v>243</v>
      </c>
      <c r="D86" s="194">
        <f>IF($A86="Quarter",HLOOKUP("Quarter"&amp;D$1,APMdata,'1 APM'!$BW86,FALSE),IF($A86="Year to date",HLOOKUP("Year to date"&amp;D$1,APMdata,'1 APM'!$BW86,FALSE),HLOOKUP($C$4&amp;D$1,APMdata,'1 APM'!$BW86,FALSE)))</f>
        <v>0.58508409725684773</v>
      </c>
      <c r="E86" s="194">
        <f>IF($A86="Quarter",HLOOKUP("Quarter"&amp;E$1,APMdata,'1 APM'!$BW86,FALSE),IF($A86="Year to date",HLOOKUP("Year to date"&amp;E$1,APMdata,'1 APM'!$BW86,FALSE),HLOOKUP($C$4&amp;E$1,APMdata,'1 APM'!$BW86,FALSE)))</f>
        <v>0.56995494464300755</v>
      </c>
      <c r="F86" s="194">
        <f>IF($A86="Quarter",HLOOKUP("Quarter"&amp;F$1,APMdata,'1 APM'!$BW86,FALSE),IF($A86="Year to date",HLOOKUP("Year to date"&amp;F$1,APMdata,'1 APM'!$BW86,FALSE),HLOOKUP($C$4&amp;F$1,APMdata,'1 APM'!$BW86,FALSE)))</f>
        <v>0.56698480157040565</v>
      </c>
      <c r="G86" s="194">
        <f>IF($A86="Quarter",HLOOKUP("Quarter"&amp;G$1,APMdata,'1 APM'!$BW86,FALSE),IF($A86="Year to date",HLOOKUP("Year to date"&amp;G$1,APMdata,'1 APM'!$BW86,FALSE),HLOOKUP($C$4&amp;G$1,APMdata,'1 APM'!$BW86,FALSE)))</f>
        <v>0.56923509524766869</v>
      </c>
      <c r="H86" s="194">
        <f>IF($A86="Quarter",HLOOKUP("Quarter"&amp;H$1,APMdata,'1 APM'!$BW86,FALSE),IF($A86="Year to date",HLOOKUP("Year to date"&amp;H$1,APMdata,'1 APM'!$BW86,FALSE),HLOOKUP($C$4&amp;H$1,APMdata,'1 APM'!$BW86,FALSE)))</f>
        <v>0.58699999999999997</v>
      </c>
      <c r="I86" s="194">
        <f>IF($A86="Quarter",HLOOKUP("Quarter"&amp;I$1,APMdata,'1 APM'!$BW86,FALSE),IF($A86="Year to date",HLOOKUP("Year to date"&amp;I$1,APMdata,'1 APM'!$BW86,FALSE),HLOOKUP($C$4&amp;I$1,APMdata,'1 APM'!$BW86,FALSE)))</f>
        <v>0.56459658524128686</v>
      </c>
      <c r="J86" s="194">
        <f>IF($A86="Quarter",HLOOKUP("Quarter"&amp;J$1,APMdata,'1 APM'!$BW86,FALSE),IF($A86="Year to date",HLOOKUP("Year to date"&amp;J$1,APMdata,'1 APM'!$BW86,FALSE),HLOOKUP($C$4&amp;J$1,APMdata,'1 APM'!$BW86,FALSE)))</f>
        <v>0.55487610678191812</v>
      </c>
      <c r="K86" s="194">
        <f>IF($A86="Quarter",HLOOKUP("Quarter"&amp;K$1,APMdata,'1 APM'!$BW86,FALSE),IF($A86="Year to date",HLOOKUP("Year to date"&amp;K$1,APMdata,'1 APM'!$BW86,FALSE),HLOOKUP($C$4&amp;K$1,APMdata,'1 APM'!$BW86,FALSE)))</f>
        <v>0.55466215278268893</v>
      </c>
      <c r="L86" s="194">
        <f>IF($A86="Quarter",HLOOKUP("Quarter"&amp;L$1,APMdata,'1 APM'!$BW86,FALSE),IF($A86="Year to date",HLOOKUP("Year to date"&amp;L$1,APMdata,'1 APM'!$BW86,FALSE),HLOOKUP($C$4&amp;L$1,APMdata,'1 APM'!$BW86,FALSE)))</f>
        <v>0.56645807905951318</v>
      </c>
      <c r="M86" s="194">
        <f>IF($A86="Quarter",HLOOKUP("Quarter"&amp;M$1,APMdata,'1 APM'!$BW86,FALSE),IF($A86="Year to date",HLOOKUP("Year to date"&amp;M$1,APMdata,'1 APM'!$BW86,FALSE),HLOOKUP($C$4&amp;M$1,APMdata,'1 APM'!$BW86,FALSE)))</f>
        <v>0.54257032972779606</v>
      </c>
      <c r="N86" s="194">
        <f>IF($A86="Quarter",HLOOKUP("Quarter"&amp;N$1,APMdata,'1 APM'!$BW86,FALSE),IF($A86="Year to date",HLOOKUP("Year to date"&amp;N$1,APMdata,'1 APM'!$BW86,FALSE),HLOOKUP($C$4&amp;N$1,APMdata,'1 APM'!$BW86,FALSE)))</f>
        <v>0.53630642055692979</v>
      </c>
      <c r="O86" s="194">
        <f>IF($A86="Quarter",HLOOKUP("Quarter"&amp;O$1,APMdata,'1 APM'!$BW86,FALSE),IF($A86="Year to date",HLOOKUP("Year to date"&amp;O$1,APMdata,'1 APM'!$BW86,FALSE),HLOOKUP($C$4&amp;O$1,APMdata,'1 APM'!$BW86,FALSE)))</f>
        <v>0.52768962450910806</v>
      </c>
      <c r="P86" s="194">
        <f>IF($A86="Quarter",HLOOKUP("Quarter"&amp;P$1,APMdata,'1 APM'!$BW86,FALSE),IF($A86="Year to date",HLOOKUP("Year to date"&amp;P$1,APMdata,'1 APM'!$BW86,FALSE),HLOOKUP($C$4&amp;P$1,APMdata,'1 APM'!$BW86,FALSE)))</f>
        <v>0.54547077460852544</v>
      </c>
      <c r="Q86" s="194">
        <f>IF($A86="Quarter",HLOOKUP("Quarter"&amp;Q$1,APMdata,'1 APM'!$BW86,FALSE),IF($A86="Year to date",HLOOKUP("Year to date"&amp;Q$1,APMdata,'1 APM'!$BW86,FALSE),HLOOKUP($C$4&amp;Q$1,APMdata,'1 APM'!$BW86,FALSE)))</f>
        <v>0.5276238176143907</v>
      </c>
      <c r="R86" s="194">
        <f>IF($A86="Quarter",HLOOKUP("Quarter"&amp;R$1,APMdata,'1 APM'!$BW86,FALSE),IF($A86="Year to date",HLOOKUP("Year to date"&amp;R$1,APMdata,'1 APM'!$BW86,FALSE),HLOOKUP($C$4&amp;R$1,APMdata,'1 APM'!$BW86,FALSE)))</f>
        <v>0.52356952116416589</v>
      </c>
      <c r="S86" s="194">
        <f>IF($A86="Quarter",HLOOKUP("Quarter"&amp;S$1,APMdata,'1 APM'!$BW86,FALSE),IF($A86="Year to date",HLOOKUP("Year to date"&amp;S$1,APMdata,'1 APM'!$BW86,FALSE),HLOOKUP($C$4&amp;S$1,APMdata,'1 APM'!$BW86,FALSE)))</f>
        <v>0.52970459412285598</v>
      </c>
      <c r="T86" s="194">
        <f>IF($A86="Quarter",HLOOKUP("Quarter"&amp;T$1,APMdata,'1 APM'!$BW86,FALSE),IF($A86="Year to date",HLOOKUP("Year to date"&amp;T$1,APMdata,'1 APM'!$BW86,FALSE),HLOOKUP($C$4&amp;T$1,APMdata,'1 APM'!$BW86,FALSE)))</f>
        <v>0.54544552151271497</v>
      </c>
      <c r="U86" s="194">
        <f>IF($A86="Quarter",HLOOKUP("Quarter"&amp;U$1,APMdata,'1 APM'!$BW86,FALSE),IF($A86="Year to date",HLOOKUP("Year to date"&amp;U$1,APMdata,'1 APM'!$BW86,FALSE),HLOOKUP($C$4&amp;U$1,APMdata,'1 APM'!$BW86,FALSE)))</f>
        <v>0.52816710917594145</v>
      </c>
      <c r="V86" s="194">
        <f>IF($A86="Quarter",HLOOKUP("Quarter"&amp;V$1,APMdata,'1 APM'!$BW86,FALSE),IF($A86="Year to date",HLOOKUP("Year to date"&amp;V$1,APMdata,'1 APM'!$BW86,FALSE),HLOOKUP($C$4&amp;V$1,APMdata,'1 APM'!$BW86,FALSE)))</f>
        <v>0.53067332914157972</v>
      </c>
      <c r="W86" s="194">
        <f>IF($A86="Quarter",HLOOKUP("Quarter"&amp;W$1,APMdata,'1 APM'!$BW86,FALSE),IF($A86="Year to date",HLOOKUP("Year to date"&amp;W$1,APMdata,'1 APM'!$BW86,FALSE),HLOOKUP($C$4&amp;W$1,APMdata,'1 APM'!$BW86,FALSE)))</f>
        <v>0.53569219049004857</v>
      </c>
      <c r="X86" s="194">
        <f>IF($A86="Quarter",HLOOKUP("Quarter"&amp;X$1,APMdata,'1 APM'!$BW86,FALSE),IF($A86="Year to date",HLOOKUP("Year to date"&amp;X$1,APMdata,'1 APM'!$BW86,FALSE),HLOOKUP($C$4&amp;X$1,APMdata,'1 APM'!$BW86,FALSE)))</f>
        <v>0.5532349591417931</v>
      </c>
      <c r="Y86" s="194">
        <f>IF($A86="Quarter",HLOOKUP("Quarter"&amp;Y$1,APMdata,'1 APM'!$BW86,FALSE),IF($A86="Year to date",HLOOKUP("Year to date"&amp;Y$1,APMdata,'1 APM'!$BW86,FALSE),HLOOKUP($C$4&amp;Y$1,APMdata,'1 APM'!$BW86,FALSE)))</f>
        <v>0.53809295944130076</v>
      </c>
      <c r="Z86" s="194">
        <f>IF($A86="Quarter",HLOOKUP("Quarter"&amp;Z$1,APMdata,'1 APM'!$BW86,FALSE),IF($A86="Year to date",HLOOKUP("Year to date"&amp;Z$1,APMdata,'1 APM'!$BW86,FALSE),HLOOKUP($C$4&amp;Z$1,APMdata,'1 APM'!$BW86,FALSE)))</f>
        <v>0.53090492597283001</v>
      </c>
      <c r="AA86" s="194">
        <f>IF($A86="Quarter",HLOOKUP("Quarter"&amp;AA$1,APMdata,'1 APM'!$BW86,FALSE),IF($A86="Year to date",HLOOKUP("Year to date"&amp;AA$1,APMdata,'1 APM'!$BW86,FALSE),HLOOKUP($C$4&amp;AA$1,APMdata,'1 APM'!$BW86,FALSE)))</f>
        <v>0.53110000000000002</v>
      </c>
      <c r="AB86" s="194">
        <f>IF($A86="Quarter",HLOOKUP("Quarter"&amp;AB$1,APMdata,'1 APM'!$BW86,FALSE),IF($A86="Year to date",HLOOKUP("Year to date"&amp;AB$1,APMdata,'1 APM'!$BW86,FALSE),HLOOKUP($C$4&amp;AB$1,APMdata,'1 APM'!$BW86,FALSE)))</f>
        <v>0.54116954895324665</v>
      </c>
      <c r="AC86" s="194">
        <f>IF($A86="Quarter",HLOOKUP("Quarter"&amp;AC$1,APMdata,'1 APM'!$BW86,FALSE),IF($A86="Year to date",HLOOKUP("Year to date"&amp;AC$1,APMdata,'1 APM'!$BW86,FALSE),HLOOKUP($C$4&amp;AC$1,APMdata,'1 APM'!$BW86,FALSE)))</f>
        <v>0.51900000000000002</v>
      </c>
      <c r="AD86" s="194">
        <f>IF($A86="Quarter",HLOOKUP("Quarter"&amp;AD$1,APMdata,'1 APM'!$BW86,FALSE),IF($A86="Year to date",HLOOKUP("Year to date"&amp;AD$1,APMdata,'1 APM'!$BW86,FALSE),HLOOKUP($C$4&amp;AD$1,APMdata,'1 APM'!$BW86,FALSE)))</f>
        <v>0.52090179387301561</v>
      </c>
      <c r="AE86" s="194">
        <f>IF($A86="Quarter",HLOOKUP("Quarter"&amp;AE$1,APMdata,'1 APM'!$BW86,FALSE),IF($A86="Year to date",HLOOKUP("Year to date"&amp;AE$1,APMdata,'1 APM'!$BW86,FALSE),HLOOKUP($C$4&amp;AE$1,APMdata,'1 APM'!$BW86,FALSE)))</f>
        <v>0.52180060954221008</v>
      </c>
      <c r="AF86" s="194"/>
      <c r="AG86" s="196"/>
      <c r="AH86" s="194"/>
      <c r="AI86" s="196"/>
      <c r="AJ86" s="194"/>
      <c r="AK86" s="196"/>
      <c r="AL86" s="194"/>
      <c r="AM86" s="196"/>
      <c r="AN86" s="194"/>
      <c r="AO86" s="196"/>
      <c r="AP86" s="194"/>
      <c r="AQ86" s="196"/>
      <c r="AR86" s="194"/>
      <c r="AS86" s="196"/>
      <c r="AT86" s="194"/>
      <c r="AU86" s="196"/>
      <c r="AV86" s="194"/>
      <c r="AW86" s="196"/>
      <c r="AX86" s="194"/>
      <c r="AY86" s="196"/>
      <c r="AZ86" s="194"/>
      <c r="BA86" s="196"/>
      <c r="BB86" s="194"/>
      <c r="BC86" s="196"/>
      <c r="BD86" s="194"/>
      <c r="BE86" s="196"/>
      <c r="BF86" s="194"/>
      <c r="BG86" s="196"/>
      <c r="BH86" s="196"/>
      <c r="BI86" s="196"/>
      <c r="BJ86" s="196"/>
      <c r="BK86" s="196"/>
      <c r="BL86" s="196"/>
      <c r="BM86" s="196"/>
      <c r="BN86" s="196"/>
      <c r="BO86" s="196"/>
      <c r="BP86" s="196"/>
      <c r="BQ86" s="196"/>
      <c r="BR86" s="196"/>
      <c r="BS86" s="196"/>
      <c r="BT86" s="196"/>
      <c r="BU86" s="196"/>
      <c r="BV86" s="196"/>
      <c r="BW86">
        <v>86</v>
      </c>
    </row>
    <row r="87" spans="1:75" ht="12.75" customHeight="1">
      <c r="B87" s="180"/>
      <c r="C87" s="183"/>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86"/>
      <c r="BC87" s="191"/>
      <c r="BD87" s="191"/>
      <c r="BE87" s="191"/>
      <c r="BF87" s="191"/>
      <c r="BG87" s="191"/>
      <c r="BH87" s="191"/>
      <c r="BI87" s="191"/>
      <c r="BJ87" s="191"/>
      <c r="BK87" s="191"/>
      <c r="BL87" s="191"/>
      <c r="BM87" s="191"/>
      <c r="BN87" s="191"/>
      <c r="BO87" s="191"/>
      <c r="BP87" s="191"/>
      <c r="BQ87" s="191"/>
      <c r="BR87" s="191"/>
      <c r="BS87" s="191"/>
      <c r="BT87" s="191"/>
      <c r="BU87" s="191"/>
      <c r="BV87" s="191"/>
      <c r="BW87">
        <v>87</v>
      </c>
    </row>
    <row r="88" spans="1:75" ht="12.75" customHeight="1">
      <c r="B88" s="180"/>
      <c r="C88" s="183"/>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1"/>
      <c r="BD88" s="191"/>
      <c r="BE88" s="191"/>
      <c r="BF88" s="191"/>
      <c r="BG88" s="191"/>
      <c r="BH88" s="191"/>
      <c r="BI88" s="191"/>
      <c r="BJ88" s="191"/>
      <c r="BK88" s="191"/>
      <c r="BL88" s="191"/>
      <c r="BM88" s="191"/>
      <c r="BN88" s="191"/>
      <c r="BO88" s="191"/>
      <c r="BP88" s="191"/>
      <c r="BQ88" s="191"/>
      <c r="BR88" s="191"/>
      <c r="BS88" s="191"/>
      <c r="BT88" s="191"/>
      <c r="BU88" s="191"/>
      <c r="BV88" s="191"/>
      <c r="BW88">
        <v>88</v>
      </c>
    </row>
    <row r="89" spans="1:75" ht="12.75" customHeight="1">
      <c r="A89" t="s">
        <v>197</v>
      </c>
      <c r="B89" s="180"/>
      <c r="C89" s="183" t="s">
        <v>244</v>
      </c>
      <c r="D89" s="186">
        <f>IF($A89="Quarter",HLOOKUP("Quarter"&amp;D$1,APMdata,'1 APM'!$BW89,FALSE),IF($A89="Year to date",HLOOKUP("Year to date"&amp;D$1,APMdata,'1 APM'!$BW89,FALSE),HLOOKUP($C$4&amp;D$1,APMdata,'1 APM'!$BW89,FALSE)))</f>
        <v>142837.54756986999</v>
      </c>
      <c r="E89" s="186">
        <f>IF($A89="Quarter",HLOOKUP("Quarter"&amp;E$1,APMdata,'1 APM'!$BW89,FALSE),IF($A89="Year to date",HLOOKUP("Year to date"&amp;E$1,APMdata,'1 APM'!$BW89,FALSE),HLOOKUP($C$4&amp;E$1,APMdata,'1 APM'!$BW89,FALSE)))</f>
        <v>137184.69427909004</v>
      </c>
      <c r="F89" s="186">
        <f>IF($A89="Quarter",HLOOKUP("Quarter"&amp;F$1,APMdata,'1 APM'!$BW89,FALSE),IF($A89="Year to date",HLOOKUP("Year to date"&amp;F$1,APMdata,'1 APM'!$BW89,FALSE),HLOOKUP($C$4&amp;F$1,APMdata,'1 APM'!$BW89,FALSE)))</f>
        <v>135233.91164263999</v>
      </c>
      <c r="G89" s="186">
        <f>IF($A89="Quarter",HLOOKUP("Quarter"&amp;G$1,APMdata,'1 APM'!$BW89,FALSE),IF($A89="Year to date",HLOOKUP("Year to date"&amp;G$1,APMdata,'1 APM'!$BW89,FALSE),HLOOKUP($C$4&amp;G$1,APMdata,'1 APM'!$BW89,FALSE)))</f>
        <v>135682.55283923002</v>
      </c>
      <c r="H89" s="186">
        <f>IF($A89="Quarter",HLOOKUP("Quarter"&amp;H$1,APMdata,'1 APM'!$BW89,FALSE),IF($A89="Year to date",HLOOKUP("Year to date"&amp;H$1,APMdata,'1 APM'!$BW89,FALSE),HLOOKUP($C$4&amp;H$1,APMdata,'1 APM'!$BW89,FALSE)))</f>
        <v>138413</v>
      </c>
      <c r="I89" s="186">
        <f>IF($A89="Quarter",HLOOKUP("Quarter"&amp;I$1,APMdata,'1 APM'!$BW89,FALSE),IF($A89="Year to date",HLOOKUP("Year to date"&amp;I$1,APMdata,'1 APM'!$BW89,FALSE),HLOOKUP($C$4&amp;I$1,APMdata,'1 APM'!$BW89,FALSE)))</f>
        <v>131267.45266417996</v>
      </c>
      <c r="J89" s="186">
        <f>IF($A89="Quarter",HLOOKUP("Quarter"&amp;J$1,APMdata,'1 APM'!$BW89,FALSE),IF($A89="Year to date",HLOOKUP("Year to date"&amp;J$1,APMdata,'1 APM'!$BW89,FALSE),HLOOKUP($C$4&amp;J$1,APMdata,'1 APM'!$BW89,FALSE)))</f>
        <v>128269.52919561</v>
      </c>
      <c r="K89" s="186">
        <f>IF($A89="Quarter",HLOOKUP("Quarter"&amp;K$1,APMdata,'1 APM'!$BW89,FALSE),IF($A89="Year to date",HLOOKUP("Year to date"&amp;K$1,APMdata,'1 APM'!$BW89,FALSE),HLOOKUP($C$4&amp;K$1,APMdata,'1 APM'!$BW89,FALSE)))</f>
        <v>114160.60486932001</v>
      </c>
      <c r="L89" s="186">
        <f>IF($A89="Quarter",HLOOKUP("Quarter"&amp;L$1,APMdata,'1 APM'!$BW89,FALSE),IF($A89="Year to date",HLOOKUP("Year to date"&amp;L$1,APMdata,'1 APM'!$BW89,FALSE),HLOOKUP($C$4&amp;L$1,APMdata,'1 APM'!$BW89,FALSE)))</f>
        <v>115358.89544309997</v>
      </c>
      <c r="M89" s="186">
        <f>IF($A89="Quarter",HLOOKUP("Quarter"&amp;M$1,APMdata,'1 APM'!$BW89,FALSE),IF($A89="Year to date",HLOOKUP("Year to date"&amp;M$1,APMdata,'1 APM'!$BW89,FALSE),HLOOKUP($C$4&amp;M$1,APMdata,'1 APM'!$BW89,FALSE)))</f>
        <v>108192.96321607003</v>
      </c>
      <c r="N89" s="186">
        <f>IF($A89="Quarter",HLOOKUP("Quarter"&amp;N$1,APMdata,'1 APM'!$BW89,FALSE),IF($A89="Year to date",HLOOKUP("Year to date"&amp;N$1,APMdata,'1 APM'!$BW89,FALSE),HLOOKUP($C$4&amp;N$1,APMdata,'1 APM'!$BW89,FALSE)))</f>
        <v>106534.51756375995</v>
      </c>
      <c r="O89" s="186">
        <f>IF($A89="Quarter",HLOOKUP("Quarter"&amp;O$1,APMdata,'1 APM'!$BW89,FALSE),IF($A89="Year to date",HLOOKUP("Year to date"&amp;O$1,APMdata,'1 APM'!$BW89,FALSE),HLOOKUP($C$4&amp;O$1,APMdata,'1 APM'!$BW89,FALSE)))</f>
        <v>103879.94605184002</v>
      </c>
      <c r="P89" s="186">
        <f>IF($A89="Quarter",HLOOKUP("Quarter"&amp;P$1,APMdata,'1 APM'!$BW89,FALSE),IF($A89="Year to date",HLOOKUP("Year to date"&amp;P$1,APMdata,'1 APM'!$BW89,FALSE),HLOOKUP($C$4&amp;P$1,APMdata,'1 APM'!$BW89,FALSE)))</f>
        <v>105881.11059816999</v>
      </c>
      <c r="Q89" s="186">
        <f>IF($A89="Quarter",HLOOKUP("Quarter"&amp;Q$1,APMdata,'1 APM'!$BW89,FALSE),IF($A89="Year to date",HLOOKUP("Year to date"&amp;Q$1,APMdata,'1 APM'!$BW89,FALSE),HLOOKUP($C$4&amp;Q$1,APMdata,'1 APM'!$BW89,FALSE)))</f>
        <v>100400.10823998001</v>
      </c>
      <c r="R89" s="186">
        <f>IF($A89="Quarter",HLOOKUP("Quarter"&amp;R$1,APMdata,'1 APM'!$BW89,FALSE),IF($A89="Year to date",HLOOKUP("Year to date"&amp;R$1,APMdata,'1 APM'!$BW89,FALSE),HLOOKUP($C$4&amp;R$1,APMdata,'1 APM'!$BW89,FALSE)))</f>
        <v>98812.723648290004</v>
      </c>
      <c r="S89" s="186">
        <f>IF($A89="Quarter",HLOOKUP("Quarter"&amp;S$1,APMdata,'1 APM'!$BW89,FALSE),IF($A89="Year to date",HLOOKUP("Year to date"&amp;S$1,APMdata,'1 APM'!$BW89,FALSE),HLOOKUP($C$4&amp;S$1,APMdata,'1 APM'!$BW89,FALSE)))</f>
        <v>98895.766511569978</v>
      </c>
      <c r="T89" s="186">
        <f>IF($A89="Quarter",HLOOKUP("Quarter"&amp;T$1,APMdata,'1 APM'!$BW89,FALSE),IF($A89="Year to date",HLOOKUP("Year to date"&amp;T$1,APMdata,'1 APM'!$BW89,FALSE),HLOOKUP($C$4&amp;T$1,APMdata,'1 APM'!$BW89,FALSE)))</f>
        <v>100005.10316021</v>
      </c>
      <c r="U89" s="186">
        <f>IF($A89="Quarter",HLOOKUP("Quarter"&amp;U$1,APMdata,'1 APM'!$BW89,FALSE),IF($A89="Year to date",HLOOKUP("Year to date"&amp;U$1,APMdata,'1 APM'!$BW89,FALSE),HLOOKUP($C$4&amp;U$1,APMdata,'1 APM'!$BW89,FALSE)))</f>
        <v>93924.343945789995</v>
      </c>
      <c r="V89" s="186">
        <f>IF($A89="Quarter",HLOOKUP("Quarter"&amp;V$1,APMdata,'1 APM'!$BW89,FALSE),IF($A89="Year to date",HLOOKUP("Year to date"&amp;V$1,APMdata,'1 APM'!$BW89,FALSE),HLOOKUP($C$4&amp;V$1,APMdata,'1 APM'!$BW89,FALSE)))</f>
        <v>92177.839224470023</v>
      </c>
      <c r="W89" s="186">
        <f>IF($A89="Quarter",HLOOKUP("Quarter"&amp;W$1,APMdata,'1 APM'!$BW89,FALSE),IF($A89="Year to date",HLOOKUP("Year to date"&amp;W$1,APMdata,'1 APM'!$BW89,FALSE),HLOOKUP($C$4&amp;W$1,APMdata,'1 APM'!$BW89,FALSE)))</f>
        <v>91265.364921159984</v>
      </c>
      <c r="X89" s="186">
        <f>IF($A89="Quarter",HLOOKUP("Quarter"&amp;X$1,APMdata,'1 APM'!$BW89,FALSE),IF($A89="Year to date",HLOOKUP("Year to date"&amp;X$1,APMdata,'1 APM'!$BW89,FALSE),HLOOKUP($C$4&amp;X$1,APMdata,'1 APM'!$BW89,FALSE)))</f>
        <v>92550.731135340044</v>
      </c>
      <c r="Y89" s="186">
        <f>IF($A89="Quarter",HLOOKUP("Quarter"&amp;Y$1,APMdata,'1 APM'!$BW89,FALSE),IF($A89="Year to date",HLOOKUP("Year to date"&amp;Y$1,APMdata,'1 APM'!$BW89,FALSE),HLOOKUP($C$4&amp;Y$1,APMdata,'1 APM'!$BW89,FALSE)))</f>
        <v>87476.178799999994</v>
      </c>
      <c r="Z89" s="186">
        <f>IF($A89="Quarter",HLOOKUP("Quarter"&amp;Z$1,APMdata,'1 APM'!$BW89,FALSE),IF($A89="Year to date",HLOOKUP("Year to date"&amp;Z$1,APMdata,'1 APM'!$BW89,FALSE),HLOOKUP($C$4&amp;Z$1,APMdata,'1 APM'!$BW89,FALSE)))</f>
        <v>85613.011799999993</v>
      </c>
      <c r="AA89" s="186">
        <f>IF($A89="Quarter",HLOOKUP("Quarter"&amp;AA$1,APMdata,'1 APM'!$BW89,FALSE),IF($A89="Year to date",HLOOKUP("Year to date"&amp;AA$1,APMdata,'1 APM'!$BW89,FALSE),HLOOKUP($C$4&amp;AA$1,APMdata,'1 APM'!$BW89,FALSE)))</f>
        <v>85495.609500000006</v>
      </c>
      <c r="AB89" s="186">
        <f>IF($A89="Quarter",HLOOKUP("Quarter"&amp;AB$1,APMdata,'1 APM'!$BW89,FALSE),IF($A89="Year to date",HLOOKUP("Year to date"&amp;AB$1,APMdata,'1 APM'!$BW89,FALSE),HLOOKUP($C$4&amp;AB$1,APMdata,'1 APM'!$BW89,FALSE)))</f>
        <v>85481.013749749996</v>
      </c>
      <c r="AC89" s="186">
        <f>IF($A89="Quarter",HLOOKUP("Quarter"&amp;AC$1,APMdata,'1 APM'!$BW89,FALSE),IF($A89="Year to date",HLOOKUP("Year to date"&amp;AC$1,APMdata,'1 APM'!$BW89,FALSE),HLOOKUP($C$4&amp;AC$1,APMdata,'1 APM'!$BW89,FALSE)))</f>
        <v>79901</v>
      </c>
      <c r="AD89" s="186">
        <f>IF($A89="Quarter",HLOOKUP("Quarter"&amp;AD$1,APMdata,'1 APM'!$BW89,FALSE),IF($A89="Year to date",HLOOKUP("Year to date"&amp;AD$1,APMdata,'1 APM'!$BW89,FALSE),HLOOKUP($C$4&amp;AD$1,APMdata,'1 APM'!$BW89,FALSE)))</f>
        <v>78493.732629149992</v>
      </c>
      <c r="AE89" s="186">
        <f>IF($A89="Quarter",HLOOKUP("Quarter"&amp;AE$1,APMdata,'1 APM'!$BW89,FALSE),IF($A89="Year to date",HLOOKUP("Year to date"&amp;AE$1,APMdata,'1 APM'!$BW89,FALSE),HLOOKUP($C$4&amp;AE$1,APMdata,'1 APM'!$BW89,FALSE)))</f>
        <v>76866.417997609999</v>
      </c>
      <c r="AF89" s="186"/>
      <c r="AG89" s="191"/>
      <c r="AH89" s="186"/>
      <c r="AI89" s="191"/>
      <c r="AJ89" s="186"/>
      <c r="AK89" s="191"/>
      <c r="AL89" s="186"/>
      <c r="AM89" s="191"/>
      <c r="AN89" s="186"/>
      <c r="AO89" s="191"/>
      <c r="AP89" s="186"/>
      <c r="AQ89" s="191"/>
      <c r="AR89" s="186"/>
      <c r="AS89" s="191"/>
      <c r="AT89" s="186"/>
      <c r="AU89" s="191"/>
      <c r="AV89" s="186"/>
      <c r="AW89" s="191"/>
      <c r="AX89" s="186"/>
      <c r="AY89" s="191"/>
      <c r="AZ89" s="186"/>
      <c r="BA89" s="191"/>
      <c r="BB89" s="186"/>
      <c r="BC89" s="191"/>
      <c r="BD89" s="186"/>
      <c r="BE89" s="191"/>
      <c r="BF89" s="186"/>
      <c r="BG89" s="191"/>
      <c r="BH89" s="191"/>
      <c r="BI89" s="191"/>
      <c r="BJ89" s="191"/>
      <c r="BK89" s="191"/>
      <c r="BL89" s="191"/>
      <c r="BM89" s="191"/>
      <c r="BN89" s="191"/>
      <c r="BO89" s="191"/>
      <c r="BP89" s="191"/>
      <c r="BQ89" s="191"/>
      <c r="BR89" s="191"/>
      <c r="BS89" s="191"/>
      <c r="BT89" s="191"/>
      <c r="BU89" s="191"/>
      <c r="BV89" s="191"/>
      <c r="BW89">
        <v>89</v>
      </c>
    </row>
    <row r="90" spans="1:75" ht="12.75" customHeight="1">
      <c r="A90" t="s">
        <v>197</v>
      </c>
      <c r="B90" s="180"/>
      <c r="C90" s="200" t="s">
        <v>245</v>
      </c>
      <c r="D90" s="190">
        <f>IF($A90="Quarter",HLOOKUP("Quarter"&amp;D$1,APMdata,'1 APM'!$BW90,FALSE),IF($A90="Year to date",HLOOKUP("Year to date"&amp;D$1,APMdata,'1 APM'!$BW90,FALSE),HLOOKUP($C$4&amp;D$1,APMdata,'1 APM'!$BW90,FALSE)))</f>
        <v>138412.70978587997</v>
      </c>
      <c r="E90" s="190">
        <f>IF($A90="Quarter",HLOOKUP("Quarter"&amp;E$1,APMdata,'1 APM'!$BW90,FALSE),IF($A90="Year to date",HLOOKUP("Year to date"&amp;E$1,APMdata,'1 APM'!$BW90,FALSE),HLOOKUP($C$4&amp;E$1,APMdata,'1 APM'!$BW90,FALSE)))</f>
        <v>131267.45266417996</v>
      </c>
      <c r="F90" s="190">
        <f>IF($A90="Quarter",HLOOKUP("Quarter"&amp;F$1,APMdata,'1 APM'!$BW90,FALSE),IF($A90="Year to date",HLOOKUP("Year to date"&amp;F$1,APMdata,'1 APM'!$BW90,FALSE),HLOOKUP($C$4&amp;F$1,APMdata,'1 APM'!$BW90,FALSE)))</f>
        <v>128269.52919561</v>
      </c>
      <c r="G90" s="190">
        <f>IF($A90="Quarter",HLOOKUP("Quarter"&amp;G$1,APMdata,'1 APM'!$BW90,FALSE),IF($A90="Year to date",HLOOKUP("Year to date"&amp;G$1,APMdata,'1 APM'!$BW90,FALSE),HLOOKUP($C$4&amp;G$1,APMdata,'1 APM'!$BW90,FALSE)))</f>
        <v>114160.60486932001</v>
      </c>
      <c r="H90" s="190">
        <f>IF($A90="Quarter",HLOOKUP("Quarter"&amp;H$1,APMdata,'1 APM'!$BW90,FALSE),IF($A90="Year to date",HLOOKUP("Year to date"&amp;H$1,APMdata,'1 APM'!$BW90,FALSE),HLOOKUP($C$4&amp;H$1,APMdata,'1 APM'!$BW90,FALSE)))</f>
        <v>115359</v>
      </c>
      <c r="I90" s="190">
        <f>IF($A90="Quarter",HLOOKUP("Quarter"&amp;I$1,APMdata,'1 APM'!$BW90,FALSE),IF($A90="Year to date",HLOOKUP("Year to date"&amp;I$1,APMdata,'1 APM'!$BW90,FALSE),HLOOKUP($C$4&amp;I$1,APMdata,'1 APM'!$BW90,FALSE)))</f>
        <v>108192.96321607003</v>
      </c>
      <c r="J90" s="190">
        <f>IF($A90="Quarter",HLOOKUP("Quarter"&amp;J$1,APMdata,'1 APM'!$BW90,FALSE),IF($A90="Year to date",HLOOKUP("Year to date"&amp;J$1,APMdata,'1 APM'!$BW90,FALSE),HLOOKUP($C$4&amp;J$1,APMdata,'1 APM'!$BW90,FALSE)))</f>
        <v>106534.51756375995</v>
      </c>
      <c r="K90" s="190">
        <f>IF($A90="Quarter",HLOOKUP("Quarter"&amp;K$1,APMdata,'1 APM'!$BW90,FALSE),IF($A90="Year to date",HLOOKUP("Year to date"&amp;K$1,APMdata,'1 APM'!$BW90,FALSE),HLOOKUP($C$4&amp;K$1,APMdata,'1 APM'!$BW90,FALSE)))</f>
        <v>103879.94605184002</v>
      </c>
      <c r="L90" s="190">
        <f>IF($A90="Quarter",HLOOKUP("Quarter"&amp;L$1,APMdata,'1 APM'!$BW90,FALSE),IF($A90="Year to date",HLOOKUP("Year to date"&amp;L$1,APMdata,'1 APM'!$BW90,FALSE),HLOOKUP($C$4&amp;L$1,APMdata,'1 APM'!$BW90,FALSE)))</f>
        <v>105881.11059816999</v>
      </c>
      <c r="M90" s="190">
        <f>IF($A90="Quarter",HLOOKUP("Quarter"&amp;M$1,APMdata,'1 APM'!$BW90,FALSE),IF($A90="Year to date",HLOOKUP("Year to date"&amp;M$1,APMdata,'1 APM'!$BW90,FALSE),HLOOKUP($C$4&amp;M$1,APMdata,'1 APM'!$BW90,FALSE)))</f>
        <v>100400.10823998001</v>
      </c>
      <c r="N90" s="190">
        <f>IF($A90="Quarter",HLOOKUP("Quarter"&amp;N$1,APMdata,'1 APM'!$BW90,FALSE),IF($A90="Year to date",HLOOKUP("Year to date"&amp;N$1,APMdata,'1 APM'!$BW90,FALSE),HLOOKUP($C$4&amp;N$1,APMdata,'1 APM'!$BW90,FALSE)))</f>
        <v>98812.723648290004</v>
      </c>
      <c r="O90" s="190">
        <f>IF($A90="Quarter",HLOOKUP("Quarter"&amp;O$1,APMdata,'1 APM'!$BW90,FALSE),IF($A90="Year to date",HLOOKUP("Year to date"&amp;O$1,APMdata,'1 APM'!$BW90,FALSE),HLOOKUP($C$4&amp;O$1,APMdata,'1 APM'!$BW90,FALSE)))</f>
        <v>98895.766511569978</v>
      </c>
      <c r="P90" s="190">
        <f>IF($A90="Quarter",HLOOKUP("Quarter"&amp;P$1,APMdata,'1 APM'!$BW90,FALSE),IF($A90="Year to date",HLOOKUP("Year to date"&amp;P$1,APMdata,'1 APM'!$BW90,FALSE),HLOOKUP($C$4&amp;P$1,APMdata,'1 APM'!$BW90,FALSE)))</f>
        <v>100005.10316021</v>
      </c>
      <c r="Q90" s="190">
        <f>IF($A90="Quarter",HLOOKUP("Quarter"&amp;Q$1,APMdata,'1 APM'!$BW90,FALSE),IF($A90="Year to date",HLOOKUP("Year to date"&amp;Q$1,APMdata,'1 APM'!$BW90,FALSE),HLOOKUP($C$4&amp;Q$1,APMdata,'1 APM'!$BW90,FALSE)))</f>
        <v>93924.343945789995</v>
      </c>
      <c r="R90" s="190">
        <f>IF($A90="Quarter",HLOOKUP("Quarter"&amp;R$1,APMdata,'1 APM'!$BW90,FALSE),IF($A90="Year to date",HLOOKUP("Year to date"&amp;R$1,APMdata,'1 APM'!$BW90,FALSE),HLOOKUP($C$4&amp;R$1,APMdata,'1 APM'!$BW90,FALSE)))</f>
        <v>92177.839224470023</v>
      </c>
      <c r="S90" s="190">
        <f>IF($A90="Quarter",HLOOKUP("Quarter"&amp;S$1,APMdata,'1 APM'!$BW90,FALSE),IF($A90="Year to date",HLOOKUP("Year to date"&amp;S$1,APMdata,'1 APM'!$BW90,FALSE),HLOOKUP($C$4&amp;S$1,APMdata,'1 APM'!$BW90,FALSE)))</f>
        <v>91265.364921159984</v>
      </c>
      <c r="T90" s="190">
        <f>IF($A90="Quarter",HLOOKUP("Quarter"&amp;T$1,APMdata,'1 APM'!$BW90,FALSE),IF($A90="Year to date",HLOOKUP("Year to date"&amp;T$1,APMdata,'1 APM'!$BW90,FALSE),HLOOKUP($C$4&amp;T$1,APMdata,'1 APM'!$BW90,FALSE)))</f>
        <v>92550.731135340044</v>
      </c>
      <c r="U90" s="190">
        <f>IF($A90="Quarter",HLOOKUP("Quarter"&amp;U$1,APMdata,'1 APM'!$BW90,FALSE),IF($A90="Year to date",HLOOKUP("Year to date"&amp;U$1,APMdata,'1 APM'!$BW90,FALSE),HLOOKUP($C$4&amp;U$1,APMdata,'1 APM'!$BW90,FALSE)))</f>
        <v>87476.178799999994</v>
      </c>
      <c r="V90" s="190">
        <f>IF($A90="Quarter",HLOOKUP("Quarter"&amp;V$1,APMdata,'1 APM'!$BW90,FALSE),IF($A90="Year to date",HLOOKUP("Year to date"&amp;V$1,APMdata,'1 APM'!$BW90,FALSE),HLOOKUP($C$4&amp;V$1,APMdata,'1 APM'!$BW90,FALSE)))</f>
        <v>85613.011799999993</v>
      </c>
      <c r="W90" s="190">
        <f>IF($A90="Quarter",HLOOKUP("Quarter"&amp;W$1,APMdata,'1 APM'!$BW90,FALSE),IF($A90="Year to date",HLOOKUP("Year to date"&amp;W$1,APMdata,'1 APM'!$BW90,FALSE),HLOOKUP($C$4&amp;W$1,APMdata,'1 APM'!$BW90,FALSE)))</f>
        <v>85495.609540000005</v>
      </c>
      <c r="X90" s="190">
        <f>IF($A90="Quarter",HLOOKUP("Quarter"&amp;X$1,APMdata,'1 APM'!$BW90,FALSE),IF($A90="Year to date",HLOOKUP("Year to date"&amp;X$1,APMdata,'1 APM'!$BW90,FALSE),HLOOKUP($C$4&amp;X$1,APMdata,'1 APM'!$BW90,FALSE)))</f>
        <v>85481.013749749996</v>
      </c>
      <c r="Y90" s="190">
        <f>IF($A90="Quarter",HLOOKUP("Quarter"&amp;Y$1,APMdata,'1 APM'!$BW90,FALSE),IF($A90="Year to date",HLOOKUP("Year to date"&amp;Y$1,APMdata,'1 APM'!$BW90,FALSE),HLOOKUP($C$4&amp;Y$1,APMdata,'1 APM'!$BW90,FALSE)))</f>
        <v>79901.205413660005</v>
      </c>
      <c r="Z90" s="190">
        <f>IF($A90="Quarter",HLOOKUP("Quarter"&amp;Z$1,APMdata,'1 APM'!$BW90,FALSE),IF($A90="Year to date",HLOOKUP("Year to date"&amp;Z$1,APMdata,'1 APM'!$BW90,FALSE),HLOOKUP($C$4&amp;Z$1,APMdata,'1 APM'!$BW90,FALSE)))</f>
        <v>78493.732629149992</v>
      </c>
      <c r="AA90" s="190">
        <f>IF($A90="Quarter",HLOOKUP("Quarter"&amp;AA$1,APMdata,'1 APM'!$BW90,FALSE),IF($A90="Year to date",HLOOKUP("Year to date"&amp;AA$1,APMdata,'1 APM'!$BW90,FALSE),HLOOKUP($C$4&amp;AA$1,APMdata,'1 APM'!$BW90,FALSE)))</f>
        <v>76866.418000000005</v>
      </c>
      <c r="AB90" s="190">
        <f>IF($A90="Quarter",HLOOKUP("Quarter"&amp;AB$1,APMdata,'1 APM'!$BW90,FALSE),IF($A90="Year to date",HLOOKUP("Year to date"&amp;AB$1,APMdata,'1 APM'!$BW90,FALSE),HLOOKUP($C$4&amp;AB$1,APMdata,'1 APM'!$BW90,FALSE)))</f>
        <v>77352.269637999998</v>
      </c>
      <c r="AC90" s="190">
        <f>IF($A90="Quarter",HLOOKUP("Quarter"&amp;AC$1,APMdata,'1 APM'!$BW90,FALSE),IF($A90="Year to date",HLOOKUP("Year to date"&amp;AC$1,APMdata,'1 APM'!$BW90,FALSE),HLOOKUP($C$4&amp;AC$1,APMdata,'1 APM'!$BW90,FALSE)))</f>
        <v>72377</v>
      </c>
      <c r="AD90" s="190">
        <f>IF($A90="Quarter",HLOOKUP("Quarter"&amp;AD$1,APMdata,'1 APM'!$BW90,FALSE),IF($A90="Year to date",HLOOKUP("Year to date"&amp;AD$1,APMdata,'1 APM'!$BW90,FALSE),HLOOKUP($C$4&amp;AD$1,APMdata,'1 APM'!$BW90,FALSE)))</f>
        <v>71496.705265899989</v>
      </c>
      <c r="AE90" s="190">
        <f>IF($A90="Quarter",HLOOKUP("Quarter"&amp;AE$1,APMdata,'1 APM'!$BW90,FALSE),IF($A90="Year to date",HLOOKUP("Year to date"&amp;AE$1,APMdata,'1 APM'!$BW90,FALSE),HLOOKUP($C$4&amp;AE$1,APMdata,'1 APM'!$BW90,FALSE)))</f>
        <v>70251.127166959704</v>
      </c>
      <c r="AF90" s="190"/>
      <c r="AG90" s="201"/>
      <c r="AH90" s="190"/>
      <c r="AI90" s="201"/>
      <c r="AJ90" s="190"/>
      <c r="AK90" s="201"/>
      <c r="AL90" s="190"/>
      <c r="AM90" s="201"/>
      <c r="AN90" s="190"/>
      <c r="AO90" s="201"/>
      <c r="AP90" s="190"/>
      <c r="AQ90" s="201"/>
      <c r="AR90" s="190"/>
      <c r="AS90" s="201"/>
      <c r="AT90" s="190"/>
      <c r="AU90" s="201"/>
      <c r="AV90" s="190"/>
      <c r="AW90" s="201"/>
      <c r="AX90" s="190"/>
      <c r="AY90" s="201"/>
      <c r="AZ90" s="190"/>
      <c r="BA90" s="201"/>
      <c r="BB90" s="190"/>
      <c r="BC90" s="201"/>
      <c r="BD90" s="190"/>
      <c r="BE90" s="201"/>
      <c r="BF90" s="190"/>
      <c r="BG90" s="201"/>
      <c r="BH90" s="201"/>
      <c r="BI90" s="201"/>
      <c r="BJ90" s="201"/>
      <c r="BK90" s="201"/>
      <c r="BL90" s="201"/>
      <c r="BM90" s="201"/>
      <c r="BN90" s="201"/>
      <c r="BO90" s="201"/>
      <c r="BP90" s="201"/>
      <c r="BQ90" s="201"/>
      <c r="BR90" s="201"/>
      <c r="BS90" s="201"/>
      <c r="BT90" s="201"/>
      <c r="BU90" s="201"/>
      <c r="BV90" s="201"/>
      <c r="BW90">
        <v>90</v>
      </c>
    </row>
    <row r="91" spans="1:75" ht="12.75" customHeight="1">
      <c r="A91" t="s">
        <v>197</v>
      </c>
      <c r="B91" s="180"/>
      <c r="C91" s="183" t="s">
        <v>246</v>
      </c>
      <c r="D91" s="186">
        <f>IF($A91="Quarter",HLOOKUP("Quarter"&amp;D$1,APMdata,'1 APM'!$BW91,FALSE),IF($A91="Year to date",HLOOKUP("Year to date"&amp;D$1,APMdata,'1 APM'!$BW91,FALSE),HLOOKUP($C$4&amp;D$1,APMdata,'1 APM'!$BW91,FALSE)))</f>
        <v>4424.8377839900204</v>
      </c>
      <c r="E91" s="186">
        <f>IF($A91="Quarter",HLOOKUP("Quarter"&amp;E$1,APMdata,'1 APM'!$BW91,FALSE),IF($A91="Year to date",HLOOKUP("Year to date"&amp;E$1,APMdata,'1 APM'!$BW91,FALSE),HLOOKUP($C$4&amp;E$1,APMdata,'1 APM'!$BW91,FALSE)))</f>
        <v>5917.2416149100754</v>
      </c>
      <c r="F91" s="186">
        <f>IF($A91="Quarter",HLOOKUP("Quarter"&amp;F$1,APMdata,'1 APM'!$BW91,FALSE),IF($A91="Year to date",HLOOKUP("Year to date"&amp;F$1,APMdata,'1 APM'!$BW91,FALSE),HLOOKUP($C$4&amp;F$1,APMdata,'1 APM'!$BW91,FALSE)))</f>
        <v>6964.3824470299878</v>
      </c>
      <c r="G91" s="186">
        <f>IF($A91="Quarter",HLOOKUP("Quarter"&amp;G$1,APMdata,'1 APM'!$BW91,FALSE),IF($A91="Year to date",HLOOKUP("Year to date"&amp;G$1,APMdata,'1 APM'!$BW91,FALSE),HLOOKUP($C$4&amp;G$1,APMdata,'1 APM'!$BW91,FALSE)))</f>
        <v>21521.947969910005</v>
      </c>
      <c r="H91" s="186">
        <f>IF($A91="Quarter",HLOOKUP("Quarter"&amp;H$1,APMdata,'1 APM'!$BW91,FALSE),IF($A91="Year to date",HLOOKUP("Year to date"&amp;H$1,APMdata,'1 APM'!$BW91,FALSE),HLOOKUP($C$4&amp;H$1,APMdata,'1 APM'!$BW91,FALSE)))</f>
        <v>23054</v>
      </c>
      <c r="I91" s="186">
        <f>IF($A91="Quarter",HLOOKUP("Quarter"&amp;I$1,APMdata,'1 APM'!$BW91,FALSE),IF($A91="Year to date",HLOOKUP("Year to date"&amp;I$1,APMdata,'1 APM'!$BW91,FALSE),HLOOKUP($C$4&amp;I$1,APMdata,'1 APM'!$BW91,FALSE)))</f>
        <v>23074.489448109933</v>
      </c>
      <c r="J91" s="186">
        <f>IF($A91="Quarter",HLOOKUP("Quarter"&amp;J$1,APMdata,'1 APM'!$BW91,FALSE),IF($A91="Year to date",HLOOKUP("Year to date"&amp;J$1,APMdata,'1 APM'!$BW91,FALSE),HLOOKUP($C$4&amp;J$1,APMdata,'1 APM'!$BW91,FALSE)))</f>
        <v>21735.011631850051</v>
      </c>
      <c r="K91" s="186">
        <f>IF($A91="Quarter",HLOOKUP("Quarter"&amp;K$1,APMdata,'1 APM'!$BW91,FALSE),IF($A91="Year to date",HLOOKUP("Year to date"&amp;K$1,APMdata,'1 APM'!$BW91,FALSE),HLOOKUP($C$4&amp;K$1,APMdata,'1 APM'!$BW91,FALSE)))</f>
        <v>10280.658817479998</v>
      </c>
      <c r="L91" s="186">
        <f>IF($A91="Quarter",HLOOKUP("Quarter"&amp;L$1,APMdata,'1 APM'!$BW91,FALSE),IF($A91="Year to date",HLOOKUP("Year to date"&amp;L$1,APMdata,'1 APM'!$BW91,FALSE),HLOOKUP($C$4&amp;L$1,APMdata,'1 APM'!$BW91,FALSE)))</f>
        <v>9477.7848449299781</v>
      </c>
      <c r="M91" s="186">
        <f>IF($A91="Quarter",HLOOKUP("Quarter"&amp;M$1,APMdata,'1 APM'!$BW91,FALSE),IF($A91="Year to date",HLOOKUP("Year to date"&amp;M$1,APMdata,'1 APM'!$BW91,FALSE),HLOOKUP($C$4&amp;M$1,APMdata,'1 APM'!$BW91,FALSE)))</f>
        <v>7792.8549760900205</v>
      </c>
      <c r="N91" s="186">
        <f>IF($A91="Quarter",HLOOKUP("Quarter"&amp;N$1,APMdata,'1 APM'!$BW91,FALSE),IF($A91="Year to date",HLOOKUP("Year to date"&amp;N$1,APMdata,'1 APM'!$BW91,FALSE),HLOOKUP($C$4&amp;N$1,APMdata,'1 APM'!$BW91,FALSE)))</f>
        <v>7721.7939154699416</v>
      </c>
      <c r="O91" s="186">
        <f>IF($A91="Quarter",HLOOKUP("Quarter"&amp;O$1,APMdata,'1 APM'!$BW91,FALSE),IF($A91="Year to date",HLOOKUP("Year to date"&amp;O$1,APMdata,'1 APM'!$BW91,FALSE),HLOOKUP($C$4&amp;O$1,APMdata,'1 APM'!$BW91,FALSE)))</f>
        <v>4984.1795402700373</v>
      </c>
      <c r="P91" s="186">
        <f>IF($A91="Quarter",HLOOKUP("Quarter"&amp;P$1,APMdata,'1 APM'!$BW91,FALSE),IF($A91="Year to date",HLOOKUP("Year to date"&amp;P$1,APMdata,'1 APM'!$BW91,FALSE),HLOOKUP($C$4&amp;P$1,APMdata,'1 APM'!$BW91,FALSE)))</f>
        <v>5876.0074379599973</v>
      </c>
      <c r="Q91" s="186">
        <f>IF($A91="Quarter",HLOOKUP("Quarter"&amp;Q$1,APMdata,'1 APM'!$BW91,FALSE),IF($A91="Year to date",HLOOKUP("Year to date"&amp;Q$1,APMdata,'1 APM'!$BW91,FALSE),HLOOKUP($C$4&amp;Q$1,APMdata,'1 APM'!$BW91,FALSE)))</f>
        <v>6475.7642941900122</v>
      </c>
      <c r="R91" s="186">
        <f>IF($A91="Quarter",HLOOKUP("Quarter"&amp;R$1,APMdata,'1 APM'!$BW91,FALSE),IF($A91="Year to date",HLOOKUP("Year to date"&amp;R$1,APMdata,'1 APM'!$BW91,FALSE),HLOOKUP($C$4&amp;R$1,APMdata,'1 APM'!$BW91,FALSE)))</f>
        <v>6634.8844238199817</v>
      </c>
      <c r="S91" s="186">
        <f>IF($A91="Quarter",HLOOKUP("Quarter"&amp;S$1,APMdata,'1 APM'!$BW91,FALSE),IF($A91="Year to date",HLOOKUP("Year to date"&amp;S$1,APMdata,'1 APM'!$BW91,FALSE),HLOOKUP($C$4&amp;S$1,APMdata,'1 APM'!$BW91,FALSE)))</f>
        <v>7630.4015904099942</v>
      </c>
      <c r="T91" s="186">
        <f>IF($A91="Quarter",HLOOKUP("Quarter"&amp;T$1,APMdata,'1 APM'!$BW91,FALSE),IF($A91="Year to date",HLOOKUP("Year to date"&amp;T$1,APMdata,'1 APM'!$BW91,FALSE),HLOOKUP($C$4&amp;T$1,APMdata,'1 APM'!$BW91,FALSE)))</f>
        <v>7454.3720248699537</v>
      </c>
      <c r="U91" s="186">
        <f>IF($A91="Quarter",HLOOKUP("Quarter"&amp;U$1,APMdata,'1 APM'!$BW91,FALSE),IF($A91="Year to date",HLOOKUP("Year to date"&amp;U$1,APMdata,'1 APM'!$BW91,FALSE),HLOOKUP($C$4&amp;U$1,APMdata,'1 APM'!$BW91,FALSE)))</f>
        <v>6448.1651457900007</v>
      </c>
      <c r="V91" s="186">
        <f>IF($A91="Quarter",HLOOKUP("Quarter"&amp;V$1,APMdata,'1 APM'!$BW91,FALSE),IF($A91="Year to date",HLOOKUP("Year to date"&amp;V$1,APMdata,'1 APM'!$BW91,FALSE),HLOOKUP($C$4&amp;V$1,APMdata,'1 APM'!$BW91,FALSE)))</f>
        <v>6564.8274244700297</v>
      </c>
      <c r="W91" s="186">
        <f>IF($A91="Quarter",HLOOKUP("Quarter"&amp;W$1,APMdata,'1 APM'!$BW91,FALSE),IF($A91="Year to date",HLOOKUP("Year to date"&amp;W$1,APMdata,'1 APM'!$BW91,FALSE),HLOOKUP($C$4&amp;W$1,APMdata,'1 APM'!$BW91,FALSE)))</f>
        <v>5769.7553811599792</v>
      </c>
      <c r="X91" s="186">
        <f>IF($A91="Quarter",HLOOKUP("Quarter"&amp;X$1,APMdata,'1 APM'!$BW91,FALSE),IF($A91="Year to date",HLOOKUP("Year to date"&amp;X$1,APMdata,'1 APM'!$BW91,FALSE),HLOOKUP($C$4&amp;X$1,APMdata,'1 APM'!$BW91,FALSE)))</f>
        <v>7069.7173855900473</v>
      </c>
      <c r="Y91" s="186">
        <f>IF($A91="Quarter",HLOOKUP("Quarter"&amp;Y$1,APMdata,'1 APM'!$BW91,FALSE),IF($A91="Year to date",HLOOKUP("Year to date"&amp;Y$1,APMdata,'1 APM'!$BW91,FALSE),HLOOKUP($C$4&amp;Y$1,APMdata,'1 APM'!$BW91,FALSE)))</f>
        <v>7574.9733863399888</v>
      </c>
      <c r="Z91" s="186">
        <f>IF($A91="Quarter",HLOOKUP("Quarter"&amp;Z$1,APMdata,'1 APM'!$BW91,FALSE),IF($A91="Year to date",HLOOKUP("Year to date"&amp;Z$1,APMdata,'1 APM'!$BW91,FALSE),HLOOKUP($C$4&amp;Z$1,APMdata,'1 APM'!$BW91,FALSE)))</f>
        <v>7119.2791708500008</v>
      </c>
      <c r="AA91" s="186">
        <f>IF($A91="Quarter",HLOOKUP("Quarter"&amp;AA$1,APMdata,'1 APM'!$BW91,FALSE),IF($A91="Year to date",HLOOKUP("Year to date"&amp;AA$1,APMdata,'1 APM'!$BW91,FALSE),HLOOKUP($C$4&amp;AA$1,APMdata,'1 APM'!$BW91,FALSE)))</f>
        <v>8629.1915000000008</v>
      </c>
      <c r="AB91" s="186">
        <f>IF($A91="Quarter",HLOOKUP("Quarter"&amp;AB$1,APMdata,'1 APM'!$BW91,FALSE),IF($A91="Year to date",HLOOKUP("Year to date"&amp;AB$1,APMdata,'1 APM'!$BW91,FALSE),HLOOKUP($C$4&amp;AB$1,APMdata,'1 APM'!$BW91,FALSE)))</f>
        <v>8128.7441117499984</v>
      </c>
      <c r="AC91" s="186">
        <f>IF($A91="Quarter",HLOOKUP("Quarter"&amp;AC$1,APMdata,'1 APM'!$BW91,FALSE),IF($A91="Year to date",HLOOKUP("Year to date"&amp;AC$1,APMdata,'1 APM'!$BW91,FALSE),HLOOKUP($C$4&amp;AC$1,APMdata,'1 APM'!$BW91,FALSE)))</f>
        <v>7524</v>
      </c>
      <c r="AD91" s="186">
        <f>IF($A91="Quarter",HLOOKUP("Quarter"&amp;AD$1,APMdata,'1 APM'!$BW91,FALSE),IF($A91="Year to date",HLOOKUP("Year to date"&amp;AD$1,APMdata,'1 APM'!$BW91,FALSE),HLOOKUP($C$4&amp;AD$1,APMdata,'1 APM'!$BW91,FALSE)))</f>
        <v>6997.027363250003</v>
      </c>
      <c r="AE91" s="186">
        <f>IF($A91="Quarter",HLOOKUP("Quarter"&amp;AE$1,APMdata,'1 APM'!$BW91,FALSE),IF($A91="Year to date",HLOOKUP("Year to date"&amp;AE$1,APMdata,'1 APM'!$BW91,FALSE),HLOOKUP($C$4&amp;AE$1,APMdata,'1 APM'!$BW91,FALSE)))</f>
        <v>6615.2908306502941</v>
      </c>
      <c r="AF91" s="186"/>
      <c r="AG91" s="191"/>
      <c r="AH91" s="186"/>
      <c r="AI91" s="191"/>
      <c r="AJ91" s="186"/>
      <c r="AK91" s="191"/>
      <c r="AL91" s="186"/>
      <c r="AM91" s="191"/>
      <c r="AN91" s="186"/>
      <c r="AO91" s="191"/>
      <c r="AP91" s="186"/>
      <c r="AQ91" s="191"/>
      <c r="AR91" s="186"/>
      <c r="AS91" s="191"/>
      <c r="AT91" s="186"/>
      <c r="AU91" s="191"/>
      <c r="AV91" s="186"/>
      <c r="AW91" s="191"/>
      <c r="AX91" s="186"/>
      <c r="AY91" s="191"/>
      <c r="AZ91" s="186"/>
      <c r="BA91" s="191"/>
      <c r="BB91" s="186"/>
      <c r="BC91" s="191"/>
      <c r="BD91" s="186"/>
      <c r="BE91" s="191"/>
      <c r="BF91" s="186"/>
      <c r="BG91" s="191"/>
      <c r="BH91" s="191"/>
      <c r="BI91" s="191"/>
      <c r="BJ91" s="191"/>
      <c r="BK91" s="191"/>
      <c r="BL91" s="191"/>
      <c r="BM91" s="191"/>
      <c r="BN91" s="191"/>
      <c r="BO91" s="191"/>
      <c r="BP91" s="191"/>
      <c r="BQ91" s="191"/>
      <c r="BR91" s="191"/>
      <c r="BS91" s="191"/>
      <c r="BT91" s="191"/>
      <c r="BU91" s="191"/>
      <c r="BV91" s="191"/>
      <c r="BW91">
        <v>91</v>
      </c>
    </row>
    <row r="92" spans="1:75" ht="12.75" customHeight="1">
      <c r="A92" t="s">
        <v>197</v>
      </c>
      <c r="B92" s="180"/>
      <c r="C92" s="184" t="s">
        <v>247</v>
      </c>
      <c r="D92" s="186">
        <f>IF($A92="Quarter",HLOOKUP("Quarter"&amp;D$1,APMdata,'1 APM'!$BW92,FALSE),IF($A92="Year to date",HLOOKUP("Year to date"&amp;D$1,APMdata,'1 APM'!$BW92,FALSE),HLOOKUP($C$4&amp;D$1,APMdata,'1 APM'!$BW92,FALSE)))</f>
        <v>138412.70978587997</v>
      </c>
      <c r="E92" s="186">
        <f>IF($A92="Quarter",HLOOKUP("Quarter"&amp;E$1,APMdata,'1 APM'!$BW92,FALSE),IF($A92="Year to date",HLOOKUP("Year to date"&amp;E$1,APMdata,'1 APM'!$BW92,FALSE),HLOOKUP($C$4&amp;E$1,APMdata,'1 APM'!$BW92,FALSE)))</f>
        <v>131267.45266417996</v>
      </c>
      <c r="F92" s="186">
        <f>IF($A92="Quarter",HLOOKUP("Quarter"&amp;F$1,APMdata,'1 APM'!$BW92,FALSE),IF($A92="Year to date",HLOOKUP("Year to date"&amp;F$1,APMdata,'1 APM'!$BW92,FALSE),HLOOKUP($C$4&amp;F$1,APMdata,'1 APM'!$BW92,FALSE)))</f>
        <v>128269.52919561</v>
      </c>
      <c r="G92" s="186">
        <f>IF($A92="Quarter",HLOOKUP("Quarter"&amp;G$1,APMdata,'1 APM'!$BW92,FALSE),IF($A92="Year to date",HLOOKUP("Year to date"&amp;G$1,APMdata,'1 APM'!$BW92,FALSE),HLOOKUP($C$4&amp;G$1,APMdata,'1 APM'!$BW92,FALSE)))</f>
        <v>114160.60486932001</v>
      </c>
      <c r="H92" s="186">
        <f>IF($A92="Quarter",HLOOKUP("Quarter"&amp;H$1,APMdata,'1 APM'!$BW92,FALSE),IF($A92="Year to date",HLOOKUP("Year to date"&amp;H$1,APMdata,'1 APM'!$BW92,FALSE),HLOOKUP($C$4&amp;H$1,APMdata,'1 APM'!$BW92,FALSE)))</f>
        <v>115359</v>
      </c>
      <c r="I92" s="186">
        <f>IF($A92="Quarter",HLOOKUP("Quarter"&amp;I$1,APMdata,'1 APM'!$BW92,FALSE),IF($A92="Year to date",HLOOKUP("Year to date"&amp;I$1,APMdata,'1 APM'!$BW92,FALSE),HLOOKUP($C$4&amp;I$1,APMdata,'1 APM'!$BW92,FALSE)))</f>
        <v>108192.96321607003</v>
      </c>
      <c r="J92" s="186">
        <f>IF($A92="Quarter",HLOOKUP("Quarter"&amp;J$1,APMdata,'1 APM'!$BW92,FALSE),IF($A92="Year to date",HLOOKUP("Year to date"&amp;J$1,APMdata,'1 APM'!$BW92,FALSE),HLOOKUP($C$4&amp;J$1,APMdata,'1 APM'!$BW92,FALSE)))</f>
        <v>106534.51756375995</v>
      </c>
      <c r="K92" s="186">
        <f>IF($A92="Quarter",HLOOKUP("Quarter"&amp;K$1,APMdata,'1 APM'!$BW92,FALSE),IF($A92="Year to date",HLOOKUP("Year to date"&amp;K$1,APMdata,'1 APM'!$BW92,FALSE),HLOOKUP($C$4&amp;K$1,APMdata,'1 APM'!$BW92,FALSE)))</f>
        <v>103879.94605184002</v>
      </c>
      <c r="L92" s="186">
        <f>IF($A92="Quarter",HLOOKUP("Quarter"&amp;L$1,APMdata,'1 APM'!$BW92,FALSE),IF($A92="Year to date",HLOOKUP("Year to date"&amp;L$1,APMdata,'1 APM'!$BW92,FALSE),HLOOKUP($C$4&amp;L$1,APMdata,'1 APM'!$BW92,FALSE)))</f>
        <v>105881.11059816999</v>
      </c>
      <c r="M92" s="186">
        <f>IF($A92="Quarter",HLOOKUP("Quarter"&amp;M$1,APMdata,'1 APM'!$BW92,FALSE),IF($A92="Year to date",HLOOKUP("Year to date"&amp;M$1,APMdata,'1 APM'!$BW92,FALSE),HLOOKUP($C$4&amp;M$1,APMdata,'1 APM'!$BW92,FALSE)))</f>
        <v>100400.10823998001</v>
      </c>
      <c r="N92" s="186">
        <f>IF($A92="Quarter",HLOOKUP("Quarter"&amp;N$1,APMdata,'1 APM'!$BW92,FALSE),IF($A92="Year to date",HLOOKUP("Year to date"&amp;N$1,APMdata,'1 APM'!$BW92,FALSE),HLOOKUP($C$4&amp;N$1,APMdata,'1 APM'!$BW92,FALSE)))</f>
        <v>98812.723648290004</v>
      </c>
      <c r="O92" s="186">
        <f>IF($A92="Quarter",HLOOKUP("Quarter"&amp;O$1,APMdata,'1 APM'!$BW92,FALSE),IF($A92="Year to date",HLOOKUP("Year to date"&amp;O$1,APMdata,'1 APM'!$BW92,FALSE),HLOOKUP($C$4&amp;O$1,APMdata,'1 APM'!$BW92,FALSE)))</f>
        <v>98895.766511569978</v>
      </c>
      <c r="P92" s="186">
        <f>IF($A92="Quarter",HLOOKUP("Quarter"&amp;P$1,APMdata,'1 APM'!$BW92,FALSE),IF($A92="Year to date",HLOOKUP("Year to date"&amp;P$1,APMdata,'1 APM'!$BW92,FALSE),HLOOKUP($C$4&amp;P$1,APMdata,'1 APM'!$BW92,FALSE)))</f>
        <v>100005.10316021</v>
      </c>
      <c r="Q92" s="186">
        <f>IF($A92="Quarter",HLOOKUP("Quarter"&amp;Q$1,APMdata,'1 APM'!$BW92,FALSE),IF($A92="Year to date",HLOOKUP("Year to date"&amp;Q$1,APMdata,'1 APM'!$BW92,FALSE),HLOOKUP($C$4&amp;Q$1,APMdata,'1 APM'!$BW92,FALSE)))</f>
        <v>93924.343945789995</v>
      </c>
      <c r="R92" s="186">
        <f>IF($A92="Quarter",HLOOKUP("Quarter"&amp;R$1,APMdata,'1 APM'!$BW92,FALSE),IF($A92="Year to date",HLOOKUP("Year to date"&amp;R$1,APMdata,'1 APM'!$BW92,FALSE),HLOOKUP($C$4&amp;R$1,APMdata,'1 APM'!$BW92,FALSE)))</f>
        <v>92177.839224470023</v>
      </c>
      <c r="S92" s="186">
        <f>IF($A92="Quarter",HLOOKUP("Quarter"&amp;S$1,APMdata,'1 APM'!$BW92,FALSE),IF($A92="Year to date",HLOOKUP("Year to date"&amp;S$1,APMdata,'1 APM'!$BW92,FALSE),HLOOKUP($C$4&amp;S$1,APMdata,'1 APM'!$BW92,FALSE)))</f>
        <v>91265.364921159984</v>
      </c>
      <c r="T92" s="186">
        <f>IF($A92="Quarter",HLOOKUP("Quarter"&amp;T$1,APMdata,'1 APM'!$BW92,FALSE),IF($A92="Year to date",HLOOKUP("Year to date"&amp;T$1,APMdata,'1 APM'!$BW92,FALSE),HLOOKUP($C$4&amp;T$1,APMdata,'1 APM'!$BW92,FALSE)))</f>
        <v>92550.731135340044</v>
      </c>
      <c r="U92" s="186">
        <f>IF($A92="Quarter",HLOOKUP("Quarter"&amp;U$1,APMdata,'1 APM'!$BW92,FALSE),IF($A92="Year to date",HLOOKUP("Year to date"&amp;U$1,APMdata,'1 APM'!$BW92,FALSE),HLOOKUP($C$4&amp;U$1,APMdata,'1 APM'!$BW92,FALSE)))</f>
        <v>87476.178799999994</v>
      </c>
      <c r="V92" s="186">
        <f>IF($A92="Quarter",HLOOKUP("Quarter"&amp;V$1,APMdata,'1 APM'!$BW92,FALSE),IF($A92="Year to date",HLOOKUP("Year to date"&amp;V$1,APMdata,'1 APM'!$BW92,FALSE),HLOOKUP($C$4&amp;V$1,APMdata,'1 APM'!$BW92,FALSE)))</f>
        <v>85613.011799999993</v>
      </c>
      <c r="W92" s="186">
        <f>IF($A92="Quarter",HLOOKUP("Quarter"&amp;W$1,APMdata,'1 APM'!$BW92,FALSE),IF($A92="Year to date",HLOOKUP("Year to date"&amp;W$1,APMdata,'1 APM'!$BW92,FALSE),HLOOKUP($C$4&amp;W$1,APMdata,'1 APM'!$BW92,FALSE)))</f>
        <v>85495.609540000005</v>
      </c>
      <c r="X92" s="186">
        <f>IF($A92="Quarter",HLOOKUP("Quarter"&amp;X$1,APMdata,'1 APM'!$BW92,FALSE),IF($A92="Year to date",HLOOKUP("Year to date"&amp;X$1,APMdata,'1 APM'!$BW92,FALSE),HLOOKUP($C$4&amp;X$1,APMdata,'1 APM'!$BW92,FALSE)))</f>
        <v>85481.013749749996</v>
      </c>
      <c r="Y92" s="186">
        <f>IF($A92="Quarter",HLOOKUP("Quarter"&amp;Y$1,APMdata,'1 APM'!$BW92,FALSE),IF($A92="Year to date",HLOOKUP("Year to date"&amp;Y$1,APMdata,'1 APM'!$BW92,FALSE),HLOOKUP($C$4&amp;Y$1,APMdata,'1 APM'!$BW92,FALSE)))</f>
        <v>79901.205413660005</v>
      </c>
      <c r="Z92" s="186">
        <f>IF($A92="Quarter",HLOOKUP("Quarter"&amp;Z$1,APMdata,'1 APM'!$BW92,FALSE),IF($A92="Year to date",HLOOKUP("Year to date"&amp;Z$1,APMdata,'1 APM'!$BW92,FALSE),HLOOKUP($C$4&amp;Z$1,APMdata,'1 APM'!$BW92,FALSE)))</f>
        <v>78493.732629149992</v>
      </c>
      <c r="AA92" s="186">
        <f>IF($A92="Quarter",HLOOKUP("Quarter"&amp;AA$1,APMdata,'1 APM'!$BW92,FALSE),IF($A92="Year to date",HLOOKUP("Year to date"&amp;AA$1,APMdata,'1 APM'!$BW92,FALSE),HLOOKUP($C$4&amp;AA$1,APMdata,'1 APM'!$BW92,FALSE)))</f>
        <v>76866.418000000005</v>
      </c>
      <c r="AB92" s="186">
        <f>IF($A92="Quarter",HLOOKUP("Quarter"&amp;AB$1,APMdata,'1 APM'!$BW92,FALSE),IF($A92="Year to date",HLOOKUP("Year to date"&amp;AB$1,APMdata,'1 APM'!$BW92,FALSE),HLOOKUP($C$4&amp;AB$1,APMdata,'1 APM'!$BW92,FALSE)))</f>
        <v>77352.269637999998</v>
      </c>
      <c r="AC92" s="186">
        <f>IF($A92="Quarter",HLOOKUP("Quarter"&amp;AC$1,APMdata,'1 APM'!$BW92,FALSE),IF($A92="Year to date",HLOOKUP("Year to date"&amp;AC$1,APMdata,'1 APM'!$BW92,FALSE),HLOOKUP($C$4&amp;AC$1,APMdata,'1 APM'!$BW92,FALSE)))</f>
        <v>72377</v>
      </c>
      <c r="AD92" s="186">
        <f>IF($A92="Quarter",HLOOKUP("Quarter"&amp;AD$1,APMdata,'1 APM'!$BW92,FALSE),IF($A92="Year to date",HLOOKUP("Year to date"&amp;AD$1,APMdata,'1 APM'!$BW92,FALSE),HLOOKUP($C$4&amp;AD$1,APMdata,'1 APM'!$BW92,FALSE)))</f>
        <v>71496.705265899989</v>
      </c>
      <c r="AE92" s="186">
        <f>IF($A92="Quarter",HLOOKUP("Quarter"&amp;AE$1,APMdata,'1 APM'!$BW92,FALSE),IF($A92="Year to date",HLOOKUP("Year to date"&amp;AE$1,APMdata,'1 APM'!$BW92,FALSE),HLOOKUP($C$4&amp;AE$1,APMdata,'1 APM'!$BW92,FALSE)))</f>
        <v>70251.127166959704</v>
      </c>
      <c r="AF92" s="186"/>
      <c r="AG92" s="191"/>
      <c r="AH92" s="186"/>
      <c r="AI92" s="191"/>
      <c r="AJ92" s="186"/>
      <c r="AK92" s="191"/>
      <c r="AL92" s="186"/>
      <c r="AM92" s="191"/>
      <c r="AN92" s="186"/>
      <c r="AO92" s="191"/>
      <c r="AP92" s="186"/>
      <c r="AQ92" s="191"/>
      <c r="AR92" s="186"/>
      <c r="AS92" s="191"/>
      <c r="AT92" s="186"/>
      <c r="AU92" s="191"/>
      <c r="AV92" s="186"/>
      <c r="AW92" s="191"/>
      <c r="AX92" s="186"/>
      <c r="AY92" s="191"/>
      <c r="AZ92" s="186"/>
      <c r="BA92" s="191"/>
      <c r="BB92" s="186"/>
      <c r="BC92" s="191"/>
      <c r="BD92" s="186"/>
      <c r="BE92" s="191"/>
      <c r="BF92" s="186"/>
      <c r="BG92" s="191"/>
      <c r="BH92" s="191"/>
      <c r="BI92" s="191"/>
      <c r="BJ92" s="191"/>
      <c r="BK92" s="191"/>
      <c r="BL92" s="191"/>
      <c r="BM92" s="191"/>
      <c r="BN92" s="191"/>
      <c r="BO92" s="191"/>
      <c r="BP92" s="191"/>
      <c r="BQ92" s="191"/>
      <c r="BR92" s="191"/>
      <c r="BS92" s="191"/>
      <c r="BT92" s="191"/>
      <c r="BU92" s="191"/>
      <c r="BV92" s="191"/>
      <c r="BW92">
        <v>92</v>
      </c>
    </row>
    <row r="93" spans="1:75" ht="12.75" customHeight="1" thickBot="1">
      <c r="A93" t="s">
        <v>197</v>
      </c>
      <c r="B93" s="232" t="s">
        <v>867</v>
      </c>
      <c r="C93" s="193" t="s">
        <v>248</v>
      </c>
      <c r="D93" s="194">
        <f>IF($A93="Quarter",HLOOKUP("Quarter"&amp;D$1,APMdata,'1 APM'!$BW93,FALSE),IF($A93="Year to date",HLOOKUP("Year to date"&amp;D$1,APMdata,'1 APM'!$BW93,FALSE),HLOOKUP($C$4&amp;D$1,APMdata,'1 APM'!$BW93,FALSE)))</f>
        <v>3.1968435491474032E-2</v>
      </c>
      <c r="E93" s="194">
        <f>IF($A93="Quarter",HLOOKUP("Quarter"&amp;E$1,APMdata,'1 APM'!$BW93,FALSE),IF($A93="Year to date",HLOOKUP("Year to date"&amp;E$1,APMdata,'1 APM'!$BW93,FALSE),HLOOKUP($C$4&amp;E$1,APMdata,'1 APM'!$BW93,FALSE)))</f>
        <v>4.5077751528005104E-2</v>
      </c>
      <c r="F93" s="194">
        <f>IF($A93="Quarter",HLOOKUP("Quarter"&amp;F$1,APMdata,'1 APM'!$BW93,FALSE),IF($A93="Year to date",HLOOKUP("Year to date"&amp;F$1,APMdata,'1 APM'!$BW93,FALSE),HLOOKUP($C$4&amp;F$1,APMdata,'1 APM'!$BW93,FALSE)))</f>
        <v>5.4294909248550842E-2</v>
      </c>
      <c r="G93" s="194">
        <f>IF($A93="Quarter",HLOOKUP("Quarter"&amp;G$1,APMdata,'1 APM'!$BW93,FALSE),IF($A93="Year to date",HLOOKUP("Year to date"&amp;G$1,APMdata,'1 APM'!$BW93,FALSE),HLOOKUP($C$4&amp;G$1,APMdata,'1 APM'!$BW93,FALSE)))</f>
        <v>0.18852342272140413</v>
      </c>
      <c r="H93" s="194">
        <f>IF($A93="Quarter",HLOOKUP("Quarter"&amp;H$1,APMdata,'1 APM'!$BW93,FALSE),IF($A93="Year to date",HLOOKUP("Year to date"&amp;H$1,APMdata,'1 APM'!$BW93,FALSE),HLOOKUP($C$4&amp;H$1,APMdata,'1 APM'!$BW93,FALSE)))</f>
        <v>0.2</v>
      </c>
      <c r="I93" s="194">
        <f>IF($A93="Quarter",HLOOKUP("Quarter"&amp;I$1,APMdata,'1 APM'!$BW93,FALSE),IF($A93="Year to date",HLOOKUP("Year to date"&amp;I$1,APMdata,'1 APM'!$BW93,FALSE),HLOOKUP($C$4&amp;I$1,APMdata,'1 APM'!$BW93,FALSE)))</f>
        <v>0.21327162841476416</v>
      </c>
      <c r="J93" s="194">
        <f>IF($A93="Quarter",HLOOKUP("Quarter"&amp;J$1,APMdata,'1 APM'!$BW93,FALSE),IF($A93="Year to date",HLOOKUP("Year to date"&amp;J$1,APMdata,'1 APM'!$BW93,FALSE),HLOOKUP($C$4&amp;J$1,APMdata,'1 APM'!$BW93,FALSE)))</f>
        <v>0.20401849211774806</v>
      </c>
      <c r="K93" s="194">
        <f>IF($A93="Quarter",HLOOKUP("Quarter"&amp;K$1,APMdata,'1 APM'!$BW93,FALSE),IF($A93="Year to date",HLOOKUP("Year to date"&amp;K$1,APMdata,'1 APM'!$BW93,FALSE),HLOOKUP($C$4&amp;K$1,APMdata,'1 APM'!$BW93,FALSE)))</f>
        <v>9.8966732350337969E-2</v>
      </c>
      <c r="L93" s="194">
        <f>IF($A93="Quarter",HLOOKUP("Quarter"&amp;L$1,APMdata,'1 APM'!$BW93,FALSE),IF($A93="Year to date",HLOOKUP("Year to date"&amp;L$1,APMdata,'1 APM'!$BW93,FALSE),HLOOKUP($C$4&amp;L$1,APMdata,'1 APM'!$BW93,FALSE)))</f>
        <v>8.9513462707235605E-2</v>
      </c>
      <c r="M93" s="194">
        <f>IF($A93="Quarter",HLOOKUP("Quarter"&amp;M$1,APMdata,'1 APM'!$BW93,FALSE),IF($A93="Year to date",HLOOKUP("Year to date"&amp;M$1,APMdata,'1 APM'!$BW93,FALSE),HLOOKUP($C$4&amp;M$1,APMdata,'1 APM'!$BW93,FALSE)))</f>
        <v>7.7617993772110816E-2</v>
      </c>
      <c r="N93" s="194">
        <f>IF($A93="Quarter",HLOOKUP("Quarter"&amp;N$1,APMdata,'1 APM'!$BW93,FALSE),IF($A93="Year to date",HLOOKUP("Year to date"&amp;N$1,APMdata,'1 APM'!$BW93,FALSE),HLOOKUP($C$4&amp;N$1,APMdata,'1 APM'!$BW93,FALSE)))</f>
        <v>7.8145745106213055E-2</v>
      </c>
      <c r="O93" s="194">
        <f>IF($A93="Quarter",HLOOKUP("Quarter"&amp;O$1,APMdata,'1 APM'!$BW93,FALSE),IF($A93="Year to date",HLOOKUP("Year to date"&amp;O$1,APMdata,'1 APM'!$BW93,FALSE),HLOOKUP($C$4&amp;O$1,APMdata,'1 APM'!$BW93,FALSE)))</f>
        <v>5.0398310424005159E-2</v>
      </c>
      <c r="P93" s="194">
        <f>IF($A93="Quarter",HLOOKUP("Quarter"&amp;P$1,APMdata,'1 APM'!$BW93,FALSE),IF($A93="Year to date",HLOOKUP("Year to date"&amp;P$1,APMdata,'1 APM'!$BW93,FALSE),HLOOKUP($C$4&amp;P$1,APMdata,'1 APM'!$BW93,FALSE)))</f>
        <v>5.8757075911881479E-2</v>
      </c>
      <c r="Q93" s="194">
        <f>IF($A93="Quarter",HLOOKUP("Quarter"&amp;Q$1,APMdata,'1 APM'!$BW93,FALSE),IF($A93="Year to date",HLOOKUP("Year to date"&amp;Q$1,APMdata,'1 APM'!$BW93,FALSE),HLOOKUP($C$4&amp;Q$1,APMdata,'1 APM'!$BW93,FALSE)))</f>
        <v>6.8946601297823359E-2</v>
      </c>
      <c r="R93" s="194">
        <f>IF($A93="Quarter",HLOOKUP("Quarter"&amp;R$1,APMdata,'1 APM'!$BW93,FALSE),IF($A93="Year to date",HLOOKUP("Year to date"&amp;R$1,APMdata,'1 APM'!$BW93,FALSE),HLOOKUP($C$4&amp;R$1,APMdata,'1 APM'!$BW93,FALSE)))</f>
        <v>7.197917069484365E-2</v>
      </c>
      <c r="S93" s="194">
        <f>IF($A93="Quarter",HLOOKUP("Quarter"&amp;S$1,APMdata,'1 APM'!$BW93,FALSE),IF($A93="Year to date",HLOOKUP("Year to date"&amp;S$1,APMdata,'1 APM'!$BW93,FALSE),HLOOKUP($C$4&amp;S$1,APMdata,'1 APM'!$BW93,FALSE)))</f>
        <v>8.360676141493055E-2</v>
      </c>
      <c r="T93" s="194">
        <f>IF($A93="Quarter",HLOOKUP("Quarter"&amp;T$1,APMdata,'1 APM'!$BW93,FALSE),IF($A93="Year to date",HLOOKUP("Year to date"&amp;T$1,APMdata,'1 APM'!$BW93,FALSE),HLOOKUP($C$4&amp;T$1,APMdata,'1 APM'!$BW93,FALSE)))</f>
        <v>8.0543631945696623E-2</v>
      </c>
      <c r="U93" s="194">
        <f>IF($A93="Quarter",HLOOKUP("Quarter"&amp;U$1,APMdata,'1 APM'!$BW93,FALSE),IF($A93="Year to date",HLOOKUP("Year to date"&amp;U$1,APMdata,'1 APM'!$BW93,FALSE),HLOOKUP($C$4&amp;U$1,APMdata,'1 APM'!$BW93,FALSE)))</f>
        <v>7.371338385199333E-2</v>
      </c>
      <c r="V93" s="194">
        <f>IF($A93="Quarter",HLOOKUP("Quarter"&amp;V$1,APMdata,'1 APM'!$BW93,FALSE),IF($A93="Year to date",HLOOKUP("Year to date"&amp;V$1,APMdata,'1 APM'!$BW93,FALSE),HLOOKUP($C$4&amp;V$1,APMdata,'1 APM'!$BW93,FALSE)))</f>
        <v>7.6680253228400386E-2</v>
      </c>
      <c r="W93" s="194">
        <f>IF($A93="Quarter",HLOOKUP("Quarter"&amp;W$1,APMdata,'1 APM'!$BW93,FALSE),IF($A93="Year to date",HLOOKUP("Year to date"&amp;W$1,APMdata,'1 APM'!$BW93,FALSE),HLOOKUP($C$4&amp;W$1,APMdata,'1 APM'!$BW93,FALSE)))</f>
        <v>6.7485984510824965E-2</v>
      </c>
      <c r="X93" s="194">
        <f>IF($A93="Quarter",HLOOKUP("Quarter"&amp;X$1,APMdata,'1 APM'!$BW93,FALSE),IF($A93="Year to date",HLOOKUP("Year to date"&amp;X$1,APMdata,'1 APM'!$BW93,FALSE),HLOOKUP($C$4&amp;X$1,APMdata,'1 APM'!$BW93,FALSE)))</f>
        <v>8.2705118662806262E-2</v>
      </c>
      <c r="Y93" s="194">
        <f>IF($A93="Quarter",HLOOKUP("Quarter"&amp;Y$1,APMdata,'1 APM'!$BW93,FALSE),IF($A93="Year to date",HLOOKUP("Year to date"&amp;Y$1,APMdata,'1 APM'!$BW93,FALSE),HLOOKUP($C$4&amp;Y$1,APMdata,'1 APM'!$BW93,FALSE)))</f>
        <v>9.4804244155307346E-2</v>
      </c>
      <c r="Z93" s="194">
        <f>IF($A93="Quarter",HLOOKUP("Quarter"&amp;Z$1,APMdata,'1 APM'!$BW93,FALSE),IF($A93="Year to date",HLOOKUP("Year to date"&amp;Z$1,APMdata,'1 APM'!$BW93,FALSE),HLOOKUP($C$4&amp;Z$1,APMdata,'1 APM'!$BW93,FALSE)))</f>
        <v>9.0698695709702237E-2</v>
      </c>
      <c r="AA93" s="194">
        <f>IF($A93="Quarter",HLOOKUP("Quarter"&amp;AA$1,APMdata,'1 APM'!$BW93,FALSE),IF($A93="Year to date",HLOOKUP("Year to date"&amp;AA$1,APMdata,'1 APM'!$BW93,FALSE),HLOOKUP($C$4&amp;AA$1,APMdata,'1 APM'!$BW93,FALSE)))</f>
        <v>0.1123</v>
      </c>
      <c r="AB93" s="194">
        <f>IF($A93="Quarter",HLOOKUP("Quarter"&amp;AB$1,APMdata,'1 APM'!$BW93,FALSE),IF($A93="Year to date",HLOOKUP("Year to date"&amp;AB$1,APMdata,'1 APM'!$BW93,FALSE),HLOOKUP($C$4&amp;AB$1,APMdata,'1 APM'!$BW93,FALSE)))</f>
        <v>0.10508733809352479</v>
      </c>
      <c r="AC93" s="194">
        <f>IF($A93="Quarter",HLOOKUP("Quarter"&amp;AC$1,APMdata,'1 APM'!$BW93,FALSE),IF($A93="Year to date",HLOOKUP("Year to date"&amp;AC$1,APMdata,'1 APM'!$BW93,FALSE),HLOOKUP($C$4&amp;AC$1,APMdata,'1 APM'!$BW93,FALSE)))</f>
        <v>0.104</v>
      </c>
      <c r="AD93" s="194">
        <f>IF($A93="Quarter",HLOOKUP("Quarter"&amp;AD$1,APMdata,'1 APM'!$BW93,FALSE),IF($A93="Year to date",HLOOKUP("Year to date"&amp;AD$1,APMdata,'1 APM'!$BW93,FALSE),HLOOKUP($C$4&amp;AD$1,APMdata,'1 APM'!$BW93,FALSE)))</f>
        <v>9.7865032202920282E-2</v>
      </c>
      <c r="AE93" s="194">
        <f>IF($A93="Quarter",HLOOKUP("Quarter"&amp;AE$1,APMdata,'1 APM'!$BW93,FALSE),IF($A93="Year to date",HLOOKUP("Year to date"&amp;AE$1,APMdata,'1 APM'!$BW93,FALSE),HLOOKUP($C$4&amp;AE$1,APMdata,'1 APM'!$BW93,FALSE)))</f>
        <v>9.4166330099278148E-2</v>
      </c>
      <c r="AF93" s="194"/>
      <c r="AG93" s="196"/>
      <c r="AH93" s="194"/>
      <c r="AI93" s="196"/>
      <c r="AJ93" s="194"/>
      <c r="AK93" s="196"/>
      <c r="AL93" s="194"/>
      <c r="AM93" s="196"/>
      <c r="AN93" s="194"/>
      <c r="AO93" s="196"/>
      <c r="AP93" s="194"/>
      <c r="AQ93" s="196"/>
      <c r="AR93" s="194"/>
      <c r="AS93" s="196"/>
      <c r="AT93" s="194"/>
      <c r="AU93" s="196"/>
      <c r="AV93" s="194"/>
      <c r="AW93" s="196"/>
      <c r="AX93" s="194"/>
      <c r="AY93" s="196"/>
      <c r="AZ93" s="194"/>
      <c r="BA93" s="196"/>
      <c r="BB93" s="194"/>
      <c r="BC93" s="196"/>
      <c r="BD93" s="194"/>
      <c r="BE93" s="196"/>
      <c r="BF93" s="194"/>
      <c r="BG93" s="196"/>
      <c r="BH93" s="196"/>
      <c r="BI93" s="196"/>
      <c r="BJ93" s="196"/>
      <c r="BK93" s="196"/>
      <c r="BL93" s="196"/>
      <c r="BM93" s="196"/>
      <c r="BN93" s="196"/>
      <c r="BO93" s="196"/>
      <c r="BP93" s="196"/>
      <c r="BQ93" s="196"/>
      <c r="BR93" s="196"/>
      <c r="BS93" s="196"/>
      <c r="BT93" s="196"/>
      <c r="BU93" s="196"/>
      <c r="BV93" s="196"/>
      <c r="BW93">
        <v>93</v>
      </c>
    </row>
    <row r="94" spans="1:75" ht="12.75" customHeight="1">
      <c r="B94" s="180"/>
      <c r="C94" s="183"/>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191"/>
      <c r="BD94" s="191"/>
      <c r="BE94" s="191"/>
      <c r="BF94" s="191"/>
      <c r="BG94" s="191"/>
      <c r="BH94" s="191"/>
      <c r="BI94" s="191"/>
      <c r="BJ94" s="191"/>
      <c r="BK94" s="191"/>
      <c r="BL94" s="191"/>
      <c r="BM94" s="191"/>
      <c r="BN94" s="191"/>
      <c r="BO94" s="191"/>
      <c r="BP94" s="191"/>
      <c r="BQ94" s="191"/>
      <c r="BR94" s="191"/>
      <c r="BS94" s="191"/>
      <c r="BT94" s="191"/>
      <c r="BU94" s="191"/>
      <c r="BV94" s="191"/>
      <c r="BW94">
        <v>94</v>
      </c>
    </row>
    <row r="95" spans="1:75" ht="12.75" customHeight="1">
      <c r="B95" s="180"/>
      <c r="C95" s="183"/>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191"/>
      <c r="BT95" s="191"/>
      <c r="BU95" s="191"/>
      <c r="BV95" s="191"/>
      <c r="BW95">
        <v>95</v>
      </c>
    </row>
    <row r="96" spans="1:75" ht="12.75" customHeight="1">
      <c r="A96" t="s">
        <v>197</v>
      </c>
      <c r="B96" s="180"/>
      <c r="C96" s="183" t="s">
        <v>244</v>
      </c>
      <c r="D96" s="186">
        <f>IF($A96="Quarter",HLOOKUP("Quarter"&amp;D$1,APMdata,'1 APM'!$BW96,FALSE),IF($A96="Year to date",HLOOKUP("Year to date"&amp;D$1,APMdata,'1 APM'!$BW96,FALSE),HLOOKUP($C$4&amp;D$1,APMdata,'1 APM'!$BW96,FALSE)))</f>
        <v>142837.54756986999</v>
      </c>
      <c r="E96" s="186">
        <f>IF($A96="Quarter",HLOOKUP("Quarter"&amp;E$1,APMdata,'1 APM'!$BW96,FALSE),IF($A96="Year to date",HLOOKUP("Year to date"&amp;E$1,APMdata,'1 APM'!$BW96,FALSE),HLOOKUP($C$4&amp;E$1,APMdata,'1 APM'!$BW96,FALSE)))</f>
        <v>137184.69427909004</v>
      </c>
      <c r="F96" s="186">
        <f>IF($A96="Quarter",HLOOKUP("Quarter"&amp;F$1,APMdata,'1 APM'!$BW96,FALSE),IF($A96="Year to date",HLOOKUP("Year to date"&amp;F$1,APMdata,'1 APM'!$BW96,FALSE),HLOOKUP($C$4&amp;F$1,APMdata,'1 APM'!$BW96,FALSE)))</f>
        <v>135233.91164263999</v>
      </c>
      <c r="G96" s="186">
        <f>IF($A96="Quarter",HLOOKUP("Quarter"&amp;G$1,APMdata,'1 APM'!$BW96,FALSE),IF($A96="Year to date",HLOOKUP("Year to date"&amp;G$1,APMdata,'1 APM'!$BW96,FALSE),HLOOKUP($C$4&amp;G$1,APMdata,'1 APM'!$BW96,FALSE)))</f>
        <v>135682.55283923002</v>
      </c>
      <c r="H96" s="186">
        <f>IF($A96="Quarter",HLOOKUP("Quarter"&amp;H$1,APMdata,'1 APM'!$BW96,FALSE),IF($A96="Year to date",HLOOKUP("Year to date"&amp;H$1,APMdata,'1 APM'!$BW96,FALSE),HLOOKUP($C$4&amp;H$1,APMdata,'1 APM'!$BW96,FALSE)))</f>
        <v>138413</v>
      </c>
      <c r="I96" s="186">
        <f>IF($A96="Quarter",HLOOKUP("Quarter"&amp;I$1,APMdata,'1 APM'!$BW96,FALSE),IF($A96="Year to date",HLOOKUP("Year to date"&amp;I$1,APMdata,'1 APM'!$BW96,FALSE),HLOOKUP($C$4&amp;I$1,APMdata,'1 APM'!$BW96,FALSE)))</f>
        <v>131267.45266417996</v>
      </c>
      <c r="J96" s="186">
        <f>IF($A96="Quarter",HLOOKUP("Quarter"&amp;J$1,APMdata,'1 APM'!$BW96,FALSE),IF($A96="Year to date",HLOOKUP("Year to date"&amp;J$1,APMdata,'1 APM'!$BW96,FALSE),HLOOKUP($C$4&amp;J$1,APMdata,'1 APM'!$BW96,FALSE)))</f>
        <v>128269.52919561</v>
      </c>
      <c r="K96" s="186">
        <f>IF($A96="Quarter",HLOOKUP("Quarter"&amp;K$1,APMdata,'1 APM'!$BW96,FALSE),IF($A96="Year to date",HLOOKUP("Year to date"&amp;K$1,APMdata,'1 APM'!$BW96,FALSE),HLOOKUP($C$4&amp;K$1,APMdata,'1 APM'!$BW96,FALSE)))</f>
        <v>114160.60486932001</v>
      </c>
      <c r="L96" s="186">
        <f>IF($A96="Quarter",HLOOKUP("Quarter"&amp;L$1,APMdata,'1 APM'!$BW96,FALSE),IF($A96="Year to date",HLOOKUP("Year to date"&amp;L$1,APMdata,'1 APM'!$BW96,FALSE),HLOOKUP($C$4&amp;L$1,APMdata,'1 APM'!$BW96,FALSE)))</f>
        <v>115358.89544309997</v>
      </c>
      <c r="M96" s="186">
        <f>IF($A96="Quarter",HLOOKUP("Quarter"&amp;M$1,APMdata,'1 APM'!$BW96,FALSE),IF($A96="Year to date",HLOOKUP("Year to date"&amp;M$1,APMdata,'1 APM'!$BW96,FALSE),HLOOKUP($C$4&amp;M$1,APMdata,'1 APM'!$BW96,FALSE)))</f>
        <v>108192.96321607003</v>
      </c>
      <c r="N96" s="186">
        <f>IF($A96="Quarter",HLOOKUP("Quarter"&amp;N$1,APMdata,'1 APM'!$BW96,FALSE),IF($A96="Year to date",HLOOKUP("Year to date"&amp;N$1,APMdata,'1 APM'!$BW96,FALSE),HLOOKUP($C$4&amp;N$1,APMdata,'1 APM'!$BW96,FALSE)))</f>
        <v>106534.51756375995</v>
      </c>
      <c r="O96" s="186">
        <f>IF($A96="Quarter",HLOOKUP("Quarter"&amp;O$1,APMdata,'1 APM'!$BW96,FALSE),IF($A96="Year to date",HLOOKUP("Year to date"&amp;O$1,APMdata,'1 APM'!$BW96,FALSE),HLOOKUP($C$4&amp;O$1,APMdata,'1 APM'!$BW96,FALSE)))</f>
        <v>103879.94605184002</v>
      </c>
      <c r="P96" s="186">
        <f>IF($A96="Quarter",HLOOKUP("Quarter"&amp;P$1,APMdata,'1 APM'!$BW96,FALSE),IF($A96="Year to date",HLOOKUP("Year to date"&amp;P$1,APMdata,'1 APM'!$BW96,FALSE),HLOOKUP($C$4&amp;P$1,APMdata,'1 APM'!$BW96,FALSE)))</f>
        <v>105881.11059816999</v>
      </c>
      <c r="Q96" s="186">
        <f>IF($A96="Quarter",HLOOKUP("Quarter"&amp;Q$1,APMdata,'1 APM'!$BW96,FALSE),IF($A96="Year to date",HLOOKUP("Year to date"&amp;Q$1,APMdata,'1 APM'!$BW96,FALSE),HLOOKUP($C$4&amp;Q$1,APMdata,'1 APM'!$BW96,FALSE)))</f>
        <v>100400.10823998001</v>
      </c>
      <c r="R96" s="186">
        <f>IF($A96="Quarter",HLOOKUP("Quarter"&amp;R$1,APMdata,'1 APM'!$BW96,FALSE),IF($A96="Year to date",HLOOKUP("Year to date"&amp;R$1,APMdata,'1 APM'!$BW96,FALSE),HLOOKUP($C$4&amp;R$1,APMdata,'1 APM'!$BW96,FALSE)))</f>
        <v>98812.723648290004</v>
      </c>
      <c r="S96" s="186">
        <f>IF($A96="Quarter",HLOOKUP("Quarter"&amp;S$1,APMdata,'1 APM'!$BW96,FALSE),IF($A96="Year to date",HLOOKUP("Year to date"&amp;S$1,APMdata,'1 APM'!$BW96,FALSE),HLOOKUP($C$4&amp;S$1,APMdata,'1 APM'!$BW96,FALSE)))</f>
        <v>98895.766511569978</v>
      </c>
      <c r="T96" s="186">
        <f>IF($A96="Quarter",HLOOKUP("Quarter"&amp;T$1,APMdata,'1 APM'!$BW96,FALSE),IF($A96="Year to date",HLOOKUP("Year to date"&amp;T$1,APMdata,'1 APM'!$BW96,FALSE),HLOOKUP($C$4&amp;T$1,APMdata,'1 APM'!$BW96,FALSE)))</f>
        <v>100005.10316021</v>
      </c>
      <c r="U96" s="186">
        <f>IF($A96="Quarter",HLOOKUP("Quarter"&amp;U$1,APMdata,'1 APM'!$BW96,FALSE),IF($A96="Year to date",HLOOKUP("Year to date"&amp;U$1,APMdata,'1 APM'!$BW96,FALSE),HLOOKUP($C$4&amp;U$1,APMdata,'1 APM'!$BW96,FALSE)))</f>
        <v>93924.343945789995</v>
      </c>
      <c r="V96" s="186">
        <f>IF($A96="Quarter",HLOOKUP("Quarter"&amp;V$1,APMdata,'1 APM'!$BW96,FALSE),IF($A96="Year to date",HLOOKUP("Year to date"&amp;V$1,APMdata,'1 APM'!$BW96,FALSE),HLOOKUP($C$4&amp;V$1,APMdata,'1 APM'!$BW96,FALSE)))</f>
        <v>92177.839224470023</v>
      </c>
      <c r="W96" s="186">
        <f>IF($A96="Quarter",HLOOKUP("Quarter"&amp;W$1,APMdata,'1 APM'!$BW96,FALSE),IF($A96="Year to date",HLOOKUP("Year to date"&amp;W$1,APMdata,'1 APM'!$BW96,FALSE),HLOOKUP($C$4&amp;W$1,APMdata,'1 APM'!$BW96,FALSE)))</f>
        <v>91265.364921159984</v>
      </c>
      <c r="X96" s="186">
        <f>IF($A96="Quarter",HLOOKUP("Quarter"&amp;X$1,APMdata,'1 APM'!$BW96,FALSE),IF($A96="Year to date",HLOOKUP("Year to date"&amp;X$1,APMdata,'1 APM'!$BW96,FALSE),HLOOKUP($C$4&amp;X$1,APMdata,'1 APM'!$BW96,FALSE)))</f>
        <v>92550.731135340044</v>
      </c>
      <c r="Y96" s="186">
        <f>IF($A96="Quarter",HLOOKUP("Quarter"&amp;Y$1,APMdata,'1 APM'!$BW96,FALSE),IF($A96="Year to date",HLOOKUP("Year to date"&amp;Y$1,APMdata,'1 APM'!$BW96,FALSE),HLOOKUP($C$4&amp;Y$1,APMdata,'1 APM'!$BW96,FALSE)))</f>
        <v>87476.178799999994</v>
      </c>
      <c r="Z96" s="186">
        <f>IF($A96="Quarter",HLOOKUP("Quarter"&amp;Z$1,APMdata,'1 APM'!$BW96,FALSE),IF($A96="Year to date",HLOOKUP("Year to date"&amp;Z$1,APMdata,'1 APM'!$BW96,FALSE),HLOOKUP($C$4&amp;Z$1,APMdata,'1 APM'!$BW96,FALSE)))</f>
        <v>85613.011799999993</v>
      </c>
      <c r="AA96" s="186">
        <f>IF($A96="Quarter",HLOOKUP("Quarter"&amp;AA$1,APMdata,'1 APM'!$BW96,FALSE),IF($A96="Year to date",HLOOKUP("Year to date"&amp;AA$1,APMdata,'1 APM'!$BW96,FALSE),HLOOKUP($C$4&amp;AA$1,APMdata,'1 APM'!$BW96,FALSE)))</f>
        <v>85495.609500000006</v>
      </c>
      <c r="AB96" s="186">
        <f>IF($A96="Quarter",HLOOKUP("Quarter"&amp;AB$1,APMdata,'1 APM'!$BW96,FALSE),IF($A96="Year to date",HLOOKUP("Year to date"&amp;AB$1,APMdata,'1 APM'!$BW96,FALSE),HLOOKUP($C$4&amp;AB$1,APMdata,'1 APM'!$BW96,FALSE)))</f>
        <v>85481.013749749996</v>
      </c>
      <c r="AC96" s="186">
        <f>IF($A96="Quarter",HLOOKUP("Quarter"&amp;AC$1,APMdata,'1 APM'!$BW96,FALSE),IF($A96="Year to date",HLOOKUP("Year to date"&amp;AC$1,APMdata,'1 APM'!$BW96,FALSE),HLOOKUP($C$4&amp;AC$1,APMdata,'1 APM'!$BW96,FALSE)))</f>
        <v>79901</v>
      </c>
      <c r="AD96" s="186">
        <f>IF($A96="Quarter",HLOOKUP("Quarter"&amp;AD$1,APMdata,'1 APM'!$BW96,FALSE),IF($A96="Year to date",HLOOKUP("Year to date"&amp;AD$1,APMdata,'1 APM'!$BW96,FALSE),HLOOKUP($C$4&amp;AD$1,APMdata,'1 APM'!$BW96,FALSE)))</f>
        <v>78494</v>
      </c>
      <c r="AE96" s="186">
        <f>IF($A96="Quarter",HLOOKUP("Quarter"&amp;AE$1,APMdata,'1 APM'!$BW96,FALSE),IF($A96="Year to date",HLOOKUP("Year to date"&amp;AE$1,APMdata,'1 APM'!$BW96,FALSE),HLOOKUP($C$4&amp;AE$1,APMdata,'1 APM'!$BW96,FALSE)))</f>
        <v>76866</v>
      </c>
      <c r="AF96" s="186"/>
      <c r="AG96" s="191"/>
      <c r="AH96" s="186"/>
      <c r="AI96" s="191"/>
      <c r="AJ96" s="186"/>
      <c r="AK96" s="191"/>
      <c r="AL96" s="186"/>
      <c r="AM96" s="191"/>
      <c r="AN96" s="186"/>
      <c r="AO96" s="191"/>
      <c r="AP96" s="186"/>
      <c r="AQ96" s="191"/>
      <c r="AR96" s="186"/>
      <c r="AS96" s="191"/>
      <c r="AT96" s="186"/>
      <c r="AU96" s="191"/>
      <c r="AV96" s="186"/>
      <c r="AW96" s="191"/>
      <c r="AX96" s="186"/>
      <c r="AY96" s="191"/>
      <c r="AZ96" s="186"/>
      <c r="BA96" s="191"/>
      <c r="BB96" s="186"/>
      <c r="BC96" s="191"/>
      <c r="BD96" s="186"/>
      <c r="BE96" s="191"/>
      <c r="BF96" s="186"/>
      <c r="BG96" s="191"/>
      <c r="BH96" s="191"/>
      <c r="BI96" s="191"/>
      <c r="BJ96" s="191"/>
      <c r="BK96" s="191"/>
      <c r="BL96" s="191"/>
      <c r="BM96" s="191"/>
      <c r="BN96" s="191"/>
      <c r="BO96" s="191"/>
      <c r="BP96" s="191"/>
      <c r="BQ96" s="191"/>
      <c r="BR96" s="191"/>
      <c r="BS96" s="191"/>
      <c r="BT96" s="191"/>
      <c r="BU96" s="191"/>
      <c r="BV96" s="191"/>
      <c r="BW96">
        <v>96</v>
      </c>
    </row>
    <row r="97" spans="1:75" ht="12.75" customHeight="1">
      <c r="A97" t="s">
        <v>197</v>
      </c>
      <c r="B97" s="180"/>
      <c r="C97" s="200" t="s">
        <v>249</v>
      </c>
      <c r="D97" s="190">
        <f>IF($A97="Quarter",HLOOKUP("Quarter"&amp;D$1,APMdata,'1 APM'!$BW97,FALSE),IF($A97="Year to date",HLOOKUP("Year to date"&amp;D$1,APMdata,'1 APM'!$BW97,FALSE),HLOOKUP($C$4&amp;D$1,APMdata,'1 APM'!$BW97,FALSE)))</f>
        <v>137184.69427909004</v>
      </c>
      <c r="E97" s="190">
        <f>IF($A97="Quarter",HLOOKUP("Quarter"&amp;E$1,APMdata,'1 APM'!$BW97,FALSE),IF($A97="Year to date",HLOOKUP("Year to date"&amp;E$1,APMdata,'1 APM'!$BW97,FALSE),HLOOKUP($C$4&amp;E$1,APMdata,'1 APM'!$BW97,FALSE)))</f>
        <v>135233.91164263999</v>
      </c>
      <c r="F97" s="190">
        <f>IF($A97="Quarter",HLOOKUP("Quarter"&amp;F$1,APMdata,'1 APM'!$BW97,FALSE),IF($A97="Year to date",HLOOKUP("Year to date"&amp;F$1,APMdata,'1 APM'!$BW97,FALSE),HLOOKUP($C$4&amp;F$1,APMdata,'1 APM'!$BW97,FALSE)))</f>
        <v>135682.55283923002</v>
      </c>
      <c r="G97" s="190">
        <f>IF($A97="Quarter",HLOOKUP("Quarter"&amp;G$1,APMdata,'1 APM'!$BW97,FALSE),IF($A97="Year to date",HLOOKUP("Year to date"&amp;G$1,APMdata,'1 APM'!$BW97,FALSE),HLOOKUP($C$4&amp;G$1,APMdata,'1 APM'!$BW97,FALSE)))</f>
        <v>138412.70978587997</v>
      </c>
      <c r="H97" s="190">
        <f>IF($A97="Quarter",HLOOKUP("Quarter"&amp;H$1,APMdata,'1 APM'!$BW97,FALSE),IF($A97="Year to date",HLOOKUP("Year to date"&amp;H$1,APMdata,'1 APM'!$BW97,FALSE),HLOOKUP($C$4&amp;H$1,APMdata,'1 APM'!$BW97,FALSE)))</f>
        <v>131267</v>
      </c>
      <c r="I97" s="190">
        <f>IF($A97="Quarter",HLOOKUP("Quarter"&amp;I$1,APMdata,'1 APM'!$BW97,FALSE),IF($A97="Year to date",HLOOKUP("Year to date"&amp;I$1,APMdata,'1 APM'!$BW97,FALSE),HLOOKUP($C$4&amp;I$1,APMdata,'1 APM'!$BW97,FALSE)))</f>
        <v>128269.52919561</v>
      </c>
      <c r="J97" s="190">
        <f>IF($A97="Quarter",HLOOKUP("Quarter"&amp;J$1,APMdata,'1 APM'!$BW97,FALSE),IF($A97="Year to date",HLOOKUP("Year to date"&amp;J$1,APMdata,'1 APM'!$BW97,FALSE),HLOOKUP($C$4&amp;J$1,APMdata,'1 APM'!$BW97,FALSE)))</f>
        <v>114160.60486932001</v>
      </c>
      <c r="K97" s="190">
        <f>IF($A97="Quarter",HLOOKUP("Quarter"&amp;K$1,APMdata,'1 APM'!$BW97,FALSE),IF($A97="Year to date",HLOOKUP("Year to date"&amp;K$1,APMdata,'1 APM'!$BW97,FALSE),HLOOKUP($C$4&amp;K$1,APMdata,'1 APM'!$BW97,FALSE)))</f>
        <v>115358.89544309997</v>
      </c>
      <c r="L97" s="190">
        <f>IF($A97="Quarter",HLOOKUP("Quarter"&amp;L$1,APMdata,'1 APM'!$BW97,FALSE),IF($A97="Year to date",HLOOKUP("Year to date"&amp;L$1,APMdata,'1 APM'!$BW97,FALSE),HLOOKUP($C$4&amp;L$1,APMdata,'1 APM'!$BW97,FALSE)))</f>
        <v>108192.96321607003</v>
      </c>
      <c r="M97" s="190">
        <f>IF($A97="Quarter",HLOOKUP("Quarter"&amp;M$1,APMdata,'1 APM'!$BW97,FALSE),IF($A97="Year to date",HLOOKUP("Year to date"&amp;M$1,APMdata,'1 APM'!$BW97,FALSE),HLOOKUP($C$4&amp;M$1,APMdata,'1 APM'!$BW97,FALSE)))</f>
        <v>106534.51756375995</v>
      </c>
      <c r="N97" s="190">
        <f>IF($A97="Quarter",HLOOKUP("Quarter"&amp;N$1,APMdata,'1 APM'!$BW97,FALSE),IF($A97="Year to date",HLOOKUP("Year to date"&amp;N$1,APMdata,'1 APM'!$BW97,FALSE),HLOOKUP($C$4&amp;N$1,APMdata,'1 APM'!$BW97,FALSE)))</f>
        <v>103879.94605184002</v>
      </c>
      <c r="O97" s="190">
        <f>IF($A97="Quarter",HLOOKUP("Quarter"&amp;O$1,APMdata,'1 APM'!$BW97,FALSE),IF($A97="Year to date",HLOOKUP("Year to date"&amp;O$1,APMdata,'1 APM'!$BW97,FALSE),HLOOKUP($C$4&amp;O$1,APMdata,'1 APM'!$BW97,FALSE)))</f>
        <v>105881.11059816999</v>
      </c>
      <c r="P97" s="190">
        <f>IF($A97="Quarter",HLOOKUP("Quarter"&amp;P$1,APMdata,'1 APM'!$BW97,FALSE),IF($A97="Year to date",HLOOKUP("Year to date"&amp;P$1,APMdata,'1 APM'!$BW97,FALSE),HLOOKUP($C$4&amp;P$1,APMdata,'1 APM'!$BW97,FALSE)))</f>
        <v>100400.10823998001</v>
      </c>
      <c r="Q97" s="190">
        <f>IF($A97="Quarter",HLOOKUP("Quarter"&amp;Q$1,APMdata,'1 APM'!$BW97,FALSE),IF($A97="Year to date",HLOOKUP("Year to date"&amp;Q$1,APMdata,'1 APM'!$BW97,FALSE),HLOOKUP($C$4&amp;Q$1,APMdata,'1 APM'!$BW97,FALSE)))</f>
        <v>98812.723648290004</v>
      </c>
      <c r="R97" s="190">
        <f>IF($A97="Quarter",HLOOKUP("Quarter"&amp;R$1,APMdata,'1 APM'!$BW97,FALSE),IF($A97="Year to date",HLOOKUP("Year to date"&amp;R$1,APMdata,'1 APM'!$BW97,FALSE),HLOOKUP($C$4&amp;R$1,APMdata,'1 APM'!$BW97,FALSE)))</f>
        <v>98895.766511569978</v>
      </c>
      <c r="S97" s="190">
        <f>IF($A97="Quarter",HLOOKUP("Quarter"&amp;S$1,APMdata,'1 APM'!$BW97,FALSE),IF($A97="Year to date",HLOOKUP("Year to date"&amp;S$1,APMdata,'1 APM'!$BW97,FALSE),HLOOKUP($C$4&amp;S$1,APMdata,'1 APM'!$BW97,FALSE)))</f>
        <v>100005.10316021</v>
      </c>
      <c r="T97" s="190">
        <f>IF($A97="Quarter",HLOOKUP("Quarter"&amp;T$1,APMdata,'1 APM'!$BW97,FALSE),IF($A97="Year to date",HLOOKUP("Year to date"&amp;T$1,APMdata,'1 APM'!$BW97,FALSE),HLOOKUP($C$4&amp;T$1,APMdata,'1 APM'!$BW97,FALSE)))</f>
        <v>93924.343945789995</v>
      </c>
      <c r="U97" s="190">
        <f>IF($A97="Quarter",HLOOKUP("Quarter"&amp;U$1,APMdata,'1 APM'!$BW97,FALSE),IF($A97="Year to date",HLOOKUP("Year to date"&amp;U$1,APMdata,'1 APM'!$BW97,FALSE),HLOOKUP($C$4&amp;U$1,APMdata,'1 APM'!$BW97,FALSE)))</f>
        <v>92177.839224470023</v>
      </c>
      <c r="V97" s="190">
        <f>IF($A97="Quarter",HLOOKUP("Quarter"&amp;V$1,APMdata,'1 APM'!$BW97,FALSE),IF($A97="Year to date",HLOOKUP("Year to date"&amp;V$1,APMdata,'1 APM'!$BW97,FALSE),HLOOKUP($C$4&amp;V$1,APMdata,'1 APM'!$BW97,FALSE)))</f>
        <v>91265.364921159984</v>
      </c>
      <c r="W97" s="190">
        <f>IF($A97="Quarter",HLOOKUP("Quarter"&amp;W$1,APMdata,'1 APM'!$BW97,FALSE),IF($A97="Year to date",HLOOKUP("Year to date"&amp;W$1,APMdata,'1 APM'!$BW97,FALSE),HLOOKUP($C$4&amp;W$1,APMdata,'1 APM'!$BW97,FALSE)))</f>
        <v>92550.731135340044</v>
      </c>
      <c r="X97" s="190">
        <f>IF($A97="Quarter",HLOOKUP("Quarter"&amp;X$1,APMdata,'1 APM'!$BW97,FALSE),IF($A97="Year to date",HLOOKUP("Year to date"&amp;X$1,APMdata,'1 APM'!$BW97,FALSE),HLOOKUP($C$4&amp;X$1,APMdata,'1 APM'!$BW97,FALSE)))</f>
        <v>87476.178799999994</v>
      </c>
      <c r="Y97" s="190">
        <f>IF($A97="Quarter",HLOOKUP("Quarter"&amp;Y$1,APMdata,'1 APM'!$BW97,FALSE),IF($A97="Year to date",HLOOKUP("Year to date"&amp;Y$1,APMdata,'1 APM'!$BW97,FALSE),HLOOKUP($C$4&amp;Y$1,APMdata,'1 APM'!$BW97,FALSE)))</f>
        <v>85613.011799999993</v>
      </c>
      <c r="Z97" s="190">
        <f>IF($A97="Quarter",HLOOKUP("Quarter"&amp;Z$1,APMdata,'1 APM'!$BW97,FALSE),IF($A97="Year to date",HLOOKUP("Year to date"&amp;Z$1,APMdata,'1 APM'!$BW97,FALSE),HLOOKUP($C$4&amp;Z$1,APMdata,'1 APM'!$BW97,FALSE)))</f>
        <v>85495.609540000005</v>
      </c>
      <c r="AA97" s="190">
        <f>IF($A97="Quarter",HLOOKUP("Quarter"&amp;AA$1,APMdata,'1 APM'!$BW97,FALSE),IF($A97="Year to date",HLOOKUP("Year to date"&amp;AA$1,APMdata,'1 APM'!$BW97,FALSE),HLOOKUP($C$4&amp;AA$1,APMdata,'1 APM'!$BW97,FALSE)))</f>
        <v>85481.013699999996</v>
      </c>
      <c r="AB97" s="190">
        <f>IF($A97="Quarter",HLOOKUP("Quarter"&amp;AB$1,APMdata,'1 APM'!$BW97,FALSE),IF($A97="Year to date",HLOOKUP("Year to date"&amp;AB$1,APMdata,'1 APM'!$BW97,FALSE),HLOOKUP($C$4&amp;AB$1,APMdata,'1 APM'!$BW97,FALSE)))</f>
        <v>79901.205413660005</v>
      </c>
      <c r="AC97" s="190">
        <f>IF($A97="Quarter",HLOOKUP("Quarter"&amp;AC$1,APMdata,'1 APM'!$BW97,FALSE),IF($A97="Year to date",HLOOKUP("Year to date"&amp;AC$1,APMdata,'1 APM'!$BW97,FALSE),HLOOKUP($C$4&amp;AC$1,APMdata,'1 APM'!$BW97,FALSE)))</f>
        <v>78494</v>
      </c>
      <c r="AD97" s="190">
        <f>IF($A97="Quarter",HLOOKUP("Quarter"&amp;AD$1,APMdata,'1 APM'!$BW97,FALSE),IF($A97="Year to date",HLOOKUP("Year to date"&amp;AD$1,APMdata,'1 APM'!$BW97,FALSE),HLOOKUP($C$4&amp;AD$1,APMdata,'1 APM'!$BW97,FALSE)))</f>
        <v>76866</v>
      </c>
      <c r="AE97" s="190">
        <f>IF($A97="Quarter",HLOOKUP("Quarter"&amp;AE$1,APMdata,'1 APM'!$BW97,FALSE),IF($A97="Year to date",HLOOKUP("Year to date"&amp;AE$1,APMdata,'1 APM'!$BW97,FALSE),HLOOKUP($C$4&amp;AE$1,APMdata,'1 APM'!$BW97,FALSE)))</f>
        <v>77352</v>
      </c>
      <c r="AF97" s="190"/>
      <c r="AG97" s="201"/>
      <c r="AH97" s="190"/>
      <c r="AI97" s="201"/>
      <c r="AJ97" s="190"/>
      <c r="AK97" s="201"/>
      <c r="AL97" s="190"/>
      <c r="AM97" s="201"/>
      <c r="AN97" s="190"/>
      <c r="AO97" s="201"/>
      <c r="AP97" s="190"/>
      <c r="AQ97" s="201"/>
      <c r="AR97" s="190"/>
      <c r="AS97" s="201"/>
      <c r="AT97" s="190"/>
      <c r="AU97" s="201"/>
      <c r="AV97" s="190"/>
      <c r="AW97" s="201"/>
      <c r="AX97" s="190"/>
      <c r="AY97" s="201"/>
      <c r="AZ97" s="190"/>
      <c r="BA97" s="201"/>
      <c r="BB97" s="190"/>
      <c r="BC97" s="201"/>
      <c r="BD97" s="190"/>
      <c r="BE97" s="201"/>
      <c r="BF97" s="190"/>
      <c r="BG97" s="201"/>
      <c r="BH97" s="201"/>
      <c r="BI97" s="201"/>
      <c r="BJ97" s="201"/>
      <c r="BK97" s="201"/>
      <c r="BL97" s="201"/>
      <c r="BM97" s="201"/>
      <c r="BN97" s="201"/>
      <c r="BO97" s="201"/>
      <c r="BP97" s="201"/>
      <c r="BQ97" s="201"/>
      <c r="BR97" s="201"/>
      <c r="BS97" s="201"/>
      <c r="BT97" s="201"/>
      <c r="BU97" s="201"/>
      <c r="BV97" s="201"/>
      <c r="BW97">
        <v>97</v>
      </c>
    </row>
    <row r="98" spans="1:75" ht="12.75" customHeight="1">
      <c r="A98" t="s">
        <v>197</v>
      </c>
      <c r="B98" s="180"/>
      <c r="C98" s="183" t="s">
        <v>250</v>
      </c>
      <c r="D98" s="186">
        <f>IF($A98="Quarter",HLOOKUP("Quarter"&amp;D$1,APMdata,'1 APM'!$BW98,FALSE),IF($A98="Year to date",HLOOKUP("Year to date"&amp;D$1,APMdata,'1 APM'!$BW98,FALSE),HLOOKUP($C$4&amp;D$1,APMdata,'1 APM'!$BW98,FALSE)))</f>
        <v>5652.8532907799527</v>
      </c>
      <c r="E98" s="186">
        <f>IF($A98="Quarter",HLOOKUP("Quarter"&amp;E$1,APMdata,'1 APM'!$BW98,FALSE),IF($A98="Year to date",HLOOKUP("Year to date"&amp;E$1,APMdata,'1 APM'!$BW98,FALSE),HLOOKUP($C$4&amp;E$1,APMdata,'1 APM'!$BW98,FALSE)))</f>
        <v>1950.7826364500506</v>
      </c>
      <c r="F98" s="186">
        <f>IF($A98="Quarter",HLOOKUP("Quarter"&amp;F$1,APMdata,'1 APM'!$BW98,FALSE),IF($A98="Year to date",HLOOKUP("Year to date"&amp;F$1,APMdata,'1 APM'!$BW98,FALSE),HLOOKUP($C$4&amp;F$1,APMdata,'1 APM'!$BW98,FALSE)))</f>
        <v>-448.64119659003336</v>
      </c>
      <c r="G98" s="186">
        <f>IF($A98="Quarter",HLOOKUP("Quarter"&amp;G$1,APMdata,'1 APM'!$BW98,FALSE),IF($A98="Year to date",HLOOKUP("Year to date"&amp;G$1,APMdata,'1 APM'!$BW98,FALSE),HLOOKUP($C$4&amp;G$1,APMdata,'1 APM'!$BW98,FALSE)))</f>
        <v>-2730.1569466499495</v>
      </c>
      <c r="H98" s="186">
        <f>IF($A98="Quarter",HLOOKUP("Quarter"&amp;H$1,APMdata,'1 APM'!$BW98,FALSE),IF($A98="Year to date",HLOOKUP("Year to date"&amp;H$1,APMdata,'1 APM'!$BW98,FALSE),HLOOKUP($C$4&amp;H$1,APMdata,'1 APM'!$BW98,FALSE)))</f>
        <v>7145</v>
      </c>
      <c r="I98" s="186">
        <f>IF($A98="Quarter",HLOOKUP("Quarter"&amp;I$1,APMdata,'1 APM'!$BW98,FALSE),IF($A98="Year to date",HLOOKUP("Year to date"&amp;I$1,APMdata,'1 APM'!$BW98,FALSE),HLOOKUP($C$4&amp;I$1,APMdata,'1 APM'!$BW98,FALSE)))</f>
        <v>2997.923468569963</v>
      </c>
      <c r="J98" s="186">
        <f>IF($A98="Quarter",HLOOKUP("Quarter"&amp;J$1,APMdata,'1 APM'!$BW98,FALSE),IF($A98="Year to date",HLOOKUP("Year to date"&amp;J$1,APMdata,'1 APM'!$BW98,FALSE),HLOOKUP($C$4&amp;J$1,APMdata,'1 APM'!$BW98,FALSE)))</f>
        <v>14108.924326289984</v>
      </c>
      <c r="K98" s="186">
        <f>IF($A98="Quarter",HLOOKUP("Quarter"&amp;K$1,APMdata,'1 APM'!$BW98,FALSE),IF($A98="Year to date",HLOOKUP("Year to date"&amp;K$1,APMdata,'1 APM'!$BW98,FALSE),HLOOKUP($C$4&amp;K$1,APMdata,'1 APM'!$BW98,FALSE)))</f>
        <v>-1198.2905737799592</v>
      </c>
      <c r="L98" s="186">
        <f>IF($A98="Quarter",HLOOKUP("Quarter"&amp;L$1,APMdata,'1 APM'!$BW98,FALSE),IF($A98="Year to date",HLOOKUP("Year to date"&amp;L$1,APMdata,'1 APM'!$BW98,FALSE),HLOOKUP($C$4&amp;L$1,APMdata,'1 APM'!$BW98,FALSE)))</f>
        <v>7165.9322270299454</v>
      </c>
      <c r="M98" s="186">
        <f>IF($A98="Quarter",HLOOKUP("Quarter"&amp;M$1,APMdata,'1 APM'!$BW98,FALSE),IF($A98="Year to date",HLOOKUP("Year to date"&amp;M$1,APMdata,'1 APM'!$BW98,FALSE),HLOOKUP($C$4&amp;M$1,APMdata,'1 APM'!$BW98,FALSE)))</f>
        <v>1658.4456523100816</v>
      </c>
      <c r="N98" s="186">
        <f>IF($A98="Quarter",HLOOKUP("Quarter"&amp;N$1,APMdata,'1 APM'!$BW98,FALSE),IF($A98="Year to date",HLOOKUP("Year to date"&amp;N$1,APMdata,'1 APM'!$BW98,FALSE),HLOOKUP($C$4&amp;N$1,APMdata,'1 APM'!$BW98,FALSE)))</f>
        <v>2654.5715119199303</v>
      </c>
      <c r="O98" s="186">
        <f>IF($A98="Quarter",HLOOKUP("Quarter"&amp;O$1,APMdata,'1 APM'!$BW98,FALSE),IF($A98="Year to date",HLOOKUP("Year to date"&amp;O$1,APMdata,'1 APM'!$BW98,FALSE),HLOOKUP($C$4&amp;O$1,APMdata,'1 APM'!$BW98,FALSE)))</f>
        <v>-2001.1645463299792</v>
      </c>
      <c r="P98" s="186">
        <f>IF($A98="Quarter",HLOOKUP("Quarter"&amp;P$1,APMdata,'1 APM'!$BW98,FALSE),IF($A98="Year to date",HLOOKUP("Year to date"&amp;P$1,APMdata,'1 APM'!$BW98,FALSE),HLOOKUP($C$4&amp;P$1,APMdata,'1 APM'!$BW98,FALSE)))</f>
        <v>5481.0023581899877</v>
      </c>
      <c r="Q98" s="186">
        <f>IF($A98="Quarter",HLOOKUP("Quarter"&amp;Q$1,APMdata,'1 APM'!$BW98,FALSE),IF($A98="Year to date",HLOOKUP("Year to date"&amp;Q$1,APMdata,'1 APM'!$BW98,FALSE),HLOOKUP($C$4&amp;Q$1,APMdata,'1 APM'!$BW98,FALSE)))</f>
        <v>1587.3845916900027</v>
      </c>
      <c r="R98" s="186">
        <f>IF($A98="Quarter",HLOOKUP("Quarter"&amp;R$1,APMdata,'1 APM'!$BW98,FALSE),IF($A98="Year to date",HLOOKUP("Year to date"&amp;R$1,APMdata,'1 APM'!$BW98,FALSE),HLOOKUP($C$4&amp;R$1,APMdata,'1 APM'!$BW98,FALSE)))</f>
        <v>-83.042863279973972</v>
      </c>
      <c r="S98" s="186">
        <f>IF($A98="Quarter",HLOOKUP("Quarter"&amp;S$1,APMdata,'1 APM'!$BW98,FALSE),IF($A98="Year to date",HLOOKUP("Year to date"&amp;S$1,APMdata,'1 APM'!$BW98,FALSE),HLOOKUP($C$4&amp;S$1,APMdata,'1 APM'!$BW98,FALSE)))</f>
        <v>-1109.3366486400191</v>
      </c>
      <c r="T98" s="186">
        <f>IF($A98="Quarter",HLOOKUP("Quarter"&amp;T$1,APMdata,'1 APM'!$BW98,FALSE),IF($A98="Year to date",HLOOKUP("Year to date"&amp;T$1,APMdata,'1 APM'!$BW98,FALSE),HLOOKUP($C$4&amp;T$1,APMdata,'1 APM'!$BW98,FALSE)))</f>
        <v>6080.7592144200025</v>
      </c>
      <c r="U98" s="186">
        <f>IF($A98="Quarter",HLOOKUP("Quarter"&amp;U$1,APMdata,'1 APM'!$BW98,FALSE),IF($A98="Year to date",HLOOKUP("Year to date"&amp;U$1,APMdata,'1 APM'!$BW98,FALSE),HLOOKUP($C$4&amp;U$1,APMdata,'1 APM'!$BW98,FALSE)))</f>
        <v>1746.5047213199723</v>
      </c>
      <c r="V98" s="186">
        <f>IF($A98="Quarter",HLOOKUP("Quarter"&amp;V$1,APMdata,'1 APM'!$BW98,FALSE),IF($A98="Year to date",HLOOKUP("Year to date"&amp;V$1,APMdata,'1 APM'!$BW98,FALSE),HLOOKUP($C$4&amp;V$1,APMdata,'1 APM'!$BW98,FALSE)))</f>
        <v>912.47430331003852</v>
      </c>
      <c r="W98" s="186">
        <f>IF($A98="Quarter",HLOOKUP("Quarter"&amp;W$1,APMdata,'1 APM'!$BW98,FALSE),IF($A98="Year to date",HLOOKUP("Year to date"&amp;W$1,APMdata,'1 APM'!$BW98,FALSE),HLOOKUP($C$4&amp;W$1,APMdata,'1 APM'!$BW98,FALSE)))</f>
        <v>-1285.3662141800596</v>
      </c>
      <c r="X98" s="186">
        <f>IF($A98="Quarter",HLOOKUP("Quarter"&amp;X$1,APMdata,'1 APM'!$BW98,FALSE),IF($A98="Year to date",HLOOKUP("Year to date"&amp;X$1,APMdata,'1 APM'!$BW98,FALSE),HLOOKUP($C$4&amp;X$1,APMdata,'1 APM'!$BW98,FALSE)))</f>
        <v>5074.5523353400495</v>
      </c>
      <c r="Y98" s="186">
        <f>IF($A98="Quarter",HLOOKUP("Quarter"&amp;Y$1,APMdata,'1 APM'!$BW98,FALSE),IF($A98="Year to date",HLOOKUP("Year to date"&amp;Y$1,APMdata,'1 APM'!$BW98,FALSE),HLOOKUP($C$4&amp;Y$1,APMdata,'1 APM'!$BW98,FALSE)))</f>
        <v>1863.1670000000013</v>
      </c>
      <c r="Z98" s="186">
        <f>IF($A98="Quarter",HLOOKUP("Quarter"&amp;Z$1,APMdata,'1 APM'!$BW98,FALSE),IF($A98="Year to date",HLOOKUP("Year to date"&amp;Z$1,APMdata,'1 APM'!$BW98,FALSE),HLOOKUP($C$4&amp;Z$1,APMdata,'1 APM'!$BW98,FALSE)))</f>
        <v>117.40225999998802</v>
      </c>
      <c r="AA98" s="186">
        <f>IF($A98="Quarter",HLOOKUP("Quarter"&amp;AA$1,APMdata,'1 APM'!$BW98,FALSE),IF($A98="Year to date",HLOOKUP("Year to date"&amp;AA$1,APMdata,'1 APM'!$BW98,FALSE),HLOOKUP($C$4&amp;AA$1,APMdata,'1 APM'!$BW98,FALSE)))</f>
        <v>14.595800000000001</v>
      </c>
      <c r="AB98" s="186">
        <f>IF($A98="Quarter",HLOOKUP("Quarter"&amp;AB$1,APMdata,'1 APM'!$BW98,FALSE),IF($A98="Year to date",HLOOKUP("Year to date"&amp;AB$1,APMdata,'1 APM'!$BW98,FALSE),HLOOKUP($C$4&amp;AB$1,APMdata,'1 APM'!$BW98,FALSE)))</f>
        <v>5579.8083360899909</v>
      </c>
      <c r="AC98" s="186">
        <f>IF($A98="Quarter",HLOOKUP("Quarter"&amp;AC$1,APMdata,'1 APM'!$BW98,FALSE),IF($A98="Year to date",HLOOKUP("Year to date"&amp;AC$1,APMdata,'1 APM'!$BW98,FALSE),HLOOKUP($C$4&amp;AC$1,APMdata,'1 APM'!$BW98,FALSE)))</f>
        <v>1407</v>
      </c>
      <c r="AD98" s="186">
        <f>IF($A98="Quarter",HLOOKUP("Quarter"&amp;AD$1,APMdata,'1 APM'!$BW98,FALSE),IF($A98="Year to date",HLOOKUP("Year to date"&amp;AD$1,APMdata,'1 APM'!$BW98,FALSE),HLOOKUP($C$4&amp;AD$1,APMdata,'1 APM'!$BW98,FALSE)))</f>
        <v>1627</v>
      </c>
      <c r="AE98" s="186">
        <f>IF($A98="Quarter",HLOOKUP("Quarter"&amp;AE$1,APMdata,'1 APM'!$BW98,FALSE),IF($A98="Year to date",HLOOKUP("Year to date"&amp;AE$1,APMdata,'1 APM'!$BW98,FALSE),HLOOKUP($C$4&amp;AE$1,APMdata,'1 APM'!$BW98,FALSE)))</f>
        <v>-486</v>
      </c>
      <c r="AF98" s="186"/>
      <c r="AG98" s="191"/>
      <c r="AH98" s="186"/>
      <c r="AI98" s="191"/>
      <c r="AJ98" s="186"/>
      <c r="AK98" s="191"/>
      <c r="AL98" s="186"/>
      <c r="AM98" s="191"/>
      <c r="AN98" s="186"/>
      <c r="AO98" s="191"/>
      <c r="AP98" s="186"/>
      <c r="AQ98" s="191"/>
      <c r="AR98" s="186"/>
      <c r="AS98" s="191"/>
      <c r="AT98" s="186"/>
      <c r="AU98" s="191"/>
      <c r="AV98" s="186"/>
      <c r="AW98" s="191"/>
      <c r="AX98" s="186"/>
      <c r="AY98" s="191"/>
      <c r="AZ98" s="186"/>
      <c r="BA98" s="191"/>
      <c r="BB98" s="186"/>
      <c r="BC98" s="191"/>
      <c r="BD98" s="186"/>
      <c r="BE98" s="191"/>
      <c r="BF98" s="186"/>
      <c r="BG98" s="191"/>
      <c r="BH98" s="191"/>
      <c r="BI98" s="191"/>
      <c r="BJ98" s="191"/>
      <c r="BK98" s="191"/>
      <c r="BL98" s="191"/>
      <c r="BM98" s="191"/>
      <c r="BN98" s="191"/>
      <c r="BO98" s="191"/>
      <c r="BP98" s="191"/>
      <c r="BQ98" s="191"/>
      <c r="BR98" s="191"/>
      <c r="BS98" s="191"/>
      <c r="BT98" s="191"/>
      <c r="BU98" s="191"/>
      <c r="BV98" s="191"/>
      <c r="BW98">
        <v>98</v>
      </c>
    </row>
    <row r="99" spans="1:75" ht="12.75" customHeight="1">
      <c r="A99" t="s">
        <v>197</v>
      </c>
      <c r="B99" s="180"/>
      <c r="C99" s="184" t="s">
        <v>251</v>
      </c>
      <c r="D99" s="186">
        <f>IF($A99="Quarter",HLOOKUP("Quarter"&amp;D$1,APMdata,'1 APM'!$BW99,FALSE),IF($A99="Year to date",HLOOKUP("Year to date"&amp;D$1,APMdata,'1 APM'!$BW99,FALSE),HLOOKUP($C$4&amp;D$1,APMdata,'1 APM'!$BW99,FALSE)))</f>
        <v>137184.69427909004</v>
      </c>
      <c r="E99" s="186">
        <f>IF($A99="Quarter",HLOOKUP("Quarter"&amp;E$1,APMdata,'1 APM'!$BW99,FALSE),IF($A99="Year to date",HLOOKUP("Year to date"&amp;E$1,APMdata,'1 APM'!$BW99,FALSE),HLOOKUP($C$4&amp;E$1,APMdata,'1 APM'!$BW99,FALSE)))</f>
        <v>135233.91164263999</v>
      </c>
      <c r="F99" s="186">
        <f>IF($A99="Quarter",HLOOKUP("Quarter"&amp;F$1,APMdata,'1 APM'!$BW99,FALSE),IF($A99="Year to date",HLOOKUP("Year to date"&amp;F$1,APMdata,'1 APM'!$BW99,FALSE),HLOOKUP($C$4&amp;F$1,APMdata,'1 APM'!$BW99,FALSE)))</f>
        <v>135682.55283923002</v>
      </c>
      <c r="G99" s="186">
        <f>IF($A99="Quarter",HLOOKUP("Quarter"&amp;G$1,APMdata,'1 APM'!$BW99,FALSE),IF($A99="Year to date",HLOOKUP("Year to date"&amp;G$1,APMdata,'1 APM'!$BW99,FALSE),HLOOKUP($C$4&amp;G$1,APMdata,'1 APM'!$BW99,FALSE)))</f>
        <v>138412.70978587997</v>
      </c>
      <c r="H99" s="186">
        <f>IF($A99="Quarter",HLOOKUP("Quarter"&amp;H$1,APMdata,'1 APM'!$BW99,FALSE),IF($A99="Year to date",HLOOKUP("Year to date"&amp;H$1,APMdata,'1 APM'!$BW99,FALSE),HLOOKUP($C$4&amp;H$1,APMdata,'1 APM'!$BW99,FALSE)))</f>
        <v>131267</v>
      </c>
      <c r="I99" s="186">
        <f>IF($A99="Quarter",HLOOKUP("Quarter"&amp;I$1,APMdata,'1 APM'!$BW99,FALSE),IF($A99="Year to date",HLOOKUP("Year to date"&amp;I$1,APMdata,'1 APM'!$BW99,FALSE),HLOOKUP($C$4&amp;I$1,APMdata,'1 APM'!$BW99,FALSE)))</f>
        <v>128269.52919561</v>
      </c>
      <c r="J99" s="186">
        <f>IF($A99="Quarter",HLOOKUP("Quarter"&amp;J$1,APMdata,'1 APM'!$BW99,FALSE),IF($A99="Year to date",HLOOKUP("Year to date"&amp;J$1,APMdata,'1 APM'!$BW99,FALSE),HLOOKUP($C$4&amp;J$1,APMdata,'1 APM'!$BW99,FALSE)))</f>
        <v>114160.60486932001</v>
      </c>
      <c r="K99" s="186">
        <f>IF($A99="Quarter",HLOOKUP("Quarter"&amp;K$1,APMdata,'1 APM'!$BW99,FALSE),IF($A99="Year to date",HLOOKUP("Year to date"&amp;K$1,APMdata,'1 APM'!$BW99,FALSE),HLOOKUP($C$4&amp;K$1,APMdata,'1 APM'!$BW99,FALSE)))</f>
        <v>115358.89544309997</v>
      </c>
      <c r="L99" s="186">
        <f>IF($A99="Quarter",HLOOKUP("Quarter"&amp;L$1,APMdata,'1 APM'!$BW99,FALSE),IF($A99="Year to date",HLOOKUP("Year to date"&amp;L$1,APMdata,'1 APM'!$BW99,FALSE),HLOOKUP($C$4&amp;L$1,APMdata,'1 APM'!$BW99,FALSE)))</f>
        <v>108192.96321607003</v>
      </c>
      <c r="M99" s="186">
        <f>IF($A99="Quarter",HLOOKUP("Quarter"&amp;M$1,APMdata,'1 APM'!$BW99,FALSE),IF($A99="Year to date",HLOOKUP("Year to date"&amp;M$1,APMdata,'1 APM'!$BW99,FALSE),HLOOKUP($C$4&amp;M$1,APMdata,'1 APM'!$BW99,FALSE)))</f>
        <v>106534.51756375995</v>
      </c>
      <c r="N99" s="186">
        <f>IF($A99="Quarter",HLOOKUP("Quarter"&amp;N$1,APMdata,'1 APM'!$BW99,FALSE),IF($A99="Year to date",HLOOKUP("Year to date"&amp;N$1,APMdata,'1 APM'!$BW99,FALSE),HLOOKUP($C$4&amp;N$1,APMdata,'1 APM'!$BW99,FALSE)))</f>
        <v>103879.94605184002</v>
      </c>
      <c r="O99" s="186">
        <f>IF($A99="Quarter",HLOOKUP("Quarter"&amp;O$1,APMdata,'1 APM'!$BW99,FALSE),IF($A99="Year to date",HLOOKUP("Year to date"&amp;O$1,APMdata,'1 APM'!$BW99,FALSE),HLOOKUP($C$4&amp;O$1,APMdata,'1 APM'!$BW99,FALSE)))</f>
        <v>105881.11059816999</v>
      </c>
      <c r="P99" s="186">
        <f>IF($A99="Quarter",HLOOKUP("Quarter"&amp;P$1,APMdata,'1 APM'!$BW99,FALSE),IF($A99="Year to date",HLOOKUP("Year to date"&amp;P$1,APMdata,'1 APM'!$BW99,FALSE),HLOOKUP($C$4&amp;P$1,APMdata,'1 APM'!$BW99,FALSE)))</f>
        <v>100400.10823998001</v>
      </c>
      <c r="Q99" s="186">
        <f>IF($A99="Quarter",HLOOKUP("Quarter"&amp;Q$1,APMdata,'1 APM'!$BW99,FALSE),IF($A99="Year to date",HLOOKUP("Year to date"&amp;Q$1,APMdata,'1 APM'!$BW99,FALSE),HLOOKUP($C$4&amp;Q$1,APMdata,'1 APM'!$BW99,FALSE)))</f>
        <v>98812.723648290004</v>
      </c>
      <c r="R99" s="186">
        <f>IF($A99="Quarter",HLOOKUP("Quarter"&amp;R$1,APMdata,'1 APM'!$BW99,FALSE),IF($A99="Year to date",HLOOKUP("Year to date"&amp;R$1,APMdata,'1 APM'!$BW99,FALSE),HLOOKUP($C$4&amp;R$1,APMdata,'1 APM'!$BW99,FALSE)))</f>
        <v>98895.766511569978</v>
      </c>
      <c r="S99" s="186">
        <f>IF($A99="Quarter",HLOOKUP("Quarter"&amp;S$1,APMdata,'1 APM'!$BW99,FALSE),IF($A99="Year to date",HLOOKUP("Year to date"&amp;S$1,APMdata,'1 APM'!$BW99,FALSE),HLOOKUP($C$4&amp;S$1,APMdata,'1 APM'!$BW99,FALSE)))</f>
        <v>100005.10316021</v>
      </c>
      <c r="T99" s="186">
        <f>IF($A99="Quarter",HLOOKUP("Quarter"&amp;T$1,APMdata,'1 APM'!$BW99,FALSE),IF($A99="Year to date",HLOOKUP("Year to date"&amp;T$1,APMdata,'1 APM'!$BW99,FALSE),HLOOKUP($C$4&amp;T$1,APMdata,'1 APM'!$BW99,FALSE)))</f>
        <v>93924.343945789995</v>
      </c>
      <c r="U99" s="186">
        <f>IF($A99="Quarter",HLOOKUP("Quarter"&amp;U$1,APMdata,'1 APM'!$BW99,FALSE),IF($A99="Year to date",HLOOKUP("Year to date"&amp;U$1,APMdata,'1 APM'!$BW99,FALSE),HLOOKUP($C$4&amp;U$1,APMdata,'1 APM'!$BW99,FALSE)))</f>
        <v>92177.839224470023</v>
      </c>
      <c r="V99" s="186">
        <f>IF($A99="Quarter",HLOOKUP("Quarter"&amp;V$1,APMdata,'1 APM'!$BW99,FALSE),IF($A99="Year to date",HLOOKUP("Year to date"&amp;V$1,APMdata,'1 APM'!$BW99,FALSE),HLOOKUP($C$4&amp;V$1,APMdata,'1 APM'!$BW99,FALSE)))</f>
        <v>91265.364921159984</v>
      </c>
      <c r="W99" s="186">
        <f>IF($A99="Quarter",HLOOKUP("Quarter"&amp;W$1,APMdata,'1 APM'!$BW99,FALSE),IF($A99="Year to date",HLOOKUP("Year to date"&amp;W$1,APMdata,'1 APM'!$BW99,FALSE),HLOOKUP($C$4&amp;W$1,APMdata,'1 APM'!$BW99,FALSE)))</f>
        <v>92550.731135340044</v>
      </c>
      <c r="X99" s="186">
        <f>IF($A99="Quarter",HLOOKUP("Quarter"&amp;X$1,APMdata,'1 APM'!$BW99,FALSE),IF($A99="Year to date",HLOOKUP("Year to date"&amp;X$1,APMdata,'1 APM'!$BW99,FALSE),HLOOKUP($C$4&amp;X$1,APMdata,'1 APM'!$BW99,FALSE)))</f>
        <v>87476.178799999994</v>
      </c>
      <c r="Y99" s="186">
        <f>IF($A99="Quarter",HLOOKUP("Quarter"&amp;Y$1,APMdata,'1 APM'!$BW99,FALSE),IF($A99="Year to date",HLOOKUP("Year to date"&amp;Y$1,APMdata,'1 APM'!$BW99,FALSE),HLOOKUP($C$4&amp;Y$1,APMdata,'1 APM'!$BW99,FALSE)))</f>
        <v>85613.011799999993</v>
      </c>
      <c r="Z99" s="186">
        <f>IF($A99="Quarter",HLOOKUP("Quarter"&amp;Z$1,APMdata,'1 APM'!$BW99,FALSE),IF($A99="Year to date",HLOOKUP("Year to date"&amp;Z$1,APMdata,'1 APM'!$BW99,FALSE),HLOOKUP($C$4&amp;Z$1,APMdata,'1 APM'!$BW99,FALSE)))</f>
        <v>85495.609540000005</v>
      </c>
      <c r="AA99" s="186">
        <f>IF($A99="Quarter",HLOOKUP("Quarter"&amp;AA$1,APMdata,'1 APM'!$BW99,FALSE),IF($A99="Year to date",HLOOKUP("Year to date"&amp;AA$1,APMdata,'1 APM'!$BW99,FALSE),HLOOKUP($C$4&amp;AA$1,APMdata,'1 APM'!$BW99,FALSE)))</f>
        <v>85481.013699999996</v>
      </c>
      <c r="AB99" s="186">
        <f>IF($A99="Quarter",HLOOKUP("Quarter"&amp;AB$1,APMdata,'1 APM'!$BW99,FALSE),IF($A99="Year to date",HLOOKUP("Year to date"&amp;AB$1,APMdata,'1 APM'!$BW99,FALSE),HLOOKUP($C$4&amp;AB$1,APMdata,'1 APM'!$BW99,FALSE)))</f>
        <v>79901.205413660005</v>
      </c>
      <c r="AC99" s="186">
        <f>IF($A99="Quarter",HLOOKUP("Quarter"&amp;AC$1,APMdata,'1 APM'!$BW99,FALSE),IF($A99="Year to date",HLOOKUP("Year to date"&amp;AC$1,APMdata,'1 APM'!$BW99,FALSE),HLOOKUP($C$4&amp;AC$1,APMdata,'1 APM'!$BW99,FALSE)))</f>
        <v>78494</v>
      </c>
      <c r="AD99" s="186">
        <f>IF($A99="Quarter",HLOOKUP("Quarter"&amp;AD$1,APMdata,'1 APM'!$BW99,FALSE),IF($A99="Year to date",HLOOKUP("Year to date"&amp;AD$1,APMdata,'1 APM'!$BW99,FALSE),HLOOKUP($C$4&amp;AD$1,APMdata,'1 APM'!$BW99,FALSE)))</f>
        <v>76866</v>
      </c>
      <c r="AE99" s="186">
        <f>IF($A99="Quarter",HLOOKUP("Quarter"&amp;AE$1,APMdata,'1 APM'!$BW99,FALSE),IF($A99="Year to date",HLOOKUP("Year to date"&amp;AE$1,APMdata,'1 APM'!$BW99,FALSE),HLOOKUP($C$4&amp;AE$1,APMdata,'1 APM'!$BW99,FALSE)))</f>
        <v>77352</v>
      </c>
      <c r="AF99" s="186"/>
      <c r="AG99" s="191"/>
      <c r="AH99" s="186"/>
      <c r="AI99" s="191"/>
      <c r="AJ99" s="186"/>
      <c r="AK99" s="191"/>
      <c r="AL99" s="186"/>
      <c r="AM99" s="191"/>
      <c r="AN99" s="186"/>
      <c r="AO99" s="191"/>
      <c r="AP99" s="186"/>
      <c r="AQ99" s="191"/>
      <c r="AR99" s="186"/>
      <c r="AS99" s="191"/>
      <c r="AT99" s="186"/>
      <c r="AU99" s="191"/>
      <c r="AV99" s="186"/>
      <c r="AW99" s="191"/>
      <c r="AX99" s="186"/>
      <c r="AY99" s="191"/>
      <c r="AZ99" s="186"/>
      <c r="BA99" s="191"/>
      <c r="BB99" s="186"/>
      <c r="BC99" s="191"/>
      <c r="BD99" s="186"/>
      <c r="BE99" s="191"/>
      <c r="BF99" s="186"/>
      <c r="BG99" s="191"/>
      <c r="BH99" s="191"/>
      <c r="BI99" s="191"/>
      <c r="BJ99" s="191"/>
      <c r="BK99" s="191"/>
      <c r="BL99" s="191"/>
      <c r="BM99" s="191"/>
      <c r="BN99" s="191"/>
      <c r="BO99" s="191"/>
      <c r="BP99" s="191"/>
      <c r="BQ99" s="191"/>
      <c r="BR99" s="191"/>
      <c r="BS99" s="191"/>
      <c r="BT99" s="191"/>
      <c r="BU99" s="191"/>
      <c r="BV99" s="191"/>
      <c r="BW99">
        <v>99</v>
      </c>
    </row>
    <row r="100" spans="1:75" ht="12.75" customHeight="1" thickBot="1">
      <c r="A100" t="s">
        <v>197</v>
      </c>
      <c r="B100" s="232" t="s">
        <v>925</v>
      </c>
      <c r="C100" s="193" t="s">
        <v>252</v>
      </c>
      <c r="D100" s="194">
        <f>IF($A100="Quarter",HLOOKUP("Quarter"&amp;D$1,APMdata,'1 APM'!$BW100,FALSE),IF($A100="Year to date",HLOOKUP("Year to date"&amp;D$1,APMdata,'1 APM'!$BW100,FALSE),HLOOKUP($C$4&amp;D$1,APMdata,'1 APM'!$BW100,FALSE)))</f>
        <v>4.1206151462347004E-2</v>
      </c>
      <c r="E100" s="194">
        <f>IF($A100="Quarter",HLOOKUP("Quarter"&amp;E$1,APMdata,'1 APM'!$BW100,FALSE),IF($A100="Year to date",HLOOKUP("Year to date"&amp;E$1,APMdata,'1 APM'!$BW100,FALSE),HLOOKUP($C$4&amp;E$1,APMdata,'1 APM'!$BW100,FALSE)))</f>
        <v>1.4425247430578339E-2</v>
      </c>
      <c r="F100" s="194">
        <f>IF($A100="Quarter",HLOOKUP("Quarter"&amp;F$1,APMdata,'1 APM'!$BW100,FALSE),IF($A100="Year to date",HLOOKUP("Year to date"&amp;F$1,APMdata,'1 APM'!$BW100,FALSE),HLOOKUP($C$4&amp;F$1,APMdata,'1 APM'!$BW100,FALSE)))</f>
        <v>-3.3065503795585817E-3</v>
      </c>
      <c r="G100" s="194">
        <f>IF($A100="Quarter",HLOOKUP("Quarter"&amp;G$1,APMdata,'1 APM'!$BW100,FALSE),IF($A100="Year to date",HLOOKUP("Year to date"&amp;G$1,APMdata,'1 APM'!$BW100,FALSE),HLOOKUP($C$4&amp;G$1,APMdata,'1 APM'!$BW100,FALSE)))</f>
        <v>-1.9724756136003802E-2</v>
      </c>
      <c r="H100" s="194">
        <f>IF($A100="Quarter",HLOOKUP("Quarter"&amp;H$1,APMdata,'1 APM'!$BW100,FALSE),IF($A100="Year to date",HLOOKUP("Year to date"&amp;H$1,APMdata,'1 APM'!$BW100,FALSE),HLOOKUP($C$4&amp;H$1,APMdata,'1 APM'!$BW100,FALSE)))</f>
        <v>5.3999999999999999E-2</v>
      </c>
      <c r="I100" s="194">
        <f>IF($A100="Quarter",HLOOKUP("Quarter"&amp;I$1,APMdata,'1 APM'!$BW100,FALSE),IF($A100="Year to date",HLOOKUP("Year to date"&amp;I$1,APMdata,'1 APM'!$BW100,FALSE),HLOOKUP($C$4&amp;I$1,APMdata,'1 APM'!$BW100,FALSE)))</f>
        <v>2.3372062619783644E-2</v>
      </c>
      <c r="J100" s="194">
        <f>IF($A100="Quarter",HLOOKUP("Quarter"&amp;J$1,APMdata,'1 APM'!$BW100,FALSE),IF($A100="Year to date",HLOOKUP("Year to date"&amp;J$1,APMdata,'1 APM'!$BW100,FALSE),HLOOKUP($C$4&amp;J$1,APMdata,'1 APM'!$BW100,FALSE)))</f>
        <v>0.12358838096942909</v>
      </c>
      <c r="K100" s="194">
        <f>IF($A100="Quarter",HLOOKUP("Quarter"&amp;K$1,APMdata,'1 APM'!$BW100,FALSE),IF($A100="Year to date",HLOOKUP("Year to date"&amp;K$1,APMdata,'1 APM'!$BW100,FALSE),HLOOKUP($C$4&amp;K$1,APMdata,'1 APM'!$BW100,FALSE)))</f>
        <v>-1.0387500410586094E-2</v>
      </c>
      <c r="L100" s="194">
        <f>IF($A100="Quarter",HLOOKUP("Quarter"&amp;L$1,APMdata,'1 APM'!$BW100,FALSE),IF($A100="Year to date",HLOOKUP("Year to date"&amp;L$1,APMdata,'1 APM'!$BW100,FALSE),HLOOKUP($C$4&amp;L$1,APMdata,'1 APM'!$BW100,FALSE)))</f>
        <v>6.6232886261918936E-2</v>
      </c>
      <c r="M100" s="194">
        <f>IF($A100="Quarter",HLOOKUP("Quarter"&amp;M$1,APMdata,'1 APM'!$BW100,FALSE),IF($A100="Year to date",HLOOKUP("Year to date"&amp;M$1,APMdata,'1 APM'!$BW100,FALSE),HLOOKUP($C$4&amp;M$1,APMdata,'1 APM'!$BW100,FALSE)))</f>
        <v>1.5567214178423598E-2</v>
      </c>
      <c r="N100" s="194">
        <f>IF($A100="Quarter",HLOOKUP("Quarter"&amp;N$1,APMdata,'1 APM'!$BW100,FALSE),IF($A100="Year to date",HLOOKUP("Year to date"&amp;N$1,APMdata,'1 APM'!$BW100,FALSE),HLOOKUP($C$4&amp;N$1,APMdata,'1 APM'!$BW100,FALSE)))</f>
        <v>2.5554224976158526E-2</v>
      </c>
      <c r="O100" s="194">
        <f>IF($A100="Quarter",HLOOKUP("Quarter"&amp;O$1,APMdata,'1 APM'!$BW100,FALSE),IF($A100="Year to date",HLOOKUP("Year to date"&amp;O$1,APMdata,'1 APM'!$BW100,FALSE),HLOOKUP($C$4&amp;O$1,APMdata,'1 APM'!$BW100,FALSE)))</f>
        <v>-1.8900109141512599E-2</v>
      </c>
      <c r="P100" s="194">
        <f>IF($A100="Quarter",HLOOKUP("Quarter"&amp;P$1,APMdata,'1 APM'!$BW100,FALSE),IF($A100="Year to date",HLOOKUP("Year to date"&amp;P$1,APMdata,'1 APM'!$BW100,FALSE),HLOOKUP($C$4&amp;P$1,APMdata,'1 APM'!$BW100,FALSE)))</f>
        <v>5.4591598099566742E-2</v>
      </c>
      <c r="Q100" s="194">
        <f>IF($A100="Quarter",HLOOKUP("Quarter"&amp;Q$1,APMdata,'1 APM'!$BW100,FALSE),IF($A100="Year to date",HLOOKUP("Year to date"&amp;Q$1,APMdata,'1 APM'!$BW100,FALSE),HLOOKUP($C$4&amp;Q$1,APMdata,'1 APM'!$BW100,FALSE)))</f>
        <v>1.6064576838708291E-2</v>
      </c>
      <c r="R100" s="194">
        <f>IF($A100="Quarter",HLOOKUP("Quarter"&amp;R$1,APMdata,'1 APM'!$BW100,FALSE),IF($A100="Year to date",HLOOKUP("Year to date"&amp;R$1,APMdata,'1 APM'!$BW100,FALSE),HLOOKUP($C$4&amp;R$1,APMdata,'1 APM'!$BW100,FALSE)))</f>
        <v>-8.3970089124349575E-4</v>
      </c>
      <c r="S100" s="194">
        <f>IF($A100="Quarter",HLOOKUP("Quarter"&amp;S$1,APMdata,'1 APM'!$BW100,FALSE),IF($A100="Year to date",HLOOKUP("Year to date"&amp;S$1,APMdata,'1 APM'!$BW100,FALSE),HLOOKUP($C$4&amp;S$1,APMdata,'1 APM'!$BW100,FALSE)))</f>
        <v>-1.109280040302385E-2</v>
      </c>
      <c r="T100" s="194">
        <f>IF($A100="Quarter",HLOOKUP("Quarter"&amp;T$1,APMdata,'1 APM'!$BW100,FALSE),IF($A100="Year to date",HLOOKUP("Year to date"&amp;T$1,APMdata,'1 APM'!$BW100,FALSE),HLOOKUP($C$4&amp;T$1,APMdata,'1 APM'!$BW100,FALSE)))</f>
        <v>6.4741034740999778E-2</v>
      </c>
      <c r="U100" s="194">
        <f>IF($A100="Quarter",HLOOKUP("Quarter"&amp;U$1,APMdata,'1 APM'!$BW100,FALSE),IF($A100="Year to date",HLOOKUP("Year to date"&amp;U$1,APMdata,'1 APM'!$BW100,FALSE),HLOOKUP($C$4&amp;U$1,APMdata,'1 APM'!$BW100,FALSE)))</f>
        <v>1.8947121520899526E-2</v>
      </c>
      <c r="V100" s="194">
        <f>IF($A100="Quarter",HLOOKUP("Quarter"&amp;V$1,APMdata,'1 APM'!$BW100,FALSE),IF($A100="Year to date",HLOOKUP("Year to date"&amp;V$1,APMdata,'1 APM'!$BW100,FALSE),HLOOKUP($C$4&amp;V$1,APMdata,'1 APM'!$BW100,FALSE)))</f>
        <v>9.998034896351796E-3</v>
      </c>
      <c r="W100" s="194">
        <f>IF($A100="Quarter",HLOOKUP("Quarter"&amp;W$1,APMdata,'1 APM'!$BW100,FALSE),IF($A100="Year to date",HLOOKUP("Year to date"&amp;W$1,APMdata,'1 APM'!$BW100,FALSE),HLOOKUP($C$4&amp;W$1,APMdata,'1 APM'!$BW100,FALSE)))</f>
        <v>-1.3888234035670938E-2</v>
      </c>
      <c r="X100" s="194">
        <f>IF($A100="Quarter",HLOOKUP("Quarter"&amp;X$1,APMdata,'1 APM'!$BW100,FALSE),IF($A100="Year to date",HLOOKUP("Year to date"&amp;X$1,APMdata,'1 APM'!$BW100,FALSE),HLOOKUP($C$4&amp;X$1,APMdata,'1 APM'!$BW100,FALSE)))</f>
        <v>5.8010676791703318E-2</v>
      </c>
      <c r="Y100" s="194">
        <f>IF($A100="Quarter",HLOOKUP("Quarter"&amp;Y$1,APMdata,'1 APM'!$BW100,FALSE),IF($A100="Year to date",HLOOKUP("Year to date"&amp;Y$1,APMdata,'1 APM'!$BW100,FALSE),HLOOKUP($C$4&amp;Y$1,APMdata,'1 APM'!$BW100,FALSE)))</f>
        <v>2.1762661549070764E-2</v>
      </c>
      <c r="Z100" s="194">
        <f>IF($A100="Quarter",HLOOKUP("Quarter"&amp;Z$1,APMdata,'1 APM'!$BW100,FALSE),IF($A100="Year to date",HLOOKUP("Year to date"&amp;Z$1,APMdata,'1 APM'!$BW100,FALSE),HLOOKUP($C$4&amp;Z$1,APMdata,'1 APM'!$BW100,FALSE)))</f>
        <v>1.3731963621483997E-3</v>
      </c>
      <c r="AA100" s="194">
        <f>IF($A100="Quarter",HLOOKUP("Quarter"&amp;AA$1,APMdata,'1 APM'!$BW100,FALSE),IF($A100="Year to date",HLOOKUP("Year to date"&amp;AA$1,APMdata,'1 APM'!$BW100,FALSE),HLOOKUP($C$4&amp;AA$1,APMdata,'1 APM'!$BW100,FALSE)))</f>
        <v>2.0000000000000001E-4</v>
      </c>
      <c r="AB100" s="194">
        <f>IF($A100="Quarter",HLOOKUP("Quarter"&amp;AB$1,APMdata,'1 APM'!$BW100,FALSE),IF($A100="Year to date",HLOOKUP("Year to date"&amp;AB$1,APMdata,'1 APM'!$BW100,FALSE),HLOOKUP($C$4&amp;AB$1,APMdata,'1 APM'!$BW100,FALSE)))</f>
        <v>6.983384427309354E-2</v>
      </c>
      <c r="AC100" s="194">
        <f>IF($A100="Quarter",HLOOKUP("Quarter"&amp;AC$1,APMdata,'1 APM'!$BW100,FALSE),IF($A100="Year to date",HLOOKUP("Year to date"&amp;AC$1,APMdata,'1 APM'!$BW100,FALSE),HLOOKUP($C$4&amp;AC$1,APMdata,'1 APM'!$BW100,FALSE)))</f>
        <v>1.7999999999999999E-2</v>
      </c>
      <c r="AD100" s="194">
        <f>IF($A100="Quarter",HLOOKUP("Quarter"&amp;AD$1,APMdata,'1 APM'!$BW100,FALSE),IF($A100="Year to date",HLOOKUP("Year to date"&amp;AD$1,APMdata,'1 APM'!$BW100,FALSE),HLOOKUP($C$4&amp;AD$1,APMdata,'1 APM'!$BW100,FALSE)))</f>
        <v>2.1000000000000001E-2</v>
      </c>
      <c r="AE100" s="194">
        <f>IF($A100="Quarter",HLOOKUP("Quarter"&amp;AE$1,APMdata,'1 APM'!$BW100,FALSE),IF($A100="Year to date",HLOOKUP("Year to date"&amp;AE$1,APMdata,'1 APM'!$BW100,FALSE),HLOOKUP($C$4&amp;AE$1,APMdata,'1 APM'!$BW100,FALSE)))</f>
        <v>-6.0000000000000001E-3</v>
      </c>
      <c r="AF100" s="194"/>
      <c r="AG100" s="196"/>
      <c r="AH100" s="194"/>
      <c r="AI100" s="196"/>
      <c r="AJ100" s="194"/>
      <c r="AK100" s="196"/>
      <c r="AL100" s="194"/>
      <c r="AM100" s="196"/>
      <c r="AN100" s="194"/>
      <c r="AO100" s="196"/>
      <c r="AP100" s="194"/>
      <c r="AQ100" s="196"/>
      <c r="AR100" s="194"/>
      <c r="AS100" s="196"/>
      <c r="AT100" s="194"/>
      <c r="AU100" s="196"/>
      <c r="AV100" s="194"/>
      <c r="AW100" s="196"/>
      <c r="AX100" s="194"/>
      <c r="AY100" s="196"/>
      <c r="AZ100" s="194"/>
      <c r="BA100" s="196"/>
      <c r="BB100" s="194"/>
      <c r="BC100" s="196"/>
      <c r="BD100" s="194"/>
      <c r="BE100" s="196"/>
      <c r="BF100" s="194"/>
      <c r="BG100" s="196"/>
      <c r="BH100" s="196"/>
      <c r="BI100" s="196"/>
      <c r="BJ100" s="196"/>
      <c r="BK100" s="196"/>
      <c r="BL100" s="196"/>
      <c r="BM100" s="196"/>
      <c r="BN100" s="196"/>
      <c r="BO100" s="196"/>
      <c r="BP100" s="196"/>
      <c r="BQ100" s="196"/>
      <c r="BR100" s="196"/>
      <c r="BS100" s="196"/>
      <c r="BT100" s="196"/>
      <c r="BU100" s="196"/>
      <c r="BV100" s="196"/>
      <c r="BW100">
        <v>100</v>
      </c>
    </row>
    <row r="101" spans="1:75" ht="12.75" customHeight="1">
      <c r="B101" s="180"/>
      <c r="C101" s="183"/>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1"/>
      <c r="BD101" s="191"/>
      <c r="BE101" s="191"/>
      <c r="BF101" s="191"/>
      <c r="BG101" s="191"/>
      <c r="BH101" s="191"/>
      <c r="BI101" s="191"/>
      <c r="BJ101" s="191"/>
      <c r="BK101" s="191"/>
      <c r="BL101" s="191"/>
      <c r="BM101" s="191"/>
      <c r="BN101" s="191"/>
      <c r="BO101" s="191"/>
      <c r="BP101" s="191"/>
      <c r="BQ101" s="191"/>
      <c r="BR101" s="191"/>
      <c r="BS101" s="191"/>
      <c r="BT101" s="191"/>
      <c r="BU101" s="191"/>
      <c r="BV101" s="191"/>
      <c r="BW101">
        <v>101</v>
      </c>
    </row>
    <row r="102" spans="1:75" ht="12.75" customHeight="1">
      <c r="B102" s="180"/>
      <c r="C102" s="183"/>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1"/>
      <c r="BD102" s="191"/>
      <c r="BE102" s="191"/>
      <c r="BF102" s="191"/>
      <c r="BG102" s="191"/>
      <c r="BH102" s="191"/>
      <c r="BI102" s="191"/>
      <c r="BJ102" s="191"/>
      <c r="BK102" s="191"/>
      <c r="BL102" s="191"/>
      <c r="BM102" s="191"/>
      <c r="BN102" s="191"/>
      <c r="BO102" s="191"/>
      <c r="BP102" s="191"/>
      <c r="BQ102" s="191"/>
      <c r="BR102" s="191"/>
      <c r="BS102" s="191"/>
      <c r="BT102" s="191"/>
      <c r="BU102" s="191"/>
      <c r="BV102" s="191"/>
      <c r="BW102">
        <v>102</v>
      </c>
    </row>
    <row r="103" spans="1:75" ht="12.75" customHeight="1">
      <c r="A103" t="s">
        <v>197</v>
      </c>
      <c r="B103" s="180"/>
      <c r="C103" s="183" t="s">
        <v>101</v>
      </c>
      <c r="D103" s="186">
        <f>IF($A103="Quarter",HLOOKUP("Quarter"&amp;D$1,APMdata,'1 APM'!$BW103,FALSE),IF($A103="Year to date",HLOOKUP("Year to date"&amp;D$1,APMdata,'1 APM'!$BW103,FALSE),HLOOKUP($C$4&amp;D$1,APMdata,'1 APM'!$BW103,FALSE)))</f>
        <v>218640.48545774998</v>
      </c>
      <c r="E103" s="186">
        <f>IF($A103="Quarter",HLOOKUP("Quarter"&amp;E$1,APMdata,'1 APM'!$BW103,FALSE),IF($A103="Year to date",HLOOKUP("Year to date"&amp;E$1,APMdata,'1 APM'!$BW103,FALSE),HLOOKUP($C$4&amp;E$1,APMdata,'1 APM'!$BW103,FALSE)))</f>
        <v>215535.84793518006</v>
      </c>
      <c r="F103" s="186">
        <f>IF($A103="Quarter",HLOOKUP("Quarter"&amp;F$1,APMdata,'1 APM'!$BW103,FALSE),IF($A103="Year to date",HLOOKUP("Year to date"&amp;F$1,APMdata,'1 APM'!$BW103,FALSE),HLOOKUP($C$4&amp;F$1,APMdata,'1 APM'!$BW103,FALSE)))</f>
        <v>214731.41745107004</v>
      </c>
      <c r="G103" s="186">
        <f>IF($A103="Quarter",HLOOKUP("Quarter"&amp;G$1,APMdata,'1 APM'!$BW103,FALSE),IF($A103="Year to date",HLOOKUP("Year to date"&amp;G$1,APMdata,'1 APM'!$BW103,FALSE),HLOOKUP($C$4&amp;G$1,APMdata,'1 APM'!$BW103,FALSE)))</f>
        <v>214134.16089574996</v>
      </c>
      <c r="H103" s="186">
        <f>IF($A103="Quarter",HLOOKUP("Quarter"&amp;H$1,APMdata,'1 APM'!$BW103,FALSE),IF($A103="Year to date",HLOOKUP("Year to date"&amp;H$1,APMdata,'1 APM'!$BW103,FALSE),HLOOKUP($C$4&amp;H$1,APMdata,'1 APM'!$BW103,FALSE)))</f>
        <v>217914</v>
      </c>
      <c r="I103" s="186">
        <f>IF($A103="Quarter",HLOOKUP("Quarter"&amp;I$1,APMdata,'1 APM'!$BW103,FALSE),IF($A103="Year to date",HLOOKUP("Year to date"&amp;I$1,APMdata,'1 APM'!$BW103,FALSE),HLOOKUP($C$4&amp;I$1,APMdata,'1 APM'!$BW103,FALSE)))</f>
        <v>211656.86505283005</v>
      </c>
      <c r="J103" s="186">
        <f>IF($A103="Quarter",HLOOKUP("Quarter"&amp;J$1,APMdata,'1 APM'!$BW103,FALSE),IF($A103="Year to date",HLOOKUP("Year to date"&amp;J$1,APMdata,'1 APM'!$BW103,FALSE),HLOOKUP($C$4&amp;J$1,APMdata,'1 APM'!$BW103,FALSE)))</f>
        <v>210566.99380969006</v>
      </c>
      <c r="K103" s="186">
        <f>IF($A103="Quarter",HLOOKUP("Quarter"&amp;K$1,APMdata,'1 APM'!$BW103,FALSE),IF($A103="Year to date",HLOOKUP("Year to date"&amp;K$1,APMdata,'1 APM'!$BW103,FALSE),HLOOKUP($C$4&amp;K$1,APMdata,'1 APM'!$BW103,FALSE)))</f>
        <v>186032.67006503002</v>
      </c>
      <c r="L103" s="186">
        <f>IF($A103="Quarter",HLOOKUP("Quarter"&amp;L$1,APMdata,'1 APM'!$BW103,FALSE),IF($A103="Year to date",HLOOKUP("Year to date"&amp;L$1,APMdata,'1 APM'!$BW103,FALSE),HLOOKUP($C$4&amp;L$1,APMdata,'1 APM'!$BW103,FALSE)))</f>
        <v>191818.07577903997</v>
      </c>
      <c r="M103" s="186">
        <f>IF($A103="Quarter",HLOOKUP("Quarter"&amp;M$1,APMdata,'1 APM'!$BW103,FALSE),IF($A103="Year to date",HLOOKUP("Year to date"&amp;M$1,APMdata,'1 APM'!$BW103,FALSE),HLOOKUP($C$4&amp;M$1,APMdata,'1 APM'!$BW103,FALSE)))</f>
        <v>180275.36278006999</v>
      </c>
      <c r="N103" s="186">
        <f>IF($A103="Quarter",HLOOKUP("Quarter"&amp;N$1,APMdata,'1 APM'!$BW103,FALSE),IF($A103="Year to date",HLOOKUP("Year to date"&amp;N$1,APMdata,'1 APM'!$BW103,FALSE),HLOOKUP($C$4&amp;N$1,APMdata,'1 APM'!$BW103,FALSE)))</f>
        <v>176333.49539519998</v>
      </c>
      <c r="O103" s="186">
        <f>IF($A103="Quarter",HLOOKUP("Quarter"&amp;O$1,APMdata,'1 APM'!$BW103,FALSE),IF($A103="Year to date",HLOOKUP("Year to date"&amp;O$1,APMdata,'1 APM'!$BW103,FALSE),HLOOKUP($C$4&amp;O$1,APMdata,'1 APM'!$BW103,FALSE)))</f>
        <v>174614.23396687992</v>
      </c>
      <c r="P103" s="186">
        <f>IF($A103="Quarter",HLOOKUP("Quarter"&amp;P$1,APMdata,'1 APM'!$BW103,FALSE),IF($A103="Year to date",HLOOKUP("Year to date"&amp;P$1,APMdata,'1 APM'!$BW103,FALSE),HLOOKUP($C$4&amp;P$1,APMdata,'1 APM'!$BW103,FALSE)))</f>
        <v>175448.9929098</v>
      </c>
      <c r="Q103" s="186">
        <f>IF($A103="Quarter",HLOOKUP("Quarter"&amp;Q$1,APMdata,'1 APM'!$BW103,FALSE),IF($A103="Year to date",HLOOKUP("Year to date"&amp;Q$1,APMdata,'1 APM'!$BW103,FALSE),HLOOKUP($C$4&amp;Q$1,APMdata,'1 APM'!$BW103,FALSE)))</f>
        <v>169775.73335999995</v>
      </c>
      <c r="R103" s="186">
        <f>IF($A103="Quarter",HLOOKUP("Quarter"&amp;R$1,APMdata,'1 APM'!$BW103,FALSE),IF($A103="Year to date",HLOOKUP("Year to date"&amp;R$1,APMdata,'1 APM'!$BW103,FALSE),HLOOKUP($C$4&amp;R$1,APMdata,'1 APM'!$BW103,FALSE)))</f>
        <v>170418.51827761999</v>
      </c>
      <c r="S103" s="186">
        <f>IF($A103="Quarter",HLOOKUP("Quarter"&amp;S$1,APMdata,'1 APM'!$BW103,FALSE),IF($A103="Year to date",HLOOKUP("Year to date"&amp;S$1,APMdata,'1 APM'!$BW103,FALSE),HLOOKUP($C$4&amp;S$1,APMdata,'1 APM'!$BW103,FALSE)))</f>
        <v>170916.07891452996</v>
      </c>
      <c r="T103" s="186">
        <f>IF($A103="Quarter",HLOOKUP("Quarter"&amp;T$1,APMdata,'1 APM'!$BW103,FALSE),IF($A103="Year to date",HLOOKUP("Year to date"&amp;T$1,APMdata,'1 APM'!$BW103,FALSE),HLOOKUP($C$4&amp;T$1,APMdata,'1 APM'!$BW103,FALSE)))</f>
        <v>168997.49016320001</v>
      </c>
      <c r="U103" s="186">
        <f>IF($A103="Quarter",HLOOKUP("Quarter"&amp;U$1,APMdata,'1 APM'!$BW103,FALSE),IF($A103="Year to date",HLOOKUP("Year to date"&amp;U$1,APMdata,'1 APM'!$BW103,FALSE),HLOOKUP($C$4&amp;U$1,APMdata,'1 APM'!$BW103,FALSE)))</f>
        <v>159646.67768410599</v>
      </c>
      <c r="V103" s="186">
        <f>IF($A103="Quarter",HLOOKUP("Quarter"&amp;V$1,APMdata,'1 APM'!$BW103,FALSE),IF($A103="Year to date",HLOOKUP("Year to date"&amp;V$1,APMdata,'1 APM'!$BW103,FALSE),HLOOKUP($C$4&amp;V$1,APMdata,'1 APM'!$BW103,FALSE)))</f>
        <v>155459.3492767002</v>
      </c>
      <c r="W103" s="186">
        <f>IF($A103="Quarter",HLOOKUP("Quarter"&amp;W$1,APMdata,'1 APM'!$BW103,FALSE),IF($A103="Year to date",HLOOKUP("Year to date"&amp;W$1,APMdata,'1 APM'!$BW103,FALSE),HLOOKUP($C$4&amp;W$1,APMdata,'1 APM'!$BW103,FALSE)))</f>
        <v>154316.1543066302</v>
      </c>
      <c r="X103" s="186">
        <f>IF($A103="Quarter",HLOOKUP("Quarter"&amp;X$1,APMdata,'1 APM'!$BW103,FALSE),IF($A103="Year to date",HLOOKUP("Year to date"&amp;X$1,APMdata,'1 APM'!$BW103,FALSE),HLOOKUP($C$4&amp;X$1,APMdata,'1 APM'!$BW103,FALSE)))</f>
        <v>155242.86618750019</v>
      </c>
      <c r="Y103" s="186">
        <f>IF($A103="Quarter",HLOOKUP("Quarter"&amp;Y$1,APMdata,'1 APM'!$BW103,FALSE),IF($A103="Year to date",HLOOKUP("Year to date"&amp;Y$1,APMdata,'1 APM'!$BW103,FALSE),HLOOKUP($C$4&amp;Y$1,APMdata,'1 APM'!$BW103,FALSE)))</f>
        <v>150118.14197999999</v>
      </c>
      <c r="Z103" s="186">
        <f>IF($A103="Quarter",HLOOKUP("Quarter"&amp;Z$1,APMdata,'1 APM'!$BW103,FALSE),IF($A103="Year to date",HLOOKUP("Year to date"&amp;Z$1,APMdata,'1 APM'!$BW103,FALSE),HLOOKUP($C$4&amp;Z$1,APMdata,'1 APM'!$BW103,FALSE)))</f>
        <v>146073.80200999998</v>
      </c>
      <c r="AA103" s="186">
        <f>IF($A103="Quarter",HLOOKUP("Quarter"&amp;AA$1,APMdata,'1 APM'!$BW103,FALSE),IF($A103="Year to date",HLOOKUP("Year to date"&amp;AA$1,APMdata,'1 APM'!$BW103,FALSE),HLOOKUP($C$4&amp;AA$1,APMdata,'1 APM'!$BW103,FALSE)))</f>
        <v>148898.13930000001</v>
      </c>
      <c r="AB103" s="186">
        <f>IF($A103="Quarter",HLOOKUP("Quarter"&amp;AB$1,APMdata,'1 APM'!$BW103,FALSE),IF($A103="Year to date",HLOOKUP("Year to date"&amp;AB$1,APMdata,'1 APM'!$BW103,FALSE),HLOOKUP($C$4&amp;AB$1,APMdata,'1 APM'!$BW103,FALSE)))</f>
        <v>147197.40538354</v>
      </c>
      <c r="AC103" s="186">
        <f>IF($A103="Quarter",HLOOKUP("Quarter"&amp;AC$1,APMdata,'1 APM'!$BW103,FALSE),IF($A103="Year to date",HLOOKUP("Year to date"&amp;AC$1,APMdata,'1 APM'!$BW103,FALSE),HLOOKUP($C$4&amp;AC$1,APMdata,'1 APM'!$BW103,FALSE)))</f>
        <v>143586</v>
      </c>
      <c r="AD103" s="186">
        <f>IF($A103="Quarter",HLOOKUP("Quarter"&amp;AD$1,APMdata,'1 APM'!$BW103,FALSE),IF($A103="Year to date",HLOOKUP("Year to date"&amp;AD$1,APMdata,'1 APM'!$BW103,FALSE),HLOOKUP($C$4&amp;AD$1,APMdata,'1 APM'!$BW103,FALSE)))</f>
        <v>134782.94005149015</v>
      </c>
      <c r="AE103" s="186">
        <f>IF($A103="Quarter",HLOOKUP("Quarter"&amp;AE$1,APMdata,'1 APM'!$BW103,FALSE),IF($A103="Year to date",HLOOKUP("Year to date"&amp;AE$1,APMdata,'1 APM'!$BW103,FALSE),HLOOKUP($C$4&amp;AE$1,APMdata,'1 APM'!$BW103,FALSE)))</f>
        <v>136568.11884102001</v>
      </c>
      <c r="AF103" s="186"/>
      <c r="AG103" s="191"/>
      <c r="AH103" s="186"/>
      <c r="AI103" s="191"/>
      <c r="AJ103" s="186"/>
      <c r="AK103" s="191"/>
      <c r="AL103" s="186"/>
      <c r="AM103" s="191"/>
      <c r="AN103" s="186"/>
      <c r="AO103" s="191"/>
      <c r="AP103" s="186"/>
      <c r="AQ103" s="191"/>
      <c r="AR103" s="186"/>
      <c r="AS103" s="191"/>
      <c r="AT103" s="186"/>
      <c r="AU103" s="191"/>
      <c r="AV103" s="186"/>
      <c r="AW103" s="191"/>
      <c r="AX103" s="186"/>
      <c r="AY103" s="191"/>
      <c r="AZ103" s="186"/>
      <c r="BA103" s="191"/>
      <c r="BB103" s="186"/>
      <c r="BC103" s="191"/>
      <c r="BD103" s="186"/>
      <c r="BE103" s="186"/>
      <c r="BF103" s="186"/>
      <c r="BG103" s="186"/>
      <c r="BH103" s="186"/>
      <c r="BI103" s="186"/>
      <c r="BJ103" s="186"/>
      <c r="BK103" s="186"/>
      <c r="BL103" s="186"/>
      <c r="BM103" s="186"/>
      <c r="BN103" s="186"/>
      <c r="BO103" s="186"/>
      <c r="BP103" s="186"/>
      <c r="BQ103" s="186"/>
      <c r="BR103" s="186"/>
      <c r="BS103" s="186"/>
      <c r="BT103" s="186"/>
      <c r="BU103" s="186"/>
      <c r="BV103" s="186"/>
      <c r="BW103">
        <v>103</v>
      </c>
    </row>
    <row r="104" spans="1:75" ht="12.75" customHeight="1">
      <c r="A104" t="s">
        <v>197</v>
      </c>
      <c r="B104" s="180"/>
      <c r="C104" s="183" t="s">
        <v>253</v>
      </c>
      <c r="D104" s="186">
        <f>IF($A104="Quarter",HLOOKUP("Quarter"&amp;D$1,APMdata,'1 APM'!$BW104,FALSE),IF($A104="Year to date",HLOOKUP("Year to date"&amp;D$1,APMdata,'1 APM'!$BW104,FALSE),HLOOKUP($C$4&amp;D$1,APMdata,'1 APM'!$BW104,FALSE)))</f>
        <v>216302.58361466671</v>
      </c>
      <c r="E104" s="186">
        <f>IF($A104="Quarter",HLOOKUP("Quarter"&amp;E$1,APMdata,'1 APM'!$BW104,FALSE),IF($A104="Year to date",HLOOKUP("Year to date"&amp;E$1,APMdata,'1 APM'!$BW104,FALSE),HLOOKUP($C$4&amp;E$1,APMdata,'1 APM'!$BW104,FALSE)))</f>
        <v>215133.63269312505</v>
      </c>
      <c r="F104" s="186">
        <f>IF($A104="Quarter",HLOOKUP("Quarter"&amp;F$1,APMdata,'1 APM'!$BW104,FALSE),IF($A104="Year to date",HLOOKUP("Year to date"&amp;F$1,APMdata,'1 APM'!$BW104,FALSE),HLOOKUP($C$4&amp;F$1,APMdata,'1 APM'!$BW104,FALSE)))</f>
        <v>213800.54142206203</v>
      </c>
      <c r="G104" s="186">
        <f>IF($A104="Quarter",HLOOKUP("Quarter"&amp;G$1,APMdata,'1 APM'!$BW104,FALSE),IF($A104="Year to date",HLOOKUP("Year to date"&amp;G$1,APMdata,'1 APM'!$BW104,FALSE),HLOOKUP($C$4&amp;G$1,APMdata,'1 APM'!$BW104,FALSE)))</f>
        <v>213567.82241481007</v>
      </c>
      <c r="H104" s="186">
        <f>IF($A104="Quarter",HLOOKUP("Quarter"&amp;H$1,APMdata,'1 APM'!$BW104,FALSE),IF($A104="Year to date",HLOOKUP("Year to date"&amp;H$1,APMdata,'1 APM'!$BW104,FALSE),HLOOKUP($C$4&amp;H$1,APMdata,'1 APM'!$BW104,FALSE)))</f>
        <v>213379</v>
      </c>
      <c r="I104" s="186">
        <f>IF($A104="Quarter",HLOOKUP("Quarter"&amp;I$1,APMdata,'1 APM'!$BW104,FALSE),IF($A104="Year to date",HLOOKUP("Year to date"&amp;I$1,APMdata,'1 APM'!$BW104,FALSE),HLOOKUP($C$4&amp;I$1,APMdata,'1 APM'!$BW104,FALSE)))</f>
        <v>211111.92943126004</v>
      </c>
      <c r="J104" s="186">
        <f>IF($A104="Quarter",HLOOKUP("Quarter"&amp;J$1,APMdata,'1 APM'!$BW104,FALSE),IF($A104="Year to date",HLOOKUP("Year to date"&amp;J$1,APMdata,'1 APM'!$BW104,FALSE),HLOOKUP($C$4&amp;J$1,APMdata,'1 APM'!$BW104,FALSE)))</f>
        <v>189586.62391666666</v>
      </c>
      <c r="K104" s="186">
        <f>IF($A104="Quarter",HLOOKUP("Quarter"&amp;K$1,APMdata,'1 APM'!$BW104,FALSE),IF($A104="Year to date",HLOOKUP("Year to date"&amp;K$1,APMdata,'1 APM'!$BW104,FALSE),HLOOKUP($C$4&amp;K$1,APMdata,'1 APM'!$BW104,FALSE)))</f>
        <v>183614.901004835</v>
      </c>
      <c r="L104" s="186">
        <f>IF($A104="Quarter",HLOOKUP("Quarter"&amp;L$1,APMdata,'1 APM'!$BW104,FALSE),IF($A104="Year to date",HLOOKUP("Year to date"&amp;L$1,APMdata,'1 APM'!$BW104,FALSE),HLOOKUP($C$4&amp;L$1,APMdata,'1 APM'!$BW104,FALSE)))</f>
        <v>182808.97798476997</v>
      </c>
      <c r="M104" s="186">
        <f>IF($A104="Quarter",HLOOKUP("Quarter"&amp;M$1,APMdata,'1 APM'!$BW104,FALSE),IF($A104="Year to date",HLOOKUP("Year to date"&amp;M$1,APMdata,'1 APM'!$BW104,FALSE),HLOOKUP($C$4&amp;M$1,APMdata,'1 APM'!$BW104,FALSE)))</f>
        <v>178304.42908763498</v>
      </c>
      <c r="N104" s="186">
        <f>IF($A104="Quarter",HLOOKUP("Quarter"&amp;N$1,APMdata,'1 APM'!$BW104,FALSE),IF($A104="Year to date",HLOOKUP("Year to date"&amp;N$1,APMdata,'1 APM'!$BW104,FALSE),HLOOKUP($C$4&amp;N$1,APMdata,'1 APM'!$BW104,FALSE)))</f>
        <v>173318.19478189998</v>
      </c>
      <c r="O104" s="186">
        <f>IF($A104="Quarter",HLOOKUP("Quarter"&amp;O$1,APMdata,'1 APM'!$BW104,FALSE),IF($A104="Year to date",HLOOKUP("Year to date"&amp;O$1,APMdata,'1 APM'!$BW104,FALSE),HLOOKUP($C$4&amp;O$1,APMdata,'1 APM'!$BW104,FALSE)))</f>
        <v>172564.36962857496</v>
      </c>
      <c r="P104" s="186">
        <f>IF($A104="Quarter",HLOOKUP("Quarter"&amp;P$1,APMdata,'1 APM'!$BW104,FALSE),IF($A104="Year to date",HLOOKUP("Year to date"&amp;P$1,APMdata,'1 APM'!$BW104,FALSE),HLOOKUP($C$4&amp;P$1,APMdata,'1 APM'!$BW104,FALSE)))</f>
        <v>171881.08151580664</v>
      </c>
      <c r="Q104" s="186">
        <f>IF($A104="Quarter",HLOOKUP("Quarter"&amp;Q$1,APMdata,'1 APM'!$BW104,FALSE),IF($A104="Year to date",HLOOKUP("Year to date"&amp;Q$1,APMdata,'1 APM'!$BW104,FALSE),HLOOKUP($C$4&amp;Q$1,APMdata,'1 APM'!$BW104,FALSE)))</f>
        <v>170161.27701429999</v>
      </c>
      <c r="R104" s="186">
        <f>IF($A104="Quarter",HLOOKUP("Quarter"&amp;R$1,APMdata,'1 APM'!$BW104,FALSE),IF($A104="Year to date",HLOOKUP("Year to date"&amp;R$1,APMdata,'1 APM'!$BW104,FALSE),HLOOKUP($C$4&amp;R$1,APMdata,'1 APM'!$BW104,FALSE)))</f>
        <v>165140.05997597607</v>
      </c>
      <c r="S104" s="186">
        <f>IF($A104="Quarter",HLOOKUP("Quarter"&amp;S$1,APMdata,'1 APM'!$BW104,FALSE),IF($A104="Year to date",HLOOKUP("Year to date"&amp;S$1,APMdata,'1 APM'!$BW104,FALSE),HLOOKUP($C$4&amp;S$1,APMdata,'1 APM'!$BW104,FALSE)))</f>
        <v>163788.36980282006</v>
      </c>
      <c r="T104" s="186">
        <f>IF($A104="Quarter",HLOOKUP("Quarter"&amp;T$1,APMdata,'1 APM'!$BW104,FALSE),IF($A104="Year to date",HLOOKUP("Year to date"&amp;T$1,APMdata,'1 APM'!$BW104,FALSE),HLOOKUP($C$4&amp;T$1,APMdata,'1 APM'!$BW104,FALSE)))</f>
        <v>161412.46676558341</v>
      </c>
      <c r="U104" s="186">
        <f>IF($A104="Quarter",HLOOKUP("Quarter"&amp;U$1,APMdata,'1 APM'!$BW104,FALSE),IF($A104="Year to date",HLOOKUP("Year to date"&amp;U$1,APMdata,'1 APM'!$BW104,FALSE),HLOOKUP($C$4&amp;U$1,APMdata,'1 APM'!$BW104,FALSE)))</f>
        <v>157619.95506677512</v>
      </c>
      <c r="V104" s="186">
        <f>IF($A104="Quarter",HLOOKUP("Quarter"&amp;V$1,APMdata,'1 APM'!$BW104,FALSE),IF($A104="Year to date",HLOOKUP("Year to date"&amp;V$1,APMdata,'1 APM'!$BW104,FALSE),HLOOKUP($C$4&amp;V$1,APMdata,'1 APM'!$BW104,FALSE)))</f>
        <v>152242.06275216609</v>
      </c>
      <c r="W104" s="186">
        <f>IF($A104="Quarter",HLOOKUP("Quarter"&amp;W$1,APMdata,'1 APM'!$BW104,FALSE),IF($A104="Year to date",HLOOKUP("Year to date"&amp;W$1,APMdata,'1 APM'!$BW104,FALSE),HLOOKUP($C$4&amp;W$1,APMdata,'1 APM'!$BW104,FALSE)))</f>
        <v>151437.74112103257</v>
      </c>
      <c r="X104" s="186">
        <f>IF($A104="Quarter",HLOOKUP("Quarter"&amp;X$1,APMdata,'1 APM'!$BW104,FALSE),IF($A104="Year to date",HLOOKUP("Year to date"&amp;X$1,APMdata,'1 APM'!$BW104,FALSE),HLOOKUP($C$4&amp;X$1,APMdata,'1 APM'!$BW104,FALSE)))</f>
        <v>150478.27005916671</v>
      </c>
      <c r="Y104" s="186">
        <f>IF($A104="Quarter",HLOOKUP("Quarter"&amp;Y$1,APMdata,'1 APM'!$BW104,FALSE),IF($A104="Year to date",HLOOKUP("Year to date"&amp;Y$1,APMdata,'1 APM'!$BW104,FALSE),HLOOKUP($C$4&amp;Y$1,APMdata,'1 APM'!$BW104,FALSE)))</f>
        <v>148095.97199499997</v>
      </c>
      <c r="Z104" s="186">
        <f>IF($A104="Quarter",HLOOKUP("Quarter"&amp;Z$1,APMdata,'1 APM'!$BW104,FALSE),IF($A104="Year to date",HLOOKUP("Year to date"&amp;Z$1,APMdata,'1 APM'!$BW104,FALSE),HLOOKUP($C$4&amp;Z$1,APMdata,'1 APM'!$BW104,FALSE)))</f>
        <v>144107.59548683002</v>
      </c>
      <c r="AA104" s="186">
        <f>IF($A104="Quarter",HLOOKUP("Quarter"&amp;AA$1,APMdata,'1 APM'!$BW104,FALSE),IF($A104="Year to date",HLOOKUP("Year to date"&amp;AA$1,APMdata,'1 APM'!$BW104,FALSE),HLOOKUP($C$4&amp;AA$1,APMdata,'1 APM'!$BW104,FALSE)))</f>
        <v>143616.04389999999</v>
      </c>
      <c r="AB104" s="186">
        <f>IF($A104="Quarter",HLOOKUP("Quarter"&amp;AB$1,APMdata,'1 APM'!$BW104,FALSE),IF($A104="Year to date",HLOOKUP("Year to date"&amp;AB$1,APMdata,'1 APM'!$BW104,FALSE),HLOOKUP($C$4&amp;AB$1,APMdata,'1 APM'!$BW104,FALSE)))</f>
        <v>141855.34537805003</v>
      </c>
      <c r="AC104" s="186">
        <f>IF($A104="Quarter",HLOOKUP("Quarter"&amp;AC$1,APMdata,'1 APM'!$BW104,FALSE),IF($A104="Year to date",HLOOKUP("Year to date"&amp;AC$1,APMdata,'1 APM'!$BW104,FALSE),HLOOKUP($C$4&amp;AC$1,APMdata,'1 APM'!$BW104,FALSE)))</f>
        <v>139184</v>
      </c>
      <c r="AD104" s="186">
        <f>IF($A104="Quarter",HLOOKUP("Quarter"&amp;AD$1,APMdata,'1 APM'!$BW104,FALSE),IF($A104="Year to date",HLOOKUP("Year to date"&amp;AD$1,APMdata,'1 APM'!$BW104,FALSE),HLOOKUP($C$4&amp;AD$1,APMdata,'1 APM'!$BW104,FALSE)))</f>
        <v>130393.65673367486</v>
      </c>
      <c r="AE104" s="186">
        <f>IF($A104="Quarter",HLOOKUP("Quarter"&amp;AE$1,APMdata,'1 APM'!$BW104,FALSE),IF($A104="Year to date",HLOOKUP("Year to date"&amp;AE$1,APMdata,'1 APM'!$BW104,FALSE),HLOOKUP($C$4&amp;AE$1,APMdata,'1 APM'!$BW104,FALSE)))</f>
        <v>129296.33590422102</v>
      </c>
      <c r="AF104" s="186"/>
      <c r="AG104" s="186"/>
      <c r="AH104" s="186"/>
      <c r="AI104" s="186"/>
      <c r="AJ104" s="186"/>
      <c r="AK104" s="191"/>
      <c r="AL104" s="186"/>
      <c r="AM104" s="191"/>
      <c r="AN104" s="186"/>
      <c r="AO104" s="191"/>
      <c r="AP104" s="186"/>
      <c r="AQ104" s="191"/>
      <c r="AR104" s="186"/>
      <c r="AS104" s="191"/>
      <c r="AT104" s="186"/>
      <c r="AU104" s="191"/>
      <c r="AV104" s="186"/>
      <c r="AW104" s="191"/>
      <c r="AX104" s="186"/>
      <c r="AY104" s="191"/>
      <c r="AZ104" s="186"/>
      <c r="BA104" s="191"/>
      <c r="BB104" s="186"/>
      <c r="BC104" s="191"/>
      <c r="BD104" s="186"/>
      <c r="BE104" s="186"/>
      <c r="BF104" s="186"/>
      <c r="BG104" s="186"/>
      <c r="BH104" s="186"/>
      <c r="BI104" s="186"/>
      <c r="BJ104" s="186"/>
      <c r="BK104" s="186"/>
      <c r="BL104" s="186"/>
      <c r="BM104" s="186"/>
      <c r="BN104" s="186"/>
      <c r="BO104" s="186"/>
      <c r="BP104" s="186"/>
      <c r="BQ104" s="186"/>
      <c r="BR104" s="186"/>
      <c r="BS104" s="186"/>
      <c r="BT104" s="186"/>
      <c r="BU104" s="186"/>
      <c r="BV104" s="186"/>
      <c r="BW104">
        <v>104</v>
      </c>
    </row>
    <row r="105" spans="1:75" ht="12.75" customHeight="1">
      <c r="A105" t="s">
        <v>208</v>
      </c>
      <c r="B105" s="180"/>
      <c r="C105" s="183" t="s">
        <v>254</v>
      </c>
      <c r="D105" s="186">
        <f>IF($A105="Quarter",HLOOKUP("Quarter"&amp;D$1,APMdata,'1 APM'!$BW105,FALSE),IF($A105="Year to date",HLOOKUP("Year to date"&amp;D$1,APMdata,'1 APM'!$BW105,FALSE),HLOOKUP($C$4&amp;D$1,APMdata,'1 APM'!$BW105,FALSE)))</f>
        <v>217088.16669646502</v>
      </c>
      <c r="E105" s="186">
        <f>IF($A105="Quarter",HLOOKUP("Quarter"&amp;E$1,APMdata,'1 APM'!$BW105,FALSE),IF($A105="Year to date",HLOOKUP("Year to date"&amp;E$1,APMdata,'1 APM'!$BW105,FALSE),HLOOKUP($C$4&amp;E$1,APMdata,'1 APM'!$BW105,FALSE)))</f>
        <v>215133.63269312505</v>
      </c>
      <c r="F105" s="186">
        <f>IF($A105="Quarter",HLOOKUP("Quarter"&amp;F$1,APMdata,'1 APM'!$BW105,FALSE),IF($A105="Year to date",HLOOKUP("Year to date"&amp;F$1,APMdata,'1 APM'!$BW105,FALSE),HLOOKUP($C$4&amp;F$1,APMdata,'1 APM'!$BW105,FALSE)))</f>
        <v>214432.78917340998</v>
      </c>
      <c r="G105" s="186">
        <f>IF($A105="Quarter",HLOOKUP("Quarter"&amp;G$1,APMdata,'1 APM'!$BW105,FALSE),IF($A105="Year to date",HLOOKUP("Year to date"&amp;G$1,APMdata,'1 APM'!$BW105,FALSE),HLOOKUP($C$4&amp;G$1,APMdata,'1 APM'!$BW105,FALSE)))</f>
        <v>216023.71539836004</v>
      </c>
      <c r="H105" s="186">
        <f>IF($A105="Quarter",HLOOKUP("Quarter"&amp;H$1,APMdata,'1 APM'!$BW105,FALSE),IF($A105="Year to date",HLOOKUP("Year to date"&amp;H$1,APMdata,'1 APM'!$BW105,FALSE),HLOOKUP($C$4&amp;H$1,APMdata,'1 APM'!$BW105,FALSE)))</f>
        <v>214785</v>
      </c>
      <c r="I105" s="186">
        <f>IF($A105="Quarter",HLOOKUP("Quarter"&amp;I$1,APMdata,'1 APM'!$BW105,FALSE),IF($A105="Year to date",HLOOKUP("Year to date"&amp;I$1,APMdata,'1 APM'!$BW105,FALSE),HLOOKUP($C$4&amp;I$1,APMdata,'1 APM'!$BW105,FALSE)))</f>
        <v>211111.92943126004</v>
      </c>
      <c r="J105" s="186">
        <f>IF($A105="Quarter",HLOOKUP("Quarter"&amp;J$1,APMdata,'1 APM'!$BW105,FALSE),IF($A105="Year to date",HLOOKUP("Year to date"&amp;J$1,APMdata,'1 APM'!$BW105,FALSE),HLOOKUP($C$4&amp;J$1,APMdata,'1 APM'!$BW105,FALSE)))</f>
        <v>203463.84299999999</v>
      </c>
      <c r="K105" s="186">
        <f>IF($A105="Quarter",HLOOKUP("Quarter"&amp;K$1,APMdata,'1 APM'!$BW105,FALSE),IF($A105="Year to date",HLOOKUP("Year to date"&amp;K$1,APMdata,'1 APM'!$BW105,FALSE),HLOOKUP($C$4&amp;K$1,APMdata,'1 APM'!$BW105,FALSE)))</f>
        <v>188925.37292203499</v>
      </c>
      <c r="L105" s="186">
        <f>IF($A105="Quarter",HLOOKUP("Quarter"&amp;L$1,APMdata,'1 APM'!$BW105,FALSE),IF($A105="Year to date",HLOOKUP("Year to date"&amp;L$1,APMdata,'1 APM'!$BW105,FALSE),HLOOKUP($C$4&amp;L$1,APMdata,'1 APM'!$BW105,FALSE)))</f>
        <v>186046.71927955496</v>
      </c>
      <c r="M105" s="186">
        <f>IF($A105="Quarter",HLOOKUP("Quarter"&amp;M$1,APMdata,'1 APM'!$BW105,FALSE),IF($A105="Year to date",HLOOKUP("Year to date"&amp;M$1,APMdata,'1 APM'!$BW105,FALSE),HLOOKUP($C$4&amp;M$1,APMdata,'1 APM'!$BW105,FALSE)))</f>
        <v>178304.42908763498</v>
      </c>
      <c r="N105" s="186">
        <f>IF($A105="Quarter",HLOOKUP("Quarter"&amp;N$1,APMdata,'1 APM'!$BW105,FALSE),IF($A105="Year to date",HLOOKUP("Year to date"&amp;N$1,APMdata,'1 APM'!$BW105,FALSE),HLOOKUP($C$4&amp;N$1,APMdata,'1 APM'!$BW105,FALSE)))</f>
        <v>175473.86468103994</v>
      </c>
      <c r="O105" s="186">
        <f>IF($A105="Quarter",HLOOKUP("Quarter"&amp;O$1,APMdata,'1 APM'!$BW105,FALSE),IF($A105="Year to date",HLOOKUP("Year to date"&amp;O$1,APMdata,'1 APM'!$BW105,FALSE),HLOOKUP($C$4&amp;O$1,APMdata,'1 APM'!$BW105,FALSE)))</f>
        <v>175031.61343833996</v>
      </c>
      <c r="P105" s="186">
        <f>IF($A105="Quarter",HLOOKUP("Quarter"&amp;P$1,APMdata,'1 APM'!$BW105,FALSE),IF($A105="Year to date",HLOOKUP("Year to date"&amp;P$1,APMdata,'1 APM'!$BW105,FALSE),HLOOKUP($C$4&amp;P$1,APMdata,'1 APM'!$BW105,FALSE)))</f>
        <v>172612.36313489999</v>
      </c>
      <c r="Q105" s="186">
        <f>IF($A105="Quarter",HLOOKUP("Quarter"&amp;Q$1,APMdata,'1 APM'!$BW105,FALSE),IF($A105="Year to date",HLOOKUP("Year to date"&amp;Q$1,APMdata,'1 APM'!$BW105,FALSE),HLOOKUP($C$4&amp;Q$1,APMdata,'1 APM'!$BW105,FALSE)))</f>
        <v>170161.27701429999</v>
      </c>
      <c r="R105" s="186">
        <f>IF($A105="Quarter",HLOOKUP("Quarter"&amp;R$1,APMdata,'1 APM'!$BW105,FALSE),IF($A105="Year to date",HLOOKUP("Year to date"&amp;R$1,APMdata,'1 APM'!$BW105,FALSE),HLOOKUP($C$4&amp;R$1,APMdata,'1 APM'!$BW105,FALSE)))</f>
        <v>170731.44979156498</v>
      </c>
      <c r="S105" s="186">
        <f>IF($A105="Quarter",HLOOKUP("Quarter"&amp;S$1,APMdata,'1 APM'!$BW105,FALSE),IF($A105="Year to date",HLOOKUP("Year to date"&amp;S$1,APMdata,'1 APM'!$BW105,FALSE),HLOOKUP($C$4&amp;S$1,APMdata,'1 APM'!$BW105,FALSE)))</f>
        <v>169956.78453886497</v>
      </c>
      <c r="T105" s="186">
        <f>IF($A105="Quarter",HLOOKUP("Quarter"&amp;T$1,APMdata,'1 APM'!$BW105,FALSE),IF($A105="Year to date",HLOOKUP("Year to date"&amp;T$1,APMdata,'1 APM'!$BW105,FALSE),HLOOKUP($C$4&amp;T$1,APMdata,'1 APM'!$BW105,FALSE)))</f>
        <v>164389.02551002504</v>
      </c>
      <c r="U105" s="186">
        <f>IF($A105="Quarter",HLOOKUP("Quarter"&amp;U$1,APMdata,'1 APM'!$BW105,FALSE),IF($A105="Year to date",HLOOKUP("Year to date"&amp;U$1,APMdata,'1 APM'!$BW105,FALSE),HLOOKUP($C$4&amp;U$1,APMdata,'1 APM'!$BW105,FALSE)))</f>
        <v>157619.95506677512</v>
      </c>
      <c r="V105" s="186">
        <f>IF($A105="Quarter",HLOOKUP("Quarter"&amp;V$1,APMdata,'1 APM'!$BW105,FALSE),IF($A105="Year to date",HLOOKUP("Year to date"&amp;V$1,APMdata,'1 APM'!$BW105,FALSE),HLOOKUP($C$4&amp;V$1,APMdata,'1 APM'!$BW105,FALSE)))</f>
        <v>154887.75179166521</v>
      </c>
      <c r="W105" s="186">
        <f>IF($A105="Quarter",HLOOKUP("Quarter"&amp;W$1,APMdata,'1 APM'!$BW105,FALSE),IF($A105="Year to date",HLOOKUP("Year to date"&amp;W$1,APMdata,'1 APM'!$BW105,FALSE),HLOOKUP($C$4&amp;W$1,APMdata,'1 APM'!$BW105,FALSE)))</f>
        <v>154779.51024706519</v>
      </c>
      <c r="X105" s="186">
        <f>IF($A105="Quarter",HLOOKUP("Quarter"&amp;X$1,APMdata,'1 APM'!$BW105,FALSE),IF($A105="Year to date",HLOOKUP("Year to date"&amp;X$1,APMdata,'1 APM'!$BW105,FALSE),HLOOKUP($C$4&amp;X$1,APMdata,'1 APM'!$BW105,FALSE)))</f>
        <v>150658.33409875009</v>
      </c>
      <c r="Y105" s="186">
        <f>IF($A105="Quarter",HLOOKUP("Quarter"&amp;Y$1,APMdata,'1 APM'!$BW105,FALSE),IF($A105="Year to date",HLOOKUP("Year to date"&amp;Y$1,APMdata,'1 APM'!$BW105,FALSE),HLOOKUP($C$4&amp;Y$1,APMdata,'1 APM'!$BW105,FALSE)))</f>
        <v>148095.97199499997</v>
      </c>
      <c r="Z105" s="186">
        <f>IF($A105="Quarter",HLOOKUP("Quarter"&amp;Z$1,APMdata,'1 APM'!$BW105,FALSE),IF($A105="Year to date",HLOOKUP("Year to date"&amp;Z$1,APMdata,'1 APM'!$BW105,FALSE),HLOOKUP($C$4&amp;Z$1,APMdata,'1 APM'!$BW105,FALSE)))</f>
        <v>147485.97064999997</v>
      </c>
      <c r="AA105" s="186">
        <f>IF($A105="Quarter",HLOOKUP("Quarter"&amp;AA$1,APMdata,'1 APM'!$BW105,FALSE),IF($A105="Year to date",HLOOKUP("Year to date"&amp;AA$1,APMdata,'1 APM'!$BW105,FALSE),HLOOKUP($C$4&amp;AA$1,APMdata,'1 APM'!$BW105,FALSE)))</f>
        <v>148047.77230000001</v>
      </c>
      <c r="AB105" s="186">
        <f>IF($A105="Quarter",HLOOKUP("Quarter"&amp;AB$1,APMdata,'1 APM'!$BW105,FALSE),IF($A105="Year to date",HLOOKUP("Year to date"&amp;AB$1,APMdata,'1 APM'!$BW105,FALSE),HLOOKUP($C$4&amp;AB$1,APMdata,'1 APM'!$BW105,FALSE)))</f>
        <v>145391.54804133001</v>
      </c>
      <c r="AC105" s="186">
        <f>IF($A105="Quarter",HLOOKUP("Quarter"&amp;AC$1,APMdata,'1 APM'!$BW105,FALSE),IF($A105="Year to date",HLOOKUP("Year to date"&amp;AC$1,APMdata,'1 APM'!$BW105,FALSE),HLOOKUP($C$4&amp;AC$1,APMdata,'1 APM'!$BW105,FALSE)))</f>
        <v>139184</v>
      </c>
      <c r="AD105" s="186">
        <f>IF($A105="Quarter",HLOOKUP("Quarter"&amp;AD$1,APMdata,'1 APM'!$BW105,FALSE),IF($A105="Year to date",HLOOKUP("Year to date"&amp;AD$1,APMdata,'1 APM'!$BW105,FALSE),HLOOKUP($C$4&amp;AD$1,APMdata,'1 APM'!$BW105,FALSE)))</f>
        <v>135675.52944625507</v>
      </c>
      <c r="AE105" s="186">
        <f>IF($A105="Quarter",HLOOKUP("Quarter"&amp;AE$1,APMdata,'1 APM'!$BW105,FALSE),IF($A105="Year to date",HLOOKUP("Year to date"&amp;AE$1,APMdata,'1 APM'!$BW105,FALSE),HLOOKUP($C$4&amp;AE$1,APMdata,'1 APM'!$BW105,FALSE)))</f>
        <v>133711.11239318002</v>
      </c>
      <c r="AF105" s="186"/>
      <c r="AG105" s="186"/>
      <c r="AH105" s="186"/>
      <c r="AI105" s="186"/>
      <c r="AJ105" s="191"/>
      <c r="AK105" s="186"/>
      <c r="AL105" s="186"/>
      <c r="AM105" s="186"/>
      <c r="AN105" s="186"/>
      <c r="AO105" s="186"/>
      <c r="AP105" s="186"/>
      <c r="AQ105" s="186"/>
      <c r="AR105" s="186"/>
      <c r="AS105" s="186"/>
      <c r="AT105" s="186"/>
      <c r="AU105" s="186"/>
      <c r="AV105" s="186"/>
      <c r="AW105" s="186"/>
      <c r="AX105" s="186"/>
      <c r="AY105" s="186"/>
      <c r="AZ105" s="186"/>
      <c r="BA105" s="186"/>
      <c r="BB105" s="191"/>
      <c r="BC105" s="186"/>
      <c r="BD105" s="191"/>
      <c r="BE105" s="186"/>
      <c r="BF105" s="186"/>
      <c r="BG105" s="186"/>
      <c r="BH105" s="186"/>
      <c r="BI105" s="186"/>
      <c r="BJ105" s="186"/>
      <c r="BK105" s="186"/>
      <c r="BL105" s="186"/>
      <c r="BM105" s="186"/>
      <c r="BN105" s="186"/>
      <c r="BO105" s="186"/>
      <c r="BP105" s="186"/>
      <c r="BQ105" s="186"/>
      <c r="BR105" s="186"/>
      <c r="BS105" s="186"/>
      <c r="BT105" s="186"/>
      <c r="BU105" s="186"/>
      <c r="BV105" s="186"/>
      <c r="BW105">
        <v>105</v>
      </c>
    </row>
    <row r="106" spans="1:75" ht="12.75" customHeight="1">
      <c r="B106" s="180"/>
      <c r="C106" s="183"/>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1"/>
      <c r="AJ106" s="191"/>
      <c r="AK106" s="191"/>
      <c r="AL106" s="186"/>
      <c r="AM106" s="191"/>
      <c r="AN106" s="186"/>
      <c r="AO106" s="191"/>
      <c r="AP106" s="186"/>
      <c r="AQ106" s="191"/>
      <c r="AR106" s="186"/>
      <c r="AS106" s="191"/>
      <c r="AT106" s="186"/>
      <c r="AU106" s="191"/>
      <c r="AV106" s="186"/>
      <c r="AW106" s="191"/>
      <c r="AX106" s="186"/>
      <c r="AY106" s="191"/>
      <c r="AZ106" s="186"/>
      <c r="BA106" s="191"/>
      <c r="BB106" s="191"/>
      <c r="BC106" s="191"/>
      <c r="BD106" s="191"/>
      <c r="BE106" s="191"/>
      <c r="BF106" s="191"/>
      <c r="BG106" s="191"/>
      <c r="BH106" s="191"/>
      <c r="BI106" s="191"/>
      <c r="BJ106" s="191"/>
      <c r="BK106" s="191"/>
      <c r="BL106" s="191"/>
      <c r="BM106" s="191"/>
      <c r="BN106" s="191"/>
      <c r="BO106" s="191"/>
      <c r="BP106" s="191"/>
      <c r="BQ106" s="191"/>
      <c r="BR106" s="191"/>
      <c r="BS106" s="191"/>
      <c r="BT106" s="191"/>
      <c r="BU106" s="191"/>
      <c r="BV106" s="191"/>
      <c r="BW106">
        <v>106</v>
      </c>
    </row>
    <row r="107" spans="1:75" ht="12.75" customHeight="1">
      <c r="A107" t="s">
        <v>197</v>
      </c>
      <c r="B107" s="180"/>
      <c r="C107" s="183" t="s">
        <v>101</v>
      </c>
      <c r="D107" s="186">
        <f>IF($A107="Quarter",HLOOKUP("Quarter"&amp;D$1,APMdata,'1 APM'!$BW107,FALSE),IF($A107="Year to date",HLOOKUP("Year to date"&amp;D$1,APMdata,'1 APM'!$BW107,FALSE),HLOOKUP($C$4&amp;D$1,APMdata,'1 APM'!$BW107,FALSE)))</f>
        <v>218640.48545774998</v>
      </c>
      <c r="E107" s="186">
        <f>IF($A107="Quarter",HLOOKUP("Quarter"&amp;E$1,APMdata,'1 APM'!$BW107,FALSE),IF($A107="Year to date",HLOOKUP("Year to date"&amp;E$1,APMdata,'1 APM'!$BW107,FALSE),HLOOKUP($C$4&amp;E$1,APMdata,'1 APM'!$BW107,FALSE)))</f>
        <v>215535.84793518006</v>
      </c>
      <c r="F107" s="186">
        <f>IF($A107="Quarter",HLOOKUP("Quarter"&amp;F$1,APMdata,'1 APM'!$BW107,FALSE),IF($A107="Year to date",HLOOKUP("Year to date"&amp;F$1,APMdata,'1 APM'!$BW107,FALSE),HLOOKUP($C$4&amp;F$1,APMdata,'1 APM'!$BW107,FALSE)))</f>
        <v>214731.41745107004</v>
      </c>
      <c r="G107" s="186">
        <f>IF($A107="Quarter",HLOOKUP("Quarter"&amp;G$1,APMdata,'1 APM'!$BW107,FALSE),IF($A107="Year to date",HLOOKUP("Year to date"&amp;G$1,APMdata,'1 APM'!$BW107,FALSE),HLOOKUP($C$4&amp;G$1,APMdata,'1 APM'!$BW107,FALSE)))</f>
        <v>214134.16089574996</v>
      </c>
      <c r="H107" s="186">
        <f>IF($A107="Quarter",HLOOKUP("Quarter"&amp;H$1,APMdata,'1 APM'!$BW107,FALSE),IF($A107="Year to date",HLOOKUP("Year to date"&amp;H$1,APMdata,'1 APM'!$BW107,FALSE),HLOOKUP($C$4&amp;H$1,APMdata,'1 APM'!$BW107,FALSE)))</f>
        <v>217914</v>
      </c>
      <c r="I107" s="186">
        <f>IF($A107="Quarter",HLOOKUP("Quarter"&amp;I$1,APMdata,'1 APM'!$BW107,FALSE),IF($A107="Year to date",HLOOKUP("Year to date"&amp;I$1,APMdata,'1 APM'!$BW107,FALSE),HLOOKUP($C$4&amp;I$1,APMdata,'1 APM'!$BW107,FALSE)))</f>
        <v>211656.86505283005</v>
      </c>
      <c r="J107" s="186">
        <f>IF($A107="Quarter",HLOOKUP("Quarter"&amp;J$1,APMdata,'1 APM'!$BW107,FALSE),IF($A107="Year to date",HLOOKUP("Year to date"&amp;J$1,APMdata,'1 APM'!$BW107,FALSE),HLOOKUP($C$4&amp;J$1,APMdata,'1 APM'!$BW107,FALSE)))</f>
        <v>210566.99380969006</v>
      </c>
      <c r="K107" s="186">
        <f>IF($A107="Quarter",HLOOKUP("Quarter"&amp;K$1,APMdata,'1 APM'!$BW107,FALSE),IF($A107="Year to date",HLOOKUP("Year to date"&amp;K$1,APMdata,'1 APM'!$BW107,FALSE),HLOOKUP($C$4&amp;K$1,APMdata,'1 APM'!$BW107,FALSE)))</f>
        <v>186032.67006503002</v>
      </c>
      <c r="L107" s="186">
        <f>IF($A107="Quarter",HLOOKUP("Quarter"&amp;L$1,APMdata,'1 APM'!$BW107,FALSE),IF($A107="Year to date",HLOOKUP("Year to date"&amp;L$1,APMdata,'1 APM'!$BW107,FALSE),HLOOKUP($C$4&amp;L$1,APMdata,'1 APM'!$BW107,FALSE)))</f>
        <v>191818.07577903997</v>
      </c>
      <c r="M107" s="186">
        <f>IF($A107="Quarter",HLOOKUP("Quarter"&amp;M$1,APMdata,'1 APM'!$BW107,FALSE),IF($A107="Year to date",HLOOKUP("Year to date"&amp;M$1,APMdata,'1 APM'!$BW107,FALSE),HLOOKUP($C$4&amp;M$1,APMdata,'1 APM'!$BW107,FALSE)))</f>
        <v>180275.36278006999</v>
      </c>
      <c r="N107" s="186">
        <f>IF($A107="Quarter",HLOOKUP("Quarter"&amp;N$1,APMdata,'1 APM'!$BW107,FALSE),IF($A107="Year to date",HLOOKUP("Year to date"&amp;N$1,APMdata,'1 APM'!$BW107,FALSE),HLOOKUP($C$4&amp;N$1,APMdata,'1 APM'!$BW107,FALSE)))</f>
        <v>176333.49539519998</v>
      </c>
      <c r="O107" s="186">
        <f>IF($A107="Quarter",HLOOKUP("Quarter"&amp;O$1,APMdata,'1 APM'!$BW107,FALSE),IF($A107="Year to date",HLOOKUP("Year to date"&amp;O$1,APMdata,'1 APM'!$BW107,FALSE),HLOOKUP($C$4&amp;O$1,APMdata,'1 APM'!$BW107,FALSE)))</f>
        <v>174614.23396687992</v>
      </c>
      <c r="P107" s="186">
        <f>IF($A107="Quarter",HLOOKUP("Quarter"&amp;P$1,APMdata,'1 APM'!$BW107,FALSE),IF($A107="Year to date",HLOOKUP("Year to date"&amp;P$1,APMdata,'1 APM'!$BW107,FALSE),HLOOKUP($C$4&amp;P$1,APMdata,'1 APM'!$BW107,FALSE)))</f>
        <v>175448.9929098</v>
      </c>
      <c r="Q107" s="186">
        <f>IF($A107="Quarter",HLOOKUP("Quarter"&amp;Q$1,APMdata,'1 APM'!$BW107,FALSE),IF($A107="Year to date",HLOOKUP("Year to date"&amp;Q$1,APMdata,'1 APM'!$BW107,FALSE),HLOOKUP($C$4&amp;Q$1,APMdata,'1 APM'!$BW107,FALSE)))</f>
        <v>169775.73335999995</v>
      </c>
      <c r="R107" s="186">
        <f>IF($A107="Quarter",HLOOKUP("Quarter"&amp;R$1,APMdata,'1 APM'!$BW107,FALSE),IF($A107="Year to date",HLOOKUP("Year to date"&amp;R$1,APMdata,'1 APM'!$BW107,FALSE),HLOOKUP($C$4&amp;R$1,APMdata,'1 APM'!$BW107,FALSE)))</f>
        <v>170418.51827761999</v>
      </c>
      <c r="S107" s="186">
        <f>IF($A107="Quarter",HLOOKUP("Quarter"&amp;S$1,APMdata,'1 APM'!$BW107,FALSE),IF($A107="Year to date",HLOOKUP("Year to date"&amp;S$1,APMdata,'1 APM'!$BW107,FALSE),HLOOKUP($C$4&amp;S$1,APMdata,'1 APM'!$BW107,FALSE)))</f>
        <v>170916.07891452996</v>
      </c>
      <c r="T107" s="186">
        <f>IF($A107="Quarter",HLOOKUP("Quarter"&amp;T$1,APMdata,'1 APM'!$BW107,FALSE),IF($A107="Year to date",HLOOKUP("Year to date"&amp;T$1,APMdata,'1 APM'!$BW107,FALSE),HLOOKUP($C$4&amp;T$1,APMdata,'1 APM'!$BW107,FALSE)))</f>
        <v>168997.49016320001</v>
      </c>
      <c r="U107" s="186">
        <f>IF($A107="Quarter",HLOOKUP("Quarter"&amp;U$1,APMdata,'1 APM'!$BW107,FALSE),IF($A107="Year to date",HLOOKUP("Year to date"&amp;U$1,APMdata,'1 APM'!$BW107,FALSE),HLOOKUP($C$4&amp;U$1,APMdata,'1 APM'!$BW107,FALSE)))</f>
        <v>159646.67768410599</v>
      </c>
      <c r="V107" s="186">
        <f>IF($A107="Quarter",HLOOKUP("Quarter"&amp;V$1,APMdata,'1 APM'!$BW107,FALSE),IF($A107="Year to date",HLOOKUP("Year to date"&amp;V$1,APMdata,'1 APM'!$BW107,FALSE),HLOOKUP($C$4&amp;V$1,APMdata,'1 APM'!$BW107,FALSE)))</f>
        <v>155459.3492767002</v>
      </c>
      <c r="W107" s="186">
        <f>IF($A107="Quarter",HLOOKUP("Quarter"&amp;W$1,APMdata,'1 APM'!$BW107,FALSE),IF($A107="Year to date",HLOOKUP("Year to date"&amp;W$1,APMdata,'1 APM'!$BW107,FALSE),HLOOKUP($C$4&amp;W$1,APMdata,'1 APM'!$BW107,FALSE)))</f>
        <v>154316.1543066302</v>
      </c>
      <c r="X107" s="186">
        <f>IF($A107="Quarter",HLOOKUP("Quarter"&amp;X$1,APMdata,'1 APM'!$BW107,FALSE),IF($A107="Year to date",HLOOKUP("Year to date"&amp;X$1,APMdata,'1 APM'!$BW107,FALSE),HLOOKUP($C$4&amp;X$1,APMdata,'1 APM'!$BW107,FALSE)))</f>
        <v>155242.86618750019</v>
      </c>
      <c r="Y107" s="186">
        <f>IF($A107="Quarter",HLOOKUP("Quarter"&amp;Y$1,APMdata,'1 APM'!$BW107,FALSE),IF($A107="Year to date",HLOOKUP("Year to date"&amp;Y$1,APMdata,'1 APM'!$BW107,FALSE),HLOOKUP($C$4&amp;Y$1,APMdata,'1 APM'!$BW107,FALSE)))</f>
        <v>150118.14197999999</v>
      </c>
      <c r="Z107" s="186">
        <f>IF($A107="Quarter",HLOOKUP("Quarter"&amp;Z$1,APMdata,'1 APM'!$BW107,FALSE),IF($A107="Year to date",HLOOKUP("Year to date"&amp;Z$1,APMdata,'1 APM'!$BW107,FALSE),HLOOKUP($C$4&amp;Z$1,APMdata,'1 APM'!$BW107,FALSE)))</f>
        <v>146073.80200999998</v>
      </c>
      <c r="AA107" s="186">
        <f>IF($A107="Quarter",HLOOKUP("Quarter"&amp;AA$1,APMdata,'1 APM'!$BW107,FALSE),IF($A107="Year to date",HLOOKUP("Year to date"&amp;AA$1,APMdata,'1 APM'!$BW107,FALSE),HLOOKUP($C$4&amp;AA$1,APMdata,'1 APM'!$BW107,FALSE)))</f>
        <v>148898.13930000001</v>
      </c>
      <c r="AB107" s="186">
        <f>IF($A107="Quarter",HLOOKUP("Quarter"&amp;AB$1,APMdata,'1 APM'!$BW107,FALSE),IF($A107="Year to date",HLOOKUP("Year to date"&amp;AB$1,APMdata,'1 APM'!$BW107,FALSE),HLOOKUP($C$4&amp;AB$1,APMdata,'1 APM'!$BW107,FALSE)))</f>
        <v>147197.40538354</v>
      </c>
      <c r="AC107" s="186">
        <f>IF($A107="Quarter",HLOOKUP("Quarter"&amp;AC$1,APMdata,'1 APM'!$BW107,FALSE),IF($A107="Year to date",HLOOKUP("Year to date"&amp;AC$1,APMdata,'1 APM'!$BW107,FALSE),HLOOKUP($C$4&amp;AC$1,APMdata,'1 APM'!$BW107,FALSE)))</f>
        <v>143586</v>
      </c>
      <c r="AD107" s="186">
        <f>IF($A107="Quarter",HLOOKUP("Quarter"&amp;AD$1,APMdata,'1 APM'!$BW107,FALSE),IF($A107="Year to date",HLOOKUP("Year to date"&amp;AD$1,APMdata,'1 APM'!$BW107,FALSE),HLOOKUP($C$4&amp;AD$1,APMdata,'1 APM'!$BW107,FALSE)))</f>
        <v>134782.94005149015</v>
      </c>
      <c r="AE107" s="186">
        <f>IF($A107="Quarter",HLOOKUP("Quarter"&amp;AE$1,APMdata,'1 APM'!$BW107,FALSE),IF($A107="Year to date",HLOOKUP("Year to date"&amp;AE$1,APMdata,'1 APM'!$BW107,FALSE),HLOOKUP($C$4&amp;AE$1,APMdata,'1 APM'!$BW107,FALSE)))</f>
        <v>136568.11884102001</v>
      </c>
      <c r="AF107" s="186"/>
      <c r="AG107" s="191"/>
      <c r="AH107" s="186"/>
      <c r="AI107" s="191"/>
      <c r="AJ107" s="186"/>
      <c r="AK107" s="191"/>
      <c r="AL107" s="186"/>
      <c r="AM107" s="191"/>
      <c r="AN107" s="186"/>
      <c r="AO107" s="191"/>
      <c r="AP107" s="186"/>
      <c r="AQ107" s="191"/>
      <c r="AR107" s="186"/>
      <c r="AS107" s="191"/>
      <c r="AT107" s="186"/>
      <c r="AU107" s="191"/>
      <c r="AV107" s="186"/>
      <c r="AW107" s="191"/>
      <c r="AX107" s="186"/>
      <c r="AY107" s="191"/>
      <c r="AZ107" s="186"/>
      <c r="BA107" s="191"/>
      <c r="BB107" s="186"/>
      <c r="BC107" s="191"/>
      <c r="BD107" s="186"/>
      <c r="BE107" s="191"/>
      <c r="BF107" s="186"/>
      <c r="BG107" s="191"/>
      <c r="BH107" s="191"/>
      <c r="BI107" s="191"/>
      <c r="BJ107" s="191"/>
      <c r="BK107" s="191"/>
      <c r="BL107" s="191"/>
      <c r="BM107" s="191"/>
      <c r="BN107" s="191"/>
      <c r="BO107" s="191"/>
      <c r="BP107" s="191"/>
      <c r="BQ107" s="191"/>
      <c r="BR107" s="191"/>
      <c r="BS107" s="191"/>
      <c r="BT107" s="191"/>
      <c r="BU107" s="191"/>
      <c r="BV107" s="191"/>
      <c r="BW107">
        <v>107</v>
      </c>
    </row>
    <row r="108" spans="1:75" ht="12.75" customHeight="1">
      <c r="A108" t="s">
        <v>197</v>
      </c>
      <c r="B108" s="180"/>
      <c r="C108" s="197" t="s">
        <v>217</v>
      </c>
      <c r="D108" s="186">
        <f>IF($A108="Quarter",HLOOKUP("Quarter"&amp;D$1,APMdata,'1 APM'!$BW108,FALSE),IF($A108="Year to date",HLOOKUP("Year to date"&amp;D$1,APMdata,'1 APM'!$BW108,FALSE),HLOOKUP($C$4&amp;D$1,APMdata,'1 APM'!$BW108,FALSE)))</f>
        <v>79018.885999999999</v>
      </c>
      <c r="E108" s="186">
        <f>IF($A108="Quarter",HLOOKUP("Quarter"&amp;E$1,APMdata,'1 APM'!$BW108,FALSE),IF($A108="Year to date",HLOOKUP("Year to date"&amp;E$1,APMdata,'1 APM'!$BW108,FALSE),HLOOKUP($C$4&amp;E$1,APMdata,'1 APM'!$BW108,FALSE)))</f>
        <v>76984.331000000006</v>
      </c>
      <c r="F108" s="186">
        <f>IF($A108="Quarter",HLOOKUP("Quarter"&amp;F$1,APMdata,'1 APM'!$BW108,FALSE),IF($A108="Year to date",HLOOKUP("Year to date"&amp;F$1,APMdata,'1 APM'!$BW108,FALSE),HLOOKUP($C$4&amp;F$1,APMdata,'1 APM'!$BW108,FALSE)))</f>
        <v>76851.884000000005</v>
      </c>
      <c r="G108" s="186">
        <f>IF($A108="Quarter",HLOOKUP("Quarter"&amp;G$1,APMdata,'1 APM'!$BW108,FALSE),IF($A108="Year to date",HLOOKUP("Year to date"&amp;G$1,APMdata,'1 APM'!$BW108,FALSE),HLOOKUP($C$4&amp;G$1,APMdata,'1 APM'!$BW108,FALSE)))</f>
        <v>76961</v>
      </c>
      <c r="H108" s="186">
        <f>IF($A108="Quarter",HLOOKUP("Quarter"&amp;H$1,APMdata,'1 APM'!$BW108,FALSE),IF($A108="Year to date",HLOOKUP("Year to date"&amp;H$1,APMdata,'1 APM'!$BW108,FALSE),HLOOKUP($C$4&amp;H$1,APMdata,'1 APM'!$BW108,FALSE)))</f>
        <v>76707</v>
      </c>
      <c r="I108" s="186">
        <f>IF($A108="Quarter",HLOOKUP("Quarter"&amp;I$1,APMdata,'1 APM'!$BW108,FALSE),IF($A108="Year to date",HLOOKUP("Year to date"&amp;I$1,APMdata,'1 APM'!$BW108,FALSE),HLOOKUP($C$4&amp;I$1,APMdata,'1 APM'!$BW108,FALSE)))</f>
        <v>69901.22</v>
      </c>
      <c r="J108" s="186">
        <f>IF($A108="Quarter",HLOOKUP("Quarter"&amp;J$1,APMdata,'1 APM'!$BW108,FALSE),IF($A108="Year to date",HLOOKUP("Year to date"&amp;J$1,APMdata,'1 APM'!$BW108,FALSE),HLOOKUP($C$4&amp;J$1,APMdata,'1 APM'!$BW108,FALSE)))</f>
        <v>67952</v>
      </c>
      <c r="K108" s="186">
        <f>IF($A108="Quarter",HLOOKUP("Quarter"&amp;K$1,APMdata,'1 APM'!$BW108,FALSE),IF($A108="Year to date",HLOOKUP("Year to date"&amp;K$1,APMdata,'1 APM'!$BW108,FALSE),HLOOKUP($C$4&amp;K$1,APMdata,'1 APM'!$BW108,FALSE)))</f>
        <v>66368.712343220017</v>
      </c>
      <c r="L108" s="186">
        <f>IF($A108="Quarter",HLOOKUP("Quarter"&amp;L$1,APMdata,'1 APM'!$BW108,FALSE),IF($A108="Year to date",HLOOKUP("Year to date"&amp;L$1,APMdata,'1 APM'!$BW108,FALSE),HLOOKUP($C$4&amp;L$1,APMdata,'1 APM'!$BW108,FALSE)))</f>
        <v>64155.866513929999</v>
      </c>
      <c r="M108" s="186">
        <f>IF($A108="Quarter",HLOOKUP("Quarter"&amp;M$1,APMdata,'1 APM'!$BW108,FALSE),IF($A108="Year to date",HLOOKUP("Year to date"&amp;M$1,APMdata,'1 APM'!$BW108,FALSE),HLOOKUP($C$4&amp;M$1,APMdata,'1 APM'!$BW108,FALSE)))</f>
        <v>63903.431429839999</v>
      </c>
      <c r="N108" s="186">
        <f>IF($A108="Quarter",HLOOKUP("Quarter"&amp;N$1,APMdata,'1 APM'!$BW108,FALSE),IF($A108="Year to date",HLOOKUP("Year to date"&amp;N$1,APMdata,'1 APM'!$BW108,FALSE),HLOOKUP($C$4&amp;N$1,APMdata,'1 APM'!$BW108,FALSE)))</f>
        <v>63909.563371020013</v>
      </c>
      <c r="O108" s="186">
        <f>IF($A108="Quarter",HLOOKUP("Quarter"&amp;O$1,APMdata,'1 APM'!$BW108,FALSE),IF($A108="Year to date",HLOOKUP("Year to date"&amp;O$1,APMdata,'1 APM'!$BW108,FALSE),HLOOKUP($C$4&amp;O$1,APMdata,'1 APM'!$BW108,FALSE)))</f>
        <v>63062.115808400005</v>
      </c>
      <c r="P108" s="186">
        <f>IF($A108="Quarter",HLOOKUP("Quarter"&amp;P$1,APMdata,'1 APM'!$BW108,FALSE),IF($A108="Year to date",HLOOKUP("Year to date"&amp;P$1,APMdata,'1 APM'!$BW108,FALSE),HLOOKUP($C$4&amp;P$1,APMdata,'1 APM'!$BW108,FALSE)))</f>
        <v>62206.720780679978</v>
      </c>
      <c r="Q108" s="186">
        <f>IF($A108="Quarter",HLOOKUP("Quarter"&amp;Q$1,APMdata,'1 APM'!$BW108,FALSE),IF($A108="Year to date",HLOOKUP("Year to date"&amp;Q$1,APMdata,'1 APM'!$BW108,FALSE),HLOOKUP($C$4&amp;Q$1,APMdata,'1 APM'!$BW108,FALSE)))</f>
        <v>61178.35789729996</v>
      </c>
      <c r="R108" s="186">
        <f>IF($A108="Quarter",HLOOKUP("Quarter"&amp;R$1,APMdata,'1 APM'!$BW108,FALSE),IF($A108="Year to date",HLOOKUP("Year to date"&amp;R$1,APMdata,'1 APM'!$BW108,FALSE),HLOOKUP($C$4&amp;R$1,APMdata,'1 APM'!$BW108,FALSE)))</f>
        <v>56589.841123639992</v>
      </c>
      <c r="S108" s="186">
        <f>IF($A108="Quarter",HLOOKUP("Quarter"&amp;S$1,APMdata,'1 APM'!$BW108,FALSE),IF($A108="Year to date",HLOOKUP("Year to date"&amp;S$1,APMdata,'1 APM'!$BW108,FALSE),HLOOKUP($C$4&amp;S$1,APMdata,'1 APM'!$BW108,FALSE)))</f>
        <v>54983.132871079979</v>
      </c>
      <c r="T108" s="186">
        <f>IF($A108="Quarter",HLOOKUP("Quarter"&amp;T$1,APMdata,'1 APM'!$BW108,FALSE),IF($A108="Year to date",HLOOKUP("Year to date"&amp;T$1,APMdata,'1 APM'!$BW108,FALSE),HLOOKUP($C$4&amp;T$1,APMdata,'1 APM'!$BW108,FALSE)))</f>
        <v>53103.772720650006</v>
      </c>
      <c r="U108" s="186">
        <f>IF($A108="Quarter",HLOOKUP("Quarter"&amp;U$1,APMdata,'1 APM'!$BW108,FALSE),IF($A108="Year to date",HLOOKUP("Year to date"&amp;U$1,APMdata,'1 APM'!$BW108,FALSE),HLOOKUP($C$4&amp;U$1,APMdata,'1 APM'!$BW108,FALSE)))</f>
        <v>52467.159211140017</v>
      </c>
      <c r="V108" s="186">
        <f>IF($A108="Quarter",HLOOKUP("Quarter"&amp;V$1,APMdata,'1 APM'!$BW108,FALSE),IF($A108="Year to date",HLOOKUP("Year to date"&amp;V$1,APMdata,'1 APM'!$BW108,FALSE),HLOOKUP($C$4&amp;V$1,APMdata,'1 APM'!$BW108,FALSE)))</f>
        <v>51552.250821579983</v>
      </c>
      <c r="W108" s="186">
        <f>IF($A108="Quarter",HLOOKUP("Quarter"&amp;W$1,APMdata,'1 APM'!$BW108,FALSE),IF($A108="Year to date",HLOOKUP("Year to date"&amp;W$1,APMdata,'1 APM'!$BW108,FALSE),HLOOKUP($C$4&amp;W$1,APMdata,'1 APM'!$BW108,FALSE)))</f>
        <v>49903.706675649999</v>
      </c>
      <c r="X108" s="186">
        <f>IF($A108="Quarter",HLOOKUP("Quarter"&amp;X$1,APMdata,'1 APM'!$BW108,FALSE),IF($A108="Year to date",HLOOKUP("Year to date"&amp;X$1,APMdata,'1 APM'!$BW108,FALSE),HLOOKUP($C$4&amp;X$1,APMdata,'1 APM'!$BW108,FALSE)))</f>
        <v>48162.76504868998</v>
      </c>
      <c r="Y108" s="186">
        <f>IF($A108="Quarter",HLOOKUP("Quarter"&amp;Y$1,APMdata,'1 APM'!$BW108,FALSE),IF($A108="Year to date",HLOOKUP("Year to date"&amp;Y$1,APMdata,'1 APM'!$BW108,FALSE),HLOOKUP($C$4&amp;Y$1,APMdata,'1 APM'!$BW108,FALSE)))</f>
        <v>47522.061958350001</v>
      </c>
      <c r="Z108" s="186">
        <f>IF($A108="Quarter",HLOOKUP("Quarter"&amp;Z$1,APMdata,'1 APM'!$BW108,FALSE),IF($A108="Year to date",HLOOKUP("Year to date"&amp;Z$1,APMdata,'1 APM'!$BW108,FALSE),HLOOKUP($C$4&amp;Z$1,APMdata,'1 APM'!$BW108,FALSE)))</f>
        <v>46872.051399999997</v>
      </c>
      <c r="AA108" s="186">
        <f>IF($A108="Quarter",HLOOKUP("Quarter"&amp;AA$1,APMdata,'1 APM'!$BW108,FALSE),IF($A108="Year to date",HLOOKUP("Year to date"&amp;AA$1,APMdata,'1 APM'!$BW108,FALSE),HLOOKUP($C$4&amp;AA$1,APMdata,'1 APM'!$BW108,FALSE)))</f>
        <v>46153.341399999998</v>
      </c>
      <c r="AB108" s="186">
        <f>IF($A108="Quarter",HLOOKUP("Quarter"&amp;AB$1,APMdata,'1 APM'!$BW108,FALSE),IF($A108="Year to date",HLOOKUP("Year to date"&amp;AB$1,APMdata,'1 APM'!$BW108,FALSE),HLOOKUP($C$4&amp;AB$1,APMdata,'1 APM'!$BW108,FALSE)))</f>
        <v>44559.051670249995</v>
      </c>
      <c r="AC108" s="186">
        <f>IF($A108="Quarter",HLOOKUP("Quarter"&amp;AC$1,APMdata,'1 APM'!$BW108,FALSE),IF($A108="Year to date",HLOOKUP("Year to date"&amp;AC$1,APMdata,'1 APM'!$BW108,FALSE),HLOOKUP($C$4&amp;AC$1,APMdata,'1 APM'!$BW108,FALSE)))</f>
        <v>44020</v>
      </c>
      <c r="AD108" s="186">
        <f>IF($A108="Quarter",HLOOKUP("Quarter"&amp;AD$1,APMdata,'1 APM'!$BW108,FALSE),IF($A108="Year to date",HLOOKUP("Year to date"&amp;AD$1,APMdata,'1 APM'!$BW108,FALSE),HLOOKUP($C$4&amp;AD$1,APMdata,'1 APM'!$BW108,FALSE)))</f>
        <v>42630.288198770002</v>
      </c>
      <c r="AE108" s="186">
        <f>IF($A108="Quarter",HLOOKUP("Quarter"&amp;AE$1,APMdata,'1 APM'!$BW108,FALSE),IF($A108="Year to date",HLOOKUP("Year to date"&amp;AE$1,APMdata,'1 APM'!$BW108,FALSE),HLOOKUP($C$4&amp;AE$1,APMdata,'1 APM'!$BW108,FALSE)))</f>
        <v>42243.659336410004</v>
      </c>
      <c r="AF108" s="186"/>
      <c r="AG108" s="191"/>
      <c r="AH108" s="186"/>
      <c r="AI108" s="191"/>
      <c r="AJ108" s="186"/>
      <c r="AK108" s="191"/>
      <c r="AL108" s="186"/>
      <c r="AM108" s="191"/>
      <c r="AN108" s="186"/>
      <c r="AO108" s="191"/>
      <c r="AP108" s="186"/>
      <c r="AQ108" s="191"/>
      <c r="AR108" s="186"/>
      <c r="AS108" s="191"/>
      <c r="AT108" s="186"/>
      <c r="AU108" s="191"/>
      <c r="AV108" s="186"/>
      <c r="AW108" s="191"/>
      <c r="AX108" s="186"/>
      <c r="AY108" s="191"/>
      <c r="AZ108" s="186"/>
      <c r="BA108" s="191"/>
      <c r="BB108" s="186"/>
      <c r="BC108" s="191"/>
      <c r="BD108" s="186"/>
      <c r="BE108" s="191"/>
      <c r="BF108" s="186"/>
      <c r="BG108" s="191"/>
      <c r="BH108" s="191"/>
      <c r="BI108" s="191"/>
      <c r="BJ108" s="191"/>
      <c r="BK108" s="191"/>
      <c r="BL108" s="191"/>
      <c r="BM108" s="191"/>
      <c r="BN108" s="191"/>
      <c r="BO108" s="191"/>
      <c r="BP108" s="191"/>
      <c r="BQ108" s="191"/>
      <c r="BR108" s="191"/>
      <c r="BS108" s="191"/>
      <c r="BT108" s="191"/>
      <c r="BU108" s="191"/>
      <c r="BV108" s="191"/>
      <c r="BW108">
        <v>108</v>
      </c>
    </row>
    <row r="109" spans="1:75" ht="12.75" customHeight="1">
      <c r="A109" t="s">
        <v>197</v>
      </c>
      <c r="B109" s="180"/>
      <c r="C109" s="197" t="s">
        <v>218</v>
      </c>
      <c r="D109" s="186">
        <f>IF($A109="Quarter",HLOOKUP("Quarter"&amp;D$1,APMdata,'1 APM'!$BW109,FALSE),IF($A109="Year to date",HLOOKUP("Year to date"&amp;D$1,APMdata,'1 APM'!$BW109,FALSE),HLOOKUP($C$4&amp;D$1,APMdata,'1 APM'!$BW109,FALSE)))</f>
        <v>671.00300000000004</v>
      </c>
      <c r="E109" s="186">
        <f>IF($A109="Quarter",HLOOKUP("Quarter"&amp;E$1,APMdata,'1 APM'!$BW109,FALSE),IF($A109="Year to date",HLOOKUP("Year to date"&amp;E$1,APMdata,'1 APM'!$BW109,FALSE),HLOOKUP($C$4&amp;E$1,APMdata,'1 APM'!$BW109,FALSE)))</f>
        <v>683.00400000000002</v>
      </c>
      <c r="F109" s="186">
        <f>IF($A109="Quarter",HLOOKUP("Quarter"&amp;F$1,APMdata,'1 APM'!$BW109,FALSE),IF($A109="Year to date",HLOOKUP("Year to date"&amp;F$1,APMdata,'1 APM'!$BW109,FALSE),HLOOKUP($C$4&amp;F$1,APMdata,'1 APM'!$BW109,FALSE)))</f>
        <v>695.255</v>
      </c>
      <c r="G109" s="186">
        <f>IF($A109="Quarter",HLOOKUP("Quarter"&amp;G$1,APMdata,'1 APM'!$BW109,FALSE),IF($A109="Year to date",HLOOKUP("Year to date"&amp;G$1,APMdata,'1 APM'!$BW109,FALSE),HLOOKUP($C$4&amp;G$1,APMdata,'1 APM'!$BW109,FALSE)))</f>
        <v>745</v>
      </c>
      <c r="H109" s="186">
        <f>IF($A109="Quarter",HLOOKUP("Quarter"&amp;H$1,APMdata,'1 APM'!$BW109,FALSE),IF($A109="Year to date",HLOOKUP("Year to date"&amp;H$1,APMdata,'1 APM'!$BW109,FALSE),HLOOKUP($C$4&amp;H$1,APMdata,'1 APM'!$BW109,FALSE)))</f>
        <v>759</v>
      </c>
      <c r="I109" s="186">
        <f>IF($A109="Quarter",HLOOKUP("Quarter"&amp;I$1,APMdata,'1 APM'!$BW109,FALSE),IF($A109="Year to date",HLOOKUP("Year to date"&amp;I$1,APMdata,'1 APM'!$BW109,FALSE),HLOOKUP($C$4&amp;I$1,APMdata,'1 APM'!$BW109,FALSE)))</f>
        <v>816</v>
      </c>
      <c r="J109" s="186">
        <f>IF($A109="Quarter",HLOOKUP("Quarter"&amp;J$1,APMdata,'1 APM'!$BW109,FALSE),IF($A109="Year to date",HLOOKUP("Year to date"&amp;J$1,APMdata,'1 APM'!$BW109,FALSE),HLOOKUP($C$4&amp;J$1,APMdata,'1 APM'!$BW109,FALSE)))</f>
        <v>830.48666087000004</v>
      </c>
      <c r="K109" s="186">
        <f>IF($A109="Quarter",HLOOKUP("Quarter"&amp;K$1,APMdata,'1 APM'!$BW109,FALSE),IF($A109="Year to date",HLOOKUP("Year to date"&amp;K$1,APMdata,'1 APM'!$BW109,FALSE),HLOOKUP($C$4&amp;K$1,APMdata,'1 APM'!$BW109,FALSE)))</f>
        <v>892.88475086999995</v>
      </c>
      <c r="L109" s="186">
        <f>IF($A109="Quarter",HLOOKUP("Quarter"&amp;L$1,APMdata,'1 APM'!$BW109,FALSE),IF($A109="Year to date",HLOOKUP("Year to date"&amp;L$1,APMdata,'1 APM'!$BW109,FALSE),HLOOKUP($C$4&amp;L$1,APMdata,'1 APM'!$BW109,FALSE)))</f>
        <v>984.81805387000009</v>
      </c>
      <c r="M109" s="186">
        <f>IF($A109="Quarter",HLOOKUP("Quarter"&amp;M$1,APMdata,'1 APM'!$BW109,FALSE),IF($A109="Year to date",HLOOKUP("Year to date"&amp;M$1,APMdata,'1 APM'!$BW109,FALSE),HLOOKUP($C$4&amp;M$1,APMdata,'1 APM'!$BW109,FALSE)))</f>
        <v>1039.9091897200001</v>
      </c>
      <c r="N109" s="186">
        <f>IF($A109="Quarter",HLOOKUP("Quarter"&amp;N$1,APMdata,'1 APM'!$BW109,FALSE),IF($A109="Year to date",HLOOKUP("Year to date"&amp;N$1,APMdata,'1 APM'!$BW109,FALSE),HLOOKUP($C$4&amp;N$1,APMdata,'1 APM'!$BW109,FALSE)))</f>
        <v>1054.52457972</v>
      </c>
      <c r="O109" s="186">
        <f>IF($A109="Quarter",HLOOKUP("Quarter"&amp;O$1,APMdata,'1 APM'!$BW109,FALSE),IF($A109="Year to date",HLOOKUP("Year to date"&amp;O$1,APMdata,'1 APM'!$BW109,FALSE),HLOOKUP($C$4&amp;O$1,APMdata,'1 APM'!$BW109,FALSE)))</f>
        <v>1069.6772777200001</v>
      </c>
      <c r="P109" s="186">
        <f>IF($A109="Quarter",HLOOKUP("Quarter"&amp;P$1,APMdata,'1 APM'!$BW109,FALSE),IF($A109="Year to date",HLOOKUP("Year to date"&amp;P$1,APMdata,'1 APM'!$BW109,FALSE),HLOOKUP($C$4&amp;P$1,APMdata,'1 APM'!$BW109,FALSE)))</f>
        <v>1088.60907372</v>
      </c>
      <c r="Q109" s="186">
        <f>IF($A109="Quarter",HLOOKUP("Quarter"&amp;Q$1,APMdata,'1 APM'!$BW109,FALSE),IF($A109="Year to date",HLOOKUP("Year to date"&amp;Q$1,APMdata,'1 APM'!$BW109,FALSE),HLOOKUP($C$4&amp;Q$1,APMdata,'1 APM'!$BW109,FALSE)))</f>
        <v>1213.0777777200001</v>
      </c>
      <c r="R109" s="186">
        <f>IF($A109="Quarter",HLOOKUP("Quarter"&amp;R$1,APMdata,'1 APM'!$BW109,FALSE),IF($A109="Year to date",HLOOKUP("Year to date"&amp;R$1,APMdata,'1 APM'!$BW109,FALSE),HLOOKUP($C$4&amp;R$1,APMdata,'1 APM'!$BW109,FALSE)))</f>
        <v>1288.2051967200002</v>
      </c>
      <c r="S109" s="186">
        <f>IF($A109="Quarter",HLOOKUP("Quarter"&amp;S$1,APMdata,'1 APM'!$BW109,FALSE),IF($A109="Year to date",HLOOKUP("Year to date"&amp;S$1,APMdata,'1 APM'!$BW109,FALSE),HLOOKUP($C$4&amp;S$1,APMdata,'1 APM'!$BW109,FALSE)))</f>
        <v>1308.04223572</v>
      </c>
      <c r="T109" s="186">
        <f>IF($A109="Quarter",HLOOKUP("Quarter"&amp;T$1,APMdata,'1 APM'!$BW109,FALSE),IF($A109="Year to date",HLOOKUP("Year to date"&amp;T$1,APMdata,'1 APM'!$BW109,FALSE),HLOOKUP($C$4&amp;T$1,APMdata,'1 APM'!$BW109,FALSE)))</f>
        <v>1298.6300097199999</v>
      </c>
      <c r="U109" s="186">
        <f>IF($A109="Quarter",HLOOKUP("Quarter"&amp;U$1,APMdata,'1 APM'!$BW109,FALSE),IF($A109="Year to date",HLOOKUP("Year to date"&amp;U$1,APMdata,'1 APM'!$BW109,FALSE),HLOOKUP($C$4&amp;U$1,APMdata,'1 APM'!$BW109,FALSE)))</f>
        <v>1311.05602572</v>
      </c>
      <c r="V109" s="186">
        <f>IF($A109="Quarter",HLOOKUP("Quarter"&amp;V$1,APMdata,'1 APM'!$BW109,FALSE),IF($A109="Year to date",HLOOKUP("Year to date"&amp;V$1,APMdata,'1 APM'!$BW109,FALSE),HLOOKUP($C$4&amp;V$1,APMdata,'1 APM'!$BW109,FALSE)))</f>
        <v>863.66845072000012</v>
      </c>
      <c r="W109" s="186">
        <f>IF($A109="Quarter",HLOOKUP("Quarter"&amp;W$1,APMdata,'1 APM'!$BW109,FALSE),IF($A109="Year to date",HLOOKUP("Year to date"&amp;W$1,APMdata,'1 APM'!$BW109,FALSE),HLOOKUP($C$4&amp;W$1,APMdata,'1 APM'!$BW109,FALSE)))</f>
        <v>954.70514972000001</v>
      </c>
      <c r="X109" s="186">
        <f>IF($A109="Quarter",HLOOKUP("Quarter"&amp;X$1,APMdata,'1 APM'!$BW109,FALSE),IF($A109="Year to date",HLOOKUP("Year to date"&amp;X$1,APMdata,'1 APM'!$BW109,FALSE),HLOOKUP($C$4&amp;X$1,APMdata,'1 APM'!$BW109,FALSE)))</f>
        <v>995.63519871999995</v>
      </c>
      <c r="Y109" s="186">
        <f>IF($A109="Quarter",HLOOKUP("Quarter"&amp;Y$1,APMdata,'1 APM'!$BW109,FALSE),IF($A109="Year to date",HLOOKUP("Year to date"&amp;Y$1,APMdata,'1 APM'!$BW109,FALSE),HLOOKUP($C$4&amp;Y$1,APMdata,'1 APM'!$BW109,FALSE)))</f>
        <v>1007.48431772</v>
      </c>
      <c r="Z109" s="186">
        <f>IF($A109="Quarter",HLOOKUP("Quarter"&amp;Z$1,APMdata,'1 APM'!$BW109,FALSE),IF($A109="Year to date",HLOOKUP("Year to date"&amp;Z$1,APMdata,'1 APM'!$BW109,FALSE),HLOOKUP($C$4&amp;Z$1,APMdata,'1 APM'!$BW109,FALSE)))</f>
        <v>1018.1911</v>
      </c>
      <c r="AA109" s="186">
        <f>IF($A109="Quarter",HLOOKUP("Quarter"&amp;AA$1,APMdata,'1 APM'!$BW109,FALSE),IF($A109="Year to date",HLOOKUP("Year to date"&amp;AA$1,APMdata,'1 APM'!$BW109,FALSE),HLOOKUP($C$4&amp;AA$1,APMdata,'1 APM'!$BW109,FALSE)))</f>
        <v>1215.4574</v>
      </c>
      <c r="AB109" s="186">
        <f>IF($A109="Quarter",HLOOKUP("Quarter"&amp;AB$1,APMdata,'1 APM'!$BW109,FALSE),IF($A109="Year to date",HLOOKUP("Year to date"&amp;AB$1,APMdata,'1 APM'!$BW109,FALSE),HLOOKUP($C$4&amp;AB$1,APMdata,'1 APM'!$BW109,FALSE)))</f>
        <v>1015.88665297</v>
      </c>
      <c r="AC109" s="186">
        <f>IF($A109="Quarter",HLOOKUP("Quarter"&amp;AC$1,APMdata,'1 APM'!$BW109,FALSE),IF($A109="Year to date",HLOOKUP("Year to date"&amp;AC$1,APMdata,'1 APM'!$BW109,FALSE),HLOOKUP($C$4&amp;AC$1,APMdata,'1 APM'!$BW109,FALSE)))</f>
        <v>1015</v>
      </c>
      <c r="AD109" s="186">
        <f>IF($A109="Quarter",HLOOKUP("Quarter"&amp;AD$1,APMdata,'1 APM'!$BW109,FALSE),IF($A109="Year to date",HLOOKUP("Year to date"&amp;AD$1,APMdata,'1 APM'!$BW109,FALSE),HLOOKUP($C$4&amp;AD$1,APMdata,'1 APM'!$BW109,FALSE)))</f>
        <v>1022.4164379700001</v>
      </c>
      <c r="AE109" s="186">
        <f>IF($A109="Quarter",HLOOKUP("Quarter"&amp;AE$1,APMdata,'1 APM'!$BW109,FALSE),IF($A109="Year to date",HLOOKUP("Year to date"&amp;AE$1,APMdata,'1 APM'!$BW109,FALSE),HLOOKUP($C$4&amp;AE$1,APMdata,'1 APM'!$BW109,FALSE)))</f>
        <v>1028.9756779700001</v>
      </c>
      <c r="AF109" s="186"/>
      <c r="AG109" s="191"/>
      <c r="AH109" s="186"/>
      <c r="AI109" s="191"/>
      <c r="AJ109" s="186"/>
      <c r="AK109" s="191"/>
      <c r="AL109" s="186"/>
      <c r="AM109" s="191"/>
      <c r="AN109" s="186"/>
      <c r="AO109" s="191"/>
      <c r="AP109" s="186"/>
      <c r="AQ109" s="191"/>
      <c r="AR109" s="186"/>
      <c r="AS109" s="191"/>
      <c r="AT109" s="186"/>
      <c r="AU109" s="191"/>
      <c r="AV109" s="186"/>
      <c r="AW109" s="191"/>
      <c r="AX109" s="186"/>
      <c r="AY109" s="191"/>
      <c r="AZ109" s="186"/>
      <c r="BA109" s="191"/>
      <c r="BB109" s="186"/>
      <c r="BC109" s="191"/>
      <c r="BD109" s="186"/>
      <c r="BE109" s="191"/>
      <c r="BF109" s="186"/>
      <c r="BG109" s="191"/>
      <c r="BH109" s="191"/>
      <c r="BI109" s="191"/>
      <c r="BJ109" s="191"/>
      <c r="BK109" s="191"/>
      <c r="BL109" s="191"/>
      <c r="BM109" s="191"/>
      <c r="BN109" s="191"/>
      <c r="BO109" s="191"/>
      <c r="BP109" s="191"/>
      <c r="BQ109" s="191"/>
      <c r="BR109" s="191"/>
      <c r="BS109" s="191"/>
      <c r="BT109" s="191"/>
      <c r="BU109" s="191"/>
      <c r="BV109" s="191"/>
      <c r="BW109">
        <v>109</v>
      </c>
    </row>
    <row r="110" spans="1:75" ht="12.75" customHeight="1">
      <c r="A110" t="s">
        <v>197</v>
      </c>
      <c r="B110" s="180"/>
      <c r="C110" s="197" t="s">
        <v>219</v>
      </c>
      <c r="D110" s="186">
        <f>IF($A110="Quarter",HLOOKUP("Quarter"&amp;D$1,APMdata,'1 APM'!$BW110,FALSE),IF($A110="Year to date",HLOOKUP("Year to date"&amp;D$1,APMdata,'1 APM'!$BW110,FALSE),HLOOKUP($C$4&amp;D$1,APMdata,'1 APM'!$BW110,FALSE)))</f>
        <v>0</v>
      </c>
      <c r="E110" s="186">
        <f>IF($A110="Quarter",HLOOKUP("Quarter"&amp;E$1,APMdata,'1 APM'!$BW110,FALSE),IF($A110="Year to date",HLOOKUP("Year to date"&amp;E$1,APMdata,'1 APM'!$BW110,FALSE),HLOOKUP($C$4&amp;E$1,APMdata,'1 APM'!$BW110,FALSE)))</f>
        <v>0</v>
      </c>
      <c r="F110" s="186">
        <f>IF($A110="Quarter",HLOOKUP("Quarter"&amp;F$1,APMdata,'1 APM'!$BW110,FALSE),IF($A110="Year to date",HLOOKUP("Year to date"&amp;F$1,APMdata,'1 APM'!$BW110,FALSE),HLOOKUP($C$4&amp;F$1,APMdata,'1 APM'!$BW110,FALSE)))</f>
        <v>0</v>
      </c>
      <c r="G110" s="186">
        <f>IF($A110="Quarter",HLOOKUP("Quarter"&amp;G$1,APMdata,'1 APM'!$BW110,FALSE),IF($A110="Year to date",HLOOKUP("Year to date"&amp;G$1,APMdata,'1 APM'!$BW110,FALSE),HLOOKUP($C$4&amp;G$1,APMdata,'1 APM'!$BW110,FALSE)))</f>
        <v>0</v>
      </c>
      <c r="H110" s="186">
        <f>IF($A110="Quarter",HLOOKUP("Quarter"&amp;H$1,APMdata,'1 APM'!$BW110,FALSE),IF($A110="Year to date",HLOOKUP("Year to date"&amp;H$1,APMdata,'1 APM'!$BW110,FALSE),HLOOKUP($C$4&amp;H$1,APMdata,'1 APM'!$BW110,FALSE)))</f>
        <v>0</v>
      </c>
      <c r="I110" s="186">
        <f>IF($A110="Quarter",HLOOKUP("Quarter"&amp;I$1,APMdata,'1 APM'!$BW110,FALSE),IF($A110="Year to date",HLOOKUP("Year to date"&amp;I$1,APMdata,'1 APM'!$BW110,FALSE),HLOOKUP($C$4&amp;I$1,APMdata,'1 APM'!$BW110,FALSE)))</f>
        <v>2826.78</v>
      </c>
      <c r="J110" s="186">
        <f>IF($A110="Quarter",HLOOKUP("Quarter"&amp;J$1,APMdata,'1 APM'!$BW110,FALSE),IF($A110="Year to date",HLOOKUP("Year to date"&amp;J$1,APMdata,'1 APM'!$BW110,FALSE),HLOOKUP($C$4&amp;J$1,APMdata,'1 APM'!$BW110,FALSE)))</f>
        <v>3027.6488669999999</v>
      </c>
      <c r="K110" s="186">
        <f>IF($A110="Quarter",HLOOKUP("Quarter"&amp;K$1,APMdata,'1 APM'!$BW110,FALSE),IF($A110="Year to date",HLOOKUP("Year to date"&amp;K$1,APMdata,'1 APM'!$BW110,FALSE),HLOOKUP($C$4&amp;K$1,APMdata,'1 APM'!$BW110,FALSE)))</f>
        <v>0</v>
      </c>
      <c r="L110" s="186">
        <f>IF($A110="Quarter",HLOOKUP("Quarter"&amp;L$1,APMdata,'1 APM'!$BW110,FALSE),IF($A110="Year to date",HLOOKUP("Year to date"&amp;L$1,APMdata,'1 APM'!$BW110,FALSE),HLOOKUP($C$4&amp;L$1,APMdata,'1 APM'!$BW110,FALSE)))</f>
        <v>0</v>
      </c>
      <c r="M110" s="186">
        <f>IF($A110="Quarter",HLOOKUP("Quarter"&amp;M$1,APMdata,'1 APM'!$BW110,FALSE),IF($A110="Year to date",HLOOKUP("Year to date"&amp;M$1,APMdata,'1 APM'!$BW110,FALSE),HLOOKUP($C$4&amp;M$1,APMdata,'1 APM'!$BW110,FALSE)))</f>
        <v>0</v>
      </c>
      <c r="N110" s="186">
        <f>IF($A110="Quarter",HLOOKUP("Quarter"&amp;N$1,APMdata,'1 APM'!$BW110,FALSE),IF($A110="Year to date",HLOOKUP("Year to date"&amp;N$1,APMdata,'1 APM'!$BW110,FALSE),HLOOKUP($C$4&amp;N$1,APMdata,'1 APM'!$BW110,FALSE)))</f>
        <v>0</v>
      </c>
      <c r="O110" s="186">
        <f>IF($A110="Quarter",HLOOKUP("Quarter"&amp;O$1,APMdata,'1 APM'!$BW110,FALSE),IF($A110="Year to date",HLOOKUP("Year to date"&amp;O$1,APMdata,'1 APM'!$BW110,FALSE),HLOOKUP($C$4&amp;O$1,APMdata,'1 APM'!$BW110,FALSE)))</f>
        <v>0</v>
      </c>
      <c r="P110" s="186">
        <f>IF($A110="Quarter",HLOOKUP("Quarter"&amp;P$1,APMdata,'1 APM'!$BW110,FALSE),IF($A110="Year to date",HLOOKUP("Year to date"&amp;P$1,APMdata,'1 APM'!$BW110,FALSE),HLOOKUP($C$4&amp;P$1,APMdata,'1 APM'!$BW110,FALSE)))</f>
        <v>0</v>
      </c>
      <c r="Q110" s="186">
        <f>IF($A110="Quarter",HLOOKUP("Quarter"&amp;Q$1,APMdata,'1 APM'!$BW110,FALSE),IF($A110="Year to date",HLOOKUP("Year to date"&amp;Q$1,APMdata,'1 APM'!$BW110,FALSE),HLOOKUP($C$4&amp;Q$1,APMdata,'1 APM'!$BW110,FALSE)))</f>
        <v>0</v>
      </c>
      <c r="R110" s="186">
        <f>IF($A110="Quarter",HLOOKUP("Quarter"&amp;R$1,APMdata,'1 APM'!$BW110,FALSE),IF($A110="Year to date",HLOOKUP("Year to date"&amp;R$1,APMdata,'1 APM'!$BW110,FALSE),HLOOKUP($C$4&amp;R$1,APMdata,'1 APM'!$BW110,FALSE)))</f>
        <v>0</v>
      </c>
      <c r="S110" s="186">
        <f>IF($A110="Quarter",HLOOKUP("Quarter"&amp;S$1,APMdata,'1 APM'!$BW110,FALSE),IF($A110="Year to date",HLOOKUP("Year to date"&amp;S$1,APMdata,'1 APM'!$BW110,FALSE),HLOOKUP($C$4&amp;S$1,APMdata,'1 APM'!$BW110,FALSE)))</f>
        <v>0</v>
      </c>
      <c r="T110" s="186">
        <f>IF($A110="Quarter",HLOOKUP("Quarter"&amp;T$1,APMdata,'1 APM'!$BW110,FALSE),IF($A110="Year to date",HLOOKUP("Year to date"&amp;T$1,APMdata,'1 APM'!$BW110,FALSE),HLOOKUP($C$4&amp;T$1,APMdata,'1 APM'!$BW110,FALSE)))</f>
        <v>0</v>
      </c>
      <c r="U110" s="186">
        <f>IF($A110="Quarter",HLOOKUP("Quarter"&amp;U$1,APMdata,'1 APM'!$BW110,FALSE),IF($A110="Year to date",HLOOKUP("Year to date"&amp;U$1,APMdata,'1 APM'!$BW110,FALSE),HLOOKUP($C$4&amp;U$1,APMdata,'1 APM'!$BW110,FALSE)))</f>
        <v>0</v>
      </c>
      <c r="V110" s="186">
        <f>IF($A110="Quarter",HLOOKUP("Quarter"&amp;V$1,APMdata,'1 APM'!$BW110,FALSE),IF($A110="Year to date",HLOOKUP("Year to date"&amp;V$1,APMdata,'1 APM'!$BW110,FALSE),HLOOKUP($C$4&amp;V$1,APMdata,'1 APM'!$BW110,FALSE)))</f>
        <v>0</v>
      </c>
      <c r="W110" s="186">
        <f>IF($A110="Quarter",HLOOKUP("Quarter"&amp;W$1,APMdata,'1 APM'!$BW110,FALSE),IF($A110="Year to date",HLOOKUP("Year to date"&amp;W$1,APMdata,'1 APM'!$BW110,FALSE),HLOOKUP($C$4&amp;W$1,APMdata,'1 APM'!$BW110,FALSE)))</f>
        <v>0</v>
      </c>
      <c r="X110" s="186">
        <f>IF($A110="Quarter",HLOOKUP("Quarter"&amp;X$1,APMdata,'1 APM'!$BW110,FALSE),IF($A110="Year to date",HLOOKUP("Year to date"&amp;X$1,APMdata,'1 APM'!$BW110,FALSE),HLOOKUP($C$4&amp;X$1,APMdata,'1 APM'!$BW110,FALSE)))</f>
        <v>0</v>
      </c>
      <c r="Y110" s="186">
        <f>IF($A110="Quarter",HLOOKUP("Quarter"&amp;Y$1,APMdata,'1 APM'!$BW110,FALSE),IF($A110="Year to date",HLOOKUP("Year to date"&amp;Y$1,APMdata,'1 APM'!$BW110,FALSE),HLOOKUP($C$4&amp;Y$1,APMdata,'1 APM'!$BW110,FALSE)))</f>
        <v>0</v>
      </c>
      <c r="Z110" s="186">
        <f>IF($A110="Quarter",HLOOKUP("Quarter"&amp;Z$1,APMdata,'1 APM'!$BW110,FALSE),IF($A110="Year to date",HLOOKUP("Year to date"&amp;Z$1,APMdata,'1 APM'!$BW110,FALSE),HLOOKUP($C$4&amp;Z$1,APMdata,'1 APM'!$BW110,FALSE)))</f>
        <v>0</v>
      </c>
      <c r="AA110" s="186">
        <f>IF($A110="Quarter",HLOOKUP("Quarter"&amp;AA$1,APMdata,'1 APM'!$BW110,FALSE),IF($A110="Year to date",HLOOKUP("Year to date"&amp;AA$1,APMdata,'1 APM'!$BW110,FALSE),HLOOKUP($C$4&amp;AA$1,APMdata,'1 APM'!$BW110,FALSE)))</f>
        <v>0</v>
      </c>
      <c r="AB110" s="186">
        <f>IF($A110="Quarter",HLOOKUP("Quarter"&amp;AB$1,APMdata,'1 APM'!$BW110,FALSE),IF($A110="Year to date",HLOOKUP("Year to date"&amp;AB$1,APMdata,'1 APM'!$BW110,FALSE),HLOOKUP($C$4&amp;AB$1,APMdata,'1 APM'!$BW110,FALSE)))</f>
        <v>0</v>
      </c>
      <c r="AC110" s="186">
        <f>IF($A110="Quarter",HLOOKUP("Quarter"&amp;AC$1,APMdata,'1 APM'!$BW110,FALSE),IF($A110="Year to date",HLOOKUP("Year to date"&amp;AC$1,APMdata,'1 APM'!$BW110,FALSE),HLOOKUP($C$4&amp;AC$1,APMdata,'1 APM'!$BW110,FALSE)))</f>
        <v>0</v>
      </c>
      <c r="AD110" s="186">
        <f>IF($A110="Quarter",HLOOKUP("Quarter"&amp;AD$1,APMdata,'1 APM'!$BW110,FALSE),IF($A110="Year to date",HLOOKUP("Year to date"&amp;AD$1,APMdata,'1 APM'!$BW110,FALSE),HLOOKUP($C$4&amp;AD$1,APMdata,'1 APM'!$BW110,FALSE)))</f>
        <v>0</v>
      </c>
      <c r="AE110" s="186">
        <f>IF($A110="Quarter",HLOOKUP("Quarter"&amp;AE$1,APMdata,'1 APM'!$BW110,FALSE),IF($A110="Year to date",HLOOKUP("Year to date"&amp;AE$1,APMdata,'1 APM'!$BW110,FALSE),HLOOKUP($C$4&amp;AE$1,APMdata,'1 APM'!$BW110,FALSE)))</f>
        <v>0</v>
      </c>
      <c r="AF110" s="186"/>
      <c r="AG110" s="191"/>
      <c r="AH110" s="186"/>
      <c r="AI110" s="191"/>
      <c r="AJ110" s="186"/>
      <c r="AK110" s="191"/>
      <c r="AL110" s="186"/>
      <c r="AM110" s="191"/>
      <c r="AN110" s="186"/>
      <c r="AO110" s="191"/>
      <c r="AP110" s="186"/>
      <c r="AQ110" s="191"/>
      <c r="AR110" s="186"/>
      <c r="AS110" s="191"/>
      <c r="AT110" s="186"/>
      <c r="AU110" s="191"/>
      <c r="AV110" s="186"/>
      <c r="AW110" s="191"/>
      <c r="AX110" s="186"/>
      <c r="AY110" s="191"/>
      <c r="AZ110" s="186"/>
      <c r="BA110" s="191"/>
      <c r="BB110" s="186"/>
      <c r="BC110" s="191"/>
      <c r="BD110" s="186"/>
      <c r="BE110" s="191"/>
      <c r="BF110" s="186"/>
      <c r="BG110" s="191"/>
      <c r="BH110" s="191"/>
      <c r="BI110" s="191"/>
      <c r="BJ110" s="191"/>
      <c r="BK110" s="191"/>
      <c r="BL110" s="191"/>
      <c r="BM110" s="191"/>
      <c r="BN110" s="191"/>
      <c r="BO110" s="191"/>
      <c r="BP110" s="191"/>
      <c r="BQ110" s="191"/>
      <c r="BR110" s="191"/>
      <c r="BS110" s="191"/>
      <c r="BT110" s="191"/>
      <c r="BU110" s="191"/>
      <c r="BV110" s="191"/>
      <c r="BW110">
        <v>110</v>
      </c>
    </row>
    <row r="111" spans="1:75" ht="12.75" customHeight="1" thickBot="1">
      <c r="A111" t="s">
        <v>197</v>
      </c>
      <c r="B111" s="232" t="s">
        <v>926</v>
      </c>
      <c r="C111" s="193" t="s">
        <v>255</v>
      </c>
      <c r="D111" s="198">
        <f>IF($A111="Quarter",HLOOKUP("Quarter"&amp;D$1,APMdata,'1 APM'!$BW111,FALSE),IF($A111="Year to date",HLOOKUP("Year to date"&amp;D$1,APMdata,'1 APM'!$BW111,FALSE),HLOOKUP($C$4&amp;D$1,APMdata,'1 APM'!$BW111,FALSE)))</f>
        <v>298330.37445775</v>
      </c>
      <c r="E111" s="198">
        <f>IF($A111="Quarter",HLOOKUP("Quarter"&amp;E$1,APMdata,'1 APM'!$BW111,FALSE),IF($A111="Year to date",HLOOKUP("Year to date"&amp;E$1,APMdata,'1 APM'!$BW111,FALSE),HLOOKUP($C$4&amp;E$1,APMdata,'1 APM'!$BW111,FALSE)))</f>
        <v>293203.18293518008</v>
      </c>
      <c r="F111" s="198">
        <f>IF($A111="Quarter",HLOOKUP("Quarter"&amp;F$1,APMdata,'1 APM'!$BW111,FALSE),IF($A111="Year to date",HLOOKUP("Year to date"&amp;F$1,APMdata,'1 APM'!$BW111,FALSE),HLOOKUP($C$4&amp;F$1,APMdata,'1 APM'!$BW111,FALSE)))</f>
        <v>292278.55645107006</v>
      </c>
      <c r="G111" s="198">
        <f>IF($A111="Quarter",HLOOKUP("Quarter"&amp;G$1,APMdata,'1 APM'!$BW111,FALSE),IF($A111="Year to date",HLOOKUP("Year to date"&amp;G$1,APMdata,'1 APM'!$BW111,FALSE),HLOOKUP($C$4&amp;G$1,APMdata,'1 APM'!$BW111,FALSE)))</f>
        <v>291840.16089574993</v>
      </c>
      <c r="H111" s="198">
        <f>IF($A111="Quarter",HLOOKUP("Quarter"&amp;H$1,APMdata,'1 APM'!$BW111,FALSE),IF($A111="Year to date",HLOOKUP("Year to date"&amp;H$1,APMdata,'1 APM'!$BW111,FALSE),HLOOKUP($C$4&amp;H$1,APMdata,'1 APM'!$BW111,FALSE)))</f>
        <v>295380</v>
      </c>
      <c r="I111" s="198">
        <f>IF($A111="Quarter",HLOOKUP("Quarter"&amp;I$1,APMdata,'1 APM'!$BW111,FALSE),IF($A111="Year to date",HLOOKUP("Year to date"&amp;I$1,APMdata,'1 APM'!$BW111,FALSE),HLOOKUP($C$4&amp;I$1,APMdata,'1 APM'!$BW111,FALSE)))</f>
        <v>285200.86505283008</v>
      </c>
      <c r="J111" s="198">
        <f>IF($A111="Quarter",HLOOKUP("Quarter"&amp;J$1,APMdata,'1 APM'!$BW111,FALSE),IF($A111="Year to date",HLOOKUP("Year to date"&amp;J$1,APMdata,'1 APM'!$BW111,FALSE),HLOOKUP($C$4&amp;J$1,APMdata,'1 APM'!$BW111,FALSE)))</f>
        <v>282377.12933756009</v>
      </c>
      <c r="K111" s="198">
        <f>IF($A111="Quarter",HLOOKUP("Quarter"&amp;K$1,APMdata,'1 APM'!$BW111,FALSE),IF($A111="Year to date",HLOOKUP("Year to date"&amp;K$1,APMdata,'1 APM'!$BW111,FALSE),HLOOKUP($C$4&amp;K$1,APMdata,'1 APM'!$BW111,FALSE)))</f>
        <v>253294.26715912003</v>
      </c>
      <c r="L111" s="198">
        <f>IF($A111="Quarter",HLOOKUP("Quarter"&amp;L$1,APMdata,'1 APM'!$BW111,FALSE),IF($A111="Year to date",HLOOKUP("Year to date"&amp;L$1,APMdata,'1 APM'!$BW111,FALSE),HLOOKUP($C$4&amp;L$1,APMdata,'1 APM'!$BW111,FALSE)))</f>
        <v>256958.76034683996</v>
      </c>
      <c r="M111" s="198">
        <f>IF($A111="Quarter",HLOOKUP("Quarter"&amp;M$1,APMdata,'1 APM'!$BW111,FALSE),IF($A111="Year to date",HLOOKUP("Year to date"&amp;M$1,APMdata,'1 APM'!$BW111,FALSE),HLOOKUP($C$4&amp;M$1,APMdata,'1 APM'!$BW111,FALSE)))</f>
        <v>245218.70339962997</v>
      </c>
      <c r="N111" s="198">
        <f>IF($A111="Quarter",HLOOKUP("Quarter"&amp;N$1,APMdata,'1 APM'!$BW111,FALSE),IF($A111="Year to date",HLOOKUP("Year to date"&amp;N$1,APMdata,'1 APM'!$BW111,FALSE),HLOOKUP($C$4&amp;N$1,APMdata,'1 APM'!$BW111,FALSE)))</f>
        <v>241297.58334593999</v>
      </c>
      <c r="O111" s="198">
        <f>IF($A111="Quarter",HLOOKUP("Quarter"&amp;O$1,APMdata,'1 APM'!$BW111,FALSE),IF($A111="Year to date",HLOOKUP("Year to date"&amp;O$1,APMdata,'1 APM'!$BW111,FALSE),HLOOKUP($C$4&amp;O$1,APMdata,'1 APM'!$BW111,FALSE)))</f>
        <v>238746.02705299994</v>
      </c>
      <c r="P111" s="198">
        <f>IF($A111="Quarter",HLOOKUP("Quarter"&amp;P$1,APMdata,'1 APM'!$BW111,FALSE),IF($A111="Year to date",HLOOKUP("Year to date"&amp;P$1,APMdata,'1 APM'!$BW111,FALSE),HLOOKUP($C$4&amp;P$1,APMdata,'1 APM'!$BW111,FALSE)))</f>
        <v>238744.32276419998</v>
      </c>
      <c r="Q111" s="198">
        <f>IF($A111="Quarter",HLOOKUP("Quarter"&amp;Q$1,APMdata,'1 APM'!$BW111,FALSE),IF($A111="Year to date",HLOOKUP("Year to date"&amp;Q$1,APMdata,'1 APM'!$BW111,FALSE),HLOOKUP($C$4&amp;Q$1,APMdata,'1 APM'!$BW111,FALSE)))</f>
        <v>232167.16903501991</v>
      </c>
      <c r="R111" s="198">
        <f>IF($A111="Quarter",HLOOKUP("Quarter"&amp;R$1,APMdata,'1 APM'!$BW111,FALSE),IF($A111="Year to date",HLOOKUP("Year to date"&amp;R$1,APMdata,'1 APM'!$BW111,FALSE),HLOOKUP($C$4&amp;R$1,APMdata,'1 APM'!$BW111,FALSE)))</f>
        <v>228296.56459798</v>
      </c>
      <c r="S111" s="198">
        <f>IF($A111="Quarter",HLOOKUP("Quarter"&amp;S$1,APMdata,'1 APM'!$BW111,FALSE),IF($A111="Year to date",HLOOKUP("Year to date"&amp;S$1,APMdata,'1 APM'!$BW111,FALSE),HLOOKUP($C$4&amp;S$1,APMdata,'1 APM'!$BW111,FALSE)))</f>
        <v>227207.25402132995</v>
      </c>
      <c r="T111" s="198">
        <f>IF($A111="Quarter",HLOOKUP("Quarter"&amp;T$1,APMdata,'1 APM'!$BW111,FALSE),IF($A111="Year to date",HLOOKUP("Year to date"&amp;T$1,APMdata,'1 APM'!$BW111,FALSE),HLOOKUP($C$4&amp;T$1,APMdata,'1 APM'!$BW111,FALSE)))</f>
        <v>223399.89289357001</v>
      </c>
      <c r="U111" s="198">
        <f>IF($A111="Quarter",HLOOKUP("Quarter"&amp;U$1,APMdata,'1 APM'!$BW111,FALSE),IF($A111="Year to date",HLOOKUP("Year to date"&amp;U$1,APMdata,'1 APM'!$BW111,FALSE),HLOOKUP($C$4&amp;U$1,APMdata,'1 APM'!$BW111,FALSE)))</f>
        <v>213424.892920966</v>
      </c>
      <c r="V111" s="198">
        <f>IF($A111="Quarter",HLOOKUP("Quarter"&amp;V$1,APMdata,'1 APM'!$BW111,FALSE),IF($A111="Year to date",HLOOKUP("Year to date"&amp;V$1,APMdata,'1 APM'!$BW111,FALSE),HLOOKUP($C$4&amp;V$1,APMdata,'1 APM'!$BW111,FALSE)))</f>
        <v>207875.26854900017</v>
      </c>
      <c r="W111" s="198">
        <f>IF($A111="Quarter",HLOOKUP("Quarter"&amp;W$1,APMdata,'1 APM'!$BW111,FALSE),IF($A111="Year to date",HLOOKUP("Year to date"&amp;W$1,APMdata,'1 APM'!$BW111,FALSE),HLOOKUP($C$4&amp;W$1,APMdata,'1 APM'!$BW111,FALSE)))</f>
        <v>205174.56613200018</v>
      </c>
      <c r="X111" s="198">
        <f>IF($A111="Quarter",HLOOKUP("Quarter"&amp;X$1,APMdata,'1 APM'!$BW111,FALSE),IF($A111="Year to date",HLOOKUP("Year to date"&amp;X$1,APMdata,'1 APM'!$BW111,FALSE),HLOOKUP($C$4&amp;X$1,APMdata,'1 APM'!$BW111,FALSE)))</f>
        <v>204401.26643491015</v>
      </c>
      <c r="Y111" s="198">
        <f>IF($A111="Quarter",HLOOKUP("Quarter"&amp;Y$1,APMdata,'1 APM'!$BW111,FALSE),IF($A111="Year to date",HLOOKUP("Year to date"&amp;Y$1,APMdata,'1 APM'!$BW111,FALSE),HLOOKUP($C$4&amp;Y$1,APMdata,'1 APM'!$BW111,FALSE)))</f>
        <v>198647.68825606999</v>
      </c>
      <c r="Z111" s="198">
        <f>IF($A111="Quarter",HLOOKUP("Quarter"&amp;Z$1,APMdata,'1 APM'!$BW111,FALSE),IF($A111="Year to date",HLOOKUP("Year to date"&amp;Z$1,APMdata,'1 APM'!$BW111,FALSE),HLOOKUP($C$4&amp;Z$1,APMdata,'1 APM'!$BW111,FALSE)))</f>
        <v>193964.04450999998</v>
      </c>
      <c r="AA111" s="198">
        <f>IF($A111="Quarter",HLOOKUP("Quarter"&amp;AA$1,APMdata,'1 APM'!$BW111,FALSE),IF($A111="Year to date",HLOOKUP("Year to date"&amp;AA$1,APMdata,'1 APM'!$BW111,FALSE),HLOOKUP($C$4&amp;AA$1,APMdata,'1 APM'!$BW111,FALSE)))</f>
        <v>196266.9381</v>
      </c>
      <c r="AB111" s="198">
        <f>IF($A111="Quarter",HLOOKUP("Quarter"&amp;AB$1,APMdata,'1 APM'!$BW111,FALSE),IF($A111="Year to date",HLOOKUP("Year to date"&amp;AB$1,APMdata,'1 APM'!$BW111,FALSE),HLOOKUP($C$4&amp;AB$1,APMdata,'1 APM'!$BW111,FALSE)))</f>
        <v>192772.34370675997</v>
      </c>
      <c r="AC111" s="198">
        <f>IF($A111="Quarter",HLOOKUP("Quarter"&amp;AC$1,APMdata,'1 APM'!$BW111,FALSE),IF($A111="Year to date",HLOOKUP("Year to date"&amp;AC$1,APMdata,'1 APM'!$BW111,FALSE),HLOOKUP($C$4&amp;AC$1,APMdata,'1 APM'!$BW111,FALSE)))</f>
        <v>188621</v>
      </c>
      <c r="AD111" s="198">
        <f>IF($A111="Quarter",HLOOKUP("Quarter"&amp;AD$1,APMdata,'1 APM'!$BW111,FALSE),IF($A111="Year to date",HLOOKUP("Year to date"&amp;AD$1,APMdata,'1 APM'!$BW111,FALSE),HLOOKUP($C$4&amp;AD$1,APMdata,'1 APM'!$BW111,FALSE)))</f>
        <v>178435.64468823015</v>
      </c>
      <c r="AE111" s="198">
        <f>IF($A111="Quarter",HLOOKUP("Quarter"&amp;AE$1,APMdata,'1 APM'!$BW111,FALSE),IF($A111="Year to date",HLOOKUP("Year to date"&amp;AE$1,APMdata,'1 APM'!$BW111,FALSE),HLOOKUP($C$4&amp;AE$1,APMdata,'1 APM'!$BW111,FALSE)))</f>
        <v>179840.75385540002</v>
      </c>
      <c r="AF111" s="198"/>
      <c r="AG111" s="199"/>
      <c r="AH111" s="198"/>
      <c r="AI111" s="199"/>
      <c r="AJ111" s="198"/>
      <c r="AK111" s="199"/>
      <c r="AL111" s="198"/>
      <c r="AM111" s="199"/>
      <c r="AN111" s="198"/>
      <c r="AO111" s="199"/>
      <c r="AP111" s="198"/>
      <c r="AQ111" s="199"/>
      <c r="AR111" s="198"/>
      <c r="AS111" s="199"/>
      <c r="AT111" s="198"/>
      <c r="AU111" s="199"/>
      <c r="AV111" s="198"/>
      <c r="AW111" s="199"/>
      <c r="AX111" s="198"/>
      <c r="AY111" s="199"/>
      <c r="AZ111" s="198"/>
      <c r="BA111" s="199"/>
      <c r="BB111" s="198"/>
      <c r="BC111" s="199"/>
      <c r="BD111" s="198"/>
      <c r="BE111" s="199"/>
      <c r="BF111" s="198"/>
      <c r="BG111" s="199"/>
      <c r="BH111" s="199"/>
      <c r="BI111" s="199"/>
      <c r="BJ111" s="199"/>
      <c r="BK111" s="199"/>
      <c r="BL111" s="199"/>
      <c r="BM111" s="199"/>
      <c r="BN111" s="199"/>
      <c r="BO111" s="199"/>
      <c r="BP111" s="199"/>
      <c r="BQ111" s="199"/>
      <c r="BR111" s="199"/>
      <c r="BS111" s="199"/>
      <c r="BT111" s="199"/>
      <c r="BU111" s="199"/>
      <c r="BV111" s="199"/>
      <c r="BW111">
        <v>111</v>
      </c>
    </row>
    <row r="112" spans="1:75" ht="12.75" customHeight="1">
      <c r="B112" s="180"/>
      <c r="C112" s="183"/>
      <c r="D112" s="191"/>
      <c r="E112" s="191"/>
      <c r="F112" s="191"/>
      <c r="G112" s="191"/>
      <c r="H112" s="191"/>
      <c r="I112" s="191"/>
      <c r="J112" s="191"/>
      <c r="K112" s="191"/>
      <c r="L112" s="191"/>
      <c r="M112" s="191"/>
      <c r="N112" s="191"/>
      <c r="O112" s="191"/>
      <c r="P112" s="191"/>
      <c r="Q112" s="191"/>
      <c r="R112" s="191"/>
      <c r="S112" s="191"/>
      <c r="T112" s="191"/>
      <c r="U112" s="191"/>
      <c r="V112" s="191"/>
      <c r="W112" s="191"/>
      <c r="X112" s="191"/>
      <c r="Y112" s="191"/>
      <c r="Z112" s="191"/>
      <c r="AA112" s="191"/>
      <c r="AB112" s="191"/>
      <c r="AC112" s="191"/>
      <c r="AD112" s="191"/>
      <c r="AE112" s="191"/>
      <c r="AF112" s="191"/>
      <c r="AG112" s="191"/>
      <c r="AH112" s="191"/>
      <c r="AI112" s="191"/>
      <c r="AJ112" s="191"/>
      <c r="AK112" s="191"/>
      <c r="AL112" s="191"/>
      <c r="AM112" s="191"/>
      <c r="AN112" s="191"/>
      <c r="AO112" s="191"/>
      <c r="AP112" s="191"/>
      <c r="AQ112" s="191"/>
      <c r="AR112" s="191"/>
      <c r="AS112" s="191"/>
      <c r="AT112" s="191"/>
      <c r="AU112" s="191"/>
      <c r="AV112" s="191"/>
      <c r="AW112" s="191"/>
      <c r="AX112" s="191"/>
      <c r="AY112" s="191"/>
      <c r="AZ112" s="191"/>
      <c r="BA112" s="191"/>
      <c r="BB112" s="191"/>
      <c r="BC112" s="191"/>
      <c r="BD112" s="191"/>
      <c r="BE112" s="191"/>
      <c r="BF112" s="191"/>
      <c r="BG112" s="191"/>
      <c r="BH112" s="191"/>
      <c r="BI112" s="191"/>
      <c r="BJ112" s="191"/>
      <c r="BK112" s="191"/>
      <c r="BL112" s="191"/>
      <c r="BM112" s="191"/>
      <c r="BN112" s="191"/>
      <c r="BO112" s="191"/>
      <c r="BP112" s="191"/>
      <c r="BQ112" s="191"/>
      <c r="BR112" s="191"/>
      <c r="BS112" s="191"/>
      <c r="BT112" s="191"/>
      <c r="BU112" s="191"/>
      <c r="BV112" s="191"/>
      <c r="BW112">
        <v>112</v>
      </c>
    </row>
    <row r="113" spans="1:75" ht="12.75" customHeight="1">
      <c r="B113" s="180"/>
      <c r="C113" s="204" t="s">
        <v>256</v>
      </c>
      <c r="D113" s="190">
        <f>IF($A113="Quarter",HLOOKUP("Quarter"&amp;D$1,APMdata,'1 APM'!$BW113,FALSE),IF($A113="Year to date",HLOOKUP("Year to date"&amp;D$1,APMdata,'1 APM'!$BW113,FALSE),HLOOKUP($C$4&amp;D$1,APMdata,'1 APM'!$BW113,FALSE)))</f>
        <v>117.46651663</v>
      </c>
      <c r="E113" s="190">
        <f>IF($A113="Quarter",HLOOKUP("Quarter"&amp;E$1,APMdata,'1 APM'!$BW113,FALSE),IF($A113="Year to date",HLOOKUP("Year to date"&amp;E$1,APMdata,'1 APM'!$BW113,FALSE),HLOOKUP($C$4&amp;E$1,APMdata,'1 APM'!$BW113,FALSE)))</f>
        <v>40.758192720000004</v>
      </c>
      <c r="F113" s="190">
        <f>IF($A113="Quarter",HLOOKUP("Quarter"&amp;F$1,APMdata,'1 APM'!$BW113,FALSE),IF($A113="Year to date",HLOOKUP("Year to date"&amp;F$1,APMdata,'1 APM'!$BW113,FALSE),HLOOKUP($C$4&amp;F$1,APMdata,'1 APM'!$BW113,FALSE)))</f>
        <v>300.80737185000021</v>
      </c>
      <c r="G113" s="190">
        <f>IF($A113="Quarter",HLOOKUP("Quarter"&amp;G$1,APMdata,'1 APM'!$BW113,FALSE),IF($A113="Year to date",HLOOKUP("Year to date"&amp;G$1,APMdata,'1 APM'!$BW113,FALSE),HLOOKUP($C$4&amp;G$1,APMdata,'1 APM'!$BW113,FALSE)))</f>
        <v>172.62389579999996</v>
      </c>
      <c r="H113" s="190">
        <f>IF($A113="Quarter",HLOOKUP("Quarter"&amp;H$1,APMdata,'1 APM'!$BW113,FALSE),IF($A113="Year to date",HLOOKUP("Year to date"&amp;H$1,APMdata,'1 APM'!$BW113,FALSE),HLOOKUP($C$4&amp;H$1,APMdata,'1 APM'!$BW113,FALSE)))</f>
        <v>52</v>
      </c>
      <c r="I113" s="190">
        <f>IF($A113="Quarter",HLOOKUP("Quarter"&amp;I$1,APMdata,'1 APM'!$BW113,FALSE),IF($A113="Year to date",HLOOKUP("Year to date"&amp;I$1,APMdata,'1 APM'!$BW113,FALSE),HLOOKUP($C$4&amp;I$1,APMdata,'1 APM'!$BW113,FALSE)))</f>
        <v>51.276290690000039</v>
      </c>
      <c r="J113" s="190">
        <f>IF($A113="Quarter",HLOOKUP("Quarter"&amp;J$1,APMdata,'1 APM'!$BW113,FALSE),IF($A113="Year to date",HLOOKUP("Year to date"&amp;J$1,APMdata,'1 APM'!$BW113,FALSE),HLOOKUP($C$4&amp;J$1,APMdata,'1 APM'!$BW113,FALSE)))</f>
        <v>299.38090090000003</v>
      </c>
      <c r="K113" s="190">
        <f>IF($A113="Quarter",HLOOKUP("Quarter"&amp;K$1,APMdata,'1 APM'!$BW113,FALSE),IF($A113="Year to date",HLOOKUP("Year to date"&amp;K$1,APMdata,'1 APM'!$BW113,FALSE),HLOOKUP($C$4&amp;K$1,APMdata,'1 APM'!$BW113,FALSE)))</f>
        <v>177.79509763999999</v>
      </c>
      <c r="L113" s="190">
        <f>IF($A113="Quarter",HLOOKUP("Quarter"&amp;L$1,APMdata,'1 APM'!$BW113,FALSE),IF($A113="Year to date",HLOOKUP("Year to date"&amp;L$1,APMdata,'1 APM'!$BW113,FALSE),HLOOKUP($C$4&amp;L$1,APMdata,'1 APM'!$BW113,FALSE)))</f>
        <v>72.140377390000012</v>
      </c>
      <c r="M113" s="190">
        <f>IF($A113="Quarter",HLOOKUP("Quarter"&amp;M$1,APMdata,'1 APM'!$BW113,FALSE),IF($A113="Year to date",HLOOKUP("Year to date"&amp;M$1,APMdata,'1 APM'!$BW113,FALSE),HLOOKUP($C$4&amp;M$1,APMdata,'1 APM'!$BW113,FALSE)))</f>
        <v>33.183056260000001</v>
      </c>
      <c r="N113" s="190">
        <f>IF($A113="Quarter",HLOOKUP("Quarter"&amp;N$1,APMdata,'1 APM'!$BW113,FALSE),IF($A113="Year to date",HLOOKUP("Year to date"&amp;N$1,APMdata,'1 APM'!$BW113,FALSE),HLOOKUP($C$4&amp;N$1,APMdata,'1 APM'!$BW113,FALSE)))</f>
        <v>307.45358163000003</v>
      </c>
      <c r="O113" s="190">
        <f>IF($A113="Quarter",HLOOKUP("Quarter"&amp;O$1,APMdata,'1 APM'!$BW113,FALSE),IF($A113="Year to date",HLOOKUP("Year to date"&amp;O$1,APMdata,'1 APM'!$BW113,FALSE),HLOOKUP($C$4&amp;O$1,APMdata,'1 APM'!$BW113,FALSE)))</f>
        <v>268.32096208000002</v>
      </c>
      <c r="P113" s="190">
        <f>IF($A113="Quarter",HLOOKUP("Quarter"&amp;P$1,APMdata,'1 APM'!$BW113,FALSE),IF($A113="Year to date",HLOOKUP("Year to date"&amp;P$1,APMdata,'1 APM'!$BW113,FALSE),HLOOKUP($C$4&amp;P$1,APMdata,'1 APM'!$BW113,FALSE)))</f>
        <v>134.76645195999998</v>
      </c>
      <c r="Q113" s="190">
        <f>IF($A113="Quarter",HLOOKUP("Quarter"&amp;Q$1,APMdata,'1 APM'!$BW113,FALSE),IF($A113="Year to date",HLOOKUP("Year to date"&amp;Q$1,APMdata,'1 APM'!$BW113,FALSE),HLOOKUP($C$4&amp;Q$1,APMdata,'1 APM'!$BW113,FALSE)))</f>
        <v>48.823381890000014</v>
      </c>
      <c r="R113" s="190">
        <f>IF($A113="Quarter",HLOOKUP("Quarter"&amp;R$1,APMdata,'1 APM'!$BW113,FALSE),IF($A113="Year to date",HLOOKUP("Year to date"&amp;R$1,APMdata,'1 APM'!$BW113,FALSE),HLOOKUP($C$4&amp;R$1,APMdata,'1 APM'!$BW113,FALSE)))</f>
        <v>26.829910309999999</v>
      </c>
      <c r="S113" s="190">
        <f>IF($A113="Quarter",HLOOKUP("Quarter"&amp;S$1,APMdata,'1 APM'!$BW113,FALSE),IF($A113="Year to date",HLOOKUP("Year to date"&amp;S$1,APMdata,'1 APM'!$BW113,FALSE),HLOOKUP($C$4&amp;S$1,APMdata,'1 APM'!$BW113,FALSE)))</f>
        <v>-36.252472379999993</v>
      </c>
      <c r="T113" s="190">
        <f>IF($A113="Quarter",HLOOKUP("Quarter"&amp;T$1,APMdata,'1 APM'!$BW113,FALSE),IF($A113="Year to date",HLOOKUP("Year to date"&amp;T$1,APMdata,'1 APM'!$BW113,FALSE),HLOOKUP($C$4&amp;T$1,APMdata,'1 APM'!$BW113,FALSE)))</f>
        <v>-54.840660849999999</v>
      </c>
      <c r="U113" s="190">
        <f>IF($A113="Quarter",HLOOKUP("Quarter"&amp;U$1,APMdata,'1 APM'!$BW113,FALSE),IF($A113="Year to date",HLOOKUP("Year to date"&amp;U$1,APMdata,'1 APM'!$BW113,FALSE),HLOOKUP($C$4&amp;U$1,APMdata,'1 APM'!$BW113,FALSE)))</f>
        <v>4.3408507300000014</v>
      </c>
      <c r="V113" s="190">
        <f>IF($A113="Quarter",HLOOKUP("Quarter"&amp;V$1,APMdata,'1 APM'!$BW113,FALSE),IF($A113="Year to date",HLOOKUP("Year to date"&amp;V$1,APMdata,'1 APM'!$BW113,FALSE),HLOOKUP($C$4&amp;V$1,APMdata,'1 APM'!$BW113,FALSE)))</f>
        <v>4.8699696199999938</v>
      </c>
      <c r="W113" s="190">
        <f>IF($A113="Quarter",HLOOKUP("Quarter"&amp;W$1,APMdata,'1 APM'!$BW113,FALSE),IF($A113="Year to date",HLOOKUP("Year to date"&amp;W$1,APMdata,'1 APM'!$BW113,FALSE),HLOOKUP($C$4&amp;W$1,APMdata,'1 APM'!$BW113,FALSE)))</f>
        <v>-22.707549929999999</v>
      </c>
      <c r="X113" s="190">
        <f>IF($A113="Quarter",HLOOKUP("Quarter"&amp;X$1,APMdata,'1 APM'!$BW113,FALSE),IF($A113="Year to date",HLOOKUP("Year to date"&amp;X$1,APMdata,'1 APM'!$BW113,FALSE),HLOOKUP($C$4&amp;X$1,APMdata,'1 APM'!$BW113,FALSE)))</f>
        <v>-6.8160652800000117</v>
      </c>
      <c r="Y113" s="190">
        <f>IF($A113="Quarter",HLOOKUP("Quarter"&amp;Y$1,APMdata,'1 APM'!$BW113,FALSE),IF($A113="Year to date",HLOOKUP("Year to date"&amp;Y$1,APMdata,'1 APM'!$BW113,FALSE),HLOOKUP($C$4&amp;Y$1,APMdata,'1 APM'!$BW113,FALSE)))</f>
        <v>-17.5688</v>
      </c>
      <c r="Z113" s="190">
        <f>IF($A113="Quarter",HLOOKUP("Quarter"&amp;Z$1,APMdata,'1 APM'!$BW113,FALSE),IF($A113="Year to date",HLOOKUP("Year to date"&amp;Z$1,APMdata,'1 APM'!$BW113,FALSE),HLOOKUP($C$4&amp;Z$1,APMdata,'1 APM'!$BW113,FALSE)))</f>
        <v>329.65710000000001</v>
      </c>
      <c r="AA113" s="190">
        <f>IF($A113="Quarter",HLOOKUP("Quarter"&amp;AA$1,APMdata,'1 APM'!$BW113,FALSE),IF($A113="Year to date",HLOOKUP("Year to date"&amp;AA$1,APMdata,'1 APM'!$BW113,FALSE),HLOOKUP($C$4&amp;AA$1,APMdata,'1 APM'!$BW113,FALSE)))</f>
        <v>328.49</v>
      </c>
      <c r="AB113" s="190">
        <f>IF($A113="Quarter",HLOOKUP("Quarter"&amp;AB$1,APMdata,'1 APM'!$BW113,FALSE),IF($A113="Year to date",HLOOKUP("Year to date"&amp;AB$1,APMdata,'1 APM'!$BW113,FALSE),HLOOKUP($C$4&amp;AB$1,APMdata,'1 APM'!$BW113,FALSE)))</f>
        <v>281.87739035999999</v>
      </c>
      <c r="AC113" s="190">
        <f>IF($A113="Quarter",HLOOKUP("Quarter"&amp;AC$1,APMdata,'1 APM'!$BW113,FALSE),IF($A113="Year to date",HLOOKUP("Year to date"&amp;AC$1,APMdata,'1 APM'!$BW113,FALSE),HLOOKUP($C$4&amp;AC$1,APMdata,'1 APM'!$BW113,FALSE)))</f>
        <v>151</v>
      </c>
      <c r="AD113" s="190">
        <f>IF($A113="Quarter",HLOOKUP("Quarter"&amp;AD$1,APMdata,'1 APM'!$BW113,FALSE),IF($A113="Year to date",HLOOKUP("Year to date"&amp;AD$1,APMdata,'1 APM'!$BW113,FALSE),HLOOKUP($C$4&amp;AD$1,APMdata,'1 APM'!$BW113,FALSE)))</f>
        <v>32.483665000000002</v>
      </c>
      <c r="AE113" s="190">
        <f>IF($A113="Quarter",HLOOKUP("Quarter"&amp;AE$1,APMdata,'1 APM'!$BW113,FALSE),IF($A113="Year to date",HLOOKUP("Year to date"&amp;AE$1,APMdata,'1 APM'!$BW113,FALSE),HLOOKUP($C$4&amp;AE$1,APMdata,'1 APM'!$BW113,FALSE)))</f>
        <v>-0.325382119999997</v>
      </c>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c r="BT113" s="190"/>
      <c r="BU113" s="190"/>
      <c r="BV113" s="190"/>
      <c r="BW113">
        <v>113</v>
      </c>
    </row>
    <row r="114" spans="1:75" ht="12.75" customHeight="1">
      <c r="B114" s="180"/>
      <c r="C114" s="183" t="s">
        <v>257</v>
      </c>
      <c r="D114" s="186">
        <f>IF($A114="Quarter",HLOOKUP("Quarter"&amp;D$1,APMdata,'1 APM'!$BW114,FALSE),IF($A114="Year to date",HLOOKUP("Year to date"&amp;D$1,APMdata,'1 APM'!$BW114,FALSE),HLOOKUP($C$4&amp;D$1,APMdata,'1 APM'!$BW114,FALSE)))</f>
        <v>236.87999209917126</v>
      </c>
      <c r="E114" s="186">
        <f>IF($A114="Quarter",HLOOKUP("Quarter"&amp;E$1,APMdata,'1 APM'!$BW114,FALSE),IF($A114="Year to date",HLOOKUP("Year to date"&amp;E$1,APMdata,'1 APM'!$BW114,FALSE),HLOOKUP($C$4&amp;E$1,APMdata,'1 APM'!$BW114,FALSE)))</f>
        <v>165.29711492000001</v>
      </c>
      <c r="F114" s="186">
        <f>IF($A114="Quarter",HLOOKUP("Quarter"&amp;F$1,APMdata,'1 APM'!$BW114,FALSE),IF($A114="Year to date",HLOOKUP("Year to date"&amp;F$1,APMdata,'1 APM'!$BW114,FALSE),HLOOKUP($C$4&amp;F$1,APMdata,'1 APM'!$BW114,FALSE)))</f>
        <v>300.80737185000021</v>
      </c>
      <c r="G114" s="186">
        <f>IF($A114="Quarter",HLOOKUP("Quarter"&amp;G$1,APMdata,'1 APM'!$BW114,FALSE),IF($A114="Year to date",HLOOKUP("Year to date"&amp;G$1,APMdata,'1 APM'!$BW114,FALSE),HLOOKUP($C$4&amp;G$1,APMdata,'1 APM'!$BW114,FALSE)))</f>
        <v>230.79751636263731</v>
      </c>
      <c r="H114" s="186">
        <f>IF($A114="Quarter",HLOOKUP("Quarter"&amp;H$1,APMdata,'1 APM'!$BW114,FALSE),IF($A114="Year to date",HLOOKUP("Year to date"&amp;H$1,APMdata,'1 APM'!$BW114,FALSE),HLOOKUP($C$4&amp;H$1,APMdata,'1 APM'!$BW114,FALSE)))</f>
        <v>105</v>
      </c>
      <c r="I114" s="186">
        <f>IF($A114="Quarter",HLOOKUP("Quarter"&amp;I$1,APMdata,'1 APM'!$BW114,FALSE),IF($A114="Year to date",HLOOKUP("Year to date"&amp;I$1,APMdata,'1 APM'!$BW114,FALSE),HLOOKUP($C$4&amp;I$1,APMdata,'1 APM'!$BW114,FALSE)))</f>
        <v>207.95384557611126</v>
      </c>
      <c r="J114" s="186">
        <f>IF($A114="Quarter",HLOOKUP("Quarter"&amp;J$1,APMdata,'1 APM'!$BW114,FALSE),IF($A114="Year to date",HLOOKUP("Year to date"&amp;J$1,APMdata,'1 APM'!$BW114,FALSE),HLOOKUP($C$4&amp;J$1,APMdata,'1 APM'!$BW114,FALSE)))</f>
        <v>299.38090090000003</v>
      </c>
      <c r="K114" s="186">
        <f>IF($A114="Quarter",HLOOKUP("Quarter"&amp;K$1,APMdata,'1 APM'!$BW114,FALSE),IF($A114="Year to date",HLOOKUP("Year to date"&amp;K$1,APMdata,'1 APM'!$BW114,FALSE),HLOOKUP($C$4&amp;K$1,APMdata,'1 APM'!$BW114,FALSE)))</f>
        <v>237.49272166510946</v>
      </c>
      <c r="L114" s="186">
        <f>IF($A114="Quarter",HLOOKUP("Quarter"&amp;L$1,APMdata,'1 APM'!$BW114,FALSE),IF($A114="Year to date",HLOOKUP("Year to date"&amp;L$1,APMdata,'1 APM'!$BW114,FALSE),HLOOKUP($C$4&amp;L$1,APMdata,'1 APM'!$BW114,FALSE)))</f>
        <v>145.07350617989013</v>
      </c>
      <c r="M114" s="186">
        <f>IF($A114="Quarter",HLOOKUP("Quarter"&amp;M$1,APMdata,'1 APM'!$BW114,FALSE),IF($A114="Year to date",HLOOKUP("Year to date"&amp;M$1,APMdata,'1 APM'!$BW114,FALSE),HLOOKUP($C$4&amp;M$1,APMdata,'1 APM'!$BW114,FALSE)))</f>
        <v>133.46152297978023</v>
      </c>
      <c r="N114" s="186">
        <f>IF($A114="Quarter",HLOOKUP("Quarter"&amp;N$1,APMdata,'1 APM'!$BW114,FALSE),IF($A114="Year to date",HLOOKUP("Year to date"&amp;N$1,APMdata,'1 APM'!$BW114,FALSE),HLOOKUP($C$4&amp;N$1,APMdata,'1 APM'!$BW114,FALSE)))</f>
        <v>307.45358163000003</v>
      </c>
      <c r="O114" s="186">
        <f>IF($A114="Quarter",HLOOKUP("Quarter"&amp;O$1,APMdata,'1 APM'!$BW114,FALSE),IF($A114="Year to date",HLOOKUP("Year to date"&amp;O$1,APMdata,'1 APM'!$BW114,FALSE),HLOOKUP($C$4&amp;O$1,APMdata,'1 APM'!$BW114,FALSE)))</f>
        <v>358.74414344029304</v>
      </c>
      <c r="P114" s="186">
        <f>IF($A114="Quarter",HLOOKUP("Quarter"&amp;P$1,APMdata,'1 APM'!$BW114,FALSE),IF($A114="Year to date",HLOOKUP("Year to date"&amp;P$1,APMdata,'1 APM'!$BW114,FALSE),HLOOKUP($C$4&amp;P$1,APMdata,'1 APM'!$BW114,FALSE)))</f>
        <v>271.76660201878451</v>
      </c>
      <c r="Q114" s="186">
        <f>IF($A114="Quarter",HLOOKUP("Quarter"&amp;Q$1,APMdata,'1 APM'!$BW114,FALSE),IF($A114="Year to date",HLOOKUP("Year to date"&amp;Q$1,APMdata,'1 APM'!$BW114,FALSE),HLOOKUP($C$4&amp;Q$1,APMdata,'1 APM'!$BW114,FALSE)))</f>
        <v>198.00593766500006</v>
      </c>
      <c r="R114" s="186">
        <f>IF($A114="Quarter",HLOOKUP("Quarter"&amp;R$1,APMdata,'1 APM'!$BW114,FALSE),IF($A114="Year to date",HLOOKUP("Year to date"&amp;R$1,APMdata,'1 APM'!$BW114,FALSE),HLOOKUP($C$4&amp;R$1,APMdata,'1 APM'!$BW114,FALSE)))</f>
        <v>26.829910309999999</v>
      </c>
      <c r="S114" s="186">
        <f>IF($A114="Quarter",HLOOKUP("Quarter"&amp;S$1,APMdata,'1 APM'!$BW114,FALSE),IF($A114="Year to date",HLOOKUP("Year to date"&amp;S$1,APMdata,'1 APM'!$BW114,FALSE),HLOOKUP($C$4&amp;S$1,APMdata,'1 APM'!$BW114,FALSE)))</f>
        <v>-48.469422779120862</v>
      </c>
      <c r="T114" s="186">
        <f>IF($A114="Quarter",HLOOKUP("Quarter"&amp;T$1,APMdata,'1 APM'!$BW114,FALSE),IF($A114="Year to date",HLOOKUP("Year to date"&amp;T$1,APMdata,'1 APM'!$BW114,FALSE),HLOOKUP($C$4&amp;T$1,APMdata,'1 APM'!$BW114,FALSE)))</f>
        <v>-110.590282929558</v>
      </c>
      <c r="U114" s="186">
        <f>IF($A114="Quarter",HLOOKUP("Quarter"&amp;U$1,APMdata,'1 APM'!$BW114,FALSE),IF($A114="Year to date",HLOOKUP("Year to date"&amp;U$1,APMdata,'1 APM'!$BW114,FALSE),HLOOKUP($C$4&amp;U$1,APMdata,'1 APM'!$BW114,FALSE)))</f>
        <v>17.604561293888896</v>
      </c>
      <c r="V114" s="186">
        <f>IF($A114="Quarter",HLOOKUP("Quarter"&amp;V$1,APMdata,'1 APM'!$BW114,FALSE),IF($A114="Year to date",HLOOKUP("Year to date"&amp;V$1,APMdata,'1 APM'!$BW114,FALSE),HLOOKUP($C$4&amp;V$1,APMdata,'1 APM'!$BW114,FALSE)))</f>
        <v>4.8699696199999938</v>
      </c>
      <c r="W114" s="186">
        <f>IF($A114="Quarter",HLOOKUP("Quarter"&amp;W$1,APMdata,'1 APM'!$BW114,FALSE),IF($A114="Year to date",HLOOKUP("Year to date"&amp;W$1,APMdata,'1 APM'!$BW114,FALSE),HLOOKUP($C$4&amp;W$1,APMdata,'1 APM'!$BW114,FALSE)))</f>
        <v>-30.359911078571425</v>
      </c>
      <c r="X114" s="186">
        <f>IF($A114="Quarter",HLOOKUP("Quarter"&amp;X$1,APMdata,'1 APM'!$BW114,FALSE),IF($A114="Year to date",HLOOKUP("Year to date"&amp;X$1,APMdata,'1 APM'!$BW114,FALSE),HLOOKUP($C$4&amp;X$1,APMdata,'1 APM'!$BW114,FALSE)))</f>
        <v>-13.745104017679582</v>
      </c>
      <c r="Y114" s="186">
        <f>IF($A114="Quarter",HLOOKUP("Quarter"&amp;Y$1,APMdata,'1 APM'!$BW114,FALSE),IF($A114="Year to date",HLOOKUP("Year to date"&amp;Y$1,APMdata,'1 APM'!$BW114,FALSE),HLOOKUP($C$4&amp;Y$1,APMdata,'1 APM'!$BW114,FALSE)))</f>
        <v>-71.251244444444438</v>
      </c>
      <c r="Z114" s="186">
        <f>IF($A114="Quarter",HLOOKUP("Quarter"&amp;Z$1,APMdata,'1 APM'!$BW114,FALSE),IF($A114="Year to date",HLOOKUP("Year to date"&amp;Z$1,APMdata,'1 APM'!$BW114,FALSE),HLOOKUP($C$4&amp;Z$1,APMdata,'1 APM'!$BW114,FALSE)))</f>
        <v>329.65710000000001</v>
      </c>
      <c r="AA114" s="186">
        <f>IF($A114="Quarter",HLOOKUP("Quarter"&amp;AA$1,APMdata,'1 APM'!$BW114,FALSE),IF($A114="Year to date",HLOOKUP("Year to date"&amp;AA$1,APMdata,'1 APM'!$BW114,FALSE),HLOOKUP($C$4&amp;AA$1,APMdata,'1 APM'!$BW114,FALSE)))</f>
        <v>438.78590000000003</v>
      </c>
      <c r="AB114" s="186">
        <f>IF($A114="Quarter",HLOOKUP("Quarter"&amp;AB$1,APMdata,'1 APM'!$BW114,FALSE),IF($A114="Year to date",HLOOKUP("Year to date"&amp;AB$1,APMdata,'1 APM'!$BW114,FALSE),HLOOKUP($C$4&amp;AB$1,APMdata,'1 APM'!$BW114,FALSE)))</f>
        <v>566.85233446021971</v>
      </c>
      <c r="AC114" s="186">
        <f>IF($A114="Quarter",HLOOKUP("Quarter"&amp;AC$1,APMdata,'1 APM'!$BW114,FALSE),IF($A114="Year to date",HLOOKUP("Year to date"&amp;AC$1,APMdata,'1 APM'!$BW114,FALSE),HLOOKUP($C$4&amp;AC$1,APMdata,'1 APM'!$BW114,FALSE)))</f>
        <v>609</v>
      </c>
      <c r="AD114" s="186">
        <f>IF($A114="Quarter",HLOOKUP("Quarter"&amp;AD$1,APMdata,'1 APM'!$BW114,FALSE),IF($A114="Year to date",HLOOKUP("Year to date"&amp;AD$1,APMdata,'1 APM'!$BW114,FALSE),HLOOKUP($C$4&amp;AD$1,APMdata,'1 APM'!$BW114,FALSE)))</f>
        <v>32.483665000000002</v>
      </c>
      <c r="AE114" s="186">
        <f>IF($A114="Quarter",HLOOKUP("Quarter"&amp;AE$1,APMdata,'1 APM'!$BW114,FALSE),IF($A114="Year to date",HLOOKUP("Year to date"&amp;AE$1,APMdata,'1 APM'!$BW114,FALSE),HLOOKUP($C$4&amp;AE$1,APMdata,'1 APM'!$BW114,FALSE)))</f>
        <v>-0.43503470256409854</v>
      </c>
      <c r="AF114" s="186"/>
      <c r="AG114" s="186"/>
      <c r="AH114" s="186"/>
      <c r="AI114" s="186"/>
      <c r="AJ114" s="186"/>
      <c r="AK114" s="186"/>
      <c r="AL114" s="186"/>
      <c r="AM114" s="186"/>
      <c r="AN114" s="186"/>
      <c r="AO114" s="186"/>
      <c r="AP114" s="186"/>
      <c r="AQ114" s="186"/>
      <c r="AR114" s="186"/>
      <c r="AS114" s="186"/>
      <c r="AT114" s="186"/>
      <c r="AU114" s="186"/>
      <c r="AV114" s="186"/>
      <c r="AW114" s="186"/>
      <c r="AX114" s="186"/>
      <c r="AY114" s="186"/>
      <c r="AZ114" s="186"/>
      <c r="BA114" s="186"/>
      <c r="BB114" s="186"/>
      <c r="BC114" s="186"/>
      <c r="BD114" s="186"/>
      <c r="BE114" s="186"/>
      <c r="BF114" s="186"/>
      <c r="BG114" s="186"/>
      <c r="BH114" s="186"/>
      <c r="BI114" s="186"/>
      <c r="BJ114" s="186"/>
      <c r="BK114" s="186"/>
      <c r="BL114" s="186"/>
      <c r="BM114" s="186"/>
      <c r="BN114" s="186"/>
      <c r="BO114" s="186"/>
      <c r="BP114" s="186"/>
      <c r="BQ114" s="186"/>
      <c r="BR114" s="186"/>
      <c r="BS114" s="186"/>
      <c r="BT114" s="186"/>
      <c r="BU114" s="186"/>
      <c r="BV114" s="186"/>
      <c r="BW114">
        <v>114</v>
      </c>
    </row>
    <row r="115" spans="1:75" ht="12.75" customHeight="1">
      <c r="B115" s="180"/>
      <c r="C115" s="183"/>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91"/>
      <c r="AA115" s="191"/>
      <c r="AB115" s="191"/>
      <c r="AC115" s="191"/>
      <c r="AD115" s="191"/>
      <c r="AE115" s="191"/>
      <c r="AF115" s="191"/>
      <c r="AG115" s="191"/>
      <c r="AH115" s="191"/>
      <c r="AI115" s="191"/>
      <c r="AJ115" s="191"/>
      <c r="AK115" s="186"/>
      <c r="AL115" s="186"/>
      <c r="AM115" s="186"/>
      <c r="AN115" s="186"/>
      <c r="AO115" s="186"/>
      <c r="AP115" s="186"/>
      <c r="AQ115" s="186"/>
      <c r="AR115" s="191"/>
      <c r="AS115" s="186"/>
      <c r="AT115" s="186"/>
      <c r="AU115" s="186"/>
      <c r="AV115" s="186"/>
      <c r="AW115" s="186"/>
      <c r="AX115" s="186"/>
      <c r="AY115" s="186"/>
      <c r="AZ115" s="186"/>
      <c r="BA115" s="186"/>
      <c r="BB115" s="186"/>
      <c r="BC115" s="186"/>
      <c r="BD115" s="186"/>
      <c r="BE115" s="186"/>
      <c r="BF115" s="186"/>
      <c r="BG115" s="186"/>
      <c r="BH115" s="186"/>
      <c r="BI115" s="186"/>
      <c r="BJ115" s="186"/>
      <c r="BK115" s="186"/>
      <c r="BL115" s="186"/>
      <c r="BM115" s="186"/>
      <c r="BN115" s="186"/>
      <c r="BO115" s="186"/>
      <c r="BP115" s="186"/>
      <c r="BQ115" s="186"/>
      <c r="BR115" s="186"/>
      <c r="BS115" s="186"/>
      <c r="BT115" s="186"/>
      <c r="BU115" s="186"/>
      <c r="BV115" s="186"/>
      <c r="BW115">
        <v>115</v>
      </c>
    </row>
    <row r="116" spans="1:75" ht="12.75" customHeight="1">
      <c r="B116" s="180"/>
      <c r="C116" s="183" t="s">
        <v>256</v>
      </c>
      <c r="D116" s="186">
        <f>IF($A116="Quarter",HLOOKUP("Quarter"&amp;D$1,APMdata,'1 APM'!$BW116,FALSE),IF($A116="Year to date",HLOOKUP("Year to date"&amp;D$1,APMdata,'1 APM'!$BW116,FALSE),HLOOKUP($C$4&amp;D$1,APMdata,'1 APM'!$BW116,FALSE)))</f>
        <v>236.87999209917126</v>
      </c>
      <c r="E116" s="186">
        <f>IF($A116="Quarter",HLOOKUP("Quarter"&amp;E$1,APMdata,'1 APM'!$BW116,FALSE),IF($A116="Year to date",HLOOKUP("Year to date"&amp;E$1,APMdata,'1 APM'!$BW116,FALSE),HLOOKUP($C$4&amp;E$1,APMdata,'1 APM'!$BW116,FALSE)))</f>
        <v>165.29711492000001</v>
      </c>
      <c r="F116" s="186">
        <f>IF($A116="Quarter",HLOOKUP("Quarter"&amp;F$1,APMdata,'1 APM'!$BW116,FALSE),IF($A116="Year to date",HLOOKUP("Year to date"&amp;F$1,APMdata,'1 APM'!$BW116,FALSE),HLOOKUP($C$4&amp;F$1,APMdata,'1 APM'!$BW116,FALSE)))</f>
        <v>300.80737185000021</v>
      </c>
      <c r="G116" s="186">
        <f>IF($A116="Quarter",HLOOKUP("Quarter"&amp;G$1,APMdata,'1 APM'!$BW116,FALSE),IF($A116="Year to date",HLOOKUP("Year to date"&amp;G$1,APMdata,'1 APM'!$BW116,FALSE),HLOOKUP($C$4&amp;G$1,APMdata,'1 APM'!$BW116,FALSE)))</f>
        <v>230.79751636263731</v>
      </c>
      <c r="H116" s="186">
        <f>IF($A116="Quarter",HLOOKUP("Quarter"&amp;H$1,APMdata,'1 APM'!$BW116,FALSE),IF($A116="Year to date",HLOOKUP("Year to date"&amp;H$1,APMdata,'1 APM'!$BW116,FALSE),HLOOKUP($C$4&amp;H$1,APMdata,'1 APM'!$BW116,FALSE)))</f>
        <v>105</v>
      </c>
      <c r="I116" s="186">
        <f>IF($A116="Quarter",HLOOKUP("Quarter"&amp;I$1,APMdata,'1 APM'!$BW116,FALSE),IF($A116="Year to date",HLOOKUP("Year to date"&amp;I$1,APMdata,'1 APM'!$BW116,FALSE),HLOOKUP($C$4&amp;I$1,APMdata,'1 APM'!$BW116,FALSE)))</f>
        <v>207.95384557611126</v>
      </c>
      <c r="J116" s="186">
        <f>IF($A116="Quarter",HLOOKUP("Quarter"&amp;J$1,APMdata,'1 APM'!$BW116,FALSE),IF($A116="Year to date",HLOOKUP("Year to date"&amp;J$1,APMdata,'1 APM'!$BW116,FALSE),HLOOKUP($C$4&amp;J$1,APMdata,'1 APM'!$BW116,FALSE)))</f>
        <v>299.38090090000003</v>
      </c>
      <c r="K116" s="186">
        <f>IF($A116="Quarter",HLOOKUP("Quarter"&amp;K$1,APMdata,'1 APM'!$BW116,FALSE),IF($A116="Year to date",HLOOKUP("Year to date"&amp;K$1,APMdata,'1 APM'!$BW116,FALSE),HLOOKUP($C$4&amp;K$1,APMdata,'1 APM'!$BW116,FALSE)))</f>
        <v>237.49272166510946</v>
      </c>
      <c r="L116" s="186">
        <f>IF($A116="Quarter",HLOOKUP("Quarter"&amp;L$1,APMdata,'1 APM'!$BW116,FALSE),IF($A116="Year to date",HLOOKUP("Year to date"&amp;L$1,APMdata,'1 APM'!$BW116,FALSE),HLOOKUP($C$4&amp;L$1,APMdata,'1 APM'!$BW116,FALSE)))</f>
        <v>145.07350617989013</v>
      </c>
      <c r="M116" s="186">
        <f>IF($A116="Quarter",HLOOKUP("Quarter"&amp;M$1,APMdata,'1 APM'!$BW116,FALSE),IF($A116="Year to date",HLOOKUP("Year to date"&amp;M$1,APMdata,'1 APM'!$BW116,FALSE),HLOOKUP($C$4&amp;M$1,APMdata,'1 APM'!$BW116,FALSE)))</f>
        <v>133.46152297978023</v>
      </c>
      <c r="N116" s="186">
        <f>IF($A116="Quarter",HLOOKUP("Quarter"&amp;N$1,APMdata,'1 APM'!$BW116,FALSE),IF($A116="Year to date",HLOOKUP("Year to date"&amp;N$1,APMdata,'1 APM'!$BW116,FALSE),HLOOKUP($C$4&amp;N$1,APMdata,'1 APM'!$BW116,FALSE)))</f>
        <v>307.45358163000003</v>
      </c>
      <c r="O116" s="186">
        <f>IF($A116="Quarter",HLOOKUP("Quarter"&amp;O$1,APMdata,'1 APM'!$BW116,FALSE),IF($A116="Year to date",HLOOKUP("Year to date"&amp;O$1,APMdata,'1 APM'!$BW116,FALSE),HLOOKUP($C$4&amp;O$1,APMdata,'1 APM'!$BW116,FALSE)))</f>
        <v>358.74414344029304</v>
      </c>
      <c r="P116" s="186">
        <f>IF($A116="Quarter",HLOOKUP("Quarter"&amp;P$1,APMdata,'1 APM'!$BW116,FALSE),IF($A116="Year to date",HLOOKUP("Year to date"&amp;P$1,APMdata,'1 APM'!$BW116,FALSE),HLOOKUP($C$4&amp;P$1,APMdata,'1 APM'!$BW116,FALSE)))</f>
        <v>271.76660201878451</v>
      </c>
      <c r="Q116" s="186">
        <f>IF($A116="Quarter",HLOOKUP("Quarter"&amp;Q$1,APMdata,'1 APM'!$BW116,FALSE),IF($A116="Year to date",HLOOKUP("Year to date"&amp;Q$1,APMdata,'1 APM'!$BW116,FALSE),HLOOKUP($C$4&amp;Q$1,APMdata,'1 APM'!$BW116,FALSE)))</f>
        <v>198.00593766500006</v>
      </c>
      <c r="R116" s="186">
        <f>IF($A116="Quarter",HLOOKUP("Quarter"&amp;R$1,APMdata,'1 APM'!$BW116,FALSE),IF($A116="Year to date",HLOOKUP("Year to date"&amp;R$1,APMdata,'1 APM'!$BW116,FALSE),HLOOKUP($C$4&amp;R$1,APMdata,'1 APM'!$BW116,FALSE)))</f>
        <v>26.829910309999999</v>
      </c>
      <c r="S116" s="186">
        <f>IF($A116="Quarter",HLOOKUP("Quarter"&amp;S$1,APMdata,'1 APM'!$BW116,FALSE),IF($A116="Year to date",HLOOKUP("Year to date"&amp;S$1,APMdata,'1 APM'!$BW116,FALSE),HLOOKUP($C$4&amp;S$1,APMdata,'1 APM'!$BW116,FALSE)))</f>
        <v>-48.469422779120862</v>
      </c>
      <c r="T116" s="186">
        <f>IF($A116="Quarter",HLOOKUP("Quarter"&amp;T$1,APMdata,'1 APM'!$BW116,FALSE),IF($A116="Year to date",HLOOKUP("Year to date"&amp;T$1,APMdata,'1 APM'!$BW116,FALSE),HLOOKUP($C$4&amp;T$1,APMdata,'1 APM'!$BW116,FALSE)))</f>
        <v>-110.590282929558</v>
      </c>
      <c r="U116" s="186">
        <f>IF($A116="Quarter",HLOOKUP("Quarter"&amp;U$1,APMdata,'1 APM'!$BW116,FALSE),IF($A116="Year to date",HLOOKUP("Year to date"&amp;U$1,APMdata,'1 APM'!$BW116,FALSE),HLOOKUP($C$4&amp;U$1,APMdata,'1 APM'!$BW116,FALSE)))</f>
        <v>17.604561293888896</v>
      </c>
      <c r="V116" s="186">
        <f>IF($A116="Quarter",HLOOKUP("Quarter"&amp;V$1,APMdata,'1 APM'!$BW116,FALSE),IF($A116="Year to date",HLOOKUP("Year to date"&amp;V$1,APMdata,'1 APM'!$BW116,FALSE),HLOOKUP($C$4&amp;V$1,APMdata,'1 APM'!$BW116,FALSE)))</f>
        <v>4.8699696199999938</v>
      </c>
      <c r="W116" s="186">
        <f>IF($A116="Quarter",HLOOKUP("Quarter"&amp;W$1,APMdata,'1 APM'!$BW116,FALSE),IF($A116="Year to date",HLOOKUP("Year to date"&amp;W$1,APMdata,'1 APM'!$BW116,FALSE),HLOOKUP($C$4&amp;W$1,APMdata,'1 APM'!$BW116,FALSE)))</f>
        <v>-30.359911078571425</v>
      </c>
      <c r="X116" s="186">
        <f>IF($A116="Quarter",HLOOKUP("Quarter"&amp;X$1,APMdata,'1 APM'!$BW116,FALSE),IF($A116="Year to date",HLOOKUP("Year to date"&amp;X$1,APMdata,'1 APM'!$BW116,FALSE),HLOOKUP($C$4&amp;X$1,APMdata,'1 APM'!$BW116,FALSE)))</f>
        <v>-13.745104017679582</v>
      </c>
      <c r="Y116" s="186">
        <f>IF($A116="Quarter",HLOOKUP("Quarter"&amp;Y$1,APMdata,'1 APM'!$BW116,FALSE),IF($A116="Year to date",HLOOKUP("Year to date"&amp;Y$1,APMdata,'1 APM'!$BW116,FALSE),HLOOKUP($C$4&amp;Y$1,APMdata,'1 APM'!$BW116,FALSE)))</f>
        <v>-71.251244444444438</v>
      </c>
      <c r="Z116" s="186">
        <f>IF($A116="Quarter",HLOOKUP("Quarter"&amp;Z$1,APMdata,'1 APM'!$BW116,FALSE),IF($A116="Year to date",HLOOKUP("Year to date"&amp;Z$1,APMdata,'1 APM'!$BW116,FALSE),HLOOKUP($C$4&amp;Z$1,APMdata,'1 APM'!$BW116,FALSE)))</f>
        <v>329.65710000000001</v>
      </c>
      <c r="AA116" s="186">
        <f>IF($A116="Quarter",HLOOKUP("Quarter"&amp;AA$1,APMdata,'1 APM'!$BW116,FALSE),IF($A116="Year to date",HLOOKUP("Year to date"&amp;AA$1,APMdata,'1 APM'!$BW116,FALSE),HLOOKUP($C$4&amp;AA$1,APMdata,'1 APM'!$BW116,FALSE)))</f>
        <v>438.78590000000003</v>
      </c>
      <c r="AB116" s="186">
        <f>IF($A116="Quarter",HLOOKUP("Quarter"&amp;AB$1,APMdata,'1 APM'!$BW116,FALSE),IF($A116="Year to date",HLOOKUP("Year to date"&amp;AB$1,APMdata,'1 APM'!$BW116,FALSE),HLOOKUP($C$4&amp;AB$1,APMdata,'1 APM'!$BW116,FALSE)))</f>
        <v>566.85233446021971</v>
      </c>
      <c r="AC116" s="186">
        <f>IF($A116="Quarter",HLOOKUP("Quarter"&amp;AC$1,APMdata,'1 APM'!$BW116,FALSE),IF($A116="Year to date",HLOOKUP("Year to date"&amp;AC$1,APMdata,'1 APM'!$BW116,FALSE),HLOOKUP($C$4&amp;AC$1,APMdata,'1 APM'!$BW116,FALSE)))</f>
        <v>609</v>
      </c>
      <c r="AD116" s="186">
        <f>IF($A116="Quarter",HLOOKUP("Quarter"&amp;AD$1,APMdata,'1 APM'!$BW116,FALSE),IF($A116="Year to date",HLOOKUP("Year to date"&amp;AD$1,APMdata,'1 APM'!$BW116,FALSE),HLOOKUP($C$4&amp;AD$1,APMdata,'1 APM'!$BW116,FALSE)))</f>
        <v>32.483665000000002</v>
      </c>
      <c r="AE116" s="186">
        <f>IF($A116="Quarter",HLOOKUP("Quarter"&amp;AE$1,APMdata,'1 APM'!$BW116,FALSE),IF($A116="Year to date",HLOOKUP("Year to date"&amp;AE$1,APMdata,'1 APM'!$BW116,FALSE),HLOOKUP($C$4&amp;AE$1,APMdata,'1 APM'!$BW116,FALSE)))</f>
        <v>-0.43503470256409854</v>
      </c>
      <c r="AF116" s="186"/>
      <c r="AG116" s="186"/>
      <c r="AH116" s="186"/>
      <c r="AI116" s="186"/>
      <c r="AJ116" s="186"/>
      <c r="AK116" s="186"/>
      <c r="AL116" s="186"/>
      <c r="AM116" s="186"/>
      <c r="AN116" s="186"/>
      <c r="AO116" s="186"/>
      <c r="AP116" s="186"/>
      <c r="AQ116" s="186"/>
      <c r="AR116" s="186"/>
      <c r="AS116" s="186"/>
      <c r="AT116" s="186"/>
      <c r="AU116" s="186"/>
      <c r="AV116" s="186"/>
      <c r="AW116" s="186"/>
      <c r="AX116" s="186"/>
      <c r="AY116" s="186"/>
      <c r="AZ116" s="186"/>
      <c r="BA116" s="186"/>
      <c r="BB116" s="186"/>
      <c r="BC116" s="186"/>
      <c r="BD116" s="186"/>
      <c r="BE116" s="186"/>
      <c r="BF116" s="186"/>
      <c r="BG116" s="186"/>
      <c r="BH116" s="186"/>
      <c r="BI116" s="186"/>
      <c r="BJ116" s="186"/>
      <c r="BK116" s="186"/>
      <c r="BL116" s="186"/>
      <c r="BM116" s="186"/>
      <c r="BN116" s="186"/>
      <c r="BO116" s="186"/>
      <c r="BP116" s="186"/>
      <c r="BQ116" s="186"/>
      <c r="BR116" s="186"/>
      <c r="BS116" s="186"/>
      <c r="BT116" s="186"/>
      <c r="BU116" s="186"/>
      <c r="BV116" s="186"/>
      <c r="BW116">
        <v>116</v>
      </c>
    </row>
    <row r="117" spans="1:75" ht="12.75" customHeight="1">
      <c r="B117" s="180"/>
      <c r="C117" s="183" t="s">
        <v>258</v>
      </c>
      <c r="D117" s="186">
        <f>IF($A117="Quarter",HLOOKUP("Quarter"&amp;D$1,APMdata,'1 APM'!$BW117,FALSE),IF($A117="Year to date",HLOOKUP("Year to date"&amp;D$1,APMdata,'1 APM'!$BW117,FALSE),HLOOKUP($C$4&amp;D$1,APMdata,'1 APM'!$BW117,FALSE)))</f>
        <v>164441.76359414891</v>
      </c>
      <c r="E117" s="186">
        <f>IF($A117="Quarter",HLOOKUP("Quarter"&amp;E$1,APMdata,'1 APM'!$BW117,FALSE),IF($A117="Year to date",HLOOKUP("Year to date"&amp;E$1,APMdata,'1 APM'!$BW117,FALSE),HLOOKUP($C$4&amp;E$1,APMdata,'1 APM'!$BW117,FALSE)))</f>
        <v>163026.59277181001</v>
      </c>
      <c r="F117" s="186">
        <f>IF($A117="Quarter",HLOOKUP("Quarter"&amp;F$1,APMdata,'1 APM'!$BW117,FALSE),IF($A117="Year to date",HLOOKUP("Year to date"&amp;F$1,APMdata,'1 APM'!$BW117,FALSE),HLOOKUP($C$4&amp;F$1,APMdata,'1 APM'!$BW117,FALSE)))</f>
        <v>160967.03504501138</v>
      </c>
      <c r="G117" s="186">
        <f>IF($A117="Quarter",HLOOKUP("Quarter"&amp;G$1,APMdata,'1 APM'!$BW117,FALSE),IF($A117="Year to date",HLOOKUP("Year to date"&amp;G$1,APMdata,'1 APM'!$BW117,FALSE),HLOOKUP($C$4&amp;G$1,APMdata,'1 APM'!$BW117,FALSE)))</f>
        <v>160653.43</v>
      </c>
      <c r="H117" s="186">
        <f>IF($A117="Quarter",HLOOKUP("Quarter"&amp;H$1,APMdata,'1 APM'!$BW117,FALSE),IF($A117="Year to date",HLOOKUP("Year to date"&amp;H$1,APMdata,'1 APM'!$BW117,FALSE),HLOOKUP($C$4&amp;H$1,APMdata,'1 APM'!$BW117,FALSE)))</f>
        <v>158262</v>
      </c>
      <c r="I117" s="186">
        <f>IF($A117="Quarter",HLOOKUP("Quarter"&amp;I$1,APMdata,'1 APM'!$BW117,FALSE),IF($A117="Year to date",HLOOKUP("Year to date"&amp;I$1,APMdata,'1 APM'!$BW117,FALSE),HLOOKUP($C$4&amp;I$1,APMdata,'1 APM'!$BW117,FALSE)))</f>
        <v>158953.78</v>
      </c>
      <c r="J117" s="186">
        <f>IF($A117="Quarter",HLOOKUP("Quarter"&amp;J$1,APMdata,'1 APM'!$BW117,FALSE),IF($A117="Year to date",HLOOKUP("Year to date"&amp;J$1,APMdata,'1 APM'!$BW117,FALSE),HLOOKUP($C$4&amp;J$1,APMdata,'1 APM'!$BW117,FALSE)))</f>
        <v>159357.73713387991</v>
      </c>
      <c r="K117" s="186">
        <f>IF($A117="Quarter",HLOOKUP("Quarter"&amp;K$1,APMdata,'1 APM'!$BW117,FALSE),IF($A117="Year to date",HLOOKUP("Year to date"&amp;K$1,APMdata,'1 APM'!$BW117,FALSE),HLOOKUP($C$4&amp;K$1,APMdata,'1 APM'!$BW117,FALSE)))</f>
        <v>138558.47607403001</v>
      </c>
      <c r="L117" s="186">
        <f>IF($A117="Quarter",HLOOKUP("Quarter"&amp;L$1,APMdata,'1 APM'!$BW117,FALSE),IF($A117="Year to date",HLOOKUP("Year to date"&amp;L$1,APMdata,'1 APM'!$BW117,FALSE),HLOOKUP($C$4&amp;L$1,APMdata,'1 APM'!$BW117,FALSE)))</f>
        <v>138508.79931744994</v>
      </c>
      <c r="M117" s="186">
        <f>IF($A117="Quarter",HLOOKUP("Quarter"&amp;M$1,APMdata,'1 APM'!$BW117,FALSE),IF($A117="Year to date",HLOOKUP("Year to date"&amp;M$1,APMdata,'1 APM'!$BW117,FALSE),HLOOKUP($C$4&amp;M$1,APMdata,'1 APM'!$BW117,FALSE)))</f>
        <v>134464.84167147998</v>
      </c>
      <c r="N117" s="186">
        <f>IF($A117="Quarter",HLOOKUP("Quarter"&amp;N$1,APMdata,'1 APM'!$BW117,FALSE),IF($A117="Year to date",HLOOKUP("Year to date"&amp;N$1,APMdata,'1 APM'!$BW117,FALSE),HLOOKUP($C$4&amp;N$1,APMdata,'1 APM'!$BW117,FALSE)))</f>
        <v>133680.77901379997</v>
      </c>
      <c r="O117" s="186">
        <f>IF($A117="Quarter",HLOOKUP("Quarter"&amp;O$1,APMdata,'1 APM'!$BW117,FALSE),IF($A117="Year to date",HLOOKUP("Year to date"&amp;O$1,APMdata,'1 APM'!$BW117,FALSE),HLOOKUP($C$4&amp;O$1,APMdata,'1 APM'!$BW117,FALSE)))</f>
        <v>132726.24851072973</v>
      </c>
      <c r="P117" s="186">
        <f>IF($A117="Quarter",HLOOKUP("Quarter"&amp;P$1,APMdata,'1 APM'!$BW117,FALSE),IF($A117="Year to date",HLOOKUP("Year to date"&amp;P$1,APMdata,'1 APM'!$BW117,FALSE),HLOOKUP($C$4&amp;P$1,APMdata,'1 APM'!$BW117,FALSE)))</f>
        <v>130814.26414567999</v>
      </c>
      <c r="Q117" s="186">
        <f>IF($A117="Quarter",HLOOKUP("Quarter"&amp;Q$1,APMdata,'1 APM'!$BW117,FALSE),IF($A117="Year to date",HLOOKUP("Year to date"&amp;Q$1,APMdata,'1 APM'!$BW117,FALSE),HLOOKUP($C$4&amp;Q$1,APMdata,'1 APM'!$BW117,FALSE)))</f>
        <v>127895.85782498002</v>
      </c>
      <c r="R117" s="186">
        <f>IF($A117="Quarter",HLOOKUP("Quarter"&amp;R$1,APMdata,'1 APM'!$BW117,FALSE),IF($A117="Year to date",HLOOKUP("Year to date"&amp;R$1,APMdata,'1 APM'!$BW117,FALSE),HLOOKUP($C$4&amp;R$1,APMdata,'1 APM'!$BW117,FALSE)))</f>
        <v>130850.89922363999</v>
      </c>
      <c r="S117" s="186">
        <f>IF($A117="Quarter",HLOOKUP("Quarter"&amp;S$1,APMdata,'1 APM'!$BW117,FALSE),IF($A117="Year to date",HLOOKUP("Year to date"&amp;S$1,APMdata,'1 APM'!$BW117,FALSE),HLOOKUP($C$4&amp;S$1,APMdata,'1 APM'!$BW117,FALSE)))</f>
        <v>130408.67157912999</v>
      </c>
      <c r="T117" s="186">
        <f>IF($A117="Quarter",HLOOKUP("Quarter"&amp;T$1,APMdata,'1 APM'!$BW117,FALSE),IF($A117="Year to date",HLOOKUP("Year to date"&amp;T$1,APMdata,'1 APM'!$BW117,FALSE),HLOOKUP($C$4&amp;T$1,APMdata,'1 APM'!$BW117,FALSE)))</f>
        <v>128943.31964875996</v>
      </c>
      <c r="U117" s="186">
        <f>IF($A117="Quarter",HLOOKUP("Quarter"&amp;U$1,APMdata,'1 APM'!$BW117,FALSE),IF($A117="Year to date",HLOOKUP("Year to date"&amp;U$1,APMdata,'1 APM'!$BW117,FALSE),HLOOKUP($C$4&amp;U$1,APMdata,'1 APM'!$BW117,FALSE)))</f>
        <v>124052.51733626999</v>
      </c>
      <c r="V117" s="186">
        <f>IF($A117="Quarter",HLOOKUP("Quarter"&amp;V$1,APMdata,'1 APM'!$BW117,FALSE),IF($A117="Year to date",HLOOKUP("Year to date"&amp;V$1,APMdata,'1 APM'!$BW117,FALSE),HLOOKUP($C$4&amp;V$1,APMdata,'1 APM'!$BW117,FALSE)))</f>
        <v>121283.85827932002</v>
      </c>
      <c r="W117" s="186">
        <f>IF($A117="Quarter",HLOOKUP("Quarter"&amp;W$1,APMdata,'1 APM'!$BW117,FALSE),IF($A117="Year to date",HLOOKUP("Year to date"&amp;W$1,APMdata,'1 APM'!$BW117,FALSE),HLOOKUP($C$4&amp;W$1,APMdata,'1 APM'!$BW117,FALSE)))</f>
        <v>119510.62946618006</v>
      </c>
      <c r="X117" s="186">
        <f>IF($A117="Quarter",HLOOKUP("Quarter"&amp;X$1,APMdata,'1 APM'!$BW117,FALSE),IF($A117="Year to date",HLOOKUP("Year to date"&amp;X$1,APMdata,'1 APM'!$BW117,FALSE),HLOOKUP($C$4&amp;X$1,APMdata,'1 APM'!$BW117,FALSE)))</f>
        <v>118131.69884341676</v>
      </c>
      <c r="Y117" s="186">
        <f>IF($A117="Quarter",HLOOKUP("Quarter"&amp;Y$1,APMdata,'1 APM'!$BW117,FALSE),IF($A117="Year to date",HLOOKUP("Year to date"&amp;Y$1,APMdata,'1 APM'!$BW117,FALSE),HLOOKUP($C$4&amp;Y$1,APMdata,'1 APM'!$BW117,FALSE)))</f>
        <v>114037.49212344014</v>
      </c>
      <c r="Z117" s="186">
        <f>IF($A117="Quarter",HLOOKUP("Quarter"&amp;Z$1,APMdata,'1 APM'!$BW117,FALSE),IF($A117="Year to date",HLOOKUP("Year to date"&amp;Z$1,APMdata,'1 APM'!$BW117,FALSE),HLOOKUP($C$4&amp;Z$1,APMdata,'1 APM'!$BW117,FALSE)))</f>
        <v>113368.40780000002</v>
      </c>
      <c r="AA117" s="186">
        <f>IF($A117="Quarter",HLOOKUP("Quarter"&amp;AA$1,APMdata,'1 APM'!$BW117,FALSE),IF($A117="Year to date",HLOOKUP("Year to date"&amp;AA$1,APMdata,'1 APM'!$BW117,FALSE),HLOOKUP($C$4&amp;AA$1,APMdata,'1 APM'!$BW117,FALSE)))</f>
        <v>113623.98480000001</v>
      </c>
      <c r="AB117" s="186">
        <f>IF($A117="Quarter",HLOOKUP("Quarter"&amp;AB$1,APMdata,'1 APM'!$BW117,FALSE),IF($A117="Year to date",HLOOKUP("Year to date"&amp;AB$1,APMdata,'1 APM'!$BW117,FALSE),HLOOKUP($C$4&amp;AB$1,APMdata,'1 APM'!$BW117,FALSE)))</f>
        <v>112381.12907763624</v>
      </c>
      <c r="AC117" s="186">
        <f>IF($A117="Quarter",HLOOKUP("Quarter"&amp;AC$1,APMdata,'1 APM'!$BW117,FALSE),IF($A117="Year to date",HLOOKUP("Year to date"&amp;AC$1,APMdata,'1 APM'!$BW117,FALSE),HLOOKUP($C$4&amp;AC$1,APMdata,'1 APM'!$BW117,FALSE)))</f>
        <v>108811</v>
      </c>
      <c r="AD117" s="186">
        <f>IF($A117="Quarter",HLOOKUP("Quarter"&amp;AD$1,APMdata,'1 APM'!$BW117,FALSE),IF($A117="Year to date",HLOOKUP("Year to date"&amp;AD$1,APMdata,'1 APM'!$BW117,FALSE),HLOOKUP($C$4&amp;AD$1,APMdata,'1 APM'!$BW117,FALSE)))</f>
        <v>107035.45492119202</v>
      </c>
      <c r="AE117" s="186">
        <f>IF($A117="Quarter",HLOOKUP("Quarter"&amp;AE$1,APMdata,'1 APM'!$BW117,FALSE),IF($A117="Year to date",HLOOKUP("Year to date"&amp;AE$1,APMdata,'1 APM'!$BW117,FALSE),HLOOKUP($C$4&amp;AE$1,APMdata,'1 APM'!$BW117,FALSE)))</f>
        <v>104037.30788707999</v>
      </c>
      <c r="AF117" s="186"/>
      <c r="AG117" s="186"/>
      <c r="AH117" s="186"/>
      <c r="AI117" s="186"/>
      <c r="AJ117" s="186"/>
      <c r="AK117" s="186"/>
      <c r="AL117" s="186"/>
      <c r="AM117" s="186"/>
      <c r="AN117" s="186"/>
      <c r="AO117" s="186"/>
      <c r="AP117" s="186"/>
      <c r="AQ117" s="186"/>
      <c r="AR117" s="186"/>
      <c r="AS117" s="186"/>
      <c r="AT117" s="186"/>
      <c r="AU117" s="186"/>
      <c r="AV117" s="186"/>
      <c r="AW117" s="186"/>
      <c r="AX117" s="186"/>
      <c r="AY117" s="186"/>
      <c r="AZ117" s="186"/>
      <c r="BA117" s="186"/>
      <c r="BB117" s="186"/>
      <c r="BC117" s="186"/>
      <c r="BD117" s="186"/>
      <c r="BE117" s="186"/>
      <c r="BF117" s="186"/>
      <c r="BG117" s="186"/>
      <c r="BH117" s="186"/>
      <c r="BI117" s="186"/>
      <c r="BJ117" s="186"/>
      <c r="BK117" s="186"/>
      <c r="BL117" s="186"/>
      <c r="BM117" s="186"/>
      <c r="BN117" s="186"/>
      <c r="BO117" s="186"/>
      <c r="BP117" s="186"/>
      <c r="BQ117" s="186"/>
      <c r="BR117" s="186"/>
      <c r="BS117" s="186"/>
      <c r="BT117" s="186"/>
      <c r="BU117" s="186"/>
      <c r="BV117" s="186"/>
      <c r="BW117">
        <v>117</v>
      </c>
    </row>
    <row r="118" spans="1:75" ht="12.75" customHeight="1" thickBot="1">
      <c r="B118" s="232" t="s">
        <v>927</v>
      </c>
      <c r="C118" s="193" t="s">
        <v>259</v>
      </c>
      <c r="D118" s="194">
        <f>IF($A118="Quarter",HLOOKUP("Quarter"&amp;D$1,APMdata,'1 APM'!$BW118,FALSE),IF($A118="Year to date",HLOOKUP("Year to date"&amp;D$1,APMdata,'1 APM'!$BW118,FALSE),HLOOKUP($C$4&amp;D$1,APMdata,'1 APM'!$BW118,FALSE)))</f>
        <v>1.4405099223078377E-3</v>
      </c>
      <c r="E118" s="194">
        <f>IF($A118="Quarter",HLOOKUP("Quarter"&amp;E$1,APMdata,'1 APM'!$BW118,FALSE),IF($A118="Year to date",HLOOKUP("Year to date"&amp;E$1,APMdata,'1 APM'!$BW118,FALSE),HLOOKUP($C$4&amp;E$1,APMdata,'1 APM'!$BW118,FALSE)))</f>
        <v>1.0139273115482949E-3</v>
      </c>
      <c r="F118" s="194">
        <f>IF($A118="Quarter",HLOOKUP("Quarter"&amp;F$1,APMdata,'1 APM'!$BW118,FALSE),IF($A118="Year to date",HLOOKUP("Year to date"&amp;F$1,APMdata,'1 APM'!$BW118,FALSE),HLOOKUP($C$4&amp;F$1,APMdata,'1 APM'!$BW118,FALSE)))</f>
        <v>1.868751398482833E-3</v>
      </c>
      <c r="G118" s="194">
        <f>IF($A118="Quarter",HLOOKUP("Quarter"&amp;G$1,APMdata,'1 APM'!$BW118,FALSE),IF($A118="Year to date",HLOOKUP("Year to date"&amp;G$1,APMdata,'1 APM'!$BW118,FALSE),HLOOKUP($C$4&amp;G$1,APMdata,'1 APM'!$BW118,FALSE)))</f>
        <v>1.4366174215056429E-3</v>
      </c>
      <c r="H118" s="194">
        <f>IF($A118="Quarter",HLOOKUP("Quarter"&amp;H$1,APMdata,'1 APM'!$BW118,FALSE),IF($A118="Year to date",HLOOKUP("Year to date"&amp;H$1,APMdata,'1 APM'!$BW118,FALSE),HLOOKUP($C$4&amp;H$1,APMdata,'1 APM'!$BW118,FALSE)))</f>
        <v>6.9999999999999999E-4</v>
      </c>
      <c r="I118" s="194">
        <f>IF($A118="Quarter",HLOOKUP("Quarter"&amp;I$1,APMdata,'1 APM'!$BW118,FALSE),IF($A118="Year to date",HLOOKUP("Year to date"&amp;I$1,APMdata,'1 APM'!$BW118,FALSE),HLOOKUP($C$4&amp;I$1,APMdata,'1 APM'!$BW118,FALSE)))</f>
        <v>1.3082661234989899E-3</v>
      </c>
      <c r="J118" s="194">
        <f>IF($A118="Quarter",HLOOKUP("Quarter"&amp;J$1,APMdata,'1 APM'!$BW118,FALSE),IF($A118="Year to date",HLOOKUP("Year to date"&amp;J$1,APMdata,'1 APM'!$BW118,FALSE),HLOOKUP($C$4&amp;J$1,APMdata,'1 APM'!$BW118,FALSE)))</f>
        <v>1.8786718880708228E-3</v>
      </c>
      <c r="K118" s="194">
        <f>IF($A118="Quarter",HLOOKUP("Quarter"&amp;K$1,APMdata,'1 APM'!$BW118,FALSE),IF($A118="Year to date",HLOOKUP("Year to date"&amp;K$1,APMdata,'1 APM'!$BW118,FALSE),HLOOKUP($C$4&amp;K$1,APMdata,'1 APM'!$BW118,FALSE)))</f>
        <v>1.7140252144388494E-3</v>
      </c>
      <c r="L118" s="194">
        <f>IF($A118="Quarter",HLOOKUP("Quarter"&amp;L$1,APMdata,'1 APM'!$BW118,FALSE),IF($A118="Year to date",HLOOKUP("Year to date"&amp;L$1,APMdata,'1 APM'!$BW118,FALSE),HLOOKUP($C$4&amp;L$1,APMdata,'1 APM'!$BW118,FALSE)))</f>
        <v>1.0473955943217331E-3</v>
      </c>
      <c r="M118" s="194">
        <f>IF($A118="Quarter",HLOOKUP("Quarter"&amp;M$1,APMdata,'1 APM'!$BW118,FALSE),IF($A118="Year to date",HLOOKUP("Year to date"&amp;M$1,APMdata,'1 APM'!$BW118,FALSE),HLOOKUP($C$4&amp;M$1,APMdata,'1 APM'!$BW118,FALSE)))</f>
        <v>9.9253843101863729E-4</v>
      </c>
      <c r="N118" s="194">
        <f>IF($A118="Quarter",HLOOKUP("Quarter"&amp;N$1,APMdata,'1 APM'!$BW118,FALSE),IF($A118="Year to date",HLOOKUP("Year to date"&amp;N$1,APMdata,'1 APM'!$BW118,FALSE),HLOOKUP($C$4&amp;N$1,APMdata,'1 APM'!$BW118,FALSE)))</f>
        <v>2.2999086622487543E-3</v>
      </c>
      <c r="O118" s="194">
        <f>IF($A118="Quarter",HLOOKUP("Quarter"&amp;O$1,APMdata,'1 APM'!$BW118,FALSE),IF($A118="Year to date",HLOOKUP("Year to date"&amp;O$1,APMdata,'1 APM'!$BW118,FALSE),HLOOKUP($C$4&amp;O$1,APMdata,'1 APM'!$BW118,FALSE)))</f>
        <v>2.7028876915125935E-3</v>
      </c>
      <c r="P118" s="194">
        <f>IF($A118="Quarter",HLOOKUP("Quarter"&amp;P$1,APMdata,'1 APM'!$BW118,FALSE),IF($A118="Year to date",HLOOKUP("Year to date"&amp;P$1,APMdata,'1 APM'!$BW118,FALSE),HLOOKUP($C$4&amp;P$1,APMdata,'1 APM'!$BW118,FALSE)))</f>
        <v>2.0774997573363586E-3</v>
      </c>
      <c r="Q118" s="194">
        <f>IF($A118="Quarter",HLOOKUP("Quarter"&amp;Q$1,APMdata,'1 APM'!$BW118,FALSE),IF($A118="Year to date",HLOOKUP("Year to date"&amp;Q$1,APMdata,'1 APM'!$BW118,FALSE),HLOOKUP($C$4&amp;Q$1,APMdata,'1 APM'!$BW118,FALSE)))</f>
        <v>1.5481810047043327E-3</v>
      </c>
      <c r="R118" s="194">
        <f>IF($A118="Quarter",HLOOKUP("Quarter"&amp;R$1,APMdata,'1 APM'!$BW118,FALSE),IF($A118="Year to date",HLOOKUP("Year to date"&amp;R$1,APMdata,'1 APM'!$BW118,FALSE),HLOOKUP($C$4&amp;R$1,APMdata,'1 APM'!$BW118,FALSE)))</f>
        <v>2.0504184892260039E-4</v>
      </c>
      <c r="S118" s="194">
        <f>IF($A118="Quarter",HLOOKUP("Quarter"&amp;S$1,APMdata,'1 APM'!$BW118,FALSE),IF($A118="Year to date",HLOOKUP("Year to date"&amp;S$1,APMdata,'1 APM'!$BW118,FALSE),HLOOKUP($C$4&amp;S$1,APMdata,'1 APM'!$BW118,FALSE)))</f>
        <v>-3.7167331123153381E-4</v>
      </c>
      <c r="T118" s="194">
        <f>IF($A118="Quarter",HLOOKUP("Quarter"&amp;T$1,APMdata,'1 APM'!$BW118,FALSE),IF($A118="Year to date",HLOOKUP("Year to date"&amp;T$1,APMdata,'1 APM'!$BW118,FALSE),HLOOKUP($C$4&amp;T$1,APMdata,'1 APM'!$BW118,FALSE)))</f>
        <v>-8.5766585838494458E-4</v>
      </c>
      <c r="U118" s="194">
        <f>IF($A118="Quarter",HLOOKUP("Quarter"&amp;U$1,APMdata,'1 APM'!$BW118,FALSE),IF($A118="Year to date",HLOOKUP("Year to date"&amp;U$1,APMdata,'1 APM'!$BW118,FALSE),HLOOKUP($C$4&amp;U$1,APMdata,'1 APM'!$BW118,FALSE)))</f>
        <v>1.419121648790737E-4</v>
      </c>
      <c r="V118" s="194">
        <f>IF($A118="Quarter",HLOOKUP("Quarter"&amp;V$1,APMdata,'1 APM'!$BW118,FALSE),IF($A118="Year to date",HLOOKUP("Year to date"&amp;V$1,APMdata,'1 APM'!$BW118,FALSE),HLOOKUP($C$4&amp;V$1,APMdata,'1 APM'!$BW118,FALSE)))</f>
        <v>4.0153485295498448E-5</v>
      </c>
      <c r="W118" s="194">
        <f>IF($A118="Quarter",HLOOKUP("Quarter"&amp;W$1,APMdata,'1 APM'!$BW118,FALSE),IF($A118="Year to date",HLOOKUP("Year to date"&amp;W$1,APMdata,'1 APM'!$BW118,FALSE),HLOOKUP($C$4&amp;W$1,APMdata,'1 APM'!$BW118,FALSE)))</f>
        <v>-2.5403523698419545E-4</v>
      </c>
      <c r="X118" s="194">
        <f>IF($A118="Quarter",HLOOKUP("Quarter"&amp;X$1,APMdata,'1 APM'!$BW118,FALSE),IF($A118="Year to date",HLOOKUP("Year to date"&amp;X$1,APMdata,'1 APM'!$BW118,FALSE),HLOOKUP($C$4&amp;X$1,APMdata,'1 APM'!$BW118,FALSE)))</f>
        <v>-1.1635407051835155E-4</v>
      </c>
      <c r="Y118" s="194">
        <f>IF($A118="Quarter",HLOOKUP("Quarter"&amp;Y$1,APMdata,'1 APM'!$BW118,FALSE),IF($A118="Year to date",HLOOKUP("Year to date"&amp;Y$1,APMdata,'1 APM'!$BW118,FALSE),HLOOKUP($C$4&amp;Y$1,APMdata,'1 APM'!$BW118,FALSE)))</f>
        <v>-6.2480543124640423E-4</v>
      </c>
      <c r="Z118" s="194">
        <f>IF($A118="Quarter",HLOOKUP("Quarter"&amp;Z$1,APMdata,'1 APM'!$BW118,FALSE),IF($A118="Year to date",HLOOKUP("Year to date"&amp;Z$1,APMdata,'1 APM'!$BW118,FALSE),HLOOKUP($C$4&amp;Z$1,APMdata,'1 APM'!$BW118,FALSE)))</f>
        <v>2.9078391978616105E-3</v>
      </c>
      <c r="AA118" s="194">
        <f>IF($A118="Quarter",HLOOKUP("Quarter"&amp;AA$1,APMdata,'1 APM'!$BW118,FALSE),IF($A118="Year to date",HLOOKUP("Year to date"&amp;AA$1,APMdata,'1 APM'!$BW118,FALSE),HLOOKUP($C$4&amp;AA$1,APMdata,'1 APM'!$BW118,FALSE)))</f>
        <v>3.8999999999999998E-3</v>
      </c>
      <c r="AB118" s="194">
        <f>IF($A118="Quarter",HLOOKUP("Quarter"&amp;AB$1,APMdata,'1 APM'!$BW118,FALSE),IF($A118="Year to date",HLOOKUP("Year to date"&amp;AB$1,APMdata,'1 APM'!$BW118,FALSE),HLOOKUP($C$4&amp;AB$1,APMdata,'1 APM'!$BW118,FALSE)))</f>
        <v>5.0440170793142787E-3</v>
      </c>
      <c r="AC118" s="194">
        <f>IF($A118="Quarter",HLOOKUP("Quarter"&amp;AC$1,APMdata,'1 APM'!$BW118,FALSE),IF($A118="Year to date",HLOOKUP("Year to date"&amp;AC$1,APMdata,'1 APM'!$BW118,FALSE),HLOOKUP($C$4&amp;AC$1,APMdata,'1 APM'!$BW118,FALSE)))</f>
        <v>6.0000000000000001E-3</v>
      </c>
      <c r="AD118" s="194">
        <f>IF($A118="Quarter",HLOOKUP("Quarter"&amp;AD$1,APMdata,'1 APM'!$BW118,FALSE),IF($A118="Year to date",HLOOKUP("Year to date"&amp;AD$1,APMdata,'1 APM'!$BW118,FALSE),HLOOKUP($C$4&amp;AD$1,APMdata,'1 APM'!$BW118,FALSE)))</f>
        <v>3.0348509308356797E-4</v>
      </c>
      <c r="AE118" s="194">
        <f>IF($A118="Quarter",HLOOKUP("Quarter"&amp;AE$1,APMdata,'1 APM'!$BW118,FALSE),IF($A118="Year to date",HLOOKUP("Year to date"&amp;AE$1,APMdata,'1 APM'!$BW118,FALSE),HLOOKUP($C$4&amp;AE$1,APMdata,'1 APM'!$BW118,FALSE)))</f>
        <v>-4.1815259487132875E-6</v>
      </c>
      <c r="AF118" s="194"/>
      <c r="AG118" s="194"/>
      <c r="AH118" s="194"/>
      <c r="AI118" s="194"/>
      <c r="AJ118" s="194"/>
      <c r="AK118" s="194"/>
      <c r="AL118" s="194"/>
      <c r="AM118" s="194"/>
      <c r="AN118" s="194"/>
      <c r="AO118" s="194"/>
      <c r="AP118" s="194"/>
      <c r="AQ118" s="194"/>
      <c r="AR118" s="194"/>
      <c r="AS118" s="194"/>
      <c r="AT118" s="194"/>
      <c r="AU118" s="194"/>
      <c r="AV118" s="194"/>
      <c r="AW118" s="194"/>
      <c r="AX118" s="194"/>
      <c r="AY118" s="194"/>
      <c r="AZ118" s="194"/>
      <c r="BA118" s="194"/>
      <c r="BB118" s="194"/>
      <c r="BC118" s="194"/>
      <c r="BD118" s="194"/>
      <c r="BE118" s="194"/>
      <c r="BF118" s="194"/>
      <c r="BG118" s="194"/>
      <c r="BH118" s="194"/>
      <c r="BI118" s="194"/>
      <c r="BJ118" s="194"/>
      <c r="BK118" s="194"/>
      <c r="BL118" s="194"/>
      <c r="BM118" s="194"/>
      <c r="BN118" s="194"/>
      <c r="BO118" s="194"/>
      <c r="BP118" s="194"/>
      <c r="BQ118" s="194"/>
      <c r="BR118" s="194"/>
      <c r="BS118" s="194"/>
      <c r="BT118" s="194"/>
      <c r="BU118" s="194"/>
      <c r="BV118" s="194"/>
      <c r="BW118">
        <v>118</v>
      </c>
    </row>
    <row r="119" spans="1:75" ht="12.75" customHeight="1">
      <c r="B119" s="180"/>
      <c r="C119" s="183"/>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c r="AA119" s="191"/>
      <c r="AB119" s="191"/>
      <c r="AC119" s="191"/>
      <c r="AD119" s="191"/>
      <c r="AE119" s="191"/>
      <c r="AF119" s="191"/>
      <c r="AG119" s="191"/>
      <c r="AH119" s="191"/>
      <c r="AI119" s="191"/>
      <c r="AJ119" s="191"/>
      <c r="AK119" s="191"/>
      <c r="AL119" s="191"/>
      <c r="AM119" s="191"/>
      <c r="AN119" s="191"/>
      <c r="AO119" s="191"/>
      <c r="AP119" s="191"/>
      <c r="AQ119" s="191"/>
      <c r="AR119" s="191"/>
      <c r="AS119" s="191"/>
      <c r="AT119" s="191"/>
      <c r="AU119" s="191"/>
      <c r="AV119" s="191"/>
      <c r="AW119" s="191"/>
      <c r="AX119" s="191"/>
      <c r="AY119" s="191"/>
      <c r="AZ119" s="191"/>
      <c r="BA119" s="191"/>
      <c r="BB119" s="191"/>
      <c r="BC119" s="191"/>
      <c r="BD119" s="191"/>
      <c r="BE119" s="191"/>
      <c r="BF119" s="191"/>
      <c r="BG119" s="191"/>
      <c r="BH119" s="191"/>
      <c r="BI119" s="191"/>
      <c r="BJ119" s="191"/>
      <c r="BK119" s="191"/>
      <c r="BL119" s="191"/>
      <c r="BM119" s="191"/>
      <c r="BN119" s="191"/>
      <c r="BO119" s="191"/>
      <c r="BP119" s="191"/>
      <c r="BQ119" s="191"/>
      <c r="BR119" s="191"/>
      <c r="BS119" s="191"/>
      <c r="BT119" s="191"/>
      <c r="BU119" s="191"/>
      <c r="BV119" s="191"/>
      <c r="BW119">
        <v>119</v>
      </c>
    </row>
    <row r="120" spans="1:75" ht="12.75" customHeight="1">
      <c r="A120" t="s">
        <v>197</v>
      </c>
      <c r="B120" s="180"/>
      <c r="C120" s="183" t="s">
        <v>260</v>
      </c>
      <c r="D120" s="186">
        <f>IF($A120="Quarter",HLOOKUP("Quarter"&amp;D$1,APMdata,'1 APM'!$BW120,FALSE),IF($A120="Year to date",HLOOKUP("Year to date"&amp;D$1,APMdata,'1 APM'!$BW120,FALSE),HLOOKUP($C$4&amp;D$1,APMdata,'1 APM'!$BW120,FALSE)))</f>
        <v>12341.245858529433</v>
      </c>
      <c r="E120" s="186">
        <f>IF($A120="Quarter",HLOOKUP("Quarter"&amp;E$1,APMdata,'1 APM'!$BW120,FALSE),IF($A120="Year to date",HLOOKUP("Year to date"&amp;E$1,APMdata,'1 APM'!$BW120,FALSE),HLOOKUP($C$4&amp;E$1,APMdata,'1 APM'!$BW120,FALSE)))</f>
        <v>11761.436497995208</v>
      </c>
      <c r="F120" s="186">
        <f>IF($A120="Quarter",HLOOKUP("Quarter"&amp;F$1,APMdata,'1 APM'!$BW120,FALSE),IF($A120="Year to date",HLOOKUP("Year to date"&amp;F$1,APMdata,'1 APM'!$BW120,FALSE),HLOOKUP($C$4&amp;F$1,APMdata,'1 APM'!$BW120,FALSE)))</f>
        <v>14146.856151187038</v>
      </c>
      <c r="G120" s="186">
        <f>IF($A120="Quarter",HLOOKUP("Quarter"&amp;G$1,APMdata,'1 APM'!$BW120,FALSE),IF($A120="Year to date",HLOOKUP("Year to date"&amp;G$1,APMdata,'1 APM'!$BW120,FALSE),HLOOKUP($C$4&amp;G$1,APMdata,'1 APM'!$BW120,FALSE)))</f>
        <v>14021.646993599998</v>
      </c>
      <c r="H120" s="186">
        <f>IF($A120="Quarter",HLOOKUP("Quarter"&amp;H$1,APMdata,'1 APM'!$BW120,FALSE),IF($A120="Year to date",HLOOKUP("Year to date"&amp;H$1,APMdata,'1 APM'!$BW120,FALSE),HLOOKUP($C$4&amp;H$1,APMdata,'1 APM'!$BW120,FALSE)))</f>
        <v>14377</v>
      </c>
      <c r="I120" s="186">
        <f>IF($A120="Quarter",HLOOKUP("Quarter"&amp;I$1,APMdata,'1 APM'!$BW120,FALSE),IF($A120="Year to date",HLOOKUP("Year to date"&amp;I$1,APMdata,'1 APM'!$BW120,FALSE),HLOOKUP($C$4&amp;I$1,APMdata,'1 APM'!$BW120,FALSE)))</f>
        <v>14756.096293599996</v>
      </c>
      <c r="J120" s="186">
        <f>IF($A120="Quarter",HLOOKUP("Quarter"&amp;J$1,APMdata,'1 APM'!$BW120,FALSE),IF($A120="Year to date",HLOOKUP("Year to date"&amp;J$1,APMdata,'1 APM'!$BW120,FALSE),HLOOKUP($C$4&amp;J$1,APMdata,'1 APM'!$BW120,FALSE)))</f>
        <v>15863.900493599998</v>
      </c>
      <c r="K120" s="186">
        <f>IF($A120="Quarter",HLOOKUP("Quarter"&amp;K$1,APMdata,'1 APM'!$BW120,FALSE),IF($A120="Year to date",HLOOKUP("Year to date"&amp;K$1,APMdata,'1 APM'!$BW120,FALSE),HLOOKUP($C$4&amp;K$1,APMdata,'1 APM'!$BW120,FALSE)))</f>
        <v>14472.969441143538</v>
      </c>
      <c r="L120" s="186">
        <f>IF($A120="Quarter",HLOOKUP("Quarter"&amp;L$1,APMdata,'1 APM'!$BW120,FALSE),IF($A120="Year to date",HLOOKUP("Year to date"&amp;L$1,APMdata,'1 APM'!$BW120,FALSE),HLOOKUP($C$4&amp;L$1,APMdata,'1 APM'!$BW120,FALSE)))</f>
        <v>14356.022991100257</v>
      </c>
      <c r="M120" s="186">
        <f>IF($A120="Quarter",HLOOKUP("Quarter"&amp;M$1,APMdata,'1 APM'!$BW120,FALSE),IF($A120="Year to date",HLOOKUP("Year to date"&amp;M$1,APMdata,'1 APM'!$BW120,FALSE),HLOOKUP($C$4&amp;M$1,APMdata,'1 APM'!$BW120,FALSE)))</f>
        <v>14201.821218238372</v>
      </c>
      <c r="N120" s="186">
        <f>IF($A120="Quarter",HLOOKUP("Quarter"&amp;N$1,APMdata,'1 APM'!$BW120,FALSE),IF($A120="Year to date",HLOOKUP("Year to date"&amp;N$1,APMdata,'1 APM'!$BW120,FALSE),HLOOKUP($C$4&amp;N$1,APMdata,'1 APM'!$BW120,FALSE)))</f>
        <v>13572.890738599999</v>
      </c>
      <c r="O120" s="186">
        <f>IF($A120="Quarter",HLOOKUP("Quarter"&amp;O$1,APMdata,'1 APM'!$BW120,FALSE),IF($A120="Year to date",HLOOKUP("Year to date"&amp;O$1,APMdata,'1 APM'!$BW120,FALSE),HLOOKUP($C$4&amp;O$1,APMdata,'1 APM'!$BW120,FALSE)))</f>
        <v>13338.105044600001</v>
      </c>
      <c r="P120" s="186">
        <f>IF($A120="Quarter",HLOOKUP("Quarter"&amp;P$1,APMdata,'1 APM'!$BW120,FALSE),IF($A120="Year to date",HLOOKUP("Year to date"&amp;P$1,APMdata,'1 APM'!$BW120,FALSE),HLOOKUP($C$4&amp;P$1,APMdata,'1 APM'!$BW120,FALSE)))</f>
        <v>11748.702389600003</v>
      </c>
      <c r="Q120" s="186">
        <f>IF($A120="Quarter",HLOOKUP("Quarter"&amp;Q$1,APMdata,'1 APM'!$BW120,FALSE),IF($A120="Year to date",HLOOKUP("Year to date"&amp;Q$1,APMdata,'1 APM'!$BW120,FALSE),HLOOKUP($C$4&amp;Q$1,APMdata,'1 APM'!$BW120,FALSE)))</f>
        <v>11530.742338600001</v>
      </c>
      <c r="R120" s="186">
        <f>IF($A120="Quarter",HLOOKUP("Quarter"&amp;R$1,APMdata,'1 APM'!$BW120,FALSE),IF($A120="Year to date",HLOOKUP("Year to date"&amp;R$1,APMdata,'1 APM'!$BW120,FALSE),HLOOKUP($C$4&amp;R$1,APMdata,'1 APM'!$BW120,FALSE)))</f>
        <v>11812.915438600001</v>
      </c>
      <c r="S120" s="186">
        <f>IF($A120="Quarter",HLOOKUP("Quarter"&amp;S$1,APMdata,'1 APM'!$BW120,FALSE),IF($A120="Year to date",HLOOKUP("Year to date"&amp;S$1,APMdata,'1 APM'!$BW120,FALSE),HLOOKUP($C$4&amp;S$1,APMdata,'1 APM'!$BW120,FALSE)))</f>
        <v>11105.731562674693</v>
      </c>
      <c r="T120" s="186">
        <f>IF($A120="Quarter",HLOOKUP("Quarter"&amp;T$1,APMdata,'1 APM'!$BW120,FALSE),IF($A120="Year to date",HLOOKUP("Year to date"&amp;T$1,APMdata,'1 APM'!$BW120,FALSE),HLOOKUP($C$4&amp;T$1,APMdata,'1 APM'!$BW120,FALSE)))</f>
        <v>10252.155329674693</v>
      </c>
      <c r="U120" s="186">
        <f>IF($A120="Quarter",HLOOKUP("Quarter"&amp;U$1,APMdata,'1 APM'!$BW120,FALSE),IF($A120="Year to date",HLOOKUP("Year to date"&amp;U$1,APMdata,'1 APM'!$BW120,FALSE),HLOOKUP($C$4&amp;U$1,APMdata,'1 APM'!$BW120,FALSE)))</f>
        <v>10689.049060451771</v>
      </c>
      <c r="V120" s="186">
        <f>IF($A120="Quarter",HLOOKUP("Quarter"&amp;V$1,APMdata,'1 APM'!$BW120,FALSE),IF($A120="Year to date",HLOOKUP("Year to date"&amp;V$1,APMdata,'1 APM'!$BW120,FALSE),HLOOKUP($C$4&amp;V$1,APMdata,'1 APM'!$BW120,FALSE)))</f>
        <v>10435.268678451775</v>
      </c>
      <c r="W120" s="186">
        <f>IF($A120="Quarter",HLOOKUP("Quarter"&amp;W$1,APMdata,'1 APM'!$BW120,FALSE),IF($A120="Year to date",HLOOKUP("Year to date"&amp;W$1,APMdata,'1 APM'!$BW120,FALSE),HLOOKUP($C$4&amp;W$1,APMdata,'1 APM'!$BW120,FALSE)))</f>
        <v>8603.2681327770861</v>
      </c>
      <c r="X120" s="186">
        <f>IF($A120="Quarter",HLOOKUP("Quarter"&amp;X$1,APMdata,'1 APM'!$BW120,FALSE),IF($A120="Year to date",HLOOKUP("Year to date"&amp;X$1,APMdata,'1 APM'!$BW120,FALSE),HLOOKUP($C$4&amp;X$1,APMdata,'1 APM'!$BW120,FALSE)))</f>
        <v>8567.1172030532834</v>
      </c>
      <c r="Y120" s="186">
        <f>IF($A120="Quarter",HLOOKUP("Quarter"&amp;Y$1,APMdata,'1 APM'!$BW120,FALSE),IF($A120="Year to date",HLOOKUP("Year to date"&amp;Y$1,APMdata,'1 APM'!$BW120,FALSE),HLOOKUP($C$4&amp;Y$1,APMdata,'1 APM'!$BW120,FALSE)))</f>
        <v>8178.9587217770859</v>
      </c>
      <c r="Z120" s="186">
        <f>IF($A120="Quarter",HLOOKUP("Quarter"&amp;Z$1,APMdata,'1 APM'!$BW120,FALSE),IF($A120="Year to date",HLOOKUP("Year to date"&amp;Z$1,APMdata,'1 APM'!$BW120,FALSE),HLOOKUP($C$4&amp;Z$1,APMdata,'1 APM'!$BW120,FALSE)))</f>
        <v>9422.177099999999</v>
      </c>
      <c r="AA120" s="186">
        <f>IF($A120="Quarter",HLOOKUP("Quarter"&amp;AA$1,APMdata,'1 APM'!$BW120,FALSE),IF($A120="Year to date",HLOOKUP("Year to date"&amp;AA$1,APMdata,'1 APM'!$BW120,FALSE),HLOOKUP($C$4&amp;AA$1,APMdata,'1 APM'!$BW120,FALSE)))</f>
        <v>7216.84</v>
      </c>
      <c r="AB120" s="186">
        <f>IF($A120="Quarter",HLOOKUP("Quarter"&amp;AB$1,APMdata,'1 APM'!$BW120,FALSE),IF($A120="Year to date",HLOOKUP("Year to date"&amp;AB$1,APMdata,'1 APM'!$BW120,FALSE),HLOOKUP($C$4&amp;AB$1,APMdata,'1 APM'!$BW120,FALSE)))</f>
        <v>6332.45</v>
      </c>
      <c r="AC120" s="186">
        <f>IF($A120="Quarter",HLOOKUP("Quarter"&amp;AC$1,APMdata,'1 APM'!$BW120,FALSE),IF($A120="Year to date",HLOOKUP("Year to date"&amp;AC$1,APMdata,'1 APM'!$BW120,FALSE),HLOOKUP($C$4&amp;AC$1,APMdata,'1 APM'!$BW120,FALSE)))</f>
        <v>7017</v>
      </c>
      <c r="AD120" s="186">
        <f>IF($A120="Quarter",HLOOKUP("Quarter"&amp;AD$1,APMdata,'1 APM'!$BW120,FALSE),IF($A120="Year to date",HLOOKUP("Year to date"&amp;AD$1,APMdata,'1 APM'!$BW120,FALSE),HLOOKUP($C$4&amp;AD$1,APMdata,'1 APM'!$BW120,FALSE)))</f>
        <v>7924.9314160481954</v>
      </c>
      <c r="AE120" s="186">
        <f>IF($A120="Quarter",HLOOKUP("Quarter"&amp;AE$1,APMdata,'1 APM'!$BW120,FALSE),IF($A120="Year to date",HLOOKUP("Year to date"&amp;AE$1,APMdata,'1 APM'!$BW120,FALSE),HLOOKUP($C$4&amp;AE$1,APMdata,'1 APM'!$BW120,FALSE)))</f>
        <v>7330.4661390100937</v>
      </c>
      <c r="AF120" s="186"/>
      <c r="AG120" s="191"/>
      <c r="AH120" s="186"/>
      <c r="AI120" s="191"/>
      <c r="AJ120" s="186"/>
      <c r="AK120" s="191"/>
      <c r="AL120" s="186"/>
      <c r="AM120" s="191"/>
      <c r="AN120" s="186"/>
      <c r="AO120" s="191"/>
      <c r="AP120" s="186"/>
      <c r="AQ120" s="191"/>
      <c r="AR120" s="186"/>
      <c r="AS120" s="191"/>
      <c r="AT120" s="186"/>
      <c r="AU120" s="191"/>
      <c r="AV120" s="186"/>
      <c r="AW120" s="191"/>
      <c r="AX120" s="186"/>
      <c r="AY120" s="191"/>
      <c r="AZ120" s="186"/>
      <c r="BA120" s="191"/>
      <c r="BB120" s="186"/>
      <c r="BC120" s="191"/>
      <c r="BD120" s="186"/>
      <c r="BE120" s="191"/>
      <c r="BF120" s="186"/>
      <c r="BG120" s="191"/>
      <c r="BH120" s="191"/>
      <c r="BI120" s="191"/>
      <c r="BJ120" s="191"/>
      <c r="BK120" s="191"/>
      <c r="BL120" s="191"/>
      <c r="BM120" s="191"/>
      <c r="BN120" s="191"/>
      <c r="BO120" s="191"/>
      <c r="BP120" s="191"/>
      <c r="BQ120" s="191"/>
      <c r="BR120" s="191"/>
      <c r="BS120" s="191"/>
      <c r="BT120" s="191"/>
      <c r="BU120" s="191"/>
      <c r="BV120" s="191"/>
      <c r="BW120">
        <v>120</v>
      </c>
    </row>
    <row r="121" spans="1:75" ht="12.75" customHeight="1">
      <c r="A121" t="s">
        <v>197</v>
      </c>
      <c r="B121" s="180"/>
      <c r="C121" s="183" t="s">
        <v>258</v>
      </c>
      <c r="D121" s="186">
        <f>IF($A121="Quarter",HLOOKUP("Quarter"&amp;D$1,APMdata,'1 APM'!$BW121,FALSE),IF($A121="Year to date",HLOOKUP("Year to date"&amp;D$1,APMdata,'1 APM'!$BW121,FALSE),HLOOKUP($C$4&amp;D$1,APMdata,'1 APM'!$BW121,FALSE)))</f>
        <v>164441.76359414891</v>
      </c>
      <c r="E121" s="186">
        <f>IF($A121="Quarter",HLOOKUP("Quarter"&amp;E$1,APMdata,'1 APM'!$BW121,FALSE),IF($A121="Year to date",HLOOKUP("Year to date"&amp;E$1,APMdata,'1 APM'!$BW121,FALSE),HLOOKUP($C$4&amp;E$1,APMdata,'1 APM'!$BW121,FALSE)))</f>
        <v>163026.59277181001</v>
      </c>
      <c r="F121" s="186">
        <f>IF($A121="Quarter",HLOOKUP("Quarter"&amp;F$1,APMdata,'1 APM'!$BW121,FALSE),IF($A121="Year to date",HLOOKUP("Year to date"&amp;F$1,APMdata,'1 APM'!$BW121,FALSE),HLOOKUP($C$4&amp;F$1,APMdata,'1 APM'!$BW121,FALSE)))</f>
        <v>160967.03504501138</v>
      </c>
      <c r="G121" s="186">
        <f>IF($A121="Quarter",HLOOKUP("Quarter"&amp;G$1,APMdata,'1 APM'!$BW121,FALSE),IF($A121="Year to date",HLOOKUP("Year to date"&amp;G$1,APMdata,'1 APM'!$BW121,FALSE),HLOOKUP($C$4&amp;G$1,APMdata,'1 APM'!$BW121,FALSE)))</f>
        <v>160653.43</v>
      </c>
      <c r="H121" s="186">
        <f>IF($A121="Quarter",HLOOKUP("Quarter"&amp;H$1,APMdata,'1 APM'!$BW121,FALSE),IF($A121="Year to date",HLOOKUP("Year to date"&amp;H$1,APMdata,'1 APM'!$BW121,FALSE),HLOOKUP($C$4&amp;H$1,APMdata,'1 APM'!$BW121,FALSE)))</f>
        <v>158262</v>
      </c>
      <c r="I121" s="186">
        <f>IF($A121="Quarter",HLOOKUP("Quarter"&amp;I$1,APMdata,'1 APM'!$BW121,FALSE),IF($A121="Year to date",HLOOKUP("Year to date"&amp;I$1,APMdata,'1 APM'!$BW121,FALSE),HLOOKUP($C$4&amp;I$1,APMdata,'1 APM'!$BW121,FALSE)))</f>
        <v>158953.78</v>
      </c>
      <c r="J121" s="186">
        <f>IF($A121="Quarter",HLOOKUP("Quarter"&amp;J$1,APMdata,'1 APM'!$BW121,FALSE),IF($A121="Year to date",HLOOKUP("Year to date"&amp;J$1,APMdata,'1 APM'!$BW121,FALSE),HLOOKUP($C$4&amp;J$1,APMdata,'1 APM'!$BW121,FALSE)))</f>
        <v>159357.73713387991</v>
      </c>
      <c r="K121" s="186">
        <f>IF($A121="Quarter",HLOOKUP("Quarter"&amp;K$1,APMdata,'1 APM'!$BW121,FALSE),IF($A121="Year to date",HLOOKUP("Year to date"&amp;K$1,APMdata,'1 APM'!$BW121,FALSE),HLOOKUP($C$4&amp;K$1,APMdata,'1 APM'!$BW121,FALSE)))</f>
        <v>138558.47607403001</v>
      </c>
      <c r="L121" s="186">
        <f>IF($A121="Quarter",HLOOKUP("Quarter"&amp;L$1,APMdata,'1 APM'!$BW121,FALSE),IF($A121="Year to date",HLOOKUP("Year to date"&amp;L$1,APMdata,'1 APM'!$BW121,FALSE),HLOOKUP($C$4&amp;L$1,APMdata,'1 APM'!$BW121,FALSE)))</f>
        <v>138508.79931744994</v>
      </c>
      <c r="M121" s="186">
        <f>IF($A121="Quarter",HLOOKUP("Quarter"&amp;M$1,APMdata,'1 APM'!$BW121,FALSE),IF($A121="Year to date",HLOOKUP("Year to date"&amp;M$1,APMdata,'1 APM'!$BW121,FALSE),HLOOKUP($C$4&amp;M$1,APMdata,'1 APM'!$BW121,FALSE)))</f>
        <v>134464.84167147998</v>
      </c>
      <c r="N121" s="186">
        <f>IF($A121="Quarter",HLOOKUP("Quarter"&amp;N$1,APMdata,'1 APM'!$BW121,FALSE),IF($A121="Year to date",HLOOKUP("Year to date"&amp;N$1,APMdata,'1 APM'!$BW121,FALSE),HLOOKUP($C$4&amp;N$1,APMdata,'1 APM'!$BW121,FALSE)))</f>
        <v>133680.77901379997</v>
      </c>
      <c r="O121" s="186">
        <f>IF($A121="Quarter",HLOOKUP("Quarter"&amp;O$1,APMdata,'1 APM'!$BW121,FALSE),IF($A121="Year to date",HLOOKUP("Year to date"&amp;O$1,APMdata,'1 APM'!$BW121,FALSE),HLOOKUP($C$4&amp;O$1,APMdata,'1 APM'!$BW121,FALSE)))</f>
        <v>132726.24851072973</v>
      </c>
      <c r="P121" s="186">
        <f>IF($A121="Quarter",HLOOKUP("Quarter"&amp;P$1,APMdata,'1 APM'!$BW121,FALSE),IF($A121="Year to date",HLOOKUP("Year to date"&amp;P$1,APMdata,'1 APM'!$BW121,FALSE),HLOOKUP($C$4&amp;P$1,APMdata,'1 APM'!$BW121,FALSE)))</f>
        <v>130814.26414567999</v>
      </c>
      <c r="Q121" s="186">
        <f>IF($A121="Quarter",HLOOKUP("Quarter"&amp;Q$1,APMdata,'1 APM'!$BW121,FALSE),IF($A121="Year to date",HLOOKUP("Year to date"&amp;Q$1,APMdata,'1 APM'!$BW121,FALSE),HLOOKUP($C$4&amp;Q$1,APMdata,'1 APM'!$BW121,FALSE)))</f>
        <v>127895.85782498002</v>
      </c>
      <c r="R121" s="186">
        <f>IF($A121="Quarter",HLOOKUP("Quarter"&amp;R$1,APMdata,'1 APM'!$BW121,FALSE),IF($A121="Year to date",HLOOKUP("Year to date"&amp;R$1,APMdata,'1 APM'!$BW121,FALSE),HLOOKUP($C$4&amp;R$1,APMdata,'1 APM'!$BW121,FALSE)))</f>
        <v>130850.89922363999</v>
      </c>
      <c r="S121" s="186">
        <f>IF($A121="Quarter",HLOOKUP("Quarter"&amp;S$1,APMdata,'1 APM'!$BW121,FALSE),IF($A121="Year to date",HLOOKUP("Year to date"&amp;S$1,APMdata,'1 APM'!$BW121,FALSE),HLOOKUP($C$4&amp;S$1,APMdata,'1 APM'!$BW121,FALSE)))</f>
        <v>130408.67157912999</v>
      </c>
      <c r="T121" s="186">
        <f>IF($A121="Quarter",HLOOKUP("Quarter"&amp;T$1,APMdata,'1 APM'!$BW121,FALSE),IF($A121="Year to date",HLOOKUP("Year to date"&amp;T$1,APMdata,'1 APM'!$BW121,FALSE),HLOOKUP($C$4&amp;T$1,APMdata,'1 APM'!$BW121,FALSE)))</f>
        <v>128943.31964875996</v>
      </c>
      <c r="U121" s="186">
        <f>IF($A121="Quarter",HLOOKUP("Quarter"&amp;U$1,APMdata,'1 APM'!$BW121,FALSE),IF($A121="Year to date",HLOOKUP("Year to date"&amp;U$1,APMdata,'1 APM'!$BW121,FALSE),HLOOKUP($C$4&amp;U$1,APMdata,'1 APM'!$BW121,FALSE)))</f>
        <v>124052.51733626999</v>
      </c>
      <c r="V121" s="186">
        <f>IF($A121="Quarter",HLOOKUP("Quarter"&amp;V$1,APMdata,'1 APM'!$BW121,FALSE),IF($A121="Year to date",HLOOKUP("Year to date"&amp;V$1,APMdata,'1 APM'!$BW121,FALSE),HLOOKUP($C$4&amp;V$1,APMdata,'1 APM'!$BW121,FALSE)))</f>
        <v>121283.85827932002</v>
      </c>
      <c r="W121" s="186">
        <f>IF($A121="Quarter",HLOOKUP("Quarter"&amp;W$1,APMdata,'1 APM'!$BW121,FALSE),IF($A121="Year to date",HLOOKUP("Year to date"&amp;W$1,APMdata,'1 APM'!$BW121,FALSE),HLOOKUP($C$4&amp;W$1,APMdata,'1 APM'!$BW121,FALSE)))</f>
        <v>119510.62946618006</v>
      </c>
      <c r="X121" s="186">
        <f>IF($A121="Quarter",HLOOKUP("Quarter"&amp;X$1,APMdata,'1 APM'!$BW121,FALSE),IF($A121="Year to date",HLOOKUP("Year to date"&amp;X$1,APMdata,'1 APM'!$BW121,FALSE),HLOOKUP($C$4&amp;X$1,APMdata,'1 APM'!$BW121,FALSE)))</f>
        <v>118131.69884341676</v>
      </c>
      <c r="Y121" s="186">
        <f>IF($A121="Quarter",HLOOKUP("Quarter"&amp;Y$1,APMdata,'1 APM'!$BW121,FALSE),IF($A121="Year to date",HLOOKUP("Year to date"&amp;Y$1,APMdata,'1 APM'!$BW121,FALSE),HLOOKUP($C$4&amp;Y$1,APMdata,'1 APM'!$BW121,FALSE)))</f>
        <v>114037.49212344014</v>
      </c>
      <c r="Z121" s="186">
        <f>IF($A121="Quarter",HLOOKUP("Quarter"&amp;Z$1,APMdata,'1 APM'!$BW121,FALSE),IF($A121="Year to date",HLOOKUP("Year to date"&amp;Z$1,APMdata,'1 APM'!$BW121,FALSE),HLOOKUP($C$4&amp;Z$1,APMdata,'1 APM'!$BW121,FALSE)))</f>
        <v>113368.40780000002</v>
      </c>
      <c r="AA121" s="186">
        <f>IF($A121="Quarter",HLOOKUP("Quarter"&amp;AA$1,APMdata,'1 APM'!$BW121,FALSE),IF($A121="Year to date",HLOOKUP("Year to date"&amp;AA$1,APMdata,'1 APM'!$BW121,FALSE),HLOOKUP($C$4&amp;AA$1,APMdata,'1 APM'!$BW121,FALSE)))</f>
        <v>113623.98480000001</v>
      </c>
      <c r="AB121" s="186">
        <f>IF($A121="Quarter",HLOOKUP("Quarter"&amp;AB$1,APMdata,'1 APM'!$BW121,FALSE),IF($A121="Year to date",HLOOKUP("Year to date"&amp;AB$1,APMdata,'1 APM'!$BW121,FALSE),HLOOKUP($C$4&amp;AB$1,APMdata,'1 APM'!$BW121,FALSE)))</f>
        <v>112381.12907763624</v>
      </c>
      <c r="AC121" s="186">
        <f>IF($A121="Quarter",HLOOKUP("Quarter"&amp;AC$1,APMdata,'1 APM'!$BW121,FALSE),IF($A121="Year to date",HLOOKUP("Year to date"&amp;AC$1,APMdata,'1 APM'!$BW121,FALSE),HLOOKUP($C$4&amp;AC$1,APMdata,'1 APM'!$BW121,FALSE)))</f>
        <v>108811</v>
      </c>
      <c r="AD121" s="186">
        <f>IF($A121="Quarter",HLOOKUP("Quarter"&amp;AD$1,APMdata,'1 APM'!$BW121,FALSE),IF($A121="Year to date",HLOOKUP("Year to date"&amp;AD$1,APMdata,'1 APM'!$BW121,FALSE),HLOOKUP($C$4&amp;AD$1,APMdata,'1 APM'!$BW121,FALSE)))</f>
        <v>107035.45492119202</v>
      </c>
      <c r="AE121" s="186">
        <f>IF($A121="Quarter",HLOOKUP("Quarter"&amp;AE$1,APMdata,'1 APM'!$BW121,FALSE),IF($A121="Year to date",HLOOKUP("Year to date"&amp;AE$1,APMdata,'1 APM'!$BW121,FALSE),HLOOKUP($C$4&amp;AE$1,APMdata,'1 APM'!$BW121,FALSE)))</f>
        <v>104037.30788707999</v>
      </c>
      <c r="AF121" s="186"/>
      <c r="AG121" s="191"/>
      <c r="AH121" s="186"/>
      <c r="AI121" s="191"/>
      <c r="AJ121" s="186"/>
      <c r="AK121" s="191"/>
      <c r="AL121" s="186"/>
      <c r="AM121" s="191"/>
      <c r="AN121" s="186"/>
      <c r="AO121" s="191"/>
      <c r="AP121" s="186"/>
      <c r="AQ121" s="191"/>
      <c r="AR121" s="186"/>
      <c r="AS121" s="191"/>
      <c r="AT121" s="186"/>
      <c r="AU121" s="191"/>
      <c r="AV121" s="186"/>
      <c r="AW121" s="191"/>
      <c r="AX121" s="186"/>
      <c r="AY121" s="191"/>
      <c r="AZ121" s="186"/>
      <c r="BA121" s="191"/>
      <c r="BB121" s="186"/>
      <c r="BC121" s="191"/>
      <c r="BD121" s="186"/>
      <c r="BE121" s="191"/>
      <c r="BF121" s="186"/>
      <c r="BG121" s="191"/>
      <c r="BH121" s="191"/>
      <c r="BI121" s="191"/>
      <c r="BJ121" s="191"/>
      <c r="BK121" s="191"/>
      <c r="BL121" s="191"/>
      <c r="BM121" s="191"/>
      <c r="BN121" s="191"/>
      <c r="BO121" s="191"/>
      <c r="BP121" s="191"/>
      <c r="BQ121" s="191"/>
      <c r="BR121" s="191"/>
      <c r="BS121" s="191"/>
      <c r="BT121" s="191"/>
      <c r="BU121" s="191"/>
      <c r="BV121" s="191"/>
      <c r="BW121">
        <v>121</v>
      </c>
    </row>
    <row r="122" spans="1:75" ht="12.75" customHeight="1" thickBot="1">
      <c r="A122" t="s">
        <v>197</v>
      </c>
      <c r="B122" s="232" t="s">
        <v>928</v>
      </c>
      <c r="C122" s="193" t="s">
        <v>261</v>
      </c>
      <c r="D122" s="205">
        <f>IF($A122="Quarter",HLOOKUP("Quarter"&amp;D$1,APMdata,'1 APM'!$BW122,FALSE),IF($A122="Year to date",HLOOKUP("Year to date"&amp;D$1,APMdata,'1 APM'!$BW122,FALSE),HLOOKUP($C$4&amp;D$1,APMdata,'1 APM'!$BW122,FALSE)))</f>
        <v>7.504934019674156E-2</v>
      </c>
      <c r="E122" s="205">
        <f>IF($A122="Quarter",HLOOKUP("Quarter"&amp;E$1,APMdata,'1 APM'!$BW122,FALSE),IF($A122="Year to date",HLOOKUP("Year to date"&amp;E$1,APMdata,'1 APM'!$BW122,FALSE),HLOOKUP($C$4&amp;E$1,APMdata,'1 APM'!$BW122,FALSE)))</f>
        <v>7.2144282095484943E-2</v>
      </c>
      <c r="F122" s="205">
        <f>IF($A122="Quarter",HLOOKUP("Quarter"&amp;F$1,APMdata,'1 APM'!$BW122,FALSE),IF($A122="Year to date",HLOOKUP("Year to date"&amp;F$1,APMdata,'1 APM'!$BW122,FALSE),HLOOKUP($C$4&amp;F$1,APMdata,'1 APM'!$BW122,FALSE)))</f>
        <v>8.7886666653399795E-2</v>
      </c>
      <c r="G122" s="205">
        <f>IF($A122="Quarter",HLOOKUP("Quarter"&amp;G$1,APMdata,'1 APM'!$BW122,FALSE),IF($A122="Year to date",HLOOKUP("Year to date"&amp;G$1,APMdata,'1 APM'!$BW122,FALSE),HLOOKUP($C$4&amp;G$1,APMdata,'1 APM'!$BW122,FALSE)))</f>
        <v>8.7278852332004359E-2</v>
      </c>
      <c r="H122" s="205">
        <f>IF($A122="Quarter",HLOOKUP("Quarter"&amp;H$1,APMdata,'1 APM'!$BW122,FALSE),IF($A122="Year to date",HLOOKUP("Year to date"&amp;H$1,APMdata,'1 APM'!$BW122,FALSE),HLOOKUP($C$4&amp;H$1,APMdata,'1 APM'!$BW122,FALSE)))</f>
        <v>9.0800000000000006E-2</v>
      </c>
      <c r="I122" s="205">
        <f>IF($A122="Quarter",HLOOKUP("Quarter"&amp;I$1,APMdata,'1 APM'!$BW122,FALSE),IF($A122="Year to date",HLOOKUP("Year to date"&amp;I$1,APMdata,'1 APM'!$BW122,FALSE),HLOOKUP($C$4&amp;I$1,APMdata,'1 APM'!$BW122,FALSE)))</f>
        <v>9.2832622751091526E-2</v>
      </c>
      <c r="J122" s="205">
        <f>IF($A122="Quarter",HLOOKUP("Quarter"&amp;J$1,APMdata,'1 APM'!$BW122,FALSE),IF($A122="Year to date",HLOOKUP("Year to date"&amp;J$1,APMdata,'1 APM'!$BW122,FALSE),HLOOKUP($C$4&amp;J$1,APMdata,'1 APM'!$BW122,FALSE)))</f>
        <v>9.9548981925316804E-2</v>
      </c>
      <c r="K122" s="205">
        <f>IF($A122="Quarter",HLOOKUP("Quarter"&amp;K$1,APMdata,'1 APM'!$BW122,FALSE),IF($A122="Year to date",HLOOKUP("Year to date"&amp;K$1,APMdata,'1 APM'!$BW122,FALSE),HLOOKUP($C$4&amp;K$1,APMdata,'1 APM'!$BW122,FALSE)))</f>
        <v>0.1044538728429058</v>
      </c>
      <c r="L122" s="205">
        <f>IF($A122="Quarter",HLOOKUP("Quarter"&amp;L$1,APMdata,'1 APM'!$BW122,FALSE),IF($A122="Year to date",HLOOKUP("Year to date"&amp;L$1,APMdata,'1 APM'!$BW122,FALSE),HLOOKUP($C$4&amp;L$1,APMdata,'1 APM'!$BW122,FALSE)))</f>
        <v>0.10364701060037002</v>
      </c>
      <c r="M122" s="205">
        <f>IF($A122="Quarter",HLOOKUP("Quarter"&amp;M$1,APMdata,'1 APM'!$BW122,FALSE),IF($A122="Year to date",HLOOKUP("Year to date"&amp;M$1,APMdata,'1 APM'!$BW122,FALSE),HLOOKUP($C$4&amp;M$1,APMdata,'1 APM'!$BW122,FALSE)))</f>
        <v>0.10561735723406263</v>
      </c>
      <c r="N122" s="205">
        <f>IF($A122="Quarter",HLOOKUP("Quarter"&amp;N$1,APMdata,'1 APM'!$BW122,FALSE),IF($A122="Year to date",HLOOKUP("Year to date"&amp;N$1,APMdata,'1 APM'!$BW122,FALSE),HLOOKUP($C$4&amp;N$1,APMdata,'1 APM'!$BW122,FALSE)))</f>
        <v>0.10153210385764477</v>
      </c>
      <c r="O122" s="205">
        <f>IF($A122="Quarter",HLOOKUP("Quarter"&amp;O$1,APMdata,'1 APM'!$BW122,FALSE),IF($A122="Year to date",HLOOKUP("Year to date"&amp;O$1,APMdata,'1 APM'!$BW122,FALSE),HLOOKUP($C$4&amp;O$1,APMdata,'1 APM'!$BW122,FALSE)))</f>
        <v>0.1004933477308502</v>
      </c>
      <c r="P122" s="205">
        <f>IF($A122="Quarter",HLOOKUP("Quarter"&amp;P$1,APMdata,'1 APM'!$BW122,FALSE),IF($A122="Year to date",HLOOKUP("Year to date"&amp;P$1,APMdata,'1 APM'!$BW122,FALSE),HLOOKUP($C$4&amp;P$1,APMdata,'1 APM'!$BW122,FALSE)))</f>
        <v>8.9812089425631583E-2</v>
      </c>
      <c r="Q122" s="205">
        <f>IF($A122="Quarter",HLOOKUP("Quarter"&amp;Q$1,APMdata,'1 APM'!$BW122,FALSE),IF($A122="Year to date",HLOOKUP("Year to date"&amp;Q$1,APMdata,'1 APM'!$BW122,FALSE),HLOOKUP($C$4&amp;Q$1,APMdata,'1 APM'!$BW122,FALSE)))</f>
        <v>9.0157277449746068E-2</v>
      </c>
      <c r="R122" s="205">
        <f>IF($A122="Quarter",HLOOKUP("Quarter"&amp;R$1,APMdata,'1 APM'!$BW122,FALSE),IF($A122="Year to date",HLOOKUP("Year to date"&amp;R$1,APMdata,'1 APM'!$BW122,FALSE),HLOOKUP($C$4&amp;R$1,APMdata,'1 APM'!$BW122,FALSE)))</f>
        <v>9.0277678706741638E-2</v>
      </c>
      <c r="S122" s="205">
        <f>IF($A122="Quarter",HLOOKUP("Quarter"&amp;S$1,APMdata,'1 APM'!$BW122,FALSE),IF($A122="Year to date",HLOOKUP("Year to date"&amp;S$1,APMdata,'1 APM'!$BW122,FALSE),HLOOKUP($C$4&amp;S$1,APMdata,'1 APM'!$BW122,FALSE)))</f>
        <v>8.516098989579772E-2</v>
      </c>
      <c r="T122" s="205">
        <f>IF($A122="Quarter",HLOOKUP("Quarter"&amp;T$1,APMdata,'1 APM'!$BW122,FALSE),IF($A122="Year to date",HLOOKUP("Year to date"&amp;T$1,APMdata,'1 APM'!$BW122,FALSE),HLOOKUP($C$4&amp;T$1,APMdata,'1 APM'!$BW122,FALSE)))</f>
        <v>7.9509007194800321E-2</v>
      </c>
      <c r="U122" s="205">
        <f>IF($A122="Quarter",HLOOKUP("Quarter"&amp;U$1,APMdata,'1 APM'!$BW122,FALSE),IF($A122="Year to date",HLOOKUP("Year to date"&amp;U$1,APMdata,'1 APM'!$BW122,FALSE),HLOOKUP($C$4&amp;U$1,APMdata,'1 APM'!$BW122,FALSE)))</f>
        <v>8.6165515138051527E-2</v>
      </c>
      <c r="V122" s="205">
        <f>IF($A122="Quarter",HLOOKUP("Quarter"&amp;V$1,APMdata,'1 APM'!$BW122,FALSE),IF($A122="Year to date",HLOOKUP("Year to date"&amp;V$1,APMdata,'1 APM'!$BW122,FALSE),HLOOKUP($C$4&amp;V$1,APMdata,'1 APM'!$BW122,FALSE)))</f>
        <v>8.6040045447919947E-2</v>
      </c>
      <c r="W122" s="205">
        <f>IF($A122="Quarter",HLOOKUP("Quarter"&amp;W$1,APMdata,'1 APM'!$BW122,FALSE),IF($A122="Year to date",HLOOKUP("Year to date"&amp;W$1,APMdata,'1 APM'!$BW122,FALSE),HLOOKUP($C$4&amp;W$1,APMdata,'1 APM'!$BW122,FALSE)))</f>
        <v>7.1987472337861777E-2</v>
      </c>
      <c r="X122" s="205">
        <f>IF($A122="Quarter",HLOOKUP("Quarter"&amp;X$1,APMdata,'1 APM'!$BW122,FALSE),IF($A122="Year to date",HLOOKUP("Year to date"&amp;X$1,APMdata,'1 APM'!$BW122,FALSE),HLOOKUP($C$4&amp;X$1,APMdata,'1 APM'!$BW122,FALSE)))</f>
        <v>7.2521747227295652E-2</v>
      </c>
      <c r="Y122" s="205">
        <f>IF($A122="Quarter",HLOOKUP("Quarter"&amp;Y$1,APMdata,'1 APM'!$BW122,FALSE),IF($A122="Year to date",HLOOKUP("Year to date"&amp;Y$1,APMdata,'1 APM'!$BW122,FALSE),HLOOKUP($C$4&amp;Y$1,APMdata,'1 APM'!$BW122,FALSE)))</f>
        <v>7.1721664248138264E-2</v>
      </c>
      <c r="Z122" s="205">
        <f>IF($A122="Quarter",HLOOKUP("Quarter"&amp;Z$1,APMdata,'1 APM'!$BW122,FALSE),IF($A122="Year to date",HLOOKUP("Year to date"&amp;Z$1,APMdata,'1 APM'!$BW122,FALSE),HLOOKUP($C$4&amp;Z$1,APMdata,'1 APM'!$BW122,FALSE)))</f>
        <v>8.3111135481608117E-2</v>
      </c>
      <c r="AA122" s="205">
        <f>IF($A122="Quarter",HLOOKUP("Quarter"&amp;AA$1,APMdata,'1 APM'!$BW122,FALSE),IF($A122="Year to date",HLOOKUP("Year to date"&amp;AA$1,APMdata,'1 APM'!$BW122,FALSE),HLOOKUP($C$4&amp;AA$1,APMdata,'1 APM'!$BW122,FALSE)))</f>
        <v>6.3500000000000001E-2</v>
      </c>
      <c r="AB122" s="205">
        <f>IF($A122="Quarter",HLOOKUP("Quarter"&amp;AB$1,APMdata,'1 APM'!$BW122,FALSE),IF($A122="Year to date",HLOOKUP("Year to date"&amp;AB$1,APMdata,'1 APM'!$BW122,FALSE),HLOOKUP($C$4&amp;AB$1,APMdata,'1 APM'!$BW122,FALSE)))</f>
        <v>5.6347983437907569E-2</v>
      </c>
      <c r="AC122" s="205">
        <f>IF($A122="Quarter",HLOOKUP("Quarter"&amp;AC$1,APMdata,'1 APM'!$BW122,FALSE),IF($A122="Year to date",HLOOKUP("Year to date"&amp;AC$1,APMdata,'1 APM'!$BW122,FALSE),HLOOKUP($C$4&amp;AC$1,APMdata,'1 APM'!$BW122,FALSE)))</f>
        <v>6.4000000000000001E-2</v>
      </c>
      <c r="AD122" s="205">
        <f>IF($A122="Quarter",HLOOKUP("Quarter"&amp;AD$1,APMdata,'1 APM'!$BW122,FALSE),IF($A122="Year to date",HLOOKUP("Year to date"&amp;AD$1,APMdata,'1 APM'!$BW122,FALSE),HLOOKUP($C$4&amp;AD$1,APMdata,'1 APM'!$BW122,FALSE)))</f>
        <v>7.404024602766586E-2</v>
      </c>
      <c r="AE122" s="205">
        <f>IF($A122="Quarter",HLOOKUP("Quarter"&amp;AE$1,APMdata,'1 APM'!$BW122,FALSE),IF($A122="Year to date",HLOOKUP("Year to date"&amp;AE$1,APMdata,'1 APM'!$BW122,FALSE),HLOOKUP($C$4&amp;AE$1,APMdata,'1 APM'!$BW122,FALSE)))</f>
        <v>7.0459975252016652E-2</v>
      </c>
      <c r="AF122" s="205"/>
      <c r="AG122" s="199"/>
      <c r="AH122" s="205"/>
      <c r="AI122" s="199"/>
      <c r="AJ122" s="205"/>
      <c r="AK122" s="199"/>
      <c r="AL122" s="205"/>
      <c r="AM122" s="199"/>
      <c r="AN122" s="205"/>
      <c r="AO122" s="199"/>
      <c r="AP122" s="205"/>
      <c r="AQ122" s="199"/>
      <c r="AR122" s="205"/>
      <c r="AS122" s="199"/>
      <c r="AT122" s="205"/>
      <c r="AU122" s="199"/>
      <c r="AV122" s="205"/>
      <c r="AW122" s="199"/>
      <c r="AX122" s="205"/>
      <c r="AY122" s="199"/>
      <c r="AZ122" s="205"/>
      <c r="BA122" s="199"/>
      <c r="BB122" s="205"/>
      <c r="BC122" s="199"/>
      <c r="BD122" s="205"/>
      <c r="BE122" s="199"/>
      <c r="BF122" s="205"/>
      <c r="BG122" s="199"/>
      <c r="BH122" s="199"/>
      <c r="BI122" s="199"/>
      <c r="BJ122" s="199"/>
      <c r="BK122" s="199"/>
      <c r="BL122" s="199"/>
      <c r="BM122" s="199"/>
      <c r="BN122" s="199"/>
      <c r="BO122" s="199"/>
      <c r="BP122" s="199"/>
      <c r="BQ122" s="199"/>
      <c r="BR122" s="199"/>
      <c r="BS122" s="199"/>
      <c r="BT122" s="199"/>
      <c r="BU122" s="199"/>
      <c r="BV122" s="199"/>
      <c r="BW122">
        <v>122</v>
      </c>
    </row>
    <row r="123" spans="1:75" ht="12.75" customHeight="1">
      <c r="B123" s="180"/>
      <c r="D123" s="263"/>
      <c r="E123" s="263"/>
      <c r="F123" s="263"/>
      <c r="G123" s="263"/>
      <c r="H123" s="263"/>
      <c r="I123" s="263"/>
      <c r="J123" s="263"/>
      <c r="K123" s="263"/>
      <c r="L123" s="263"/>
      <c r="M123" s="263"/>
      <c r="N123" s="263"/>
      <c r="O123" s="263"/>
      <c r="P123" s="263"/>
      <c r="Q123" s="263"/>
      <c r="R123" s="263"/>
      <c r="S123" s="263"/>
      <c r="T123" s="263"/>
      <c r="U123" s="263"/>
      <c r="V123" s="263"/>
      <c r="W123" s="263"/>
      <c r="X123" s="263"/>
      <c r="Y123" s="263"/>
      <c r="Z123" s="263"/>
      <c r="AA123" s="263"/>
      <c r="AB123" s="262"/>
      <c r="AC123" s="263"/>
      <c r="AD123" s="263"/>
      <c r="AE123" s="263"/>
      <c r="AF123" s="263"/>
      <c r="AG123" s="263"/>
      <c r="AH123" s="263"/>
      <c r="AI123" s="191"/>
      <c r="AJ123" s="191"/>
      <c r="AK123" s="191"/>
      <c r="AL123" s="191"/>
      <c r="AM123" s="191"/>
      <c r="AN123" s="191"/>
      <c r="AO123" s="191"/>
      <c r="AP123" s="191"/>
      <c r="AQ123" s="191"/>
      <c r="AR123" s="191"/>
      <c r="AS123" s="191"/>
      <c r="AT123" s="191"/>
      <c r="AU123" s="191"/>
      <c r="AV123" s="191"/>
      <c r="AW123" s="191"/>
      <c r="AX123" s="191"/>
      <c r="AY123" s="191"/>
      <c r="AZ123" s="191"/>
      <c r="BA123" s="191"/>
      <c r="BB123" s="191"/>
      <c r="BC123" s="191"/>
      <c r="BD123" s="191"/>
      <c r="BE123" s="191"/>
      <c r="BF123" s="191"/>
      <c r="BG123" s="191"/>
      <c r="BH123" s="191"/>
      <c r="BI123" s="191"/>
      <c r="BJ123" s="191"/>
      <c r="BK123" s="191"/>
      <c r="BL123" s="191"/>
      <c r="BM123" s="191"/>
      <c r="BN123" s="191"/>
      <c r="BO123" s="191"/>
      <c r="BP123" s="191"/>
      <c r="BQ123" s="191"/>
      <c r="BR123" s="191"/>
      <c r="BS123" s="191"/>
      <c r="BT123" s="191"/>
      <c r="BU123" s="191"/>
      <c r="BV123" s="191"/>
      <c r="BW123">
        <v>123</v>
      </c>
    </row>
    <row r="124" spans="1:75" ht="12.75" customHeight="1">
      <c r="A124" t="s">
        <v>197</v>
      </c>
      <c r="B124" s="180"/>
      <c r="C124" s="183" t="s">
        <v>262</v>
      </c>
      <c r="D124" s="186">
        <f>IF($A124="Quarter",HLOOKUP("Quarter"&amp;D$1,APMdata,'1 APM'!$BW124,FALSE),IF($A124="Year to date",HLOOKUP("Year to date"&amp;D$1,APMdata,'1 APM'!$BW124,FALSE),HLOOKUP($C$4&amp;D$1,APMdata,'1 APM'!$BW124,FALSE)))</f>
        <v>3326.465647428075</v>
      </c>
      <c r="E124" s="186">
        <f>IF($A124="Quarter",HLOOKUP("Quarter"&amp;E$1,APMdata,'1 APM'!$BW124,FALSE),IF($A124="Year to date",HLOOKUP("Year to date"&amp;E$1,APMdata,'1 APM'!$BW124,FALSE),HLOOKUP($C$4&amp;E$1,APMdata,'1 APM'!$BW124,FALSE)))</f>
        <v>3315.1395988378026</v>
      </c>
      <c r="F124" s="186">
        <f>IF($A124="Quarter",HLOOKUP("Quarter"&amp;F$1,APMdata,'1 APM'!$BW124,FALSE),IF($A124="Year to date",HLOOKUP("Year to date"&amp;F$1,APMdata,'1 APM'!$BW124,FALSE),HLOOKUP($C$4&amp;F$1,APMdata,'1 APM'!$BW124,FALSE)))</f>
        <v>3324.3927572855241</v>
      </c>
      <c r="G124" s="186">
        <f>IF($A124="Quarter",HLOOKUP("Quarter"&amp;G$1,APMdata,'1 APM'!$BW124,FALSE),IF($A124="Year to date",HLOOKUP("Year to date"&amp;G$1,APMdata,'1 APM'!$BW124,FALSE),HLOOKUP($C$4&amp;G$1,APMdata,'1 APM'!$BW124,FALSE)))</f>
        <v>3173.5486473720848</v>
      </c>
      <c r="H124" s="186">
        <f>IF($A124="Quarter",HLOOKUP("Quarter"&amp;H$1,APMdata,'1 APM'!$BW124,FALSE),IF($A124="Year to date",HLOOKUP("Year to date"&amp;H$1,APMdata,'1 APM'!$BW124,FALSE),HLOOKUP($C$4&amp;H$1,APMdata,'1 APM'!$BW124,FALSE)))</f>
        <v>2826</v>
      </c>
      <c r="I124" s="186">
        <f>IF($A124="Quarter",HLOOKUP("Quarter"&amp;I$1,APMdata,'1 APM'!$BW124,FALSE),IF($A124="Year to date",HLOOKUP("Year to date"&amp;I$1,APMdata,'1 APM'!$BW124,FALSE),HLOOKUP($C$4&amp;I$1,APMdata,'1 APM'!$BW124,FALSE)))</f>
        <v>2392.9976473720849</v>
      </c>
      <c r="J124" s="186">
        <f>IF($A124="Quarter",HLOOKUP("Quarter"&amp;J$1,APMdata,'1 APM'!$BW124,FALSE),IF($A124="Year to date",HLOOKUP("Year to date"&amp;J$1,APMdata,'1 APM'!$BW124,FALSE),HLOOKUP($C$4&amp;J$1,APMdata,'1 APM'!$BW124,FALSE)))</f>
        <v>2556.9472473720848</v>
      </c>
      <c r="K124" s="186">
        <f>IF($A124="Quarter",HLOOKUP("Quarter"&amp;K$1,APMdata,'1 APM'!$BW124,FALSE),IF($A124="Year to date",HLOOKUP("Year to date"&amp;K$1,APMdata,'1 APM'!$BW124,FALSE),HLOOKUP($C$4&amp;K$1,APMdata,'1 APM'!$BW124,FALSE)))</f>
        <v>2075.9198645745882</v>
      </c>
      <c r="L124" s="186">
        <f>IF($A124="Quarter",HLOOKUP("Quarter"&amp;L$1,APMdata,'1 APM'!$BW124,FALSE),IF($A124="Year to date",HLOOKUP("Year to date"&amp;L$1,APMdata,'1 APM'!$BW124,FALSE),HLOOKUP($C$4&amp;L$1,APMdata,'1 APM'!$BW124,FALSE)))</f>
        <v>2173.8677038939077</v>
      </c>
      <c r="M124" s="186">
        <f>IF($A124="Quarter",HLOOKUP("Quarter"&amp;M$1,APMdata,'1 APM'!$BW124,FALSE),IF($A124="Year to date",HLOOKUP("Year to date"&amp;M$1,APMdata,'1 APM'!$BW124,FALSE),HLOOKUP($C$4&amp;M$1,APMdata,'1 APM'!$BW124,FALSE)))</f>
        <v>1952.5347437941309</v>
      </c>
      <c r="N124" s="186">
        <f>IF($A124="Quarter",HLOOKUP("Quarter"&amp;N$1,APMdata,'1 APM'!$BW124,FALSE),IF($A124="Year to date",HLOOKUP("Year to date"&amp;N$1,APMdata,'1 APM'!$BW124,FALSE),HLOOKUP($C$4&amp;N$1,APMdata,'1 APM'!$BW124,FALSE)))</f>
        <v>1937.1479433720847</v>
      </c>
      <c r="O124" s="186">
        <f>IF($A124="Quarter",HLOOKUP("Quarter"&amp;O$1,APMdata,'1 APM'!$BW124,FALSE),IF($A124="Year to date",HLOOKUP("Year to date"&amp;O$1,APMdata,'1 APM'!$BW124,FALSE),HLOOKUP($C$4&amp;O$1,APMdata,'1 APM'!$BW124,FALSE)))</f>
        <v>2032.4247298320845</v>
      </c>
      <c r="P124" s="186">
        <f>IF($A124="Quarter",HLOOKUP("Quarter"&amp;P$1,APMdata,'1 APM'!$BW124,FALSE),IF($A124="Year to date",HLOOKUP("Year to date"&amp;P$1,APMdata,'1 APM'!$BW124,FALSE),HLOOKUP($C$4&amp;P$1,APMdata,'1 APM'!$BW124,FALSE)))</f>
        <v>1320.5295393720849</v>
      </c>
      <c r="Q124" s="186">
        <f>IF($A124="Quarter",HLOOKUP("Quarter"&amp;Q$1,APMdata,'1 APM'!$BW124,FALSE),IF($A124="Year to date",HLOOKUP("Year to date"&amp;Q$1,APMdata,'1 APM'!$BW124,FALSE),HLOOKUP($C$4&amp;Q$1,APMdata,'1 APM'!$BW124,FALSE)))</f>
        <v>811.77414337208484</v>
      </c>
      <c r="R124" s="186">
        <f>IF($A124="Quarter",HLOOKUP("Quarter"&amp;R$1,APMdata,'1 APM'!$BW124,FALSE),IF($A124="Year to date",HLOOKUP("Year to date"&amp;R$1,APMdata,'1 APM'!$BW124,FALSE),HLOOKUP($C$4&amp;R$1,APMdata,'1 APM'!$BW124,FALSE)))</f>
        <v>726.70604337208476</v>
      </c>
      <c r="S124" s="186">
        <f>IF($A124="Quarter",HLOOKUP("Quarter"&amp;S$1,APMdata,'1 APM'!$BW124,FALSE),IF($A124="Year to date",HLOOKUP("Year to date"&amp;S$1,APMdata,'1 APM'!$BW124,FALSE),HLOOKUP($C$4&amp;S$1,APMdata,'1 APM'!$BW124,FALSE)))</f>
        <v>587.96969837208485</v>
      </c>
      <c r="T124" s="186">
        <f>IF($A124="Quarter",HLOOKUP("Quarter"&amp;T$1,APMdata,'1 APM'!$BW124,FALSE),IF($A124="Year to date",HLOOKUP("Year to date"&amp;T$1,APMdata,'1 APM'!$BW124,FALSE),HLOOKUP($C$4&amp;T$1,APMdata,'1 APM'!$BW124,FALSE)))</f>
        <v>623.17807137208456</v>
      </c>
      <c r="U124" s="186">
        <f>IF($A124="Quarter",HLOOKUP("Quarter"&amp;U$1,APMdata,'1 APM'!$BW124,FALSE),IF($A124="Year to date",HLOOKUP("Year to date"&amp;U$1,APMdata,'1 APM'!$BW124,FALSE),HLOOKUP($C$4&amp;U$1,APMdata,'1 APM'!$BW124,FALSE)))</f>
        <v>589.80919324803119</v>
      </c>
      <c r="V124" s="186">
        <f>IF($A124="Quarter",HLOOKUP("Quarter"&amp;V$1,APMdata,'1 APM'!$BW124,FALSE),IF($A124="Year to date",HLOOKUP("Year to date"&amp;V$1,APMdata,'1 APM'!$BW124,FALSE),HLOOKUP($C$4&amp;V$1,APMdata,'1 APM'!$BW124,FALSE)))</f>
        <v>660.07599824803117</v>
      </c>
      <c r="W124" s="186">
        <f>IF($A124="Quarter",HLOOKUP("Quarter"&amp;W$1,APMdata,'1 APM'!$BW124,FALSE),IF($A124="Year to date",HLOOKUP("Year to date"&amp;W$1,APMdata,'1 APM'!$BW124,FALSE),HLOOKUP($C$4&amp;W$1,APMdata,'1 APM'!$BW124,FALSE)))</f>
        <v>703.26159187594635</v>
      </c>
      <c r="X124" s="186">
        <f>IF($A124="Quarter",HLOOKUP("Quarter"&amp;X$1,APMdata,'1 APM'!$BW124,FALSE),IF($A124="Year to date",HLOOKUP("Year to date"&amp;X$1,APMdata,'1 APM'!$BW124,FALSE),HLOOKUP($C$4&amp;X$1,APMdata,'1 APM'!$BW124,FALSE)))</f>
        <v>742.45523487594653</v>
      </c>
      <c r="Y124" s="186">
        <f>IF($A124="Quarter",HLOOKUP("Quarter"&amp;Y$1,APMdata,'1 APM'!$BW124,FALSE),IF($A124="Year to date",HLOOKUP("Year to date"&amp;Y$1,APMdata,'1 APM'!$BW124,FALSE),HLOOKUP($C$4&amp;Y$1,APMdata,'1 APM'!$BW124,FALSE)))</f>
        <v>724.20667587594642</v>
      </c>
      <c r="Z124" s="186">
        <f>IF($A124="Quarter",HLOOKUP("Quarter"&amp;Z$1,APMdata,'1 APM'!$BW124,FALSE),IF($A124="Year to date",HLOOKUP("Year to date"&amp;Z$1,APMdata,'1 APM'!$BW124,FALSE),HLOOKUP($C$4&amp;Z$1,APMdata,'1 APM'!$BW124,FALSE)))</f>
        <v>488.47259999999994</v>
      </c>
      <c r="AA124" s="186">
        <f>IF($A124="Quarter",HLOOKUP("Quarter"&amp;AA$1,APMdata,'1 APM'!$BW124,FALSE),IF($A124="Year to date",HLOOKUP("Year to date"&amp;AA$1,APMdata,'1 APM'!$BW124,FALSE),HLOOKUP($C$4&amp;AA$1,APMdata,'1 APM'!$BW124,FALSE)))</f>
        <v>751.34</v>
      </c>
      <c r="AB124" s="186">
        <f>IF($A124="Quarter",HLOOKUP("Quarter"&amp;AB$1,APMdata,'1 APM'!$BW124,FALSE),IF($A124="Year to date",HLOOKUP("Year to date"&amp;AB$1,APMdata,'1 APM'!$BW124,FALSE),HLOOKUP($C$4&amp;AB$1,APMdata,'1 APM'!$BW124,FALSE)))</f>
        <v>825.87</v>
      </c>
      <c r="AC124" s="186">
        <f>IF($A124="Quarter",HLOOKUP("Quarter"&amp;AC$1,APMdata,'1 APM'!$BW124,FALSE),IF($A124="Year to date",HLOOKUP("Year to date"&amp;AC$1,APMdata,'1 APM'!$BW124,FALSE),HLOOKUP($C$4&amp;AC$1,APMdata,'1 APM'!$BW124,FALSE)))</f>
        <v>518</v>
      </c>
      <c r="AD124" s="186">
        <f>IF($A124="Quarter",HLOOKUP("Quarter"&amp;AD$1,APMdata,'1 APM'!$BW124,FALSE),IF($A124="Year to date",HLOOKUP("Year to date"&amp;AD$1,APMdata,'1 APM'!$BW124,FALSE),HLOOKUP($C$4&amp;AD$1,APMdata,'1 APM'!$BW124,FALSE)))</f>
        <v>455.73847552582748</v>
      </c>
      <c r="AE124" s="186">
        <f>IF($A124="Quarter",HLOOKUP("Quarter"&amp;AE$1,APMdata,'1 APM'!$BW124,FALSE),IF($A124="Year to date",HLOOKUP("Year to date"&amp;AE$1,APMdata,'1 APM'!$BW124,FALSE),HLOOKUP($C$4&amp;AE$1,APMdata,'1 APM'!$BW124,FALSE)))</f>
        <v>493.5166941326089</v>
      </c>
      <c r="AF124" s="186"/>
      <c r="AG124" s="191"/>
      <c r="AH124" s="186"/>
      <c r="AI124" s="191"/>
      <c r="AJ124" s="186"/>
      <c r="AK124" s="191"/>
      <c r="AL124" s="186"/>
      <c r="AM124" s="191"/>
      <c r="AN124" s="186"/>
      <c r="AO124" s="191"/>
      <c r="AP124" s="186"/>
      <c r="AQ124" s="191"/>
      <c r="AR124" s="186"/>
      <c r="AS124" s="191"/>
      <c r="AT124" s="186"/>
      <c r="AU124" s="191"/>
      <c r="AV124" s="186"/>
      <c r="AW124" s="191"/>
      <c r="AX124" s="186"/>
      <c r="AY124" s="191"/>
      <c r="AZ124" s="186"/>
      <c r="BA124" s="191"/>
      <c r="BB124" s="186"/>
      <c r="BC124" s="191"/>
      <c r="BD124" s="186"/>
      <c r="BE124" s="191"/>
      <c r="BF124" s="186"/>
      <c r="BG124" s="191"/>
      <c r="BH124" s="191"/>
      <c r="BI124" s="191"/>
      <c r="BJ124" s="191"/>
      <c r="BK124" s="191"/>
      <c r="BL124" s="191"/>
      <c r="BM124" s="191"/>
      <c r="BN124" s="191"/>
      <c r="BO124" s="191"/>
      <c r="BP124" s="191"/>
      <c r="BQ124" s="191"/>
      <c r="BR124" s="191"/>
      <c r="BS124" s="191"/>
      <c r="BT124" s="191"/>
      <c r="BU124" s="191"/>
      <c r="BV124" s="191"/>
      <c r="BW124">
        <v>124</v>
      </c>
    </row>
    <row r="125" spans="1:75" ht="12.75" customHeight="1">
      <c r="A125" t="s">
        <v>197</v>
      </c>
      <c r="B125" s="180"/>
      <c r="C125" s="183" t="s">
        <v>258</v>
      </c>
      <c r="D125" s="186">
        <f>IF($A125="Quarter",HLOOKUP("Quarter"&amp;D$1,APMdata,'1 APM'!$BW125,FALSE),IF($A125="Year to date",HLOOKUP("Year to date"&amp;D$1,APMdata,'1 APM'!$BW125,FALSE),HLOOKUP($C$4&amp;D$1,APMdata,'1 APM'!$BW125,FALSE)))</f>
        <v>164441.76359414891</v>
      </c>
      <c r="E125" s="186">
        <f>IF($A125="Quarter",HLOOKUP("Quarter"&amp;E$1,APMdata,'1 APM'!$BW125,FALSE),IF($A125="Year to date",HLOOKUP("Year to date"&amp;E$1,APMdata,'1 APM'!$BW125,FALSE),HLOOKUP($C$4&amp;E$1,APMdata,'1 APM'!$BW125,FALSE)))</f>
        <v>163026.59277181001</v>
      </c>
      <c r="F125" s="186">
        <f>IF($A125="Quarter",HLOOKUP("Quarter"&amp;F$1,APMdata,'1 APM'!$BW125,FALSE),IF($A125="Year to date",HLOOKUP("Year to date"&amp;F$1,APMdata,'1 APM'!$BW125,FALSE),HLOOKUP($C$4&amp;F$1,APMdata,'1 APM'!$BW125,FALSE)))</f>
        <v>160967.03504501138</v>
      </c>
      <c r="G125" s="186">
        <f>IF($A125="Quarter",HLOOKUP("Quarter"&amp;G$1,APMdata,'1 APM'!$BW125,FALSE),IF($A125="Year to date",HLOOKUP("Year to date"&amp;G$1,APMdata,'1 APM'!$BW125,FALSE),HLOOKUP($C$4&amp;G$1,APMdata,'1 APM'!$BW125,FALSE)))</f>
        <v>160653.43</v>
      </c>
      <c r="H125" s="186">
        <f>IF($A125="Quarter",HLOOKUP("Quarter"&amp;H$1,APMdata,'1 APM'!$BW125,FALSE),IF($A125="Year to date",HLOOKUP("Year to date"&amp;H$1,APMdata,'1 APM'!$BW125,FALSE),HLOOKUP($C$4&amp;H$1,APMdata,'1 APM'!$BW125,FALSE)))</f>
        <v>158262</v>
      </c>
      <c r="I125" s="186">
        <f>IF($A125="Quarter",HLOOKUP("Quarter"&amp;I$1,APMdata,'1 APM'!$BW125,FALSE),IF($A125="Year to date",HLOOKUP("Year to date"&amp;I$1,APMdata,'1 APM'!$BW125,FALSE),HLOOKUP($C$4&amp;I$1,APMdata,'1 APM'!$BW125,FALSE)))</f>
        <v>158953.78</v>
      </c>
      <c r="J125" s="186">
        <f>IF($A125="Quarter",HLOOKUP("Quarter"&amp;J$1,APMdata,'1 APM'!$BW125,FALSE),IF($A125="Year to date",HLOOKUP("Year to date"&amp;J$1,APMdata,'1 APM'!$BW125,FALSE),HLOOKUP($C$4&amp;J$1,APMdata,'1 APM'!$BW125,FALSE)))</f>
        <v>159357.73713387991</v>
      </c>
      <c r="K125" s="186">
        <f>IF($A125="Quarter",HLOOKUP("Quarter"&amp;K$1,APMdata,'1 APM'!$BW125,FALSE),IF($A125="Year to date",HLOOKUP("Year to date"&amp;K$1,APMdata,'1 APM'!$BW125,FALSE),HLOOKUP($C$4&amp;K$1,APMdata,'1 APM'!$BW125,FALSE)))</f>
        <v>138558.47607403001</v>
      </c>
      <c r="L125" s="186">
        <f>IF($A125="Quarter",HLOOKUP("Quarter"&amp;L$1,APMdata,'1 APM'!$BW125,FALSE),IF($A125="Year to date",HLOOKUP("Year to date"&amp;L$1,APMdata,'1 APM'!$BW125,FALSE),HLOOKUP($C$4&amp;L$1,APMdata,'1 APM'!$BW125,FALSE)))</f>
        <v>138508.79931744994</v>
      </c>
      <c r="M125" s="186">
        <f>IF($A125="Quarter",HLOOKUP("Quarter"&amp;M$1,APMdata,'1 APM'!$BW125,FALSE),IF($A125="Year to date",HLOOKUP("Year to date"&amp;M$1,APMdata,'1 APM'!$BW125,FALSE),HLOOKUP($C$4&amp;M$1,APMdata,'1 APM'!$BW125,FALSE)))</f>
        <v>134464.84167147998</v>
      </c>
      <c r="N125" s="186">
        <f>IF($A125="Quarter",HLOOKUP("Quarter"&amp;N$1,APMdata,'1 APM'!$BW125,FALSE),IF($A125="Year to date",HLOOKUP("Year to date"&amp;N$1,APMdata,'1 APM'!$BW125,FALSE),HLOOKUP($C$4&amp;N$1,APMdata,'1 APM'!$BW125,FALSE)))</f>
        <v>133680.77901379997</v>
      </c>
      <c r="O125" s="186">
        <f>IF($A125="Quarter",HLOOKUP("Quarter"&amp;O$1,APMdata,'1 APM'!$BW125,FALSE),IF($A125="Year to date",HLOOKUP("Year to date"&amp;O$1,APMdata,'1 APM'!$BW125,FALSE),HLOOKUP($C$4&amp;O$1,APMdata,'1 APM'!$BW125,FALSE)))</f>
        <v>132726.24851072973</v>
      </c>
      <c r="P125" s="186">
        <f>IF($A125="Quarter",HLOOKUP("Quarter"&amp;P$1,APMdata,'1 APM'!$BW125,FALSE),IF($A125="Year to date",HLOOKUP("Year to date"&amp;P$1,APMdata,'1 APM'!$BW125,FALSE),HLOOKUP($C$4&amp;P$1,APMdata,'1 APM'!$BW125,FALSE)))</f>
        <v>130814.26414567999</v>
      </c>
      <c r="Q125" s="186">
        <f>IF($A125="Quarter",HLOOKUP("Quarter"&amp;Q$1,APMdata,'1 APM'!$BW125,FALSE),IF($A125="Year to date",HLOOKUP("Year to date"&amp;Q$1,APMdata,'1 APM'!$BW125,FALSE),HLOOKUP($C$4&amp;Q$1,APMdata,'1 APM'!$BW125,FALSE)))</f>
        <v>127895.85782498002</v>
      </c>
      <c r="R125" s="186">
        <f>IF($A125="Quarter",HLOOKUP("Quarter"&amp;R$1,APMdata,'1 APM'!$BW125,FALSE),IF($A125="Year to date",HLOOKUP("Year to date"&amp;R$1,APMdata,'1 APM'!$BW125,FALSE),HLOOKUP($C$4&amp;R$1,APMdata,'1 APM'!$BW125,FALSE)))</f>
        <v>130850.89922363999</v>
      </c>
      <c r="S125" s="186">
        <f>IF($A125="Quarter",HLOOKUP("Quarter"&amp;S$1,APMdata,'1 APM'!$BW125,FALSE),IF($A125="Year to date",HLOOKUP("Year to date"&amp;S$1,APMdata,'1 APM'!$BW125,FALSE),HLOOKUP($C$4&amp;S$1,APMdata,'1 APM'!$BW125,FALSE)))</f>
        <v>130408.67157912999</v>
      </c>
      <c r="T125" s="186">
        <f>IF($A125="Quarter",HLOOKUP("Quarter"&amp;T$1,APMdata,'1 APM'!$BW125,FALSE),IF($A125="Year to date",HLOOKUP("Year to date"&amp;T$1,APMdata,'1 APM'!$BW125,FALSE),HLOOKUP($C$4&amp;T$1,APMdata,'1 APM'!$BW125,FALSE)))</f>
        <v>128943.31964875996</v>
      </c>
      <c r="U125" s="186">
        <f>IF($A125="Quarter",HLOOKUP("Quarter"&amp;U$1,APMdata,'1 APM'!$BW125,FALSE),IF($A125="Year to date",HLOOKUP("Year to date"&amp;U$1,APMdata,'1 APM'!$BW125,FALSE),HLOOKUP($C$4&amp;U$1,APMdata,'1 APM'!$BW125,FALSE)))</f>
        <v>124052.51733626999</v>
      </c>
      <c r="V125" s="186">
        <f>IF($A125="Quarter",HLOOKUP("Quarter"&amp;V$1,APMdata,'1 APM'!$BW125,FALSE),IF($A125="Year to date",HLOOKUP("Year to date"&amp;V$1,APMdata,'1 APM'!$BW125,FALSE),HLOOKUP($C$4&amp;V$1,APMdata,'1 APM'!$BW125,FALSE)))</f>
        <v>121283.85827932002</v>
      </c>
      <c r="W125" s="186">
        <f>IF($A125="Quarter",HLOOKUP("Quarter"&amp;W$1,APMdata,'1 APM'!$BW125,FALSE),IF($A125="Year to date",HLOOKUP("Year to date"&amp;W$1,APMdata,'1 APM'!$BW125,FALSE),HLOOKUP($C$4&amp;W$1,APMdata,'1 APM'!$BW125,FALSE)))</f>
        <v>119510.62946618006</v>
      </c>
      <c r="X125" s="186">
        <f>IF($A125="Quarter",HLOOKUP("Quarter"&amp;X$1,APMdata,'1 APM'!$BW125,FALSE),IF($A125="Year to date",HLOOKUP("Year to date"&amp;X$1,APMdata,'1 APM'!$BW125,FALSE),HLOOKUP($C$4&amp;X$1,APMdata,'1 APM'!$BW125,FALSE)))</f>
        <v>118131.69884341676</v>
      </c>
      <c r="Y125" s="186">
        <f>IF($A125="Quarter",HLOOKUP("Quarter"&amp;Y$1,APMdata,'1 APM'!$BW125,FALSE),IF($A125="Year to date",HLOOKUP("Year to date"&amp;Y$1,APMdata,'1 APM'!$BW125,FALSE),HLOOKUP($C$4&amp;Y$1,APMdata,'1 APM'!$BW125,FALSE)))</f>
        <v>114037.49212344014</v>
      </c>
      <c r="Z125" s="186">
        <f>IF($A125="Quarter",HLOOKUP("Quarter"&amp;Z$1,APMdata,'1 APM'!$BW125,FALSE),IF($A125="Year to date",HLOOKUP("Year to date"&amp;Z$1,APMdata,'1 APM'!$BW125,FALSE),HLOOKUP($C$4&amp;Z$1,APMdata,'1 APM'!$BW125,FALSE)))</f>
        <v>113368.40780000002</v>
      </c>
      <c r="AA125" s="186">
        <f>IF($A125="Quarter",HLOOKUP("Quarter"&amp;AA$1,APMdata,'1 APM'!$BW125,FALSE),IF($A125="Year to date",HLOOKUP("Year to date"&amp;AA$1,APMdata,'1 APM'!$BW125,FALSE),HLOOKUP($C$4&amp;AA$1,APMdata,'1 APM'!$BW125,FALSE)))</f>
        <v>113623.98480000001</v>
      </c>
      <c r="AB125" s="186">
        <f>IF($A125="Quarter",HLOOKUP("Quarter"&amp;AB$1,APMdata,'1 APM'!$BW125,FALSE),IF($A125="Year to date",HLOOKUP("Year to date"&amp;AB$1,APMdata,'1 APM'!$BW125,FALSE),HLOOKUP($C$4&amp;AB$1,APMdata,'1 APM'!$BW125,FALSE)))</f>
        <v>112381.12907763624</v>
      </c>
      <c r="AC125" s="186">
        <f>IF($A125="Quarter",HLOOKUP("Quarter"&amp;AC$1,APMdata,'1 APM'!$BW125,FALSE),IF($A125="Year to date",HLOOKUP("Year to date"&amp;AC$1,APMdata,'1 APM'!$BW125,FALSE),HLOOKUP($C$4&amp;AC$1,APMdata,'1 APM'!$BW125,FALSE)))</f>
        <v>108811</v>
      </c>
      <c r="AD125" s="186">
        <f>IF($A125="Quarter",HLOOKUP("Quarter"&amp;AD$1,APMdata,'1 APM'!$BW125,FALSE),IF($A125="Year to date",HLOOKUP("Year to date"&amp;AD$1,APMdata,'1 APM'!$BW125,FALSE),HLOOKUP($C$4&amp;AD$1,APMdata,'1 APM'!$BW125,FALSE)))</f>
        <v>107035.45492119202</v>
      </c>
      <c r="AE125" s="186">
        <f>IF($A125="Quarter",HLOOKUP("Quarter"&amp;AE$1,APMdata,'1 APM'!$BW125,FALSE),IF($A125="Year to date",HLOOKUP("Year to date"&amp;AE$1,APMdata,'1 APM'!$BW125,FALSE),HLOOKUP($C$4&amp;AE$1,APMdata,'1 APM'!$BW125,FALSE)))</f>
        <v>104037.30788707999</v>
      </c>
      <c r="AF125" s="186"/>
      <c r="AG125" s="191"/>
      <c r="AH125" s="186"/>
      <c r="AI125" s="191"/>
      <c r="AJ125" s="186"/>
      <c r="AK125" s="191"/>
      <c r="AL125" s="186"/>
      <c r="AM125" s="191"/>
      <c r="AN125" s="186"/>
      <c r="AO125" s="191"/>
      <c r="AP125" s="186"/>
      <c r="AQ125" s="191"/>
      <c r="AR125" s="186"/>
      <c r="AS125" s="191"/>
      <c r="AT125" s="186"/>
      <c r="AU125" s="191"/>
      <c r="AV125" s="186"/>
      <c r="AW125" s="191"/>
      <c r="AX125" s="186"/>
      <c r="AY125" s="191"/>
      <c r="AZ125" s="186"/>
      <c r="BA125" s="191"/>
      <c r="BB125" s="186"/>
      <c r="BC125" s="191"/>
      <c r="BD125" s="186"/>
      <c r="BE125" s="191"/>
      <c r="BF125" s="186"/>
      <c r="BG125" s="191"/>
      <c r="BH125" s="191"/>
      <c r="BI125" s="191"/>
      <c r="BJ125" s="191"/>
      <c r="BK125" s="191"/>
      <c r="BL125" s="191"/>
      <c r="BM125" s="191"/>
      <c r="BN125" s="191"/>
      <c r="BO125" s="191"/>
      <c r="BP125" s="191"/>
      <c r="BQ125" s="191"/>
      <c r="BR125" s="191"/>
      <c r="BS125" s="191"/>
      <c r="BT125" s="191"/>
      <c r="BU125" s="191"/>
      <c r="BV125" s="191"/>
      <c r="BW125">
        <v>125</v>
      </c>
    </row>
    <row r="126" spans="1:75" ht="12.75" customHeight="1" thickBot="1">
      <c r="A126" t="s">
        <v>197</v>
      </c>
      <c r="B126" s="232" t="s">
        <v>929</v>
      </c>
      <c r="C126" s="193" t="s">
        <v>263</v>
      </c>
      <c r="D126" s="205">
        <f>IF($A126="Quarter",HLOOKUP("Quarter"&amp;D$1,APMdata,'1 APM'!$BW126,FALSE),IF($A126="Year to date",HLOOKUP("Year to date"&amp;D$1,APMdata,'1 APM'!$BW126,FALSE),HLOOKUP($C$4&amp;D$1,APMdata,'1 APM'!$BW126,FALSE)))</f>
        <v>2.0228837095410693E-2</v>
      </c>
      <c r="E126" s="205">
        <f>IF($A126="Quarter",HLOOKUP("Quarter"&amp;E$1,APMdata,'1 APM'!$BW126,FALSE),IF($A126="Year to date",HLOOKUP("Year to date"&amp;E$1,APMdata,'1 APM'!$BW126,FALSE),HLOOKUP($C$4&amp;E$1,APMdata,'1 APM'!$BW126,FALSE)))</f>
        <v>2.0334962182998191E-2</v>
      </c>
      <c r="F126" s="205">
        <f>IF($A126="Quarter",HLOOKUP("Quarter"&amp;F$1,APMdata,'1 APM'!$BW126,FALSE),IF($A126="Year to date",HLOOKUP("Year to date"&amp;F$1,APMdata,'1 APM'!$BW126,FALSE),HLOOKUP($C$4&amp;F$1,APMdata,'1 APM'!$BW126,FALSE)))</f>
        <v>2.0652630871631081E-2</v>
      </c>
      <c r="G126" s="205">
        <f>IF($A126="Quarter",HLOOKUP("Quarter"&amp;G$1,APMdata,'1 APM'!$BW126,FALSE),IF($A126="Year to date",HLOOKUP("Year to date"&amp;G$1,APMdata,'1 APM'!$BW126,FALSE),HLOOKUP($C$4&amp;G$1,APMdata,'1 APM'!$BW126,FALSE)))</f>
        <v>1.9754004924588817E-2</v>
      </c>
      <c r="H126" s="205">
        <f>IF($A126="Quarter",HLOOKUP("Quarter"&amp;H$1,APMdata,'1 APM'!$BW126,FALSE),IF($A126="Year to date",HLOOKUP("Year to date"&amp;H$1,APMdata,'1 APM'!$BW126,FALSE),HLOOKUP($C$4&amp;H$1,APMdata,'1 APM'!$BW126,FALSE)))</f>
        <v>1.7899999999999999E-2</v>
      </c>
      <c r="I126" s="205">
        <f>IF($A126="Quarter",HLOOKUP("Quarter"&amp;I$1,APMdata,'1 APM'!$BW126,FALSE),IF($A126="Year to date",HLOOKUP("Year to date"&amp;I$1,APMdata,'1 APM'!$BW126,FALSE),HLOOKUP($C$4&amp;I$1,APMdata,'1 APM'!$BW126,FALSE)))</f>
        <v>1.5054675940214098E-2</v>
      </c>
      <c r="J126" s="205">
        <f>IF($A126="Quarter",HLOOKUP("Quarter"&amp;J$1,APMdata,'1 APM'!$BW126,FALSE),IF($A126="Year to date",HLOOKUP("Year to date"&amp;J$1,APMdata,'1 APM'!$BW126,FALSE),HLOOKUP($C$4&amp;J$1,APMdata,'1 APM'!$BW126,FALSE)))</f>
        <v>1.6045328537916785E-2</v>
      </c>
      <c r="K126" s="205">
        <f>IF($A126="Quarter",HLOOKUP("Quarter"&amp;K$1,APMdata,'1 APM'!$BW126,FALSE),IF($A126="Year to date",HLOOKUP("Year to date"&amp;K$1,APMdata,'1 APM'!$BW126,FALSE),HLOOKUP($C$4&amp;K$1,APMdata,'1 APM'!$BW126,FALSE)))</f>
        <v>1.4982265418865107E-2</v>
      </c>
      <c r="L126" s="205">
        <f>IF($A126="Quarter",HLOOKUP("Quarter"&amp;L$1,APMdata,'1 APM'!$BW126,FALSE),IF($A126="Year to date",HLOOKUP("Year to date"&amp;L$1,APMdata,'1 APM'!$BW126,FALSE),HLOOKUP($C$4&amp;L$1,APMdata,'1 APM'!$BW126,FALSE)))</f>
        <v>1.5694798558693695E-2</v>
      </c>
      <c r="M126" s="205">
        <f>IF($A126="Quarter",HLOOKUP("Quarter"&amp;M$1,APMdata,'1 APM'!$BW126,FALSE),IF($A126="Year to date",HLOOKUP("Year to date"&amp;M$1,APMdata,'1 APM'!$BW126,FALSE),HLOOKUP($C$4&amp;M$1,APMdata,'1 APM'!$BW126,FALSE)))</f>
        <v>1.4520782678378476E-2</v>
      </c>
      <c r="N126" s="205">
        <f>IF($A126="Quarter",HLOOKUP("Quarter"&amp;N$1,APMdata,'1 APM'!$BW126,FALSE),IF($A126="Year to date",HLOOKUP("Year to date"&amp;N$1,APMdata,'1 APM'!$BW126,FALSE),HLOOKUP($C$4&amp;N$1,APMdata,'1 APM'!$BW126,FALSE)))</f>
        <v>1.4490848704375904E-2</v>
      </c>
      <c r="O126" s="205">
        <f>IF($A126="Quarter",HLOOKUP("Quarter"&amp;O$1,APMdata,'1 APM'!$BW126,FALSE),IF($A126="Year to date",HLOOKUP("Year to date"&amp;O$1,APMdata,'1 APM'!$BW126,FALSE),HLOOKUP($C$4&amp;O$1,APMdata,'1 APM'!$BW126,FALSE)))</f>
        <v>1.5312907225489622E-2</v>
      </c>
      <c r="P126" s="205">
        <f>IF($A126="Quarter",HLOOKUP("Quarter"&amp;P$1,APMdata,'1 APM'!$BW126,FALSE),IF($A126="Year to date",HLOOKUP("Year to date"&amp;P$1,APMdata,'1 APM'!$BW126,FALSE),HLOOKUP($C$4&amp;P$1,APMdata,'1 APM'!$BW126,FALSE)))</f>
        <v>1.009469072808062E-2</v>
      </c>
      <c r="Q126" s="205">
        <f>IF($A126="Quarter",HLOOKUP("Quarter"&amp;Q$1,APMdata,'1 APM'!$BW126,FALSE),IF($A126="Year to date",HLOOKUP("Year to date"&amp;Q$1,APMdata,'1 APM'!$BW126,FALSE),HLOOKUP($C$4&amp;Q$1,APMdata,'1 APM'!$BW126,FALSE)))</f>
        <v>6.3471496041956482E-3</v>
      </c>
      <c r="R126" s="205">
        <f>IF($A126="Quarter",HLOOKUP("Quarter"&amp;R$1,APMdata,'1 APM'!$BW126,FALSE),IF($A126="Year to date",HLOOKUP("Year to date"&amp;R$1,APMdata,'1 APM'!$BW126,FALSE),HLOOKUP($C$4&amp;R$1,APMdata,'1 APM'!$BW126,FALSE)))</f>
        <v>5.5536954479010218E-3</v>
      </c>
      <c r="S126" s="205">
        <f>IF($A126="Quarter",HLOOKUP("Quarter"&amp;S$1,APMdata,'1 APM'!$BW126,FALSE),IF($A126="Year to date",HLOOKUP("Year to date"&amp;S$1,APMdata,'1 APM'!$BW126,FALSE),HLOOKUP($C$4&amp;S$1,APMdata,'1 APM'!$BW126,FALSE)))</f>
        <v>4.5086702536902522E-3</v>
      </c>
      <c r="T126" s="205">
        <f>IF($A126="Quarter",HLOOKUP("Quarter"&amp;T$1,APMdata,'1 APM'!$BW126,FALSE),IF($A126="Year to date",HLOOKUP("Year to date"&amp;T$1,APMdata,'1 APM'!$BW126,FALSE),HLOOKUP($C$4&amp;T$1,APMdata,'1 APM'!$BW126,FALSE)))</f>
        <v>4.832961281512017E-3</v>
      </c>
      <c r="U126" s="205">
        <f>IF($A126="Quarter",HLOOKUP("Quarter"&amp;U$1,APMdata,'1 APM'!$BW126,FALSE),IF($A126="Year to date",HLOOKUP("Year to date"&amp;U$1,APMdata,'1 APM'!$BW126,FALSE),HLOOKUP($C$4&amp;U$1,APMdata,'1 APM'!$BW126,FALSE)))</f>
        <v>4.7545120882088307E-3</v>
      </c>
      <c r="V126" s="205">
        <f>IF($A126="Quarter",HLOOKUP("Quarter"&amp;V$1,APMdata,'1 APM'!$BW126,FALSE),IF($A126="Year to date",HLOOKUP("Year to date"&amp;V$1,APMdata,'1 APM'!$BW126,FALSE),HLOOKUP($C$4&amp;V$1,APMdata,'1 APM'!$BW126,FALSE)))</f>
        <v>5.4424060020242613E-3</v>
      </c>
      <c r="W126" s="205">
        <f>IF($A126="Quarter",HLOOKUP("Quarter"&amp;W$1,APMdata,'1 APM'!$BW126,FALSE),IF($A126="Year to date",HLOOKUP("Year to date"&amp;W$1,APMdata,'1 APM'!$BW126,FALSE),HLOOKUP($C$4&amp;W$1,APMdata,'1 APM'!$BW126,FALSE)))</f>
        <v>5.8845108172989758E-3</v>
      </c>
      <c r="X126" s="205">
        <f>IF($A126="Quarter",HLOOKUP("Quarter"&amp;X$1,APMdata,'1 APM'!$BW126,FALSE),IF($A126="Year to date",HLOOKUP("Year to date"&amp;X$1,APMdata,'1 APM'!$BW126,FALSE),HLOOKUP($C$4&amp;X$1,APMdata,'1 APM'!$BW126,FALSE)))</f>
        <v>6.2849789018954933E-3</v>
      </c>
      <c r="Y126" s="205">
        <f>IF($A126="Quarter",HLOOKUP("Quarter"&amp;Y$1,APMdata,'1 APM'!$BW126,FALSE),IF($A126="Year to date",HLOOKUP("Year to date"&amp;Y$1,APMdata,'1 APM'!$BW126,FALSE),HLOOKUP($C$4&amp;Y$1,APMdata,'1 APM'!$BW126,FALSE)))</f>
        <v>6.3506015643699639E-3</v>
      </c>
      <c r="Z126" s="205">
        <f>IF($A126="Quarter",HLOOKUP("Quarter"&amp;Z$1,APMdata,'1 APM'!$BW126,FALSE),IF($A126="Year to date",HLOOKUP("Year to date"&amp;Z$1,APMdata,'1 APM'!$BW126,FALSE),HLOOKUP($C$4&amp;Z$1,APMdata,'1 APM'!$BW126,FALSE)))</f>
        <v>4.3087188880851501E-3</v>
      </c>
      <c r="AA126" s="205">
        <f>IF($A126="Quarter",HLOOKUP("Quarter"&amp;AA$1,APMdata,'1 APM'!$BW126,FALSE),IF($A126="Year to date",HLOOKUP("Year to date"&amp;AA$1,APMdata,'1 APM'!$BW126,FALSE),HLOOKUP($C$4&amp;AA$1,APMdata,'1 APM'!$BW126,FALSE)))</f>
        <v>6.6E-3</v>
      </c>
      <c r="AB126" s="205">
        <f>IF($A126="Quarter",HLOOKUP("Quarter"&amp;AB$1,APMdata,'1 APM'!$BW126,FALSE),IF($A126="Year to date",HLOOKUP("Year to date"&amp;AB$1,APMdata,'1 APM'!$BW126,FALSE),HLOOKUP($C$4&amp;AB$1,APMdata,'1 APM'!$BW126,FALSE)))</f>
        <v>7.3488316657636023E-3</v>
      </c>
      <c r="AC126" s="205">
        <f>IF($A126="Quarter",HLOOKUP("Quarter"&amp;AC$1,APMdata,'1 APM'!$BW126,FALSE),IF($A126="Year to date",HLOOKUP("Year to date"&amp;AC$1,APMdata,'1 APM'!$BW126,FALSE),HLOOKUP($C$4&amp;AC$1,APMdata,'1 APM'!$BW126,FALSE)))</f>
        <v>5.0000000000000001E-3</v>
      </c>
      <c r="AD126" s="205">
        <f>IF($A126="Quarter",HLOOKUP("Quarter"&amp;AD$1,APMdata,'1 APM'!$BW126,FALSE),IF($A126="Year to date",HLOOKUP("Year to date"&amp;AD$1,APMdata,'1 APM'!$BW126,FALSE),HLOOKUP($C$4&amp;AD$1,APMdata,'1 APM'!$BW126,FALSE)))</f>
        <v>4.2578272392206698E-3</v>
      </c>
      <c r="AE126" s="205">
        <f>IF($A126="Quarter",HLOOKUP("Quarter"&amp;AE$1,APMdata,'1 APM'!$BW126,FALSE),IF($A126="Year to date",HLOOKUP("Year to date"&amp;AE$1,APMdata,'1 APM'!$BW126,FALSE),HLOOKUP($C$4&amp;AE$1,APMdata,'1 APM'!$BW126,FALSE)))</f>
        <v>4.743651139726357E-3</v>
      </c>
      <c r="AF126" s="205"/>
      <c r="AG126" s="199"/>
      <c r="AH126" s="205"/>
      <c r="AI126" s="199"/>
      <c r="AJ126" s="205"/>
      <c r="AK126" s="199"/>
      <c r="AL126" s="205"/>
      <c r="AM126" s="199"/>
      <c r="AN126" s="205"/>
      <c r="AO126" s="199"/>
      <c r="AP126" s="205"/>
      <c r="AQ126" s="199"/>
      <c r="AR126" s="205"/>
      <c r="AS126" s="199"/>
      <c r="AT126" s="205"/>
      <c r="AU126" s="199"/>
      <c r="AV126" s="205"/>
      <c r="AW126" s="199"/>
      <c r="AX126" s="205"/>
      <c r="AY126" s="199"/>
      <c r="AZ126" s="205"/>
      <c r="BA126" s="199"/>
      <c r="BB126" s="205"/>
      <c r="BC126" s="199"/>
      <c r="BD126" s="205"/>
      <c r="BE126" s="199"/>
      <c r="BF126" s="205"/>
      <c r="BG126" s="199"/>
      <c r="BH126" s="199"/>
      <c r="BI126" s="199"/>
      <c r="BJ126" s="199"/>
      <c r="BK126" s="199"/>
      <c r="BL126" s="199"/>
      <c r="BM126" s="199"/>
      <c r="BN126" s="199"/>
      <c r="BO126" s="199"/>
      <c r="BP126" s="199"/>
      <c r="BQ126" s="199"/>
      <c r="BR126" s="199"/>
      <c r="BS126" s="199"/>
      <c r="BT126" s="199"/>
      <c r="BU126" s="199"/>
      <c r="BV126" s="199"/>
      <c r="BW126">
        <v>126</v>
      </c>
    </row>
    <row r="127" spans="1:75" ht="12.75" customHeight="1">
      <c r="B127" s="180"/>
      <c r="C127" s="183"/>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c r="AA127" s="191"/>
      <c r="AB127" s="191"/>
      <c r="AC127" s="191"/>
      <c r="AD127" s="191"/>
      <c r="AE127" s="191"/>
      <c r="AF127" s="191"/>
      <c r="AG127" s="191"/>
      <c r="AH127" s="191"/>
      <c r="AI127" s="191"/>
      <c r="AJ127" s="191"/>
      <c r="AK127" s="191"/>
      <c r="AL127" s="191"/>
      <c r="AM127" s="191"/>
      <c r="AN127" s="191"/>
      <c r="AO127" s="191"/>
      <c r="AP127" s="191"/>
      <c r="AQ127" s="191"/>
      <c r="AR127" s="191"/>
      <c r="AS127" s="191"/>
      <c r="AT127" s="191"/>
      <c r="AU127" s="191"/>
      <c r="AV127" s="191"/>
      <c r="AW127" s="191"/>
      <c r="AX127" s="191"/>
      <c r="AY127" s="191"/>
      <c r="AZ127" s="191"/>
      <c r="BA127" s="191"/>
      <c r="BB127" s="191"/>
      <c r="BC127" s="191"/>
      <c r="BD127" s="191"/>
      <c r="BE127" s="191"/>
      <c r="BF127" s="191"/>
      <c r="BG127" s="191"/>
      <c r="BH127" s="191"/>
      <c r="BI127" s="191"/>
      <c r="BJ127" s="191"/>
      <c r="BK127" s="191"/>
      <c r="BL127" s="191"/>
      <c r="BM127" s="191"/>
      <c r="BN127" s="191"/>
      <c r="BO127" s="191"/>
      <c r="BP127" s="191"/>
      <c r="BQ127" s="191"/>
      <c r="BR127" s="191"/>
      <c r="BS127" s="191"/>
      <c r="BT127" s="191"/>
      <c r="BU127" s="191"/>
      <c r="BV127" s="191"/>
      <c r="BW127">
        <v>127</v>
      </c>
    </row>
    <row r="128" spans="1:75" ht="12.75" customHeight="1">
      <c r="A128" t="s">
        <v>197</v>
      </c>
      <c r="B128" s="180"/>
      <c r="C128" s="183" t="s">
        <v>264</v>
      </c>
      <c r="D128" s="186">
        <f>IF($A128="Quarter",HLOOKUP("Quarter"&amp;D$1,APMdata,'1 APM'!$BW128,FALSE),IF($A128="Year to date",HLOOKUP("Year to date"&amp;D$1,APMdata,'1 APM'!$BW128,FALSE),HLOOKUP($C$4&amp;D$1,APMdata,'1 APM'!$BW128,FALSE)))</f>
        <v>1056.9003379999999</v>
      </c>
      <c r="E128" s="186">
        <f>IF($A128="Quarter",HLOOKUP("Quarter"&amp;E$1,APMdata,'1 APM'!$BW128,FALSE),IF($A128="Year to date",HLOOKUP("Year to date"&amp;E$1,APMdata,'1 APM'!$BW128,FALSE),HLOOKUP($C$4&amp;E$1,APMdata,'1 APM'!$BW128,FALSE)))</f>
        <v>1327.8933040000002</v>
      </c>
      <c r="F128" s="186">
        <f>IF($A128="Quarter",HLOOKUP("Quarter"&amp;F$1,APMdata,'1 APM'!$BW128,FALSE),IF($A128="Year to date",HLOOKUP("Year to date"&amp;F$1,APMdata,'1 APM'!$BW128,FALSE),HLOOKUP($C$4&amp;F$1,APMdata,'1 APM'!$BW128,FALSE)))</f>
        <v>1379.2984630000001</v>
      </c>
      <c r="G128" s="186">
        <f>IF($A128="Quarter",HLOOKUP("Quarter"&amp;G$1,APMdata,'1 APM'!$BW128,FALSE),IF($A128="Year to date",HLOOKUP("Year to date"&amp;G$1,APMdata,'1 APM'!$BW128,FALSE),HLOOKUP($C$4&amp;G$1,APMdata,'1 APM'!$BW128,FALSE)))</f>
        <v>1440.3238120000001</v>
      </c>
      <c r="H128" s="186">
        <f>IF($A128="Quarter",HLOOKUP("Quarter"&amp;H$1,APMdata,'1 APM'!$BW128,FALSE),IF($A128="Year to date",HLOOKUP("Year to date"&amp;H$1,APMdata,'1 APM'!$BW128,FALSE),HLOOKUP($C$4&amp;H$1,APMdata,'1 APM'!$BW128,FALSE)))</f>
        <v>1100</v>
      </c>
      <c r="I128" s="186">
        <f>IF($A128="Quarter",HLOOKUP("Quarter"&amp;I$1,APMdata,'1 APM'!$BW128,FALSE),IF($A128="Year to date",HLOOKUP("Year to date"&amp;I$1,APMdata,'1 APM'!$BW128,FALSE),HLOOKUP($C$4&amp;I$1,APMdata,'1 APM'!$BW128,FALSE)))</f>
        <v>1012.795249</v>
      </c>
      <c r="J128" s="186">
        <f>IF($A128="Quarter",HLOOKUP("Quarter"&amp;J$1,APMdata,'1 APM'!$BW128,FALSE),IF($A128="Year to date",HLOOKUP("Year to date"&amp;J$1,APMdata,'1 APM'!$BW128,FALSE),HLOOKUP($C$4&amp;J$1,APMdata,'1 APM'!$BW128,FALSE)))</f>
        <v>958.967311</v>
      </c>
      <c r="K128" s="186">
        <f>IF($A128="Quarter",HLOOKUP("Quarter"&amp;K$1,APMdata,'1 APM'!$BW128,FALSE),IF($A128="Year to date",HLOOKUP("Year to date"&amp;K$1,APMdata,'1 APM'!$BW128,FALSE),HLOOKUP($C$4&amp;K$1,APMdata,'1 APM'!$BW128,FALSE)))</f>
        <v>609.83750499999996</v>
      </c>
      <c r="L128" s="186">
        <f>IF($A128="Quarter",HLOOKUP("Quarter"&amp;L$1,APMdata,'1 APM'!$BW128,FALSE),IF($A128="Year to date",HLOOKUP("Year to date"&amp;L$1,APMdata,'1 APM'!$BW128,FALSE),HLOOKUP($C$4&amp;L$1,APMdata,'1 APM'!$BW128,FALSE)))</f>
        <v>505.42480399999999</v>
      </c>
      <c r="M128" s="186">
        <f>IF($A128="Quarter",HLOOKUP("Quarter"&amp;M$1,APMdata,'1 APM'!$BW128,FALSE),IF($A128="Year to date",HLOOKUP("Year to date"&amp;M$1,APMdata,'1 APM'!$BW128,FALSE),HLOOKUP($C$4&amp;M$1,APMdata,'1 APM'!$BW128,FALSE)))</f>
        <v>397.180115</v>
      </c>
      <c r="N128" s="186">
        <f>IF($A128="Quarter",HLOOKUP("Quarter"&amp;N$1,APMdata,'1 APM'!$BW128,FALSE),IF($A128="Year to date",HLOOKUP("Year to date"&amp;N$1,APMdata,'1 APM'!$BW128,FALSE),HLOOKUP($C$4&amp;N$1,APMdata,'1 APM'!$BW128,FALSE)))</f>
        <v>367.06584699999996</v>
      </c>
      <c r="O128" s="186">
        <f>IF($A128="Quarter",HLOOKUP("Quarter"&amp;O$1,APMdata,'1 APM'!$BW128,FALSE),IF($A128="Year to date",HLOOKUP("Year to date"&amp;O$1,APMdata,'1 APM'!$BW128,FALSE),HLOOKUP($C$4&amp;O$1,APMdata,'1 APM'!$BW128,FALSE)))</f>
        <v>392.68552800000003</v>
      </c>
      <c r="P128" s="186">
        <f>IF($A128="Quarter",HLOOKUP("Quarter"&amp;P$1,APMdata,'1 APM'!$BW128,FALSE),IF($A128="Year to date",HLOOKUP("Year to date"&amp;P$1,APMdata,'1 APM'!$BW128,FALSE),HLOOKUP($C$4&amp;P$1,APMdata,'1 APM'!$BW128,FALSE)))</f>
        <v>360.94865700000003</v>
      </c>
      <c r="Q128" s="186">
        <f>IF($A128="Quarter",HLOOKUP("Quarter"&amp;Q$1,APMdata,'1 APM'!$BW128,FALSE),IF($A128="Year to date",HLOOKUP("Year to date"&amp;Q$1,APMdata,'1 APM'!$BW128,FALSE),HLOOKUP($C$4&amp;Q$1,APMdata,'1 APM'!$BW128,FALSE)))</f>
        <v>294.335982</v>
      </c>
      <c r="R128" s="186">
        <f>IF($A128="Quarter",HLOOKUP("Quarter"&amp;R$1,APMdata,'1 APM'!$BW128,FALSE),IF($A128="Year to date",HLOOKUP("Year to date"&amp;R$1,APMdata,'1 APM'!$BW128,FALSE),HLOOKUP($C$4&amp;R$1,APMdata,'1 APM'!$BW128,FALSE)))</f>
        <v>258.88627600000001</v>
      </c>
      <c r="S128" s="186">
        <f>IF($A128="Quarter",HLOOKUP("Quarter"&amp;S$1,APMdata,'1 APM'!$BW128,FALSE),IF($A128="Year to date",HLOOKUP("Year to date"&amp;S$1,APMdata,'1 APM'!$BW128,FALSE),HLOOKUP($C$4&amp;S$1,APMdata,'1 APM'!$BW128,FALSE)))</f>
        <v>285.00067300000001</v>
      </c>
      <c r="T128" s="186">
        <f>IF($A128="Quarter",HLOOKUP("Quarter"&amp;T$1,APMdata,'1 APM'!$BW128,FALSE),IF($A128="Year to date",HLOOKUP("Year to date"&amp;T$1,APMdata,'1 APM'!$BW128,FALSE),HLOOKUP($C$4&amp;T$1,APMdata,'1 APM'!$BW128,FALSE)))</f>
        <v>241.35479899999999</v>
      </c>
      <c r="U128" s="186">
        <f>IF($A128="Quarter",HLOOKUP("Quarter"&amp;U$1,APMdata,'1 APM'!$BW128,FALSE),IF($A128="Year to date",HLOOKUP("Year to date"&amp;U$1,APMdata,'1 APM'!$BW128,FALSE),HLOOKUP($C$4&amp;U$1,APMdata,'1 APM'!$BW128,FALSE)))</f>
        <v>211.44653</v>
      </c>
      <c r="V128" s="186">
        <f>IF($A128="Quarter",HLOOKUP("Quarter"&amp;V$1,APMdata,'1 APM'!$BW128,FALSE),IF($A128="Year to date",HLOOKUP("Year to date"&amp;V$1,APMdata,'1 APM'!$BW128,FALSE),HLOOKUP($C$4&amp;V$1,APMdata,'1 APM'!$BW128,FALSE)))</f>
        <v>342.19327311999996</v>
      </c>
      <c r="W128" s="186">
        <f>IF($A128="Quarter",HLOOKUP("Quarter"&amp;W$1,APMdata,'1 APM'!$BW128,FALSE),IF($A128="Year to date",HLOOKUP("Year to date"&amp;W$1,APMdata,'1 APM'!$BW128,FALSE),HLOOKUP($C$4&amp;W$1,APMdata,'1 APM'!$BW128,FALSE)))</f>
        <v>383.827</v>
      </c>
      <c r="X128" s="186">
        <f>IF($A128="Quarter",HLOOKUP("Quarter"&amp;X$1,APMdata,'1 APM'!$BW128,FALSE),IF($A128="Year to date",HLOOKUP("Year to date"&amp;X$1,APMdata,'1 APM'!$BW128,FALSE),HLOOKUP($C$4&amp;X$1,APMdata,'1 APM'!$BW128,FALSE)))</f>
        <v>393.97199999999998</v>
      </c>
      <c r="Y128" s="186">
        <f>IF($A128="Quarter",HLOOKUP("Quarter"&amp;Y$1,APMdata,'1 APM'!$BW128,FALSE),IF($A128="Year to date",HLOOKUP("Year to date"&amp;Y$1,APMdata,'1 APM'!$BW128,FALSE),HLOOKUP($C$4&amp;Y$1,APMdata,'1 APM'!$BW128,FALSE)))</f>
        <v>330.33799999999997</v>
      </c>
      <c r="Z128" s="186">
        <f>IF($A128="Quarter",HLOOKUP("Quarter"&amp;Z$1,APMdata,'1 APM'!$BW128,FALSE),IF($A128="Year to date",HLOOKUP("Year to date"&amp;Z$1,APMdata,'1 APM'!$BW128,FALSE),HLOOKUP($C$4&amp;Z$1,APMdata,'1 APM'!$BW128,FALSE)))</f>
        <v>326.84500000000003</v>
      </c>
      <c r="AA128" s="186">
        <f>IF($A128="Quarter",HLOOKUP("Quarter"&amp;AA$1,APMdata,'1 APM'!$BW128,FALSE),IF($A128="Year to date",HLOOKUP("Year to date"&amp;AA$1,APMdata,'1 APM'!$BW128,FALSE),HLOOKUP($C$4&amp;AA$1,APMdata,'1 APM'!$BW128,FALSE)))</f>
        <v>395.05799999999999</v>
      </c>
      <c r="AB128" s="186">
        <f>IF($A128="Quarter",HLOOKUP("Quarter"&amp;AB$1,APMdata,'1 APM'!$BW128,FALSE),IF($A128="Year to date",HLOOKUP("Year to date"&amp;AB$1,APMdata,'1 APM'!$BW128,FALSE),HLOOKUP($C$4&amp;AB$1,APMdata,'1 APM'!$BW128,FALSE)))</f>
        <v>390.82376499999998</v>
      </c>
      <c r="AC128" s="186">
        <f>IF($A128="Quarter",HLOOKUP("Quarter"&amp;AC$1,APMdata,'1 APM'!$BW128,FALSE),IF($A128="Year to date",HLOOKUP("Year to date"&amp;AC$1,APMdata,'1 APM'!$BW128,FALSE),HLOOKUP($C$4&amp;AC$1,APMdata,'1 APM'!$BW128,FALSE)))</f>
        <v>476</v>
      </c>
      <c r="AD128" s="186">
        <f>IF($A128="Quarter",HLOOKUP("Quarter"&amp;AD$1,APMdata,'1 APM'!$BW128,FALSE),IF($A128="Year to date",HLOOKUP("Year to date"&amp;AD$1,APMdata,'1 APM'!$BW128,FALSE),HLOOKUP($C$4&amp;AD$1,APMdata,'1 APM'!$BW128,FALSE)))</f>
        <v>406.88716299999999</v>
      </c>
      <c r="AE128" s="186">
        <f>IF($A128="Quarter",HLOOKUP("Quarter"&amp;AE$1,APMdata,'1 APM'!$BW128,FALSE),IF($A128="Year to date",HLOOKUP("Year to date"&amp;AE$1,APMdata,'1 APM'!$BW128,FALSE),HLOOKUP($C$4&amp;AE$1,APMdata,'1 APM'!$BW128,FALSE)))</f>
        <v>306.28355399999998</v>
      </c>
      <c r="AF128" s="186"/>
      <c r="AG128" s="191"/>
      <c r="AH128" s="186"/>
      <c r="AI128" s="191"/>
      <c r="AJ128" s="186"/>
      <c r="AK128" s="191"/>
      <c r="AL128" s="186"/>
      <c r="AM128" s="191"/>
      <c r="AN128" s="186"/>
      <c r="AO128" s="191"/>
      <c r="AP128" s="186"/>
      <c r="AQ128" s="191"/>
      <c r="AR128" s="186"/>
      <c r="AS128" s="191"/>
      <c r="AT128" s="186"/>
      <c r="AU128" s="191"/>
      <c r="AV128" s="186"/>
      <c r="AW128" s="191"/>
      <c r="AX128" s="186"/>
      <c r="AY128" s="191"/>
      <c r="AZ128" s="186"/>
      <c r="BA128" s="191"/>
      <c r="BB128" s="186"/>
      <c r="BC128" s="191"/>
      <c r="BD128" s="186"/>
      <c r="BE128" s="191"/>
      <c r="BF128" s="186"/>
      <c r="BG128" s="191"/>
      <c r="BH128" s="191"/>
      <c r="BI128" s="191"/>
      <c r="BJ128" s="191"/>
      <c r="BK128" s="191"/>
      <c r="BL128" s="191"/>
      <c r="BM128" s="191"/>
      <c r="BN128" s="191"/>
      <c r="BO128" s="191"/>
      <c r="BP128" s="191"/>
      <c r="BQ128" s="191"/>
      <c r="BR128" s="191"/>
      <c r="BS128" s="191"/>
      <c r="BT128" s="191"/>
      <c r="BU128" s="191"/>
      <c r="BV128" s="191"/>
      <c r="BW128">
        <v>128</v>
      </c>
    </row>
    <row r="129" spans="1:75" ht="12.75" customHeight="1">
      <c r="A129" t="s">
        <v>197</v>
      </c>
      <c r="B129" s="180"/>
      <c r="C129" s="183" t="s">
        <v>258</v>
      </c>
      <c r="D129" s="186">
        <f>IF($A129="Quarter",HLOOKUP("Quarter"&amp;D$1,APMdata,'1 APM'!$BW129,FALSE),IF($A129="Year to date",HLOOKUP("Year to date"&amp;D$1,APMdata,'1 APM'!$BW129,FALSE),HLOOKUP($C$4&amp;D$1,APMdata,'1 APM'!$BW129,FALSE)))</f>
        <v>164441.76359414891</v>
      </c>
      <c r="E129" s="186">
        <f>IF($A129="Quarter",HLOOKUP("Quarter"&amp;E$1,APMdata,'1 APM'!$BW129,FALSE),IF($A129="Year to date",HLOOKUP("Year to date"&amp;E$1,APMdata,'1 APM'!$BW129,FALSE),HLOOKUP($C$4&amp;E$1,APMdata,'1 APM'!$BW129,FALSE)))</f>
        <v>163026.59277181001</v>
      </c>
      <c r="F129" s="186">
        <f>IF($A129="Quarter",HLOOKUP("Quarter"&amp;F$1,APMdata,'1 APM'!$BW129,FALSE),IF($A129="Year to date",HLOOKUP("Year to date"&amp;F$1,APMdata,'1 APM'!$BW129,FALSE),HLOOKUP($C$4&amp;F$1,APMdata,'1 APM'!$BW129,FALSE)))</f>
        <v>160967.03504501138</v>
      </c>
      <c r="G129" s="186">
        <f>IF($A129="Quarter",HLOOKUP("Quarter"&amp;G$1,APMdata,'1 APM'!$BW129,FALSE),IF($A129="Year to date",HLOOKUP("Year to date"&amp;G$1,APMdata,'1 APM'!$BW129,FALSE),HLOOKUP($C$4&amp;G$1,APMdata,'1 APM'!$BW129,FALSE)))</f>
        <v>160653.43</v>
      </c>
      <c r="H129" s="186">
        <f>IF($A129="Quarter",HLOOKUP("Quarter"&amp;H$1,APMdata,'1 APM'!$BW129,FALSE),IF($A129="Year to date",HLOOKUP("Year to date"&amp;H$1,APMdata,'1 APM'!$BW129,FALSE),HLOOKUP($C$4&amp;H$1,APMdata,'1 APM'!$BW129,FALSE)))</f>
        <v>158262</v>
      </c>
      <c r="I129" s="186">
        <f>IF($A129="Quarter",HLOOKUP("Quarter"&amp;I$1,APMdata,'1 APM'!$BW129,FALSE),IF($A129="Year to date",HLOOKUP("Year to date"&amp;I$1,APMdata,'1 APM'!$BW129,FALSE),HLOOKUP($C$4&amp;I$1,APMdata,'1 APM'!$BW129,FALSE)))</f>
        <v>158953.78</v>
      </c>
      <c r="J129" s="186">
        <f>IF($A129="Quarter",HLOOKUP("Quarter"&amp;J$1,APMdata,'1 APM'!$BW129,FALSE),IF($A129="Year to date",HLOOKUP("Year to date"&amp;J$1,APMdata,'1 APM'!$BW129,FALSE),HLOOKUP($C$4&amp;J$1,APMdata,'1 APM'!$BW129,FALSE)))</f>
        <v>159357.73713387991</v>
      </c>
      <c r="K129" s="186">
        <f>IF($A129="Quarter",HLOOKUP("Quarter"&amp;K$1,APMdata,'1 APM'!$BW129,FALSE),IF($A129="Year to date",HLOOKUP("Year to date"&amp;K$1,APMdata,'1 APM'!$BW129,FALSE),HLOOKUP($C$4&amp;K$1,APMdata,'1 APM'!$BW129,FALSE)))</f>
        <v>138558.47607403001</v>
      </c>
      <c r="L129" s="186">
        <f>IF($A129="Quarter",HLOOKUP("Quarter"&amp;L$1,APMdata,'1 APM'!$BW129,FALSE),IF($A129="Year to date",HLOOKUP("Year to date"&amp;L$1,APMdata,'1 APM'!$BW129,FALSE),HLOOKUP($C$4&amp;L$1,APMdata,'1 APM'!$BW129,FALSE)))</f>
        <v>138508.79931744994</v>
      </c>
      <c r="M129" s="186">
        <f>IF($A129="Quarter",HLOOKUP("Quarter"&amp;M$1,APMdata,'1 APM'!$BW129,FALSE),IF($A129="Year to date",HLOOKUP("Year to date"&amp;M$1,APMdata,'1 APM'!$BW129,FALSE),HLOOKUP($C$4&amp;M$1,APMdata,'1 APM'!$BW129,FALSE)))</f>
        <v>134464.84167147998</v>
      </c>
      <c r="N129" s="186">
        <f>IF($A129="Quarter",HLOOKUP("Quarter"&amp;N$1,APMdata,'1 APM'!$BW129,FALSE),IF($A129="Year to date",HLOOKUP("Year to date"&amp;N$1,APMdata,'1 APM'!$BW129,FALSE),HLOOKUP($C$4&amp;N$1,APMdata,'1 APM'!$BW129,FALSE)))</f>
        <v>133680.77901379997</v>
      </c>
      <c r="O129" s="186">
        <f>IF($A129="Quarter",HLOOKUP("Quarter"&amp;O$1,APMdata,'1 APM'!$BW129,FALSE),IF($A129="Year to date",HLOOKUP("Year to date"&amp;O$1,APMdata,'1 APM'!$BW129,FALSE),HLOOKUP($C$4&amp;O$1,APMdata,'1 APM'!$BW129,FALSE)))</f>
        <v>132726.24851072973</v>
      </c>
      <c r="P129" s="186">
        <f>IF($A129="Quarter",HLOOKUP("Quarter"&amp;P$1,APMdata,'1 APM'!$BW129,FALSE),IF($A129="Year to date",HLOOKUP("Year to date"&amp;P$1,APMdata,'1 APM'!$BW129,FALSE),HLOOKUP($C$4&amp;P$1,APMdata,'1 APM'!$BW129,FALSE)))</f>
        <v>130814.26414567999</v>
      </c>
      <c r="Q129" s="186">
        <f>IF($A129="Quarter",HLOOKUP("Quarter"&amp;Q$1,APMdata,'1 APM'!$BW129,FALSE),IF($A129="Year to date",HLOOKUP("Year to date"&amp;Q$1,APMdata,'1 APM'!$BW129,FALSE),HLOOKUP($C$4&amp;Q$1,APMdata,'1 APM'!$BW129,FALSE)))</f>
        <v>127895.85782498002</v>
      </c>
      <c r="R129" s="186">
        <f>IF($A129="Quarter",HLOOKUP("Quarter"&amp;R$1,APMdata,'1 APM'!$BW129,FALSE),IF($A129="Year to date",HLOOKUP("Year to date"&amp;R$1,APMdata,'1 APM'!$BW129,FALSE),HLOOKUP($C$4&amp;R$1,APMdata,'1 APM'!$BW129,FALSE)))</f>
        <v>130850.89922363999</v>
      </c>
      <c r="S129" s="186">
        <f>IF($A129="Quarter",HLOOKUP("Quarter"&amp;S$1,APMdata,'1 APM'!$BW129,FALSE),IF($A129="Year to date",HLOOKUP("Year to date"&amp;S$1,APMdata,'1 APM'!$BW129,FALSE),HLOOKUP($C$4&amp;S$1,APMdata,'1 APM'!$BW129,FALSE)))</f>
        <v>130408.67157912999</v>
      </c>
      <c r="T129" s="186">
        <f>IF($A129="Quarter",HLOOKUP("Quarter"&amp;T$1,APMdata,'1 APM'!$BW129,FALSE),IF($A129="Year to date",HLOOKUP("Year to date"&amp;T$1,APMdata,'1 APM'!$BW129,FALSE),HLOOKUP($C$4&amp;T$1,APMdata,'1 APM'!$BW129,FALSE)))</f>
        <v>128943.31964875996</v>
      </c>
      <c r="U129" s="186">
        <f>IF($A129="Quarter",HLOOKUP("Quarter"&amp;U$1,APMdata,'1 APM'!$BW129,FALSE),IF($A129="Year to date",HLOOKUP("Year to date"&amp;U$1,APMdata,'1 APM'!$BW129,FALSE),HLOOKUP($C$4&amp;U$1,APMdata,'1 APM'!$BW129,FALSE)))</f>
        <v>124052.51733626999</v>
      </c>
      <c r="V129" s="186">
        <f>IF($A129="Quarter",HLOOKUP("Quarter"&amp;V$1,APMdata,'1 APM'!$BW129,FALSE),IF($A129="Year to date",HLOOKUP("Year to date"&amp;V$1,APMdata,'1 APM'!$BW129,FALSE),HLOOKUP($C$4&amp;V$1,APMdata,'1 APM'!$BW129,FALSE)))</f>
        <v>121283.85827932002</v>
      </c>
      <c r="W129" s="186">
        <f>IF($A129="Quarter",HLOOKUP("Quarter"&amp;W$1,APMdata,'1 APM'!$BW129,FALSE),IF($A129="Year to date",HLOOKUP("Year to date"&amp;W$1,APMdata,'1 APM'!$BW129,FALSE),HLOOKUP($C$4&amp;W$1,APMdata,'1 APM'!$BW129,FALSE)))</f>
        <v>119510.62946618006</v>
      </c>
      <c r="X129" s="186">
        <f>IF($A129="Quarter",HLOOKUP("Quarter"&amp;X$1,APMdata,'1 APM'!$BW129,FALSE),IF($A129="Year to date",HLOOKUP("Year to date"&amp;X$1,APMdata,'1 APM'!$BW129,FALSE),HLOOKUP($C$4&amp;X$1,APMdata,'1 APM'!$BW129,FALSE)))</f>
        <v>118131.69884341676</v>
      </c>
      <c r="Y129" s="186">
        <f>IF($A129="Quarter",HLOOKUP("Quarter"&amp;Y$1,APMdata,'1 APM'!$BW129,FALSE),IF($A129="Year to date",HLOOKUP("Year to date"&amp;Y$1,APMdata,'1 APM'!$BW129,FALSE),HLOOKUP($C$4&amp;Y$1,APMdata,'1 APM'!$BW129,FALSE)))</f>
        <v>114037.49212344014</v>
      </c>
      <c r="Z129" s="186">
        <f>IF($A129="Quarter",HLOOKUP("Quarter"&amp;Z$1,APMdata,'1 APM'!$BW129,FALSE),IF($A129="Year to date",HLOOKUP("Year to date"&amp;Z$1,APMdata,'1 APM'!$BW129,FALSE),HLOOKUP($C$4&amp;Z$1,APMdata,'1 APM'!$BW129,FALSE)))</f>
        <v>113368.40780000002</v>
      </c>
      <c r="AA129" s="186">
        <f>IF($A129="Quarter",HLOOKUP("Quarter"&amp;AA$1,APMdata,'1 APM'!$BW129,FALSE),IF($A129="Year to date",HLOOKUP("Year to date"&amp;AA$1,APMdata,'1 APM'!$BW129,FALSE),HLOOKUP($C$4&amp;AA$1,APMdata,'1 APM'!$BW129,FALSE)))</f>
        <v>113623.98480000001</v>
      </c>
      <c r="AB129" s="186">
        <f>IF($A129="Quarter",HLOOKUP("Quarter"&amp;AB$1,APMdata,'1 APM'!$BW129,FALSE),IF($A129="Year to date",HLOOKUP("Year to date"&amp;AB$1,APMdata,'1 APM'!$BW129,FALSE),HLOOKUP($C$4&amp;AB$1,APMdata,'1 APM'!$BW129,FALSE)))</f>
        <v>112381.12907763624</v>
      </c>
      <c r="AC129" s="186">
        <f>IF($A129="Quarter",HLOOKUP("Quarter"&amp;AC$1,APMdata,'1 APM'!$BW129,FALSE),IF($A129="Year to date",HLOOKUP("Year to date"&amp;AC$1,APMdata,'1 APM'!$BW129,FALSE),HLOOKUP($C$4&amp;AC$1,APMdata,'1 APM'!$BW129,FALSE)))</f>
        <v>108811</v>
      </c>
      <c r="AD129" s="186">
        <f>IF($A129="Quarter",HLOOKUP("Quarter"&amp;AD$1,APMdata,'1 APM'!$BW129,FALSE),IF($A129="Year to date",HLOOKUP("Year to date"&amp;AD$1,APMdata,'1 APM'!$BW129,FALSE),HLOOKUP($C$4&amp;AD$1,APMdata,'1 APM'!$BW129,FALSE)))</f>
        <v>107035.45492119202</v>
      </c>
      <c r="AE129" s="186">
        <f>IF($A129="Quarter",HLOOKUP("Quarter"&amp;AE$1,APMdata,'1 APM'!$BW129,FALSE),IF($A129="Year to date",HLOOKUP("Year to date"&amp;AE$1,APMdata,'1 APM'!$BW129,FALSE),HLOOKUP($C$4&amp;AE$1,APMdata,'1 APM'!$BW129,FALSE)))</f>
        <v>104037.30788707999</v>
      </c>
      <c r="AF129" s="186"/>
      <c r="AG129" s="191"/>
      <c r="AH129" s="186"/>
      <c r="AI129" s="191"/>
      <c r="AJ129" s="186"/>
      <c r="AK129" s="191"/>
      <c r="AL129" s="186"/>
      <c r="AM129" s="191"/>
      <c r="AN129" s="186"/>
      <c r="AO129" s="191"/>
      <c r="AP129" s="186"/>
      <c r="AQ129" s="191"/>
      <c r="AR129" s="186"/>
      <c r="AS129" s="191"/>
      <c r="AT129" s="186"/>
      <c r="AU129" s="191"/>
      <c r="AV129" s="186"/>
      <c r="AW129" s="191"/>
      <c r="AX129" s="186"/>
      <c r="AY129" s="191"/>
      <c r="AZ129" s="186"/>
      <c r="BA129" s="191"/>
      <c r="BB129" s="186"/>
      <c r="BC129" s="191"/>
      <c r="BD129" s="186"/>
      <c r="BE129" s="191"/>
      <c r="BF129" s="186"/>
      <c r="BG129" s="191"/>
      <c r="BH129" s="191"/>
      <c r="BI129" s="191"/>
      <c r="BJ129" s="191"/>
      <c r="BK129" s="191"/>
      <c r="BL129" s="191"/>
      <c r="BM129" s="191"/>
      <c r="BN129" s="191"/>
      <c r="BO129" s="191"/>
      <c r="BP129" s="191"/>
      <c r="BQ129" s="191"/>
      <c r="BR129" s="191"/>
      <c r="BS129" s="191"/>
      <c r="BT129" s="191"/>
      <c r="BU129" s="191"/>
      <c r="BV129" s="191"/>
      <c r="BW129">
        <v>129</v>
      </c>
    </row>
    <row r="130" spans="1:75" ht="12.75" customHeight="1" thickBot="1">
      <c r="A130" t="s">
        <v>197</v>
      </c>
      <c r="B130" s="232" t="s">
        <v>930</v>
      </c>
      <c r="C130" s="193" t="s">
        <v>265</v>
      </c>
      <c r="D130" s="205">
        <f>IF($A130="Quarter",HLOOKUP("Quarter"&amp;D$1,APMdata,'1 APM'!$BW130,FALSE),IF($A130="Year to date",HLOOKUP("Year to date"&amp;D$1,APMdata,'1 APM'!$BW130,FALSE),HLOOKUP($C$4&amp;D$1,APMdata,'1 APM'!$BW130,FALSE)))</f>
        <v>6.4272014292457149E-3</v>
      </c>
      <c r="E130" s="205">
        <f>IF($A130="Quarter",HLOOKUP("Quarter"&amp;E$1,APMdata,'1 APM'!$BW130,FALSE),IF($A130="Year to date",HLOOKUP("Year to date"&amp;E$1,APMdata,'1 APM'!$BW130,FALSE),HLOOKUP($C$4&amp;E$1,APMdata,'1 APM'!$BW130,FALSE)))</f>
        <v>8.1452558225188817E-3</v>
      </c>
      <c r="F130" s="205">
        <f>IF($A130="Quarter",HLOOKUP("Quarter"&amp;F$1,APMdata,'1 APM'!$BW130,FALSE),IF($A130="Year to date",HLOOKUP("Year to date"&amp;F$1,APMdata,'1 APM'!$BW130,FALSE),HLOOKUP($C$4&amp;F$1,APMdata,'1 APM'!$BW130,FALSE)))</f>
        <v>8.5688256767250844E-3</v>
      </c>
      <c r="G130" s="205">
        <f>IF($A130="Quarter",HLOOKUP("Quarter"&amp;G$1,APMdata,'1 APM'!$BW130,FALSE),IF($A130="Year to date",HLOOKUP("Year to date"&amp;G$1,APMdata,'1 APM'!$BW130,FALSE),HLOOKUP($C$4&amp;G$1,APMdata,'1 APM'!$BW130,FALSE)))</f>
        <v>8.965409652318037E-3</v>
      </c>
      <c r="H130" s="205">
        <f>IF($A130="Quarter",HLOOKUP("Quarter"&amp;H$1,APMdata,'1 APM'!$BW130,FALSE),IF($A130="Year to date",HLOOKUP("Year to date"&amp;H$1,APMdata,'1 APM'!$BW130,FALSE),HLOOKUP($C$4&amp;H$1,APMdata,'1 APM'!$BW130,FALSE)))</f>
        <v>7.0000000000000001E-3</v>
      </c>
      <c r="I130" s="205">
        <f>IF($A130="Quarter",HLOOKUP("Quarter"&amp;I$1,APMdata,'1 APM'!$BW130,FALSE),IF($A130="Year to date",HLOOKUP("Year to date"&amp;I$1,APMdata,'1 APM'!$BW130,FALSE),HLOOKUP($C$4&amp;I$1,APMdata,'1 APM'!$BW130,FALSE)))</f>
        <v>6.371633622050385E-3</v>
      </c>
      <c r="J130" s="205">
        <f>IF($A130="Quarter",HLOOKUP("Quarter"&amp;J$1,APMdata,'1 APM'!$BW130,FALSE),IF($A130="Year to date",HLOOKUP("Year to date"&amp;J$1,APMdata,'1 APM'!$BW130,FALSE),HLOOKUP($C$4&amp;J$1,APMdata,'1 APM'!$BW130,FALSE)))</f>
        <v>6.0177016080138652E-3</v>
      </c>
      <c r="K130" s="205">
        <f>IF($A130="Quarter",HLOOKUP("Quarter"&amp;K$1,APMdata,'1 APM'!$BW130,FALSE),IF($A130="Year to date",HLOOKUP("Year to date"&amp;K$1,APMdata,'1 APM'!$BW130,FALSE),HLOOKUP($C$4&amp;K$1,APMdata,'1 APM'!$BW130,FALSE)))</f>
        <v>4.4013006080852943E-3</v>
      </c>
      <c r="L130" s="205">
        <f>IF($A130="Quarter",HLOOKUP("Quarter"&amp;L$1,APMdata,'1 APM'!$BW130,FALSE),IF($A130="Year to date",HLOOKUP("Year to date"&amp;L$1,APMdata,'1 APM'!$BW130,FALSE),HLOOKUP($C$4&amp;L$1,APMdata,'1 APM'!$BW130,FALSE)))</f>
        <v>3.649044728498519E-3</v>
      </c>
      <c r="M130" s="205">
        <f>IF($A130="Quarter",HLOOKUP("Quarter"&amp;M$1,APMdata,'1 APM'!$BW130,FALSE),IF($A130="Year to date",HLOOKUP("Year to date"&amp;M$1,APMdata,'1 APM'!$BW130,FALSE),HLOOKUP($C$4&amp;M$1,APMdata,'1 APM'!$BW130,FALSE)))</f>
        <v>2.9537841272321372E-3</v>
      </c>
      <c r="N130" s="205">
        <f>IF($A130="Quarter",HLOOKUP("Quarter"&amp;N$1,APMdata,'1 APM'!$BW130,FALSE),IF($A130="Year to date",HLOOKUP("Year to date"&amp;N$1,APMdata,'1 APM'!$BW130,FALSE),HLOOKUP($C$4&amp;N$1,APMdata,'1 APM'!$BW130,FALSE)))</f>
        <v>2.7458386292176489E-3</v>
      </c>
      <c r="O130" s="205">
        <f>IF($A130="Quarter",HLOOKUP("Quarter"&amp;O$1,APMdata,'1 APM'!$BW130,FALSE),IF($A130="Year to date",HLOOKUP("Year to date"&amp;O$1,APMdata,'1 APM'!$BW130,FALSE),HLOOKUP($C$4&amp;O$1,APMdata,'1 APM'!$BW130,FALSE)))</f>
        <v>2.9586124252449953E-3</v>
      </c>
      <c r="P130" s="205">
        <f>IF($A130="Quarter",HLOOKUP("Quarter"&amp;P$1,APMdata,'1 APM'!$BW130,FALSE),IF($A130="Year to date",HLOOKUP("Year to date"&amp;P$1,APMdata,'1 APM'!$BW130,FALSE),HLOOKUP($C$4&amp;P$1,APMdata,'1 APM'!$BW130,FALSE)))</f>
        <v>2.7592454030703653E-3</v>
      </c>
      <c r="Q130" s="205">
        <f>IF($A130="Quarter",HLOOKUP("Quarter"&amp;Q$1,APMdata,'1 APM'!$BW130,FALSE),IF($A130="Year to date",HLOOKUP("Year to date"&amp;Q$1,APMdata,'1 APM'!$BW130,FALSE),HLOOKUP($C$4&amp;Q$1,APMdata,'1 APM'!$BW130,FALSE)))</f>
        <v>2.3013722805846153E-3</v>
      </c>
      <c r="R130" s="205">
        <f>IF($A130="Quarter",HLOOKUP("Quarter"&amp;R$1,APMdata,'1 APM'!$BW130,FALSE),IF($A130="Year to date",HLOOKUP("Year to date"&amp;R$1,APMdata,'1 APM'!$BW130,FALSE),HLOOKUP($C$4&amp;R$1,APMdata,'1 APM'!$BW130,FALSE)))</f>
        <v>1.9784829721157062E-3</v>
      </c>
      <c r="S130" s="205">
        <f>IF($A130="Quarter",HLOOKUP("Quarter"&amp;S$1,APMdata,'1 APM'!$BW130,FALSE),IF($A130="Year to date",HLOOKUP("Year to date"&amp;S$1,APMdata,'1 APM'!$BW130,FALSE),HLOOKUP($C$4&amp;S$1,APMdata,'1 APM'!$BW130,FALSE)))</f>
        <v>2.1854426515422781E-3</v>
      </c>
      <c r="T130" s="205">
        <f>IF($A130="Quarter",HLOOKUP("Quarter"&amp;T$1,APMdata,'1 APM'!$BW130,FALSE),IF($A130="Year to date",HLOOKUP("Year to date"&amp;T$1,APMdata,'1 APM'!$BW130,FALSE),HLOOKUP($C$4&amp;T$1,APMdata,'1 APM'!$BW130,FALSE)))</f>
        <v>1.8717898659461191E-3</v>
      </c>
      <c r="U130" s="205">
        <f>IF($A130="Quarter",HLOOKUP("Quarter"&amp;U$1,APMdata,'1 APM'!$BW130,FALSE),IF($A130="Year to date",HLOOKUP("Year to date"&amp;U$1,APMdata,'1 APM'!$BW130,FALSE),HLOOKUP($C$4&amp;U$1,APMdata,'1 APM'!$BW130,FALSE)))</f>
        <v>1.7044920533682559E-3</v>
      </c>
      <c r="V130" s="205">
        <f>IF($A130="Quarter",HLOOKUP("Quarter"&amp;V$1,APMdata,'1 APM'!$BW130,FALSE),IF($A130="Year to date",HLOOKUP("Year to date"&amp;V$1,APMdata,'1 APM'!$BW130,FALSE),HLOOKUP($C$4&amp;V$1,APMdata,'1 APM'!$BW130,FALSE)))</f>
        <v>2.8214246971919343E-3</v>
      </c>
      <c r="W130" s="205">
        <f>IF($A130="Quarter",HLOOKUP("Quarter"&amp;W$1,APMdata,'1 APM'!$BW130,FALSE),IF($A130="Year to date",HLOOKUP("Year to date"&amp;W$1,APMdata,'1 APM'!$BW130,FALSE),HLOOKUP($C$4&amp;W$1,APMdata,'1 APM'!$BW130,FALSE)))</f>
        <v>3.2116557473962429E-3</v>
      </c>
      <c r="X130" s="205">
        <f>IF($A130="Quarter",HLOOKUP("Quarter"&amp;X$1,APMdata,'1 APM'!$BW130,FALSE),IF($A130="Year to date",HLOOKUP("Year to date"&amp;X$1,APMdata,'1 APM'!$BW130,FALSE),HLOOKUP($C$4&amp;X$1,APMdata,'1 APM'!$BW130,FALSE)))</f>
        <v>3.3350235699412803E-3</v>
      </c>
      <c r="Y130" s="205">
        <f>IF($A130="Quarter",HLOOKUP("Quarter"&amp;Y$1,APMdata,'1 APM'!$BW130,FALSE),IF($A130="Year to date",HLOOKUP("Year to date"&amp;Y$1,APMdata,'1 APM'!$BW130,FALSE),HLOOKUP($C$4&amp;Y$1,APMdata,'1 APM'!$BW130,FALSE)))</f>
        <v>2.8967490765442723E-3</v>
      </c>
      <c r="Z130" s="205">
        <f>IF($A130="Quarter",HLOOKUP("Quarter"&amp;Z$1,APMdata,'1 APM'!$BW130,FALSE),IF($A130="Year to date",HLOOKUP("Year to date"&amp;Z$1,APMdata,'1 APM'!$BW130,FALSE),HLOOKUP($C$4&amp;Z$1,APMdata,'1 APM'!$BW130,FALSE)))</f>
        <v>2.8830342274596184E-3</v>
      </c>
      <c r="AA130" s="205">
        <f>IF($A130="Quarter",HLOOKUP("Quarter"&amp;AA$1,APMdata,'1 APM'!$BW130,FALSE),IF($A130="Year to date",HLOOKUP("Year to date"&amp;AA$1,APMdata,'1 APM'!$BW130,FALSE),HLOOKUP($C$4&amp;AA$1,APMdata,'1 APM'!$BW130,FALSE)))</f>
        <v>3.5000000000000001E-3</v>
      </c>
      <c r="AB130" s="205">
        <f>IF($A130="Quarter",HLOOKUP("Quarter"&amp;AB$1,APMdata,'1 APM'!$BW130,FALSE),IF($A130="Year to date",HLOOKUP("Year to date"&amp;AB$1,APMdata,'1 APM'!$BW130,FALSE),HLOOKUP($C$4&amp;AB$1,APMdata,'1 APM'!$BW130,FALSE)))</f>
        <v>3.4776636274049823E-3</v>
      </c>
      <c r="AC130" s="205">
        <f>IF($A130="Quarter",HLOOKUP("Quarter"&amp;AC$1,APMdata,'1 APM'!$BW130,FALSE),IF($A130="Year to date",HLOOKUP("Year to date"&amp;AC$1,APMdata,'1 APM'!$BW130,FALSE),HLOOKUP($C$4&amp;AC$1,APMdata,'1 APM'!$BW130,FALSE)))</f>
        <v>4.0000000000000001E-3</v>
      </c>
      <c r="AD130" s="205">
        <f>IF($A130="Quarter",HLOOKUP("Quarter"&amp;AD$1,APMdata,'1 APM'!$BW130,FALSE),IF($A130="Year to date",HLOOKUP("Year to date"&amp;AD$1,APMdata,'1 APM'!$BW130,FALSE),HLOOKUP($C$4&amp;AD$1,APMdata,'1 APM'!$BW130,FALSE)))</f>
        <v>3.801424147723598E-3</v>
      </c>
      <c r="AE130" s="205">
        <f>IF($A130="Quarter",HLOOKUP("Quarter"&amp;AE$1,APMdata,'1 APM'!$BW130,FALSE),IF($A130="Year to date",HLOOKUP("Year to date"&amp;AE$1,APMdata,'1 APM'!$BW130,FALSE),HLOOKUP($C$4&amp;AE$1,APMdata,'1 APM'!$BW130,FALSE)))</f>
        <v>2.9439780807518972E-3</v>
      </c>
      <c r="AF130" s="205"/>
      <c r="AG130" s="199"/>
      <c r="AH130" s="205"/>
      <c r="AI130" s="199"/>
      <c r="AJ130" s="205"/>
      <c r="AK130" s="199"/>
      <c r="AL130" s="205"/>
      <c r="AM130" s="199"/>
      <c r="AN130" s="205"/>
      <c r="AO130" s="199"/>
      <c r="AP130" s="205"/>
      <c r="AQ130" s="199"/>
      <c r="AR130" s="205"/>
      <c r="AS130" s="199"/>
      <c r="AT130" s="205"/>
      <c r="AU130" s="199"/>
      <c r="AV130" s="205"/>
      <c r="AW130" s="199"/>
      <c r="AX130" s="205"/>
      <c r="AY130" s="199"/>
      <c r="AZ130" s="205"/>
      <c r="BA130" s="199"/>
      <c r="BB130" s="205"/>
      <c r="BC130" s="199"/>
      <c r="BD130" s="205"/>
      <c r="BE130" s="199"/>
      <c r="BF130" s="205"/>
      <c r="BG130" s="199"/>
      <c r="BH130" s="199"/>
      <c r="BI130" s="199"/>
      <c r="BJ130" s="199"/>
      <c r="BK130" s="199"/>
      <c r="BL130" s="199"/>
      <c r="BM130" s="199"/>
      <c r="BN130" s="199"/>
      <c r="BO130" s="199"/>
      <c r="BP130" s="199"/>
      <c r="BQ130" s="199"/>
      <c r="BR130" s="199"/>
      <c r="BS130" s="199"/>
      <c r="BT130" s="199"/>
      <c r="BU130" s="199"/>
      <c r="BV130" s="199"/>
      <c r="BW130">
        <v>130</v>
      </c>
    </row>
    <row r="131" spans="1:75" ht="12.75" customHeight="1">
      <c r="B131" s="180"/>
      <c r="C131" s="183"/>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191"/>
      <c r="AA131" s="191"/>
      <c r="AB131" s="191"/>
      <c r="AC131" s="191"/>
      <c r="AD131" s="191"/>
      <c r="AE131" s="191"/>
      <c r="AF131" s="191"/>
      <c r="AG131" s="191"/>
      <c r="AH131" s="191"/>
      <c r="AI131" s="191"/>
      <c r="AJ131" s="191"/>
      <c r="AK131" s="191"/>
      <c r="AL131" s="191"/>
      <c r="AM131" s="191"/>
      <c r="AN131" s="191"/>
      <c r="AO131" s="191"/>
      <c r="AP131" s="191"/>
      <c r="AQ131" s="191"/>
      <c r="AR131" s="191"/>
      <c r="AS131" s="191"/>
      <c r="AT131" s="191"/>
      <c r="AU131" s="191"/>
      <c r="AV131" s="191"/>
      <c r="AW131" s="191"/>
      <c r="AX131" s="191"/>
      <c r="AY131" s="191"/>
      <c r="AZ131" s="191"/>
      <c r="BA131" s="191"/>
      <c r="BB131" s="191"/>
      <c r="BC131" s="191"/>
      <c r="BD131" s="186"/>
      <c r="BE131" s="191"/>
      <c r="BF131" s="191"/>
      <c r="BG131" s="191"/>
      <c r="BH131" s="191"/>
      <c r="BI131" s="191"/>
      <c r="BJ131" s="191"/>
      <c r="BK131" s="191"/>
      <c r="BL131" s="191"/>
      <c r="BM131" s="191"/>
      <c r="BN131" s="191"/>
      <c r="BO131" s="191"/>
      <c r="BP131" s="191"/>
      <c r="BQ131" s="191"/>
      <c r="BR131" s="191"/>
      <c r="BS131" s="191"/>
      <c r="BT131" s="191"/>
      <c r="BU131" s="191"/>
      <c r="BV131" s="191"/>
      <c r="BW131">
        <v>131</v>
      </c>
    </row>
    <row r="132" spans="1:75" ht="12.75" customHeight="1">
      <c r="A132" t="s">
        <v>197</v>
      </c>
      <c r="B132" s="180"/>
      <c r="C132" s="184" t="s">
        <v>266</v>
      </c>
      <c r="D132" s="186">
        <f>IF($A132="Quarter",HLOOKUP("Quarter"&amp;D$1,APMdata,'1 APM'!$BW132,FALSE),IF($A132="Year to date",HLOOKUP("Year to date"&amp;D$1,APMdata,'1 APM'!$BW132,FALSE),HLOOKUP($C$4&amp;D$1,APMdata,'1 APM'!$BW132,FALSE)))</f>
        <v>2253.049051</v>
      </c>
      <c r="E132" s="186">
        <f>IF($A132="Quarter",HLOOKUP("Quarter"&amp;E$1,APMdata,'1 APM'!$BW132,FALSE),IF($A132="Year to date",HLOOKUP("Year to date"&amp;E$1,APMdata,'1 APM'!$BW132,FALSE),HLOOKUP($C$4&amp;E$1,APMdata,'1 APM'!$BW132,FALSE)))</f>
        <v>2117.456232</v>
      </c>
      <c r="F132" s="186">
        <f>IF($A132="Quarter",HLOOKUP("Quarter"&amp;F$1,APMdata,'1 APM'!$BW132,FALSE),IF($A132="Year to date",HLOOKUP("Year to date"&amp;F$1,APMdata,'1 APM'!$BW132,FALSE),HLOOKUP($C$4&amp;F$1,APMdata,'1 APM'!$BW132,FALSE)))</f>
        <v>2259.8957249999999</v>
      </c>
      <c r="G132" s="186">
        <f>IF($A132="Quarter",HLOOKUP("Quarter"&amp;G$1,APMdata,'1 APM'!$BW132,FALSE),IF($A132="Year to date",HLOOKUP("Year to date"&amp;G$1,APMdata,'1 APM'!$BW132,FALSE),HLOOKUP($C$4&amp;G$1,APMdata,'1 APM'!$BW132,FALSE)))</f>
        <v>1851.6041679999998</v>
      </c>
      <c r="H132" s="186">
        <f>IF($A132="Quarter",HLOOKUP("Quarter"&amp;H$1,APMdata,'1 APM'!$BW132,FALSE),IF($A132="Year to date",HLOOKUP("Year to date"&amp;H$1,APMdata,'1 APM'!$BW132,FALSE),HLOOKUP($C$4&amp;H$1,APMdata,'1 APM'!$BW132,FALSE)))</f>
        <v>1667</v>
      </c>
      <c r="I132" s="186">
        <f>IF($A132="Quarter",HLOOKUP("Quarter"&amp;I$1,APMdata,'1 APM'!$BW132,FALSE),IF($A132="Year to date",HLOOKUP("Year to date"&amp;I$1,APMdata,'1 APM'!$BW132,FALSE),HLOOKUP($C$4&amp;I$1,APMdata,'1 APM'!$BW132,FALSE)))</f>
        <v>1474.3173859999999</v>
      </c>
      <c r="J132" s="186">
        <f>IF($A132="Quarter",HLOOKUP("Quarter"&amp;J$1,APMdata,'1 APM'!$BW132,FALSE),IF($A132="Year to date",HLOOKUP("Year to date"&amp;J$1,APMdata,'1 APM'!$BW132,FALSE),HLOOKUP($C$4&amp;J$1,APMdata,'1 APM'!$BW132,FALSE)))</f>
        <v>1597.3795230000001</v>
      </c>
      <c r="K132" s="186">
        <f>IF($A132="Quarter",HLOOKUP("Quarter"&amp;K$1,APMdata,'1 APM'!$BW132,FALSE),IF($A132="Year to date",HLOOKUP("Year to date"&amp;K$1,APMdata,'1 APM'!$BW132,FALSE),HLOOKUP($C$4&amp;K$1,APMdata,'1 APM'!$BW132,FALSE)))</f>
        <v>1544.5113649999998</v>
      </c>
      <c r="L132" s="186">
        <f>IF($A132="Quarter",HLOOKUP("Quarter"&amp;L$1,APMdata,'1 APM'!$BW132,FALSE),IF($A132="Year to date",HLOOKUP("Year to date"&amp;L$1,APMdata,'1 APM'!$BW132,FALSE),HLOOKUP($C$4&amp;L$1,APMdata,'1 APM'!$BW132,FALSE)))</f>
        <v>1724.3858889999999</v>
      </c>
      <c r="M132" s="186">
        <f>IF($A132="Quarter",HLOOKUP("Quarter"&amp;M$1,APMdata,'1 APM'!$BW132,FALSE),IF($A132="Year to date",HLOOKUP("Year to date"&amp;M$1,APMdata,'1 APM'!$BW132,FALSE),HLOOKUP($C$4&amp;M$1,APMdata,'1 APM'!$BW132,FALSE)))</f>
        <v>1611.3707679999998</v>
      </c>
      <c r="N132" s="186">
        <f>IF($A132="Quarter",HLOOKUP("Quarter"&amp;N$1,APMdata,'1 APM'!$BW132,FALSE),IF($A132="Year to date",HLOOKUP("Year to date"&amp;N$1,APMdata,'1 APM'!$BW132,FALSE),HLOOKUP($C$4&amp;N$1,APMdata,'1 APM'!$BW132,FALSE)))</f>
        <v>1582.643984</v>
      </c>
      <c r="O132" s="186">
        <f>IF($A132="Quarter",HLOOKUP("Quarter"&amp;O$1,APMdata,'1 APM'!$BW132,FALSE),IF($A132="Year to date",HLOOKUP("Year to date"&amp;O$1,APMdata,'1 APM'!$BW132,FALSE),HLOOKUP($C$4&amp;O$1,APMdata,'1 APM'!$BW132,FALSE)))</f>
        <v>1644.237498</v>
      </c>
      <c r="P132" s="186">
        <f>IF($A132="Quarter",HLOOKUP("Quarter"&amp;P$1,APMdata,'1 APM'!$BW132,FALSE),IF($A132="Year to date",HLOOKUP("Year to date"&amp;P$1,APMdata,'1 APM'!$BW132,FALSE),HLOOKUP($C$4&amp;P$1,APMdata,'1 APM'!$BW132,FALSE)))</f>
        <v>1108.9628729999999</v>
      </c>
      <c r="Q132" s="186">
        <f>IF($A132="Quarter",HLOOKUP("Quarter"&amp;Q$1,APMdata,'1 APM'!$BW132,FALSE),IF($A132="Year to date",HLOOKUP("Year to date"&amp;Q$1,APMdata,'1 APM'!$BW132,FALSE),HLOOKUP($C$4&amp;Q$1,APMdata,'1 APM'!$BW132,FALSE)))</f>
        <v>521.35189100000002</v>
      </c>
      <c r="R132" s="186">
        <f>IF($A132="Quarter",HLOOKUP("Quarter"&amp;R$1,APMdata,'1 APM'!$BW132,FALSE),IF($A132="Year to date",HLOOKUP("Year to date"&amp;R$1,APMdata,'1 APM'!$BW132,FALSE),HLOOKUP($C$4&amp;R$1,APMdata,'1 APM'!$BW132,FALSE)))</f>
        <v>472.478252</v>
      </c>
      <c r="S132" s="186">
        <f>IF($A132="Quarter",HLOOKUP("Quarter"&amp;S$1,APMdata,'1 APM'!$BW132,FALSE),IF($A132="Year to date",HLOOKUP("Year to date"&amp;S$1,APMdata,'1 APM'!$BW132,FALSE),HLOOKUP($C$4&amp;S$1,APMdata,'1 APM'!$BW132,FALSE)))</f>
        <v>331.04400299999998</v>
      </c>
      <c r="T132" s="186">
        <f>IF($A132="Quarter",HLOOKUP("Quarter"&amp;T$1,APMdata,'1 APM'!$BW132,FALSE),IF($A132="Year to date",HLOOKUP("Year to date"&amp;T$1,APMdata,'1 APM'!$BW132,FALSE),HLOOKUP($C$4&amp;T$1,APMdata,'1 APM'!$BW132,FALSE)))</f>
        <v>380.96800000000002</v>
      </c>
      <c r="U132" s="186">
        <f>IF($A132="Quarter",HLOOKUP("Quarter"&amp;U$1,APMdata,'1 APM'!$BW132,FALSE),IF($A132="Year to date",HLOOKUP("Year to date"&amp;U$1,APMdata,'1 APM'!$BW132,FALSE),HLOOKUP($C$4&amp;U$1,APMdata,'1 APM'!$BW132,FALSE)))</f>
        <v>374.38177300000001</v>
      </c>
      <c r="V132" s="186">
        <f>IF($A132="Quarter",HLOOKUP("Quarter"&amp;V$1,APMdata,'1 APM'!$BW132,FALSE),IF($A132="Year to date",HLOOKUP("Year to date"&amp;V$1,APMdata,'1 APM'!$BW132,FALSE),HLOOKUP($C$4&amp;V$1,APMdata,'1 APM'!$BW132,FALSE)))</f>
        <v>316.93736173999997</v>
      </c>
      <c r="W132" s="186">
        <f>IF($A132="Quarter",HLOOKUP("Quarter"&amp;W$1,APMdata,'1 APM'!$BW132,FALSE),IF($A132="Year to date",HLOOKUP("Year to date"&amp;W$1,APMdata,'1 APM'!$BW132,FALSE),HLOOKUP($C$4&amp;W$1,APMdata,'1 APM'!$BW132,FALSE)))</f>
        <v>335.428</v>
      </c>
      <c r="X132" s="186">
        <f>IF($A132="Quarter",HLOOKUP("Quarter"&amp;X$1,APMdata,'1 APM'!$BW132,FALSE),IF($A132="Year to date",HLOOKUP("Year to date"&amp;X$1,APMdata,'1 APM'!$BW132,FALSE),HLOOKUP($C$4&amp;X$1,APMdata,'1 APM'!$BW132,FALSE)))</f>
        <v>348.18546199999997</v>
      </c>
      <c r="Y132" s="186">
        <f>IF($A132="Quarter",HLOOKUP("Quarter"&amp;Y$1,APMdata,'1 APM'!$BW132,FALSE),IF($A132="Year to date",HLOOKUP("Year to date"&amp;Y$1,APMdata,'1 APM'!$BW132,FALSE),HLOOKUP($C$4&amp;Y$1,APMdata,'1 APM'!$BW132,FALSE)))</f>
        <v>393.60399999999998</v>
      </c>
      <c r="Z132" s="186">
        <f>IF($A132="Quarter",HLOOKUP("Quarter"&amp;Z$1,APMdata,'1 APM'!$BW132,FALSE),IF($A132="Year to date",HLOOKUP("Year to date"&amp;Z$1,APMdata,'1 APM'!$BW132,FALSE),HLOOKUP($C$4&amp;Z$1,APMdata,'1 APM'!$BW132,FALSE)))</f>
        <v>187.74600000000001</v>
      </c>
      <c r="AA132" s="186">
        <f>IF($A132="Quarter",HLOOKUP("Quarter"&amp;AA$1,APMdata,'1 APM'!$BW132,FALSE),IF($A132="Year to date",HLOOKUP("Year to date"&amp;AA$1,APMdata,'1 APM'!$BW132,FALSE),HLOOKUP($C$4&amp;AA$1,APMdata,'1 APM'!$BW132,FALSE)))</f>
        <v>493.05</v>
      </c>
      <c r="AB132" s="186">
        <f>IF($A132="Quarter",HLOOKUP("Quarter"&amp;AB$1,APMdata,'1 APM'!$BW132,FALSE),IF($A132="Year to date",HLOOKUP("Year to date"&amp;AB$1,APMdata,'1 APM'!$BW132,FALSE),HLOOKUP($C$4&amp;AB$1,APMdata,'1 APM'!$BW132,FALSE)))</f>
        <v>375.87459699999999</v>
      </c>
      <c r="AC132" s="186">
        <f>IF($A132="Quarter",HLOOKUP("Quarter"&amp;AC$1,APMdata,'1 APM'!$BW132,FALSE),IF($A132="Year to date",HLOOKUP("Year to date"&amp;AC$1,APMdata,'1 APM'!$BW132,FALSE),HLOOKUP($C$4&amp;AC$1,APMdata,'1 APM'!$BW132,FALSE)))</f>
        <v>173</v>
      </c>
      <c r="AD132" s="186">
        <f>IF($A132="Quarter",HLOOKUP("Quarter"&amp;AD$1,APMdata,'1 APM'!$BW132,FALSE),IF($A132="Year to date",HLOOKUP("Year to date"&amp;AD$1,APMdata,'1 APM'!$BW132,FALSE),HLOOKUP($C$4&amp;AD$1,APMdata,'1 APM'!$BW132,FALSE)))</f>
        <v>83.810366000000002</v>
      </c>
      <c r="AE132" s="186">
        <f>IF($A132="Quarter",HLOOKUP("Quarter"&amp;AE$1,APMdata,'1 APM'!$BW132,FALSE),IF($A132="Year to date",HLOOKUP("Year to date"&amp;AE$1,APMdata,'1 APM'!$BW132,FALSE),HLOOKUP($C$4&amp;AE$1,APMdata,'1 APM'!$BW132,FALSE)))</f>
        <v>98.724193</v>
      </c>
      <c r="AF132" s="186"/>
      <c r="AG132" s="191"/>
      <c r="AH132" s="186"/>
      <c r="AI132" s="191"/>
      <c r="AJ132" s="186"/>
      <c r="AK132" s="191"/>
      <c r="AL132" s="186"/>
      <c r="AM132" s="191"/>
      <c r="AN132" s="186"/>
      <c r="AO132" s="191"/>
      <c r="AP132" s="186"/>
      <c r="AQ132" s="191"/>
      <c r="AR132" s="186"/>
      <c r="AS132" s="191"/>
      <c r="AT132" s="186"/>
      <c r="AU132" s="191"/>
      <c r="AV132" s="186"/>
      <c r="AW132" s="191"/>
      <c r="AX132" s="186"/>
      <c r="AY132" s="191"/>
      <c r="AZ132" s="186"/>
      <c r="BA132" s="191"/>
      <c r="BB132" s="186"/>
      <c r="BC132" s="191"/>
      <c r="BD132" s="186"/>
      <c r="BE132" s="191"/>
      <c r="BF132" s="186"/>
      <c r="BG132" s="191"/>
      <c r="BH132" s="191"/>
      <c r="BI132" s="191"/>
      <c r="BJ132" s="191"/>
      <c r="BK132" s="191"/>
      <c r="BL132" s="191"/>
      <c r="BM132" s="191"/>
      <c r="BN132" s="191"/>
      <c r="BO132" s="191"/>
      <c r="BP132" s="191"/>
      <c r="BQ132" s="191"/>
      <c r="BR132" s="191"/>
      <c r="BS132" s="191"/>
      <c r="BT132" s="191"/>
      <c r="BU132" s="191"/>
      <c r="BV132" s="191"/>
      <c r="BW132">
        <v>132</v>
      </c>
    </row>
    <row r="133" spans="1:75" ht="12.75" customHeight="1">
      <c r="A133" t="s">
        <v>197</v>
      </c>
      <c r="B133" s="180"/>
      <c r="C133" s="183" t="s">
        <v>258</v>
      </c>
      <c r="D133" s="186">
        <f>IF($A133="Quarter",HLOOKUP("Quarter"&amp;D$1,APMdata,'1 APM'!$BW133,FALSE),IF($A133="Year to date",HLOOKUP("Year to date"&amp;D$1,APMdata,'1 APM'!$BW133,FALSE),HLOOKUP($C$4&amp;D$1,APMdata,'1 APM'!$BW133,FALSE)))</f>
        <v>164441.76359414891</v>
      </c>
      <c r="E133" s="186">
        <f>IF($A133="Quarter",HLOOKUP("Quarter"&amp;E$1,APMdata,'1 APM'!$BW133,FALSE),IF($A133="Year to date",HLOOKUP("Year to date"&amp;E$1,APMdata,'1 APM'!$BW133,FALSE),HLOOKUP($C$4&amp;E$1,APMdata,'1 APM'!$BW133,FALSE)))</f>
        <v>163026.59277181001</v>
      </c>
      <c r="F133" s="186">
        <f>IF($A133="Quarter",HLOOKUP("Quarter"&amp;F$1,APMdata,'1 APM'!$BW133,FALSE),IF($A133="Year to date",HLOOKUP("Year to date"&amp;F$1,APMdata,'1 APM'!$BW133,FALSE),HLOOKUP($C$4&amp;F$1,APMdata,'1 APM'!$BW133,FALSE)))</f>
        <v>160967.03504501138</v>
      </c>
      <c r="G133" s="186">
        <f>IF($A133="Quarter",HLOOKUP("Quarter"&amp;G$1,APMdata,'1 APM'!$BW133,FALSE),IF($A133="Year to date",HLOOKUP("Year to date"&amp;G$1,APMdata,'1 APM'!$BW133,FALSE),HLOOKUP($C$4&amp;G$1,APMdata,'1 APM'!$BW133,FALSE)))</f>
        <v>160653.43</v>
      </c>
      <c r="H133" s="186">
        <f>IF($A133="Quarter",HLOOKUP("Quarter"&amp;H$1,APMdata,'1 APM'!$BW133,FALSE),IF($A133="Year to date",HLOOKUP("Year to date"&amp;H$1,APMdata,'1 APM'!$BW133,FALSE),HLOOKUP($C$4&amp;H$1,APMdata,'1 APM'!$BW133,FALSE)))</f>
        <v>158262</v>
      </c>
      <c r="I133" s="186">
        <f>IF($A133="Quarter",HLOOKUP("Quarter"&amp;I$1,APMdata,'1 APM'!$BW133,FALSE),IF($A133="Year to date",HLOOKUP("Year to date"&amp;I$1,APMdata,'1 APM'!$BW133,FALSE),HLOOKUP($C$4&amp;I$1,APMdata,'1 APM'!$BW133,FALSE)))</f>
        <v>158953.78</v>
      </c>
      <c r="J133" s="186">
        <f>IF($A133="Quarter",HLOOKUP("Quarter"&amp;J$1,APMdata,'1 APM'!$BW133,FALSE),IF($A133="Year to date",HLOOKUP("Year to date"&amp;J$1,APMdata,'1 APM'!$BW133,FALSE),HLOOKUP($C$4&amp;J$1,APMdata,'1 APM'!$BW133,FALSE)))</f>
        <v>159357.73713387991</v>
      </c>
      <c r="K133" s="186">
        <f>IF($A133="Quarter",HLOOKUP("Quarter"&amp;K$1,APMdata,'1 APM'!$BW133,FALSE),IF($A133="Year to date",HLOOKUP("Year to date"&amp;K$1,APMdata,'1 APM'!$BW133,FALSE),HLOOKUP($C$4&amp;K$1,APMdata,'1 APM'!$BW133,FALSE)))</f>
        <v>138558.47607403001</v>
      </c>
      <c r="L133" s="186">
        <f>IF($A133="Quarter",HLOOKUP("Quarter"&amp;L$1,APMdata,'1 APM'!$BW133,FALSE),IF($A133="Year to date",HLOOKUP("Year to date"&amp;L$1,APMdata,'1 APM'!$BW133,FALSE),HLOOKUP($C$4&amp;L$1,APMdata,'1 APM'!$BW133,FALSE)))</f>
        <v>138508.79931744994</v>
      </c>
      <c r="M133" s="186">
        <f>IF($A133="Quarter",HLOOKUP("Quarter"&amp;M$1,APMdata,'1 APM'!$BW133,FALSE),IF($A133="Year to date",HLOOKUP("Year to date"&amp;M$1,APMdata,'1 APM'!$BW133,FALSE),HLOOKUP($C$4&amp;M$1,APMdata,'1 APM'!$BW133,FALSE)))</f>
        <v>134464.84167147998</v>
      </c>
      <c r="N133" s="186">
        <f>IF($A133="Quarter",HLOOKUP("Quarter"&amp;N$1,APMdata,'1 APM'!$BW133,FALSE),IF($A133="Year to date",HLOOKUP("Year to date"&amp;N$1,APMdata,'1 APM'!$BW133,FALSE),HLOOKUP($C$4&amp;N$1,APMdata,'1 APM'!$BW133,FALSE)))</f>
        <v>133680.77901379997</v>
      </c>
      <c r="O133" s="186">
        <f>IF($A133="Quarter",HLOOKUP("Quarter"&amp;O$1,APMdata,'1 APM'!$BW133,FALSE),IF($A133="Year to date",HLOOKUP("Year to date"&amp;O$1,APMdata,'1 APM'!$BW133,FALSE),HLOOKUP($C$4&amp;O$1,APMdata,'1 APM'!$BW133,FALSE)))</f>
        <v>132726.24851072973</v>
      </c>
      <c r="P133" s="186">
        <f>IF($A133="Quarter",HLOOKUP("Quarter"&amp;P$1,APMdata,'1 APM'!$BW133,FALSE),IF($A133="Year to date",HLOOKUP("Year to date"&amp;P$1,APMdata,'1 APM'!$BW133,FALSE),HLOOKUP($C$4&amp;P$1,APMdata,'1 APM'!$BW133,FALSE)))</f>
        <v>130814.26414567999</v>
      </c>
      <c r="Q133" s="186">
        <f>IF($A133="Quarter",HLOOKUP("Quarter"&amp;Q$1,APMdata,'1 APM'!$BW133,FALSE),IF($A133="Year to date",HLOOKUP("Year to date"&amp;Q$1,APMdata,'1 APM'!$BW133,FALSE),HLOOKUP($C$4&amp;Q$1,APMdata,'1 APM'!$BW133,FALSE)))</f>
        <v>127895.85782498002</v>
      </c>
      <c r="R133" s="186">
        <f>IF($A133="Quarter",HLOOKUP("Quarter"&amp;R$1,APMdata,'1 APM'!$BW133,FALSE),IF($A133="Year to date",HLOOKUP("Year to date"&amp;R$1,APMdata,'1 APM'!$BW133,FALSE),HLOOKUP($C$4&amp;R$1,APMdata,'1 APM'!$BW133,FALSE)))</f>
        <v>130850.89922363999</v>
      </c>
      <c r="S133" s="186">
        <f>IF($A133="Quarter",HLOOKUP("Quarter"&amp;S$1,APMdata,'1 APM'!$BW133,FALSE),IF($A133="Year to date",HLOOKUP("Year to date"&amp;S$1,APMdata,'1 APM'!$BW133,FALSE),HLOOKUP($C$4&amp;S$1,APMdata,'1 APM'!$BW133,FALSE)))</f>
        <v>130408.67157912999</v>
      </c>
      <c r="T133" s="186">
        <f>IF($A133="Quarter",HLOOKUP("Quarter"&amp;T$1,APMdata,'1 APM'!$BW133,FALSE),IF($A133="Year to date",HLOOKUP("Year to date"&amp;T$1,APMdata,'1 APM'!$BW133,FALSE),HLOOKUP($C$4&amp;T$1,APMdata,'1 APM'!$BW133,FALSE)))</f>
        <v>128943.31964875996</v>
      </c>
      <c r="U133" s="186">
        <f>IF($A133="Quarter",HLOOKUP("Quarter"&amp;U$1,APMdata,'1 APM'!$BW133,FALSE),IF($A133="Year to date",HLOOKUP("Year to date"&amp;U$1,APMdata,'1 APM'!$BW133,FALSE),HLOOKUP($C$4&amp;U$1,APMdata,'1 APM'!$BW133,FALSE)))</f>
        <v>124052.51733626999</v>
      </c>
      <c r="V133" s="186">
        <f>IF($A133="Quarter",HLOOKUP("Quarter"&amp;V$1,APMdata,'1 APM'!$BW133,FALSE),IF($A133="Year to date",HLOOKUP("Year to date"&amp;V$1,APMdata,'1 APM'!$BW133,FALSE),HLOOKUP($C$4&amp;V$1,APMdata,'1 APM'!$BW133,FALSE)))</f>
        <v>121283.85827932002</v>
      </c>
      <c r="W133" s="186">
        <f>IF($A133="Quarter",HLOOKUP("Quarter"&amp;W$1,APMdata,'1 APM'!$BW133,FALSE),IF($A133="Year to date",HLOOKUP("Year to date"&amp;W$1,APMdata,'1 APM'!$BW133,FALSE),HLOOKUP($C$4&amp;W$1,APMdata,'1 APM'!$BW133,FALSE)))</f>
        <v>119510.62946618006</v>
      </c>
      <c r="X133" s="186">
        <f>IF($A133="Quarter",HLOOKUP("Quarter"&amp;X$1,APMdata,'1 APM'!$BW133,FALSE),IF($A133="Year to date",HLOOKUP("Year to date"&amp;X$1,APMdata,'1 APM'!$BW133,FALSE),HLOOKUP($C$4&amp;X$1,APMdata,'1 APM'!$BW133,FALSE)))</f>
        <v>118131.69884341676</v>
      </c>
      <c r="Y133" s="186">
        <f>IF($A133="Quarter",HLOOKUP("Quarter"&amp;Y$1,APMdata,'1 APM'!$BW133,FALSE),IF($A133="Year to date",HLOOKUP("Year to date"&amp;Y$1,APMdata,'1 APM'!$BW133,FALSE),HLOOKUP($C$4&amp;Y$1,APMdata,'1 APM'!$BW133,FALSE)))</f>
        <v>114037.49212344014</v>
      </c>
      <c r="Z133" s="186">
        <f>IF($A133="Quarter",HLOOKUP("Quarter"&amp;Z$1,APMdata,'1 APM'!$BW133,FALSE),IF($A133="Year to date",HLOOKUP("Year to date"&amp;Z$1,APMdata,'1 APM'!$BW133,FALSE),HLOOKUP($C$4&amp;Z$1,APMdata,'1 APM'!$BW133,FALSE)))</f>
        <v>113368.40780000002</v>
      </c>
      <c r="AA133" s="186">
        <f>IF($A133="Quarter",HLOOKUP("Quarter"&amp;AA$1,APMdata,'1 APM'!$BW133,FALSE),IF($A133="Year to date",HLOOKUP("Year to date"&amp;AA$1,APMdata,'1 APM'!$BW133,FALSE),HLOOKUP($C$4&amp;AA$1,APMdata,'1 APM'!$BW133,FALSE)))</f>
        <v>113623.98480000001</v>
      </c>
      <c r="AB133" s="186">
        <f>IF($A133="Quarter",HLOOKUP("Quarter"&amp;AB$1,APMdata,'1 APM'!$BW133,FALSE),IF($A133="Year to date",HLOOKUP("Year to date"&amp;AB$1,APMdata,'1 APM'!$BW133,FALSE),HLOOKUP($C$4&amp;AB$1,APMdata,'1 APM'!$BW133,FALSE)))</f>
        <v>112381.12907763624</v>
      </c>
      <c r="AC133" s="186">
        <f>IF($A133="Quarter",HLOOKUP("Quarter"&amp;AC$1,APMdata,'1 APM'!$BW133,FALSE),IF($A133="Year to date",HLOOKUP("Year to date"&amp;AC$1,APMdata,'1 APM'!$BW133,FALSE),HLOOKUP($C$4&amp;AC$1,APMdata,'1 APM'!$BW133,FALSE)))</f>
        <v>108811</v>
      </c>
      <c r="AD133" s="186">
        <f>IF($A133="Quarter",HLOOKUP("Quarter"&amp;AD$1,APMdata,'1 APM'!$BW133,FALSE),IF($A133="Year to date",HLOOKUP("Year to date"&amp;AD$1,APMdata,'1 APM'!$BW133,FALSE),HLOOKUP($C$4&amp;AD$1,APMdata,'1 APM'!$BW133,FALSE)))</f>
        <v>107035.45492119202</v>
      </c>
      <c r="AE133" s="186">
        <f>IF($A133="Quarter",HLOOKUP("Quarter"&amp;AE$1,APMdata,'1 APM'!$BW133,FALSE),IF($A133="Year to date",HLOOKUP("Year to date"&amp;AE$1,APMdata,'1 APM'!$BW133,FALSE),HLOOKUP($C$4&amp;AE$1,APMdata,'1 APM'!$BW133,FALSE)))</f>
        <v>104037.30788707999</v>
      </c>
      <c r="AF133" s="186"/>
      <c r="AG133" s="191"/>
      <c r="AH133" s="186"/>
      <c r="AI133" s="191"/>
      <c r="AJ133" s="186"/>
      <c r="AK133" s="191"/>
      <c r="AL133" s="186"/>
      <c r="AM133" s="191"/>
      <c r="AN133" s="186"/>
      <c r="AO133" s="191"/>
      <c r="AP133" s="186"/>
      <c r="AQ133" s="191"/>
      <c r="AR133" s="186"/>
      <c r="AS133" s="191"/>
      <c r="AT133" s="186"/>
      <c r="AU133" s="191"/>
      <c r="AV133" s="186"/>
      <c r="AW133" s="191"/>
      <c r="AX133" s="186"/>
      <c r="AY133" s="191"/>
      <c r="AZ133" s="186"/>
      <c r="BA133" s="191"/>
      <c r="BB133" s="186"/>
      <c r="BC133" s="191"/>
      <c r="BD133" s="186"/>
      <c r="BE133" s="191"/>
      <c r="BF133" s="186"/>
      <c r="BG133" s="191"/>
      <c r="BH133" s="191"/>
      <c r="BI133" s="191"/>
      <c r="BJ133" s="191"/>
      <c r="BK133" s="191"/>
      <c r="BL133" s="191"/>
      <c r="BM133" s="191"/>
      <c r="BN133" s="191"/>
      <c r="BO133" s="191"/>
      <c r="BP133" s="191"/>
      <c r="BQ133" s="191"/>
      <c r="BR133" s="191"/>
      <c r="BS133" s="191"/>
      <c r="BT133" s="191"/>
      <c r="BU133" s="191"/>
      <c r="BV133" s="191"/>
      <c r="BW133">
        <v>133</v>
      </c>
    </row>
    <row r="134" spans="1:75" ht="12.75" customHeight="1" thickBot="1">
      <c r="A134" t="s">
        <v>197</v>
      </c>
      <c r="B134" s="232" t="s">
        <v>931</v>
      </c>
      <c r="C134" s="203" t="s">
        <v>267</v>
      </c>
      <c r="D134" s="205">
        <f>IF($A134="Quarter",HLOOKUP("Quarter"&amp;D$1,APMdata,'1 APM'!$BW134,FALSE),IF($A134="Year to date",HLOOKUP("Year to date"&amp;D$1,APMdata,'1 APM'!$BW134,FALSE),HLOOKUP($C$4&amp;D$1,APMdata,'1 APM'!$BW134,FALSE)))</f>
        <v>1.3701197322114873E-2</v>
      </c>
      <c r="E134" s="205">
        <f>IF($A134="Quarter",HLOOKUP("Quarter"&amp;E$1,APMdata,'1 APM'!$BW134,FALSE),IF($A134="Year to date",HLOOKUP("Year to date"&amp;E$1,APMdata,'1 APM'!$BW134,FALSE),HLOOKUP($C$4&amp;E$1,APMdata,'1 APM'!$BW134,FALSE)))</f>
        <v>1.2988410025619717E-2</v>
      </c>
      <c r="F134" s="205">
        <f>IF($A134="Quarter",HLOOKUP("Quarter"&amp;F$1,APMdata,'1 APM'!$BW134,FALSE),IF($A134="Year to date",HLOOKUP("Year to date"&amp;F$1,APMdata,'1 APM'!$BW134,FALSE),HLOOKUP($C$4&amp;F$1,APMdata,'1 APM'!$BW134,FALSE)))</f>
        <v>1.4039494014212679E-2</v>
      </c>
      <c r="G134" s="205">
        <f>IF($A134="Quarter",HLOOKUP("Quarter"&amp;G$1,APMdata,'1 APM'!$BW134,FALSE),IF($A134="Year to date",HLOOKUP("Year to date"&amp;G$1,APMdata,'1 APM'!$BW134,FALSE),HLOOKUP($C$4&amp;G$1,APMdata,'1 APM'!$BW134,FALSE)))</f>
        <v>1.1525456804750448E-2</v>
      </c>
      <c r="H134" s="205">
        <f>IF($A134="Quarter",HLOOKUP("Quarter"&amp;H$1,APMdata,'1 APM'!$BW134,FALSE),IF($A134="Year to date",HLOOKUP("Year to date"&amp;H$1,APMdata,'1 APM'!$BW134,FALSE),HLOOKUP($C$4&amp;H$1,APMdata,'1 APM'!$BW134,FALSE)))</f>
        <v>1.0999999999999999E-2</v>
      </c>
      <c r="I134" s="205">
        <f>IF($A134="Quarter",HLOOKUP("Quarter"&amp;I$1,APMdata,'1 APM'!$BW134,FALSE),IF($A134="Year to date",HLOOKUP("Year to date"&amp;I$1,APMdata,'1 APM'!$BW134,FALSE),HLOOKUP($C$4&amp;I$1,APMdata,'1 APM'!$BW134,FALSE)))</f>
        <v>9.2751325951480994E-3</v>
      </c>
      <c r="J134" s="205">
        <f>IF($A134="Quarter",HLOOKUP("Quarter"&amp;J$1,APMdata,'1 APM'!$BW134,FALSE),IF($A134="Year to date",HLOOKUP("Year to date"&amp;J$1,APMdata,'1 APM'!$BW134,FALSE),HLOOKUP($C$4&amp;J$1,APMdata,'1 APM'!$BW134,FALSE)))</f>
        <v>1.0023859222210257E-2</v>
      </c>
      <c r="K134" s="205">
        <f>IF($A134="Quarter",HLOOKUP("Quarter"&amp;K$1,APMdata,'1 APM'!$BW134,FALSE),IF($A134="Year to date",HLOOKUP("Year to date"&amp;K$1,APMdata,'1 APM'!$BW134,FALSE),HLOOKUP($C$4&amp;K$1,APMdata,'1 APM'!$BW134,FALSE)))</f>
        <v>1.1147000232412973E-2</v>
      </c>
      <c r="L134" s="205">
        <f>IF($A134="Quarter",HLOOKUP("Quarter"&amp;L$1,APMdata,'1 APM'!$BW134,FALSE),IF($A134="Year to date",HLOOKUP("Year to date"&amp;L$1,APMdata,'1 APM'!$BW134,FALSE),HLOOKUP($C$4&amp;L$1,APMdata,'1 APM'!$BW134,FALSE)))</f>
        <v>1.2449648668514262E-2</v>
      </c>
      <c r="M134" s="205">
        <f>IF($A134="Quarter",HLOOKUP("Quarter"&amp;M$1,APMdata,'1 APM'!$BW134,FALSE),IF($A134="Year to date",HLOOKUP("Year to date"&amp;M$1,APMdata,'1 APM'!$BW134,FALSE),HLOOKUP($C$4&amp;M$1,APMdata,'1 APM'!$BW134,FALSE)))</f>
        <v>1.1983584318173274E-2</v>
      </c>
      <c r="N134" s="205">
        <f>IF($A134="Quarter",HLOOKUP("Quarter"&amp;N$1,APMdata,'1 APM'!$BW134,FALSE),IF($A134="Year to date",HLOOKUP("Year to date"&amp;N$1,APMdata,'1 APM'!$BW134,FALSE),HLOOKUP($C$4&amp;N$1,APMdata,'1 APM'!$BW134,FALSE)))</f>
        <v>1.1838979363193437E-2</v>
      </c>
      <c r="O134" s="205">
        <f>IF($A134="Quarter",HLOOKUP("Quarter"&amp;O$1,APMdata,'1 APM'!$BW134,FALSE),IF($A134="Year to date",HLOOKUP("Year to date"&amp;O$1,APMdata,'1 APM'!$BW134,FALSE),HLOOKUP($C$4&amp;O$1,APMdata,'1 APM'!$BW134,FALSE)))</f>
        <v>1.238818633427342E-2</v>
      </c>
      <c r="P134" s="205">
        <f>IF($A134="Quarter",HLOOKUP("Quarter"&amp;P$1,APMdata,'1 APM'!$BW134,FALSE),IF($A134="Year to date",HLOOKUP("Year to date"&amp;P$1,APMdata,'1 APM'!$BW134,FALSE),HLOOKUP($C$4&amp;P$1,APMdata,'1 APM'!$BW134,FALSE)))</f>
        <v>8.47738494148478E-3</v>
      </c>
      <c r="Q134" s="205">
        <f>IF($A134="Quarter",HLOOKUP("Quarter"&amp;Q$1,APMdata,'1 APM'!$BW134,FALSE),IF($A134="Year to date",HLOOKUP("Year to date"&amp;Q$1,APMdata,'1 APM'!$BW134,FALSE),HLOOKUP($C$4&amp;Q$1,APMdata,'1 APM'!$BW134,FALSE)))</f>
        <v>4.0763782335581792E-3</v>
      </c>
      <c r="R134" s="205">
        <f>IF($A134="Quarter",HLOOKUP("Quarter"&amp;R$1,APMdata,'1 APM'!$BW134,FALSE),IF($A134="Year to date",HLOOKUP("Year to date"&amp;R$1,APMdata,'1 APM'!$BW134,FALSE),HLOOKUP($C$4&amp;R$1,APMdata,'1 APM'!$BW134,FALSE)))</f>
        <v>3.6108139478084715E-3</v>
      </c>
      <c r="S134" s="205">
        <f>IF($A134="Quarter",HLOOKUP("Quarter"&amp;S$1,APMdata,'1 APM'!$BW134,FALSE),IF($A134="Year to date",HLOOKUP("Year to date"&amp;S$1,APMdata,'1 APM'!$BW134,FALSE),HLOOKUP($C$4&amp;S$1,APMdata,'1 APM'!$BW134,FALSE)))</f>
        <v>2.5385121939466081E-3</v>
      </c>
      <c r="T134" s="205">
        <f>IF($A134="Quarter",HLOOKUP("Quarter"&amp;T$1,APMdata,'1 APM'!$BW134,FALSE),IF($A134="Year to date",HLOOKUP("Year to date"&amp;T$1,APMdata,'1 APM'!$BW134,FALSE),HLOOKUP($C$4&amp;T$1,APMdata,'1 APM'!$BW134,FALSE)))</f>
        <v>2.9545384827826073E-3</v>
      </c>
      <c r="U134" s="205">
        <f>IF($A134="Quarter",HLOOKUP("Quarter"&amp;U$1,APMdata,'1 APM'!$BW134,FALSE),IF($A134="Year to date",HLOOKUP("Year to date"&amp;U$1,APMdata,'1 APM'!$BW134,FALSE),HLOOKUP($C$4&amp;U$1,APMdata,'1 APM'!$BW134,FALSE)))</f>
        <v>3.0179296723593352E-3</v>
      </c>
      <c r="V134" s="205">
        <f>IF($A134="Quarter",HLOOKUP("Quarter"&amp;V$1,APMdata,'1 APM'!$BW134,FALSE),IF($A134="Year to date",HLOOKUP("Year to date"&amp;V$1,APMdata,'1 APM'!$BW134,FALSE),HLOOKUP($C$4&amp;V$1,APMdata,'1 APM'!$BW134,FALSE)))</f>
        <v>2.6131866699860805E-3</v>
      </c>
      <c r="W134" s="205">
        <f>IF($A134="Quarter",HLOOKUP("Quarter"&amp;W$1,APMdata,'1 APM'!$BW134,FALSE),IF($A134="Year to date",HLOOKUP("Year to date"&amp;W$1,APMdata,'1 APM'!$BW134,FALSE),HLOOKUP($C$4&amp;W$1,APMdata,'1 APM'!$BW134,FALSE)))</f>
        <v>2.8066792175579806E-3</v>
      </c>
      <c r="X134" s="205">
        <f>IF($A134="Quarter",HLOOKUP("Quarter"&amp;X$1,APMdata,'1 APM'!$BW134,FALSE),IF($A134="Year to date",HLOOKUP("Year to date"&amp;X$1,APMdata,'1 APM'!$BW134,FALSE),HLOOKUP($C$4&amp;X$1,APMdata,'1 APM'!$BW134,FALSE)))</f>
        <v>2.9474346463223122E-3</v>
      </c>
      <c r="Y134" s="205">
        <f>IF($A134="Quarter",HLOOKUP("Quarter"&amp;Y$1,APMdata,'1 APM'!$BW134,FALSE),IF($A134="Year to date",HLOOKUP("Year to date"&amp;Y$1,APMdata,'1 APM'!$BW134,FALSE),HLOOKUP($C$4&amp;Y$1,APMdata,'1 APM'!$BW134,FALSE)))</f>
        <v>3.4515315329272803E-3</v>
      </c>
      <c r="Z134" s="205">
        <f>IF($A134="Quarter",HLOOKUP("Quarter"&amp;Z$1,APMdata,'1 APM'!$BW134,FALSE),IF($A134="Year to date",HLOOKUP("Year to date"&amp;Z$1,APMdata,'1 APM'!$BW134,FALSE),HLOOKUP($C$4&amp;Z$1,APMdata,'1 APM'!$BW134,FALSE)))</f>
        <v>1.6560698314755725E-3</v>
      </c>
      <c r="AA134" s="205">
        <f>IF($A134="Quarter",HLOOKUP("Quarter"&amp;AA$1,APMdata,'1 APM'!$BW134,FALSE),IF($A134="Year to date",HLOOKUP("Year to date"&amp;AA$1,APMdata,'1 APM'!$BW134,FALSE),HLOOKUP($C$4&amp;AA$1,APMdata,'1 APM'!$BW134,FALSE)))</f>
        <v>4.3E-3</v>
      </c>
      <c r="AB134" s="205">
        <f>IF($A134="Quarter",HLOOKUP("Quarter"&amp;AB$1,APMdata,'1 APM'!$BW134,FALSE),IF($A134="Year to date",HLOOKUP("Year to date"&amp;AB$1,APMdata,'1 APM'!$BW134,FALSE),HLOOKUP($C$4&amp;AB$1,APMdata,'1 APM'!$BW134,FALSE)))</f>
        <v>3.3446415789285637E-3</v>
      </c>
      <c r="AC134" s="205">
        <f>IF($A134="Quarter",HLOOKUP("Quarter"&amp;AC$1,APMdata,'1 APM'!$BW134,FALSE),IF($A134="Year to date",HLOOKUP("Year to date"&amp;AC$1,APMdata,'1 APM'!$BW134,FALSE),HLOOKUP($C$4&amp;AC$1,APMdata,'1 APM'!$BW134,FALSE)))</f>
        <v>2E-3</v>
      </c>
      <c r="AD134" s="205">
        <f>IF($A134="Quarter",HLOOKUP("Quarter"&amp;AD$1,APMdata,'1 APM'!$BW134,FALSE),IF($A134="Year to date",HLOOKUP("Year to date"&amp;AD$1,APMdata,'1 APM'!$BW134,FALSE),HLOOKUP($C$4&amp;AD$1,APMdata,'1 APM'!$BW134,FALSE)))</f>
        <v>7.8301499313202178E-4</v>
      </c>
      <c r="AE134" s="205">
        <f>IF($A134="Quarter",HLOOKUP("Quarter"&amp;AE$1,APMdata,'1 APM'!$BW134,FALSE),IF($A134="Year to date",HLOOKUP("Year to date"&amp;AE$1,APMdata,'1 APM'!$BW134,FALSE),HLOOKUP($C$4&amp;AE$1,APMdata,'1 APM'!$BW134,FALSE)))</f>
        <v>9.4893067693709704E-4</v>
      </c>
      <c r="AF134" s="205"/>
      <c r="AG134" s="199"/>
      <c r="AH134" s="205"/>
      <c r="AI134" s="199"/>
      <c r="AJ134" s="205"/>
      <c r="AK134" s="199"/>
      <c r="AL134" s="205"/>
      <c r="AM134" s="199"/>
      <c r="AN134" s="205"/>
      <c r="AO134" s="199"/>
      <c r="AP134" s="205"/>
      <c r="AQ134" s="199"/>
      <c r="AR134" s="205"/>
      <c r="AS134" s="199"/>
      <c r="AT134" s="205"/>
      <c r="AU134" s="199"/>
      <c r="AV134" s="205"/>
      <c r="AW134" s="199"/>
      <c r="AX134" s="205"/>
      <c r="AY134" s="199"/>
      <c r="AZ134" s="205"/>
      <c r="BA134" s="199"/>
      <c r="BB134" s="205"/>
      <c r="BC134" s="199"/>
      <c r="BD134" s="205"/>
      <c r="BE134" s="199"/>
      <c r="BF134" s="205"/>
      <c r="BG134" s="199"/>
      <c r="BH134" s="199"/>
      <c r="BI134" s="199"/>
      <c r="BJ134" s="199"/>
      <c r="BK134" s="199"/>
      <c r="BL134" s="199"/>
      <c r="BM134" s="199"/>
      <c r="BN134" s="199"/>
      <c r="BO134" s="199"/>
      <c r="BP134" s="199"/>
      <c r="BQ134" s="199"/>
      <c r="BR134" s="199"/>
      <c r="BS134" s="199"/>
      <c r="BT134" s="199"/>
      <c r="BU134" s="199"/>
      <c r="BV134" s="199"/>
      <c r="BW134">
        <v>134</v>
      </c>
    </row>
    <row r="135" spans="1:75" ht="12.75" customHeight="1">
      <c r="B135" s="180"/>
      <c r="C135" s="206"/>
      <c r="D135" s="207"/>
      <c r="E135" s="207"/>
      <c r="F135" s="207"/>
      <c r="G135" s="207"/>
      <c r="H135" s="207"/>
      <c r="I135" s="207"/>
      <c r="J135" s="207"/>
      <c r="K135" s="207"/>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8"/>
      <c r="BE135" s="207"/>
      <c r="BF135" s="207"/>
      <c r="BG135" s="207"/>
      <c r="BH135" s="207"/>
      <c r="BI135" s="207"/>
      <c r="BJ135" s="207"/>
      <c r="BK135" s="207"/>
      <c r="BL135" s="207"/>
      <c r="BM135" s="207"/>
      <c r="BN135" s="207"/>
      <c r="BO135" s="207"/>
      <c r="BP135" s="207"/>
      <c r="BQ135" s="207"/>
      <c r="BR135" s="207"/>
      <c r="BS135" s="207"/>
      <c r="BT135" s="207"/>
      <c r="BU135" s="207"/>
      <c r="BV135" s="207"/>
      <c r="BW135">
        <v>135</v>
      </c>
    </row>
    <row r="136" spans="1:75" ht="12.75" customHeight="1">
      <c r="A136" t="s">
        <v>197</v>
      </c>
      <c r="B136" s="180"/>
      <c r="C136" s="183" t="s">
        <v>268</v>
      </c>
      <c r="D136" s="186">
        <f>IF($A136="Quarter",HLOOKUP("Quarter"&amp;D$1,APMdata,'1 APM'!$BW136,FALSE),IF($A136="Year to date",HLOOKUP("Year to date"&amp;D$1,APMdata,'1 APM'!$BW136,FALSE),HLOOKUP($C$4&amp;D$1,APMdata,'1 APM'!$BW136,FALSE)))</f>
        <v>911.1062619999999</v>
      </c>
      <c r="E136" s="186">
        <f>IF($A136="Quarter",HLOOKUP("Quarter"&amp;E$1,APMdata,'1 APM'!$BW136,FALSE),IF($A136="Year to date",HLOOKUP("Year to date"&amp;E$1,APMdata,'1 APM'!$BW136,FALSE),HLOOKUP($C$4&amp;E$1,APMdata,'1 APM'!$BW136,FALSE)))</f>
        <v>1099.8871080000001</v>
      </c>
      <c r="F136" s="186">
        <f>IF($A136="Quarter",HLOOKUP("Quarter"&amp;F$1,APMdata,'1 APM'!$BW136,FALSE),IF($A136="Year to date",HLOOKUP("Year to date"&amp;F$1,APMdata,'1 APM'!$BW136,FALSE),HLOOKUP($C$4&amp;F$1,APMdata,'1 APM'!$BW136,FALSE)))</f>
        <v>1184.286591</v>
      </c>
      <c r="G136" s="186">
        <f>IF($A136="Quarter",HLOOKUP("Quarter"&amp;G$1,APMdata,'1 APM'!$BW136,FALSE),IF($A136="Year to date",HLOOKUP("Year to date"&amp;G$1,APMdata,'1 APM'!$BW136,FALSE),HLOOKUP($C$4&amp;G$1,APMdata,'1 APM'!$BW136,FALSE)))</f>
        <v>1199.414626</v>
      </c>
      <c r="H136" s="186">
        <f>IF($A136="Quarter",HLOOKUP("Quarter"&amp;H$1,APMdata,'1 APM'!$BW136,FALSE),IF($A136="Year to date",HLOOKUP("Year to date"&amp;H$1,APMdata,'1 APM'!$BW136,FALSE),HLOOKUP($C$4&amp;H$1,APMdata,'1 APM'!$BW136,FALSE)))</f>
        <v>910</v>
      </c>
      <c r="I136" s="186">
        <f>IF($A136="Quarter",HLOOKUP("Quarter"&amp;I$1,APMdata,'1 APM'!$BW136,FALSE),IF($A136="Year to date",HLOOKUP("Year to date"&amp;I$1,APMdata,'1 APM'!$BW136,FALSE),HLOOKUP($C$4&amp;I$1,APMdata,'1 APM'!$BW136,FALSE)))</f>
        <v>839.03234900000007</v>
      </c>
      <c r="J136" s="186">
        <f>IF($A136="Quarter",HLOOKUP("Quarter"&amp;J$1,APMdata,'1 APM'!$BW136,FALSE),IF($A136="Year to date",HLOOKUP("Year to date"&amp;J$1,APMdata,'1 APM'!$BW136,FALSE),HLOOKUP($C$4&amp;J$1,APMdata,'1 APM'!$BW136,FALSE)))</f>
        <v>789.21517799999992</v>
      </c>
      <c r="K136" s="186">
        <f>IF($A136="Quarter",HLOOKUP("Quarter"&amp;K$1,APMdata,'1 APM'!$BW136,FALSE),IF($A136="Year to date",HLOOKUP("Year to date"&amp;K$1,APMdata,'1 APM'!$BW136,FALSE),HLOOKUP($C$4&amp;K$1,APMdata,'1 APM'!$BW136,FALSE)))</f>
        <v>537.99313499999994</v>
      </c>
      <c r="L136" s="186">
        <f>IF($A136="Quarter",HLOOKUP("Quarter"&amp;L$1,APMdata,'1 APM'!$BW136,FALSE),IF($A136="Year to date",HLOOKUP("Year to date"&amp;L$1,APMdata,'1 APM'!$BW136,FALSE),HLOOKUP($C$4&amp;L$1,APMdata,'1 APM'!$BW136,FALSE)))</f>
        <v>435.50012900000002</v>
      </c>
      <c r="M136" s="186">
        <f>IF($A136="Quarter",HLOOKUP("Quarter"&amp;M$1,APMdata,'1 APM'!$BW136,FALSE),IF($A136="Year to date",HLOOKUP("Year to date"&amp;M$1,APMdata,'1 APM'!$BW136,FALSE),HLOOKUP($C$4&amp;M$1,APMdata,'1 APM'!$BW136,FALSE)))</f>
        <v>341.64497599999999</v>
      </c>
      <c r="N136" s="186">
        <f>IF($A136="Quarter",HLOOKUP("Quarter"&amp;N$1,APMdata,'1 APM'!$BW136,FALSE),IF($A136="Year to date",HLOOKUP("Year to date"&amp;N$1,APMdata,'1 APM'!$BW136,FALSE),HLOOKUP($C$4&amp;N$1,APMdata,'1 APM'!$BW136,FALSE)))</f>
        <v>311.78065099999998</v>
      </c>
      <c r="O136" s="186">
        <f>IF($A136="Quarter",HLOOKUP("Quarter"&amp;O$1,APMdata,'1 APM'!$BW136,FALSE),IF($A136="Year to date",HLOOKUP("Year to date"&amp;O$1,APMdata,'1 APM'!$BW136,FALSE),HLOOKUP($C$4&amp;O$1,APMdata,'1 APM'!$BW136,FALSE)))</f>
        <v>332.85615000000001</v>
      </c>
      <c r="P136" s="186">
        <f>IF($A136="Quarter",HLOOKUP("Quarter"&amp;P$1,APMdata,'1 APM'!$BW136,FALSE),IF($A136="Year to date",HLOOKUP("Year to date"&amp;P$1,APMdata,'1 APM'!$BW136,FALSE),HLOOKUP($C$4&amp;P$1,APMdata,'1 APM'!$BW136,FALSE)))</f>
        <v>299.08244200000001</v>
      </c>
      <c r="Q136" s="186">
        <f>IF($A136="Quarter",HLOOKUP("Quarter"&amp;Q$1,APMdata,'1 APM'!$BW136,FALSE),IF($A136="Year to date",HLOOKUP("Year to date"&amp;Q$1,APMdata,'1 APM'!$BW136,FALSE),HLOOKUP($C$4&amp;Q$1,APMdata,'1 APM'!$BW136,FALSE)))</f>
        <v>235.99754999999999</v>
      </c>
      <c r="R136" s="186">
        <f>IF($A136="Quarter",HLOOKUP("Quarter"&amp;R$1,APMdata,'1 APM'!$BW136,FALSE),IF($A136="Year to date",HLOOKUP("Year to date"&amp;R$1,APMdata,'1 APM'!$BW136,FALSE),HLOOKUP($C$4&amp;R$1,APMdata,'1 APM'!$BW136,FALSE)))</f>
        <v>200.59104300000001</v>
      </c>
      <c r="S136" s="186">
        <f>IF($A136="Quarter",HLOOKUP("Quarter"&amp;S$1,APMdata,'1 APM'!$BW136,FALSE),IF($A136="Year to date",HLOOKUP("Year to date"&amp;S$1,APMdata,'1 APM'!$BW136,FALSE),HLOOKUP($C$4&amp;S$1,APMdata,'1 APM'!$BW136,FALSE)))</f>
        <v>229.18702100000002</v>
      </c>
      <c r="T136" s="186">
        <f>IF($A136="Quarter",HLOOKUP("Quarter"&amp;T$1,APMdata,'1 APM'!$BW136,FALSE),IF($A136="Year to date",HLOOKUP("Year to date"&amp;T$1,APMdata,'1 APM'!$BW136,FALSE),HLOOKUP($C$4&amp;T$1,APMdata,'1 APM'!$BW136,FALSE)))</f>
        <v>182.059799</v>
      </c>
      <c r="U136" s="186">
        <f>IF($A136="Quarter",HLOOKUP("Quarter"&amp;U$1,APMdata,'1 APM'!$BW136,FALSE),IF($A136="Year to date",HLOOKUP("Year to date"&amp;U$1,APMdata,'1 APM'!$BW136,FALSE),HLOOKUP($C$4&amp;U$1,APMdata,'1 APM'!$BW136,FALSE)))</f>
        <v>153.69350399999999</v>
      </c>
      <c r="V136" s="186">
        <f>IF($A136="Quarter",HLOOKUP("Quarter"&amp;V$1,APMdata,'1 APM'!$BW136,FALSE),IF($A136="Year to date",HLOOKUP("Year to date"&amp;V$1,APMdata,'1 APM'!$BW136,FALSE),HLOOKUP($C$4&amp;V$1,APMdata,'1 APM'!$BW136,FALSE)))</f>
        <v>288.49350411999995</v>
      </c>
      <c r="W136" s="186">
        <f>IF($A136="Quarter",HLOOKUP("Quarter"&amp;W$1,APMdata,'1 APM'!$BW136,FALSE),IF($A136="Year to date",HLOOKUP("Year to date"&amp;W$1,APMdata,'1 APM'!$BW136,FALSE),HLOOKUP($C$4&amp;W$1,APMdata,'1 APM'!$BW136,FALSE)))</f>
        <v>317.76400000000001</v>
      </c>
      <c r="X136" s="186">
        <f>IF($A136="Quarter",HLOOKUP("Quarter"&amp;X$1,APMdata,'1 APM'!$BW136,FALSE),IF($A136="Year to date",HLOOKUP("Year to date"&amp;X$1,APMdata,'1 APM'!$BW136,FALSE),HLOOKUP($C$4&amp;X$1,APMdata,'1 APM'!$BW136,FALSE)))</f>
        <v>312.49099999999999</v>
      </c>
      <c r="Y136" s="186">
        <f>IF($A136="Quarter",HLOOKUP("Quarter"&amp;Y$1,APMdata,'1 APM'!$BW136,FALSE),IF($A136="Year to date",HLOOKUP("Year to date"&amp;Y$1,APMdata,'1 APM'!$BW136,FALSE),HLOOKUP($C$4&amp;Y$1,APMdata,'1 APM'!$BW136,FALSE)))</f>
        <v>257.31999999999994</v>
      </c>
      <c r="Z136" s="186">
        <f>IF($A136="Quarter",HLOOKUP("Quarter"&amp;Z$1,APMdata,'1 APM'!$BW136,FALSE),IF($A136="Year to date",HLOOKUP("Year to date"&amp;Z$1,APMdata,'1 APM'!$BW136,FALSE),HLOOKUP($C$4&amp;Z$1,APMdata,'1 APM'!$BW136,FALSE)))</f>
        <v>249.59900000000002</v>
      </c>
      <c r="AA136" s="186">
        <f>IF($A136="Quarter",HLOOKUP("Quarter"&amp;AA$1,APMdata,'1 APM'!$BW136,FALSE),IF($A136="Year to date",HLOOKUP("Year to date"&amp;AA$1,APMdata,'1 APM'!$BW136,FALSE),HLOOKUP($C$4&amp;AA$1,APMdata,'1 APM'!$BW136,FALSE)))</f>
        <v>321.29950000000002</v>
      </c>
      <c r="AB136" s="186">
        <f>IF($A136="Quarter",HLOOKUP("Quarter"&amp;AB$1,APMdata,'1 APM'!$BW136,FALSE),IF($A136="Year to date",HLOOKUP("Year to date"&amp;AB$1,APMdata,'1 APM'!$BW136,FALSE),HLOOKUP($C$4&amp;AB$1,APMdata,'1 APM'!$BW136,FALSE)))</f>
        <v>325.07061999999996</v>
      </c>
      <c r="AC136" s="186">
        <f>IF($A136="Quarter",HLOOKUP("Quarter"&amp;AC$1,APMdata,'1 APM'!$BW136,FALSE),IF($A136="Year to date",HLOOKUP("Year to date"&amp;AC$1,APMdata,'1 APM'!$BW136,FALSE),HLOOKUP($C$4&amp;AC$1,APMdata,'1 APM'!$BW136,FALSE)))</f>
        <v>427</v>
      </c>
      <c r="AD136" s="186">
        <f>IF($A136="Quarter",HLOOKUP("Quarter"&amp;AD$1,APMdata,'1 APM'!$BW136,FALSE),IF($A136="Year to date",HLOOKUP("Year to date"&amp;AD$1,APMdata,'1 APM'!$BW136,FALSE),HLOOKUP($C$4&amp;AD$1,APMdata,'1 APM'!$BW136,FALSE)))</f>
        <v>310.01256999999998</v>
      </c>
      <c r="AE136" s="186">
        <f>IF($A136="Quarter",HLOOKUP("Quarter"&amp;AE$1,APMdata,'1 APM'!$BW136,FALSE),IF($A136="Year to date",HLOOKUP("Year to date"&amp;AE$1,APMdata,'1 APM'!$BW136,FALSE),HLOOKUP($C$4&amp;AE$1,APMdata,'1 APM'!$BW136,FALSE)))</f>
        <v>262.34312599999998</v>
      </c>
      <c r="AF136" s="186"/>
      <c r="AG136" s="209"/>
      <c r="AH136" s="186"/>
      <c r="AI136" s="209"/>
      <c r="AJ136" s="186"/>
      <c r="AK136" s="209"/>
      <c r="AL136" s="186"/>
      <c r="AM136" s="209"/>
      <c r="AN136" s="186"/>
      <c r="AO136" s="209"/>
      <c r="AP136" s="186"/>
      <c r="AQ136" s="210"/>
      <c r="AR136" s="186"/>
      <c r="AS136" s="210"/>
      <c r="AT136" s="186"/>
      <c r="AU136" s="210"/>
      <c r="AV136" s="186"/>
      <c r="AW136" s="210"/>
      <c r="AX136" s="186"/>
      <c r="AY136" s="209"/>
      <c r="AZ136" s="186"/>
      <c r="BA136" s="209"/>
      <c r="BB136" s="186"/>
      <c r="BC136" s="191"/>
      <c r="BD136" s="186"/>
      <c r="BE136" s="191"/>
      <c r="BF136" s="186"/>
      <c r="BG136" s="191"/>
      <c r="BH136" s="191"/>
      <c r="BI136" s="191"/>
      <c r="BJ136" s="191"/>
      <c r="BK136" s="191"/>
      <c r="BL136" s="191"/>
      <c r="BM136" s="191"/>
      <c r="BN136" s="191"/>
      <c r="BO136" s="191"/>
      <c r="BP136" s="191"/>
      <c r="BQ136" s="191"/>
      <c r="BR136" s="191"/>
      <c r="BS136" s="191"/>
      <c r="BT136" s="191"/>
      <c r="BU136" s="191"/>
      <c r="BV136" s="191"/>
      <c r="BW136">
        <v>136</v>
      </c>
    </row>
    <row r="137" spans="1:75" ht="12.75" customHeight="1">
      <c r="A137" t="s">
        <v>197</v>
      </c>
      <c r="B137" s="180"/>
      <c r="C137" s="189" t="s">
        <v>269</v>
      </c>
      <c r="D137" s="190">
        <f>IF($A137="Quarter",HLOOKUP("Quarter"&amp;D$1,APMdata,'1 APM'!$BW137,FALSE),IF($A137="Year to date",HLOOKUP("Year to date"&amp;D$1,APMdata,'1 APM'!$BW137,FALSE),HLOOKUP($C$4&amp;D$1,APMdata,'1 APM'!$BW137,FALSE)))</f>
        <v>1713.1384619999999</v>
      </c>
      <c r="E137" s="190">
        <f>IF($A137="Quarter",HLOOKUP("Quarter"&amp;E$1,APMdata,'1 APM'!$BW137,FALSE),IF($A137="Year to date",HLOOKUP("Year to date"&amp;E$1,APMdata,'1 APM'!$BW137,FALSE),HLOOKUP($C$4&amp;E$1,APMdata,'1 APM'!$BW137,FALSE)))</f>
        <v>1654.9535060000001</v>
      </c>
      <c r="F137" s="190">
        <f>IF($A137="Quarter",HLOOKUP("Quarter"&amp;F$1,APMdata,'1 APM'!$BW137,FALSE),IF($A137="Year to date",HLOOKUP("Year to date"&amp;F$1,APMdata,'1 APM'!$BW137,FALSE),HLOOKUP($C$4&amp;F$1,APMdata,'1 APM'!$BW137,FALSE)))</f>
        <v>1783.4200851999999</v>
      </c>
      <c r="G137" s="190">
        <f>IF($A137="Quarter",HLOOKUP("Quarter"&amp;G$1,APMdata,'1 APM'!$BW137,FALSE),IF($A137="Year to date",HLOOKUP("Year to date"&amp;G$1,APMdata,'1 APM'!$BW137,FALSE),HLOOKUP($C$4&amp;G$1,APMdata,'1 APM'!$BW137,FALSE)))</f>
        <v>1489.2093149999998</v>
      </c>
      <c r="H137" s="190">
        <f>IF($A137="Quarter",HLOOKUP("Quarter"&amp;H$1,APMdata,'1 APM'!$BW137,FALSE),IF($A137="Year to date",HLOOKUP("Year to date"&amp;H$1,APMdata,'1 APM'!$BW137,FALSE),HLOOKUP($C$4&amp;H$1,APMdata,'1 APM'!$BW137,FALSE)))</f>
        <v>1360</v>
      </c>
      <c r="I137" s="190">
        <f>IF($A137="Quarter",HLOOKUP("Quarter"&amp;I$1,APMdata,'1 APM'!$BW137,FALSE),IF($A137="Year to date",HLOOKUP("Year to date"&amp;I$1,APMdata,'1 APM'!$BW137,FALSE),HLOOKUP($C$4&amp;I$1,APMdata,'1 APM'!$BW137,FALSE)))</f>
        <v>1099.3013859999999</v>
      </c>
      <c r="J137" s="190">
        <f>IF($A137="Quarter",HLOOKUP("Quarter"&amp;J$1,APMdata,'1 APM'!$BW137,FALSE),IF($A137="Year to date",HLOOKUP("Year to date"&amp;J$1,APMdata,'1 APM'!$BW137,FALSE),HLOOKUP($C$4&amp;J$1,APMdata,'1 APM'!$BW137,FALSE)))</f>
        <v>1100.9528789999999</v>
      </c>
      <c r="K137" s="190">
        <f>IF($A137="Quarter",HLOOKUP("Quarter"&amp;K$1,APMdata,'1 APM'!$BW137,FALSE),IF($A137="Year to date",HLOOKUP("Year to date"&amp;K$1,APMdata,'1 APM'!$BW137,FALSE),HLOOKUP($C$4&amp;K$1,APMdata,'1 APM'!$BW137,FALSE)))</f>
        <v>1256.1709919999998</v>
      </c>
      <c r="L137" s="190">
        <f>IF($A137="Quarter",HLOOKUP("Quarter"&amp;L$1,APMdata,'1 APM'!$BW137,FALSE),IF($A137="Year to date",HLOOKUP("Year to date"&amp;L$1,APMdata,'1 APM'!$BW137,FALSE),HLOOKUP($C$4&amp;L$1,APMdata,'1 APM'!$BW137,FALSE)))</f>
        <v>1509.389864</v>
      </c>
      <c r="M137" s="190">
        <f>IF($A137="Quarter",HLOOKUP("Quarter"&amp;M$1,APMdata,'1 APM'!$BW137,FALSE),IF($A137="Year to date",HLOOKUP("Year to date"&amp;M$1,APMdata,'1 APM'!$BW137,FALSE),HLOOKUP($C$4&amp;M$1,APMdata,'1 APM'!$BW137,FALSE)))</f>
        <v>1423.8508459999998</v>
      </c>
      <c r="N137" s="190">
        <f>IF($A137="Quarter",HLOOKUP("Quarter"&amp;N$1,APMdata,'1 APM'!$BW137,FALSE),IF($A137="Year to date",HLOOKUP("Year to date"&amp;N$1,APMdata,'1 APM'!$BW137,FALSE),HLOOKUP($C$4&amp;N$1,APMdata,'1 APM'!$BW137,FALSE)))</f>
        <v>1402.8489460000001</v>
      </c>
      <c r="O137" s="190">
        <f>IF($A137="Quarter",HLOOKUP("Quarter"&amp;O$1,APMdata,'1 APM'!$BW137,FALSE),IF($A137="Year to date",HLOOKUP("Year to date"&amp;O$1,APMdata,'1 APM'!$BW137,FALSE),HLOOKUP($C$4&amp;O$1,APMdata,'1 APM'!$BW137,FALSE)))</f>
        <v>1484.1003169999999</v>
      </c>
      <c r="P137" s="190">
        <f>IF($A137="Quarter",HLOOKUP("Quarter"&amp;P$1,APMdata,'1 APM'!$BW137,FALSE),IF($A137="Year to date",HLOOKUP("Year to date"&amp;P$1,APMdata,'1 APM'!$BW137,FALSE),HLOOKUP($C$4&amp;P$1,APMdata,'1 APM'!$BW137,FALSE)))</f>
        <v>1027.96315</v>
      </c>
      <c r="Q137" s="190">
        <f>IF($A137="Quarter",HLOOKUP("Quarter"&amp;Q$1,APMdata,'1 APM'!$BW137,FALSE),IF($A137="Year to date",HLOOKUP("Year to date"&amp;Q$1,APMdata,'1 APM'!$BW137,FALSE),HLOOKUP($C$4&amp;Q$1,APMdata,'1 APM'!$BW137,FALSE)))</f>
        <v>491.701234</v>
      </c>
      <c r="R137" s="190">
        <f>IF($A137="Quarter",HLOOKUP("Quarter"&amp;R$1,APMdata,'1 APM'!$BW137,FALSE),IF($A137="Year to date",HLOOKUP("Year to date"&amp;R$1,APMdata,'1 APM'!$BW137,FALSE),HLOOKUP($C$4&amp;R$1,APMdata,'1 APM'!$BW137,FALSE)))</f>
        <v>440.94187699999998</v>
      </c>
      <c r="S137" s="190">
        <f>IF($A137="Quarter",HLOOKUP("Quarter"&amp;S$1,APMdata,'1 APM'!$BW137,FALSE),IF($A137="Year to date",HLOOKUP("Year to date"&amp;S$1,APMdata,'1 APM'!$BW137,FALSE),HLOOKUP($C$4&amp;S$1,APMdata,'1 APM'!$BW137,FALSE)))</f>
        <v>301.27171199999998</v>
      </c>
      <c r="T137" s="190">
        <f>IF($A137="Quarter",HLOOKUP("Quarter"&amp;T$1,APMdata,'1 APM'!$BW137,FALSE),IF($A137="Year to date",HLOOKUP("Year to date"&amp;T$1,APMdata,'1 APM'!$BW137,FALSE),HLOOKUP($C$4&amp;T$1,APMdata,'1 APM'!$BW137,FALSE)))</f>
        <v>349.58300000000003</v>
      </c>
      <c r="U137" s="190">
        <f>IF($A137="Quarter",HLOOKUP("Quarter"&amp;U$1,APMdata,'1 APM'!$BW137,FALSE),IF($A137="Year to date",HLOOKUP("Year to date"&amp;U$1,APMdata,'1 APM'!$BW137,FALSE),HLOOKUP($C$4&amp;U$1,APMdata,'1 APM'!$BW137,FALSE)))</f>
        <v>336.32558600000004</v>
      </c>
      <c r="V137" s="190">
        <f>IF($A137="Quarter",HLOOKUP("Quarter"&amp;V$1,APMdata,'1 APM'!$BW137,FALSE),IF($A137="Year to date",HLOOKUP("Year to date"&amp;V$1,APMdata,'1 APM'!$BW137,FALSE),HLOOKUP($C$4&amp;V$1,APMdata,'1 APM'!$BW137,FALSE)))</f>
        <v>270.22658273999997</v>
      </c>
      <c r="W137" s="190">
        <f>IF($A137="Quarter",HLOOKUP("Quarter"&amp;W$1,APMdata,'1 APM'!$BW137,FALSE),IF($A137="Year to date",HLOOKUP("Year to date"&amp;W$1,APMdata,'1 APM'!$BW137,FALSE),HLOOKUP($C$4&amp;W$1,APMdata,'1 APM'!$BW137,FALSE)))</f>
        <v>297.05399999999997</v>
      </c>
      <c r="X137" s="190">
        <f>IF($A137="Quarter",HLOOKUP("Quarter"&amp;X$1,APMdata,'1 APM'!$BW137,FALSE),IF($A137="Year to date",HLOOKUP("Year to date"&amp;X$1,APMdata,'1 APM'!$BW137,FALSE),HLOOKUP($C$4&amp;X$1,APMdata,'1 APM'!$BW137,FALSE)))</f>
        <v>308.86146199999996</v>
      </c>
      <c r="Y137" s="190">
        <f>IF($A137="Quarter",HLOOKUP("Quarter"&amp;Y$1,APMdata,'1 APM'!$BW137,FALSE),IF($A137="Year to date",HLOOKUP("Year to date"&amp;Y$1,APMdata,'1 APM'!$BW137,FALSE),HLOOKUP($C$4&amp;Y$1,APMdata,'1 APM'!$BW137,FALSE)))</f>
        <v>347.75700000000001</v>
      </c>
      <c r="Z137" s="190">
        <f>IF($A137="Quarter",HLOOKUP("Quarter"&amp;Z$1,APMdata,'1 APM'!$BW137,FALSE),IF($A137="Year to date",HLOOKUP("Year to date"&amp;Z$1,APMdata,'1 APM'!$BW137,FALSE),HLOOKUP($C$4&amp;Z$1,APMdata,'1 APM'!$BW137,FALSE)))</f>
        <v>139.36000000000001</v>
      </c>
      <c r="AA137" s="190">
        <f>IF($A137="Quarter",HLOOKUP("Quarter"&amp;AA$1,APMdata,'1 APM'!$BW137,FALSE),IF($A137="Year to date",HLOOKUP("Year to date"&amp;AA$1,APMdata,'1 APM'!$BW137,FALSE),HLOOKUP($C$4&amp;AA$1,APMdata,'1 APM'!$BW137,FALSE)))</f>
        <v>353.721</v>
      </c>
      <c r="AB137" s="190">
        <f>IF($A137="Quarter",HLOOKUP("Quarter"&amp;AB$1,APMdata,'1 APM'!$BW137,FALSE),IF($A137="Year to date",HLOOKUP("Year to date"&amp;AB$1,APMdata,'1 APM'!$BW137,FALSE),HLOOKUP($C$4&amp;AB$1,APMdata,'1 APM'!$BW137,FALSE)))</f>
        <v>265.03777300000002</v>
      </c>
      <c r="AC137" s="190">
        <f>IF($A137="Quarter",HLOOKUP("Quarter"&amp;AC$1,APMdata,'1 APM'!$BW137,FALSE),IF($A137="Year to date",HLOOKUP("Year to date"&amp;AC$1,APMdata,'1 APM'!$BW137,FALSE),HLOOKUP($C$4&amp;AC$1,APMdata,'1 APM'!$BW137,FALSE)))</f>
        <v>131</v>
      </c>
      <c r="AD137" s="190">
        <f>IF($A137="Quarter",HLOOKUP("Quarter"&amp;AD$1,APMdata,'1 APM'!$BW137,FALSE),IF($A137="Year to date",HLOOKUP("Year to date"&amp;AD$1,APMdata,'1 APM'!$BW137,FALSE),HLOOKUP($C$4&amp;AD$1,APMdata,'1 APM'!$BW137,FALSE)))</f>
        <v>51.223824</v>
      </c>
      <c r="AE137" s="190">
        <f>IF($A137="Quarter",HLOOKUP("Quarter"&amp;AE$1,APMdata,'1 APM'!$BW137,FALSE),IF($A137="Year to date",HLOOKUP("Year to date"&amp;AE$1,APMdata,'1 APM'!$BW137,FALSE),HLOOKUP($C$4&amp;AE$1,APMdata,'1 APM'!$BW137,FALSE)))</f>
        <v>62.184789000000002</v>
      </c>
      <c r="AF137" s="190"/>
      <c r="AG137" s="211"/>
      <c r="AH137" s="190"/>
      <c r="AI137" s="211"/>
      <c r="AJ137" s="190"/>
      <c r="AK137" s="211"/>
      <c r="AL137" s="190"/>
      <c r="AM137" s="211"/>
      <c r="AN137" s="190"/>
      <c r="AO137" s="211"/>
      <c r="AP137" s="190"/>
      <c r="AQ137" s="212"/>
      <c r="AR137" s="190"/>
      <c r="AS137" s="212"/>
      <c r="AT137" s="190"/>
      <c r="AU137" s="212"/>
      <c r="AV137" s="190"/>
      <c r="AW137" s="212"/>
      <c r="AX137" s="190"/>
      <c r="AY137" s="211"/>
      <c r="AZ137" s="190"/>
      <c r="BA137" s="211"/>
      <c r="BB137" s="190"/>
      <c r="BC137" s="201"/>
      <c r="BD137" s="190"/>
      <c r="BE137" s="201"/>
      <c r="BF137" s="190"/>
      <c r="BG137" s="201"/>
      <c r="BH137" s="201"/>
      <c r="BI137" s="201"/>
      <c r="BJ137" s="201"/>
      <c r="BK137" s="201"/>
      <c r="BL137" s="201"/>
      <c r="BM137" s="201"/>
      <c r="BN137" s="201"/>
      <c r="BO137" s="201"/>
      <c r="BP137" s="201"/>
      <c r="BQ137" s="201"/>
      <c r="BR137" s="201"/>
      <c r="BS137" s="201"/>
      <c r="BT137" s="201"/>
      <c r="BU137" s="201"/>
      <c r="BV137" s="201"/>
      <c r="BW137">
        <v>137</v>
      </c>
    </row>
    <row r="138" spans="1:75" ht="12.75" customHeight="1">
      <c r="A138" t="s">
        <v>197</v>
      </c>
      <c r="B138" s="180"/>
      <c r="C138" s="197" t="s">
        <v>270</v>
      </c>
      <c r="D138" s="186">
        <f>IF($A138="Quarter",HLOOKUP("Quarter"&amp;D$1,APMdata,'1 APM'!$BW138,FALSE),IF($A138="Year to date",HLOOKUP("Year to date"&amp;D$1,APMdata,'1 APM'!$BW138,FALSE),HLOOKUP($C$4&amp;D$1,APMdata,'1 APM'!$BW138,FALSE)))</f>
        <v>2624.2447239999997</v>
      </c>
      <c r="E138" s="186">
        <f>IF($A138="Quarter",HLOOKUP("Quarter"&amp;E$1,APMdata,'1 APM'!$BW138,FALSE),IF($A138="Year to date",HLOOKUP("Year to date"&amp;E$1,APMdata,'1 APM'!$BW138,FALSE),HLOOKUP($C$4&amp;E$1,APMdata,'1 APM'!$BW138,FALSE)))</f>
        <v>2754.8406140000002</v>
      </c>
      <c r="F138" s="186">
        <f>IF($A138="Quarter",HLOOKUP("Quarter"&amp;F$1,APMdata,'1 APM'!$BW138,FALSE),IF($A138="Year to date",HLOOKUP("Year to date"&amp;F$1,APMdata,'1 APM'!$BW138,FALSE),HLOOKUP($C$4&amp;F$1,APMdata,'1 APM'!$BW138,FALSE)))</f>
        <v>2967.7066761999999</v>
      </c>
      <c r="G138" s="186">
        <f>IF($A138="Quarter",HLOOKUP("Quarter"&amp;G$1,APMdata,'1 APM'!$BW138,FALSE),IF($A138="Year to date",HLOOKUP("Year to date"&amp;G$1,APMdata,'1 APM'!$BW138,FALSE),HLOOKUP($C$4&amp;G$1,APMdata,'1 APM'!$BW138,FALSE)))</f>
        <v>2688.6239409999998</v>
      </c>
      <c r="H138" s="186">
        <f>IF($A138="Quarter",HLOOKUP("Quarter"&amp;H$1,APMdata,'1 APM'!$BW138,FALSE),IF($A138="Year to date",HLOOKUP("Year to date"&amp;H$1,APMdata,'1 APM'!$BW138,FALSE),HLOOKUP($C$4&amp;H$1,APMdata,'1 APM'!$BW138,FALSE)))</f>
        <v>2270</v>
      </c>
      <c r="I138" s="186">
        <f>IF($A138="Quarter",HLOOKUP("Quarter"&amp;I$1,APMdata,'1 APM'!$BW138,FALSE),IF($A138="Year to date",HLOOKUP("Year to date"&amp;I$1,APMdata,'1 APM'!$BW138,FALSE),HLOOKUP($C$4&amp;I$1,APMdata,'1 APM'!$BW138,FALSE)))</f>
        <v>1938.3337349999999</v>
      </c>
      <c r="J138" s="186">
        <f>IF($A138="Quarter",HLOOKUP("Quarter"&amp;J$1,APMdata,'1 APM'!$BW138,FALSE),IF($A138="Year to date",HLOOKUP("Year to date"&amp;J$1,APMdata,'1 APM'!$BW138,FALSE),HLOOKUP($C$4&amp;J$1,APMdata,'1 APM'!$BW138,FALSE)))</f>
        <v>1890.1680569999999</v>
      </c>
      <c r="K138" s="186">
        <f>IF($A138="Quarter",HLOOKUP("Quarter"&amp;K$1,APMdata,'1 APM'!$BW138,FALSE),IF($A138="Year to date",HLOOKUP("Year to date"&amp;K$1,APMdata,'1 APM'!$BW138,FALSE),HLOOKUP($C$4&amp;K$1,APMdata,'1 APM'!$BW138,FALSE)))</f>
        <v>1794.1641269999998</v>
      </c>
      <c r="L138" s="186">
        <f>IF($A138="Quarter",HLOOKUP("Quarter"&amp;L$1,APMdata,'1 APM'!$BW138,FALSE),IF($A138="Year to date",HLOOKUP("Year to date"&amp;L$1,APMdata,'1 APM'!$BW138,FALSE),HLOOKUP($C$4&amp;L$1,APMdata,'1 APM'!$BW138,FALSE)))</f>
        <v>1944.889993</v>
      </c>
      <c r="M138" s="186">
        <f>IF($A138="Quarter",HLOOKUP("Quarter"&amp;M$1,APMdata,'1 APM'!$BW138,FALSE),IF($A138="Year to date",HLOOKUP("Year to date"&amp;M$1,APMdata,'1 APM'!$BW138,FALSE),HLOOKUP($C$4&amp;M$1,APMdata,'1 APM'!$BW138,FALSE)))</f>
        <v>1765.4958219999999</v>
      </c>
      <c r="N138" s="186">
        <f>IF($A138="Quarter",HLOOKUP("Quarter"&amp;N$1,APMdata,'1 APM'!$BW138,FALSE),IF($A138="Year to date",HLOOKUP("Year to date"&amp;N$1,APMdata,'1 APM'!$BW138,FALSE),HLOOKUP($C$4&amp;N$1,APMdata,'1 APM'!$BW138,FALSE)))</f>
        <v>1714.6295970000001</v>
      </c>
      <c r="O138" s="186">
        <f>IF($A138="Quarter",HLOOKUP("Quarter"&amp;O$1,APMdata,'1 APM'!$BW138,FALSE),IF($A138="Year to date",HLOOKUP("Year to date"&amp;O$1,APMdata,'1 APM'!$BW138,FALSE),HLOOKUP($C$4&amp;O$1,APMdata,'1 APM'!$BW138,FALSE)))</f>
        <v>1816.956467</v>
      </c>
      <c r="P138" s="186">
        <f>IF($A138="Quarter",HLOOKUP("Quarter"&amp;P$1,APMdata,'1 APM'!$BW138,FALSE),IF($A138="Year to date",HLOOKUP("Year to date"&amp;P$1,APMdata,'1 APM'!$BW138,FALSE),HLOOKUP($C$4&amp;P$1,APMdata,'1 APM'!$BW138,FALSE)))</f>
        <v>1327.0455919999999</v>
      </c>
      <c r="Q138" s="186">
        <f>IF($A138="Quarter",HLOOKUP("Quarter"&amp;Q$1,APMdata,'1 APM'!$BW138,FALSE),IF($A138="Year to date",HLOOKUP("Year to date"&amp;Q$1,APMdata,'1 APM'!$BW138,FALSE),HLOOKUP($C$4&amp;Q$1,APMdata,'1 APM'!$BW138,FALSE)))</f>
        <v>727.69878399999993</v>
      </c>
      <c r="R138" s="186">
        <f>IF($A138="Quarter",HLOOKUP("Quarter"&amp;R$1,APMdata,'1 APM'!$BW138,FALSE),IF($A138="Year to date",HLOOKUP("Year to date"&amp;R$1,APMdata,'1 APM'!$BW138,FALSE),HLOOKUP($C$4&amp;R$1,APMdata,'1 APM'!$BW138,FALSE)))</f>
        <v>641.53291999999999</v>
      </c>
      <c r="S138" s="186">
        <f>IF($A138="Quarter",HLOOKUP("Quarter"&amp;S$1,APMdata,'1 APM'!$BW138,FALSE),IF($A138="Year to date",HLOOKUP("Year to date"&amp;S$1,APMdata,'1 APM'!$BW138,FALSE),HLOOKUP($C$4&amp;S$1,APMdata,'1 APM'!$BW138,FALSE)))</f>
        <v>530.45873299999994</v>
      </c>
      <c r="T138" s="186">
        <f>IF($A138="Quarter",HLOOKUP("Quarter"&amp;T$1,APMdata,'1 APM'!$BW138,FALSE),IF($A138="Year to date",HLOOKUP("Year to date"&amp;T$1,APMdata,'1 APM'!$BW138,FALSE),HLOOKUP($C$4&amp;T$1,APMdata,'1 APM'!$BW138,FALSE)))</f>
        <v>531.64279899999997</v>
      </c>
      <c r="U138" s="186">
        <f>IF($A138="Quarter",HLOOKUP("Quarter"&amp;U$1,APMdata,'1 APM'!$BW138,FALSE),IF($A138="Year to date",HLOOKUP("Year to date"&amp;U$1,APMdata,'1 APM'!$BW138,FALSE),HLOOKUP($C$4&amp;U$1,APMdata,'1 APM'!$BW138,FALSE)))</f>
        <v>490.01909000000001</v>
      </c>
      <c r="V138" s="186">
        <f>IF($A138="Quarter",HLOOKUP("Quarter"&amp;V$1,APMdata,'1 APM'!$BW138,FALSE),IF($A138="Year to date",HLOOKUP("Year to date"&amp;V$1,APMdata,'1 APM'!$BW138,FALSE),HLOOKUP($C$4&amp;V$1,APMdata,'1 APM'!$BW138,FALSE)))</f>
        <v>558.72008685999992</v>
      </c>
      <c r="W138" s="186">
        <f>IF($A138="Quarter",HLOOKUP("Quarter"&amp;W$1,APMdata,'1 APM'!$BW138,FALSE),IF($A138="Year to date",HLOOKUP("Year to date"&amp;W$1,APMdata,'1 APM'!$BW138,FALSE),HLOOKUP($C$4&amp;W$1,APMdata,'1 APM'!$BW138,FALSE)))</f>
        <v>614.81799999999998</v>
      </c>
      <c r="X138" s="186">
        <f>IF($A138="Quarter",HLOOKUP("Quarter"&amp;X$1,APMdata,'1 APM'!$BW138,FALSE),IF($A138="Year to date",HLOOKUP("Year to date"&amp;X$1,APMdata,'1 APM'!$BW138,FALSE),HLOOKUP($C$4&amp;X$1,APMdata,'1 APM'!$BW138,FALSE)))</f>
        <v>621.35246199999995</v>
      </c>
      <c r="Y138" s="186">
        <f>IF($A138="Quarter",HLOOKUP("Quarter"&amp;Y$1,APMdata,'1 APM'!$BW138,FALSE),IF($A138="Year to date",HLOOKUP("Year to date"&amp;Y$1,APMdata,'1 APM'!$BW138,FALSE),HLOOKUP($C$4&amp;Y$1,APMdata,'1 APM'!$BW138,FALSE)))</f>
        <v>605.077</v>
      </c>
      <c r="Z138" s="186">
        <f>IF($A138="Quarter",HLOOKUP("Quarter"&amp;Z$1,APMdata,'1 APM'!$BW138,FALSE),IF($A138="Year to date",HLOOKUP("Year to date"&amp;Z$1,APMdata,'1 APM'!$BW138,FALSE),HLOOKUP($C$4&amp;Z$1,APMdata,'1 APM'!$BW138,FALSE)))</f>
        <v>388.95900000000006</v>
      </c>
      <c r="AA138" s="186">
        <f>IF($A138="Quarter",HLOOKUP("Quarter"&amp;AA$1,APMdata,'1 APM'!$BW138,FALSE),IF($A138="Year to date",HLOOKUP("Year to date"&amp;AA$1,APMdata,'1 APM'!$BW138,FALSE),HLOOKUP($C$4&amp;AA$1,APMdata,'1 APM'!$BW138,FALSE)))</f>
        <v>675.02049999999997</v>
      </c>
      <c r="AB138" s="186">
        <f>IF($A138="Quarter",HLOOKUP("Quarter"&amp;AB$1,APMdata,'1 APM'!$BW138,FALSE),IF($A138="Year to date",HLOOKUP("Year to date"&amp;AB$1,APMdata,'1 APM'!$BW138,FALSE),HLOOKUP($C$4&amp;AB$1,APMdata,'1 APM'!$BW138,FALSE)))</f>
        <v>590.10839299999998</v>
      </c>
      <c r="AC138" s="186">
        <f>IF($A138="Quarter",HLOOKUP("Quarter"&amp;AC$1,APMdata,'1 APM'!$BW138,FALSE),IF($A138="Year to date",HLOOKUP("Year to date"&amp;AC$1,APMdata,'1 APM'!$BW138,FALSE),HLOOKUP($C$4&amp;AC$1,APMdata,'1 APM'!$BW138,FALSE)))</f>
        <v>558</v>
      </c>
      <c r="AD138" s="186">
        <f>IF($A138="Quarter",HLOOKUP("Quarter"&amp;AD$1,APMdata,'1 APM'!$BW138,FALSE),IF($A138="Year to date",HLOOKUP("Year to date"&amp;AD$1,APMdata,'1 APM'!$BW138,FALSE),HLOOKUP($C$4&amp;AD$1,APMdata,'1 APM'!$BW138,FALSE)))</f>
        <v>361.23639399999996</v>
      </c>
      <c r="AE138" s="186">
        <f>IF($A138="Quarter",HLOOKUP("Quarter"&amp;AE$1,APMdata,'1 APM'!$BW138,FALSE),IF($A138="Year to date",HLOOKUP("Year to date"&amp;AE$1,APMdata,'1 APM'!$BW138,FALSE),HLOOKUP($C$4&amp;AE$1,APMdata,'1 APM'!$BW138,FALSE)))</f>
        <v>324.52791500000001</v>
      </c>
      <c r="AF138" s="186"/>
      <c r="AG138" s="209"/>
      <c r="AH138" s="186"/>
      <c r="AI138" s="209"/>
      <c r="AJ138" s="186"/>
      <c r="AK138" s="209"/>
      <c r="AL138" s="186"/>
      <c r="AM138" s="209"/>
      <c r="AN138" s="186"/>
      <c r="AO138" s="209"/>
      <c r="AP138" s="186"/>
      <c r="AQ138" s="210"/>
      <c r="AR138" s="186"/>
      <c r="AS138" s="210"/>
      <c r="AT138" s="186"/>
      <c r="AU138" s="210"/>
      <c r="AV138" s="186"/>
      <c r="AW138" s="210"/>
      <c r="AX138" s="186"/>
      <c r="AY138" s="209"/>
      <c r="AZ138" s="186"/>
      <c r="BA138" s="209"/>
      <c r="BB138" s="186"/>
      <c r="BC138" s="209"/>
      <c r="BD138" s="186"/>
      <c r="BE138" s="209"/>
      <c r="BF138" s="186"/>
      <c r="BG138" s="209"/>
      <c r="BH138" s="209"/>
      <c r="BI138" s="209"/>
      <c r="BJ138" s="209"/>
      <c r="BK138" s="209"/>
      <c r="BL138" s="209"/>
      <c r="BM138" s="209"/>
      <c r="BN138" s="209"/>
      <c r="BO138" s="209"/>
      <c r="BP138" s="209"/>
      <c r="BQ138" s="209"/>
      <c r="BR138" s="209"/>
      <c r="BS138" s="209"/>
      <c r="BT138" s="209"/>
      <c r="BU138" s="209"/>
      <c r="BV138" s="209"/>
      <c r="BW138">
        <v>138</v>
      </c>
    </row>
    <row r="139" spans="1:75" ht="12.75" customHeight="1">
      <c r="A139" t="s">
        <v>197</v>
      </c>
      <c r="B139" s="180"/>
      <c r="C139" s="183" t="s">
        <v>258</v>
      </c>
      <c r="D139" s="186">
        <f>IF($A139="Quarter",HLOOKUP("Quarter"&amp;D$1,APMdata,'1 APM'!$BW139,FALSE),IF($A139="Year to date",HLOOKUP("Year to date"&amp;D$1,APMdata,'1 APM'!$BW139,FALSE),HLOOKUP($C$4&amp;D$1,APMdata,'1 APM'!$BW139,FALSE)))</f>
        <v>164441.76359414891</v>
      </c>
      <c r="E139" s="186">
        <f>IF($A139="Quarter",HLOOKUP("Quarter"&amp;E$1,APMdata,'1 APM'!$BW139,FALSE),IF($A139="Year to date",HLOOKUP("Year to date"&amp;E$1,APMdata,'1 APM'!$BW139,FALSE),HLOOKUP($C$4&amp;E$1,APMdata,'1 APM'!$BW139,FALSE)))</f>
        <v>163026.59277181001</v>
      </c>
      <c r="F139" s="186">
        <f>IF($A139="Quarter",HLOOKUP("Quarter"&amp;F$1,APMdata,'1 APM'!$BW139,FALSE),IF($A139="Year to date",HLOOKUP("Year to date"&amp;F$1,APMdata,'1 APM'!$BW139,FALSE),HLOOKUP($C$4&amp;F$1,APMdata,'1 APM'!$BW139,FALSE)))</f>
        <v>160967.03504501138</v>
      </c>
      <c r="G139" s="186">
        <f>IF($A139="Quarter",HLOOKUP("Quarter"&amp;G$1,APMdata,'1 APM'!$BW139,FALSE),IF($A139="Year to date",HLOOKUP("Year to date"&amp;G$1,APMdata,'1 APM'!$BW139,FALSE),HLOOKUP($C$4&amp;G$1,APMdata,'1 APM'!$BW139,FALSE)))</f>
        <v>160653.43</v>
      </c>
      <c r="H139" s="186">
        <f>IF($A139="Quarter",HLOOKUP("Quarter"&amp;H$1,APMdata,'1 APM'!$BW139,FALSE),IF($A139="Year to date",HLOOKUP("Year to date"&amp;H$1,APMdata,'1 APM'!$BW139,FALSE),HLOOKUP($C$4&amp;H$1,APMdata,'1 APM'!$BW139,FALSE)))</f>
        <v>158262</v>
      </c>
      <c r="I139" s="186">
        <f>IF($A139="Quarter",HLOOKUP("Quarter"&amp;I$1,APMdata,'1 APM'!$BW139,FALSE),IF($A139="Year to date",HLOOKUP("Year to date"&amp;I$1,APMdata,'1 APM'!$BW139,FALSE),HLOOKUP($C$4&amp;I$1,APMdata,'1 APM'!$BW139,FALSE)))</f>
        <v>158953.78</v>
      </c>
      <c r="J139" s="186">
        <f>IF($A139="Quarter",HLOOKUP("Quarter"&amp;J$1,APMdata,'1 APM'!$BW139,FALSE),IF($A139="Year to date",HLOOKUP("Year to date"&amp;J$1,APMdata,'1 APM'!$BW139,FALSE),HLOOKUP($C$4&amp;J$1,APMdata,'1 APM'!$BW139,FALSE)))</f>
        <v>159357.73713387991</v>
      </c>
      <c r="K139" s="186">
        <f>IF($A139="Quarter",HLOOKUP("Quarter"&amp;K$1,APMdata,'1 APM'!$BW139,FALSE),IF($A139="Year to date",HLOOKUP("Year to date"&amp;K$1,APMdata,'1 APM'!$BW139,FALSE),HLOOKUP($C$4&amp;K$1,APMdata,'1 APM'!$BW139,FALSE)))</f>
        <v>138558.47607403001</v>
      </c>
      <c r="L139" s="186">
        <f>IF($A139="Quarter",HLOOKUP("Quarter"&amp;L$1,APMdata,'1 APM'!$BW139,FALSE),IF($A139="Year to date",HLOOKUP("Year to date"&amp;L$1,APMdata,'1 APM'!$BW139,FALSE),HLOOKUP($C$4&amp;L$1,APMdata,'1 APM'!$BW139,FALSE)))</f>
        <v>138508.79931744994</v>
      </c>
      <c r="M139" s="186">
        <f>IF($A139="Quarter",HLOOKUP("Quarter"&amp;M$1,APMdata,'1 APM'!$BW139,FALSE),IF($A139="Year to date",HLOOKUP("Year to date"&amp;M$1,APMdata,'1 APM'!$BW139,FALSE),HLOOKUP($C$4&amp;M$1,APMdata,'1 APM'!$BW139,FALSE)))</f>
        <v>134464.84167147998</v>
      </c>
      <c r="N139" s="186">
        <f>IF($A139="Quarter",HLOOKUP("Quarter"&amp;N$1,APMdata,'1 APM'!$BW139,FALSE),IF($A139="Year to date",HLOOKUP("Year to date"&amp;N$1,APMdata,'1 APM'!$BW139,FALSE),HLOOKUP($C$4&amp;N$1,APMdata,'1 APM'!$BW139,FALSE)))</f>
        <v>133680.77901379997</v>
      </c>
      <c r="O139" s="186">
        <f>IF($A139="Quarter",HLOOKUP("Quarter"&amp;O$1,APMdata,'1 APM'!$BW139,FALSE),IF($A139="Year to date",HLOOKUP("Year to date"&amp;O$1,APMdata,'1 APM'!$BW139,FALSE),HLOOKUP($C$4&amp;O$1,APMdata,'1 APM'!$BW139,FALSE)))</f>
        <v>132726.24851072973</v>
      </c>
      <c r="P139" s="186">
        <f>IF($A139="Quarter",HLOOKUP("Quarter"&amp;P$1,APMdata,'1 APM'!$BW139,FALSE),IF($A139="Year to date",HLOOKUP("Year to date"&amp;P$1,APMdata,'1 APM'!$BW139,FALSE),HLOOKUP($C$4&amp;P$1,APMdata,'1 APM'!$BW139,FALSE)))</f>
        <v>130814.26414567999</v>
      </c>
      <c r="Q139" s="186">
        <f>IF($A139="Quarter",HLOOKUP("Quarter"&amp;Q$1,APMdata,'1 APM'!$BW139,FALSE),IF($A139="Year to date",HLOOKUP("Year to date"&amp;Q$1,APMdata,'1 APM'!$BW139,FALSE),HLOOKUP($C$4&amp;Q$1,APMdata,'1 APM'!$BW139,FALSE)))</f>
        <v>127895.85782498002</v>
      </c>
      <c r="R139" s="186">
        <f>IF($A139="Quarter",HLOOKUP("Quarter"&amp;R$1,APMdata,'1 APM'!$BW139,FALSE),IF($A139="Year to date",HLOOKUP("Year to date"&amp;R$1,APMdata,'1 APM'!$BW139,FALSE),HLOOKUP($C$4&amp;R$1,APMdata,'1 APM'!$BW139,FALSE)))</f>
        <v>130850.89922363999</v>
      </c>
      <c r="S139" s="186">
        <f>IF($A139="Quarter",HLOOKUP("Quarter"&amp;S$1,APMdata,'1 APM'!$BW139,FALSE),IF($A139="Year to date",HLOOKUP("Year to date"&amp;S$1,APMdata,'1 APM'!$BW139,FALSE),HLOOKUP($C$4&amp;S$1,APMdata,'1 APM'!$BW139,FALSE)))</f>
        <v>130408.67157912999</v>
      </c>
      <c r="T139" s="186">
        <f>IF($A139="Quarter",HLOOKUP("Quarter"&amp;T$1,APMdata,'1 APM'!$BW139,FALSE),IF($A139="Year to date",HLOOKUP("Year to date"&amp;T$1,APMdata,'1 APM'!$BW139,FALSE),HLOOKUP($C$4&amp;T$1,APMdata,'1 APM'!$BW139,FALSE)))</f>
        <v>128943.31964875996</v>
      </c>
      <c r="U139" s="186">
        <f>IF($A139="Quarter",HLOOKUP("Quarter"&amp;U$1,APMdata,'1 APM'!$BW139,FALSE),IF($A139="Year to date",HLOOKUP("Year to date"&amp;U$1,APMdata,'1 APM'!$BW139,FALSE),HLOOKUP($C$4&amp;U$1,APMdata,'1 APM'!$BW139,FALSE)))</f>
        <v>124052.51733626999</v>
      </c>
      <c r="V139" s="186">
        <f>IF($A139="Quarter",HLOOKUP("Quarter"&amp;V$1,APMdata,'1 APM'!$BW139,FALSE),IF($A139="Year to date",HLOOKUP("Year to date"&amp;V$1,APMdata,'1 APM'!$BW139,FALSE),HLOOKUP($C$4&amp;V$1,APMdata,'1 APM'!$BW139,FALSE)))</f>
        <v>121283.85827932002</v>
      </c>
      <c r="W139" s="186">
        <f>IF($A139="Quarter",HLOOKUP("Quarter"&amp;W$1,APMdata,'1 APM'!$BW139,FALSE),IF($A139="Year to date",HLOOKUP("Year to date"&amp;W$1,APMdata,'1 APM'!$BW139,FALSE),HLOOKUP($C$4&amp;W$1,APMdata,'1 APM'!$BW139,FALSE)))</f>
        <v>119510.62946618006</v>
      </c>
      <c r="X139" s="186">
        <f>IF($A139="Quarter",HLOOKUP("Quarter"&amp;X$1,APMdata,'1 APM'!$BW139,FALSE),IF($A139="Year to date",HLOOKUP("Year to date"&amp;X$1,APMdata,'1 APM'!$BW139,FALSE),HLOOKUP($C$4&amp;X$1,APMdata,'1 APM'!$BW139,FALSE)))</f>
        <v>118131.69884341676</v>
      </c>
      <c r="Y139" s="186">
        <f>IF($A139="Quarter",HLOOKUP("Quarter"&amp;Y$1,APMdata,'1 APM'!$BW139,FALSE),IF($A139="Year to date",HLOOKUP("Year to date"&amp;Y$1,APMdata,'1 APM'!$BW139,FALSE),HLOOKUP($C$4&amp;Y$1,APMdata,'1 APM'!$BW139,FALSE)))</f>
        <v>114037.49212344014</v>
      </c>
      <c r="Z139" s="186">
        <f>IF($A139="Quarter",HLOOKUP("Quarter"&amp;Z$1,APMdata,'1 APM'!$BW139,FALSE),IF($A139="Year to date",HLOOKUP("Year to date"&amp;Z$1,APMdata,'1 APM'!$BW139,FALSE),HLOOKUP($C$4&amp;Z$1,APMdata,'1 APM'!$BW139,FALSE)))</f>
        <v>113368.40780000002</v>
      </c>
      <c r="AA139" s="186">
        <f>IF($A139="Quarter",HLOOKUP("Quarter"&amp;AA$1,APMdata,'1 APM'!$BW139,FALSE),IF($A139="Year to date",HLOOKUP("Year to date"&amp;AA$1,APMdata,'1 APM'!$BW139,FALSE),HLOOKUP($C$4&amp;AA$1,APMdata,'1 APM'!$BW139,FALSE)))</f>
        <v>113623.98480000001</v>
      </c>
      <c r="AB139" s="186">
        <f>IF($A139="Quarter",HLOOKUP("Quarter"&amp;AB$1,APMdata,'1 APM'!$BW139,FALSE),IF($A139="Year to date",HLOOKUP("Year to date"&amp;AB$1,APMdata,'1 APM'!$BW139,FALSE),HLOOKUP($C$4&amp;AB$1,APMdata,'1 APM'!$BW139,FALSE)))</f>
        <v>112381.12907763624</v>
      </c>
      <c r="AC139" s="186">
        <f>IF($A139="Quarter",HLOOKUP("Quarter"&amp;AC$1,APMdata,'1 APM'!$BW139,FALSE),IF($A139="Year to date",HLOOKUP("Year to date"&amp;AC$1,APMdata,'1 APM'!$BW139,FALSE),HLOOKUP($C$4&amp;AC$1,APMdata,'1 APM'!$BW139,FALSE)))</f>
        <v>108811</v>
      </c>
      <c r="AD139" s="186">
        <f>IF($A139="Quarter",HLOOKUP("Quarter"&amp;AD$1,APMdata,'1 APM'!$BW139,FALSE),IF($A139="Year to date",HLOOKUP("Year to date"&amp;AD$1,APMdata,'1 APM'!$BW139,FALSE),HLOOKUP($C$4&amp;AD$1,APMdata,'1 APM'!$BW139,FALSE)))</f>
        <v>107035.45492119202</v>
      </c>
      <c r="AE139" s="186">
        <f>IF($A139="Quarter",HLOOKUP("Quarter"&amp;AE$1,APMdata,'1 APM'!$BW139,FALSE),IF($A139="Year to date",HLOOKUP("Year to date"&amp;AE$1,APMdata,'1 APM'!$BW139,FALSE),HLOOKUP($C$4&amp;AE$1,APMdata,'1 APM'!$BW139,FALSE)))</f>
        <v>104037.30788707999</v>
      </c>
      <c r="AF139" s="186"/>
      <c r="AG139" s="209"/>
      <c r="AH139" s="186"/>
      <c r="AI139" s="209"/>
      <c r="AJ139" s="186"/>
      <c r="AK139" s="209"/>
      <c r="AL139" s="186"/>
      <c r="AM139" s="209"/>
      <c r="AN139" s="186"/>
      <c r="AO139" s="209"/>
      <c r="AP139" s="186"/>
      <c r="AQ139" s="210"/>
      <c r="AR139" s="186"/>
      <c r="AS139" s="210"/>
      <c r="AT139" s="186"/>
      <c r="AU139" s="210"/>
      <c r="AV139" s="186"/>
      <c r="AW139" s="210"/>
      <c r="AX139" s="186"/>
      <c r="AY139" s="209"/>
      <c r="AZ139" s="186"/>
      <c r="BA139" s="209"/>
      <c r="BB139" s="186"/>
      <c r="BC139" s="209"/>
      <c r="BD139" s="186"/>
      <c r="BE139" s="209"/>
      <c r="BF139" s="186"/>
      <c r="BG139" s="209"/>
      <c r="BH139" s="209"/>
      <c r="BI139" s="209"/>
      <c r="BJ139" s="209"/>
      <c r="BK139" s="209"/>
      <c r="BL139" s="209"/>
      <c r="BM139" s="209"/>
      <c r="BN139" s="209"/>
      <c r="BO139" s="209"/>
      <c r="BP139" s="209"/>
      <c r="BQ139" s="209"/>
      <c r="BR139" s="209"/>
      <c r="BS139" s="209"/>
      <c r="BT139" s="209"/>
      <c r="BU139" s="209"/>
      <c r="BV139" s="209"/>
      <c r="BW139">
        <v>139</v>
      </c>
    </row>
    <row r="140" spans="1:75" ht="12.75" customHeight="1" thickBot="1">
      <c r="A140" t="s">
        <v>197</v>
      </c>
      <c r="B140" s="232" t="s">
        <v>932</v>
      </c>
      <c r="C140" s="203" t="s">
        <v>271</v>
      </c>
      <c r="D140" s="194">
        <f>IF($A140="Quarter",HLOOKUP("Quarter"&amp;D$1,APMdata,'1 APM'!$BW140,FALSE),IF($A140="Year to date",HLOOKUP("Year to date"&amp;D$1,APMdata,'1 APM'!$BW140,FALSE),HLOOKUP($C$4&amp;D$1,APMdata,'1 APM'!$BW140,FALSE)))</f>
        <v>1.5958505106262278E-2</v>
      </c>
      <c r="E140" s="194">
        <f>IF($A140="Quarter",HLOOKUP("Quarter"&amp;E$1,APMdata,'1 APM'!$BW140,FALSE),IF($A140="Year to date",HLOOKUP("Year to date"&amp;E$1,APMdata,'1 APM'!$BW140,FALSE),HLOOKUP($C$4&amp;E$1,APMdata,'1 APM'!$BW140,FALSE)))</f>
        <v>1.6898105806921811E-2</v>
      </c>
      <c r="F140" s="194">
        <f>IF($A140="Quarter",HLOOKUP("Quarter"&amp;F$1,APMdata,'1 APM'!$BW140,FALSE),IF($A140="Year to date",HLOOKUP("Year to date"&amp;F$1,APMdata,'1 APM'!$BW140,FALSE),HLOOKUP($C$4&amp;F$1,APMdata,'1 APM'!$BW140,FALSE)))</f>
        <v>1.843673566684096E-2</v>
      </c>
      <c r="G140" s="194">
        <f>IF($A140="Quarter",HLOOKUP("Quarter"&amp;G$1,APMdata,'1 APM'!$BW140,FALSE),IF($A140="Year to date",HLOOKUP("Year to date"&amp;G$1,APMdata,'1 APM'!$BW140,FALSE),HLOOKUP($C$4&amp;G$1,APMdata,'1 APM'!$BW140,FALSE)))</f>
        <v>1.673555268007661E-2</v>
      </c>
      <c r="H140" s="194">
        <f>IF($A140="Quarter",HLOOKUP("Quarter"&amp;H$1,APMdata,'1 APM'!$BW140,FALSE),IF($A140="Year to date",HLOOKUP("Year to date"&amp;H$1,APMdata,'1 APM'!$BW140,FALSE),HLOOKUP($C$4&amp;H$1,APMdata,'1 APM'!$BW140,FALSE)))</f>
        <v>1.4E-2</v>
      </c>
      <c r="I140" s="194">
        <f>IF($A140="Quarter",HLOOKUP("Quarter"&amp;I$1,APMdata,'1 APM'!$BW140,FALSE),IF($A140="Year to date",HLOOKUP("Year to date"&amp;I$1,APMdata,'1 APM'!$BW140,FALSE),HLOOKUP($C$4&amp;I$1,APMdata,'1 APM'!$BW140,FALSE)))</f>
        <v>1.2194322997540542E-2</v>
      </c>
      <c r="J140" s="194">
        <f>IF($A140="Quarter",HLOOKUP("Quarter"&amp;J$1,APMdata,'1 APM'!$BW140,FALSE),IF($A140="Year to date",HLOOKUP("Year to date"&amp;J$1,APMdata,'1 APM'!$BW140,FALSE),HLOOKUP($C$4&amp;J$1,APMdata,'1 APM'!$BW140,FALSE)))</f>
        <v>1.1861162758680668E-2</v>
      </c>
      <c r="K140" s="194">
        <f>IF($A140="Quarter",HLOOKUP("Quarter"&amp;K$1,APMdata,'1 APM'!$BW140,FALSE),IF($A140="Year to date",HLOOKUP("Year to date"&amp;K$1,APMdata,'1 APM'!$BW140,FALSE),HLOOKUP($C$4&amp;K$1,APMdata,'1 APM'!$BW140,FALSE)))</f>
        <v>1.2948786518418411E-2</v>
      </c>
      <c r="L140" s="194">
        <f>IF($A140="Quarter",HLOOKUP("Quarter"&amp;L$1,APMdata,'1 APM'!$BW140,FALSE),IF($A140="Year to date",HLOOKUP("Year to date"&amp;L$1,APMdata,'1 APM'!$BW140,FALSE),HLOOKUP($C$4&amp;L$1,APMdata,'1 APM'!$BW140,FALSE)))</f>
        <v>1.4041634918388715E-2</v>
      </c>
      <c r="M140" s="194">
        <f>IF($A140="Quarter",HLOOKUP("Quarter"&amp;M$1,APMdata,'1 APM'!$BW140,FALSE),IF($A140="Year to date",HLOOKUP("Year to date"&amp;M$1,APMdata,'1 APM'!$BW140,FALSE),HLOOKUP($C$4&amp;M$1,APMdata,'1 APM'!$BW140,FALSE)))</f>
        <v>1.3129795120076074E-2</v>
      </c>
      <c r="N140" s="194">
        <f>IF($A140="Quarter",HLOOKUP("Quarter"&amp;N$1,APMdata,'1 APM'!$BW140,FALSE),IF($A140="Year to date",HLOOKUP("Year to date"&amp;N$1,APMdata,'1 APM'!$BW140,FALSE),HLOOKUP($C$4&amp;N$1,APMdata,'1 APM'!$BW140,FALSE)))</f>
        <v>1.2826298662001346E-2</v>
      </c>
      <c r="O140" s="194">
        <f>IF($A140="Quarter",HLOOKUP("Quarter"&amp;O$1,APMdata,'1 APM'!$BW140,FALSE),IF($A140="Year to date",HLOOKUP("Year to date"&amp;O$1,APMdata,'1 APM'!$BW140,FALSE),HLOOKUP($C$4&amp;O$1,APMdata,'1 APM'!$BW140,FALSE)))</f>
        <v>1.3689503676833865E-2</v>
      </c>
      <c r="P140" s="194">
        <f>IF($A140="Quarter",HLOOKUP("Quarter"&amp;P$1,APMdata,'1 APM'!$BW140,FALSE),IF($A140="Year to date",HLOOKUP("Year to date"&amp;P$1,APMdata,'1 APM'!$BW140,FALSE),HLOOKUP($C$4&amp;P$1,APMdata,'1 APM'!$BW140,FALSE)))</f>
        <v>1.0144502212099355E-2</v>
      </c>
      <c r="Q140" s="194">
        <f>IF($A140="Quarter",HLOOKUP("Quarter"&amp;Q$1,APMdata,'1 APM'!$BW140,FALSE),IF($A140="Year to date",HLOOKUP("Year to date"&amp;Q$1,APMdata,'1 APM'!$BW140,FALSE),HLOOKUP($C$4&amp;Q$1,APMdata,'1 APM'!$BW140,FALSE)))</f>
        <v>5.6897760128856124E-3</v>
      </c>
      <c r="R140" s="194">
        <f>IF($A140="Quarter",HLOOKUP("Quarter"&amp;R$1,APMdata,'1 APM'!$BW140,FALSE),IF($A140="Year to date",HLOOKUP("Year to date"&amp;R$1,APMdata,'1 APM'!$BW140,FALSE),HLOOKUP($C$4&amp;R$1,APMdata,'1 APM'!$BW140,FALSE)))</f>
        <v>4.902778076469637E-3</v>
      </c>
      <c r="S140" s="194">
        <f>IF($A140="Quarter",HLOOKUP("Quarter"&amp;S$1,APMdata,'1 APM'!$BW140,FALSE),IF($A140="Year to date",HLOOKUP("Year to date"&amp;S$1,APMdata,'1 APM'!$BW140,FALSE),HLOOKUP($C$4&amp;S$1,APMdata,'1 APM'!$BW140,FALSE)))</f>
        <v>4.0676645699755151E-3</v>
      </c>
      <c r="T140" s="194">
        <f>IF($A140="Quarter",HLOOKUP("Quarter"&amp;T$1,APMdata,'1 APM'!$BW140,FALSE),IF($A140="Year to date",HLOOKUP("Year to date"&amp;T$1,APMdata,'1 APM'!$BW140,FALSE),HLOOKUP($C$4&amp;T$1,APMdata,'1 APM'!$BW140,FALSE)))</f>
        <v>4.1230736144236748E-3</v>
      </c>
      <c r="U140" s="194">
        <f>IF($A140="Quarter",HLOOKUP("Quarter"&amp;U$1,APMdata,'1 APM'!$BW140,FALSE),IF($A140="Year to date",HLOOKUP("Year to date"&amp;U$1,APMdata,'1 APM'!$BW140,FALSE),HLOOKUP($C$4&amp;U$1,APMdata,'1 APM'!$BW140,FALSE)))</f>
        <v>3.9500938838000522E-3</v>
      </c>
      <c r="V140" s="194">
        <f>IF($A140="Quarter",HLOOKUP("Quarter"&amp;V$1,APMdata,'1 APM'!$BW140,FALSE),IF($A140="Year to date",HLOOKUP("Year to date"&amp;V$1,APMdata,'1 APM'!$BW140,FALSE),HLOOKUP($C$4&amp;V$1,APMdata,'1 APM'!$BW140,FALSE)))</f>
        <v>4.606714321152716E-3</v>
      </c>
      <c r="W140" s="194">
        <f>IF($A140="Quarter",HLOOKUP("Quarter"&amp;W$1,APMdata,'1 APM'!$BW140,FALSE),IF($A140="Year to date",HLOOKUP("Year to date"&amp;W$1,APMdata,'1 APM'!$BW140,FALSE),HLOOKUP($C$4&amp;W$1,APMdata,'1 APM'!$BW140,FALSE)))</f>
        <v>5.1444629046488739E-3</v>
      </c>
      <c r="X140" s="194">
        <f>IF($A140="Quarter",HLOOKUP("Quarter"&amp;X$1,APMdata,'1 APM'!$BW140,FALSE),IF($A140="Year to date",HLOOKUP("Year to date"&amp;X$1,APMdata,'1 APM'!$BW140,FALSE),HLOOKUP($C$4&amp;X$1,APMdata,'1 APM'!$BW140,FALSE)))</f>
        <v>5.259828378694536E-3</v>
      </c>
      <c r="Y140" s="194">
        <f>IF($A140="Quarter",HLOOKUP("Quarter"&amp;Y$1,APMdata,'1 APM'!$BW140,FALSE),IF($A140="Year to date",HLOOKUP("Year to date"&amp;Y$1,APMdata,'1 APM'!$BW140,FALSE),HLOOKUP($C$4&amp;Y$1,APMdata,'1 APM'!$BW140,FALSE)))</f>
        <v>5.3059479714358589E-3</v>
      </c>
      <c r="Z140" s="194">
        <f>IF($A140="Quarter",HLOOKUP("Quarter"&amp;Z$1,APMdata,'1 APM'!$BW140,FALSE),IF($A140="Year to date",HLOOKUP("Year to date"&amp;Z$1,APMdata,'1 APM'!$BW140,FALSE),HLOOKUP($C$4&amp;Z$1,APMdata,'1 APM'!$BW140,FALSE)))</f>
        <v>3.4309293704308337E-3</v>
      </c>
      <c r="AA140" s="194">
        <f>IF($A140="Quarter",HLOOKUP("Quarter"&amp;AA$1,APMdata,'1 APM'!$BW140,FALSE),IF($A140="Year to date",HLOOKUP("Year to date"&amp;AA$1,APMdata,'1 APM'!$BW140,FALSE),HLOOKUP($C$4&amp;AA$1,APMdata,'1 APM'!$BW140,FALSE)))</f>
        <v>5.8999999999999999E-3</v>
      </c>
      <c r="AB140" s="194">
        <f>IF($A140="Quarter",HLOOKUP("Quarter"&amp;AB$1,APMdata,'1 APM'!$BW140,FALSE),IF($A140="Year to date",HLOOKUP("Year to date"&amp;AB$1,APMdata,'1 APM'!$BW140,FALSE),HLOOKUP($C$4&amp;AB$1,APMdata,'1 APM'!$BW140,FALSE)))</f>
        <v>5.2509562578992733E-3</v>
      </c>
      <c r="AC140" s="194">
        <f>IF($A140="Quarter",HLOOKUP("Quarter"&amp;AC$1,APMdata,'1 APM'!$BW140,FALSE),IF($A140="Year to date",HLOOKUP("Year to date"&amp;AC$1,APMdata,'1 APM'!$BW140,FALSE),HLOOKUP($C$4&amp;AC$1,APMdata,'1 APM'!$BW140,FALSE)))</f>
        <v>5.0000000000000001E-3</v>
      </c>
      <c r="AD140" s="194">
        <f>IF($A140="Quarter",HLOOKUP("Quarter"&amp;AD$1,APMdata,'1 APM'!$BW140,FALSE),IF($A140="Year to date",HLOOKUP("Year to date"&amp;AD$1,APMdata,'1 APM'!$BW140,FALSE),HLOOKUP($C$4&amp;AD$1,APMdata,'1 APM'!$BW140,FALSE)))</f>
        <v>3.3749227698987292E-3</v>
      </c>
      <c r="AE140" s="194">
        <f>IF($A140="Quarter",HLOOKUP("Quarter"&amp;AE$1,APMdata,'1 APM'!$BW140,FALSE),IF($A140="Year to date",HLOOKUP("Year to date"&amp;AE$1,APMdata,'1 APM'!$BW140,FALSE),HLOOKUP($C$4&amp;AE$1,APMdata,'1 APM'!$BW140,FALSE)))</f>
        <v>3.1193417206857765E-3</v>
      </c>
      <c r="AF140" s="194"/>
      <c r="AG140" s="199"/>
      <c r="AH140" s="194"/>
      <c r="AI140" s="199"/>
      <c r="AJ140" s="194"/>
      <c r="AK140" s="199"/>
      <c r="AL140" s="194"/>
      <c r="AM140" s="199"/>
      <c r="AN140" s="194"/>
      <c r="AO140" s="199"/>
      <c r="AP140" s="194"/>
      <c r="AQ140" s="198"/>
      <c r="AR140" s="194"/>
      <c r="AS140" s="198"/>
      <c r="AT140" s="194"/>
      <c r="AU140" s="198"/>
      <c r="AV140" s="194"/>
      <c r="AW140" s="198"/>
      <c r="AX140" s="194"/>
      <c r="AY140" s="199"/>
      <c r="AZ140" s="194"/>
      <c r="BA140" s="199"/>
      <c r="BB140" s="194"/>
      <c r="BC140" s="199"/>
      <c r="BD140" s="194"/>
      <c r="BE140" s="199"/>
      <c r="BF140" s="194"/>
      <c r="BG140" s="199"/>
      <c r="BH140" s="199"/>
      <c r="BI140" s="199"/>
      <c r="BJ140" s="199"/>
      <c r="BK140" s="199"/>
      <c r="BL140" s="199"/>
      <c r="BM140" s="199"/>
      <c r="BN140" s="199"/>
      <c r="BO140" s="199"/>
      <c r="BP140" s="199"/>
      <c r="BQ140" s="199"/>
      <c r="BR140" s="199"/>
      <c r="BS140" s="199"/>
      <c r="BT140" s="199"/>
      <c r="BU140" s="199"/>
      <c r="BV140" s="199"/>
      <c r="BW140">
        <v>140</v>
      </c>
    </row>
    <row r="141" spans="1:75" ht="12.75" customHeight="1">
      <c r="B141" s="180"/>
      <c r="C141" s="183"/>
      <c r="D141" s="191"/>
      <c r="E141" s="191"/>
      <c r="F141" s="191"/>
      <c r="G141" s="191"/>
      <c r="H141" s="191"/>
      <c r="I141" s="191"/>
      <c r="J141" s="191"/>
      <c r="K141" s="191"/>
      <c r="L141" s="191"/>
      <c r="M141" s="191"/>
      <c r="N141" s="191"/>
      <c r="O141" s="191"/>
      <c r="P141" s="191"/>
      <c r="Q141" s="191"/>
      <c r="R141" s="191"/>
      <c r="S141" s="191"/>
      <c r="T141" s="191"/>
      <c r="U141" s="191"/>
      <c r="V141" s="191"/>
      <c r="W141" s="191"/>
      <c r="X141" s="191"/>
      <c r="Y141" s="191"/>
      <c r="Z141" s="191"/>
      <c r="AA141" s="191"/>
      <c r="AB141" s="191"/>
      <c r="AC141" s="191"/>
      <c r="AD141" s="191"/>
      <c r="AE141" s="191"/>
      <c r="AF141" s="191"/>
      <c r="AG141" s="191"/>
      <c r="AH141" s="191"/>
      <c r="AI141" s="191"/>
      <c r="AJ141" s="191"/>
      <c r="AK141" s="191"/>
      <c r="AL141" s="191"/>
      <c r="AM141" s="191"/>
      <c r="AN141" s="191"/>
      <c r="AO141" s="191"/>
      <c r="AP141" s="191"/>
      <c r="AQ141" s="191"/>
      <c r="AR141" s="191"/>
      <c r="AS141" s="191"/>
      <c r="AT141" s="191"/>
      <c r="AU141" s="191"/>
      <c r="AV141" s="191"/>
      <c r="AW141" s="191"/>
      <c r="AX141" s="191"/>
      <c r="AY141" s="191"/>
      <c r="AZ141" s="191"/>
      <c r="BA141" s="191"/>
      <c r="BB141" s="191"/>
      <c r="BC141" s="191"/>
      <c r="BD141" s="186"/>
      <c r="BE141" s="191"/>
      <c r="BF141" s="186"/>
      <c r="BG141" s="191"/>
      <c r="BH141" s="191"/>
      <c r="BI141" s="191"/>
      <c r="BJ141" s="191"/>
      <c r="BK141" s="191"/>
      <c r="BL141" s="191"/>
      <c r="BM141" s="191"/>
      <c r="BN141" s="191"/>
      <c r="BO141" s="191"/>
      <c r="BP141" s="191"/>
      <c r="BQ141" s="191"/>
      <c r="BR141" s="191"/>
      <c r="BS141" s="191"/>
      <c r="BT141" s="191"/>
      <c r="BU141" s="191"/>
      <c r="BV141" s="191"/>
      <c r="BW141">
        <v>141</v>
      </c>
    </row>
    <row r="142" spans="1:75" ht="12.75" customHeight="1">
      <c r="B142" s="180"/>
      <c r="C142" s="183"/>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1"/>
      <c r="AE142" s="191"/>
      <c r="AF142" s="191"/>
      <c r="AG142" s="191"/>
      <c r="AH142" s="191"/>
      <c r="AI142" s="191"/>
      <c r="AJ142" s="191"/>
      <c r="AK142" s="191"/>
      <c r="AL142" s="191"/>
      <c r="AM142" s="191"/>
      <c r="AN142" s="191"/>
      <c r="AO142" s="191"/>
      <c r="AP142" s="191"/>
      <c r="AQ142" s="191"/>
      <c r="AR142" s="191"/>
      <c r="AS142" s="191"/>
      <c r="AT142" s="191"/>
      <c r="AU142" s="191"/>
      <c r="AV142" s="191"/>
      <c r="AW142" s="191"/>
      <c r="AX142" s="191"/>
      <c r="AY142" s="191"/>
      <c r="AZ142" s="191"/>
      <c r="BA142" s="191"/>
      <c r="BB142" s="191"/>
      <c r="BC142" s="191"/>
      <c r="BD142" s="186"/>
      <c r="BE142" s="191"/>
      <c r="BF142" s="186"/>
      <c r="BG142" s="191"/>
      <c r="BH142" s="191"/>
      <c r="BI142" s="191"/>
      <c r="BJ142" s="191"/>
      <c r="BK142" s="191"/>
      <c r="BL142" s="191"/>
      <c r="BM142" s="191"/>
      <c r="BN142" s="191"/>
      <c r="BO142" s="191"/>
      <c r="BP142" s="191"/>
      <c r="BQ142" s="191"/>
      <c r="BR142" s="191"/>
      <c r="BS142" s="191"/>
      <c r="BT142" s="191"/>
      <c r="BU142" s="191"/>
      <c r="BV142" s="191"/>
      <c r="BW142">
        <v>142</v>
      </c>
    </row>
    <row r="143" spans="1:75" ht="12.75" customHeight="1">
      <c r="A143" t="s">
        <v>197</v>
      </c>
      <c r="B143" s="180"/>
      <c r="C143" s="184" t="s">
        <v>272</v>
      </c>
      <c r="D143" s="186">
        <f>IF($A143="Quarter",HLOOKUP("Quarter"&amp;D$1,APMdata,'1 APM'!$BW143,FALSE),IF($A143="Year to date",HLOOKUP("Year to date"&amp;D$1,APMdata,'1 APM'!$BW143,FALSE),HLOOKUP($C$4&amp;D$1,APMdata,'1 APM'!$BW143,FALSE)))</f>
        <v>145.79407600000002</v>
      </c>
      <c r="E143" s="186">
        <f>IF($A143="Quarter",HLOOKUP("Quarter"&amp;E$1,APMdata,'1 APM'!$BW143,FALSE),IF($A143="Year to date",HLOOKUP("Year to date"&amp;E$1,APMdata,'1 APM'!$BW143,FALSE),HLOOKUP($C$4&amp;E$1,APMdata,'1 APM'!$BW143,FALSE)))</f>
        <v>228.00619600000002</v>
      </c>
      <c r="F143" s="186">
        <f>IF($A143="Quarter",HLOOKUP("Quarter"&amp;F$1,APMdata,'1 APM'!$BW143,FALSE),IF($A143="Year to date",HLOOKUP("Year to date"&amp;F$1,APMdata,'1 APM'!$BW143,FALSE),HLOOKUP($C$4&amp;F$1,APMdata,'1 APM'!$BW143,FALSE)))</f>
        <v>195.01187199999998</v>
      </c>
      <c r="G143" s="186">
        <f>IF($A143="Quarter",HLOOKUP("Quarter"&amp;G$1,APMdata,'1 APM'!$BW143,FALSE),IF($A143="Year to date",HLOOKUP("Year to date"&amp;G$1,APMdata,'1 APM'!$BW143,FALSE),HLOOKUP($C$4&amp;G$1,APMdata,'1 APM'!$BW143,FALSE)))</f>
        <v>240.90918600000003</v>
      </c>
      <c r="H143" s="186">
        <f>IF($A143="Quarter",HLOOKUP("Quarter"&amp;H$1,APMdata,'1 APM'!$BW143,FALSE),IF($A143="Year to date",HLOOKUP("Year to date"&amp;H$1,APMdata,'1 APM'!$BW143,FALSE),HLOOKUP($C$4&amp;H$1,APMdata,'1 APM'!$BW143,FALSE)))</f>
        <v>190</v>
      </c>
      <c r="I143" s="186">
        <f>IF($A143="Quarter",HLOOKUP("Quarter"&amp;I$1,APMdata,'1 APM'!$BW143,FALSE),IF($A143="Year to date",HLOOKUP("Year to date"&amp;I$1,APMdata,'1 APM'!$BW143,FALSE),HLOOKUP($C$4&amp;I$1,APMdata,'1 APM'!$BW143,FALSE)))</f>
        <v>173.7629</v>
      </c>
      <c r="J143" s="186">
        <f>IF($A143="Quarter",HLOOKUP("Quarter"&amp;J$1,APMdata,'1 APM'!$BW143,FALSE),IF($A143="Year to date",HLOOKUP("Year to date"&amp;J$1,APMdata,'1 APM'!$BW143,FALSE),HLOOKUP($C$4&amp;J$1,APMdata,'1 APM'!$BW143,FALSE)))</f>
        <v>169.75213300000001</v>
      </c>
      <c r="K143" s="186">
        <f>IF($A143="Quarter",HLOOKUP("Quarter"&amp;K$1,APMdata,'1 APM'!$BW143,FALSE),IF($A143="Year to date",HLOOKUP("Year to date"&amp;K$1,APMdata,'1 APM'!$BW143,FALSE),HLOOKUP($C$4&amp;K$1,APMdata,'1 APM'!$BW143,FALSE)))</f>
        <v>71.844369999999998</v>
      </c>
      <c r="L143" s="186">
        <f>IF($A143="Quarter",HLOOKUP("Quarter"&amp;L$1,APMdata,'1 APM'!$BW143,FALSE),IF($A143="Year to date",HLOOKUP("Year to date"&amp;L$1,APMdata,'1 APM'!$BW143,FALSE),HLOOKUP($C$4&amp;L$1,APMdata,'1 APM'!$BW143,FALSE)))</f>
        <v>69.924675000000008</v>
      </c>
      <c r="M143" s="186">
        <f>IF($A143="Quarter",HLOOKUP("Quarter"&amp;M$1,APMdata,'1 APM'!$BW143,FALSE),IF($A143="Year to date",HLOOKUP("Year to date"&amp;M$1,APMdata,'1 APM'!$BW143,FALSE),HLOOKUP($C$4&amp;M$1,APMdata,'1 APM'!$BW143,FALSE)))</f>
        <v>55.535139000000001</v>
      </c>
      <c r="N143" s="186">
        <f>IF($A143="Quarter",HLOOKUP("Quarter"&amp;N$1,APMdata,'1 APM'!$BW143,FALSE),IF($A143="Year to date",HLOOKUP("Year to date"&amp;N$1,APMdata,'1 APM'!$BW143,FALSE),HLOOKUP($C$4&amp;N$1,APMdata,'1 APM'!$BW143,FALSE)))</f>
        <v>55.285195999999999</v>
      </c>
      <c r="O143" s="186">
        <f>IF($A143="Quarter",HLOOKUP("Quarter"&amp;O$1,APMdata,'1 APM'!$BW143,FALSE),IF($A143="Year to date",HLOOKUP("Year to date"&amp;O$1,APMdata,'1 APM'!$BW143,FALSE),HLOOKUP($C$4&amp;O$1,APMdata,'1 APM'!$BW143,FALSE)))</f>
        <v>59.829377999999998</v>
      </c>
      <c r="P143" s="186">
        <f>IF($A143="Quarter",HLOOKUP("Quarter"&amp;P$1,APMdata,'1 APM'!$BW143,FALSE),IF($A143="Year to date",HLOOKUP("Year to date"&amp;P$1,APMdata,'1 APM'!$BW143,FALSE),HLOOKUP($C$4&amp;P$1,APMdata,'1 APM'!$BW143,FALSE)))</f>
        <v>61.866215000000004</v>
      </c>
      <c r="Q143" s="186">
        <f>IF($A143="Quarter",HLOOKUP("Quarter"&amp;Q$1,APMdata,'1 APM'!$BW143,FALSE),IF($A143="Year to date",HLOOKUP("Year to date"&amp;Q$1,APMdata,'1 APM'!$BW143,FALSE),HLOOKUP($C$4&amp;Q$1,APMdata,'1 APM'!$BW143,FALSE)))</f>
        <v>58.338432000000005</v>
      </c>
      <c r="R143" s="186">
        <f>IF($A143="Quarter",HLOOKUP("Quarter"&amp;R$1,APMdata,'1 APM'!$BW143,FALSE),IF($A143="Year to date",HLOOKUP("Year to date"&amp;R$1,APMdata,'1 APM'!$BW143,FALSE),HLOOKUP($C$4&amp;R$1,APMdata,'1 APM'!$BW143,FALSE)))</f>
        <v>58.295232999999996</v>
      </c>
      <c r="S143" s="186">
        <f>IF($A143="Quarter",HLOOKUP("Quarter"&amp;S$1,APMdata,'1 APM'!$BW143,FALSE),IF($A143="Year to date",HLOOKUP("Year to date"&amp;S$1,APMdata,'1 APM'!$BW143,FALSE),HLOOKUP($C$4&amp;S$1,APMdata,'1 APM'!$BW143,FALSE)))</f>
        <v>55.813651999999998</v>
      </c>
      <c r="T143" s="186">
        <f>IF($A143="Quarter",HLOOKUP("Quarter"&amp;T$1,APMdata,'1 APM'!$BW143,FALSE),IF($A143="Year to date",HLOOKUP("Year to date"&amp;T$1,APMdata,'1 APM'!$BW143,FALSE),HLOOKUP($C$4&amp;T$1,APMdata,'1 APM'!$BW143,FALSE)))</f>
        <v>59.295000000000002</v>
      </c>
      <c r="U143" s="186">
        <f>IF($A143="Quarter",HLOOKUP("Quarter"&amp;U$1,APMdata,'1 APM'!$BW143,FALSE),IF($A143="Year to date",HLOOKUP("Year to date"&amp;U$1,APMdata,'1 APM'!$BW143,FALSE),HLOOKUP($C$4&amp;U$1,APMdata,'1 APM'!$BW143,FALSE)))</f>
        <v>57.753025999999998</v>
      </c>
      <c r="V143" s="186">
        <f>IF($A143="Quarter",HLOOKUP("Quarter"&amp;V$1,APMdata,'1 APM'!$BW143,FALSE),IF($A143="Year to date",HLOOKUP("Year to date"&amp;V$1,APMdata,'1 APM'!$BW143,FALSE),HLOOKUP($C$4&amp;V$1,APMdata,'1 APM'!$BW143,FALSE)))</f>
        <v>53.699768999999996</v>
      </c>
      <c r="W143" s="186">
        <f>IF($A143="Quarter",HLOOKUP("Quarter"&amp;W$1,APMdata,'1 APM'!$BW143,FALSE),IF($A143="Year to date",HLOOKUP("Year to date"&amp;W$1,APMdata,'1 APM'!$BW143,FALSE),HLOOKUP($C$4&amp;W$1,APMdata,'1 APM'!$BW143,FALSE)))</f>
        <v>66.063000000000002</v>
      </c>
      <c r="X143" s="186">
        <f>IF($A143="Quarter",HLOOKUP("Quarter"&amp;X$1,APMdata,'1 APM'!$BW143,FALSE),IF($A143="Year to date",HLOOKUP("Year to date"&amp;X$1,APMdata,'1 APM'!$BW143,FALSE),HLOOKUP($C$4&amp;X$1,APMdata,'1 APM'!$BW143,FALSE)))</f>
        <v>81.480999999999995</v>
      </c>
      <c r="Y143" s="186">
        <f>IF($A143="Quarter",HLOOKUP("Quarter"&amp;Y$1,APMdata,'1 APM'!$BW143,FALSE),IF($A143="Year to date",HLOOKUP("Year to date"&amp;Y$1,APMdata,'1 APM'!$BW143,FALSE),HLOOKUP($C$4&amp;Y$1,APMdata,'1 APM'!$BW143,FALSE)))</f>
        <v>73.018000000000001</v>
      </c>
      <c r="Z143" s="186">
        <f>IF($A143="Quarter",HLOOKUP("Quarter"&amp;Z$1,APMdata,'1 APM'!$BW143,FALSE),IF($A143="Year to date",HLOOKUP("Year to date"&amp;Z$1,APMdata,'1 APM'!$BW143,FALSE),HLOOKUP($C$4&amp;Z$1,APMdata,'1 APM'!$BW143,FALSE)))</f>
        <v>77.246000000000009</v>
      </c>
      <c r="AA143" s="186">
        <f>IF($A143="Quarter",HLOOKUP("Quarter"&amp;AA$1,APMdata,'1 APM'!$BW143,FALSE),IF($A143="Year to date",HLOOKUP("Year to date"&amp;AA$1,APMdata,'1 APM'!$BW143,FALSE),HLOOKUP($C$4&amp;AA$1,APMdata,'1 APM'!$BW143,FALSE)))</f>
        <v>73.758499999999998</v>
      </c>
      <c r="AB143" s="186">
        <f>IF($A143="Quarter",HLOOKUP("Quarter"&amp;AB$1,APMdata,'1 APM'!$BW143,FALSE),IF($A143="Year to date",HLOOKUP("Year to date"&amp;AB$1,APMdata,'1 APM'!$BW143,FALSE),HLOOKUP($C$4&amp;AB$1,APMdata,'1 APM'!$BW143,FALSE)))</f>
        <v>65.753145000000004</v>
      </c>
      <c r="AC143" s="186">
        <f>IF($A143="Quarter",HLOOKUP("Quarter"&amp;AC$1,APMdata,'1 APM'!$BW143,FALSE),IF($A143="Year to date",HLOOKUP("Year to date"&amp;AC$1,APMdata,'1 APM'!$BW143,FALSE),HLOOKUP($C$4&amp;AC$1,APMdata,'1 APM'!$BW143,FALSE)))</f>
        <v>49</v>
      </c>
      <c r="AD143" s="186">
        <f>IF($A143="Quarter",HLOOKUP("Quarter"&amp;AD$1,APMdata,'1 APM'!$BW143,FALSE),IF($A143="Year to date",HLOOKUP("Year to date"&amp;AD$1,APMdata,'1 APM'!$BW143,FALSE),HLOOKUP($C$4&amp;AD$1,APMdata,'1 APM'!$BW143,FALSE)))</f>
        <v>96.874593000000004</v>
      </c>
      <c r="AE143" s="186">
        <f>IF($A143="Quarter",HLOOKUP("Quarter"&amp;AE$1,APMdata,'1 APM'!$BW143,FALSE),IF($A143="Year to date",HLOOKUP("Year to date"&amp;AE$1,APMdata,'1 APM'!$BW143,FALSE),HLOOKUP($C$4&amp;AE$1,APMdata,'1 APM'!$BW143,FALSE)))</f>
        <v>43.940427999999997</v>
      </c>
      <c r="AF143" s="186"/>
      <c r="AG143" s="191"/>
      <c r="AH143" s="186"/>
      <c r="AI143" s="191"/>
      <c r="AJ143" s="186"/>
      <c r="AK143" s="191"/>
      <c r="AL143" s="186"/>
      <c r="AM143" s="191"/>
      <c r="AN143" s="186"/>
      <c r="AO143" s="191"/>
      <c r="AP143" s="186"/>
      <c r="AQ143" s="191"/>
      <c r="AR143" s="186"/>
      <c r="AS143" s="191"/>
      <c r="AT143" s="186"/>
      <c r="AU143" s="191"/>
      <c r="AV143" s="186"/>
      <c r="AW143" s="191"/>
      <c r="AX143" s="186"/>
      <c r="AY143" s="191"/>
      <c r="AZ143" s="186"/>
      <c r="BA143" s="191"/>
      <c r="BB143" s="186"/>
      <c r="BC143" s="191"/>
      <c r="BD143" s="186"/>
      <c r="BE143" s="191"/>
      <c r="BF143" s="186"/>
      <c r="BG143" s="191"/>
      <c r="BH143" s="191"/>
      <c r="BI143" s="191"/>
      <c r="BJ143" s="191"/>
      <c r="BK143" s="191"/>
      <c r="BL143" s="191"/>
      <c r="BM143" s="191"/>
      <c r="BN143" s="191"/>
      <c r="BO143" s="191"/>
      <c r="BP143" s="191"/>
      <c r="BQ143" s="191"/>
      <c r="BR143" s="191"/>
      <c r="BS143" s="191"/>
      <c r="BT143" s="191"/>
      <c r="BU143" s="191"/>
      <c r="BV143" s="191"/>
      <c r="BW143">
        <v>143</v>
      </c>
    </row>
    <row r="144" spans="1:75" ht="12.75" customHeight="1">
      <c r="A144" t="s">
        <v>197</v>
      </c>
      <c r="B144" s="180"/>
      <c r="C144" s="183" t="s">
        <v>273</v>
      </c>
      <c r="D144" s="186">
        <f>IF($A144="Quarter",HLOOKUP("Quarter"&amp;D$1,APMdata,'1 APM'!$BW144,FALSE),IF($A144="Year to date",HLOOKUP("Year to date"&amp;D$1,APMdata,'1 APM'!$BW144,FALSE),HLOOKUP($C$4&amp;D$1,APMdata,'1 APM'!$BW144,FALSE)))</f>
        <v>1056.9003379999999</v>
      </c>
      <c r="E144" s="186">
        <f>IF($A144="Quarter",HLOOKUP("Quarter"&amp;E$1,APMdata,'1 APM'!$BW144,FALSE),IF($A144="Year to date",HLOOKUP("Year to date"&amp;E$1,APMdata,'1 APM'!$BW144,FALSE),HLOOKUP($C$4&amp;E$1,APMdata,'1 APM'!$BW144,FALSE)))</f>
        <v>1327.8933040000002</v>
      </c>
      <c r="F144" s="186">
        <f>IF($A144="Quarter",HLOOKUP("Quarter"&amp;F$1,APMdata,'1 APM'!$BW144,FALSE),IF($A144="Year to date",HLOOKUP("Year to date"&amp;F$1,APMdata,'1 APM'!$BW144,FALSE),HLOOKUP($C$4&amp;F$1,APMdata,'1 APM'!$BW144,FALSE)))</f>
        <v>1379.2984630000001</v>
      </c>
      <c r="G144" s="186">
        <f>IF($A144="Quarter",HLOOKUP("Quarter"&amp;G$1,APMdata,'1 APM'!$BW144,FALSE),IF($A144="Year to date",HLOOKUP("Year to date"&amp;G$1,APMdata,'1 APM'!$BW144,FALSE),HLOOKUP($C$4&amp;G$1,APMdata,'1 APM'!$BW144,FALSE)))</f>
        <v>1440.3238120000001</v>
      </c>
      <c r="H144" s="186">
        <f>IF($A144="Quarter",HLOOKUP("Quarter"&amp;H$1,APMdata,'1 APM'!$BW144,FALSE),IF($A144="Year to date",HLOOKUP("Year to date"&amp;H$1,APMdata,'1 APM'!$BW144,FALSE),HLOOKUP($C$4&amp;H$1,APMdata,'1 APM'!$BW144,FALSE)))</f>
        <v>1100</v>
      </c>
      <c r="I144" s="186">
        <f>IF($A144="Quarter",HLOOKUP("Quarter"&amp;I$1,APMdata,'1 APM'!$BW144,FALSE),IF($A144="Year to date",HLOOKUP("Year to date"&amp;I$1,APMdata,'1 APM'!$BW144,FALSE),HLOOKUP($C$4&amp;I$1,APMdata,'1 APM'!$BW144,FALSE)))</f>
        <v>1012.795249</v>
      </c>
      <c r="J144" s="186">
        <f>IF($A144="Quarter",HLOOKUP("Quarter"&amp;J$1,APMdata,'1 APM'!$BW144,FALSE),IF($A144="Year to date",HLOOKUP("Year to date"&amp;J$1,APMdata,'1 APM'!$BW144,FALSE),HLOOKUP($C$4&amp;J$1,APMdata,'1 APM'!$BW144,FALSE)))</f>
        <v>958.967311</v>
      </c>
      <c r="K144" s="186">
        <f>IF($A144="Quarter",HLOOKUP("Quarter"&amp;K$1,APMdata,'1 APM'!$BW144,FALSE),IF($A144="Year to date",HLOOKUP("Year to date"&amp;K$1,APMdata,'1 APM'!$BW144,FALSE),HLOOKUP($C$4&amp;K$1,APMdata,'1 APM'!$BW144,FALSE)))</f>
        <v>609.83750499999996</v>
      </c>
      <c r="L144" s="186">
        <f>IF($A144="Quarter",HLOOKUP("Quarter"&amp;L$1,APMdata,'1 APM'!$BW144,FALSE),IF($A144="Year to date",HLOOKUP("Year to date"&amp;L$1,APMdata,'1 APM'!$BW144,FALSE),HLOOKUP($C$4&amp;L$1,APMdata,'1 APM'!$BW144,FALSE)))</f>
        <v>505.42480399999999</v>
      </c>
      <c r="M144" s="186">
        <f>IF($A144="Quarter",HLOOKUP("Quarter"&amp;M$1,APMdata,'1 APM'!$BW144,FALSE),IF($A144="Year to date",HLOOKUP("Year to date"&amp;M$1,APMdata,'1 APM'!$BW144,FALSE),HLOOKUP($C$4&amp;M$1,APMdata,'1 APM'!$BW144,FALSE)))</f>
        <v>397.180115</v>
      </c>
      <c r="N144" s="186">
        <f>IF($A144="Quarter",HLOOKUP("Quarter"&amp;N$1,APMdata,'1 APM'!$BW144,FALSE),IF($A144="Year to date",HLOOKUP("Year to date"&amp;N$1,APMdata,'1 APM'!$BW144,FALSE),HLOOKUP($C$4&amp;N$1,APMdata,'1 APM'!$BW144,FALSE)))</f>
        <v>367.06584699999996</v>
      </c>
      <c r="O144" s="186">
        <f>IF($A144="Quarter",HLOOKUP("Quarter"&amp;O$1,APMdata,'1 APM'!$BW144,FALSE),IF($A144="Year to date",HLOOKUP("Year to date"&amp;O$1,APMdata,'1 APM'!$BW144,FALSE),HLOOKUP($C$4&amp;O$1,APMdata,'1 APM'!$BW144,FALSE)))</f>
        <v>392.68552800000003</v>
      </c>
      <c r="P144" s="186">
        <f>IF($A144="Quarter",HLOOKUP("Quarter"&amp;P$1,APMdata,'1 APM'!$BW144,FALSE),IF($A144="Year to date",HLOOKUP("Year to date"&amp;P$1,APMdata,'1 APM'!$BW144,FALSE),HLOOKUP($C$4&amp;P$1,APMdata,'1 APM'!$BW144,FALSE)))</f>
        <v>360.94865700000003</v>
      </c>
      <c r="Q144" s="186">
        <f>IF($A144="Quarter",HLOOKUP("Quarter"&amp;Q$1,APMdata,'1 APM'!$BW144,FALSE),IF($A144="Year to date",HLOOKUP("Year to date"&amp;Q$1,APMdata,'1 APM'!$BW144,FALSE),HLOOKUP($C$4&amp;Q$1,APMdata,'1 APM'!$BW144,FALSE)))</f>
        <v>294.335982</v>
      </c>
      <c r="R144" s="186">
        <f>IF($A144="Quarter",HLOOKUP("Quarter"&amp;R$1,APMdata,'1 APM'!$BW144,FALSE),IF($A144="Year to date",HLOOKUP("Year to date"&amp;R$1,APMdata,'1 APM'!$BW144,FALSE),HLOOKUP($C$4&amp;R$1,APMdata,'1 APM'!$BW144,FALSE)))</f>
        <v>258.88627600000001</v>
      </c>
      <c r="S144" s="186">
        <f>IF($A144="Quarter",HLOOKUP("Quarter"&amp;S$1,APMdata,'1 APM'!$BW144,FALSE),IF($A144="Year to date",HLOOKUP("Year to date"&amp;S$1,APMdata,'1 APM'!$BW144,FALSE),HLOOKUP($C$4&amp;S$1,APMdata,'1 APM'!$BW144,FALSE)))</f>
        <v>285.00067300000001</v>
      </c>
      <c r="T144" s="186">
        <f>IF($A144="Quarter",HLOOKUP("Quarter"&amp;T$1,APMdata,'1 APM'!$BW144,FALSE),IF($A144="Year to date",HLOOKUP("Year to date"&amp;T$1,APMdata,'1 APM'!$BW144,FALSE),HLOOKUP($C$4&amp;T$1,APMdata,'1 APM'!$BW144,FALSE)))</f>
        <v>241.35479899999999</v>
      </c>
      <c r="U144" s="186">
        <f>IF($A144="Quarter",HLOOKUP("Quarter"&amp;U$1,APMdata,'1 APM'!$BW144,FALSE),IF($A144="Year to date",HLOOKUP("Year to date"&amp;U$1,APMdata,'1 APM'!$BW144,FALSE),HLOOKUP($C$4&amp;U$1,APMdata,'1 APM'!$BW144,FALSE)))</f>
        <v>211.44653</v>
      </c>
      <c r="V144" s="186">
        <f>IF($A144="Quarter",HLOOKUP("Quarter"&amp;V$1,APMdata,'1 APM'!$BW144,FALSE),IF($A144="Year to date",HLOOKUP("Year to date"&amp;V$1,APMdata,'1 APM'!$BW144,FALSE),HLOOKUP($C$4&amp;V$1,APMdata,'1 APM'!$BW144,FALSE)))</f>
        <v>342.19327311999996</v>
      </c>
      <c r="W144" s="186">
        <f>IF($A144="Quarter",HLOOKUP("Quarter"&amp;W$1,APMdata,'1 APM'!$BW144,FALSE),IF($A144="Year to date",HLOOKUP("Year to date"&amp;W$1,APMdata,'1 APM'!$BW144,FALSE),HLOOKUP($C$4&amp;W$1,APMdata,'1 APM'!$BW144,FALSE)))</f>
        <v>383.827</v>
      </c>
      <c r="X144" s="186">
        <f>IF($A144="Quarter",HLOOKUP("Quarter"&amp;X$1,APMdata,'1 APM'!$BW144,FALSE),IF($A144="Year to date",HLOOKUP("Year to date"&amp;X$1,APMdata,'1 APM'!$BW144,FALSE),HLOOKUP($C$4&amp;X$1,APMdata,'1 APM'!$BW144,FALSE)))</f>
        <v>393.97199999999998</v>
      </c>
      <c r="Y144" s="186">
        <f>IF($A144="Quarter",HLOOKUP("Quarter"&amp;Y$1,APMdata,'1 APM'!$BW144,FALSE),IF($A144="Year to date",HLOOKUP("Year to date"&amp;Y$1,APMdata,'1 APM'!$BW144,FALSE),HLOOKUP($C$4&amp;Y$1,APMdata,'1 APM'!$BW144,FALSE)))</f>
        <v>330.33799999999997</v>
      </c>
      <c r="Z144" s="186">
        <f>IF($A144="Quarter",HLOOKUP("Quarter"&amp;Z$1,APMdata,'1 APM'!$BW144,FALSE),IF($A144="Year to date",HLOOKUP("Year to date"&amp;Z$1,APMdata,'1 APM'!$BW144,FALSE),HLOOKUP($C$4&amp;Z$1,APMdata,'1 APM'!$BW144,FALSE)))</f>
        <v>326.84500000000003</v>
      </c>
      <c r="AA144" s="186">
        <f>IF($A144="Quarter",HLOOKUP("Quarter"&amp;AA$1,APMdata,'1 APM'!$BW144,FALSE),IF($A144="Year to date",HLOOKUP("Year to date"&amp;AA$1,APMdata,'1 APM'!$BW144,FALSE),HLOOKUP($C$4&amp;AA$1,APMdata,'1 APM'!$BW144,FALSE)))</f>
        <v>395.05799999999999</v>
      </c>
      <c r="AB144" s="186">
        <f>IF($A144="Quarter",HLOOKUP("Quarter"&amp;AB$1,APMdata,'1 APM'!$BW144,FALSE),IF($A144="Year to date",HLOOKUP("Year to date"&amp;AB$1,APMdata,'1 APM'!$BW144,FALSE),HLOOKUP($C$4&amp;AB$1,APMdata,'1 APM'!$BW144,FALSE)))</f>
        <v>390.82376499999998</v>
      </c>
      <c r="AC144" s="186">
        <f>IF($A144="Quarter",HLOOKUP("Quarter"&amp;AC$1,APMdata,'1 APM'!$BW144,FALSE),IF($A144="Year to date",HLOOKUP("Year to date"&amp;AC$1,APMdata,'1 APM'!$BW144,FALSE),HLOOKUP($C$4&amp;AC$1,APMdata,'1 APM'!$BW144,FALSE)))</f>
        <v>476</v>
      </c>
      <c r="AD144" s="186">
        <f>IF($A144="Quarter",HLOOKUP("Quarter"&amp;AD$1,APMdata,'1 APM'!$BW144,FALSE),IF($A144="Year to date",HLOOKUP("Year to date"&amp;AD$1,APMdata,'1 APM'!$BW144,FALSE),HLOOKUP($C$4&amp;AD$1,APMdata,'1 APM'!$BW144,FALSE)))</f>
        <v>406.88716299999999</v>
      </c>
      <c r="AE144" s="186">
        <f>IF($A144="Quarter",HLOOKUP("Quarter"&amp;AE$1,APMdata,'1 APM'!$BW144,FALSE),IF($A144="Year to date",HLOOKUP("Year to date"&amp;AE$1,APMdata,'1 APM'!$BW144,FALSE),HLOOKUP($C$4&amp;AE$1,APMdata,'1 APM'!$BW144,FALSE)))</f>
        <v>306.28355399999998</v>
      </c>
      <c r="AF144" s="186"/>
      <c r="AG144" s="191"/>
      <c r="AH144" s="186"/>
      <c r="AI144" s="191"/>
      <c r="AJ144" s="186"/>
      <c r="AK144" s="191"/>
      <c r="AL144" s="186"/>
      <c r="AM144" s="191"/>
      <c r="AN144" s="186"/>
      <c r="AO144" s="191"/>
      <c r="AP144" s="186"/>
      <c r="AQ144" s="191"/>
      <c r="AR144" s="186"/>
      <c r="AS144" s="191"/>
      <c r="AT144" s="186"/>
      <c r="AU144" s="191"/>
      <c r="AV144" s="186"/>
      <c r="AW144" s="191"/>
      <c r="AX144" s="186"/>
      <c r="AY144" s="191"/>
      <c r="AZ144" s="186"/>
      <c r="BA144" s="191"/>
      <c r="BB144" s="186"/>
      <c r="BC144" s="191"/>
      <c r="BD144" s="186"/>
      <c r="BE144" s="191"/>
      <c r="BF144" s="186"/>
      <c r="BG144" s="191"/>
      <c r="BH144" s="191"/>
      <c r="BI144" s="191"/>
      <c r="BJ144" s="191"/>
      <c r="BK144" s="191"/>
      <c r="BL144" s="191"/>
      <c r="BM144" s="191"/>
      <c r="BN144" s="191"/>
      <c r="BO144" s="191"/>
      <c r="BP144" s="191"/>
      <c r="BQ144" s="191"/>
      <c r="BR144" s="191"/>
      <c r="BS144" s="191"/>
      <c r="BT144" s="191"/>
      <c r="BU144" s="191"/>
      <c r="BV144" s="191"/>
      <c r="BW144">
        <v>144</v>
      </c>
    </row>
    <row r="145" spans="1:75" ht="12.75" customHeight="1" thickBot="1">
      <c r="A145" t="s">
        <v>197</v>
      </c>
      <c r="B145" s="232" t="s">
        <v>933</v>
      </c>
      <c r="C145" s="193" t="s">
        <v>274</v>
      </c>
      <c r="D145" s="213">
        <f>IF($A145="Quarter",HLOOKUP("Quarter"&amp;D$1,APMdata,'1 APM'!$BW145,FALSE),IF($A145="Year to date",HLOOKUP("Year to date"&amp;D$1,APMdata,'1 APM'!$BW145,FALSE),HLOOKUP($C$4&amp;D$1,APMdata,'1 APM'!$BW145,FALSE)))</f>
        <v>0.1379449610886585</v>
      </c>
      <c r="E145" s="213">
        <f>IF($A145="Quarter",HLOOKUP("Quarter"&amp;E$1,APMdata,'1 APM'!$BW145,FALSE),IF($A145="Year to date",HLOOKUP("Year to date"&amp;E$1,APMdata,'1 APM'!$BW145,FALSE),HLOOKUP($C$4&amp;E$1,APMdata,'1 APM'!$BW145,FALSE)))</f>
        <v>0.17170520802626171</v>
      </c>
      <c r="F145" s="213">
        <f>IF($A145="Quarter",HLOOKUP("Quarter"&amp;F$1,APMdata,'1 APM'!$BW145,FALSE),IF($A145="Year to date",HLOOKUP("Year to date"&amp;F$1,APMdata,'1 APM'!$BW145,FALSE),HLOOKUP($C$4&amp;F$1,APMdata,'1 APM'!$BW145,FALSE)))</f>
        <v>0.14138482513483375</v>
      </c>
      <c r="G145" s="213">
        <f>IF($A145="Quarter",HLOOKUP("Quarter"&amp;G$1,APMdata,'1 APM'!$BW145,FALSE),IF($A145="Year to date",HLOOKUP("Year to date"&amp;G$1,APMdata,'1 APM'!$BW145,FALSE),HLOOKUP($C$4&amp;G$1,APMdata,'1 APM'!$BW145,FALSE)))</f>
        <v>0.16726043407244595</v>
      </c>
      <c r="H145" s="213">
        <f>IF($A145="Quarter",HLOOKUP("Quarter"&amp;H$1,APMdata,'1 APM'!$BW145,FALSE),IF($A145="Year to date",HLOOKUP("Year to date"&amp;H$1,APMdata,'1 APM'!$BW145,FALSE),HLOOKUP($C$4&amp;H$1,APMdata,'1 APM'!$BW145,FALSE)))</f>
        <v>0.17299999999999999</v>
      </c>
      <c r="I145" s="213">
        <f>IF($A145="Quarter",HLOOKUP("Quarter"&amp;I$1,APMdata,'1 APM'!$BW145,FALSE),IF($A145="Year to date",HLOOKUP("Year to date"&amp;I$1,APMdata,'1 APM'!$BW145,FALSE),HLOOKUP($C$4&amp;I$1,APMdata,'1 APM'!$BW145,FALSE)))</f>
        <v>0.17156764920803849</v>
      </c>
      <c r="J145" s="213">
        <f>IF($A145="Quarter",HLOOKUP("Quarter"&amp;J$1,APMdata,'1 APM'!$BW145,FALSE),IF($A145="Year to date",HLOOKUP("Year to date"&amp;J$1,APMdata,'1 APM'!$BW145,FALSE),HLOOKUP($C$4&amp;J$1,APMdata,'1 APM'!$BW145,FALSE)))</f>
        <v>0.17701555731131696</v>
      </c>
      <c r="K145" s="213">
        <f>IF($A145="Quarter",HLOOKUP("Quarter"&amp;K$1,APMdata,'1 APM'!$BW145,FALSE),IF($A145="Year to date",HLOOKUP("Year to date"&amp;K$1,APMdata,'1 APM'!$BW145,FALSE),HLOOKUP($C$4&amp;K$1,APMdata,'1 APM'!$BW145,FALSE)))</f>
        <v>0.11780903832734919</v>
      </c>
      <c r="L145" s="213">
        <f>IF($A145="Quarter",HLOOKUP("Quarter"&amp;L$1,APMdata,'1 APM'!$BW145,FALSE),IF($A145="Year to date",HLOOKUP("Year to date"&amp;L$1,APMdata,'1 APM'!$BW145,FALSE),HLOOKUP($C$4&amp;L$1,APMdata,'1 APM'!$BW145,FALSE)))</f>
        <v>0.13834832490729917</v>
      </c>
      <c r="M145" s="213">
        <f>IF($A145="Quarter",HLOOKUP("Quarter"&amp;M$1,APMdata,'1 APM'!$BW145,FALSE),IF($A145="Year to date",HLOOKUP("Year to date"&amp;M$1,APMdata,'1 APM'!$BW145,FALSE),HLOOKUP($C$4&amp;M$1,APMdata,'1 APM'!$BW145,FALSE)))</f>
        <v>0.13982356342285665</v>
      </c>
      <c r="N145" s="213">
        <f>IF($A145="Quarter",HLOOKUP("Quarter"&amp;N$1,APMdata,'1 APM'!$BW145,FALSE),IF($A145="Year to date",HLOOKUP("Year to date"&amp;N$1,APMdata,'1 APM'!$BW145,FALSE),HLOOKUP($C$4&amp;N$1,APMdata,'1 APM'!$BW145,FALSE)))</f>
        <v>0.15061383795807079</v>
      </c>
      <c r="O145" s="213">
        <f>IF($A145="Quarter",HLOOKUP("Quarter"&amp;O$1,APMdata,'1 APM'!$BW145,FALSE),IF($A145="Year to date",HLOOKUP("Year to date"&amp;O$1,APMdata,'1 APM'!$BW145,FALSE),HLOOKUP($C$4&amp;O$1,APMdata,'1 APM'!$BW145,FALSE)))</f>
        <v>0.15235951858149455</v>
      </c>
      <c r="P145" s="213">
        <f>IF($A145="Quarter",HLOOKUP("Quarter"&amp;P$1,APMdata,'1 APM'!$BW145,FALSE),IF($A145="Year to date",HLOOKUP("Year to date"&amp;P$1,APMdata,'1 APM'!$BW145,FALSE),HLOOKUP($C$4&amp;P$1,APMdata,'1 APM'!$BW145,FALSE)))</f>
        <v>0.17139893389324898</v>
      </c>
      <c r="Q145" s="213">
        <f>IF($A145="Quarter",HLOOKUP("Quarter"&amp;Q$1,APMdata,'1 APM'!$BW145,FALSE),IF($A145="Year to date",HLOOKUP("Year to date"&amp;Q$1,APMdata,'1 APM'!$BW145,FALSE),HLOOKUP($C$4&amp;Q$1,APMdata,'1 APM'!$BW145,FALSE)))</f>
        <v>0.19820353462595003</v>
      </c>
      <c r="R145" s="213">
        <f>IF($A145="Quarter",HLOOKUP("Quarter"&amp;R$1,APMdata,'1 APM'!$BW145,FALSE),IF($A145="Year to date",HLOOKUP("Year to date"&amp;R$1,APMdata,'1 APM'!$BW145,FALSE),HLOOKUP($C$4&amp;R$1,APMdata,'1 APM'!$BW145,FALSE)))</f>
        <v>0.22517699238719011</v>
      </c>
      <c r="S145" s="213">
        <f>IF($A145="Quarter",HLOOKUP("Quarter"&amp;S$1,APMdata,'1 APM'!$BW145,FALSE),IF($A145="Year to date",HLOOKUP("Year to date"&amp;S$1,APMdata,'1 APM'!$BW145,FALSE),HLOOKUP($C$4&amp;S$1,APMdata,'1 APM'!$BW145,FALSE)))</f>
        <v>0.19583691298862299</v>
      </c>
      <c r="T145" s="213">
        <f>IF($A145="Quarter",HLOOKUP("Quarter"&amp;T$1,APMdata,'1 APM'!$BW145,FALSE),IF($A145="Year to date",HLOOKUP("Year to date"&amp;T$1,APMdata,'1 APM'!$BW145,FALSE),HLOOKUP($C$4&amp;T$1,APMdata,'1 APM'!$BW145,FALSE)))</f>
        <v>0.24567566191215451</v>
      </c>
      <c r="U145" s="213">
        <f>IF($A145="Quarter",HLOOKUP("Quarter"&amp;U$1,APMdata,'1 APM'!$BW145,FALSE),IF($A145="Year to date",HLOOKUP("Year to date"&amp;U$1,APMdata,'1 APM'!$BW145,FALSE),HLOOKUP($C$4&amp;U$1,APMdata,'1 APM'!$BW145,FALSE)))</f>
        <v>0.27313300435812304</v>
      </c>
      <c r="V145" s="213">
        <f>IF($A145="Quarter",HLOOKUP("Quarter"&amp;V$1,APMdata,'1 APM'!$BW145,FALSE),IF($A145="Year to date",HLOOKUP("Year to date"&amp;V$1,APMdata,'1 APM'!$BW145,FALSE),HLOOKUP($C$4&amp;V$1,APMdata,'1 APM'!$BW145,FALSE)))</f>
        <v>0.15692818421117419</v>
      </c>
      <c r="W145" s="213">
        <f>IF($A145="Quarter",HLOOKUP("Quarter"&amp;W$1,APMdata,'1 APM'!$BW145,FALSE),IF($A145="Year to date",HLOOKUP("Year to date"&amp;W$1,APMdata,'1 APM'!$BW145,FALSE),HLOOKUP($C$4&amp;W$1,APMdata,'1 APM'!$BW145,FALSE)))</f>
        <v>0.17211660461614217</v>
      </c>
      <c r="X145" s="213">
        <f>IF($A145="Quarter",HLOOKUP("Quarter"&amp;X$1,APMdata,'1 APM'!$BW145,FALSE),IF($A145="Year to date",HLOOKUP("Year to date"&amp;X$1,APMdata,'1 APM'!$BW145,FALSE),HLOOKUP($C$4&amp;X$1,APMdata,'1 APM'!$BW145,FALSE)))</f>
        <v>0.20681926634380107</v>
      </c>
      <c r="Y145" s="213">
        <f>IF($A145="Quarter",HLOOKUP("Quarter"&amp;Y$1,APMdata,'1 APM'!$BW145,FALSE),IF($A145="Year to date",HLOOKUP("Year to date"&amp;Y$1,APMdata,'1 APM'!$BW145,FALSE),HLOOKUP($C$4&amp;Y$1,APMdata,'1 APM'!$BW145,FALSE)))</f>
        <v>0.22104026784687203</v>
      </c>
      <c r="Z145" s="213">
        <f>IF($A145="Quarter",HLOOKUP("Quarter"&amp;Z$1,APMdata,'1 APM'!$BW145,FALSE),IF($A145="Year to date",HLOOKUP("Year to date"&amp;Z$1,APMdata,'1 APM'!$BW145,FALSE),HLOOKUP($C$4&amp;Z$1,APMdata,'1 APM'!$BW145,FALSE)))</f>
        <v>0.23633832550597378</v>
      </c>
      <c r="AA145" s="213">
        <f>IF($A145="Quarter",HLOOKUP("Quarter"&amp;AA$1,APMdata,'1 APM'!$BW145,FALSE),IF($A145="Year to date",HLOOKUP("Year to date"&amp;AA$1,APMdata,'1 APM'!$BW145,FALSE),HLOOKUP($C$4&amp;AA$1,APMdata,'1 APM'!$BW145,FALSE)))</f>
        <v>0.1867</v>
      </c>
      <c r="AB145" s="213">
        <f>IF($A145="Quarter",HLOOKUP("Quarter"&amp;AB$1,APMdata,'1 APM'!$BW145,FALSE),IF($A145="Year to date",HLOOKUP("Year to date"&amp;AB$1,APMdata,'1 APM'!$BW145,FALSE),HLOOKUP($C$4&amp;AB$1,APMdata,'1 APM'!$BW145,FALSE)))</f>
        <v>0.1682424429844997</v>
      </c>
      <c r="AC145" s="213">
        <f>IF($A145="Quarter",HLOOKUP("Quarter"&amp;AC$1,APMdata,'1 APM'!$BW145,FALSE),IF($A145="Year to date",HLOOKUP("Year to date"&amp;AC$1,APMdata,'1 APM'!$BW145,FALSE),HLOOKUP($C$4&amp;AC$1,APMdata,'1 APM'!$BW145,FALSE)))</f>
        <v>0.1</v>
      </c>
      <c r="AD145" s="213">
        <f>IF($A145="Quarter",HLOOKUP("Quarter"&amp;AD$1,APMdata,'1 APM'!$BW145,FALSE),IF($A145="Year to date",HLOOKUP("Year to date"&amp;AD$1,APMdata,'1 APM'!$BW145,FALSE),HLOOKUP($C$4&amp;AD$1,APMdata,'1 APM'!$BW145,FALSE)))</f>
        <v>0.23808712048258943</v>
      </c>
      <c r="AE145" s="213">
        <f>IF($A145="Quarter",HLOOKUP("Quarter"&amp;AE$1,APMdata,'1 APM'!$BW145,FALSE),IF($A145="Year to date",HLOOKUP("Year to date"&amp;AE$1,APMdata,'1 APM'!$BW145,FALSE),HLOOKUP($C$4&amp;AE$1,APMdata,'1 APM'!$BW145,FALSE)))</f>
        <v>0.14346323015436865</v>
      </c>
      <c r="AF145" s="213"/>
      <c r="AG145" s="199"/>
      <c r="AH145" s="213"/>
      <c r="AI145" s="199"/>
      <c r="AJ145" s="213"/>
      <c r="AK145" s="199"/>
      <c r="AL145" s="213"/>
      <c r="AM145" s="199"/>
      <c r="AN145" s="213"/>
      <c r="AO145" s="199"/>
      <c r="AP145" s="213"/>
      <c r="AQ145" s="199"/>
      <c r="AR145" s="213"/>
      <c r="AS145" s="199"/>
      <c r="AT145" s="213"/>
      <c r="AU145" s="199"/>
      <c r="AV145" s="213"/>
      <c r="AW145" s="199"/>
      <c r="AX145" s="213"/>
      <c r="AY145" s="199"/>
      <c r="AZ145" s="213"/>
      <c r="BA145" s="199"/>
      <c r="BB145" s="213"/>
      <c r="BC145" s="199"/>
      <c r="BD145" s="213"/>
      <c r="BE145" s="199"/>
      <c r="BF145" s="213"/>
      <c r="BG145" s="199"/>
      <c r="BH145" s="199"/>
      <c r="BI145" s="199"/>
      <c r="BJ145" s="199"/>
      <c r="BK145" s="199"/>
      <c r="BL145" s="199"/>
      <c r="BM145" s="199"/>
      <c r="BN145" s="199"/>
      <c r="BO145" s="199"/>
      <c r="BP145" s="199"/>
      <c r="BQ145" s="199"/>
      <c r="BR145" s="199"/>
      <c r="BS145" s="199"/>
      <c r="BT145" s="199"/>
      <c r="BU145" s="199"/>
      <c r="BV145" s="199"/>
      <c r="BW145">
        <v>145</v>
      </c>
    </row>
    <row r="146" spans="1:75" ht="12.75" customHeight="1">
      <c r="B146" s="180"/>
      <c r="C146" s="183"/>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191"/>
      <c r="AL146" s="191"/>
      <c r="AM146" s="191"/>
      <c r="AN146" s="191"/>
      <c r="AO146" s="191"/>
      <c r="AP146" s="191"/>
      <c r="AQ146" s="191"/>
      <c r="AR146" s="191"/>
      <c r="AS146" s="191"/>
      <c r="AT146" s="191"/>
      <c r="AU146" s="191"/>
      <c r="AV146" s="191"/>
      <c r="AW146" s="191"/>
      <c r="AX146" s="191"/>
      <c r="AY146" s="191"/>
      <c r="AZ146" s="191"/>
      <c r="BA146" s="191"/>
      <c r="BB146" s="191"/>
      <c r="BC146" s="191"/>
      <c r="BD146" s="186"/>
      <c r="BE146" s="191"/>
      <c r="BF146" s="186"/>
      <c r="BG146" s="191"/>
      <c r="BH146" s="191"/>
      <c r="BI146" s="191"/>
      <c r="BJ146" s="191"/>
      <c r="BK146" s="191"/>
      <c r="BL146" s="191"/>
      <c r="BM146" s="191"/>
      <c r="BN146" s="191"/>
      <c r="BO146" s="191"/>
      <c r="BP146" s="191"/>
      <c r="BQ146" s="191"/>
      <c r="BR146" s="191"/>
      <c r="BS146" s="191"/>
      <c r="BT146" s="191"/>
      <c r="BU146" s="191"/>
      <c r="BV146" s="191"/>
      <c r="BW146">
        <v>146</v>
      </c>
    </row>
    <row r="147" spans="1:75" ht="12.75" customHeight="1">
      <c r="A147" t="s">
        <v>197</v>
      </c>
      <c r="B147" s="180"/>
      <c r="C147" s="184" t="s">
        <v>275</v>
      </c>
      <c r="D147" s="186">
        <f>IF($A147="Quarter",HLOOKUP("Quarter"&amp;D$1,APMdata,'1 APM'!$BW147,FALSE),IF($A147="Year to date",HLOOKUP("Year to date"&amp;D$1,APMdata,'1 APM'!$BW147,FALSE),HLOOKUP($C$4&amp;D$1,APMdata,'1 APM'!$BW147,FALSE)))</f>
        <v>539.91058899999996</v>
      </c>
      <c r="E147" s="186">
        <f>IF($A147="Quarter",HLOOKUP("Quarter"&amp;E$1,APMdata,'1 APM'!$BW147,FALSE),IF($A147="Year to date",HLOOKUP("Year to date"&amp;E$1,APMdata,'1 APM'!$BW147,FALSE),HLOOKUP($C$4&amp;E$1,APMdata,'1 APM'!$BW147,FALSE)))</f>
        <v>462.502726</v>
      </c>
      <c r="F147" s="186">
        <f>IF($A147="Quarter",HLOOKUP("Quarter"&amp;F$1,APMdata,'1 APM'!$BW147,FALSE),IF($A147="Year to date",HLOOKUP("Year to date"&amp;F$1,APMdata,'1 APM'!$BW147,FALSE),HLOOKUP($C$4&amp;F$1,APMdata,'1 APM'!$BW147,FALSE)))</f>
        <v>476.47563979999995</v>
      </c>
      <c r="G147" s="186">
        <f>IF($A147="Quarter",HLOOKUP("Quarter"&amp;G$1,APMdata,'1 APM'!$BW147,FALSE),IF($A147="Year to date",HLOOKUP("Year to date"&amp;G$1,APMdata,'1 APM'!$BW147,FALSE),HLOOKUP($C$4&amp;G$1,APMdata,'1 APM'!$BW147,FALSE)))</f>
        <v>362.39485300000001</v>
      </c>
      <c r="H147" s="186">
        <f>IF($A147="Quarter",HLOOKUP("Quarter"&amp;H$1,APMdata,'1 APM'!$BW147,FALSE),IF($A147="Year to date",HLOOKUP("Year to date"&amp;H$1,APMdata,'1 APM'!$BW147,FALSE),HLOOKUP($C$4&amp;H$1,APMdata,'1 APM'!$BW147,FALSE)))</f>
        <v>306</v>
      </c>
      <c r="I147" s="186">
        <f>IF($A147="Quarter",HLOOKUP("Quarter"&amp;I$1,APMdata,'1 APM'!$BW147,FALSE),IF($A147="Year to date",HLOOKUP("Year to date"&amp;I$1,APMdata,'1 APM'!$BW147,FALSE),HLOOKUP($C$4&amp;I$1,APMdata,'1 APM'!$BW147,FALSE)))</f>
        <v>375.01600000000002</v>
      </c>
      <c r="J147" s="186">
        <f>IF($A147="Quarter",HLOOKUP("Quarter"&amp;J$1,APMdata,'1 APM'!$BW147,FALSE),IF($A147="Year to date",HLOOKUP("Year to date"&amp;J$1,APMdata,'1 APM'!$BW147,FALSE),HLOOKUP($C$4&amp;J$1,APMdata,'1 APM'!$BW147,FALSE)))</f>
        <v>496.42664400000001</v>
      </c>
      <c r="K147" s="186">
        <f>IF($A147="Quarter",HLOOKUP("Quarter"&amp;K$1,APMdata,'1 APM'!$BW147,FALSE),IF($A147="Year to date",HLOOKUP("Year to date"&amp;K$1,APMdata,'1 APM'!$BW147,FALSE),HLOOKUP($C$4&amp;K$1,APMdata,'1 APM'!$BW147,FALSE)))</f>
        <v>288.340373</v>
      </c>
      <c r="L147" s="186">
        <f>IF($A147="Quarter",HLOOKUP("Quarter"&amp;L$1,APMdata,'1 APM'!$BW147,FALSE),IF($A147="Year to date",HLOOKUP("Year to date"&amp;L$1,APMdata,'1 APM'!$BW147,FALSE),HLOOKUP($C$4&amp;L$1,APMdata,'1 APM'!$BW147,FALSE)))</f>
        <v>214.996025</v>
      </c>
      <c r="M147" s="186">
        <f>IF($A147="Quarter",HLOOKUP("Quarter"&amp;M$1,APMdata,'1 APM'!$BW147,FALSE),IF($A147="Year to date",HLOOKUP("Year to date"&amp;M$1,APMdata,'1 APM'!$BW147,FALSE),HLOOKUP($C$4&amp;M$1,APMdata,'1 APM'!$BW147,FALSE)))</f>
        <v>187.51992200000001</v>
      </c>
      <c r="N147" s="186">
        <f>IF($A147="Quarter",HLOOKUP("Quarter"&amp;N$1,APMdata,'1 APM'!$BW147,FALSE),IF($A147="Year to date",HLOOKUP("Year to date"&amp;N$1,APMdata,'1 APM'!$BW147,FALSE),HLOOKUP($C$4&amp;N$1,APMdata,'1 APM'!$BW147,FALSE)))</f>
        <v>179.79503799999998</v>
      </c>
      <c r="O147" s="186">
        <f>IF($A147="Quarter",HLOOKUP("Quarter"&amp;O$1,APMdata,'1 APM'!$BW147,FALSE),IF($A147="Year to date",HLOOKUP("Year to date"&amp;O$1,APMdata,'1 APM'!$BW147,FALSE),HLOOKUP($C$4&amp;O$1,APMdata,'1 APM'!$BW147,FALSE)))</f>
        <v>160.137181</v>
      </c>
      <c r="P147" s="186">
        <f>IF($A147="Quarter",HLOOKUP("Quarter"&amp;P$1,APMdata,'1 APM'!$BW147,FALSE),IF($A147="Year to date",HLOOKUP("Year to date"&amp;P$1,APMdata,'1 APM'!$BW147,FALSE),HLOOKUP($C$4&amp;P$1,APMdata,'1 APM'!$BW147,FALSE)))</f>
        <v>80.999723000000003</v>
      </c>
      <c r="Q147" s="186">
        <f>IF($A147="Quarter",HLOOKUP("Quarter"&amp;Q$1,APMdata,'1 APM'!$BW147,FALSE),IF($A147="Year to date",HLOOKUP("Year to date"&amp;Q$1,APMdata,'1 APM'!$BW147,FALSE),HLOOKUP($C$4&amp;Q$1,APMdata,'1 APM'!$BW147,FALSE)))</f>
        <v>29.650656999999999</v>
      </c>
      <c r="R147" s="186">
        <f>IF($A147="Quarter",HLOOKUP("Quarter"&amp;R$1,APMdata,'1 APM'!$BW147,FALSE),IF($A147="Year to date",HLOOKUP("Year to date"&amp;R$1,APMdata,'1 APM'!$BW147,FALSE),HLOOKUP($C$4&amp;R$1,APMdata,'1 APM'!$BW147,FALSE)))</f>
        <v>31.536375</v>
      </c>
      <c r="S147" s="186">
        <f>IF($A147="Quarter",HLOOKUP("Quarter"&amp;S$1,APMdata,'1 APM'!$BW147,FALSE),IF($A147="Year to date",HLOOKUP("Year to date"&amp;S$1,APMdata,'1 APM'!$BW147,FALSE),HLOOKUP($C$4&amp;S$1,APMdata,'1 APM'!$BW147,FALSE)))</f>
        <v>29.772290999999999</v>
      </c>
      <c r="T147" s="186">
        <f>IF($A147="Quarter",HLOOKUP("Quarter"&amp;T$1,APMdata,'1 APM'!$BW147,FALSE),IF($A147="Year to date",HLOOKUP("Year to date"&amp;T$1,APMdata,'1 APM'!$BW147,FALSE),HLOOKUP($C$4&amp;T$1,APMdata,'1 APM'!$BW147,FALSE)))</f>
        <v>31.385000000000002</v>
      </c>
      <c r="U147" s="186">
        <f>IF($A147="Quarter",HLOOKUP("Quarter"&amp;U$1,APMdata,'1 APM'!$BW147,FALSE),IF($A147="Year to date",HLOOKUP("Year to date"&amp;U$1,APMdata,'1 APM'!$BW147,FALSE),HLOOKUP($C$4&amp;U$1,APMdata,'1 APM'!$BW147,FALSE)))</f>
        <v>38.056186999999994</v>
      </c>
      <c r="V147" s="186">
        <f>IF($A147="Quarter",HLOOKUP("Quarter"&amp;V$1,APMdata,'1 APM'!$BW147,FALSE),IF($A147="Year to date",HLOOKUP("Year to date"&amp;V$1,APMdata,'1 APM'!$BW147,FALSE),HLOOKUP($C$4&amp;V$1,APMdata,'1 APM'!$BW147,FALSE)))</f>
        <v>46.710778999999995</v>
      </c>
      <c r="W147" s="186">
        <f>IF($A147="Quarter",HLOOKUP("Quarter"&amp;W$1,APMdata,'1 APM'!$BW147,FALSE),IF($A147="Year to date",HLOOKUP("Year to date"&amp;W$1,APMdata,'1 APM'!$BW147,FALSE),HLOOKUP($C$4&amp;W$1,APMdata,'1 APM'!$BW147,FALSE)))</f>
        <v>38.373999999999995</v>
      </c>
      <c r="X147" s="186">
        <f>IF($A147="Quarter",HLOOKUP("Quarter"&amp;X$1,APMdata,'1 APM'!$BW147,FALSE),IF($A147="Year to date",HLOOKUP("Year to date"&amp;X$1,APMdata,'1 APM'!$BW147,FALSE),HLOOKUP($C$4&amp;X$1,APMdata,'1 APM'!$BW147,FALSE)))</f>
        <v>39.323999999999998</v>
      </c>
      <c r="Y147" s="186">
        <f>IF($A147="Quarter",HLOOKUP("Quarter"&amp;Y$1,APMdata,'1 APM'!$BW147,FALSE),IF($A147="Year to date",HLOOKUP("Year to date"&amp;Y$1,APMdata,'1 APM'!$BW147,FALSE),HLOOKUP($C$4&amp;Y$1,APMdata,'1 APM'!$BW147,FALSE)))</f>
        <v>45.846999999999994</v>
      </c>
      <c r="Z147" s="186">
        <f>IF($A147="Quarter",HLOOKUP("Quarter"&amp;Z$1,APMdata,'1 APM'!$BW147,FALSE),IF($A147="Year to date",HLOOKUP("Year to date"&amp;Z$1,APMdata,'1 APM'!$BW147,FALSE),HLOOKUP($C$4&amp;Z$1,APMdata,'1 APM'!$BW147,FALSE)))</f>
        <v>48.385999999999996</v>
      </c>
      <c r="AA147" s="186">
        <f>IF($A147="Quarter",HLOOKUP("Quarter"&amp;AA$1,APMdata,'1 APM'!$BW147,FALSE),IF($A147="Year to date",HLOOKUP("Year to date"&amp;AA$1,APMdata,'1 APM'!$BW147,FALSE),HLOOKUP($C$4&amp;AA$1,APMdata,'1 APM'!$BW147,FALSE)))</f>
        <v>139.32900000000001</v>
      </c>
      <c r="AB147" s="186">
        <f>IF($A147="Quarter",HLOOKUP("Quarter"&amp;AB$1,APMdata,'1 APM'!$BW147,FALSE),IF($A147="Year to date",HLOOKUP("Year to date"&amp;AB$1,APMdata,'1 APM'!$BW147,FALSE),HLOOKUP($C$4&amp;AB$1,APMdata,'1 APM'!$BW147,FALSE)))</f>
        <v>110.83682400000001</v>
      </c>
      <c r="AC147" s="186">
        <f>IF($A147="Quarter",HLOOKUP("Quarter"&amp;AC$1,APMdata,'1 APM'!$BW147,FALSE),IF($A147="Year to date",HLOOKUP("Year to date"&amp;AC$1,APMdata,'1 APM'!$BW147,FALSE),HLOOKUP($C$4&amp;AC$1,APMdata,'1 APM'!$BW147,FALSE)))</f>
        <v>43</v>
      </c>
      <c r="AD147" s="186">
        <f>IF($A147="Quarter",HLOOKUP("Quarter"&amp;AD$1,APMdata,'1 APM'!$BW147,FALSE),IF($A147="Year to date",HLOOKUP("Year to date"&amp;AD$1,APMdata,'1 APM'!$BW147,FALSE),HLOOKUP($C$4&amp;AD$1,APMdata,'1 APM'!$BW147,FALSE)))</f>
        <v>32.586542000000001</v>
      </c>
      <c r="AE147" s="186">
        <f>IF($A147="Quarter",HLOOKUP("Quarter"&amp;AE$1,APMdata,'1 APM'!$BW147,FALSE),IF($A147="Year to date",HLOOKUP("Year to date"&amp;AE$1,APMdata,'1 APM'!$BW147,FALSE),HLOOKUP($C$4&amp;AE$1,APMdata,'1 APM'!$BW147,FALSE)))</f>
        <v>36.539403999999998</v>
      </c>
      <c r="AF147" s="186"/>
      <c r="AG147" s="191"/>
      <c r="AH147" s="186"/>
      <c r="AI147" s="191"/>
      <c r="AJ147" s="186"/>
      <c r="AK147" s="191"/>
      <c r="AL147" s="186"/>
      <c r="AM147" s="191"/>
      <c r="AN147" s="186"/>
      <c r="AO147" s="191"/>
      <c r="AP147" s="186"/>
      <c r="AQ147" s="191"/>
      <c r="AR147" s="186"/>
      <c r="AS147" s="191"/>
      <c r="AT147" s="186"/>
      <c r="AU147" s="191"/>
      <c r="AV147" s="186"/>
      <c r="AW147" s="191"/>
      <c r="AX147" s="186"/>
      <c r="AY147" s="191"/>
      <c r="AZ147" s="186"/>
      <c r="BA147" s="191"/>
      <c r="BB147" s="186"/>
      <c r="BC147" s="191"/>
      <c r="BD147" s="186"/>
      <c r="BE147" s="191"/>
      <c r="BF147" s="186"/>
      <c r="BG147" s="191"/>
      <c r="BH147" s="191"/>
      <c r="BI147" s="191"/>
      <c r="BJ147" s="191"/>
      <c r="BK147" s="191"/>
      <c r="BL147" s="191"/>
      <c r="BM147" s="191"/>
      <c r="BN147" s="191"/>
      <c r="BO147" s="191"/>
      <c r="BP147" s="191"/>
      <c r="BQ147" s="191"/>
      <c r="BR147" s="191"/>
      <c r="BS147" s="191"/>
      <c r="BT147" s="191"/>
      <c r="BU147" s="191"/>
      <c r="BV147" s="191"/>
      <c r="BW147">
        <v>147</v>
      </c>
    </row>
    <row r="148" spans="1:75" ht="12.75" customHeight="1">
      <c r="A148" t="s">
        <v>197</v>
      </c>
      <c r="B148" s="180"/>
      <c r="C148" s="183" t="s">
        <v>266</v>
      </c>
      <c r="D148" s="186">
        <f>IF($A148="Quarter",HLOOKUP("Quarter"&amp;D$1,APMdata,'1 APM'!$BW148,FALSE),IF($A148="Year to date",HLOOKUP("Year to date"&amp;D$1,APMdata,'1 APM'!$BW148,FALSE),HLOOKUP($C$4&amp;D$1,APMdata,'1 APM'!$BW148,FALSE)))</f>
        <v>2253.049051</v>
      </c>
      <c r="E148" s="186">
        <f>IF($A148="Quarter",HLOOKUP("Quarter"&amp;E$1,APMdata,'1 APM'!$BW148,FALSE),IF($A148="Year to date",HLOOKUP("Year to date"&amp;E$1,APMdata,'1 APM'!$BW148,FALSE),HLOOKUP($C$4&amp;E$1,APMdata,'1 APM'!$BW148,FALSE)))</f>
        <v>2117.456232</v>
      </c>
      <c r="F148" s="186">
        <f>IF($A148="Quarter",HLOOKUP("Quarter"&amp;F$1,APMdata,'1 APM'!$BW148,FALSE),IF($A148="Year to date",HLOOKUP("Year to date"&amp;F$1,APMdata,'1 APM'!$BW148,FALSE),HLOOKUP($C$4&amp;F$1,APMdata,'1 APM'!$BW148,FALSE)))</f>
        <v>2259.8957249999999</v>
      </c>
      <c r="G148" s="186">
        <f>IF($A148="Quarter",HLOOKUP("Quarter"&amp;G$1,APMdata,'1 APM'!$BW148,FALSE),IF($A148="Year to date",HLOOKUP("Year to date"&amp;G$1,APMdata,'1 APM'!$BW148,FALSE),HLOOKUP($C$4&amp;G$1,APMdata,'1 APM'!$BW148,FALSE)))</f>
        <v>1851.6041679999998</v>
      </c>
      <c r="H148" s="186">
        <f>IF($A148="Quarter",HLOOKUP("Quarter"&amp;H$1,APMdata,'1 APM'!$BW148,FALSE),IF($A148="Year to date",HLOOKUP("Year to date"&amp;H$1,APMdata,'1 APM'!$BW148,FALSE),HLOOKUP($C$4&amp;H$1,APMdata,'1 APM'!$BW148,FALSE)))</f>
        <v>1667</v>
      </c>
      <c r="I148" s="186">
        <f>IF($A148="Quarter",HLOOKUP("Quarter"&amp;I$1,APMdata,'1 APM'!$BW148,FALSE),IF($A148="Year to date",HLOOKUP("Year to date"&amp;I$1,APMdata,'1 APM'!$BW148,FALSE),HLOOKUP($C$4&amp;I$1,APMdata,'1 APM'!$BW148,FALSE)))</f>
        <v>1474.3173859999999</v>
      </c>
      <c r="J148" s="186">
        <f>IF($A148="Quarter",HLOOKUP("Quarter"&amp;J$1,APMdata,'1 APM'!$BW148,FALSE),IF($A148="Year to date",HLOOKUP("Year to date"&amp;J$1,APMdata,'1 APM'!$BW148,FALSE),HLOOKUP($C$4&amp;J$1,APMdata,'1 APM'!$BW148,FALSE)))</f>
        <v>1597.3795230000001</v>
      </c>
      <c r="K148" s="186">
        <f>IF($A148="Quarter",HLOOKUP("Quarter"&amp;K$1,APMdata,'1 APM'!$BW148,FALSE),IF($A148="Year to date",HLOOKUP("Year to date"&amp;K$1,APMdata,'1 APM'!$BW148,FALSE),HLOOKUP($C$4&amp;K$1,APMdata,'1 APM'!$BW148,FALSE)))</f>
        <v>1544.5113649999998</v>
      </c>
      <c r="L148" s="186">
        <f>IF($A148="Quarter",HLOOKUP("Quarter"&amp;L$1,APMdata,'1 APM'!$BW148,FALSE),IF($A148="Year to date",HLOOKUP("Year to date"&amp;L$1,APMdata,'1 APM'!$BW148,FALSE),HLOOKUP($C$4&amp;L$1,APMdata,'1 APM'!$BW148,FALSE)))</f>
        <v>1724.3858889999999</v>
      </c>
      <c r="M148" s="186">
        <f>IF($A148="Quarter",HLOOKUP("Quarter"&amp;M$1,APMdata,'1 APM'!$BW148,FALSE),IF($A148="Year to date",HLOOKUP("Year to date"&amp;M$1,APMdata,'1 APM'!$BW148,FALSE),HLOOKUP($C$4&amp;M$1,APMdata,'1 APM'!$BW148,FALSE)))</f>
        <v>1611.3707679999998</v>
      </c>
      <c r="N148" s="186">
        <f>IF($A148="Quarter",HLOOKUP("Quarter"&amp;N$1,APMdata,'1 APM'!$BW148,FALSE),IF($A148="Year to date",HLOOKUP("Year to date"&amp;N$1,APMdata,'1 APM'!$BW148,FALSE),HLOOKUP($C$4&amp;N$1,APMdata,'1 APM'!$BW148,FALSE)))</f>
        <v>1582.643984</v>
      </c>
      <c r="O148" s="186">
        <f>IF($A148="Quarter",HLOOKUP("Quarter"&amp;O$1,APMdata,'1 APM'!$BW148,FALSE),IF($A148="Year to date",HLOOKUP("Year to date"&amp;O$1,APMdata,'1 APM'!$BW148,FALSE),HLOOKUP($C$4&amp;O$1,APMdata,'1 APM'!$BW148,FALSE)))</f>
        <v>1644.237498</v>
      </c>
      <c r="P148" s="186">
        <f>IF($A148="Quarter",HLOOKUP("Quarter"&amp;P$1,APMdata,'1 APM'!$BW148,FALSE),IF($A148="Year to date",HLOOKUP("Year to date"&amp;P$1,APMdata,'1 APM'!$BW148,FALSE),HLOOKUP($C$4&amp;P$1,APMdata,'1 APM'!$BW148,FALSE)))</f>
        <v>1108.9628729999999</v>
      </c>
      <c r="Q148" s="186">
        <f>IF($A148="Quarter",HLOOKUP("Quarter"&amp;Q$1,APMdata,'1 APM'!$BW148,FALSE),IF($A148="Year to date",HLOOKUP("Year to date"&amp;Q$1,APMdata,'1 APM'!$BW148,FALSE),HLOOKUP($C$4&amp;Q$1,APMdata,'1 APM'!$BW148,FALSE)))</f>
        <v>521.35189100000002</v>
      </c>
      <c r="R148" s="186">
        <f>IF($A148="Quarter",HLOOKUP("Quarter"&amp;R$1,APMdata,'1 APM'!$BW148,FALSE),IF($A148="Year to date",HLOOKUP("Year to date"&amp;R$1,APMdata,'1 APM'!$BW148,FALSE),HLOOKUP($C$4&amp;R$1,APMdata,'1 APM'!$BW148,FALSE)))</f>
        <v>472.478252</v>
      </c>
      <c r="S148" s="186">
        <f>IF($A148="Quarter",HLOOKUP("Quarter"&amp;S$1,APMdata,'1 APM'!$BW148,FALSE),IF($A148="Year to date",HLOOKUP("Year to date"&amp;S$1,APMdata,'1 APM'!$BW148,FALSE),HLOOKUP($C$4&amp;S$1,APMdata,'1 APM'!$BW148,FALSE)))</f>
        <v>331.04400299999998</v>
      </c>
      <c r="T148" s="186">
        <f>IF($A148="Quarter",HLOOKUP("Quarter"&amp;T$1,APMdata,'1 APM'!$BW148,FALSE),IF($A148="Year to date",HLOOKUP("Year to date"&amp;T$1,APMdata,'1 APM'!$BW148,FALSE),HLOOKUP($C$4&amp;T$1,APMdata,'1 APM'!$BW148,FALSE)))</f>
        <v>380.96800000000002</v>
      </c>
      <c r="U148" s="186">
        <f>IF($A148="Quarter",HLOOKUP("Quarter"&amp;U$1,APMdata,'1 APM'!$BW148,FALSE),IF($A148="Year to date",HLOOKUP("Year to date"&amp;U$1,APMdata,'1 APM'!$BW148,FALSE),HLOOKUP($C$4&amp;U$1,APMdata,'1 APM'!$BW148,FALSE)))</f>
        <v>374.38177300000001</v>
      </c>
      <c r="V148" s="186">
        <f>IF($A148="Quarter",HLOOKUP("Quarter"&amp;V$1,APMdata,'1 APM'!$BW148,FALSE),IF($A148="Year to date",HLOOKUP("Year to date"&amp;V$1,APMdata,'1 APM'!$BW148,FALSE),HLOOKUP($C$4&amp;V$1,APMdata,'1 APM'!$BW148,FALSE)))</f>
        <v>316.93736173999997</v>
      </c>
      <c r="W148" s="186">
        <f>IF($A148="Quarter",HLOOKUP("Quarter"&amp;W$1,APMdata,'1 APM'!$BW148,FALSE),IF($A148="Year to date",HLOOKUP("Year to date"&amp;W$1,APMdata,'1 APM'!$BW148,FALSE),HLOOKUP($C$4&amp;W$1,APMdata,'1 APM'!$BW148,FALSE)))</f>
        <v>335.428</v>
      </c>
      <c r="X148" s="186">
        <f>IF($A148="Quarter",HLOOKUP("Quarter"&amp;X$1,APMdata,'1 APM'!$BW148,FALSE),IF($A148="Year to date",HLOOKUP("Year to date"&amp;X$1,APMdata,'1 APM'!$BW148,FALSE),HLOOKUP($C$4&amp;X$1,APMdata,'1 APM'!$BW148,FALSE)))</f>
        <v>348.18546199999997</v>
      </c>
      <c r="Y148" s="186">
        <f>IF($A148="Quarter",HLOOKUP("Quarter"&amp;Y$1,APMdata,'1 APM'!$BW148,FALSE),IF($A148="Year to date",HLOOKUP("Year to date"&amp;Y$1,APMdata,'1 APM'!$BW148,FALSE),HLOOKUP($C$4&amp;Y$1,APMdata,'1 APM'!$BW148,FALSE)))</f>
        <v>393.60399999999998</v>
      </c>
      <c r="Z148" s="186">
        <f>IF($A148="Quarter",HLOOKUP("Quarter"&amp;Z$1,APMdata,'1 APM'!$BW148,FALSE),IF($A148="Year to date",HLOOKUP("Year to date"&amp;Z$1,APMdata,'1 APM'!$BW148,FALSE),HLOOKUP($C$4&amp;Z$1,APMdata,'1 APM'!$BW148,FALSE)))</f>
        <v>187.74600000000001</v>
      </c>
      <c r="AA148" s="186">
        <f>IF($A148="Quarter",HLOOKUP("Quarter"&amp;AA$1,APMdata,'1 APM'!$BW148,FALSE),IF($A148="Year to date",HLOOKUP("Year to date"&amp;AA$1,APMdata,'1 APM'!$BW148,FALSE),HLOOKUP($C$4&amp;AA$1,APMdata,'1 APM'!$BW148,FALSE)))</f>
        <v>493.05</v>
      </c>
      <c r="AB148" s="186">
        <f>IF($A148="Quarter",HLOOKUP("Quarter"&amp;AB$1,APMdata,'1 APM'!$BW148,FALSE),IF($A148="Year to date",HLOOKUP("Year to date"&amp;AB$1,APMdata,'1 APM'!$BW148,FALSE),HLOOKUP($C$4&amp;AB$1,APMdata,'1 APM'!$BW148,FALSE)))</f>
        <v>375.87459699999999</v>
      </c>
      <c r="AC148" s="186">
        <f>IF($A148="Quarter",HLOOKUP("Quarter"&amp;AC$1,APMdata,'1 APM'!$BW148,FALSE),IF($A148="Year to date",HLOOKUP("Year to date"&amp;AC$1,APMdata,'1 APM'!$BW148,FALSE),HLOOKUP($C$4&amp;AC$1,APMdata,'1 APM'!$BW148,FALSE)))</f>
        <v>173</v>
      </c>
      <c r="AD148" s="186">
        <f>IF($A148="Quarter",HLOOKUP("Quarter"&amp;AD$1,APMdata,'1 APM'!$BW148,FALSE),IF($A148="Year to date",HLOOKUP("Year to date"&amp;AD$1,APMdata,'1 APM'!$BW148,FALSE),HLOOKUP($C$4&amp;AD$1,APMdata,'1 APM'!$BW148,FALSE)))</f>
        <v>83.810366000000002</v>
      </c>
      <c r="AE148" s="186">
        <f>IF($A148="Quarter",HLOOKUP("Quarter"&amp;AE$1,APMdata,'1 APM'!$BW148,FALSE),IF($A148="Year to date",HLOOKUP("Year to date"&amp;AE$1,APMdata,'1 APM'!$BW148,FALSE),HLOOKUP($C$4&amp;AE$1,APMdata,'1 APM'!$BW148,FALSE)))</f>
        <v>98.724193</v>
      </c>
      <c r="AF148" s="186"/>
      <c r="AG148" s="191"/>
      <c r="AH148" s="186"/>
      <c r="AI148" s="191"/>
      <c r="AJ148" s="186"/>
      <c r="AK148" s="191"/>
      <c r="AL148" s="186"/>
      <c r="AM148" s="191"/>
      <c r="AN148" s="186"/>
      <c r="AO148" s="191"/>
      <c r="AP148" s="186"/>
      <c r="AQ148" s="191"/>
      <c r="AR148" s="186"/>
      <c r="AS148" s="191"/>
      <c r="AT148" s="186"/>
      <c r="AU148" s="191"/>
      <c r="AV148" s="186"/>
      <c r="AW148" s="191"/>
      <c r="AX148" s="186"/>
      <c r="AY148" s="191"/>
      <c r="AZ148" s="186"/>
      <c r="BA148" s="191"/>
      <c r="BB148" s="186"/>
      <c r="BC148" s="191"/>
      <c r="BD148" s="186"/>
      <c r="BE148" s="191"/>
      <c r="BF148" s="186"/>
      <c r="BG148" s="191"/>
      <c r="BH148" s="191"/>
      <c r="BI148" s="191"/>
      <c r="BJ148" s="191"/>
      <c r="BK148" s="191"/>
      <c r="BL148" s="191"/>
      <c r="BM148" s="191"/>
      <c r="BN148" s="191"/>
      <c r="BO148" s="191"/>
      <c r="BP148" s="191"/>
      <c r="BQ148" s="191"/>
      <c r="BR148" s="191"/>
      <c r="BS148" s="191"/>
      <c r="BT148" s="191"/>
      <c r="BU148" s="191"/>
      <c r="BV148" s="191"/>
      <c r="BW148">
        <v>148</v>
      </c>
    </row>
    <row r="149" spans="1:75" ht="12.75" customHeight="1" thickBot="1">
      <c r="A149" t="s">
        <v>197</v>
      </c>
      <c r="B149" s="232" t="s">
        <v>934</v>
      </c>
      <c r="C149" s="193" t="s">
        <v>276</v>
      </c>
      <c r="D149" s="213">
        <f>IF($A149="Quarter",HLOOKUP("Quarter"&amp;D$1,APMdata,'1 APM'!$BW149,FALSE),IF($A149="Year to date",HLOOKUP("Year to date"&amp;D$1,APMdata,'1 APM'!$BW149,FALSE),HLOOKUP($C$4&amp;D$1,APMdata,'1 APM'!$BW149,FALSE)))</f>
        <v>0.23963552358541171</v>
      </c>
      <c r="E149" s="213">
        <f>IF($A149="Quarter",HLOOKUP("Quarter"&amp;E$1,APMdata,'1 APM'!$BW149,FALSE),IF($A149="Year to date",HLOOKUP("Year to date"&amp;E$1,APMdata,'1 APM'!$BW149,FALSE),HLOOKUP($C$4&amp;E$1,APMdata,'1 APM'!$BW149,FALSE)))</f>
        <v>0.21842374780193333</v>
      </c>
      <c r="F149" s="213">
        <f>IF($A149="Quarter",HLOOKUP("Quarter"&amp;F$1,APMdata,'1 APM'!$BW149,FALSE),IF($A149="Year to date",HLOOKUP("Year to date"&amp;F$1,APMdata,'1 APM'!$BW149,FALSE),HLOOKUP($C$4&amp;F$1,APMdata,'1 APM'!$BW149,FALSE)))</f>
        <v>0.21083965712621541</v>
      </c>
      <c r="G149" s="213">
        <f>IF($A149="Quarter",HLOOKUP("Quarter"&amp;G$1,APMdata,'1 APM'!$BW149,FALSE),IF($A149="Year to date",HLOOKUP("Year to date"&amp;G$1,APMdata,'1 APM'!$BW149,FALSE),HLOOKUP($C$4&amp;G$1,APMdata,'1 APM'!$BW149,FALSE)))</f>
        <v>0.19571939794855767</v>
      </c>
      <c r="H149" s="213">
        <f>IF($A149="Quarter",HLOOKUP("Quarter"&amp;H$1,APMdata,'1 APM'!$BW149,FALSE),IF($A149="Year to date",HLOOKUP("Year to date"&amp;H$1,APMdata,'1 APM'!$BW149,FALSE),HLOOKUP($C$4&amp;H$1,APMdata,'1 APM'!$BW149,FALSE)))</f>
        <v>0.184</v>
      </c>
      <c r="I149" s="213">
        <f>IF($A149="Quarter",HLOOKUP("Quarter"&amp;I$1,APMdata,'1 APM'!$BW149,FALSE),IF($A149="Year to date",HLOOKUP("Year to date"&amp;I$1,APMdata,'1 APM'!$BW149,FALSE),HLOOKUP($C$4&amp;I$1,APMdata,'1 APM'!$BW149,FALSE)))</f>
        <v>0.25436585335092837</v>
      </c>
      <c r="J149" s="213">
        <f>IF($A149="Quarter",HLOOKUP("Quarter"&amp;J$1,APMdata,'1 APM'!$BW149,FALSE),IF($A149="Year to date",HLOOKUP("Year to date"&amp;J$1,APMdata,'1 APM'!$BW149,FALSE),HLOOKUP($C$4&amp;J$1,APMdata,'1 APM'!$BW149,FALSE)))</f>
        <v>0.31077564026091498</v>
      </c>
      <c r="K149" s="213">
        <f>IF($A149="Quarter",HLOOKUP("Quarter"&amp;K$1,APMdata,'1 APM'!$BW149,FALSE),IF($A149="Year to date",HLOOKUP("Year to date"&amp;K$1,APMdata,'1 APM'!$BW149,FALSE),HLOOKUP($C$4&amp;K$1,APMdata,'1 APM'!$BW149,FALSE)))</f>
        <v>0.18668711641367561</v>
      </c>
      <c r="L149" s="213">
        <f>IF($A149="Quarter",HLOOKUP("Quarter"&amp;L$1,APMdata,'1 APM'!$BW149,FALSE),IF($A149="Year to date",HLOOKUP("Year to date"&amp;L$1,APMdata,'1 APM'!$BW149,FALSE),HLOOKUP($C$4&amp;L$1,APMdata,'1 APM'!$BW149,FALSE)))</f>
        <v>0.12467976360249607</v>
      </c>
      <c r="M149" s="213">
        <f>IF($A149="Quarter",HLOOKUP("Quarter"&amp;M$1,APMdata,'1 APM'!$BW149,FALSE),IF($A149="Year to date",HLOOKUP("Year to date"&amp;M$1,APMdata,'1 APM'!$BW149,FALSE),HLOOKUP($C$4&amp;M$1,APMdata,'1 APM'!$BW149,FALSE)))</f>
        <v>0.11637292032593211</v>
      </c>
      <c r="N149" s="213">
        <f>IF($A149="Quarter",HLOOKUP("Quarter"&amp;N$1,APMdata,'1 APM'!$BW149,FALSE),IF($A149="Year to date",HLOOKUP("Year to date"&amp;N$1,APMdata,'1 APM'!$BW149,FALSE),HLOOKUP($C$4&amp;N$1,APMdata,'1 APM'!$BW149,FALSE)))</f>
        <v>0.11360422168072386</v>
      </c>
      <c r="O149" s="213">
        <f>IF($A149="Quarter",HLOOKUP("Quarter"&amp;O$1,APMdata,'1 APM'!$BW149,FALSE),IF($A149="Year to date",HLOOKUP("Year to date"&amp;O$1,APMdata,'1 APM'!$BW149,FALSE),HLOOKUP($C$4&amp;O$1,APMdata,'1 APM'!$BW149,FALSE)))</f>
        <v>9.7392974673540744E-2</v>
      </c>
      <c r="P149" s="213">
        <f>IF($A149="Quarter",HLOOKUP("Quarter"&amp;P$1,APMdata,'1 APM'!$BW149,FALSE),IF($A149="Year to date",HLOOKUP("Year to date"&amp;P$1,APMdata,'1 APM'!$BW149,FALSE),HLOOKUP($C$4&amp;P$1,APMdata,'1 APM'!$BW149,FALSE)))</f>
        <v>7.3040969154248694E-2</v>
      </c>
      <c r="Q149" s="213">
        <f>IF($A149="Quarter",HLOOKUP("Quarter"&amp;Q$1,APMdata,'1 APM'!$BW149,FALSE),IF($A149="Year to date",HLOOKUP("Year to date"&amp;Q$1,APMdata,'1 APM'!$BW149,FALSE),HLOOKUP($C$4&amp;Q$1,APMdata,'1 APM'!$BW149,FALSE)))</f>
        <v>5.6872637295181494E-2</v>
      </c>
      <c r="R149" s="213">
        <f>IF($A149="Quarter",HLOOKUP("Quarter"&amp;R$1,APMdata,'1 APM'!$BW149,FALSE),IF($A149="Year to date",HLOOKUP("Year to date"&amp;R$1,APMdata,'1 APM'!$BW149,FALSE),HLOOKUP($C$4&amp;R$1,APMdata,'1 APM'!$BW149,FALSE)))</f>
        <v>6.6746722979325615E-2</v>
      </c>
      <c r="S149" s="213">
        <f>IF($A149="Quarter",HLOOKUP("Quarter"&amp;S$1,APMdata,'1 APM'!$BW149,FALSE),IF($A149="Year to date",HLOOKUP("Year to date"&amp;S$1,APMdata,'1 APM'!$BW149,FALSE),HLOOKUP($C$4&amp;S$1,APMdata,'1 APM'!$BW149,FALSE)))</f>
        <v>8.993454262936762E-2</v>
      </c>
      <c r="T149" s="213">
        <f>IF($A149="Quarter",HLOOKUP("Quarter"&amp;T$1,APMdata,'1 APM'!$BW149,FALSE),IF($A149="Year to date",HLOOKUP("Year to date"&amp;T$1,APMdata,'1 APM'!$BW149,FALSE),HLOOKUP($C$4&amp;T$1,APMdata,'1 APM'!$BW149,FALSE)))</f>
        <v>8.2382247327859565E-2</v>
      </c>
      <c r="U149" s="213">
        <f>IF($A149="Quarter",HLOOKUP("Quarter"&amp;U$1,APMdata,'1 APM'!$BW149,FALSE),IF($A149="Year to date",HLOOKUP("Year to date"&amp;U$1,APMdata,'1 APM'!$BW149,FALSE),HLOOKUP($C$4&amp;U$1,APMdata,'1 APM'!$BW149,FALSE)))</f>
        <v>0.10165074729746523</v>
      </c>
      <c r="V149" s="213">
        <f>IF($A149="Quarter",HLOOKUP("Quarter"&amp;V$1,APMdata,'1 APM'!$BW149,FALSE),IF($A149="Year to date",HLOOKUP("Year to date"&amp;V$1,APMdata,'1 APM'!$BW149,FALSE),HLOOKUP($C$4&amp;V$1,APMdata,'1 APM'!$BW149,FALSE)))</f>
        <v>0.14738173733622245</v>
      </c>
      <c r="W149" s="213">
        <f>IF($A149="Quarter",HLOOKUP("Quarter"&amp;W$1,APMdata,'1 APM'!$BW149,FALSE),IF($A149="Year to date",HLOOKUP("Year to date"&amp;W$1,APMdata,'1 APM'!$BW149,FALSE),HLOOKUP($C$4&amp;W$1,APMdata,'1 APM'!$BW149,FALSE)))</f>
        <v>0.11440309097630488</v>
      </c>
      <c r="X149" s="213">
        <f>IF($A149="Quarter",HLOOKUP("Quarter"&amp;X$1,APMdata,'1 APM'!$BW149,FALSE),IF($A149="Year to date",HLOOKUP("Year to date"&amp;X$1,APMdata,'1 APM'!$BW149,FALSE),HLOOKUP($C$4&amp;X$1,APMdata,'1 APM'!$BW149,FALSE)))</f>
        <v>0.11293981022102526</v>
      </c>
      <c r="Y149" s="213">
        <f>IF($A149="Quarter",HLOOKUP("Quarter"&amp;Y$1,APMdata,'1 APM'!$BW149,FALSE),IF($A149="Year to date",HLOOKUP("Year to date"&amp;Y$1,APMdata,'1 APM'!$BW149,FALSE),HLOOKUP($C$4&amp;Y$1,APMdata,'1 APM'!$BW149,FALSE)))</f>
        <v>0.11648001544699747</v>
      </c>
      <c r="Z149" s="213">
        <f>IF($A149="Quarter",HLOOKUP("Quarter"&amp;Z$1,APMdata,'1 APM'!$BW149,FALSE),IF($A149="Year to date",HLOOKUP("Year to date"&amp;Z$1,APMdata,'1 APM'!$BW149,FALSE),HLOOKUP($C$4&amp;Z$1,APMdata,'1 APM'!$BW149,FALSE)))</f>
        <v>0.25772053732170058</v>
      </c>
      <c r="AA149" s="213">
        <f>IF($A149="Quarter",HLOOKUP("Quarter"&amp;AA$1,APMdata,'1 APM'!$BW149,FALSE),IF($A149="Year to date",HLOOKUP("Year to date"&amp;AA$1,APMdata,'1 APM'!$BW149,FALSE),HLOOKUP($C$4&amp;AA$1,APMdata,'1 APM'!$BW149,FALSE)))</f>
        <v>0.28260000000000002</v>
      </c>
      <c r="AB149" s="213">
        <f>IF($A149="Quarter",HLOOKUP("Quarter"&amp;AB$1,APMdata,'1 APM'!$BW149,FALSE),IF($A149="Year to date",HLOOKUP("Year to date"&amp;AB$1,APMdata,'1 APM'!$BW149,FALSE),HLOOKUP($C$4&amp;AB$1,APMdata,'1 APM'!$BW149,FALSE)))</f>
        <v>0.29487713424804818</v>
      </c>
      <c r="AC149" s="213">
        <f>IF($A149="Quarter",HLOOKUP("Quarter"&amp;AC$1,APMdata,'1 APM'!$BW149,FALSE),IF($A149="Year to date",HLOOKUP("Year to date"&amp;AC$1,APMdata,'1 APM'!$BW149,FALSE),HLOOKUP($C$4&amp;AC$1,APMdata,'1 APM'!$BW149,FALSE)))</f>
        <v>0.25</v>
      </c>
      <c r="AD149" s="213">
        <f>IF($A149="Quarter",HLOOKUP("Quarter"&amp;AD$1,APMdata,'1 APM'!$BW149,FALSE),IF($A149="Year to date",HLOOKUP("Year to date"&amp;AD$1,APMdata,'1 APM'!$BW149,FALSE),HLOOKUP($C$4&amp;AD$1,APMdata,'1 APM'!$BW149,FALSE)))</f>
        <v>0.38881278719150325</v>
      </c>
      <c r="AE149" s="213">
        <f>IF($A149="Quarter",HLOOKUP("Quarter"&amp;AE$1,APMdata,'1 APM'!$BW149,FALSE),IF($A149="Year to date",HLOOKUP("Year to date"&amp;AE$1,APMdata,'1 APM'!$BW149,FALSE),HLOOKUP($C$4&amp;AE$1,APMdata,'1 APM'!$BW149,FALSE)))</f>
        <v>0.37011600591153981</v>
      </c>
      <c r="AF149" s="213"/>
      <c r="AG149" s="199"/>
      <c r="AH149" s="213"/>
      <c r="AI149" s="199"/>
      <c r="AJ149" s="213"/>
      <c r="AK149" s="199"/>
      <c r="AL149" s="213"/>
      <c r="AM149" s="199"/>
      <c r="AN149" s="213"/>
      <c r="AO149" s="199"/>
      <c r="AP149" s="213"/>
      <c r="AQ149" s="199"/>
      <c r="AR149" s="213"/>
      <c r="AS149" s="199"/>
      <c r="AT149" s="213"/>
      <c r="AU149" s="199"/>
      <c r="AV149" s="213"/>
      <c r="AW149" s="199"/>
      <c r="AX149" s="213"/>
      <c r="AY149" s="199"/>
      <c r="AZ149" s="213"/>
      <c r="BA149" s="199"/>
      <c r="BB149" s="213"/>
      <c r="BC149" s="199"/>
      <c r="BD149" s="213"/>
      <c r="BE149" s="199"/>
      <c r="BF149" s="213"/>
      <c r="BG149" s="199"/>
      <c r="BH149" s="199"/>
      <c r="BI149" s="199"/>
      <c r="BJ149" s="199"/>
      <c r="BK149" s="199"/>
      <c r="BL149" s="199"/>
      <c r="BM149" s="199"/>
      <c r="BN149" s="199"/>
      <c r="BO149" s="199"/>
      <c r="BP149" s="199"/>
      <c r="BQ149" s="199"/>
      <c r="BR149" s="199"/>
      <c r="BS149" s="199"/>
      <c r="BT149" s="199"/>
      <c r="BU149" s="199"/>
      <c r="BV149" s="199"/>
      <c r="BW149">
        <v>149</v>
      </c>
    </row>
    <row r="150" spans="1:75" ht="12.75" customHeight="1">
      <c r="B150" s="180"/>
      <c r="C150" s="183"/>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191"/>
      <c r="AA150" s="191"/>
      <c r="AB150" s="191"/>
      <c r="AC150" s="191"/>
      <c r="AD150" s="191"/>
      <c r="AE150" s="191"/>
      <c r="AF150" s="191"/>
      <c r="AG150" s="191"/>
      <c r="AH150" s="191"/>
      <c r="AI150" s="191"/>
      <c r="AJ150" s="191"/>
      <c r="AK150" s="191"/>
      <c r="AL150" s="191"/>
      <c r="AM150" s="191"/>
      <c r="AN150" s="191"/>
      <c r="AO150" s="191"/>
      <c r="AP150" s="191"/>
      <c r="AQ150" s="191"/>
      <c r="AR150" s="191"/>
      <c r="AS150" s="191"/>
      <c r="AT150" s="191"/>
      <c r="AU150" s="191"/>
      <c r="AV150" s="191"/>
      <c r="AW150" s="191"/>
      <c r="AX150" s="191"/>
      <c r="AY150" s="191"/>
      <c r="AZ150" s="191"/>
      <c r="BA150" s="191"/>
      <c r="BB150" s="191"/>
      <c r="BC150" s="191"/>
      <c r="BD150" s="191"/>
      <c r="BE150" s="191"/>
      <c r="BF150" s="191"/>
      <c r="BG150" s="191"/>
      <c r="BH150" s="191"/>
      <c r="BI150" s="191"/>
      <c r="BJ150" s="191"/>
      <c r="BK150" s="191"/>
      <c r="BL150" s="191"/>
      <c r="BM150" s="191"/>
      <c r="BN150" s="191"/>
      <c r="BO150" s="191"/>
      <c r="BP150" s="191"/>
      <c r="BQ150" s="191"/>
      <c r="BR150" s="191"/>
      <c r="BS150" s="191"/>
      <c r="BT150" s="191"/>
      <c r="BU150" s="191"/>
      <c r="BV150" s="191"/>
      <c r="BW150">
        <v>150</v>
      </c>
    </row>
    <row r="151" spans="1:75" ht="12.75" customHeight="1">
      <c r="B151" s="180"/>
      <c r="C151" s="183"/>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191"/>
      <c r="AA151" s="191"/>
      <c r="AB151" s="191"/>
      <c r="AC151" s="191"/>
      <c r="AD151" s="191"/>
      <c r="AE151" s="191"/>
      <c r="AF151" s="191"/>
      <c r="AG151" s="191"/>
      <c r="AH151" s="191"/>
      <c r="AI151" s="191"/>
      <c r="AJ151" s="191"/>
      <c r="AK151" s="191"/>
      <c r="AL151" s="191"/>
      <c r="AM151" s="191"/>
      <c r="AN151" s="191"/>
      <c r="AO151" s="191"/>
      <c r="AP151" s="191"/>
      <c r="AQ151" s="191"/>
      <c r="AR151" s="191"/>
      <c r="AS151" s="191"/>
      <c r="AT151" s="191"/>
      <c r="AU151" s="191"/>
      <c r="AV151" s="191"/>
      <c r="AW151" s="191"/>
      <c r="AX151" s="191"/>
      <c r="AY151" s="191"/>
      <c r="AZ151" s="191"/>
      <c r="BA151" s="191"/>
      <c r="BB151" s="191"/>
      <c r="BC151" s="191"/>
      <c r="BD151" s="191"/>
      <c r="BE151" s="191"/>
      <c r="BF151" s="191"/>
      <c r="BG151" s="191"/>
      <c r="BH151" s="191"/>
      <c r="BI151" s="191"/>
      <c r="BJ151" s="191"/>
      <c r="BK151" s="191"/>
      <c r="BL151" s="191"/>
      <c r="BM151" s="191"/>
      <c r="BN151" s="191"/>
      <c r="BO151" s="191"/>
      <c r="BP151" s="191"/>
      <c r="BQ151" s="191"/>
      <c r="BR151" s="191"/>
      <c r="BS151" s="191"/>
      <c r="BT151" s="191"/>
      <c r="BU151" s="191"/>
      <c r="BV151" s="191"/>
      <c r="BW151">
        <v>151</v>
      </c>
    </row>
    <row r="152" spans="1:75" ht="12.75" customHeight="1">
      <c r="A152" t="s">
        <v>197</v>
      </c>
      <c r="B152" s="180"/>
      <c r="C152" s="183" t="s">
        <v>277</v>
      </c>
      <c r="D152" s="186">
        <f>IF($A152="Quarter",HLOOKUP("Quarter"&amp;D$1,APMdata,'1 APM'!$BW152,FALSE),IF($A152="Year to date",HLOOKUP("Year to date"&amp;D$1,APMdata,'1 APM'!$BW152,FALSE),HLOOKUP($C$4&amp;D$1,APMdata,'1 APM'!$BW152,FALSE)))</f>
        <v>27339.490747709999</v>
      </c>
      <c r="E152" s="186">
        <f>IF($A152="Quarter",HLOOKUP("Quarter"&amp;E$1,APMdata,'1 APM'!$BW152,FALSE),IF($A152="Year to date",HLOOKUP("Year to date"&amp;E$1,APMdata,'1 APM'!$BW152,FALSE),HLOOKUP($C$4&amp;E$1,APMdata,'1 APM'!$BW152,FALSE)))</f>
        <v>26245.856722590001</v>
      </c>
      <c r="F152" s="186">
        <f>IF($A152="Quarter",HLOOKUP("Quarter"&amp;F$1,APMdata,'1 APM'!$BW152,FALSE),IF($A152="Year to date",HLOOKUP("Year to date"&amp;F$1,APMdata,'1 APM'!$BW152,FALSE),HLOOKUP($C$4&amp;F$1,APMdata,'1 APM'!$BW152,FALSE)))</f>
        <v>27836.720387530004</v>
      </c>
      <c r="G152" s="186">
        <f>IF($A152="Quarter",HLOOKUP("Quarter"&amp;G$1,APMdata,'1 APM'!$BW152,FALSE),IF($A152="Year to date",HLOOKUP("Year to date"&amp;G$1,APMdata,'1 APM'!$BW152,FALSE),HLOOKUP($C$4&amp;G$1,APMdata,'1 APM'!$BW152,FALSE)))</f>
        <v>26985.131629660002</v>
      </c>
      <c r="H152" s="186">
        <f>IF($A152="Quarter",HLOOKUP("Quarter"&amp;H$1,APMdata,'1 APM'!$BW152,FALSE),IF($A152="Year to date",HLOOKUP("Year to date"&amp;H$1,APMdata,'1 APM'!$BW152,FALSE),HLOOKUP($C$4&amp;H$1,APMdata,'1 APM'!$BW152,FALSE)))</f>
        <v>26095</v>
      </c>
      <c r="I152" s="186">
        <f>IF($A152="Quarter",HLOOKUP("Quarter"&amp;I$1,APMdata,'1 APM'!$BW152,FALSE),IF($A152="Year to date",HLOOKUP("Year to date"&amp;I$1,APMdata,'1 APM'!$BW152,FALSE),HLOOKUP($C$4&amp;I$1,APMdata,'1 APM'!$BW152,FALSE)))</f>
        <v>25171.851254289999</v>
      </c>
      <c r="J152" s="186">
        <f>IF($A152="Quarter",HLOOKUP("Quarter"&amp;J$1,APMdata,'1 APM'!$BW152,FALSE),IF($A152="Year to date",HLOOKUP("Year to date"&amp;J$1,APMdata,'1 APM'!$BW152,FALSE),HLOOKUP($C$4&amp;J$1,APMdata,'1 APM'!$BW152,FALSE)))</f>
        <v>26213.132288000001</v>
      </c>
      <c r="K152" s="186">
        <f>IF($A152="Quarter",HLOOKUP("Quarter"&amp;K$1,APMdata,'1 APM'!$BW152,FALSE),IF($A152="Year to date",HLOOKUP("Year to date"&amp;K$1,APMdata,'1 APM'!$BW152,FALSE),HLOOKUP($C$4&amp;K$1,APMdata,'1 APM'!$BW152,FALSE)))</f>
        <v>22511.3226344</v>
      </c>
      <c r="L152" s="186">
        <f>IF($A152="Quarter",HLOOKUP("Quarter"&amp;L$1,APMdata,'1 APM'!$BW152,FALSE),IF($A152="Year to date",HLOOKUP("Year to date"&amp;L$1,APMdata,'1 APM'!$BW152,FALSE),HLOOKUP($C$4&amp;L$1,APMdata,'1 APM'!$BW152,FALSE)))</f>
        <v>21716.042453170001</v>
      </c>
      <c r="M152" s="186">
        <f>IF($A152="Quarter",HLOOKUP("Quarter"&amp;M$1,APMdata,'1 APM'!$BW152,FALSE),IF($A152="Year to date",HLOOKUP("Year to date"&amp;M$1,APMdata,'1 APM'!$BW152,FALSE),HLOOKUP($C$4&amp;M$1,APMdata,'1 APM'!$BW152,FALSE)))</f>
        <v>20660.833136879995</v>
      </c>
      <c r="N152" s="186">
        <f>IF($A152="Quarter",HLOOKUP("Quarter"&amp;N$1,APMdata,'1 APM'!$BW152,FALSE),IF($A152="Year to date",HLOOKUP("Year to date"&amp;N$1,APMdata,'1 APM'!$BW152,FALSE),HLOOKUP($C$4&amp;N$1,APMdata,'1 APM'!$BW152,FALSE)))</f>
        <v>20659.741488639993</v>
      </c>
      <c r="O152" s="186">
        <f>IF($A152="Quarter",HLOOKUP("Quarter"&amp;O$1,APMdata,'1 APM'!$BW152,FALSE),IF($A152="Year to date",HLOOKUP("Year to date"&amp;O$1,APMdata,'1 APM'!$BW152,FALSE),HLOOKUP($C$4&amp;O$1,APMdata,'1 APM'!$BW152,FALSE)))</f>
        <v>20208.823378450001</v>
      </c>
      <c r="P152" s="186">
        <f>IF($A152="Quarter",HLOOKUP("Quarter"&amp;P$1,APMdata,'1 APM'!$BW152,FALSE),IF($A152="Year to date",HLOOKUP("Year to date"&amp;P$1,APMdata,'1 APM'!$BW152,FALSE),HLOOKUP($C$4&amp;P$1,APMdata,'1 APM'!$BW152,FALSE)))</f>
        <v>19864.610736030005</v>
      </c>
      <c r="Q152" s="186">
        <f>IF($A152="Quarter",HLOOKUP("Quarter"&amp;Q$1,APMdata,'1 APM'!$BW152,FALSE),IF($A152="Year to date",HLOOKUP("Year to date"&amp;Q$1,APMdata,'1 APM'!$BW152,FALSE),HLOOKUP($C$4&amp;Q$1,APMdata,'1 APM'!$BW152,FALSE)))</f>
        <v>19258.067708909999</v>
      </c>
      <c r="R152" s="186">
        <f>IF($A152="Quarter",HLOOKUP("Quarter"&amp;R$1,APMdata,'1 APM'!$BW152,FALSE),IF($A152="Year to date",HLOOKUP("Year to date"&amp;R$1,APMdata,'1 APM'!$BW152,FALSE),HLOOKUP($C$4&amp;R$1,APMdata,'1 APM'!$BW152,FALSE)))</f>
        <v>19925.254555320007</v>
      </c>
      <c r="S152" s="186">
        <f>IF($A152="Quarter",HLOOKUP("Quarter"&amp;S$1,APMdata,'1 APM'!$BW152,FALSE),IF($A152="Year to date",HLOOKUP("Year to date"&amp;S$1,APMdata,'1 APM'!$BW152,FALSE),HLOOKUP($C$4&amp;S$1,APMdata,'1 APM'!$BW152,FALSE)))</f>
        <v>19392.81687689</v>
      </c>
      <c r="T152" s="186">
        <f>IF($A152="Quarter",HLOOKUP("Quarter"&amp;T$1,APMdata,'1 APM'!$BW152,FALSE),IF($A152="Year to date",HLOOKUP("Year to date"&amp;T$1,APMdata,'1 APM'!$BW152,FALSE),HLOOKUP($C$4&amp;T$1,APMdata,'1 APM'!$BW152,FALSE)))</f>
        <v>18790.161076489996</v>
      </c>
      <c r="U152" s="186">
        <f>IF($A152="Quarter",HLOOKUP("Quarter"&amp;U$1,APMdata,'1 APM'!$BW152,FALSE),IF($A152="Year to date",HLOOKUP("Year to date"&amp;U$1,APMdata,'1 APM'!$BW152,FALSE),HLOOKUP($C$4&amp;U$1,APMdata,'1 APM'!$BW152,FALSE)))</f>
        <v>18338.85350261</v>
      </c>
      <c r="V152" s="186">
        <f>IF($A152="Quarter",HLOOKUP("Quarter"&amp;V$1,APMdata,'1 APM'!$BW152,FALSE),IF($A152="Year to date",HLOOKUP("Year to date"&amp;V$1,APMdata,'1 APM'!$BW152,FALSE),HLOOKUP($C$4&amp;V$1,APMdata,'1 APM'!$BW152,FALSE)))</f>
        <v>18705.852638249999</v>
      </c>
      <c r="W152" s="186">
        <f>IF($A152="Quarter",HLOOKUP("Quarter"&amp;W$1,APMdata,'1 APM'!$BW152,FALSE),IF($A152="Year to date",HLOOKUP("Year to date"&amp;W$1,APMdata,'1 APM'!$BW152,FALSE),HLOOKUP($C$4&amp;W$1,APMdata,'1 APM'!$BW152,FALSE)))</f>
        <v>18742.817094410002</v>
      </c>
      <c r="X152" s="186">
        <f>IF($A152="Quarter",HLOOKUP("Quarter"&amp;X$1,APMdata,'1 APM'!$BW152,FALSE),IF($A152="Year to date",HLOOKUP("Year to date"&amp;X$1,APMdata,'1 APM'!$BW152,FALSE),HLOOKUP($C$4&amp;X$1,APMdata,'1 APM'!$BW152,FALSE)))</f>
        <v>17791.42000573</v>
      </c>
      <c r="Y152" s="186">
        <f>IF($A152="Quarter",HLOOKUP("Quarter"&amp;Y$1,APMdata,'1 APM'!$BW152,FALSE),IF($A152="Year to date",HLOOKUP("Year to date"&amp;Y$1,APMdata,'1 APM'!$BW152,FALSE),HLOOKUP($C$4&amp;Y$1,APMdata,'1 APM'!$BW152,FALSE)))</f>
        <v>17304.41509002</v>
      </c>
      <c r="Z152" s="186">
        <f>IF($A152="Quarter",HLOOKUP("Quarter"&amp;Z$1,APMdata,'1 APM'!$BW152,FALSE),IF($A152="Year to date",HLOOKUP("Year to date"&amp;Z$1,APMdata,'1 APM'!$BW152,FALSE),HLOOKUP($C$4&amp;Z$1,APMdata,'1 APM'!$BW152,FALSE)))</f>
        <v>17135.459832</v>
      </c>
      <c r="AA152" s="186">
        <f>IF($A152="Quarter",HLOOKUP("Quarter"&amp;AA$1,APMdata,'1 APM'!$BW152,FALSE),IF($A152="Year to date",HLOOKUP("Year to date"&amp;AA$1,APMdata,'1 APM'!$BW152,FALSE),HLOOKUP($C$4&amp;AA$1,APMdata,'1 APM'!$BW152,FALSE)))</f>
        <v>16654.883699999998</v>
      </c>
      <c r="AB152" s="186">
        <f>IF($A152="Quarter",HLOOKUP("Quarter"&amp;AB$1,APMdata,'1 APM'!$BW152,FALSE),IF($A152="Year to date",HLOOKUP("Year to date"&amp;AB$1,APMdata,'1 APM'!$BW152,FALSE),HLOOKUP($C$4&amp;AB$1,APMdata,'1 APM'!$BW152,FALSE)))</f>
        <v>16244.309691809998</v>
      </c>
      <c r="AC152" s="186">
        <f>IF($A152="Quarter",HLOOKUP("Quarter"&amp;AC$1,APMdata,'1 APM'!$BW152,FALSE),IF($A152="Year to date",HLOOKUP("Year to date"&amp;AC$1,APMdata,'1 APM'!$BW152,FALSE),HLOOKUP($C$4&amp;AC$1,APMdata,'1 APM'!$BW152,FALSE)))</f>
        <v>15504</v>
      </c>
      <c r="AD152" s="186">
        <f>IF($A152="Quarter",HLOOKUP("Quarter"&amp;AD$1,APMdata,'1 APM'!$BW152,FALSE),IF($A152="Year to date",HLOOKUP("Year to date"&amp;AD$1,APMdata,'1 APM'!$BW152,FALSE),HLOOKUP($C$4&amp;AD$1,APMdata,'1 APM'!$BW152,FALSE)))</f>
        <v>15902.865877999999</v>
      </c>
      <c r="AE152" s="186">
        <f>IF($A152="Quarter",HLOOKUP("Quarter"&amp;AE$1,APMdata,'1 APM'!$BW152,FALSE),IF($A152="Year to date",HLOOKUP("Year to date"&amp;AE$1,APMdata,'1 APM'!$BW152,FALSE),HLOOKUP($C$4&amp;AE$1,APMdata,'1 APM'!$BW152,FALSE)))</f>
        <v>15781.623224370029</v>
      </c>
      <c r="AF152" s="186"/>
      <c r="AG152" s="191"/>
      <c r="AH152" s="186"/>
      <c r="AI152" s="191"/>
      <c r="AJ152" s="186"/>
      <c r="AK152" s="191"/>
      <c r="AL152" s="186"/>
      <c r="AM152" s="191"/>
      <c r="AN152" s="186"/>
      <c r="AO152" s="191"/>
      <c r="AP152" s="186"/>
      <c r="AQ152" s="191"/>
      <c r="AR152" s="186"/>
      <c r="AS152" s="191"/>
      <c r="AT152" s="186"/>
      <c r="AU152" s="191"/>
      <c r="AV152" s="186"/>
      <c r="AW152" s="191"/>
      <c r="AX152" s="186"/>
      <c r="AY152" s="191"/>
      <c r="AZ152" s="186"/>
      <c r="BA152" s="191"/>
      <c r="BB152" s="186"/>
      <c r="BC152" s="191"/>
      <c r="BD152" s="186"/>
      <c r="BE152" s="191"/>
      <c r="BF152" s="186"/>
      <c r="BG152" s="191"/>
      <c r="BH152" s="191"/>
      <c r="BI152" s="191"/>
      <c r="BJ152" s="191"/>
      <c r="BK152" s="191"/>
      <c r="BL152" s="191"/>
      <c r="BM152" s="191"/>
      <c r="BN152" s="191"/>
      <c r="BO152" s="191"/>
      <c r="BP152" s="191"/>
      <c r="BQ152" s="191"/>
      <c r="BR152" s="191"/>
      <c r="BS152" s="191"/>
      <c r="BT152" s="191"/>
      <c r="BU152" s="191"/>
      <c r="BV152" s="191"/>
      <c r="BW152">
        <v>152</v>
      </c>
    </row>
    <row r="153" spans="1:75" ht="12.75" customHeight="1">
      <c r="A153" t="s">
        <v>197</v>
      </c>
      <c r="B153" s="180"/>
      <c r="C153" s="183" t="s">
        <v>278</v>
      </c>
      <c r="D153" s="186">
        <f>IF($A153="Quarter",HLOOKUP("Quarter"&amp;D$1,APMdata,'1 APM'!$BW153,FALSE),IF($A153="Year to date",HLOOKUP("Year to date"&amp;D$1,APMdata,'1 APM'!$BW153,FALSE),HLOOKUP($C$4&amp;D$1,APMdata,'1 APM'!$BW153,FALSE)))</f>
        <v>218640.48545774998</v>
      </c>
      <c r="E153" s="186">
        <f>IF($A153="Quarter",HLOOKUP("Quarter"&amp;E$1,APMdata,'1 APM'!$BW153,FALSE),IF($A153="Year to date",HLOOKUP("Year to date"&amp;E$1,APMdata,'1 APM'!$BW153,FALSE),HLOOKUP($C$4&amp;E$1,APMdata,'1 APM'!$BW153,FALSE)))</f>
        <v>215535.84793518006</v>
      </c>
      <c r="F153" s="186">
        <f>IF($A153="Quarter",HLOOKUP("Quarter"&amp;F$1,APMdata,'1 APM'!$BW153,FALSE),IF($A153="Year to date",HLOOKUP("Year to date"&amp;F$1,APMdata,'1 APM'!$BW153,FALSE),HLOOKUP($C$4&amp;F$1,APMdata,'1 APM'!$BW153,FALSE)))</f>
        <v>214731.41745107004</v>
      </c>
      <c r="G153" s="186">
        <f>IF($A153="Quarter",HLOOKUP("Quarter"&amp;G$1,APMdata,'1 APM'!$BW153,FALSE),IF($A153="Year to date",HLOOKUP("Year to date"&amp;G$1,APMdata,'1 APM'!$BW153,FALSE),HLOOKUP($C$4&amp;G$1,APMdata,'1 APM'!$BW153,FALSE)))</f>
        <v>214134.16089574996</v>
      </c>
      <c r="H153" s="186">
        <f>IF($A153="Quarter",HLOOKUP("Quarter"&amp;H$1,APMdata,'1 APM'!$BW153,FALSE),IF($A153="Year to date",HLOOKUP("Year to date"&amp;H$1,APMdata,'1 APM'!$BW153,FALSE),HLOOKUP($C$4&amp;H$1,APMdata,'1 APM'!$BW153,FALSE)))</f>
        <v>217914</v>
      </c>
      <c r="I153" s="186">
        <f>IF($A153="Quarter",HLOOKUP("Quarter"&amp;I$1,APMdata,'1 APM'!$BW153,FALSE),IF($A153="Year to date",HLOOKUP("Year to date"&amp;I$1,APMdata,'1 APM'!$BW153,FALSE),HLOOKUP($C$4&amp;I$1,APMdata,'1 APM'!$BW153,FALSE)))</f>
        <v>211656.86505283005</v>
      </c>
      <c r="J153" s="186">
        <f>IF($A153="Quarter",HLOOKUP("Quarter"&amp;J$1,APMdata,'1 APM'!$BW153,FALSE),IF($A153="Year to date",HLOOKUP("Year to date"&amp;J$1,APMdata,'1 APM'!$BW153,FALSE),HLOOKUP($C$4&amp;J$1,APMdata,'1 APM'!$BW153,FALSE)))</f>
        <v>210566.99380969006</v>
      </c>
      <c r="K153" s="186">
        <f>IF($A153="Quarter",HLOOKUP("Quarter"&amp;K$1,APMdata,'1 APM'!$BW153,FALSE),IF($A153="Year to date",HLOOKUP("Year to date"&amp;K$1,APMdata,'1 APM'!$BW153,FALSE),HLOOKUP($C$4&amp;K$1,APMdata,'1 APM'!$BW153,FALSE)))</f>
        <v>186032.67006503002</v>
      </c>
      <c r="L153" s="186">
        <f>IF($A153="Quarter",HLOOKUP("Quarter"&amp;L$1,APMdata,'1 APM'!$BW153,FALSE),IF($A153="Year to date",HLOOKUP("Year to date"&amp;L$1,APMdata,'1 APM'!$BW153,FALSE),HLOOKUP($C$4&amp;L$1,APMdata,'1 APM'!$BW153,FALSE)))</f>
        <v>191818.07577903997</v>
      </c>
      <c r="M153" s="186">
        <f>IF($A153="Quarter",HLOOKUP("Quarter"&amp;M$1,APMdata,'1 APM'!$BW153,FALSE),IF($A153="Year to date",HLOOKUP("Year to date"&amp;M$1,APMdata,'1 APM'!$BW153,FALSE),HLOOKUP($C$4&amp;M$1,APMdata,'1 APM'!$BW153,FALSE)))</f>
        <v>180275.36278006999</v>
      </c>
      <c r="N153" s="186">
        <f>IF($A153="Quarter",HLOOKUP("Quarter"&amp;N$1,APMdata,'1 APM'!$BW153,FALSE),IF($A153="Year to date",HLOOKUP("Year to date"&amp;N$1,APMdata,'1 APM'!$BW153,FALSE),HLOOKUP($C$4&amp;N$1,APMdata,'1 APM'!$BW153,FALSE)))</f>
        <v>176333.49539519998</v>
      </c>
      <c r="O153" s="186">
        <f>IF($A153="Quarter",HLOOKUP("Quarter"&amp;O$1,APMdata,'1 APM'!$BW153,FALSE),IF($A153="Year to date",HLOOKUP("Year to date"&amp;O$1,APMdata,'1 APM'!$BW153,FALSE),HLOOKUP($C$4&amp;O$1,APMdata,'1 APM'!$BW153,FALSE)))</f>
        <v>174614.23396687992</v>
      </c>
      <c r="P153" s="186">
        <f>IF($A153="Quarter",HLOOKUP("Quarter"&amp;P$1,APMdata,'1 APM'!$BW153,FALSE),IF($A153="Year to date",HLOOKUP("Year to date"&amp;P$1,APMdata,'1 APM'!$BW153,FALSE),HLOOKUP($C$4&amp;P$1,APMdata,'1 APM'!$BW153,FALSE)))</f>
        <v>175448.9929098</v>
      </c>
      <c r="Q153" s="186">
        <f>IF($A153="Quarter",HLOOKUP("Quarter"&amp;Q$1,APMdata,'1 APM'!$BW153,FALSE),IF($A153="Year to date",HLOOKUP("Year to date"&amp;Q$1,APMdata,'1 APM'!$BW153,FALSE),HLOOKUP($C$4&amp;Q$1,APMdata,'1 APM'!$BW153,FALSE)))</f>
        <v>169775.73335999995</v>
      </c>
      <c r="R153" s="186">
        <f>IF($A153="Quarter",HLOOKUP("Quarter"&amp;R$1,APMdata,'1 APM'!$BW153,FALSE),IF($A153="Year to date",HLOOKUP("Year to date"&amp;R$1,APMdata,'1 APM'!$BW153,FALSE),HLOOKUP($C$4&amp;R$1,APMdata,'1 APM'!$BW153,FALSE)))</f>
        <v>170546.8206686</v>
      </c>
      <c r="S153" s="186">
        <f>IF($A153="Quarter",HLOOKUP("Quarter"&amp;S$1,APMdata,'1 APM'!$BW153,FALSE),IF($A153="Year to date",HLOOKUP("Year to date"&amp;S$1,APMdata,'1 APM'!$BW153,FALSE),HLOOKUP($C$4&amp;S$1,APMdata,'1 APM'!$BW153,FALSE)))</f>
        <v>170916.07891452996</v>
      </c>
      <c r="T153" s="186">
        <f>IF($A153="Quarter",HLOOKUP("Quarter"&amp;T$1,APMdata,'1 APM'!$BW153,FALSE),IF($A153="Year to date",HLOOKUP("Year to date"&amp;T$1,APMdata,'1 APM'!$BW153,FALSE),HLOOKUP($C$4&amp;T$1,APMdata,'1 APM'!$BW153,FALSE)))</f>
        <v>168997.49016320001</v>
      </c>
      <c r="U153" s="186">
        <f>IF($A153="Quarter",HLOOKUP("Quarter"&amp;U$1,APMdata,'1 APM'!$BW153,FALSE),IF($A153="Year to date",HLOOKUP("Year to date"&amp;U$1,APMdata,'1 APM'!$BW153,FALSE),HLOOKUP($C$4&amp;U$1,APMdata,'1 APM'!$BW153,FALSE)))</f>
        <v>159780.56085685003</v>
      </c>
      <c r="V153" s="186">
        <f>IF($A153="Quarter",HLOOKUP("Quarter"&amp;V$1,APMdata,'1 APM'!$BW153,FALSE),IF($A153="Year to date",HLOOKUP("Year to date"&amp;V$1,APMdata,'1 APM'!$BW153,FALSE),HLOOKUP($C$4&amp;V$1,APMdata,'1 APM'!$BW153,FALSE)))</f>
        <v>155459.3492767002</v>
      </c>
      <c r="W153" s="186">
        <f>IF($A153="Quarter",HLOOKUP("Quarter"&amp;W$1,APMdata,'1 APM'!$BW153,FALSE),IF($A153="Year to date",HLOOKUP("Year to date"&amp;W$1,APMdata,'1 APM'!$BW153,FALSE),HLOOKUP($C$4&amp;W$1,APMdata,'1 APM'!$BW153,FALSE)))</f>
        <v>154316.1543066302</v>
      </c>
      <c r="X153" s="186">
        <f>IF($A153="Quarter",HLOOKUP("Quarter"&amp;X$1,APMdata,'1 APM'!$BW153,FALSE),IF($A153="Year to date",HLOOKUP("Year to date"&amp;X$1,APMdata,'1 APM'!$BW153,FALSE),HLOOKUP($C$4&amp;X$1,APMdata,'1 APM'!$BW153,FALSE)))</f>
        <v>155242.86618750019</v>
      </c>
      <c r="Y153" s="186">
        <f>IF($A153="Quarter",HLOOKUP("Quarter"&amp;Y$1,APMdata,'1 APM'!$BW153,FALSE),IF($A153="Year to date",HLOOKUP("Year to date"&amp;Y$1,APMdata,'1 APM'!$BW153,FALSE),HLOOKUP($C$4&amp;Y$1,APMdata,'1 APM'!$BW153,FALSE)))</f>
        <v>150118.14197999999</v>
      </c>
      <c r="Z153" s="186">
        <f>IF($A153="Quarter",HLOOKUP("Quarter"&amp;Z$1,APMdata,'1 APM'!$BW153,FALSE),IF($A153="Year to date",HLOOKUP("Year to date"&amp;Z$1,APMdata,'1 APM'!$BW153,FALSE),HLOOKUP($C$4&amp;Z$1,APMdata,'1 APM'!$BW153,FALSE)))</f>
        <v>146073.80200999998</v>
      </c>
      <c r="AA153" s="186">
        <f>IF($A153="Quarter",HLOOKUP("Quarter"&amp;AA$1,APMdata,'1 APM'!$BW153,FALSE),IF($A153="Year to date",HLOOKUP("Year to date"&amp;AA$1,APMdata,'1 APM'!$BW153,FALSE),HLOOKUP($C$4&amp;AA$1,APMdata,'1 APM'!$BW153,FALSE)))</f>
        <v>148898.13930000001</v>
      </c>
      <c r="AB153" s="186">
        <f>IF($A153="Quarter",HLOOKUP("Quarter"&amp;AB$1,APMdata,'1 APM'!$BW153,FALSE),IF($A153="Year to date",HLOOKUP("Year to date"&amp;AB$1,APMdata,'1 APM'!$BW153,FALSE),HLOOKUP($C$4&amp;AB$1,APMdata,'1 APM'!$BW153,FALSE)))</f>
        <v>147197.40538354</v>
      </c>
      <c r="AC153" s="186">
        <f>IF($A153="Quarter",HLOOKUP("Quarter"&amp;AC$1,APMdata,'1 APM'!$BW153,FALSE),IF($A153="Year to date",HLOOKUP("Year to date"&amp;AC$1,APMdata,'1 APM'!$BW153,FALSE),HLOOKUP($C$4&amp;AC$1,APMdata,'1 APM'!$BW153,FALSE)))</f>
        <v>143586</v>
      </c>
      <c r="AD153" s="186">
        <f>IF($A153="Quarter",HLOOKUP("Quarter"&amp;AD$1,APMdata,'1 APM'!$BW153,FALSE),IF($A153="Year to date",HLOOKUP("Year to date"&amp;AD$1,APMdata,'1 APM'!$BW153,FALSE),HLOOKUP($C$4&amp;AD$1,APMdata,'1 APM'!$BW153,FALSE)))</f>
        <v>134782.94005149015</v>
      </c>
      <c r="AE153" s="186">
        <f>IF($A153="Quarter",HLOOKUP("Quarter"&amp;AE$1,APMdata,'1 APM'!$BW153,FALSE),IF($A153="Year to date",HLOOKUP("Year to date"&amp;AE$1,APMdata,'1 APM'!$BW153,FALSE),HLOOKUP($C$4&amp;AE$1,APMdata,'1 APM'!$BW153,FALSE)))</f>
        <v>136568.11884102001</v>
      </c>
      <c r="AF153" s="186"/>
      <c r="AG153" s="191"/>
      <c r="AH153" s="186"/>
      <c r="AI153" s="191"/>
      <c r="AJ153" s="186"/>
      <c r="AK153" s="191"/>
      <c r="AL153" s="186"/>
      <c r="AM153" s="191"/>
      <c r="AN153" s="186"/>
      <c r="AO153" s="191"/>
      <c r="AP153" s="186"/>
      <c r="AQ153" s="191"/>
      <c r="AR153" s="186"/>
      <c r="AS153" s="191"/>
      <c r="AT153" s="186"/>
      <c r="AU153" s="191"/>
      <c r="AV153" s="186"/>
      <c r="AW153" s="191"/>
      <c r="AX153" s="186"/>
      <c r="AY153" s="191"/>
      <c r="AZ153" s="186"/>
      <c r="BA153" s="191"/>
      <c r="BB153" s="186"/>
      <c r="BC153" s="191"/>
      <c r="BD153" s="186"/>
      <c r="BE153" s="191"/>
      <c r="BF153" s="186"/>
      <c r="BG153" s="191"/>
      <c r="BH153" s="191"/>
      <c r="BI153" s="191"/>
      <c r="BJ153" s="191"/>
      <c r="BK153" s="191"/>
      <c r="BL153" s="191"/>
      <c r="BM153" s="191"/>
      <c r="BN153" s="191"/>
      <c r="BO153" s="191"/>
      <c r="BP153" s="191"/>
      <c r="BQ153" s="191"/>
      <c r="BR153" s="191"/>
      <c r="BS153" s="191"/>
      <c r="BT153" s="191"/>
      <c r="BU153" s="191"/>
      <c r="BV153" s="191"/>
      <c r="BW153">
        <v>153</v>
      </c>
    </row>
    <row r="154" spans="1:75" ht="12.75" customHeight="1" thickBot="1">
      <c r="A154" t="s">
        <v>197</v>
      </c>
      <c r="B154" s="232" t="s">
        <v>935</v>
      </c>
      <c r="C154" s="193" t="s">
        <v>153</v>
      </c>
      <c r="D154" s="205">
        <f>IF($A154="Quarter",HLOOKUP("Quarter"&amp;D$1,APMdata,'1 APM'!$BW154,FALSE),IF($A154="Year to date",HLOOKUP("Year to date"&amp;D$1,APMdata,'1 APM'!$BW154,FALSE),HLOOKUP($C$4&amp;D$1,APMdata,'1 APM'!$BW154,FALSE)))</f>
        <v>0.12504313046356216</v>
      </c>
      <c r="E154" s="205">
        <f>IF($A154="Quarter",HLOOKUP("Quarter"&amp;E$1,APMdata,'1 APM'!$BW154,FALSE),IF($A154="Year to date",HLOOKUP("Year to date"&amp;E$1,APMdata,'1 APM'!$BW154,FALSE),HLOOKUP($C$4&amp;E$1,APMdata,'1 APM'!$BW154,FALSE)))</f>
        <v>0.121770262227948</v>
      </c>
      <c r="F154" s="205">
        <f>IF($A154="Quarter",HLOOKUP("Quarter"&amp;F$1,APMdata,'1 APM'!$BW154,FALSE),IF($A154="Year to date",HLOOKUP("Year to date"&amp;F$1,APMdata,'1 APM'!$BW154,FALSE),HLOOKUP($C$4&amp;F$1,APMdata,'1 APM'!$BW154,FALSE)))</f>
        <v>0.12963506094245869</v>
      </c>
      <c r="G154" s="205">
        <f>IF($A154="Quarter",HLOOKUP("Quarter"&amp;G$1,APMdata,'1 APM'!$BW154,FALSE),IF($A154="Year to date",HLOOKUP("Year to date"&amp;G$1,APMdata,'1 APM'!$BW154,FALSE),HLOOKUP($C$4&amp;G$1,APMdata,'1 APM'!$BW154,FALSE)))</f>
        <v>0.12601974162729487</v>
      </c>
      <c r="H154" s="205">
        <f>IF($A154="Quarter",HLOOKUP("Quarter"&amp;H$1,APMdata,'1 APM'!$BW154,FALSE),IF($A154="Year to date",HLOOKUP("Year to date"&amp;H$1,APMdata,'1 APM'!$BW154,FALSE),HLOOKUP($C$4&amp;H$1,APMdata,'1 APM'!$BW154,FALSE)))</f>
        <v>0.12</v>
      </c>
      <c r="I154" s="205">
        <f>IF($A154="Quarter",HLOOKUP("Quarter"&amp;I$1,APMdata,'1 APM'!$BW154,FALSE),IF($A154="Year to date",HLOOKUP("Year to date"&amp;I$1,APMdata,'1 APM'!$BW154,FALSE),HLOOKUP($C$4&amp;I$1,APMdata,'1 APM'!$BW154,FALSE)))</f>
        <v>0.11892763907283162</v>
      </c>
      <c r="J154" s="205">
        <f>IF($A154="Quarter",HLOOKUP("Quarter"&amp;J$1,APMdata,'1 APM'!$BW154,FALSE),IF($A154="Year to date",HLOOKUP("Year to date"&amp;J$1,APMdata,'1 APM'!$BW154,FALSE),HLOOKUP($C$4&amp;J$1,APMdata,'1 APM'!$BW154,FALSE)))</f>
        <v>0.12448832465971076</v>
      </c>
      <c r="K154" s="205">
        <f>IF($A154="Quarter",HLOOKUP("Quarter"&amp;K$1,APMdata,'1 APM'!$BW154,FALSE),IF($A154="Year to date",HLOOKUP("Year to date"&amp;K$1,APMdata,'1 APM'!$BW154,FALSE),HLOOKUP($C$4&amp;K$1,APMdata,'1 APM'!$BW154,FALSE)))</f>
        <v>0.12100736191407073</v>
      </c>
      <c r="L154" s="205">
        <f>IF($A154="Quarter",HLOOKUP("Quarter"&amp;L$1,APMdata,'1 APM'!$BW154,FALSE),IF($A154="Year to date",HLOOKUP("Year to date"&amp;L$1,APMdata,'1 APM'!$BW154,FALSE),HLOOKUP($C$4&amp;L$1,APMdata,'1 APM'!$BW154,FALSE)))</f>
        <v>0.11321165831204173</v>
      </c>
      <c r="M154" s="205">
        <f>IF($A154="Quarter",HLOOKUP("Quarter"&amp;M$1,APMdata,'1 APM'!$BW154,FALSE),IF($A154="Year to date",HLOOKUP("Year to date"&amp;M$1,APMdata,'1 APM'!$BW154,FALSE),HLOOKUP($C$4&amp;M$1,APMdata,'1 APM'!$BW154,FALSE)))</f>
        <v>0.11460708117994765</v>
      </c>
      <c r="N154" s="205">
        <f>IF($A154="Quarter",HLOOKUP("Quarter"&amp;N$1,APMdata,'1 APM'!$BW154,FALSE),IF($A154="Year to date",HLOOKUP("Year to date"&amp;N$1,APMdata,'1 APM'!$BW154,FALSE),HLOOKUP($C$4&amp;N$1,APMdata,'1 APM'!$BW154,FALSE)))</f>
        <v>0.11716288752932177</v>
      </c>
      <c r="O154" s="205">
        <f>IF($A154="Quarter",HLOOKUP("Quarter"&amp;O$1,APMdata,'1 APM'!$BW154,FALSE),IF($A154="Year to date",HLOOKUP("Year to date"&amp;O$1,APMdata,'1 APM'!$BW154,FALSE),HLOOKUP($C$4&amp;O$1,APMdata,'1 APM'!$BW154,FALSE)))</f>
        <v>0.11573411238790031</v>
      </c>
      <c r="P154" s="205">
        <f>IF($A154="Quarter",HLOOKUP("Quarter"&amp;P$1,APMdata,'1 APM'!$BW154,FALSE),IF($A154="Year to date",HLOOKUP("Year to date"&amp;P$1,APMdata,'1 APM'!$BW154,FALSE),HLOOKUP($C$4&amp;P$1,APMdata,'1 APM'!$BW154,FALSE)))</f>
        <v>0.11322157173191978</v>
      </c>
      <c r="Q154" s="205">
        <f>IF($A154="Quarter",HLOOKUP("Quarter"&amp;Q$1,APMdata,'1 APM'!$BW154,FALSE),IF($A154="Year to date",HLOOKUP("Year to date"&amp;Q$1,APMdata,'1 APM'!$BW154,FALSE),HLOOKUP($C$4&amp;Q$1,APMdata,'1 APM'!$BW154,FALSE)))</f>
        <v>0.11343239300327063</v>
      </c>
      <c r="R154" s="205">
        <f>IF($A154="Quarter",HLOOKUP("Quarter"&amp;R$1,APMdata,'1 APM'!$BW154,FALSE),IF($A154="Year to date",HLOOKUP("Year to date"&amp;R$1,APMdata,'1 APM'!$BW154,FALSE),HLOOKUP($C$4&amp;R$1,APMdata,'1 APM'!$BW154,FALSE)))</f>
        <v>0.11683158019133053</v>
      </c>
      <c r="S154" s="205">
        <f>IF($A154="Quarter",HLOOKUP("Quarter"&amp;S$1,APMdata,'1 APM'!$BW154,FALSE),IF($A154="Year to date",HLOOKUP("Year to date"&amp;S$1,APMdata,'1 APM'!$BW154,FALSE),HLOOKUP($C$4&amp;S$1,APMdata,'1 APM'!$BW154,FALSE)))</f>
        <v>0.1134639701545445</v>
      </c>
      <c r="T154" s="205">
        <f>IF($A154="Quarter",HLOOKUP("Quarter"&amp;T$1,APMdata,'1 APM'!$BW154,FALSE),IF($A154="Year to date",HLOOKUP("Year to date"&amp;T$1,APMdata,'1 APM'!$BW154,FALSE),HLOOKUP($C$4&amp;T$1,APMdata,'1 APM'!$BW154,FALSE)))</f>
        <v>0.111186036303524</v>
      </c>
      <c r="U154" s="205">
        <f>IF($A154="Quarter",HLOOKUP("Quarter"&amp;U$1,APMdata,'1 APM'!$BW154,FALSE),IF($A154="Year to date",HLOOKUP("Year to date"&amp;U$1,APMdata,'1 APM'!$BW154,FALSE),HLOOKUP($C$4&amp;U$1,APMdata,'1 APM'!$BW154,FALSE)))</f>
        <v>0.11477524802932738</v>
      </c>
      <c r="V154" s="205">
        <f>IF($A154="Quarter",HLOOKUP("Quarter"&amp;V$1,APMdata,'1 APM'!$BW154,FALSE),IF($A154="Year to date",HLOOKUP("Year to date"&amp;V$1,APMdata,'1 APM'!$BW154,FALSE),HLOOKUP($C$4&amp;V$1,APMdata,'1 APM'!$BW154,FALSE)))</f>
        <v>0.1203263279132584</v>
      </c>
      <c r="W154" s="205">
        <f>IF($A154="Quarter",HLOOKUP("Quarter"&amp;W$1,APMdata,'1 APM'!$BW154,FALSE),IF($A154="Year to date",HLOOKUP("Year to date"&amp;W$1,APMdata,'1 APM'!$BW154,FALSE),HLOOKUP($C$4&amp;W$1,APMdata,'1 APM'!$BW154,FALSE)))</f>
        <v>0.12145725882442313</v>
      </c>
      <c r="X154" s="205">
        <f>IF($A154="Quarter",HLOOKUP("Quarter"&amp;X$1,APMdata,'1 APM'!$BW154,FALSE),IF($A154="Year to date",HLOOKUP("Year to date"&amp;X$1,APMdata,'1 APM'!$BW154,FALSE),HLOOKUP($C$4&amp;X$1,APMdata,'1 APM'!$BW154,FALSE)))</f>
        <v>0.11460378465469563</v>
      </c>
      <c r="Y154" s="205">
        <f>IF($A154="Quarter",HLOOKUP("Quarter"&amp;Y$1,APMdata,'1 APM'!$BW154,FALSE),IF($A154="Year to date",HLOOKUP("Year to date"&amp;Y$1,APMdata,'1 APM'!$BW154,FALSE),HLOOKUP($C$4&amp;Y$1,APMdata,'1 APM'!$BW154,FALSE)))</f>
        <v>0.11527197753570279</v>
      </c>
      <c r="Z154" s="205">
        <f>IF($A154="Quarter",HLOOKUP("Quarter"&amp;Z$1,APMdata,'1 APM'!$BW154,FALSE),IF($A154="Year to date",HLOOKUP("Year to date"&amp;Z$1,APMdata,'1 APM'!$BW154,FALSE),HLOOKUP($C$4&amp;Z$1,APMdata,'1 APM'!$BW154,FALSE)))</f>
        <v>0.11730686540785003</v>
      </c>
      <c r="AA154" s="205">
        <f>IF($A154="Quarter",HLOOKUP("Quarter"&amp;AA$1,APMdata,'1 APM'!$BW154,FALSE),IF($A154="Year to date",HLOOKUP("Year to date"&amp;AA$1,APMdata,'1 APM'!$BW154,FALSE),HLOOKUP($C$4&amp;AA$1,APMdata,'1 APM'!$BW154,FALSE)))</f>
        <v>0.1119</v>
      </c>
      <c r="AB154" s="205">
        <f>IF($A154="Quarter",HLOOKUP("Quarter"&amp;AB$1,APMdata,'1 APM'!$BW154,FALSE),IF($A154="Year to date",HLOOKUP("Year to date"&amp;AB$1,APMdata,'1 APM'!$BW154,FALSE),HLOOKUP($C$4&amp;AB$1,APMdata,'1 APM'!$BW154,FALSE)))</f>
        <v>0.11035730996401436</v>
      </c>
      <c r="AC154" s="205">
        <f>IF($A154="Quarter",HLOOKUP("Quarter"&amp;AC$1,APMdata,'1 APM'!$BW154,FALSE),IF($A154="Year to date",HLOOKUP("Year to date"&amp;AC$1,APMdata,'1 APM'!$BW154,FALSE),HLOOKUP($C$4&amp;AC$1,APMdata,'1 APM'!$BW154,FALSE)))</f>
        <v>0.108</v>
      </c>
      <c r="AD154" s="205">
        <f>IF($A154="Quarter",HLOOKUP("Quarter"&amp;AD$1,APMdata,'1 APM'!$BW154,FALSE),IF($A154="Year to date",HLOOKUP("Year to date"&amp;AD$1,APMdata,'1 APM'!$BW154,FALSE),HLOOKUP($C$4&amp;AD$1,APMdata,'1 APM'!$BW154,FALSE)))</f>
        <v>0.11798871483234259</v>
      </c>
      <c r="AE154" s="205">
        <f>IF($A154="Quarter",HLOOKUP("Quarter"&amp;AE$1,APMdata,'1 APM'!$BW154,FALSE),IF($A154="Year to date",HLOOKUP("Year to date"&amp;AE$1,APMdata,'1 APM'!$BW154,FALSE),HLOOKUP($C$4&amp;AE$1,APMdata,'1 APM'!$BW154,FALSE)))</f>
        <v>0.11555861908548024</v>
      </c>
      <c r="AF154" s="205"/>
      <c r="AG154" s="199"/>
      <c r="AH154" s="205"/>
      <c r="AI154" s="199"/>
      <c r="AJ154" s="205"/>
      <c r="AK154" s="199"/>
      <c r="AL154" s="205"/>
      <c r="AM154" s="199"/>
      <c r="AN154" s="205"/>
      <c r="AO154" s="199"/>
      <c r="AP154" s="205"/>
      <c r="AQ154" s="199"/>
      <c r="AR154" s="205"/>
      <c r="AS154" s="199"/>
      <c r="AT154" s="205"/>
      <c r="AU154" s="199"/>
      <c r="AV154" s="205"/>
      <c r="AW154" s="199"/>
      <c r="AX154" s="205"/>
      <c r="AY154" s="199"/>
      <c r="AZ154" s="205"/>
      <c r="BA154" s="199"/>
      <c r="BB154" s="205"/>
      <c r="BC154" s="199"/>
      <c r="BD154" s="205"/>
      <c r="BE154" s="199"/>
      <c r="BF154" s="205"/>
      <c r="BG154" s="199"/>
      <c r="BH154" s="199"/>
      <c r="BI154" s="199"/>
      <c r="BJ154" s="199"/>
      <c r="BK154" s="199"/>
      <c r="BL154" s="199"/>
      <c r="BM154" s="199"/>
      <c r="BN154" s="199"/>
      <c r="BO154" s="199"/>
      <c r="BP154" s="199"/>
      <c r="BQ154" s="199"/>
      <c r="BR154" s="199"/>
      <c r="BS154" s="199"/>
      <c r="BT154" s="199"/>
      <c r="BU154" s="199"/>
      <c r="BV154" s="199"/>
      <c r="BW154">
        <v>154</v>
      </c>
    </row>
    <row r="155" spans="1:75" ht="12.75" customHeight="1">
      <c r="B155" s="180"/>
      <c r="C155" s="183"/>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91"/>
      <c r="AA155" s="191"/>
      <c r="AB155" s="191"/>
      <c r="AC155" s="191"/>
      <c r="AD155" s="191"/>
      <c r="AE155" s="191"/>
      <c r="AF155" s="191"/>
      <c r="AG155" s="191"/>
      <c r="AH155" s="191"/>
      <c r="AI155" s="191"/>
      <c r="AJ155" s="191"/>
      <c r="AK155" s="191"/>
      <c r="AL155" s="191"/>
      <c r="AM155" s="191"/>
      <c r="AN155" s="191"/>
      <c r="AO155" s="191"/>
      <c r="AP155" s="191"/>
      <c r="AQ155" s="191"/>
      <c r="AR155" s="191"/>
      <c r="AS155" s="191"/>
      <c r="AT155" s="191"/>
      <c r="AU155" s="191"/>
      <c r="AV155" s="191"/>
      <c r="AW155" s="191"/>
      <c r="AX155" s="191"/>
      <c r="AY155" s="191"/>
      <c r="AZ155" s="191"/>
      <c r="BA155" s="191"/>
      <c r="BB155" s="191"/>
      <c r="BC155" s="191"/>
      <c r="BD155" s="191"/>
      <c r="BE155" s="191"/>
      <c r="BF155" s="191"/>
      <c r="BG155" s="191"/>
      <c r="BH155" s="191"/>
      <c r="BI155" s="191"/>
      <c r="BJ155" s="191"/>
      <c r="BK155" s="191"/>
      <c r="BL155" s="191"/>
      <c r="BM155" s="191"/>
      <c r="BN155" s="191"/>
      <c r="BO155" s="191"/>
      <c r="BP155" s="191"/>
      <c r="BQ155" s="191"/>
      <c r="BR155" s="191"/>
      <c r="BS155" s="191"/>
      <c r="BT155" s="191"/>
      <c r="BU155" s="191"/>
      <c r="BV155" s="191"/>
      <c r="BW155">
        <v>155</v>
      </c>
    </row>
    <row r="156" spans="1:75" ht="12.75" customHeight="1">
      <c r="B156" s="180"/>
      <c r="C156" s="183"/>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c r="AA156" s="191"/>
      <c r="AB156" s="191"/>
      <c r="AC156" s="191"/>
      <c r="AD156" s="191"/>
      <c r="AE156" s="191"/>
      <c r="AF156" s="191"/>
      <c r="AG156" s="191"/>
      <c r="AH156" s="191"/>
      <c r="AI156" s="191"/>
      <c r="AJ156" s="191"/>
      <c r="AK156" s="191"/>
      <c r="AL156" s="191"/>
      <c r="AM156" s="191"/>
      <c r="AN156" s="191"/>
      <c r="AO156" s="191"/>
      <c r="AP156" s="191"/>
      <c r="AQ156" s="191"/>
      <c r="AR156" s="191"/>
      <c r="AS156" s="191"/>
      <c r="AT156" s="191"/>
      <c r="AU156" s="191"/>
      <c r="AV156" s="191"/>
      <c r="AW156" s="191"/>
      <c r="AX156" s="191"/>
      <c r="AY156" s="191"/>
      <c r="AZ156" s="191"/>
      <c r="BA156" s="191"/>
      <c r="BB156" s="191"/>
      <c r="BC156" s="191"/>
      <c r="BD156" s="191"/>
      <c r="BE156" s="191"/>
      <c r="BF156" s="191"/>
      <c r="BG156" s="191"/>
      <c r="BH156" s="191"/>
      <c r="BI156" s="191"/>
      <c r="BJ156" s="191"/>
      <c r="BK156" s="191"/>
      <c r="BL156" s="191"/>
      <c r="BM156" s="191"/>
      <c r="BN156" s="191"/>
      <c r="BO156" s="191"/>
      <c r="BP156" s="191"/>
      <c r="BQ156" s="191"/>
      <c r="BR156" s="191"/>
      <c r="BS156" s="191"/>
      <c r="BT156" s="191"/>
      <c r="BU156" s="191"/>
      <c r="BV156" s="191"/>
      <c r="BW156">
        <v>156</v>
      </c>
    </row>
    <row r="157" spans="1:75" ht="12.75" customHeight="1">
      <c r="A157" t="s">
        <v>197</v>
      </c>
      <c r="C157" s="183" t="s">
        <v>277</v>
      </c>
      <c r="D157" s="186">
        <f>IF($A157="Quarter",HLOOKUP("Quarter"&amp;D$1,APMdata,'1 APM'!$BW157,FALSE),IF($A157="Year to date",HLOOKUP("Year to date"&amp;D$1,APMdata,'1 APM'!$BW157,FALSE),HLOOKUP($C$4&amp;D$1,APMdata,'1 APM'!$BW157,FALSE)))</f>
        <v>27339.490747709999</v>
      </c>
      <c r="E157" s="186">
        <f>IF($A157="Quarter",HLOOKUP("Quarter"&amp;E$1,APMdata,'1 APM'!$BW157,FALSE),IF($A157="Year to date",HLOOKUP("Year to date"&amp;E$1,APMdata,'1 APM'!$BW157,FALSE),HLOOKUP($C$4&amp;E$1,APMdata,'1 APM'!$BW157,FALSE)))</f>
        <v>26245.856722590001</v>
      </c>
      <c r="F157" s="186">
        <f>IF($A157="Quarter",HLOOKUP("Quarter"&amp;F$1,APMdata,'1 APM'!$BW157,FALSE),IF($A157="Year to date",HLOOKUP("Year to date"&amp;F$1,APMdata,'1 APM'!$BW157,FALSE),HLOOKUP($C$4&amp;F$1,APMdata,'1 APM'!$BW157,FALSE)))</f>
        <v>27836.720387530004</v>
      </c>
      <c r="G157" s="186">
        <f>IF($A157="Quarter",HLOOKUP("Quarter"&amp;G$1,APMdata,'1 APM'!$BW157,FALSE),IF($A157="Year to date",HLOOKUP("Year to date"&amp;G$1,APMdata,'1 APM'!$BW157,FALSE),HLOOKUP($C$4&amp;G$1,APMdata,'1 APM'!$BW157,FALSE)))</f>
        <v>26985.131629660002</v>
      </c>
      <c r="H157" s="186">
        <f>IF($A157="Quarter",HLOOKUP("Quarter"&amp;H$1,APMdata,'1 APM'!$BW157,FALSE),IF($A157="Year to date",HLOOKUP("Year to date"&amp;H$1,APMdata,'1 APM'!$BW157,FALSE),HLOOKUP($C$4&amp;H$1,APMdata,'1 APM'!$BW157,FALSE)))</f>
        <v>26095</v>
      </c>
      <c r="I157" s="186">
        <f>IF($A157="Quarter",HLOOKUP("Quarter"&amp;I$1,APMdata,'1 APM'!$BW157,FALSE),IF($A157="Year to date",HLOOKUP("Year to date"&amp;I$1,APMdata,'1 APM'!$BW157,FALSE),HLOOKUP($C$4&amp;I$1,APMdata,'1 APM'!$BW157,FALSE)))</f>
        <v>25171.851254289999</v>
      </c>
      <c r="J157" s="186">
        <f>IF($A157="Quarter",HLOOKUP("Quarter"&amp;J$1,APMdata,'1 APM'!$BW157,FALSE),IF($A157="Year to date",HLOOKUP("Year to date"&amp;J$1,APMdata,'1 APM'!$BW157,FALSE),HLOOKUP($C$4&amp;J$1,APMdata,'1 APM'!$BW157,FALSE)))</f>
        <v>26213.132288000001</v>
      </c>
      <c r="K157" s="186">
        <f>IF($A157="Quarter",HLOOKUP("Quarter"&amp;K$1,APMdata,'1 APM'!$BW157,FALSE),IF($A157="Year to date",HLOOKUP("Year to date"&amp;K$1,APMdata,'1 APM'!$BW157,FALSE),HLOOKUP($C$4&amp;K$1,APMdata,'1 APM'!$BW157,FALSE)))</f>
        <v>22511.3226344</v>
      </c>
      <c r="L157" s="186">
        <f>IF($A157="Quarter",HLOOKUP("Quarter"&amp;L$1,APMdata,'1 APM'!$BW157,FALSE),IF($A157="Year to date",HLOOKUP("Year to date"&amp;L$1,APMdata,'1 APM'!$BW157,FALSE),HLOOKUP($C$4&amp;L$1,APMdata,'1 APM'!$BW157,FALSE)))</f>
        <v>21716.042453170001</v>
      </c>
      <c r="M157" s="186">
        <f>IF($A157="Quarter",HLOOKUP("Quarter"&amp;M$1,APMdata,'1 APM'!$BW157,FALSE),IF($A157="Year to date",HLOOKUP("Year to date"&amp;M$1,APMdata,'1 APM'!$BW157,FALSE),HLOOKUP($C$4&amp;M$1,APMdata,'1 APM'!$BW157,FALSE)))</f>
        <v>20660.833136879995</v>
      </c>
      <c r="N157" s="186">
        <f>IF($A157="Quarter",HLOOKUP("Quarter"&amp;N$1,APMdata,'1 APM'!$BW157,FALSE),IF($A157="Year to date",HLOOKUP("Year to date"&amp;N$1,APMdata,'1 APM'!$BW157,FALSE),HLOOKUP($C$4&amp;N$1,APMdata,'1 APM'!$BW157,FALSE)))</f>
        <v>20659.741488639993</v>
      </c>
      <c r="O157" s="186">
        <f>IF($A157="Quarter",HLOOKUP("Quarter"&amp;O$1,APMdata,'1 APM'!$BW157,FALSE),IF($A157="Year to date",HLOOKUP("Year to date"&amp;O$1,APMdata,'1 APM'!$BW157,FALSE),HLOOKUP($C$4&amp;O$1,APMdata,'1 APM'!$BW157,FALSE)))</f>
        <v>20208.823378450001</v>
      </c>
      <c r="P157" s="186">
        <f>IF($A157="Quarter",HLOOKUP("Quarter"&amp;P$1,APMdata,'1 APM'!$BW157,FALSE),IF($A157="Year to date",HLOOKUP("Year to date"&amp;P$1,APMdata,'1 APM'!$BW157,FALSE),HLOOKUP($C$4&amp;P$1,APMdata,'1 APM'!$BW157,FALSE)))</f>
        <v>19864.610736030005</v>
      </c>
      <c r="Q157" s="186">
        <f>IF($A157="Quarter",HLOOKUP("Quarter"&amp;Q$1,APMdata,'1 APM'!$BW157,FALSE),IF($A157="Year to date",HLOOKUP("Year to date"&amp;Q$1,APMdata,'1 APM'!$BW157,FALSE),HLOOKUP($C$4&amp;Q$1,APMdata,'1 APM'!$BW157,FALSE)))</f>
        <v>19258.067708909999</v>
      </c>
      <c r="R157" s="186">
        <f>IF($A157="Quarter",HLOOKUP("Quarter"&amp;R$1,APMdata,'1 APM'!$BW157,FALSE),IF($A157="Year to date",HLOOKUP("Year to date"&amp;R$1,APMdata,'1 APM'!$BW157,FALSE),HLOOKUP($C$4&amp;R$1,APMdata,'1 APM'!$BW157,FALSE)))</f>
        <v>19925.254555320007</v>
      </c>
      <c r="S157" s="186">
        <f>IF($A157="Quarter",HLOOKUP("Quarter"&amp;S$1,APMdata,'1 APM'!$BW157,FALSE),IF($A157="Year to date",HLOOKUP("Year to date"&amp;S$1,APMdata,'1 APM'!$BW157,FALSE),HLOOKUP($C$4&amp;S$1,APMdata,'1 APM'!$BW157,FALSE)))</f>
        <v>19392.81687689</v>
      </c>
      <c r="T157" s="186">
        <f>IF($A157="Quarter",HLOOKUP("Quarter"&amp;T$1,APMdata,'1 APM'!$BW157,FALSE),IF($A157="Year to date",HLOOKUP("Year to date"&amp;T$1,APMdata,'1 APM'!$BW157,FALSE),HLOOKUP($C$4&amp;T$1,APMdata,'1 APM'!$BW157,FALSE)))</f>
        <v>18790.161076489996</v>
      </c>
      <c r="U157" s="186">
        <f>IF($A157="Quarter",HLOOKUP("Quarter"&amp;U$1,APMdata,'1 APM'!$BW157,FALSE),IF($A157="Year to date",HLOOKUP("Year to date"&amp;U$1,APMdata,'1 APM'!$BW157,FALSE),HLOOKUP($C$4&amp;U$1,APMdata,'1 APM'!$BW157,FALSE)))</f>
        <v>18338.85350261</v>
      </c>
      <c r="V157" s="186">
        <f>IF($A157="Quarter",HLOOKUP("Quarter"&amp;V$1,APMdata,'1 APM'!$BW157,FALSE),IF($A157="Year to date",HLOOKUP("Year to date"&amp;V$1,APMdata,'1 APM'!$BW157,FALSE),HLOOKUP($C$4&amp;V$1,APMdata,'1 APM'!$BW157,FALSE)))</f>
        <v>18705.852638249999</v>
      </c>
      <c r="W157" s="186">
        <f>IF($A157="Quarter",HLOOKUP("Quarter"&amp;W$1,APMdata,'1 APM'!$BW157,FALSE),IF($A157="Year to date",HLOOKUP("Year to date"&amp;W$1,APMdata,'1 APM'!$BW157,FALSE),HLOOKUP($C$4&amp;W$1,APMdata,'1 APM'!$BW157,FALSE)))</f>
        <v>18742.817094410002</v>
      </c>
      <c r="X157" s="186">
        <f>IF($A157="Quarter",HLOOKUP("Quarter"&amp;X$1,APMdata,'1 APM'!$BW157,FALSE),IF($A157="Year to date",HLOOKUP("Year to date"&amp;X$1,APMdata,'1 APM'!$BW157,FALSE),HLOOKUP($C$4&amp;X$1,APMdata,'1 APM'!$BW157,FALSE)))</f>
        <v>17791.42000573</v>
      </c>
      <c r="Y157" s="186">
        <f>IF($A157="Quarter",HLOOKUP("Quarter"&amp;Y$1,APMdata,'1 APM'!$BW157,FALSE),IF($A157="Year to date",HLOOKUP("Year to date"&amp;Y$1,APMdata,'1 APM'!$BW157,FALSE),HLOOKUP($C$4&amp;Y$1,APMdata,'1 APM'!$BW157,FALSE)))</f>
        <v>17304.41509002</v>
      </c>
      <c r="Z157" s="186">
        <f>IF($A157="Quarter",HLOOKUP("Quarter"&amp;Z$1,APMdata,'1 APM'!$BW157,FALSE),IF($A157="Year to date",HLOOKUP("Year to date"&amp;Z$1,APMdata,'1 APM'!$BW157,FALSE),HLOOKUP($C$4&amp;Z$1,APMdata,'1 APM'!$BW157,FALSE)))</f>
        <v>17135.459832</v>
      </c>
      <c r="AA157" s="186">
        <f>IF($A157="Quarter",HLOOKUP("Quarter"&amp;AA$1,APMdata,'1 APM'!$BW157,FALSE),IF($A157="Year to date",HLOOKUP("Year to date"&amp;AA$1,APMdata,'1 APM'!$BW157,FALSE),HLOOKUP($C$4&amp;AA$1,APMdata,'1 APM'!$BW157,FALSE)))</f>
        <v>16654.883689999999</v>
      </c>
      <c r="AB157" s="186">
        <f>IF($A157="Quarter",HLOOKUP("Quarter"&amp;AB$1,APMdata,'1 APM'!$BW157,FALSE),IF($A157="Year to date",HLOOKUP("Year to date"&amp;AB$1,APMdata,'1 APM'!$BW157,FALSE),HLOOKUP($C$4&amp;AB$1,APMdata,'1 APM'!$BW157,FALSE)))</f>
        <v>16244.309691809998</v>
      </c>
      <c r="AC157" s="186">
        <f>IF($A157="Quarter",HLOOKUP("Quarter"&amp;AC$1,APMdata,'1 APM'!$BW157,FALSE),IF($A157="Year to date",HLOOKUP("Year to date"&amp;AC$1,APMdata,'1 APM'!$BW157,FALSE),HLOOKUP($C$4&amp;AC$1,APMdata,'1 APM'!$BW157,FALSE)))</f>
        <v>15503.907545069998</v>
      </c>
      <c r="AD157" s="186">
        <f>IF($A157="Quarter",HLOOKUP("Quarter"&amp;AD$1,APMdata,'1 APM'!$BW157,FALSE),IF($A157="Year to date",HLOOKUP("Year to date"&amp;AD$1,APMdata,'1 APM'!$BW157,FALSE),HLOOKUP($C$4&amp;AD$1,APMdata,'1 APM'!$BW157,FALSE)))</f>
        <v>15902.865877999999</v>
      </c>
      <c r="AE157" s="186">
        <f>IF($A157="Quarter",HLOOKUP("Quarter"&amp;AE$1,APMdata,'1 APM'!$BW157,FALSE),IF($A157="Year to date",HLOOKUP("Year to date"&amp;AE$1,APMdata,'1 APM'!$BW157,FALSE),HLOOKUP($C$4&amp;AE$1,APMdata,'1 APM'!$BW157,FALSE)))</f>
        <v>15781.623224370029</v>
      </c>
      <c r="AF157" s="186"/>
      <c r="AG157" s="191"/>
      <c r="AH157" s="186"/>
      <c r="AI157" s="191"/>
      <c r="AJ157" s="186"/>
      <c r="AK157" s="191"/>
      <c r="AL157" s="186"/>
      <c r="AM157" s="186"/>
      <c r="AN157" s="186"/>
      <c r="AO157" s="191"/>
      <c r="AP157" s="186"/>
      <c r="AQ157" s="191"/>
      <c r="AR157" s="186"/>
      <c r="AS157" s="191"/>
      <c r="AT157" s="186"/>
      <c r="AU157" s="191"/>
      <c r="AV157" s="186"/>
      <c r="AW157" s="191"/>
      <c r="AX157" s="214"/>
      <c r="AY157" s="191"/>
      <c r="AZ157" s="214"/>
      <c r="BA157" s="191"/>
      <c r="BB157" s="214"/>
      <c r="BC157" s="191"/>
      <c r="BD157" s="214"/>
      <c r="BE157" s="191"/>
      <c r="BF157" s="214"/>
      <c r="BG157" s="191"/>
      <c r="BH157" s="191"/>
      <c r="BI157" s="191"/>
      <c r="BJ157" s="191"/>
      <c r="BK157" s="191"/>
      <c r="BL157" s="191"/>
      <c r="BM157" s="191"/>
      <c r="BN157" s="191"/>
      <c r="BO157" s="191"/>
      <c r="BP157" s="191"/>
      <c r="BQ157" s="191"/>
      <c r="BR157" s="191"/>
      <c r="BS157" s="191"/>
      <c r="BT157" s="191"/>
      <c r="BU157" s="191"/>
      <c r="BV157" s="191"/>
      <c r="BW157">
        <v>157</v>
      </c>
    </row>
    <row r="158" spans="1:75" ht="12.75" customHeight="1">
      <c r="A158" t="s">
        <v>197</v>
      </c>
      <c r="C158" s="197" t="s">
        <v>279</v>
      </c>
      <c r="D158" s="186">
        <f>IF($A158="Quarter",HLOOKUP("Quarter"&amp;D$1,APMdata,'1 APM'!$BW158,FALSE),IF($A158="Year to date",HLOOKUP("Year to date"&amp;D$1,APMdata,'1 APM'!$BW158,FALSE),HLOOKUP($C$4&amp;D$1,APMdata,'1 APM'!$BW158,FALSE)))</f>
        <v>276.54102</v>
      </c>
      <c r="E158" s="186">
        <f>IF($A158="Quarter",HLOOKUP("Quarter"&amp;E$1,APMdata,'1 APM'!$BW158,FALSE),IF($A158="Year to date",HLOOKUP("Year to date"&amp;E$1,APMdata,'1 APM'!$BW158,FALSE),HLOOKUP($C$4&amp;E$1,APMdata,'1 APM'!$BW158,FALSE)))</f>
        <v>270.84610900000001</v>
      </c>
      <c r="F158" s="186">
        <f>IF($A158="Quarter",HLOOKUP("Quarter"&amp;F$1,APMdata,'1 APM'!$BW158,FALSE),IF($A158="Year to date",HLOOKUP("Year to date"&amp;F$1,APMdata,'1 APM'!$BW158,FALSE),HLOOKUP($C$4&amp;F$1,APMdata,'1 APM'!$BW158,FALSE)))</f>
        <v>294.29465099999999</v>
      </c>
      <c r="G158" s="186">
        <f>IF($A158="Quarter",HLOOKUP("Quarter"&amp;G$1,APMdata,'1 APM'!$BW158,FALSE),IF($A158="Year to date",HLOOKUP("Year to date"&amp;G$1,APMdata,'1 APM'!$BW158,FALSE),HLOOKUP($C$4&amp;G$1,APMdata,'1 APM'!$BW158,FALSE)))</f>
        <v>287.93524300000001</v>
      </c>
      <c r="H158" s="186">
        <f>IF($A158="Quarter",HLOOKUP("Quarter"&amp;H$1,APMdata,'1 APM'!$BW158,FALSE),IF($A158="Year to date",HLOOKUP("Year to date"&amp;H$1,APMdata,'1 APM'!$BW158,FALSE),HLOOKUP($C$4&amp;H$1,APMdata,'1 APM'!$BW158,FALSE)))</f>
        <v>279</v>
      </c>
      <c r="I158" s="186">
        <f>IF($A158="Quarter",HLOOKUP("Quarter"&amp;I$1,APMdata,'1 APM'!$BW158,FALSE),IF($A158="Year to date",HLOOKUP("Year to date"&amp;I$1,APMdata,'1 APM'!$BW158,FALSE),HLOOKUP($C$4&amp;I$1,APMdata,'1 APM'!$BW158,FALSE)))</f>
        <v>270.93615999999997</v>
      </c>
      <c r="J158" s="186">
        <f>IF($A158="Quarter",HLOOKUP("Quarter"&amp;J$1,APMdata,'1 APM'!$BW158,FALSE),IF($A158="Year to date",HLOOKUP("Year to date"&amp;J$1,APMdata,'1 APM'!$BW158,FALSE),HLOOKUP($C$4&amp;J$1,APMdata,'1 APM'!$BW158,FALSE)))</f>
        <v>292.60876300000001</v>
      </c>
      <c r="K158" s="186">
        <f>IF($A158="Quarter",HLOOKUP("Quarter"&amp;K$1,APMdata,'1 APM'!$BW158,FALSE),IF($A158="Year to date",HLOOKUP("Year to date"&amp;K$1,APMdata,'1 APM'!$BW158,FALSE),HLOOKUP($C$4&amp;K$1,APMdata,'1 APM'!$BW158,FALSE)))</f>
        <v>286.63840599999997</v>
      </c>
      <c r="L158" s="186">
        <f>IF($A158="Quarter",HLOOKUP("Quarter"&amp;L$1,APMdata,'1 APM'!$BW158,FALSE),IF($A158="Year to date",HLOOKUP("Year to date"&amp;L$1,APMdata,'1 APM'!$BW158,FALSE),HLOOKUP($C$4&amp;L$1,APMdata,'1 APM'!$BW158,FALSE)))</f>
        <v>278.66762299999999</v>
      </c>
      <c r="M158" s="186">
        <f>IF($A158="Quarter",HLOOKUP("Quarter"&amp;M$1,APMdata,'1 APM'!$BW158,FALSE),IF($A158="Year to date",HLOOKUP("Year to date"&amp;M$1,APMdata,'1 APM'!$BW158,FALSE),HLOOKUP($C$4&amp;M$1,APMdata,'1 APM'!$BW158,FALSE)))</f>
        <v>271.11507799999998</v>
      </c>
      <c r="N158" s="186">
        <f>IF($A158="Quarter",HLOOKUP("Quarter"&amp;N$1,APMdata,'1 APM'!$BW158,FALSE),IF($A158="Year to date",HLOOKUP("Year to date"&amp;N$1,APMdata,'1 APM'!$BW158,FALSE),HLOOKUP($C$4&amp;N$1,APMdata,'1 APM'!$BW158,FALSE)))</f>
        <v>267.33081199999998</v>
      </c>
      <c r="O158" s="186">
        <f>IF($A158="Quarter",HLOOKUP("Quarter"&amp;O$1,APMdata,'1 APM'!$BW158,FALSE),IF($A158="Year to date",HLOOKUP("Year to date"&amp;O$1,APMdata,'1 APM'!$BW158,FALSE),HLOOKUP($C$4&amp;O$1,APMdata,'1 APM'!$BW158,FALSE)))</f>
        <v>262.19410900000003</v>
      </c>
      <c r="P158" s="186">
        <f>IF($A158="Quarter",HLOOKUP("Quarter"&amp;P$1,APMdata,'1 APM'!$BW158,FALSE),IF($A158="Year to date",HLOOKUP("Year to date"&amp;P$1,APMdata,'1 APM'!$BW158,FALSE),HLOOKUP($C$4&amp;P$1,APMdata,'1 APM'!$BW158,FALSE)))</f>
        <v>277.68943200000001</v>
      </c>
      <c r="Q158" s="186">
        <f>IF($A158="Quarter",HLOOKUP("Quarter"&amp;Q$1,APMdata,'1 APM'!$BW158,FALSE),IF($A158="Year to date",HLOOKUP("Year to date"&amp;Q$1,APMdata,'1 APM'!$BW158,FALSE),HLOOKUP($C$4&amp;Q$1,APMdata,'1 APM'!$BW158,FALSE)))</f>
        <v>271.79663499999998</v>
      </c>
      <c r="R158" s="186">
        <f>IF($A158="Quarter",HLOOKUP("Quarter"&amp;R$1,APMdata,'1 APM'!$BW158,FALSE),IF($A158="Year to date",HLOOKUP("Year to date"&amp;R$1,APMdata,'1 APM'!$BW158,FALSE),HLOOKUP($C$4&amp;R$1,APMdata,'1 APM'!$BW158,FALSE)))</f>
        <v>285.50674900000001</v>
      </c>
      <c r="S158" s="186">
        <f>IF($A158="Quarter",HLOOKUP("Quarter"&amp;S$1,APMdata,'1 APM'!$BW158,FALSE),IF($A158="Year to date",HLOOKUP("Year to date"&amp;S$1,APMdata,'1 APM'!$BW158,FALSE),HLOOKUP($C$4&amp;S$1,APMdata,'1 APM'!$BW158,FALSE)))</f>
        <v>161.97493399999999</v>
      </c>
      <c r="T158" s="186">
        <f>IF($A158="Quarter",HLOOKUP("Quarter"&amp;T$1,APMdata,'1 APM'!$BW158,FALSE),IF($A158="Year to date",HLOOKUP("Year to date"&amp;T$1,APMdata,'1 APM'!$BW158,FALSE),HLOOKUP($C$4&amp;T$1,APMdata,'1 APM'!$BW158,FALSE)))</f>
        <v>186.08550500000001</v>
      </c>
      <c r="U158" s="186">
        <f>IF($A158="Quarter",HLOOKUP("Quarter"&amp;U$1,APMdata,'1 APM'!$BW158,FALSE),IF($A158="Year to date",HLOOKUP("Year to date"&amp;U$1,APMdata,'1 APM'!$BW158,FALSE),HLOOKUP($C$4&amp;U$1,APMdata,'1 APM'!$BW158,FALSE)))</f>
        <v>110.066487</v>
      </c>
      <c r="V158" s="186">
        <f>IF($A158="Quarter",HLOOKUP("Quarter"&amp;V$1,APMdata,'1 APM'!$BW158,FALSE),IF($A158="Year to date",HLOOKUP("Year to date"&amp;V$1,APMdata,'1 APM'!$BW158,FALSE),HLOOKUP($C$4&amp;V$1,APMdata,'1 APM'!$BW158,FALSE)))</f>
        <v>116.334711</v>
      </c>
      <c r="W158" s="186">
        <f>IF($A158="Quarter",HLOOKUP("Quarter"&amp;W$1,APMdata,'1 APM'!$BW158,FALSE),IF($A158="Year to date",HLOOKUP("Year to date"&amp;W$1,APMdata,'1 APM'!$BW158,FALSE),HLOOKUP($C$4&amp;W$1,APMdata,'1 APM'!$BW158,FALSE)))</f>
        <v>114.593974</v>
      </c>
      <c r="X158" s="186">
        <f>IF($A158="Quarter",HLOOKUP("Quarter"&amp;X$1,APMdata,'1 APM'!$BW158,FALSE),IF($A158="Year to date",HLOOKUP("Year to date"&amp;X$1,APMdata,'1 APM'!$BW158,FALSE),HLOOKUP($C$4&amp;X$1,APMdata,'1 APM'!$BW158,FALSE)))</f>
        <v>112.42981</v>
      </c>
      <c r="Y158" s="186">
        <f>IF($A158="Quarter",HLOOKUP("Quarter"&amp;Y$1,APMdata,'1 APM'!$BW158,FALSE),IF($A158="Year to date",HLOOKUP("Year to date"&amp;Y$1,APMdata,'1 APM'!$BW158,FALSE),HLOOKUP($C$4&amp;Y$1,APMdata,'1 APM'!$BW158,FALSE)))</f>
        <v>109.570846</v>
      </c>
      <c r="Z158" s="186">
        <f>IF($A158="Quarter",HLOOKUP("Quarter"&amp;Z$1,APMdata,'1 APM'!$BW158,FALSE),IF($A158="Year to date",HLOOKUP("Year to date"&amp;Z$1,APMdata,'1 APM'!$BW158,FALSE),HLOOKUP($C$4&amp;Z$1,APMdata,'1 APM'!$BW158,FALSE)))</f>
        <v>113.26664</v>
      </c>
      <c r="AA158" s="186">
        <f>IF($A158="Quarter",HLOOKUP("Quarter"&amp;AA$1,APMdata,'1 APM'!$BW158,FALSE),IF($A158="Year to date",HLOOKUP("Year to date"&amp;AA$1,APMdata,'1 APM'!$BW158,FALSE),HLOOKUP($C$4&amp;AA$1,APMdata,'1 APM'!$BW158,FALSE)))</f>
        <v>112.57595999999999</v>
      </c>
      <c r="AB158" s="186">
        <f>IF($A158="Quarter",HLOOKUP("Quarter"&amp;AB$1,APMdata,'1 APM'!$BW158,FALSE),IF($A158="Year to date",HLOOKUP("Year to date"&amp;AB$1,APMdata,'1 APM'!$BW158,FALSE),HLOOKUP($C$4&amp;AB$1,APMdata,'1 APM'!$BW158,FALSE)))</f>
        <v>110.50827200000001</v>
      </c>
      <c r="AC158" s="186">
        <f>IF($A158="Quarter",HLOOKUP("Quarter"&amp;AC$1,APMdata,'1 APM'!$BW158,FALSE),IF($A158="Year to date",HLOOKUP("Year to date"&amp;AC$1,APMdata,'1 APM'!$BW158,FALSE),HLOOKUP($C$4&amp;AC$1,APMdata,'1 APM'!$BW158,FALSE)))</f>
        <v>108.83542270000001</v>
      </c>
      <c r="AD158" s="186">
        <f>IF($A158="Quarter",HLOOKUP("Quarter"&amp;AD$1,APMdata,'1 APM'!$BW158,FALSE),IF($A158="Year to date",HLOOKUP("Year to date"&amp;AD$1,APMdata,'1 APM'!$BW158,FALSE),HLOOKUP($C$4&amp;AD$1,APMdata,'1 APM'!$BW158,FALSE)))</f>
        <v>113.514532</v>
      </c>
      <c r="AE158" s="186">
        <f>IF($A158="Quarter",HLOOKUP("Quarter"&amp;AE$1,APMdata,'1 APM'!$BW158,FALSE),IF($A158="Year to date",HLOOKUP("Year to date"&amp;AE$1,APMdata,'1 APM'!$BW158,FALSE),HLOOKUP($C$4&amp;AE$1,APMdata,'1 APM'!$BW158,FALSE)))</f>
        <v>100.881528</v>
      </c>
      <c r="AF158" s="186"/>
      <c r="AG158" s="191"/>
      <c r="AH158" s="186"/>
      <c r="AI158" s="191"/>
      <c r="AJ158" s="186"/>
      <c r="AK158" s="191"/>
      <c r="AL158" s="186"/>
      <c r="AM158" s="186"/>
      <c r="AN158" s="186"/>
      <c r="AO158" s="191"/>
      <c r="AP158" s="186"/>
      <c r="AQ158" s="191"/>
      <c r="AR158" s="186"/>
      <c r="AS158" s="191"/>
      <c r="AT158" s="186"/>
      <c r="AU158" s="191"/>
      <c r="AV158" s="186"/>
      <c r="AW158" s="191"/>
      <c r="AX158" s="214"/>
      <c r="AY158" s="191"/>
      <c r="AZ158" s="214"/>
      <c r="BA158" s="191"/>
      <c r="BB158" s="214"/>
      <c r="BC158" s="191"/>
      <c r="BD158" s="214"/>
      <c r="BE158" s="191"/>
      <c r="BF158" s="214"/>
      <c r="BG158" s="191"/>
      <c r="BH158" s="191"/>
      <c r="BI158" s="191"/>
      <c r="BJ158" s="191"/>
      <c r="BK158" s="191"/>
      <c r="BL158" s="191"/>
      <c r="BM158" s="191"/>
      <c r="BN158" s="191"/>
      <c r="BO158" s="191"/>
      <c r="BP158" s="191"/>
      <c r="BQ158" s="191"/>
      <c r="BR158" s="191"/>
      <c r="BS158" s="191"/>
      <c r="BT158" s="191"/>
      <c r="BU158" s="191"/>
      <c r="BV158" s="191"/>
      <c r="BW158">
        <v>158</v>
      </c>
    </row>
    <row r="159" spans="1:75" ht="12.75" customHeight="1">
      <c r="A159" t="s">
        <v>197</v>
      </c>
      <c r="C159" s="197" t="s">
        <v>280</v>
      </c>
      <c r="D159" s="186">
        <f>IF($A159="Quarter",HLOOKUP("Quarter"&amp;D$1,APMdata,'1 APM'!$BW159,FALSE),IF($A159="Year to date",HLOOKUP("Year to date"&amp;D$1,APMdata,'1 APM'!$BW159,FALSE),HLOOKUP($C$4&amp;D$1,APMdata,'1 APM'!$BW159,FALSE)))</f>
        <v>0</v>
      </c>
      <c r="E159" s="186">
        <f>IF($A159="Quarter",HLOOKUP("Quarter"&amp;E$1,APMdata,'1 APM'!$BW159,FALSE),IF($A159="Year to date",HLOOKUP("Year to date"&amp;E$1,APMdata,'1 APM'!$BW159,FALSE),HLOOKUP($C$4&amp;E$1,APMdata,'1 APM'!$BW159,FALSE)))</f>
        <v>0</v>
      </c>
      <c r="F159" s="186">
        <f>IF($A159="Quarter",HLOOKUP("Quarter"&amp;F$1,APMdata,'1 APM'!$BW159,FALSE),IF($A159="Year to date",HLOOKUP("Year to date"&amp;F$1,APMdata,'1 APM'!$BW159,FALSE),HLOOKUP($C$4&amp;F$1,APMdata,'1 APM'!$BW159,FALSE)))</f>
        <v>0</v>
      </c>
      <c r="G159" s="186">
        <f>IF($A159="Quarter",HLOOKUP("Quarter"&amp;G$1,APMdata,'1 APM'!$BW159,FALSE),IF($A159="Year to date",HLOOKUP("Year to date"&amp;G$1,APMdata,'1 APM'!$BW159,FALSE),HLOOKUP($C$4&amp;G$1,APMdata,'1 APM'!$BW159,FALSE)))</f>
        <v>0</v>
      </c>
      <c r="H159" s="186">
        <f>IF($A159="Quarter",HLOOKUP("Quarter"&amp;H$1,APMdata,'1 APM'!$BW159,FALSE),IF($A159="Year to date",HLOOKUP("Year to date"&amp;H$1,APMdata,'1 APM'!$BW159,FALSE),HLOOKUP($C$4&amp;H$1,APMdata,'1 APM'!$BW159,FALSE)))</f>
        <v>0</v>
      </c>
      <c r="I159" s="186">
        <f>IF($A159="Quarter",HLOOKUP("Quarter"&amp;I$1,APMdata,'1 APM'!$BW159,FALSE),IF($A159="Year to date",HLOOKUP("Year to date"&amp;I$1,APMdata,'1 APM'!$BW159,FALSE),HLOOKUP($C$4&amp;I$1,APMdata,'1 APM'!$BW159,FALSE)))</f>
        <v>0</v>
      </c>
      <c r="J159" s="186">
        <f>IF($A159="Quarter",HLOOKUP("Quarter"&amp;J$1,APMdata,'1 APM'!$BW159,FALSE),IF($A159="Year to date",HLOOKUP("Year to date"&amp;J$1,APMdata,'1 APM'!$BW159,FALSE),HLOOKUP($C$4&amp;J$1,APMdata,'1 APM'!$BW159,FALSE)))</f>
        <v>0</v>
      </c>
      <c r="K159" s="186">
        <f>IF($A159="Quarter",HLOOKUP("Quarter"&amp;K$1,APMdata,'1 APM'!$BW159,FALSE),IF($A159="Year to date",HLOOKUP("Year to date"&amp;K$1,APMdata,'1 APM'!$BW159,FALSE),HLOOKUP($C$4&amp;K$1,APMdata,'1 APM'!$BW159,FALSE)))</f>
        <v>0</v>
      </c>
      <c r="L159" s="186">
        <f>IF($A159="Quarter",HLOOKUP("Quarter"&amp;L$1,APMdata,'1 APM'!$BW159,FALSE),IF($A159="Year to date",HLOOKUP("Year to date"&amp;L$1,APMdata,'1 APM'!$BW159,FALSE),HLOOKUP($C$4&amp;L$1,APMdata,'1 APM'!$BW159,FALSE)))</f>
        <v>0</v>
      </c>
      <c r="M159" s="186">
        <f>IF($A159="Quarter",HLOOKUP("Quarter"&amp;M$1,APMdata,'1 APM'!$BW159,FALSE),IF($A159="Year to date",HLOOKUP("Year to date"&amp;M$1,APMdata,'1 APM'!$BW159,FALSE),HLOOKUP($C$4&amp;M$1,APMdata,'1 APM'!$BW159,FALSE)))</f>
        <v>0</v>
      </c>
      <c r="N159" s="186">
        <f>IF($A159="Quarter",HLOOKUP("Quarter"&amp;N$1,APMdata,'1 APM'!$BW159,FALSE),IF($A159="Year to date",HLOOKUP("Year to date"&amp;N$1,APMdata,'1 APM'!$BW159,FALSE),HLOOKUP($C$4&amp;N$1,APMdata,'1 APM'!$BW159,FALSE)))</f>
        <v>0</v>
      </c>
      <c r="O159" s="186">
        <f>IF($A159="Quarter",HLOOKUP("Quarter"&amp;O$1,APMdata,'1 APM'!$BW159,FALSE),IF($A159="Year to date",HLOOKUP("Year to date"&amp;O$1,APMdata,'1 APM'!$BW159,FALSE),HLOOKUP($C$4&amp;O$1,APMdata,'1 APM'!$BW159,FALSE)))</f>
        <v>0</v>
      </c>
      <c r="P159" s="186">
        <f>IF($A159="Quarter",HLOOKUP("Quarter"&amp;P$1,APMdata,'1 APM'!$BW159,FALSE),IF($A159="Year to date",HLOOKUP("Year to date"&amp;P$1,APMdata,'1 APM'!$BW159,FALSE),HLOOKUP($C$4&amp;P$1,APMdata,'1 APM'!$BW159,FALSE)))</f>
        <v>0</v>
      </c>
      <c r="Q159" s="186">
        <f>IF($A159="Quarter",HLOOKUP("Quarter"&amp;Q$1,APMdata,'1 APM'!$BW159,FALSE),IF($A159="Year to date",HLOOKUP("Year to date"&amp;Q$1,APMdata,'1 APM'!$BW159,FALSE),HLOOKUP($C$4&amp;Q$1,APMdata,'1 APM'!$BW159,FALSE)))</f>
        <v>0</v>
      </c>
      <c r="R159" s="186">
        <f>IF($A159="Quarter",HLOOKUP("Quarter"&amp;R$1,APMdata,'1 APM'!$BW159,FALSE),IF($A159="Year to date",HLOOKUP("Year to date"&amp;R$1,APMdata,'1 APM'!$BW159,FALSE),HLOOKUP($C$4&amp;R$1,APMdata,'1 APM'!$BW159,FALSE)))</f>
        <v>0</v>
      </c>
      <c r="S159" s="186">
        <f>IF($A159="Quarter",HLOOKUP("Quarter"&amp;S$1,APMdata,'1 APM'!$BW159,FALSE),IF($A159="Year to date",HLOOKUP("Year to date"&amp;S$1,APMdata,'1 APM'!$BW159,FALSE),HLOOKUP($C$4&amp;S$1,APMdata,'1 APM'!$BW159,FALSE)))</f>
        <v>0</v>
      </c>
      <c r="T159" s="186">
        <f>IF($A159="Quarter",HLOOKUP("Quarter"&amp;T$1,APMdata,'1 APM'!$BW159,FALSE),IF($A159="Year to date",HLOOKUP("Year to date"&amp;T$1,APMdata,'1 APM'!$BW159,FALSE),HLOOKUP($C$4&amp;T$1,APMdata,'1 APM'!$BW159,FALSE)))</f>
        <v>0</v>
      </c>
      <c r="U159" s="186">
        <f>IF($A159="Quarter",HLOOKUP("Quarter"&amp;U$1,APMdata,'1 APM'!$BW159,FALSE),IF($A159="Year to date",HLOOKUP("Year to date"&amp;U$1,APMdata,'1 APM'!$BW159,FALSE),HLOOKUP($C$4&amp;U$1,APMdata,'1 APM'!$BW159,FALSE)))</f>
        <v>0</v>
      </c>
      <c r="V159" s="186">
        <f>IF($A159="Quarter",HLOOKUP("Quarter"&amp;V$1,APMdata,'1 APM'!$BW159,FALSE),IF($A159="Year to date",HLOOKUP("Year to date"&amp;V$1,APMdata,'1 APM'!$BW159,FALSE),HLOOKUP($C$4&amp;V$1,APMdata,'1 APM'!$BW159,FALSE)))</f>
        <v>0</v>
      </c>
      <c r="W159" s="186">
        <f>IF($A159="Quarter",HLOOKUP("Quarter"&amp;W$1,APMdata,'1 APM'!$BW159,FALSE),IF($A159="Year to date",HLOOKUP("Year to date"&amp;W$1,APMdata,'1 APM'!$BW159,FALSE),HLOOKUP($C$4&amp;W$1,APMdata,'1 APM'!$BW159,FALSE)))</f>
        <v>0</v>
      </c>
      <c r="X159" s="186">
        <f>IF($A159="Quarter",HLOOKUP("Quarter"&amp;X$1,APMdata,'1 APM'!$BW159,FALSE),IF($A159="Year to date",HLOOKUP("Year to date"&amp;X$1,APMdata,'1 APM'!$BW159,FALSE),HLOOKUP($C$4&amp;X$1,APMdata,'1 APM'!$BW159,FALSE)))</f>
        <v>23.892459890000001</v>
      </c>
      <c r="Y159" s="186">
        <f>IF($A159="Quarter",HLOOKUP("Quarter"&amp;Y$1,APMdata,'1 APM'!$BW159,FALSE),IF($A159="Year to date",HLOOKUP("Year to date"&amp;Y$1,APMdata,'1 APM'!$BW159,FALSE),HLOOKUP($C$4&amp;Y$1,APMdata,'1 APM'!$BW159,FALSE)))</f>
        <v>28.696660000000001</v>
      </c>
      <c r="Z159" s="186">
        <f>IF($A159="Quarter",HLOOKUP("Quarter"&amp;Z$1,APMdata,'1 APM'!$BW159,FALSE),IF($A159="Year to date",HLOOKUP("Year to date"&amp;Z$1,APMdata,'1 APM'!$BW159,FALSE),HLOOKUP($C$4&amp;Z$1,APMdata,'1 APM'!$BW159,FALSE)))</f>
        <v>29.296659999999999</v>
      </c>
      <c r="AA159" s="186">
        <f>IF($A159="Quarter",HLOOKUP("Quarter"&amp;AA$1,APMdata,'1 APM'!$BW159,FALSE),IF($A159="Year to date",HLOOKUP("Year to date"&amp;AA$1,APMdata,'1 APM'!$BW159,FALSE),HLOOKUP($C$4&amp;AA$1,APMdata,'1 APM'!$BW159,FALSE)))</f>
        <v>30.43666</v>
      </c>
      <c r="AB159" s="186">
        <f>IF($A159="Quarter",HLOOKUP("Quarter"&amp;AB$1,APMdata,'1 APM'!$BW159,FALSE),IF($A159="Year to date",HLOOKUP("Year to date"&amp;AB$1,APMdata,'1 APM'!$BW159,FALSE),HLOOKUP($C$4&amp;AB$1,APMdata,'1 APM'!$BW159,FALSE)))</f>
        <v>31.936659890000001</v>
      </c>
      <c r="AC159" s="186">
        <f>IF($A159="Quarter",HLOOKUP("Quarter"&amp;AC$1,APMdata,'1 APM'!$BW159,FALSE),IF($A159="Year to date",HLOOKUP("Year to date"&amp;AC$1,APMdata,'1 APM'!$BW159,FALSE),HLOOKUP($C$4&amp;AC$1,APMdata,'1 APM'!$BW159,FALSE)))</f>
        <v>31.93666</v>
      </c>
      <c r="AD159" s="186">
        <f>IF($A159="Quarter",HLOOKUP("Quarter"&amp;AD$1,APMdata,'1 APM'!$BW159,FALSE),IF($A159="Year to date",HLOOKUP("Year to date"&amp;AD$1,APMdata,'1 APM'!$BW159,FALSE),HLOOKUP($C$4&amp;AD$1,APMdata,'1 APM'!$BW159,FALSE)))</f>
        <v>12.411659999999998</v>
      </c>
      <c r="AE159" s="186">
        <f>IF($A159="Quarter",HLOOKUP("Quarter"&amp;AE$1,APMdata,'1 APM'!$BW159,FALSE),IF($A159="Year to date",HLOOKUP("Year to date"&amp;AE$1,APMdata,'1 APM'!$BW159,FALSE),HLOOKUP($C$4&amp;AE$1,APMdata,'1 APM'!$BW159,FALSE)))</f>
        <v>12.96165989</v>
      </c>
      <c r="AF159" s="186"/>
      <c r="AG159" s="191"/>
      <c r="AH159" s="186"/>
      <c r="AI159" s="191"/>
      <c r="AJ159" s="186"/>
      <c r="AK159" s="191"/>
      <c r="AL159" s="186"/>
      <c r="AM159" s="186"/>
      <c r="AN159" s="186"/>
      <c r="AO159" s="191"/>
      <c r="AP159" s="186"/>
      <c r="AQ159" s="191"/>
      <c r="AR159" s="186"/>
      <c r="AS159" s="191"/>
      <c r="AT159" s="186"/>
      <c r="AU159" s="191"/>
      <c r="AV159" s="186"/>
      <c r="AW159" s="191"/>
      <c r="AX159" s="214"/>
      <c r="AY159" s="191"/>
      <c r="AZ159" s="214"/>
      <c r="BA159" s="191"/>
      <c r="BB159" s="214"/>
      <c r="BC159" s="191"/>
      <c r="BD159" s="214"/>
      <c r="BE159" s="191"/>
      <c r="BF159" s="214"/>
      <c r="BG159" s="191"/>
      <c r="BH159" s="191"/>
      <c r="BI159" s="191"/>
      <c r="BJ159" s="191"/>
      <c r="BK159" s="191"/>
      <c r="BL159" s="191"/>
      <c r="BM159" s="191"/>
      <c r="BN159" s="191"/>
      <c r="BO159" s="191"/>
      <c r="BP159" s="191"/>
      <c r="BQ159" s="191"/>
      <c r="BR159" s="191"/>
      <c r="BS159" s="191"/>
      <c r="BT159" s="191"/>
      <c r="BU159" s="191"/>
      <c r="BV159" s="191"/>
      <c r="BW159">
        <v>159</v>
      </c>
    </row>
    <row r="160" spans="1:75" ht="12.75" customHeight="1">
      <c r="A160" t="s">
        <v>197</v>
      </c>
      <c r="C160" s="197" t="s">
        <v>281</v>
      </c>
      <c r="D160" s="186">
        <f>IF($A160="Quarter",HLOOKUP("Quarter"&amp;D$1,APMdata,'1 APM'!$BW160,FALSE),IF($A160="Year to date",HLOOKUP("Year to date"&amp;D$1,APMdata,'1 APM'!$BW160,FALSE),HLOOKUP($C$4&amp;D$1,APMdata,'1 APM'!$BW160,FALSE)))</f>
        <v>2169.86</v>
      </c>
      <c r="E160" s="186">
        <f>IF($A160="Quarter",HLOOKUP("Quarter"&amp;E$1,APMdata,'1 APM'!$BW160,FALSE),IF($A160="Year to date",HLOOKUP("Year to date"&amp;E$1,APMdata,'1 APM'!$BW160,FALSE),HLOOKUP($C$4&amp;E$1,APMdata,'1 APM'!$BW160,FALSE)))</f>
        <v>1870.86</v>
      </c>
      <c r="F160" s="186">
        <f>IF($A160="Quarter",HLOOKUP("Quarter"&amp;F$1,APMdata,'1 APM'!$BW160,FALSE),IF($A160="Year to date",HLOOKUP("Year to date"&amp;F$1,APMdata,'1 APM'!$BW160,FALSE),HLOOKUP($C$4&amp;F$1,APMdata,'1 APM'!$BW160,FALSE)))</f>
        <v>1870.86</v>
      </c>
      <c r="G160" s="186">
        <f>IF($A160="Quarter",HLOOKUP("Quarter"&amp;G$1,APMdata,'1 APM'!$BW160,FALSE),IF($A160="Year to date",HLOOKUP("Year to date"&amp;G$1,APMdata,'1 APM'!$BW160,FALSE),HLOOKUP($C$4&amp;G$1,APMdata,'1 APM'!$BW160,FALSE)))</f>
        <v>1870.86</v>
      </c>
      <c r="H160" s="186">
        <f>IF($A160="Quarter",HLOOKUP("Quarter"&amp;H$1,APMdata,'1 APM'!$BW160,FALSE),IF($A160="Year to date",HLOOKUP("Year to date"&amp;H$1,APMdata,'1 APM'!$BW160,FALSE),HLOOKUP($C$4&amp;H$1,APMdata,'1 APM'!$BW160,FALSE)))</f>
        <v>1871</v>
      </c>
      <c r="I160" s="186">
        <f>IF($A160="Quarter",HLOOKUP("Quarter"&amp;I$1,APMdata,'1 APM'!$BW160,FALSE),IF($A160="Year to date",HLOOKUP("Year to date"&amp;I$1,APMdata,'1 APM'!$BW160,FALSE),HLOOKUP($C$4&amp;I$1,APMdata,'1 APM'!$BW160,FALSE)))</f>
        <v>1820.86</v>
      </c>
      <c r="J160" s="186">
        <f>IF($A160="Quarter",HLOOKUP("Quarter"&amp;J$1,APMdata,'1 APM'!$BW160,FALSE),IF($A160="Year to date",HLOOKUP("Year to date"&amp;J$1,APMdata,'1 APM'!$BW160,FALSE),HLOOKUP($C$4&amp;J$1,APMdata,'1 APM'!$BW160,FALSE)))</f>
        <v>1820.86</v>
      </c>
      <c r="K160" s="186">
        <f>IF($A160="Quarter",HLOOKUP("Quarter"&amp;K$1,APMdata,'1 APM'!$BW160,FALSE),IF($A160="Year to date",HLOOKUP("Year to date"&amp;K$1,APMdata,'1 APM'!$BW160,FALSE),HLOOKUP($C$4&amp;K$1,APMdata,'1 APM'!$BW160,FALSE)))</f>
        <v>1720.9208404799999</v>
      </c>
      <c r="L160" s="186">
        <f>IF($A160="Quarter",HLOOKUP("Quarter"&amp;L$1,APMdata,'1 APM'!$BW160,FALSE),IF($A160="Year to date",HLOOKUP("Year to date"&amp;L$1,APMdata,'1 APM'!$BW160,FALSE),HLOOKUP($C$4&amp;L$1,APMdata,'1 APM'!$BW160,FALSE)))</f>
        <v>1919.86</v>
      </c>
      <c r="M160" s="186">
        <f>IF($A160="Quarter",HLOOKUP("Quarter"&amp;M$1,APMdata,'1 APM'!$BW160,FALSE),IF($A160="Year to date",HLOOKUP("Year to date"&amp;M$1,APMdata,'1 APM'!$BW160,FALSE),HLOOKUP($C$4&amp;M$1,APMdata,'1 APM'!$BW160,FALSE)))</f>
        <v>1500</v>
      </c>
      <c r="N160" s="186">
        <f>IF($A160="Quarter",HLOOKUP("Quarter"&amp;N$1,APMdata,'1 APM'!$BW160,FALSE),IF($A160="Year to date",HLOOKUP("Year to date"&amp;N$1,APMdata,'1 APM'!$BW160,FALSE),HLOOKUP($C$4&amp;N$1,APMdata,'1 APM'!$BW160,FALSE)))</f>
        <v>1000</v>
      </c>
      <c r="O160" s="186">
        <f>IF($A160="Quarter",HLOOKUP("Quarter"&amp;O$1,APMdata,'1 APM'!$BW160,FALSE),IF($A160="Year to date",HLOOKUP("Year to date"&amp;O$1,APMdata,'1 APM'!$BW160,FALSE),HLOOKUP($C$4&amp;O$1,APMdata,'1 APM'!$BW160,FALSE)))</f>
        <v>1000</v>
      </c>
      <c r="P160" s="186">
        <f>IF($A160="Quarter",HLOOKUP("Quarter"&amp;P$1,APMdata,'1 APM'!$BW160,FALSE),IF($A160="Year to date",HLOOKUP("Year to date"&amp;P$1,APMdata,'1 APM'!$BW160,FALSE),HLOOKUP($C$4&amp;P$1,APMdata,'1 APM'!$BW160,FALSE)))</f>
        <v>1000</v>
      </c>
      <c r="Q160" s="186">
        <f>IF($A160="Quarter",HLOOKUP("Quarter"&amp;Q$1,APMdata,'1 APM'!$BW160,FALSE),IF($A160="Year to date",HLOOKUP("Year to date"&amp;Q$1,APMdata,'1 APM'!$BW160,FALSE),HLOOKUP($C$4&amp;Q$1,APMdata,'1 APM'!$BW160,FALSE)))</f>
        <v>1000</v>
      </c>
      <c r="R160" s="186">
        <f>IF($A160="Quarter",HLOOKUP("Quarter"&amp;R$1,APMdata,'1 APM'!$BW160,FALSE),IF($A160="Year to date",HLOOKUP("Year to date"&amp;R$1,APMdata,'1 APM'!$BW160,FALSE),HLOOKUP($C$4&amp;R$1,APMdata,'1 APM'!$BW160,FALSE)))</f>
        <v>1000</v>
      </c>
      <c r="S160" s="186">
        <f>IF($A160="Quarter",HLOOKUP("Quarter"&amp;S$1,APMdata,'1 APM'!$BW160,FALSE),IF($A160="Year to date",HLOOKUP("Year to date"&amp;S$1,APMdata,'1 APM'!$BW160,FALSE),HLOOKUP($C$4&amp;S$1,APMdata,'1 APM'!$BW160,FALSE)))</f>
        <v>1000</v>
      </c>
      <c r="T160" s="186">
        <f>IF($A160="Quarter",HLOOKUP("Quarter"&amp;T$1,APMdata,'1 APM'!$BW160,FALSE),IF($A160="Year to date",HLOOKUP("Year to date"&amp;T$1,APMdata,'1 APM'!$BW160,FALSE),HLOOKUP($C$4&amp;T$1,APMdata,'1 APM'!$BW160,FALSE)))</f>
        <v>1000</v>
      </c>
      <c r="U160" s="186">
        <f>IF($A160="Quarter",HLOOKUP("Quarter"&amp;U$1,APMdata,'1 APM'!$BW160,FALSE),IF($A160="Year to date",HLOOKUP("Year to date"&amp;U$1,APMdata,'1 APM'!$BW160,FALSE),HLOOKUP($C$4&amp;U$1,APMdata,'1 APM'!$BW160,FALSE)))</f>
        <v>1000</v>
      </c>
      <c r="V160" s="186">
        <f>IF($A160="Quarter",HLOOKUP("Quarter"&amp;V$1,APMdata,'1 APM'!$BW160,FALSE),IF($A160="Year to date",HLOOKUP("Year to date"&amp;V$1,APMdata,'1 APM'!$BW160,FALSE),HLOOKUP($C$4&amp;V$1,APMdata,'1 APM'!$BW160,FALSE)))</f>
        <v>1000</v>
      </c>
      <c r="W160" s="186">
        <f>IF($A160="Quarter",HLOOKUP("Quarter"&amp;W$1,APMdata,'1 APM'!$BW160,FALSE),IF($A160="Year to date",HLOOKUP("Year to date"&amp;W$1,APMdata,'1 APM'!$BW160,FALSE),HLOOKUP($C$4&amp;W$1,APMdata,'1 APM'!$BW160,FALSE)))</f>
        <v>1000</v>
      </c>
      <c r="X160" s="186">
        <f>IF($A160="Quarter",HLOOKUP("Quarter"&amp;X$1,APMdata,'1 APM'!$BW160,FALSE),IF($A160="Year to date",HLOOKUP("Year to date"&amp;X$1,APMdata,'1 APM'!$BW160,FALSE),HLOOKUP($C$4&amp;X$1,APMdata,'1 APM'!$BW160,FALSE)))</f>
        <v>650</v>
      </c>
      <c r="Y160" s="186">
        <f>IF($A160="Quarter",HLOOKUP("Quarter"&amp;Y$1,APMdata,'1 APM'!$BW160,FALSE),IF($A160="Year to date",HLOOKUP("Year to date"&amp;Y$1,APMdata,'1 APM'!$BW160,FALSE),HLOOKUP($C$4&amp;Y$1,APMdata,'1 APM'!$BW160,FALSE)))</f>
        <v>650</v>
      </c>
      <c r="Z160" s="186">
        <f>IF($A160="Quarter",HLOOKUP("Quarter"&amp;Z$1,APMdata,'1 APM'!$BW160,FALSE),IF($A160="Year to date",HLOOKUP("Year to date"&amp;Z$1,APMdata,'1 APM'!$BW160,FALSE),HLOOKUP($C$4&amp;Z$1,APMdata,'1 APM'!$BW160,FALSE)))</f>
        <v>650</v>
      </c>
      <c r="AA160" s="186">
        <f>IF($A160="Quarter",HLOOKUP("Quarter"&amp;AA$1,APMdata,'1 APM'!$BW160,FALSE),IF($A160="Year to date",HLOOKUP("Year to date"&amp;AA$1,APMdata,'1 APM'!$BW160,FALSE),HLOOKUP($C$4&amp;AA$1,APMdata,'1 APM'!$BW160,FALSE)))</f>
        <v>650</v>
      </c>
      <c r="AB160" s="186">
        <f>IF($A160="Quarter",HLOOKUP("Quarter"&amp;AB$1,APMdata,'1 APM'!$BW160,FALSE),IF($A160="Year to date",HLOOKUP("Year to date"&amp;AB$1,APMdata,'1 APM'!$BW160,FALSE),HLOOKUP($C$4&amp;AB$1,APMdata,'1 APM'!$BW160,FALSE)))</f>
        <v>650</v>
      </c>
      <c r="AC160" s="186">
        <f>IF($A160="Quarter",HLOOKUP("Quarter"&amp;AC$1,APMdata,'1 APM'!$BW160,FALSE),IF($A160="Year to date",HLOOKUP("Year to date"&amp;AC$1,APMdata,'1 APM'!$BW160,FALSE),HLOOKUP($C$4&amp;AC$1,APMdata,'1 APM'!$BW160,FALSE)))</f>
        <v>300</v>
      </c>
      <c r="AD160" s="186">
        <f>IF($A160="Quarter",HLOOKUP("Quarter"&amp;AD$1,APMdata,'1 APM'!$BW160,FALSE),IF($A160="Year to date",HLOOKUP("Year to date"&amp;AD$1,APMdata,'1 APM'!$BW160,FALSE),HLOOKUP($C$4&amp;AD$1,APMdata,'1 APM'!$BW160,FALSE)))</f>
        <v>300.00475699999998</v>
      </c>
      <c r="AE160" s="186">
        <f>IF($A160="Quarter",HLOOKUP("Quarter"&amp;AE$1,APMdata,'1 APM'!$BW160,FALSE),IF($A160="Year to date",HLOOKUP("Year to date"&amp;AE$1,APMdata,'1 APM'!$BW160,FALSE),HLOOKUP($C$4&amp;AE$1,APMdata,'1 APM'!$BW160,FALSE)))</f>
        <v>493.44836554</v>
      </c>
      <c r="AF160" s="186"/>
      <c r="AG160" s="191"/>
      <c r="AH160" s="186"/>
      <c r="AI160" s="191"/>
      <c r="AJ160" s="186"/>
      <c r="AK160" s="191"/>
      <c r="AL160" s="186"/>
      <c r="AM160" s="186"/>
      <c r="AN160" s="186"/>
      <c r="AO160" s="191"/>
      <c r="AP160" s="186"/>
      <c r="AQ160" s="191"/>
      <c r="AR160" s="186"/>
      <c r="AS160" s="191"/>
      <c r="AT160" s="186"/>
      <c r="AU160" s="191"/>
      <c r="AV160" s="186"/>
      <c r="AW160" s="191"/>
      <c r="AX160" s="214"/>
      <c r="AY160" s="191"/>
      <c r="AZ160" s="214"/>
      <c r="BA160" s="191"/>
      <c r="BB160" s="214"/>
      <c r="BC160" s="191"/>
      <c r="BD160" s="214"/>
      <c r="BE160" s="191"/>
      <c r="BF160" s="214"/>
      <c r="BG160" s="191"/>
      <c r="BH160" s="191"/>
      <c r="BI160" s="191"/>
      <c r="BJ160" s="191"/>
      <c r="BK160" s="191"/>
      <c r="BL160" s="191"/>
      <c r="BM160" s="191"/>
      <c r="BN160" s="191"/>
      <c r="BO160" s="191"/>
      <c r="BP160" s="191"/>
      <c r="BQ160" s="191"/>
      <c r="BR160" s="191"/>
      <c r="BS160" s="191"/>
      <c r="BT160" s="191"/>
      <c r="BU160" s="191"/>
      <c r="BV160" s="191"/>
      <c r="BW160">
        <v>160</v>
      </c>
    </row>
    <row r="161" spans="1:75" ht="12.75" customHeight="1">
      <c r="A161" t="s">
        <v>197</v>
      </c>
      <c r="C161" s="197" t="s">
        <v>282</v>
      </c>
      <c r="D161" s="186">
        <f>IF($A161="Quarter",HLOOKUP("Quarter"&amp;D$1,APMdata,'1 APM'!$BW161,FALSE),IF($A161="Year to date",HLOOKUP("Year to date"&amp;D$1,APMdata,'1 APM'!$BW161,FALSE),HLOOKUP($C$4&amp;D$1,APMdata,'1 APM'!$BW161,FALSE)))</f>
        <v>24893.089727709998</v>
      </c>
      <c r="E161" s="186">
        <f>IF($A161="Quarter",HLOOKUP("Quarter"&amp;E$1,APMdata,'1 APM'!$BW161,FALSE),IF($A161="Year to date",HLOOKUP("Year to date"&amp;E$1,APMdata,'1 APM'!$BW161,FALSE),HLOOKUP($C$4&amp;E$1,APMdata,'1 APM'!$BW161,FALSE)))</f>
        <v>24104.150613590002</v>
      </c>
      <c r="F161" s="186">
        <f>IF($A161="Quarter",HLOOKUP("Quarter"&amp;F$1,APMdata,'1 APM'!$BW161,FALSE),IF($A161="Year to date",HLOOKUP("Year to date"&amp;F$1,APMdata,'1 APM'!$BW161,FALSE),HLOOKUP($C$4&amp;F$1,APMdata,'1 APM'!$BW161,FALSE)))</f>
        <v>25671.565736530003</v>
      </c>
      <c r="G161" s="186">
        <f>IF($A161="Quarter",HLOOKUP("Quarter"&amp;G$1,APMdata,'1 APM'!$BW161,FALSE),IF($A161="Year to date",HLOOKUP("Year to date"&amp;G$1,APMdata,'1 APM'!$BW161,FALSE),HLOOKUP($C$4&amp;G$1,APMdata,'1 APM'!$BW161,FALSE)))</f>
        <v>24826.336386660001</v>
      </c>
      <c r="H161" s="186">
        <f>IF($A161="Quarter",HLOOKUP("Quarter"&amp;H$1,APMdata,'1 APM'!$BW161,FALSE),IF($A161="Year to date",HLOOKUP("Year to date"&amp;H$1,APMdata,'1 APM'!$BW161,FALSE),HLOOKUP($C$4&amp;H$1,APMdata,'1 APM'!$BW161,FALSE)))</f>
        <v>23945</v>
      </c>
      <c r="I161" s="186">
        <f>IF($A161="Quarter",HLOOKUP("Quarter"&amp;I$1,APMdata,'1 APM'!$BW161,FALSE),IF($A161="Year to date",HLOOKUP("Year to date"&amp;I$1,APMdata,'1 APM'!$BW161,FALSE),HLOOKUP($C$4&amp;I$1,APMdata,'1 APM'!$BW161,FALSE)))</f>
        <v>23080.055094289997</v>
      </c>
      <c r="J161" s="186">
        <f>IF($A161="Quarter",HLOOKUP("Quarter"&amp;J$1,APMdata,'1 APM'!$BW161,FALSE),IF($A161="Year to date",HLOOKUP("Year to date"&amp;J$1,APMdata,'1 APM'!$BW161,FALSE),HLOOKUP($C$4&amp;J$1,APMdata,'1 APM'!$BW161,FALSE)))</f>
        <v>24099.663525</v>
      </c>
      <c r="K161" s="186">
        <f>IF($A161="Quarter",HLOOKUP("Quarter"&amp;K$1,APMdata,'1 APM'!$BW161,FALSE),IF($A161="Year to date",HLOOKUP("Year to date"&amp;K$1,APMdata,'1 APM'!$BW161,FALSE),HLOOKUP($C$4&amp;K$1,APMdata,'1 APM'!$BW161,FALSE)))</f>
        <v>20503.76338792</v>
      </c>
      <c r="L161" s="186">
        <f>IF($A161="Quarter",HLOOKUP("Quarter"&amp;L$1,APMdata,'1 APM'!$BW161,FALSE),IF($A161="Year to date",HLOOKUP("Year to date"&amp;L$1,APMdata,'1 APM'!$BW161,FALSE),HLOOKUP($C$4&amp;L$1,APMdata,'1 APM'!$BW161,FALSE)))</f>
        <v>19517.514830169999</v>
      </c>
      <c r="M161" s="186">
        <f>IF($A161="Quarter",HLOOKUP("Quarter"&amp;M$1,APMdata,'1 APM'!$BW161,FALSE),IF($A161="Year to date",HLOOKUP("Year to date"&amp;M$1,APMdata,'1 APM'!$BW161,FALSE),HLOOKUP($C$4&amp;M$1,APMdata,'1 APM'!$BW161,FALSE)))</f>
        <v>18889.718058879997</v>
      </c>
      <c r="N161" s="186">
        <f>IF($A161="Quarter",HLOOKUP("Quarter"&amp;N$1,APMdata,'1 APM'!$BW161,FALSE),IF($A161="Year to date",HLOOKUP("Year to date"&amp;N$1,APMdata,'1 APM'!$BW161,FALSE),HLOOKUP($C$4&amp;N$1,APMdata,'1 APM'!$BW161,FALSE)))</f>
        <v>19392.410676639993</v>
      </c>
      <c r="O161" s="186">
        <f>IF($A161="Quarter",HLOOKUP("Quarter"&amp;O$1,APMdata,'1 APM'!$BW161,FALSE),IF($A161="Year to date",HLOOKUP("Year to date"&amp;O$1,APMdata,'1 APM'!$BW161,FALSE),HLOOKUP($C$4&amp;O$1,APMdata,'1 APM'!$BW161,FALSE)))</f>
        <v>18946.629269450001</v>
      </c>
      <c r="P161" s="186">
        <f>IF($A161="Quarter",HLOOKUP("Quarter"&amp;P$1,APMdata,'1 APM'!$BW161,FALSE),IF($A161="Year to date",HLOOKUP("Year to date"&amp;P$1,APMdata,'1 APM'!$BW161,FALSE),HLOOKUP($C$4&amp;P$1,APMdata,'1 APM'!$BW161,FALSE)))</f>
        <v>18586.921304030006</v>
      </c>
      <c r="Q161" s="186">
        <f>IF($A161="Quarter",HLOOKUP("Quarter"&amp;Q$1,APMdata,'1 APM'!$BW161,FALSE),IF($A161="Year to date",HLOOKUP("Year to date"&amp;Q$1,APMdata,'1 APM'!$BW161,FALSE),HLOOKUP($C$4&amp;Q$1,APMdata,'1 APM'!$BW161,FALSE)))</f>
        <v>17986.27107391</v>
      </c>
      <c r="R161" s="186">
        <f>IF($A161="Quarter",HLOOKUP("Quarter"&amp;R$1,APMdata,'1 APM'!$BW161,FALSE),IF($A161="Year to date",HLOOKUP("Year to date"&amp;R$1,APMdata,'1 APM'!$BW161,FALSE),HLOOKUP($C$4&amp;R$1,APMdata,'1 APM'!$BW161,FALSE)))</f>
        <v>18639.747806320007</v>
      </c>
      <c r="S161" s="186">
        <f>IF($A161="Quarter",HLOOKUP("Quarter"&amp;S$1,APMdata,'1 APM'!$BW161,FALSE),IF($A161="Year to date",HLOOKUP("Year to date"&amp;S$1,APMdata,'1 APM'!$BW161,FALSE),HLOOKUP($C$4&amp;S$1,APMdata,'1 APM'!$BW161,FALSE)))</f>
        <v>18230.841942889998</v>
      </c>
      <c r="T161" s="186">
        <f>IF($A161="Quarter",HLOOKUP("Quarter"&amp;T$1,APMdata,'1 APM'!$BW161,FALSE),IF($A161="Year to date",HLOOKUP("Year to date"&amp;T$1,APMdata,'1 APM'!$BW161,FALSE),HLOOKUP($C$4&amp;T$1,APMdata,'1 APM'!$BW161,FALSE)))</f>
        <v>17604.075571489997</v>
      </c>
      <c r="U161" s="186">
        <f>IF($A161="Quarter",HLOOKUP("Quarter"&amp;U$1,APMdata,'1 APM'!$BW161,FALSE),IF($A161="Year to date",HLOOKUP("Year to date"&amp;U$1,APMdata,'1 APM'!$BW161,FALSE),HLOOKUP($C$4&amp;U$1,APMdata,'1 APM'!$BW161,FALSE)))</f>
        <v>17228.78701561</v>
      </c>
      <c r="V161" s="186">
        <f>IF($A161="Quarter",HLOOKUP("Quarter"&amp;V$1,APMdata,'1 APM'!$BW161,FALSE),IF($A161="Year to date",HLOOKUP("Year to date"&amp;V$1,APMdata,'1 APM'!$BW161,FALSE),HLOOKUP($C$4&amp;V$1,APMdata,'1 APM'!$BW161,FALSE)))</f>
        <v>17589.517927249999</v>
      </c>
      <c r="W161" s="186">
        <f>IF($A161="Quarter",HLOOKUP("Quarter"&amp;W$1,APMdata,'1 APM'!$BW161,FALSE),IF($A161="Year to date",HLOOKUP("Year to date"&amp;W$1,APMdata,'1 APM'!$BW161,FALSE),HLOOKUP($C$4&amp;W$1,APMdata,'1 APM'!$BW161,FALSE)))</f>
        <v>17628.223120410003</v>
      </c>
      <c r="X161" s="186">
        <f>IF($A161="Quarter",HLOOKUP("Quarter"&amp;X$1,APMdata,'1 APM'!$BW161,FALSE),IF($A161="Year to date",HLOOKUP("Year to date"&amp;X$1,APMdata,'1 APM'!$BW161,FALSE),HLOOKUP($C$4&amp;X$1,APMdata,'1 APM'!$BW161,FALSE)))</f>
        <v>17005.097735839998</v>
      </c>
      <c r="Y161" s="186">
        <f>IF($A161="Quarter",HLOOKUP("Quarter"&amp;Y$1,APMdata,'1 APM'!$BW161,FALSE),IF($A161="Year to date",HLOOKUP("Year to date"&amp;Y$1,APMdata,'1 APM'!$BW161,FALSE),HLOOKUP($C$4&amp;Y$1,APMdata,'1 APM'!$BW161,FALSE)))</f>
        <v>16516.14758402</v>
      </c>
      <c r="Z161" s="186">
        <f>IF($A161="Quarter",HLOOKUP("Quarter"&amp;Z$1,APMdata,'1 APM'!$BW161,FALSE),IF($A161="Year to date",HLOOKUP("Year to date"&amp;Z$1,APMdata,'1 APM'!$BW161,FALSE),HLOOKUP($C$4&amp;Z$1,APMdata,'1 APM'!$BW161,FALSE)))</f>
        <v>16342.896531999999</v>
      </c>
      <c r="AA161" s="186">
        <f>IF($A161="Quarter",HLOOKUP("Quarter"&amp;AA$1,APMdata,'1 APM'!$BW161,FALSE),IF($A161="Year to date",HLOOKUP("Year to date"&amp;AA$1,APMdata,'1 APM'!$BW161,FALSE),HLOOKUP($C$4&amp;AA$1,APMdata,'1 APM'!$BW161,FALSE)))</f>
        <v>15861.871070000001</v>
      </c>
      <c r="AB161" s="186">
        <f>IF($A161="Quarter",HLOOKUP("Quarter"&amp;AB$1,APMdata,'1 APM'!$BW161,FALSE),IF($A161="Year to date",HLOOKUP("Year to date"&amp;AB$1,APMdata,'1 APM'!$BW161,FALSE),HLOOKUP($C$4&amp;AB$1,APMdata,'1 APM'!$BW161,FALSE)))</f>
        <v>15451.864759919999</v>
      </c>
      <c r="AC161" s="186">
        <f>IF($A161="Quarter",HLOOKUP("Quarter"&amp;AC$1,APMdata,'1 APM'!$BW161,FALSE),IF($A161="Year to date",HLOOKUP("Year to date"&amp;AC$1,APMdata,'1 APM'!$BW161,FALSE),HLOOKUP($C$4&amp;AC$1,APMdata,'1 APM'!$BW161,FALSE)))</f>
        <v>15063.135462369999</v>
      </c>
      <c r="AD161" s="186">
        <f>IF($A161="Quarter",HLOOKUP("Quarter"&amp;AD$1,APMdata,'1 APM'!$BW161,FALSE),IF($A161="Year to date",HLOOKUP("Year to date"&amp;AD$1,APMdata,'1 APM'!$BW161,FALSE),HLOOKUP($C$4&amp;AD$1,APMdata,'1 APM'!$BW161,FALSE)))</f>
        <v>15476.934928999999</v>
      </c>
      <c r="AE161" s="186">
        <f>IF($A161="Quarter",HLOOKUP("Quarter"&amp;AE$1,APMdata,'1 APM'!$BW161,FALSE),IF($A161="Year to date",HLOOKUP("Year to date"&amp;AE$1,APMdata,'1 APM'!$BW161,FALSE),HLOOKUP($C$4&amp;AE$1,APMdata,'1 APM'!$BW161,FALSE)))</f>
        <v>15174.33167094003</v>
      </c>
      <c r="AF161" s="186"/>
      <c r="AG161" s="191"/>
      <c r="AH161" s="186"/>
      <c r="AI161" s="191"/>
      <c r="AJ161" s="186"/>
      <c r="AK161" s="191"/>
      <c r="AL161" s="186"/>
      <c r="AM161" s="186"/>
      <c r="AN161" s="186"/>
      <c r="AO161" s="191"/>
      <c r="AP161" s="186"/>
      <c r="AQ161" s="191"/>
      <c r="AR161" s="186"/>
      <c r="AS161" s="186"/>
      <c r="AT161" s="186"/>
      <c r="AU161" s="191"/>
      <c r="AV161" s="186"/>
      <c r="AW161" s="191"/>
      <c r="AX161" s="214"/>
      <c r="AY161" s="191"/>
      <c r="AZ161" s="214"/>
      <c r="BA161" s="191"/>
      <c r="BB161" s="214"/>
      <c r="BC161" s="191"/>
      <c r="BD161" s="214"/>
      <c r="BE161" s="191"/>
      <c r="BF161" s="214"/>
      <c r="BG161" s="191"/>
      <c r="BH161" s="191"/>
      <c r="BI161" s="191"/>
      <c r="BJ161" s="191"/>
      <c r="BK161" s="191"/>
      <c r="BL161" s="191"/>
      <c r="BM161" s="191"/>
      <c r="BN161" s="191"/>
      <c r="BO161" s="191"/>
      <c r="BP161" s="191"/>
      <c r="BQ161" s="191"/>
      <c r="BR161" s="191"/>
      <c r="BS161" s="191"/>
      <c r="BT161" s="191"/>
      <c r="BU161" s="191"/>
      <c r="BV161" s="191"/>
      <c r="BW161">
        <v>161</v>
      </c>
    </row>
    <row r="162" spans="1:75" ht="12.75" customHeight="1">
      <c r="A162" t="s">
        <v>197</v>
      </c>
      <c r="C162" s="183" t="s">
        <v>283</v>
      </c>
      <c r="D162" s="216">
        <f>IF($A162="Quarter",HLOOKUP("Quarter"&amp;D$1,APMdata,'1 APM'!$BW162,FALSE),IF($A162="Year to date",HLOOKUP("Year to date"&amp;D$1,APMdata,'1 APM'!$BW162,FALSE),HLOOKUP($C$4&amp;D$1,APMdata,'1 APM'!$BW162,FALSE)))</f>
        <v>0.73118664791419297</v>
      </c>
      <c r="E162" s="216">
        <f>IF($A162="Quarter",HLOOKUP("Quarter"&amp;E$1,APMdata,'1 APM'!$BW162,FALSE),IF($A162="Year to date",HLOOKUP("Year to date"&amp;E$1,APMdata,'1 APM'!$BW162,FALSE),HLOOKUP($C$4&amp;E$1,APMdata,'1 APM'!$BW162,FALSE)))</f>
        <v>0.73118558800785971</v>
      </c>
      <c r="F162" s="216">
        <f>IF($A162="Quarter",HLOOKUP("Quarter"&amp;F$1,APMdata,'1 APM'!$BW162,FALSE),IF($A162="Year to date",HLOOKUP("Year to date"&amp;F$1,APMdata,'1 APM'!$BW162,FALSE),HLOOKUP($C$4&amp;F$1,APMdata,'1 APM'!$BW162,FALSE)))</f>
        <v>0.73167655333099435</v>
      </c>
      <c r="G162" s="216">
        <f>IF($A162="Quarter",HLOOKUP("Quarter"&amp;G$1,APMdata,'1 APM'!$BW162,FALSE),IF($A162="Year to date",HLOOKUP("Year to date"&amp;G$1,APMdata,'1 APM'!$BW162,FALSE),HLOOKUP($C$4&amp;G$1,APMdata,'1 APM'!$BW162,FALSE)))</f>
        <v>0.73167899093923949</v>
      </c>
      <c r="H162" s="216">
        <f>IF($A162="Quarter",HLOOKUP("Quarter"&amp;H$1,APMdata,'1 APM'!$BW162,FALSE),IF($A162="Year to date",HLOOKUP("Year to date"&amp;H$1,APMdata,'1 APM'!$BW162,FALSE),HLOOKUP($C$4&amp;H$1,APMdata,'1 APM'!$BW162,FALSE)))</f>
        <v>0.73163579999999995</v>
      </c>
      <c r="I162" s="216">
        <f>IF($A162="Quarter",HLOOKUP("Quarter"&amp;I$1,APMdata,'1 APM'!$BW162,FALSE),IF($A162="Year to date",HLOOKUP("Year to date"&amp;I$1,APMdata,'1 APM'!$BW162,FALSE),HLOOKUP($C$4&amp;I$1,APMdata,'1 APM'!$BW162,FALSE)))</f>
        <v>0.73162841020056435</v>
      </c>
      <c r="J162" s="216">
        <f>IF($A162="Quarter",HLOOKUP("Quarter"&amp;J$1,APMdata,'1 APM'!$BW162,FALSE),IF($A162="Year to date",HLOOKUP("Year to date"&amp;J$1,APMdata,'1 APM'!$BW162,FALSE),HLOOKUP($C$4&amp;J$1,APMdata,'1 APM'!$BW162,FALSE)))</f>
        <v>0.73203410000000002</v>
      </c>
      <c r="K162" s="216">
        <f>IF($A162="Quarter",HLOOKUP("Quarter"&amp;K$1,APMdata,'1 APM'!$BW162,FALSE),IF($A162="Year to date",HLOOKUP("Year to date"&amp;K$1,APMdata,'1 APM'!$BW162,FALSE),HLOOKUP($C$4&amp;K$1,APMdata,'1 APM'!$BW162,FALSE)))</f>
        <v>0.69960528003986322</v>
      </c>
      <c r="L162" s="216">
        <f>IF($A162="Quarter",HLOOKUP("Quarter"&amp;L$1,APMdata,'1 APM'!$BW162,FALSE),IF($A162="Year to date",HLOOKUP("Year to date"&amp;L$1,APMdata,'1 APM'!$BW162,FALSE),HLOOKUP($C$4&amp;L$1,APMdata,'1 APM'!$BW162,FALSE)))</f>
        <v>0.69960574884878224</v>
      </c>
      <c r="M162" s="216">
        <f>IF($A162="Quarter",HLOOKUP("Quarter"&amp;M$1,APMdata,'1 APM'!$BW162,FALSE),IF($A162="Year to date",HLOOKUP("Year to date"&amp;M$1,APMdata,'1 APM'!$BW162,FALSE),HLOOKUP($C$4&amp;M$1,APMdata,'1 APM'!$BW162,FALSE)))</f>
        <v>0.69949079054351304</v>
      </c>
      <c r="N162" s="216">
        <f>IF($A162="Quarter",HLOOKUP("Quarter"&amp;N$1,APMdata,'1 APM'!$BW162,FALSE),IF($A162="Year to date",HLOOKUP("Year to date"&amp;N$1,APMdata,'1 APM'!$BW162,FALSE),HLOOKUP($C$4&amp;N$1,APMdata,'1 APM'!$BW162,FALSE)))</f>
        <v>0.69949079054351315</v>
      </c>
      <c r="O162" s="216">
        <f>IF($A162="Quarter",HLOOKUP("Quarter"&amp;O$1,APMdata,'1 APM'!$BW162,FALSE),IF($A162="Year to date",HLOOKUP("Year to date"&amp;O$1,APMdata,'1 APM'!$BW162,FALSE),HLOOKUP($C$4&amp;O$1,APMdata,'1 APM'!$BW162,FALSE)))</f>
        <v>0.69950480389027947</v>
      </c>
      <c r="P162" s="216">
        <f>IF($A162="Quarter",HLOOKUP("Quarter"&amp;P$1,APMdata,'1 APM'!$BW162,FALSE),IF($A162="Year to date",HLOOKUP("Year to date"&amp;P$1,APMdata,'1 APM'!$BW162,FALSE),HLOOKUP($C$4&amp;P$1,APMdata,'1 APM'!$BW162,FALSE)))</f>
        <v>0.69938536839651599</v>
      </c>
      <c r="Q162" s="216">
        <f>IF($A162="Quarter",HLOOKUP("Quarter"&amp;Q$1,APMdata,'1 APM'!$BW162,FALSE),IF($A162="Year to date",HLOOKUP("Year to date"&amp;Q$1,APMdata,'1 APM'!$BW162,FALSE),HLOOKUP($C$4&amp;Q$1,APMdata,'1 APM'!$BW162,FALSE)))</f>
        <v>0.700402305828426</v>
      </c>
      <c r="R162" s="216">
        <f>IF($A162="Quarter",HLOOKUP("Quarter"&amp;R$1,APMdata,'1 APM'!$BW162,FALSE),IF($A162="Year to date",HLOOKUP("Year to date"&amp;R$1,APMdata,'1 APM'!$BW162,FALSE),HLOOKUP($C$4&amp;R$1,APMdata,'1 APM'!$BW162,FALSE)))</f>
        <v>0.70040230582842555</v>
      </c>
      <c r="S162" s="216">
        <f>IF($A162="Quarter",HLOOKUP("Quarter"&amp;S$1,APMdata,'1 APM'!$BW162,FALSE),IF($A162="Year to date",HLOOKUP("Year to date"&amp;S$1,APMdata,'1 APM'!$BW162,FALSE),HLOOKUP($C$4&amp;S$1,APMdata,'1 APM'!$BW162,FALSE)))</f>
        <v>0.70023808442702717</v>
      </c>
      <c r="T162" s="216">
        <f>IF($A162="Quarter",HLOOKUP("Quarter"&amp;T$1,APMdata,'1 APM'!$BW162,FALSE),IF($A162="Year to date",HLOOKUP("Year to date"&amp;T$1,APMdata,'1 APM'!$BW162,FALSE),HLOOKUP($C$4&amp;T$1,APMdata,'1 APM'!$BW162,FALSE)))</f>
        <v>0.70023832041472878</v>
      </c>
      <c r="U162" s="216">
        <f>IF($A162="Quarter",HLOOKUP("Quarter"&amp;U$1,APMdata,'1 APM'!$BW162,FALSE),IF($A162="Year to date",HLOOKUP("Year to date"&amp;U$1,APMdata,'1 APM'!$BW162,FALSE),HLOOKUP($C$4&amp;U$1,APMdata,'1 APM'!$BW162,FALSE)))</f>
        <v>0.70023856101290516</v>
      </c>
      <c r="V162" s="216">
        <f>IF($A162="Quarter",HLOOKUP("Quarter"&amp;V$1,APMdata,'1 APM'!$BW162,FALSE),IF($A162="Year to date",HLOOKUP("Year to date"&amp;V$1,APMdata,'1 APM'!$BW162,FALSE),HLOOKUP($C$4&amp;V$1,APMdata,'1 APM'!$BW162,FALSE)))</f>
        <v>0.70004162093386768</v>
      </c>
      <c r="W162" s="216">
        <f>IF($A162="Quarter",HLOOKUP("Quarter"&amp;W$1,APMdata,'1 APM'!$BW162,FALSE),IF($A162="Year to date",HLOOKUP("Year to date"&amp;W$1,APMdata,'1 APM'!$BW162,FALSE),HLOOKUP($C$4&amp;W$1,APMdata,'1 APM'!$BW162,FALSE)))</f>
        <v>0.6964875333450522</v>
      </c>
      <c r="X162" s="216">
        <f>IF($A162="Quarter",HLOOKUP("Quarter"&amp;X$1,APMdata,'1 APM'!$BW162,FALSE),IF($A162="Year to date",HLOOKUP("Year to date"&amp;X$1,APMdata,'1 APM'!$BW162,FALSE),HLOOKUP($C$4&amp;X$1,APMdata,'1 APM'!$BW162,FALSE)))</f>
        <v>0.696274605713462</v>
      </c>
      <c r="Y162" s="216">
        <f>IF($A162="Quarter",HLOOKUP("Quarter"&amp;Y$1,APMdata,'1 APM'!$BW162,FALSE),IF($A162="Year to date",HLOOKUP("Year to date"&amp;Y$1,APMdata,'1 APM'!$BW162,FALSE),HLOOKUP($C$4&amp;Y$1,APMdata,'1 APM'!$BW162,FALSE)))</f>
        <v>0.696274605713462</v>
      </c>
      <c r="Z162" s="216">
        <f>IF($A162="Quarter",HLOOKUP("Quarter"&amp;Z$1,APMdata,'1 APM'!$BW162,FALSE),IF($A162="Year to date",HLOOKUP("Year to date"&amp;Z$1,APMdata,'1 APM'!$BW162,FALSE),HLOOKUP($C$4&amp;Z$1,APMdata,'1 APM'!$BW162,FALSE)))</f>
        <v>0.69997791239999996</v>
      </c>
      <c r="AA162" s="216">
        <f>IF($A162="Quarter",HLOOKUP("Quarter"&amp;AA$1,APMdata,'1 APM'!$BW162,FALSE),IF($A162="Year to date",HLOOKUP("Year to date"&amp;AA$1,APMdata,'1 APM'!$BW162,FALSE),HLOOKUP($C$4&amp;AA$1,APMdata,'1 APM'!$BW162,FALSE)))</f>
        <v>0.70099912411646903</v>
      </c>
      <c r="AB162" s="216">
        <f>IF($A162="Quarter",HLOOKUP("Quarter"&amp;AB$1,APMdata,'1 APM'!$BW162,FALSE),IF($A162="Year to date",HLOOKUP("Year to date"&amp;AB$1,APMdata,'1 APM'!$BW162,FALSE),HLOOKUP($C$4&amp;AB$1,APMdata,'1 APM'!$BW162,FALSE)))</f>
        <v>0.70099912411646903</v>
      </c>
      <c r="AC162" s="216">
        <f>IF($A162="Quarter",HLOOKUP("Quarter"&amp;AC$1,APMdata,'1 APM'!$BW162,FALSE),IF($A162="Year to date",HLOOKUP("Year to date"&amp;AC$1,APMdata,'1 APM'!$BW162,FALSE),HLOOKUP($C$4&amp;AC$1,APMdata,'1 APM'!$BW162,FALSE)))</f>
        <v>0.70099912411646903</v>
      </c>
      <c r="AD162" s="216">
        <f>IF($A162="Quarter",HLOOKUP("Quarter"&amp;AD$1,APMdata,'1 APM'!$BW162,FALSE),IF($A162="Year to date",HLOOKUP("Year to date"&amp;AD$1,APMdata,'1 APM'!$BW162,FALSE),HLOOKUP($C$4&amp;AD$1,APMdata,'1 APM'!$BW162,FALSE)))</f>
        <v>0.70099912415633248</v>
      </c>
      <c r="AE162" s="216">
        <f>IF($A162="Quarter",HLOOKUP("Quarter"&amp;AE$1,APMdata,'1 APM'!$BW162,FALSE),IF($A162="Year to date",HLOOKUP("Year to date"&amp;AE$1,APMdata,'1 APM'!$BW162,FALSE),HLOOKUP($C$4&amp;AE$1,APMdata,'1 APM'!$BW162,FALSE)))</f>
        <v>0.69355058599999997</v>
      </c>
      <c r="AF162" s="216"/>
      <c r="AG162" s="191"/>
      <c r="AH162" s="216"/>
      <c r="AI162" s="191"/>
      <c r="AJ162" s="216"/>
      <c r="AK162" s="216"/>
      <c r="AL162" s="216"/>
      <c r="AM162" s="216"/>
      <c r="AN162" s="216"/>
      <c r="AO162" s="216"/>
      <c r="AP162" s="216"/>
      <c r="AQ162" s="217"/>
      <c r="AR162" s="216"/>
      <c r="AS162" s="216"/>
      <c r="AT162" s="216"/>
      <c r="AU162" s="217"/>
      <c r="AV162" s="216"/>
      <c r="AW162" s="216"/>
      <c r="AX162" s="214"/>
      <c r="AY162" s="214"/>
      <c r="AZ162" s="214"/>
      <c r="BA162" s="218"/>
      <c r="BB162" s="214"/>
      <c r="BC162" s="214"/>
      <c r="BD162" s="214"/>
      <c r="BE162" s="214"/>
      <c r="BF162" s="214"/>
      <c r="BG162" s="214"/>
      <c r="BH162" s="214"/>
      <c r="BI162" s="214"/>
      <c r="BJ162" s="214"/>
      <c r="BK162" s="214"/>
      <c r="BL162" s="214"/>
      <c r="BM162" s="214"/>
      <c r="BN162" s="214"/>
      <c r="BO162" s="214"/>
      <c r="BP162" s="214"/>
      <c r="BQ162" s="214"/>
      <c r="BR162" s="214"/>
      <c r="BS162" s="214"/>
      <c r="BT162" s="214"/>
      <c r="BU162" s="214"/>
      <c r="BV162" s="214"/>
      <c r="BW162">
        <v>162</v>
      </c>
    </row>
    <row r="163" spans="1:75" ht="12.75" customHeight="1">
      <c r="A163" t="s">
        <v>197</v>
      </c>
      <c r="C163" s="197" t="s">
        <v>284</v>
      </c>
      <c r="D163" s="186">
        <f>IF($A163="Quarter",HLOOKUP("Quarter"&amp;D$1,APMdata,'1 APM'!$BW163,FALSE),IF($A163="Year to date",HLOOKUP("Year to date"&amp;D$1,APMdata,'1 APM'!$BW163,FALSE),HLOOKUP($C$4&amp;D$1,APMdata,'1 APM'!$BW163,FALSE)))</f>
        <v>18201.494834231504</v>
      </c>
      <c r="E163" s="186">
        <f>IF($A163="Quarter",HLOOKUP("Quarter"&amp;E$1,APMdata,'1 APM'!$BW163,FALSE),IF($A163="Year to date",HLOOKUP("Year to date"&amp;E$1,APMdata,'1 APM'!$BW163,FALSE),HLOOKUP($C$4&amp;E$1,APMdata,'1 APM'!$BW163,FALSE)))</f>
        <v>17624.607539827819</v>
      </c>
      <c r="F163" s="186">
        <f>IF($A163="Quarter",HLOOKUP("Quarter"&amp;F$1,APMdata,'1 APM'!$BW163,FALSE),IF($A163="Year to date",HLOOKUP("Year to date"&amp;F$1,APMdata,'1 APM'!$BW163,FALSE),HLOOKUP($C$4&amp;F$1,APMdata,'1 APM'!$BW163,FALSE)))</f>
        <v>18783.282736714322</v>
      </c>
      <c r="G163" s="186">
        <f>IF($A163="Quarter",HLOOKUP("Quarter"&amp;G$1,APMdata,'1 APM'!$BW163,FALSE),IF($A163="Year to date",HLOOKUP("Year to date"&amp;G$1,APMdata,'1 APM'!$BW163,FALSE),HLOOKUP($C$4&amp;G$1,APMdata,'1 APM'!$BW163,FALSE)))</f>
        <v>18164.908756109515</v>
      </c>
      <c r="H163" s="186">
        <f>IF($A163="Quarter",HLOOKUP("Quarter"&amp;H$1,APMdata,'1 APM'!$BW163,FALSE),IF($A163="Year to date",HLOOKUP("Year to date"&amp;H$1,APMdata,'1 APM'!$BW163,FALSE),HLOOKUP($C$4&amp;H$1,APMdata,'1 APM'!$BW163,FALSE)))</f>
        <v>17519</v>
      </c>
      <c r="I163" s="186">
        <f>IF($A163="Quarter",HLOOKUP("Quarter"&amp;I$1,APMdata,'1 APM'!$BW163,FALSE),IF($A163="Year to date",HLOOKUP("Year to date"&amp;I$1,APMdata,'1 APM'!$BW163,FALSE),HLOOKUP($C$4&amp;I$1,APMdata,'1 APM'!$BW163,FALSE)))</f>
        <v>16886.024015976825</v>
      </c>
      <c r="J163" s="186">
        <f>IF($A163="Quarter",HLOOKUP("Quarter"&amp;J$1,APMdata,'1 APM'!$BW163,FALSE),IF($A163="Year to date",HLOOKUP("Year to date"&amp;J$1,APMdata,'1 APM'!$BW163,FALSE),HLOOKUP($C$4&amp;J$1,APMdata,'1 APM'!$BW163,FALSE)))</f>
        <v>17641.775498826202</v>
      </c>
      <c r="K163" s="186">
        <f>IF($A163="Quarter",HLOOKUP("Quarter"&amp;K$1,APMdata,'1 APM'!$BW163,FALSE),IF($A163="Year to date",HLOOKUP("Year to date"&amp;K$1,APMdata,'1 APM'!$BW163,FALSE),HLOOKUP($C$4&amp;K$1,APMdata,'1 APM'!$BW163,FALSE)))</f>
        <v>14344.541126876866</v>
      </c>
      <c r="L163" s="186">
        <f>IF($A163="Quarter",HLOOKUP("Quarter"&amp;L$1,APMdata,'1 APM'!$BW163,FALSE),IF($A163="Year to date",HLOOKUP("Year to date"&amp;L$1,APMdata,'1 APM'!$BW163,FALSE),HLOOKUP($C$4&amp;L$1,APMdata,'1 APM'!$BW163,FALSE)))</f>
        <v>13654.565578428295</v>
      </c>
      <c r="M163" s="186">
        <f>IF($A163="Quarter",HLOOKUP("Quarter"&amp;M$1,APMdata,'1 APM'!$BW163,FALSE),IF($A163="Year to date",HLOOKUP("Year to date"&amp;M$1,APMdata,'1 APM'!$BW163,FALSE),HLOOKUP($C$4&amp;M$1,APMdata,'1 APM'!$BW163,FALSE)))</f>
        <v>13213.183818150042</v>
      </c>
      <c r="N163" s="186">
        <f>IF($A163="Quarter",HLOOKUP("Quarter"&amp;N$1,APMdata,'1 APM'!$BW163,FALSE),IF($A163="Year to date",HLOOKUP("Year to date"&amp;N$1,APMdata,'1 APM'!$BW163,FALSE),HLOOKUP($C$4&amp;N$1,APMdata,'1 APM'!$BW163,FALSE)))</f>
        <v>13564.812674747373</v>
      </c>
      <c r="O163" s="186">
        <f>IF($A163="Quarter",HLOOKUP("Quarter"&amp;O$1,APMdata,'1 APM'!$BW163,FALSE),IF($A163="Year to date",HLOOKUP("Year to date"&amp;O$1,APMdata,'1 APM'!$BW163,FALSE),HLOOKUP($C$4&amp;O$1,APMdata,'1 APM'!$BW163,FALSE)))</f>
        <v>13253.258191508452</v>
      </c>
      <c r="P163" s="186">
        <f>IF($A163="Quarter",HLOOKUP("Quarter"&amp;P$1,APMdata,'1 APM'!$BW163,FALSE),IF($A163="Year to date",HLOOKUP("Year to date"&amp;P$1,APMdata,'1 APM'!$BW163,FALSE),HLOOKUP($C$4&amp;P$1,APMdata,'1 APM'!$BW163,FALSE)))</f>
        <v>12999.420803576077</v>
      </c>
      <c r="Q163" s="186">
        <f>IF($A163="Quarter",HLOOKUP("Quarter"&amp;Q$1,APMdata,'1 APM'!$BW163,FALSE),IF($A163="Year to date",HLOOKUP("Year to date"&amp;Q$1,APMdata,'1 APM'!$BW163,FALSE),HLOOKUP($C$4&amp;Q$1,APMdata,'1 APM'!$BW163,FALSE)))</f>
        <v>12597.625733421684</v>
      </c>
      <c r="R163" s="186">
        <f>IF($A163="Quarter",HLOOKUP("Quarter"&amp;R$1,APMdata,'1 APM'!$BW163,FALSE),IF($A163="Year to date",HLOOKUP("Year to date"&amp;R$1,APMdata,'1 APM'!$BW163,FALSE),HLOOKUP($C$4&amp;R$1,APMdata,'1 APM'!$BW163,FALSE)))</f>
        <v>13055.322343606869</v>
      </c>
      <c r="S163" s="186">
        <f>IF($A163="Quarter",HLOOKUP("Quarter"&amp;S$1,APMdata,'1 APM'!$BW163,FALSE),IF($A163="Year to date",HLOOKUP("Year to date"&amp;S$1,APMdata,'1 APM'!$BW163,FALSE),HLOOKUP($C$4&amp;S$1,APMdata,'1 APM'!$BW163,FALSE)))</f>
        <v>12765.929839581195</v>
      </c>
      <c r="T163" s="186">
        <f>IF($A163="Quarter",HLOOKUP("Quarter"&amp;T$1,APMdata,'1 APM'!$BW163,FALSE),IF($A163="Year to date",HLOOKUP("Year to date"&amp;T$1,APMdata,'1 APM'!$BW163,FALSE),HLOOKUP($C$4&amp;T$1,APMdata,'1 APM'!$BW163,FALSE)))</f>
        <v>12327.048310634113</v>
      </c>
      <c r="U163" s="186">
        <f>IF($A163="Quarter",HLOOKUP("Quarter"&amp;U$1,APMdata,'1 APM'!$BW163,FALSE),IF($A163="Year to date",HLOOKUP("Year to date"&amp;U$1,APMdata,'1 APM'!$BW163,FALSE),HLOOKUP($C$4&amp;U$1,APMdata,'1 APM'!$BW163,FALSE)))</f>
        <v>12064.26102780857</v>
      </c>
      <c r="V163" s="186">
        <f>IF($A163="Quarter",HLOOKUP("Quarter"&amp;V$1,APMdata,'1 APM'!$BW163,FALSE),IF($A163="Year to date",HLOOKUP("Year to date"&amp;V$1,APMdata,'1 APM'!$BW163,FALSE),HLOOKUP($C$4&amp;V$1,APMdata,'1 APM'!$BW163,FALSE)))</f>
        <v>12313.394641237413</v>
      </c>
      <c r="W163" s="186">
        <f>IF($A163="Quarter",HLOOKUP("Quarter"&amp;W$1,APMdata,'1 APM'!$BW163,FALSE),IF($A163="Year to date",HLOOKUP("Year to date"&amp;W$1,APMdata,'1 APM'!$BW163,FALSE),HLOOKUP($C$4&amp;W$1,APMdata,'1 APM'!$BW163,FALSE)))</f>
        <v>12277.837638390582</v>
      </c>
      <c r="X163" s="186">
        <f>IF($A163="Quarter",HLOOKUP("Quarter"&amp;X$1,APMdata,'1 APM'!$BW163,FALSE),IF($A163="Year to date",HLOOKUP("Year to date"&amp;X$1,APMdata,'1 APM'!$BW163,FALSE),HLOOKUP($C$4&amp;X$1,APMdata,'1 APM'!$BW163,FALSE)))</f>
        <v>11840.21772114088</v>
      </c>
      <c r="Y163" s="186">
        <f>IF($A163="Quarter",HLOOKUP("Quarter"&amp;Y$1,APMdata,'1 APM'!$BW163,FALSE),IF($A163="Year to date",HLOOKUP("Year to date"&amp;Y$1,APMdata,'1 APM'!$BW163,FALSE),HLOOKUP($C$4&amp;Y$1,APMdata,'1 APM'!$BW163,FALSE)))</f>
        <v>11499.774146968874</v>
      </c>
      <c r="Z163" s="186">
        <f>IF($A163="Quarter",HLOOKUP("Quarter"&amp;Z$1,APMdata,'1 APM'!$BW163,FALSE),IF($A163="Year to date",HLOOKUP("Year to date"&amp;Z$1,APMdata,'1 APM'!$BW163,FALSE),HLOOKUP($C$4&amp;Z$1,APMdata,'1 APM'!$BW163,FALSE)))</f>
        <v>11439.666597038558</v>
      </c>
      <c r="AA163" s="186">
        <f>IF($A163="Quarter",HLOOKUP("Quarter"&amp;AA$1,APMdata,'1 APM'!$BW163,FALSE),IF($A163="Year to date",HLOOKUP("Year to date"&amp;AA$1,APMdata,'1 APM'!$BW163,FALSE),HLOOKUP($C$4&amp;AA$1,APMdata,'1 APM'!$BW163,FALSE)))</f>
        <v>11119.15772691836</v>
      </c>
      <c r="AB163" s="186">
        <f>IF($A163="Quarter",HLOOKUP("Quarter"&amp;AB$1,APMdata,'1 APM'!$BW163,FALSE),IF($A163="Year to date",HLOOKUP("Year to date"&amp;AB$1,APMdata,'1 APM'!$BW163,FALSE),HLOOKUP($C$4&amp;AB$1,APMdata,'1 APM'!$BW163,FALSE)))</f>
        <v>10831.743662670053</v>
      </c>
      <c r="AC163" s="186">
        <f>IF($A163="Quarter",HLOOKUP("Quarter"&amp;AC$1,APMdata,'1 APM'!$BW163,FALSE),IF($A163="Year to date",HLOOKUP("Year to date"&amp;AC$1,APMdata,'1 APM'!$BW163,FALSE),HLOOKUP($C$4&amp;AC$1,APMdata,'1 APM'!$BW163,FALSE)))</f>
        <v>10559.244765569094</v>
      </c>
      <c r="AD163" s="186">
        <f>IF($A163="Quarter",HLOOKUP("Quarter"&amp;AD$1,APMdata,'1 APM'!$BW163,FALSE),IF($A163="Year to date",HLOOKUP("Year to date"&amp;AD$1,APMdata,'1 APM'!$BW163,FALSE),HLOOKUP($C$4&amp;AD$1,APMdata,'1 APM'!$BW163,FALSE)))</f>
        <v>10849.317829853549</v>
      </c>
      <c r="AE163" s="186">
        <f>IF($A163="Quarter",HLOOKUP("Quarter"&amp;AE$1,APMdata,'1 APM'!$BW163,FALSE),IF($A163="Year to date",HLOOKUP("Year to date"&amp;AE$1,APMdata,'1 APM'!$BW163,FALSE),HLOOKUP($C$4&amp;AE$1,APMdata,'1 APM'!$BW163,FALSE)))</f>
        <v>10563.454521036645</v>
      </c>
      <c r="AF163" s="186"/>
      <c r="AG163" s="191"/>
      <c r="AH163" s="186"/>
      <c r="AI163" s="191"/>
      <c r="AJ163" s="186"/>
      <c r="AK163" s="186"/>
      <c r="AL163" s="186"/>
      <c r="AM163" s="186"/>
      <c r="AN163" s="186"/>
      <c r="AO163" s="186"/>
      <c r="AP163" s="186"/>
      <c r="AQ163" s="191"/>
      <c r="AR163" s="186"/>
      <c r="AS163" s="186"/>
      <c r="AT163" s="186"/>
      <c r="AU163" s="191"/>
      <c r="AV163" s="186"/>
      <c r="AW163" s="186"/>
      <c r="AX163" s="214"/>
      <c r="AY163" s="214"/>
      <c r="AZ163" s="214"/>
      <c r="BA163" s="186"/>
      <c r="BB163" s="214"/>
      <c r="BC163" s="214"/>
      <c r="BD163" s="214"/>
      <c r="BE163" s="214"/>
      <c r="BF163" s="214"/>
      <c r="BG163" s="214"/>
      <c r="BH163" s="214"/>
      <c r="BI163" s="214"/>
      <c r="BJ163" s="214"/>
      <c r="BK163" s="214"/>
      <c r="BL163" s="214"/>
      <c r="BM163" s="214"/>
      <c r="BN163" s="214"/>
      <c r="BO163" s="214"/>
      <c r="BP163" s="214"/>
      <c r="BQ163" s="214"/>
      <c r="BR163" s="214"/>
      <c r="BS163" s="214"/>
      <c r="BT163" s="214"/>
      <c r="BU163" s="214"/>
      <c r="BV163" s="214"/>
      <c r="BW163">
        <v>163</v>
      </c>
    </row>
    <row r="164" spans="1:75" ht="12.75" customHeight="1">
      <c r="A164" t="s">
        <v>197</v>
      </c>
      <c r="C164" s="183" t="s">
        <v>285</v>
      </c>
      <c r="D164" s="186">
        <f>IF($A164="Quarter",HLOOKUP("Quarter"&amp;D$1,APMdata,'1 APM'!$BW164,FALSE),IF($A164="Year to date",HLOOKUP("Year to date"&amp;D$1,APMdata,'1 APM'!$BW164,FALSE),HLOOKUP($C$4&amp;D$1,APMdata,'1 APM'!$BW164,FALSE)))</f>
        <v>135860724</v>
      </c>
      <c r="E164" s="186">
        <f>IF($A164="Quarter",HLOOKUP("Quarter"&amp;E$1,APMdata,'1 APM'!$BW164,FALSE),IF($A164="Year to date",HLOOKUP("Year to date"&amp;E$1,APMdata,'1 APM'!$BW164,FALSE),HLOOKUP($C$4&amp;E$1,APMdata,'1 APM'!$BW164,FALSE)))</f>
        <v>135860724</v>
      </c>
      <c r="F164" s="186">
        <f>IF($A164="Quarter",HLOOKUP("Quarter"&amp;F$1,APMdata,'1 APM'!$BW164,FALSE),IF($A164="Year to date",HLOOKUP("Year to date"&amp;F$1,APMdata,'1 APM'!$BW164,FALSE),HLOOKUP($C$4&amp;F$1,APMdata,'1 APM'!$BW164,FALSE)))</f>
        <v>135860724</v>
      </c>
      <c r="G164" s="186">
        <f>IF($A164="Quarter",HLOOKUP("Quarter"&amp;G$1,APMdata,'1 APM'!$BW164,FALSE),IF($A164="Year to date",HLOOKUP("Year to date"&amp;G$1,APMdata,'1 APM'!$BW164,FALSE),HLOOKUP($C$4&amp;G$1,APMdata,'1 APM'!$BW164,FALSE)))</f>
        <v>135860724</v>
      </c>
      <c r="H164" s="186">
        <f>IF($A164="Quarter",HLOOKUP("Quarter"&amp;H$1,APMdata,'1 APM'!$BW164,FALSE),IF($A164="Year to date",HLOOKUP("Year to date"&amp;H$1,APMdata,'1 APM'!$BW164,FALSE),HLOOKUP($C$4&amp;H$1,APMdata,'1 APM'!$BW164,FALSE)))</f>
        <v>135860724</v>
      </c>
      <c r="I164" s="186">
        <f>IF($A164="Quarter",HLOOKUP("Quarter"&amp;I$1,APMdata,'1 APM'!$BW164,FALSE),IF($A164="Year to date",HLOOKUP("Year to date"&amp;I$1,APMdata,'1 APM'!$BW164,FALSE),HLOOKUP($C$4&amp;I$1,APMdata,'1 APM'!$BW164,FALSE)))</f>
        <v>135860724</v>
      </c>
      <c r="J164" s="186">
        <f>IF($A164="Quarter",HLOOKUP("Quarter"&amp;J$1,APMdata,'1 APM'!$BW164,FALSE),IF($A164="Year to date",HLOOKUP("Year to date"&amp;J$1,APMdata,'1 APM'!$BW164,FALSE),HLOOKUP($C$4&amp;J$1,APMdata,'1 APM'!$BW164,FALSE)))</f>
        <v>135860724</v>
      </c>
      <c r="K164" s="186">
        <f>IF($A164="Quarter",HLOOKUP("Quarter"&amp;K$1,APMdata,'1 APM'!$BW164,FALSE),IF($A164="Year to date",HLOOKUP("Year to date"&amp;K$1,APMdata,'1 APM'!$BW164,FALSE),HLOOKUP($C$4&amp;K$1,APMdata,'1 APM'!$BW164,FALSE)))</f>
        <v>115829789</v>
      </c>
      <c r="L164" s="186">
        <f>IF($A164="Quarter",HLOOKUP("Quarter"&amp;L$1,APMdata,'1 APM'!$BW164,FALSE),IF($A164="Year to date",HLOOKUP("Year to date"&amp;L$1,APMdata,'1 APM'!$BW164,FALSE),HLOOKUP($C$4&amp;L$1,APMdata,'1 APM'!$BW164,FALSE)))</f>
        <v>115829789</v>
      </c>
      <c r="M164" s="186">
        <f>IF($A164="Quarter",HLOOKUP("Quarter"&amp;M$1,APMdata,'1 APM'!$BW164,FALSE),IF($A164="Year to date",HLOOKUP("Year to date"&amp;M$1,APMdata,'1 APM'!$BW164,FALSE),HLOOKUP($C$4&amp;M$1,APMdata,'1 APM'!$BW164,FALSE)))</f>
        <v>115829789</v>
      </c>
      <c r="N164" s="186">
        <f>IF($A164="Quarter",HLOOKUP("Quarter"&amp;N$1,APMdata,'1 APM'!$BW164,FALSE),IF($A164="Year to date",HLOOKUP("Year to date"&amp;N$1,APMdata,'1 APM'!$BW164,FALSE),HLOOKUP($C$4&amp;N$1,APMdata,'1 APM'!$BW164,FALSE)))</f>
        <v>115829789</v>
      </c>
      <c r="O164" s="186">
        <f>IF($A164="Quarter",HLOOKUP("Quarter"&amp;O$1,APMdata,'1 APM'!$BW164,FALSE),IF($A164="Year to date",HLOOKUP("Year to date"&amp;O$1,APMdata,'1 APM'!$BW164,FALSE),HLOOKUP($C$4&amp;O$1,APMdata,'1 APM'!$BW164,FALSE)))</f>
        <v>115829789</v>
      </c>
      <c r="P164" s="186">
        <f>IF($A164="Quarter",HLOOKUP("Quarter"&amp;P$1,APMdata,'1 APM'!$BW164,FALSE),IF($A164="Year to date",HLOOKUP("Year to date"&amp;P$1,APMdata,'1 APM'!$BW164,FALSE),HLOOKUP($C$4&amp;P$1,APMdata,'1 APM'!$BW164,FALSE)))</f>
        <v>115829789</v>
      </c>
      <c r="Q164" s="186">
        <f>IF($A164="Quarter",HLOOKUP("Quarter"&amp;Q$1,APMdata,'1 APM'!$BW164,FALSE),IF($A164="Year to date",HLOOKUP("Year to date"&amp;Q$1,APMdata,'1 APM'!$BW164,FALSE),HLOOKUP($C$4&amp;Q$1,APMdata,'1 APM'!$BW164,FALSE)))</f>
        <v>115829789</v>
      </c>
      <c r="R164" s="186">
        <f>IF($A164="Quarter",HLOOKUP("Quarter"&amp;R$1,APMdata,'1 APM'!$BW164,FALSE),IF($A164="Year to date",HLOOKUP("Year to date"&amp;R$1,APMdata,'1 APM'!$BW164,FALSE),HLOOKUP($C$4&amp;R$1,APMdata,'1 APM'!$BW164,FALSE)))</f>
        <v>115829789</v>
      </c>
      <c r="S164" s="186">
        <f>IF($A164="Quarter",HLOOKUP("Quarter"&amp;S$1,APMdata,'1 APM'!$BW164,FALSE),IF($A164="Year to date",HLOOKUP("Year to date"&amp;S$1,APMdata,'1 APM'!$BW164,FALSE),HLOOKUP($C$4&amp;S$1,APMdata,'1 APM'!$BW164,FALSE)))</f>
        <v>115829789</v>
      </c>
      <c r="T164" s="186">
        <f>IF($A164="Quarter",HLOOKUP("Quarter"&amp;T$1,APMdata,'1 APM'!$BW164,FALSE),IF($A164="Year to date",HLOOKUP("Year to date"&amp;T$1,APMdata,'1 APM'!$BW164,FALSE),HLOOKUP($C$4&amp;T$1,APMdata,'1 APM'!$BW164,FALSE)))</f>
        <v>115829789</v>
      </c>
      <c r="U164" s="186">
        <f>IF($A164="Quarter",HLOOKUP("Quarter"&amp;U$1,APMdata,'1 APM'!$BW164,FALSE),IF($A164="Year to date",HLOOKUP("Year to date"&amp;U$1,APMdata,'1 APM'!$BW164,FALSE),HLOOKUP($C$4&amp;U$1,APMdata,'1 APM'!$BW164,FALSE)))</f>
        <v>115829789</v>
      </c>
      <c r="V164" s="186">
        <f>IF($A164="Quarter",HLOOKUP("Quarter"&amp;V$1,APMdata,'1 APM'!$BW164,FALSE),IF($A164="Year to date",HLOOKUP("Year to date"&amp;V$1,APMdata,'1 APM'!$BW164,FALSE),HLOOKUP($C$4&amp;V$1,APMdata,'1 APM'!$BW164,FALSE)))</f>
        <v>115829789</v>
      </c>
      <c r="W164" s="186">
        <f>IF($A164="Quarter",HLOOKUP("Quarter"&amp;W$1,APMdata,'1 APM'!$BW164,FALSE),IF($A164="Year to date",HLOOKUP("Year to date"&amp;W$1,APMdata,'1 APM'!$BW164,FALSE),HLOOKUP($C$4&amp;W$1,APMdata,'1 APM'!$BW164,FALSE)))</f>
        <v>115829789</v>
      </c>
      <c r="X164" s="186">
        <f>IF($A164="Quarter",HLOOKUP("Quarter"&amp;X$1,APMdata,'1 APM'!$BW164,FALSE),IF($A164="Year to date",HLOOKUP("Year to date"&amp;X$1,APMdata,'1 APM'!$BW164,FALSE),HLOOKUP($C$4&amp;X$1,APMdata,'1 APM'!$BW164,FALSE)))</f>
        <v>115829789</v>
      </c>
      <c r="Y164" s="186">
        <f>IF($A164="Quarter",HLOOKUP("Quarter"&amp;Y$1,APMdata,'1 APM'!$BW164,FALSE),IF($A164="Year to date",HLOOKUP("Year to date"&amp;Y$1,APMdata,'1 APM'!$BW164,FALSE),HLOOKUP($C$4&amp;Y$1,APMdata,'1 APM'!$BW164,FALSE)))</f>
        <v>115829789</v>
      </c>
      <c r="Z164" s="186">
        <f>IF($A164="Quarter",HLOOKUP("Quarter"&amp;Z$1,APMdata,'1 APM'!$BW164,FALSE),IF($A164="Year to date",HLOOKUP("Year to date"&amp;Z$1,APMdata,'1 APM'!$BW164,FALSE),HLOOKUP($C$4&amp;Z$1,APMdata,'1 APM'!$BW164,FALSE)))</f>
        <v>115829789</v>
      </c>
      <c r="AA164" s="186">
        <f>IF($A164="Quarter",HLOOKUP("Quarter"&amp;AA$1,APMdata,'1 APM'!$BW164,FALSE),IF($A164="Year to date",HLOOKUP("Year to date"&amp;AA$1,APMdata,'1 APM'!$BW164,FALSE),HLOOKUP($C$4&amp;AA$1,APMdata,'1 APM'!$BW164,FALSE)))</f>
        <v>115829789</v>
      </c>
      <c r="AB164" s="186">
        <f>IF($A164="Quarter",HLOOKUP("Quarter"&amp;AB$1,APMdata,'1 APM'!$BW164,FALSE),IF($A164="Year to date",HLOOKUP("Year to date"&amp;AB$1,APMdata,'1 APM'!$BW164,FALSE),HLOOKUP($C$4&amp;AB$1,APMdata,'1 APM'!$BW164,FALSE)))</f>
        <v>115829789</v>
      </c>
      <c r="AC164" s="186">
        <f>IF($A164="Quarter",HLOOKUP("Quarter"&amp;AC$1,APMdata,'1 APM'!$BW164,FALSE),IF($A164="Year to date",HLOOKUP("Year to date"&amp;AC$1,APMdata,'1 APM'!$BW164,FALSE),HLOOKUP($C$4&amp;AC$1,APMdata,'1 APM'!$BW164,FALSE)))</f>
        <v>115829789</v>
      </c>
      <c r="AD164" s="186">
        <f>IF($A164="Quarter",HLOOKUP("Quarter"&amp;AD$1,APMdata,'1 APM'!$BW164,FALSE),IF($A164="Year to date",HLOOKUP("Year to date"&amp;AD$1,APMdata,'1 APM'!$BW164,FALSE),HLOOKUP($C$4&amp;AD$1,APMdata,'1 APM'!$BW164,FALSE)))</f>
        <v>115829789</v>
      </c>
      <c r="AE164" s="186">
        <f>IF($A164="Quarter",HLOOKUP("Quarter"&amp;AE$1,APMdata,'1 APM'!$BW164,FALSE),IF($A164="Year to date",HLOOKUP("Year to date"&amp;AE$1,APMdata,'1 APM'!$BW164,FALSE),HLOOKUP($C$4&amp;AE$1,APMdata,'1 APM'!$BW164,FALSE)))</f>
        <v>115829789</v>
      </c>
      <c r="AF164" s="186"/>
      <c r="AG164" s="191"/>
      <c r="AH164" s="186"/>
      <c r="AI164" s="191"/>
      <c r="AJ164" s="186"/>
      <c r="AK164" s="186"/>
      <c r="AL164" s="186"/>
      <c r="AM164" s="186"/>
      <c r="AN164" s="186"/>
      <c r="AO164" s="186"/>
      <c r="AP164" s="186"/>
      <c r="AQ164" s="191"/>
      <c r="AR164" s="186"/>
      <c r="AS164" s="186"/>
      <c r="AT164" s="186"/>
      <c r="AU164" s="191"/>
      <c r="AV164" s="186"/>
      <c r="AW164" s="186"/>
      <c r="AX164" s="214"/>
      <c r="AY164" s="214"/>
      <c r="AZ164" s="214"/>
      <c r="BA164" s="214"/>
      <c r="BB164" s="214"/>
      <c r="BC164" s="214"/>
      <c r="BD164" s="214"/>
      <c r="BE164" s="214"/>
      <c r="BF164" s="214"/>
      <c r="BG164" s="214"/>
      <c r="BH164" s="214"/>
      <c r="BI164" s="214"/>
      <c r="BJ164" s="214"/>
      <c r="BK164" s="214"/>
      <c r="BL164" s="214"/>
      <c r="BM164" s="214"/>
      <c r="BN164" s="214"/>
      <c r="BO164" s="214"/>
      <c r="BP164" s="214"/>
      <c r="BQ164" s="214"/>
      <c r="BR164" s="214"/>
      <c r="BS164" s="214"/>
      <c r="BT164" s="214"/>
      <c r="BU164" s="214"/>
      <c r="BV164" s="214"/>
      <c r="BW164">
        <v>164</v>
      </c>
    </row>
    <row r="165" spans="1:75" ht="12.75" customHeight="1" thickBot="1">
      <c r="A165" t="s">
        <v>197</v>
      </c>
      <c r="B165" s="232" t="s">
        <v>936</v>
      </c>
      <c r="C165" s="193" t="s">
        <v>157</v>
      </c>
      <c r="D165" s="219">
        <f>IF($A165="Quarter",HLOOKUP("Quarter"&amp;D$1,APMdata,'1 APM'!$BW165,FALSE),IF($A165="Year to date",HLOOKUP("Year to date"&amp;D$1,APMdata,'1 APM'!$BW165,FALSE),HLOOKUP($C$4&amp;D$1,APMdata,'1 APM'!$BW165,FALSE)))</f>
        <v>133.9717197019464</v>
      </c>
      <c r="E165" s="219">
        <f>IF($A165="Quarter",HLOOKUP("Quarter"&amp;E$1,APMdata,'1 APM'!$BW165,FALSE),IF($A165="Year to date",HLOOKUP("Year to date"&amp;E$1,APMdata,'1 APM'!$BW165,FALSE),HLOOKUP($C$4&amp;E$1,APMdata,'1 APM'!$BW165,FALSE)))</f>
        <v>129.72555291128745</v>
      </c>
      <c r="F165" s="219">
        <f>IF($A165="Quarter",HLOOKUP("Quarter"&amp;F$1,APMdata,'1 APM'!$BW165,FALSE),IF($A165="Year to date",HLOOKUP("Year to date"&amp;F$1,APMdata,'1 APM'!$BW165,FALSE),HLOOKUP($C$4&amp;F$1,APMdata,'1 APM'!$BW165,FALSE)))</f>
        <v>138.25395731524529</v>
      </c>
      <c r="G165" s="219">
        <f>IF($A165="Quarter",HLOOKUP("Quarter"&amp;G$1,APMdata,'1 APM'!$BW165,FALSE),IF($A165="Year to date",HLOOKUP("Year to date"&amp;G$1,APMdata,'1 APM'!$BW165,FALSE),HLOOKUP($C$4&amp;G$1,APMdata,'1 APM'!$BW165,FALSE)))</f>
        <v>133.7024286438332</v>
      </c>
      <c r="H165" s="219">
        <f>IF($A165="Quarter",HLOOKUP("Quarter"&amp;H$1,APMdata,'1 APM'!$BW165,FALSE),IF($A165="Year to date",HLOOKUP("Year to date"&amp;H$1,APMdata,'1 APM'!$BW165,FALSE),HLOOKUP($C$4&amp;H$1,APMdata,'1 APM'!$BW165,FALSE)))</f>
        <v>128.94704999999999</v>
      </c>
      <c r="I165" s="219">
        <f>IF($A165="Quarter",HLOOKUP("Quarter"&amp;I$1,APMdata,'1 APM'!$BW165,FALSE),IF($A165="Year to date",HLOOKUP("Year to date"&amp;I$1,APMdata,'1 APM'!$BW165,FALSE),HLOOKUP($C$4&amp;I$1,APMdata,'1 APM'!$BW165,FALSE)))</f>
        <v>124.28922442645622</v>
      </c>
      <c r="J165" s="219">
        <f>IF($A165="Quarter",HLOOKUP("Quarter"&amp;J$1,APMdata,'1 APM'!$BW165,FALSE),IF($A165="Year to date",HLOOKUP("Year to date"&amp;J$1,APMdata,'1 APM'!$BW165,FALSE),HLOOKUP($C$4&amp;J$1,APMdata,'1 APM'!$BW165,FALSE)))</f>
        <v>129.85191731221897</v>
      </c>
      <c r="K165" s="219">
        <f>IF($A165="Quarter",HLOOKUP("Quarter"&amp;K$1,APMdata,'1 APM'!$BW165,FALSE),IF($A165="Year to date",HLOOKUP("Year to date"&amp;K$1,APMdata,'1 APM'!$BW165,FALSE),HLOOKUP($C$4&amp;K$1,APMdata,'1 APM'!$BW165,FALSE)))</f>
        <v>123.84155449749515</v>
      </c>
      <c r="L165" s="219">
        <f>IF($A165="Quarter",HLOOKUP("Quarter"&amp;L$1,APMdata,'1 APM'!$BW165,FALSE),IF($A165="Year to date",HLOOKUP("Year to date"&amp;L$1,APMdata,'1 APM'!$BW165,FALSE),HLOOKUP($C$4&amp;L$1,APMdata,'1 APM'!$BW165,FALSE)))</f>
        <v>117.88474878796762</v>
      </c>
      <c r="M165" s="219">
        <f>IF($A165="Quarter",HLOOKUP("Quarter"&amp;M$1,APMdata,'1 APM'!$BW165,FALSE),IF($A165="Year to date",HLOOKUP("Year to date"&amp;M$1,APMdata,'1 APM'!$BW165,FALSE),HLOOKUP($C$4&amp;M$1,APMdata,'1 APM'!$BW165,FALSE)))</f>
        <v>114.07414217209738</v>
      </c>
      <c r="N165" s="219">
        <f>IF($A165="Quarter",HLOOKUP("Quarter"&amp;N$1,APMdata,'1 APM'!$BW165,FALSE),IF($A165="Year to date",HLOOKUP("Year to date"&amp;N$1,APMdata,'1 APM'!$BW165,FALSE),HLOOKUP($C$4&amp;N$1,APMdata,'1 APM'!$BW165,FALSE)))</f>
        <v>117.10987986645966</v>
      </c>
      <c r="O165" s="219">
        <f>IF($A165="Quarter",HLOOKUP("Quarter"&amp;O$1,APMdata,'1 APM'!$BW165,FALSE),IF($A165="Year to date",HLOOKUP("Year to date"&amp;O$1,APMdata,'1 APM'!$BW165,FALSE),HLOOKUP($C$4&amp;O$1,APMdata,'1 APM'!$BW165,FALSE)))</f>
        <v>114.42011857164353</v>
      </c>
      <c r="P165" s="219">
        <f>IF($A165="Quarter",HLOOKUP("Quarter"&amp;P$1,APMdata,'1 APM'!$BW165,FALSE),IF($A165="Year to date",HLOOKUP("Year to date"&amp;P$1,APMdata,'1 APM'!$BW165,FALSE),HLOOKUP($C$4&amp;P$1,APMdata,'1 APM'!$BW165,FALSE)))</f>
        <v>112.22864960563881</v>
      </c>
      <c r="Q165" s="219">
        <f>IF($A165="Quarter",HLOOKUP("Quarter"&amp;Q$1,APMdata,'1 APM'!$BW165,FALSE),IF($A165="Year to date",HLOOKUP("Year to date"&amp;Q$1,APMdata,'1 APM'!$BW165,FALSE),HLOOKUP($C$4&amp;Q$1,APMdata,'1 APM'!$BW165,FALSE)))</f>
        <v>108.75980904550974</v>
      </c>
      <c r="R165" s="219">
        <f>IF($A165="Quarter",HLOOKUP("Quarter"&amp;R$1,APMdata,'1 APM'!$BW165,FALSE),IF($A165="Year to date",HLOOKUP("Year to date"&amp;R$1,APMdata,'1 APM'!$BW165,FALSE),HLOOKUP($C$4&amp;R$1,APMdata,'1 APM'!$BW165,FALSE)))</f>
        <v>112.71126759634232</v>
      </c>
      <c r="S165" s="219">
        <f>IF($A165="Quarter",HLOOKUP("Quarter"&amp;S$1,APMdata,'1 APM'!$BW165,FALSE),IF($A165="Year to date",HLOOKUP("Year to date"&amp;S$1,APMdata,'1 APM'!$BW165,FALSE),HLOOKUP($C$4&amp;S$1,APMdata,'1 APM'!$BW165,FALSE)))</f>
        <v>110.21283859527011</v>
      </c>
      <c r="T165" s="219">
        <f>IF($A165="Quarter",HLOOKUP("Quarter"&amp;T$1,APMdata,'1 APM'!$BW165,FALSE),IF($A165="Year to date",HLOOKUP("Year to date"&amp;T$1,APMdata,'1 APM'!$BW165,FALSE),HLOOKUP($C$4&amp;T$1,APMdata,'1 APM'!$BW165,FALSE)))</f>
        <v>106.4238173707984</v>
      </c>
      <c r="U165" s="219">
        <f>IF($A165="Quarter",HLOOKUP("Quarter"&amp;U$1,APMdata,'1 APM'!$BW165,FALSE),IF($A165="Year to date",HLOOKUP("Year to date"&amp;U$1,APMdata,'1 APM'!$BW165,FALSE),HLOOKUP($C$4&amp;U$1,APMdata,'1 APM'!$BW165,FALSE)))</f>
        <v>104.15508076086171</v>
      </c>
      <c r="V165" s="219">
        <f>IF($A165="Quarter",HLOOKUP("Quarter"&amp;V$1,APMdata,'1 APM'!$BW165,FALSE),IF($A165="Year to date",HLOOKUP("Year to date"&amp;V$1,APMdata,'1 APM'!$BW165,FALSE),HLOOKUP($C$4&amp;V$1,APMdata,'1 APM'!$BW165,FALSE)))</f>
        <v>106.30594035906785</v>
      </c>
      <c r="W165" s="219">
        <f>IF($A165="Quarter",HLOOKUP("Quarter"&amp;W$1,APMdata,'1 APM'!$BW165,FALSE),IF($A165="Year to date",HLOOKUP("Year to date"&amp;W$1,APMdata,'1 APM'!$BW165,FALSE),HLOOKUP($C$4&amp;W$1,APMdata,'1 APM'!$BW165,FALSE)))</f>
        <v>105.99896403498224</v>
      </c>
      <c r="X165" s="219">
        <f>IF($A165="Quarter",HLOOKUP("Quarter"&amp;X$1,APMdata,'1 APM'!$BW165,FALSE),IF($A165="Year to date",HLOOKUP("Year to date"&amp;X$1,APMdata,'1 APM'!$BW165,FALSE),HLOOKUP($C$4&amp;X$1,APMdata,'1 APM'!$BW165,FALSE)))</f>
        <v>102.22083475556431</v>
      </c>
      <c r="Y165" s="219">
        <f>IF($A165="Quarter",HLOOKUP("Quarter"&amp;Y$1,APMdata,'1 APM'!$BW165,FALSE),IF($A165="Year to date",HLOOKUP("Year to date"&amp;Y$1,APMdata,'1 APM'!$BW165,FALSE),HLOOKUP($C$4&amp;Y$1,APMdata,'1 APM'!$BW165,FALSE)))</f>
        <v>99.281663605282702</v>
      </c>
      <c r="Z165" s="219">
        <f>IF($A165="Quarter",HLOOKUP("Quarter"&amp;Z$1,APMdata,'1 APM'!$BW165,FALSE),IF($A165="Year to date",HLOOKUP("Year to date"&amp;Z$1,APMdata,'1 APM'!$BW165,FALSE),HLOOKUP($C$4&amp;Z$1,APMdata,'1 APM'!$BW165,FALSE)))</f>
        <v>98.762733626654182</v>
      </c>
      <c r="AA165" s="219">
        <f>IF($A165="Quarter",HLOOKUP("Quarter"&amp;AA$1,APMdata,'1 APM'!$BW165,FALSE),IF($A165="Year to date",HLOOKUP("Year to date"&amp;AA$1,APMdata,'1 APM'!$BW165,FALSE),HLOOKUP($C$4&amp;AA$1,APMdata,'1 APM'!$BW165,FALSE)))</f>
        <v>95.995665906965954</v>
      </c>
      <c r="AB165" s="219">
        <f>IF($A165="Quarter",HLOOKUP("Quarter"&amp;AB$1,APMdata,'1 APM'!$BW165,FALSE),IF($A165="Year to date",HLOOKUP("Year to date"&amp;AB$1,APMdata,'1 APM'!$BW165,FALSE),HLOOKUP($C$4&amp;AB$1,APMdata,'1 APM'!$BW165,FALSE)))</f>
        <v>93.514317484166824</v>
      </c>
      <c r="AC165" s="219">
        <f>IF($A165="Quarter",HLOOKUP("Quarter"&amp;AC$1,APMdata,'1 APM'!$BW165,FALSE),IF($A165="Year to date",HLOOKUP("Year to date"&amp;AC$1,APMdata,'1 APM'!$BW165,FALSE),HLOOKUP($C$4&amp;AC$1,APMdata,'1 APM'!$BW165,FALSE)))</f>
        <v>91.161737034409114</v>
      </c>
      <c r="AD165" s="219">
        <f>IF($A165="Quarter",HLOOKUP("Quarter"&amp;AD$1,APMdata,'1 APM'!$BW165,FALSE),IF($A165="Year to date",HLOOKUP("Year to date"&amp;AD$1,APMdata,'1 APM'!$BW165,FALSE),HLOOKUP($C$4&amp;AD$1,APMdata,'1 APM'!$BW165,FALSE)))</f>
        <v>93.666041555627373</v>
      </c>
      <c r="AE165" s="219">
        <f>IF($A165="Quarter",HLOOKUP("Quarter"&amp;AE$1,APMdata,'1 APM'!$BW165,FALSE),IF($A165="Year to date",HLOOKUP("Year to date"&amp;AE$1,APMdata,'1 APM'!$BW165,FALSE),HLOOKUP($C$4&amp;AE$1,APMdata,'1 APM'!$BW165,FALSE)))</f>
        <v>91.198081359162671</v>
      </c>
      <c r="AF165" s="219"/>
      <c r="AG165" s="199"/>
      <c r="AH165" s="219"/>
      <c r="AI165" s="199"/>
      <c r="AJ165" s="219"/>
      <c r="AK165" s="199"/>
      <c r="AL165" s="219"/>
      <c r="AM165" s="198"/>
      <c r="AN165" s="219"/>
      <c r="AO165" s="199"/>
      <c r="AP165" s="219"/>
      <c r="AQ165" s="199"/>
      <c r="AR165" s="219"/>
      <c r="AS165" s="199"/>
      <c r="AT165" s="219"/>
      <c r="AU165" s="199"/>
      <c r="AV165" s="219"/>
      <c r="AW165" s="199"/>
      <c r="AX165" s="220"/>
      <c r="AY165" s="220"/>
      <c r="AZ165" s="220"/>
      <c r="BA165" s="198"/>
      <c r="BB165" s="220"/>
      <c r="BC165" s="220"/>
      <c r="BD165" s="220"/>
      <c r="BE165" s="220"/>
      <c r="BF165" s="220"/>
      <c r="BG165" s="220"/>
      <c r="BH165" s="220"/>
      <c r="BI165" s="220"/>
      <c r="BJ165" s="220"/>
      <c r="BK165" s="220"/>
      <c r="BL165" s="220"/>
      <c r="BM165" s="220"/>
      <c r="BN165" s="220"/>
      <c r="BO165" s="220"/>
      <c r="BP165" s="220"/>
      <c r="BQ165" s="220"/>
      <c r="BR165" s="220"/>
      <c r="BS165" s="220"/>
      <c r="BT165" s="220"/>
      <c r="BU165" s="220"/>
      <c r="BV165" s="220"/>
      <c r="BW165">
        <v>165</v>
      </c>
    </row>
    <row r="166" spans="1:75" ht="12.75" customHeight="1">
      <c r="B166" s="180"/>
      <c r="C166" s="206"/>
      <c r="D166" s="207"/>
      <c r="E166" s="207"/>
      <c r="F166" s="207"/>
      <c r="G166" s="207"/>
      <c r="H166" s="207"/>
      <c r="I166" s="207"/>
      <c r="J166" s="207"/>
      <c r="K166" s="207"/>
      <c r="L166" s="207"/>
      <c r="M166" s="207"/>
      <c r="N166" s="207"/>
      <c r="O166" s="207"/>
      <c r="P166" s="207"/>
      <c r="Q166" s="207"/>
      <c r="R166" s="207"/>
      <c r="S166" s="207"/>
      <c r="T166" s="207"/>
      <c r="U166" s="207"/>
      <c r="V166" s="207"/>
      <c r="W166" s="207"/>
      <c r="X166" s="207"/>
      <c r="Y166" s="207"/>
      <c r="Z166" s="207"/>
      <c r="AA166" s="207"/>
      <c r="AB166" s="207"/>
      <c r="AC166" s="207"/>
      <c r="AD166" s="207"/>
      <c r="AE166" s="207"/>
      <c r="AF166" s="207"/>
      <c r="AG166" s="207"/>
      <c r="AH166" s="207"/>
      <c r="AI166" s="207"/>
      <c r="AJ166" s="207"/>
      <c r="AK166" s="207"/>
      <c r="AL166" s="207"/>
      <c r="AM166" s="207"/>
      <c r="AN166" s="207"/>
      <c r="AO166" s="207"/>
      <c r="AP166" s="207"/>
      <c r="AQ166" s="207"/>
      <c r="AR166" s="207"/>
      <c r="AS166" s="207"/>
      <c r="AT166" s="208"/>
      <c r="AU166" s="207"/>
      <c r="AV166" s="207"/>
      <c r="AW166" s="207"/>
      <c r="AX166" s="209"/>
      <c r="AY166" s="207"/>
      <c r="AZ166" s="207"/>
      <c r="BA166" s="207"/>
      <c r="BB166" s="207"/>
      <c r="BC166" s="207"/>
      <c r="BD166" s="207"/>
      <c r="BE166" s="207"/>
      <c r="BF166" s="207"/>
      <c r="BG166" s="207"/>
      <c r="BH166" s="207"/>
      <c r="BI166" s="207"/>
      <c r="BJ166" s="207"/>
      <c r="BK166" s="207"/>
      <c r="BL166" s="207"/>
      <c r="BM166" s="207"/>
      <c r="BN166" s="207"/>
      <c r="BO166" s="207"/>
      <c r="BP166" s="207"/>
      <c r="BQ166" s="207"/>
      <c r="BR166" s="207"/>
      <c r="BS166" s="207"/>
      <c r="BT166" s="207"/>
      <c r="BU166" s="207"/>
      <c r="BV166" s="207"/>
      <c r="BW166">
        <v>166</v>
      </c>
    </row>
    <row r="167" spans="1:75" ht="12.75" customHeight="1">
      <c r="B167" s="180"/>
      <c r="C167" s="221"/>
      <c r="D167" s="209"/>
      <c r="E167" s="209"/>
      <c r="F167" s="209"/>
      <c r="G167" s="209"/>
      <c r="H167" s="209"/>
      <c r="I167" s="209"/>
      <c r="J167" s="209"/>
      <c r="K167" s="209"/>
      <c r="L167" s="209"/>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c r="AH167" s="209"/>
      <c r="AI167" s="209"/>
      <c r="AJ167" s="209"/>
      <c r="AK167" s="209"/>
      <c r="AL167" s="209"/>
      <c r="AM167" s="209"/>
      <c r="AN167" s="209"/>
      <c r="AO167" s="209"/>
      <c r="AP167" s="209"/>
      <c r="AQ167" s="209"/>
      <c r="AR167" s="209"/>
      <c r="AS167" s="209"/>
      <c r="AT167" s="210"/>
      <c r="AU167" s="209"/>
      <c r="AV167" s="209"/>
      <c r="AW167" s="209"/>
      <c r="AX167" s="209"/>
      <c r="AY167" s="209"/>
      <c r="AZ167" s="209"/>
      <c r="BA167" s="209"/>
      <c r="BB167" s="209"/>
      <c r="BC167" s="209"/>
      <c r="BD167" s="209"/>
      <c r="BE167" s="209"/>
      <c r="BF167" s="209"/>
      <c r="BG167" s="209"/>
      <c r="BH167" s="209"/>
      <c r="BI167" s="209"/>
      <c r="BJ167" s="209"/>
      <c r="BK167" s="209"/>
      <c r="BL167" s="209"/>
      <c r="BM167" s="209"/>
      <c r="BN167" s="209"/>
      <c r="BO167" s="209"/>
      <c r="BP167" s="209"/>
      <c r="BQ167" s="209"/>
      <c r="BR167" s="209"/>
      <c r="BS167" s="209"/>
      <c r="BT167" s="209"/>
      <c r="BU167" s="209"/>
      <c r="BV167" s="209"/>
      <c r="BW167">
        <v>167</v>
      </c>
    </row>
    <row r="168" spans="1:75" ht="12.75" customHeight="1">
      <c r="B168" s="180"/>
      <c r="C168" s="183" t="s">
        <v>286</v>
      </c>
      <c r="D168" s="186">
        <f>IF($A168="Quarter",HLOOKUP("Quarter"&amp;D$1,APMdata,'1 APM'!$BW168,FALSE),IF($A168="Year to date",HLOOKUP("Year to date"&amp;D$1,APMdata,'1 APM'!$BW168,FALSE),HLOOKUP($C$4&amp;D$1,APMdata,'1 APM'!$BW168,FALSE)))</f>
        <v>1653.1622969399994</v>
      </c>
      <c r="E168" s="186">
        <f>IF($A168="Quarter",HLOOKUP("Quarter"&amp;E$1,APMdata,'1 APM'!$BW168,FALSE),IF($A168="Year to date",HLOOKUP("Year to date"&amp;E$1,APMdata,'1 APM'!$BW168,FALSE),HLOOKUP($C$4&amp;E$1,APMdata,'1 APM'!$BW168,FALSE)))</f>
        <v>800.37085953999951</v>
      </c>
      <c r="F168" s="186">
        <f>IF($A168="Quarter",HLOOKUP("Quarter"&amp;F$1,APMdata,'1 APM'!$BW168,FALSE),IF($A168="Year to date",HLOOKUP("Year to date"&amp;F$1,APMdata,'1 APM'!$BW168,FALSE),HLOOKUP($C$4&amp;F$1,APMdata,'1 APM'!$BW168,FALSE)))</f>
        <v>3549.0145843399946</v>
      </c>
      <c r="G168" s="186">
        <f>IF($A168="Quarter",HLOOKUP("Quarter"&amp;G$1,APMdata,'1 APM'!$BW168,FALSE),IF($A168="Year to date",HLOOKUP("Year to date"&amp;G$1,APMdata,'1 APM'!$BW168,FALSE),HLOOKUP($C$4&amp;G$1,APMdata,'1 APM'!$BW168,FALSE)))</f>
        <v>2659.8550914899974</v>
      </c>
      <c r="H168" s="186">
        <f>IF($A168="Quarter",HLOOKUP("Quarter"&amp;H$1,APMdata,'1 APM'!$BW168,FALSE),IF($A168="Year to date",HLOOKUP("Year to date"&amp;H$1,APMdata,'1 APM'!$BW168,FALSE),HLOOKUP($C$4&amp;H$1,APMdata,'1 APM'!$BW168,FALSE)))</f>
        <v>1783.9181000000001</v>
      </c>
      <c r="I168" s="186">
        <f>IF($A168="Quarter",HLOOKUP("Quarter"&amp;I$1,APMdata,'1 APM'!$BW168,FALSE),IF($A168="Year to date",HLOOKUP("Year to date"&amp;I$1,APMdata,'1 APM'!$BW168,FALSE),HLOOKUP($C$4&amp;I$1,APMdata,'1 APM'!$BW168,FALSE)))</f>
        <v>867.21032305000108</v>
      </c>
      <c r="J168" s="186">
        <f>IF($A168="Quarter",HLOOKUP("Quarter"&amp;J$1,APMdata,'1 APM'!$BW168,FALSE),IF($A168="Year to date",HLOOKUP("Year to date"&amp;J$1,APMdata,'1 APM'!$BW168,FALSE),HLOOKUP($C$4&amp;J$1,APMdata,'1 APM'!$BW168,FALSE)))</f>
        <v>3356.161669409993</v>
      </c>
      <c r="K168" s="186">
        <f>IF($A168="Quarter",HLOOKUP("Quarter"&amp;K$1,APMdata,'1 APM'!$BW168,FALSE),IF($A168="Year to date",HLOOKUP("Year to date"&amp;K$1,APMdata,'1 APM'!$BW168,FALSE),HLOOKUP($C$4&amp;K$1,APMdata,'1 APM'!$BW168,FALSE)))</f>
        <v>2655.3473593999988</v>
      </c>
      <c r="L168" s="186">
        <f>IF($A168="Quarter",HLOOKUP("Quarter"&amp;L$1,APMdata,'1 APM'!$BW168,FALSE),IF($A168="Year to date",HLOOKUP("Year to date"&amp;L$1,APMdata,'1 APM'!$BW168,FALSE),HLOOKUP($C$4&amp;L$1,APMdata,'1 APM'!$BW168,FALSE)))</f>
        <v>1575.5221795600041</v>
      </c>
      <c r="M168" s="186">
        <f>IF($A168="Quarter",HLOOKUP("Quarter"&amp;M$1,APMdata,'1 APM'!$BW168,FALSE),IF($A168="Year to date",HLOOKUP("Year to date"&amp;M$1,APMdata,'1 APM'!$BW168,FALSE),HLOOKUP($C$4&amp;M$1,APMdata,'1 APM'!$BW168,FALSE)))</f>
        <v>859.66753169999959</v>
      </c>
      <c r="N168" s="186">
        <f>IF($A168="Quarter",HLOOKUP("Quarter"&amp;N$1,APMdata,'1 APM'!$BW168,FALSE),IF($A168="Year to date",HLOOKUP("Year to date"&amp;N$1,APMdata,'1 APM'!$BW168,FALSE),HLOOKUP($C$4&amp;N$1,APMdata,'1 APM'!$BW168,FALSE)))</f>
        <v>2222.4182451599945</v>
      </c>
      <c r="O168" s="186">
        <f>IF($A168="Quarter",HLOOKUP("Quarter"&amp;O$1,APMdata,'1 APM'!$BW168,FALSE),IF($A168="Year to date",HLOOKUP("Year to date"&amp;O$1,APMdata,'1 APM'!$BW168,FALSE),HLOOKUP($C$4&amp;O$1,APMdata,'1 APM'!$BW168,FALSE)))</f>
        <v>1648.7055519500016</v>
      </c>
      <c r="P168" s="186">
        <f>IF($A168="Quarter",HLOOKUP("Quarter"&amp;P$1,APMdata,'1 APM'!$BW168,FALSE),IF($A168="Year to date",HLOOKUP("Year to date"&amp;P$1,APMdata,'1 APM'!$BW168,FALSE),HLOOKUP($C$4&amp;P$1,APMdata,'1 APM'!$BW168,FALSE)))</f>
        <v>1231.2513243399994</v>
      </c>
      <c r="Q168" s="186">
        <f>IF($A168="Quarter",HLOOKUP("Quarter"&amp;Q$1,APMdata,'1 APM'!$BW168,FALSE),IF($A168="Year to date",HLOOKUP("Year to date"&amp;Q$1,APMdata,'1 APM'!$BW168,FALSE),HLOOKUP($C$4&amp;Q$1,APMdata,'1 APM'!$BW168,FALSE)))</f>
        <v>651.78056992000029</v>
      </c>
      <c r="R168" s="186">
        <f>IF($A168="Quarter",HLOOKUP("Quarter"&amp;R$1,APMdata,'1 APM'!$BW168,FALSE),IF($A168="Year to date",HLOOKUP("Year to date"&amp;R$1,APMdata,'1 APM'!$BW168,FALSE),HLOOKUP($C$4&amp;R$1,APMdata,'1 APM'!$BW168,FALSE)))</f>
        <v>1948.10250309</v>
      </c>
      <c r="S168" s="186">
        <f>IF($A168="Quarter",HLOOKUP("Quarter"&amp;S$1,APMdata,'1 APM'!$BW168,FALSE),IF($A168="Year to date",HLOOKUP("Year to date"&amp;S$1,APMdata,'1 APM'!$BW168,FALSE),HLOOKUP($C$4&amp;S$1,APMdata,'1 APM'!$BW168,FALSE)))</f>
        <v>1326.3731708599996</v>
      </c>
      <c r="T168" s="186">
        <f>IF($A168="Quarter",HLOOKUP("Quarter"&amp;T$1,APMdata,'1 APM'!$BW168,FALSE),IF($A168="Year to date",HLOOKUP("Year to date"&amp;T$1,APMdata,'1 APM'!$BW168,FALSE),HLOOKUP($C$4&amp;T$1,APMdata,'1 APM'!$BW168,FALSE)))</f>
        <v>885.38735197999949</v>
      </c>
      <c r="U168" s="186">
        <f>IF($A168="Quarter",HLOOKUP("Quarter"&amp;U$1,APMdata,'1 APM'!$BW168,FALSE),IF($A168="Year to date",HLOOKUP("Year to date"&amp;U$1,APMdata,'1 APM'!$BW168,FALSE),HLOOKUP($C$4&amp;U$1,APMdata,'1 APM'!$BW168,FALSE)))</f>
        <v>535.69664267999929</v>
      </c>
      <c r="V168" s="186">
        <f>IF($A168="Quarter",HLOOKUP("Quarter"&amp;V$1,APMdata,'1 APM'!$BW168,FALSE),IF($A168="Year to date",HLOOKUP("Year to date"&amp;V$1,APMdata,'1 APM'!$BW168,FALSE),HLOOKUP($C$4&amp;V$1,APMdata,'1 APM'!$BW168,FALSE)))</f>
        <v>2021.659956180001</v>
      </c>
      <c r="W168" s="186">
        <f>IF($A168="Quarter",HLOOKUP("Quarter"&amp;W$1,APMdata,'1 APM'!$BW168,FALSE),IF($A168="Year to date",HLOOKUP("Year to date"&amp;W$1,APMdata,'1 APM'!$BW168,FALSE),HLOOKUP($C$4&amp;W$1,APMdata,'1 APM'!$BW168,FALSE)))</f>
        <v>1516.7164043300004</v>
      </c>
      <c r="X168" s="186">
        <f>IF($A168="Quarter",HLOOKUP("Quarter"&amp;X$1,APMdata,'1 APM'!$BW168,FALSE),IF($A168="Year to date",HLOOKUP("Year to date"&amp;X$1,APMdata,'1 APM'!$BW168,FALSE),HLOOKUP($C$4&amp;X$1,APMdata,'1 APM'!$BW168,FALSE)))</f>
        <v>955.29416647999949</v>
      </c>
      <c r="Y168" s="186">
        <f>IF($A168="Quarter",HLOOKUP("Quarter"&amp;Y$1,APMdata,'1 APM'!$BW168,FALSE),IF($A168="Year to date",HLOOKUP("Year to date"&amp;Y$1,APMdata,'1 APM'!$BW168,FALSE),HLOOKUP($C$4&amp;Y$1,APMdata,'1 APM'!$BW168,FALSE)))</f>
        <v>439.33630000000011</v>
      </c>
      <c r="Z168" s="186">
        <f>IF($A168="Quarter",HLOOKUP("Quarter"&amp;Z$1,APMdata,'1 APM'!$BW168,FALSE),IF($A168="Year to date",HLOOKUP("Year to date"&amp;Z$1,APMdata,'1 APM'!$BW168,FALSE),HLOOKUP($C$4&amp;Z$1,APMdata,'1 APM'!$BW168,FALSE)))</f>
        <v>1608.4838</v>
      </c>
      <c r="AA168" s="186">
        <f>IF($A168="Quarter",HLOOKUP("Quarter"&amp;AA$1,APMdata,'1 APM'!$BW168,FALSE),IF($A168="Year to date",HLOOKUP("Year to date"&amp;AA$1,APMdata,'1 APM'!$BW168,FALSE),HLOOKUP($C$4&amp;AA$1,APMdata,'1 APM'!$BW168,FALSE)))</f>
        <v>1142.1599800000001</v>
      </c>
      <c r="AB168" s="186">
        <f>IF($A168="Quarter",HLOOKUP("Quarter"&amp;AB$1,APMdata,'1 APM'!$BW168,FALSE),IF($A168="Year to date",HLOOKUP("Year to date"&amp;AB$1,APMdata,'1 APM'!$BW168,FALSE),HLOOKUP($C$4&amp;AB$1,APMdata,'1 APM'!$BW168,FALSE)))</f>
        <v>704.26890106999986</v>
      </c>
      <c r="AC168" s="186">
        <f>IF($A168="Quarter",HLOOKUP("Quarter"&amp;AC$1,APMdata,'1 APM'!$BW168,FALSE),IF($A168="Year to date",HLOOKUP("Year to date"&amp;AC$1,APMdata,'1 APM'!$BW168,FALSE),HLOOKUP($C$4&amp;AC$1,APMdata,'1 APM'!$BW168,FALSE)))</f>
        <v>266.41491593000001</v>
      </c>
      <c r="AD168" s="186">
        <f>IF($A168="Quarter",HLOOKUP("Quarter"&amp;AD$1,APMdata,'1 APM'!$BW168,FALSE),IF($A168="Year to date",HLOOKUP("Year to date"&amp;AD$1,APMdata,'1 APM'!$BW168,FALSE),HLOOKUP($C$4&amp;AD$1,APMdata,'1 APM'!$BW168,FALSE)))</f>
        <v>1928.1664119999998</v>
      </c>
      <c r="AE168" s="186">
        <f>IF($A168="Quarter",HLOOKUP("Quarter"&amp;AE$1,APMdata,'1 APM'!$BW168,FALSE),IF($A168="Year to date",HLOOKUP("Year to date"&amp;AE$1,APMdata,'1 APM'!$BW168,FALSE),HLOOKUP($C$4&amp;AE$1,APMdata,'1 APM'!$BW168,FALSE)))</f>
        <v>1636.6796351600001</v>
      </c>
      <c r="AF168" s="186"/>
      <c r="AG168" s="186"/>
      <c r="AH168" s="186"/>
      <c r="AI168" s="186"/>
      <c r="AJ168" s="186"/>
      <c r="AK168" s="186"/>
      <c r="AL168" s="186"/>
      <c r="AM168" s="186"/>
      <c r="AN168" s="186"/>
      <c r="AO168" s="186"/>
      <c r="AP168" s="186"/>
      <c r="AQ168" s="186"/>
      <c r="AR168" s="186"/>
      <c r="AS168" s="186"/>
      <c r="AT168" s="186"/>
      <c r="AU168" s="186"/>
      <c r="AV168" s="186"/>
      <c r="AW168" s="186"/>
      <c r="AX168" s="214"/>
      <c r="AY168" s="191"/>
      <c r="AZ168" s="214"/>
      <c r="BA168" s="191"/>
      <c r="BB168" s="214"/>
      <c r="BC168" s="191"/>
      <c r="BD168" s="214"/>
      <c r="BE168" s="191"/>
      <c r="BF168" s="214"/>
      <c r="BG168" s="191"/>
      <c r="BH168" s="191"/>
      <c r="BI168" s="191"/>
      <c r="BJ168" s="191"/>
      <c r="BK168" s="191"/>
      <c r="BL168" s="191"/>
      <c r="BM168" s="191"/>
      <c r="BN168" s="191"/>
      <c r="BO168" s="191"/>
      <c r="BP168" s="191"/>
      <c r="BQ168" s="191"/>
      <c r="BR168" s="191"/>
      <c r="BS168" s="191"/>
      <c r="BT168" s="191"/>
      <c r="BU168" s="191"/>
      <c r="BV168" s="191"/>
      <c r="BW168">
        <v>168</v>
      </c>
    </row>
    <row r="169" spans="1:75" ht="12.75" customHeight="1">
      <c r="B169" s="180"/>
      <c r="C169" s="197" t="s">
        <v>287</v>
      </c>
      <c r="D169" s="186">
        <f>IF($A169="Quarter",HLOOKUP("Quarter"&amp;D$1,APMdata,'1 APM'!$BW169,FALSE),IF($A169="Year to date",HLOOKUP("Year to date"&amp;D$1,APMdata,'1 APM'!$BW169,FALSE),HLOOKUP($C$4&amp;D$1,APMdata,'1 APM'!$BW169,FALSE)))</f>
        <v>16.406169749690001</v>
      </c>
      <c r="E169" s="186">
        <f>IF($A169="Quarter",HLOOKUP("Quarter"&amp;E$1,APMdata,'1 APM'!$BW169,FALSE),IF($A169="Year to date",HLOOKUP("Year to date"&amp;E$1,APMdata,'1 APM'!$BW169,FALSE),HLOOKUP($C$4&amp;E$1,APMdata,'1 APM'!$BW169,FALSE)))</f>
        <v>10.283623</v>
      </c>
      <c r="F169" s="186">
        <f>IF($A169="Quarter",HLOOKUP("Quarter"&amp;F$1,APMdata,'1 APM'!$BW169,FALSE),IF($A169="Year to date",HLOOKUP("Year to date"&amp;F$1,APMdata,'1 APM'!$BW169,FALSE),HLOOKUP($C$4&amp;F$1,APMdata,'1 APM'!$BW169,FALSE)))</f>
        <v>33.297147113999998</v>
      </c>
      <c r="G169" s="186">
        <f>IF($A169="Quarter",HLOOKUP("Quarter"&amp;G$1,APMdata,'1 APM'!$BW169,FALSE),IF($A169="Year to date",HLOOKUP("Year to date"&amp;G$1,APMdata,'1 APM'!$BW169,FALSE),HLOOKUP($C$4&amp;G$1,APMdata,'1 APM'!$BW169,FALSE)))</f>
        <v>26.500152</v>
      </c>
      <c r="H169" s="186">
        <f>IF($A169="Quarter",HLOOKUP("Quarter"&amp;H$1,APMdata,'1 APM'!$BW169,FALSE),IF($A169="Year to date",HLOOKUP("Year to date"&amp;H$1,APMdata,'1 APM'!$BW169,FALSE),HLOOKUP($C$4&amp;H$1,APMdata,'1 APM'!$BW169,FALSE)))</f>
        <v>17.252700000000001</v>
      </c>
      <c r="I169" s="186">
        <f>IF($A169="Quarter",HLOOKUP("Quarter"&amp;I$1,APMdata,'1 APM'!$BW169,FALSE),IF($A169="Year to date",HLOOKUP("Year to date"&amp;I$1,APMdata,'1 APM'!$BW169,FALSE),HLOOKUP($C$4&amp;I$1,APMdata,'1 APM'!$BW169,FALSE)))</f>
        <v>8.5955680999899986</v>
      </c>
      <c r="J169" s="186">
        <f>IF($A169="Quarter",HLOOKUP("Quarter"&amp;J$1,APMdata,'1 APM'!$BW169,FALSE),IF($A169="Year to date",HLOOKUP("Year to date"&amp;J$1,APMdata,'1 APM'!$BW169,FALSE),HLOOKUP($C$4&amp;J$1,APMdata,'1 APM'!$BW169,FALSE)))</f>
        <v>29.811074000000001</v>
      </c>
      <c r="K169" s="186">
        <f>IF($A169="Quarter",HLOOKUP("Quarter"&amp;K$1,APMdata,'1 APM'!$BW169,FALSE),IF($A169="Year to date",HLOOKUP("Year to date"&amp;K$1,APMdata,'1 APM'!$BW169,FALSE),HLOOKUP($C$4&amp;K$1,APMdata,'1 APM'!$BW169,FALSE)))</f>
        <v>22.897076756870003</v>
      </c>
      <c r="L169" s="186">
        <f>IF($A169="Quarter",HLOOKUP("Quarter"&amp;L$1,APMdata,'1 APM'!$BW169,FALSE),IF($A169="Year to date",HLOOKUP("Year to date"&amp;L$1,APMdata,'1 APM'!$BW169,FALSE),HLOOKUP($C$4&amp;L$1,APMdata,'1 APM'!$BW169,FALSE)))</f>
        <v>14.926293881000001</v>
      </c>
      <c r="M169" s="186">
        <f>IF($A169="Quarter",HLOOKUP("Quarter"&amp;M$1,APMdata,'1 APM'!$BW169,FALSE),IF($A169="Year to date",HLOOKUP("Year to date"&amp;M$1,APMdata,'1 APM'!$BW169,FALSE),HLOOKUP($C$4&amp;M$1,APMdata,'1 APM'!$BW169,FALSE)))</f>
        <v>7.373748356000001</v>
      </c>
      <c r="N169" s="186">
        <f>IF($A169="Quarter",HLOOKUP("Quarter"&amp;N$1,APMdata,'1 APM'!$BW169,FALSE),IF($A169="Year to date",HLOOKUP("Year to date"&amp;N$1,APMdata,'1 APM'!$BW169,FALSE),HLOOKUP($C$4&amp;N$1,APMdata,'1 APM'!$BW169,FALSE)))</f>
        <v>3.5911330360000004</v>
      </c>
      <c r="O169" s="186">
        <f>IF($A169="Quarter",HLOOKUP("Quarter"&amp;O$1,APMdata,'1 APM'!$BW169,FALSE),IF($A169="Year to date",HLOOKUP("Year to date"&amp;O$1,APMdata,'1 APM'!$BW169,FALSE),HLOOKUP($C$4&amp;O$1,APMdata,'1 APM'!$BW169,FALSE)))</f>
        <v>-1.5455695499999997</v>
      </c>
      <c r="P169" s="186">
        <f>IF($A169="Quarter",HLOOKUP("Quarter"&amp;P$1,APMdata,'1 APM'!$BW169,FALSE),IF($A169="Year to date",HLOOKUP("Year to date"&amp;P$1,APMdata,'1 APM'!$BW169,FALSE),HLOOKUP($C$4&amp;P$1,APMdata,'1 APM'!$BW169,FALSE)))</f>
        <v>13.948102623000002</v>
      </c>
      <c r="Q169" s="186">
        <f>IF($A169="Quarter",HLOOKUP("Quarter"&amp;Q$1,APMdata,'1 APM'!$BW169,FALSE),IF($A169="Year to date",HLOOKUP("Year to date"&amp;Q$1,APMdata,'1 APM'!$BW169,FALSE),HLOOKUP($C$4&amp;Q$1,APMdata,'1 APM'!$BW169,FALSE)))</f>
        <v>8.0569559999999996</v>
      </c>
      <c r="R169" s="186">
        <f>IF($A169="Quarter",HLOOKUP("Quarter"&amp;R$1,APMdata,'1 APM'!$BW169,FALSE),IF($A169="Year to date",HLOOKUP("Year to date"&amp;R$1,APMdata,'1 APM'!$BW169,FALSE),HLOOKUP($C$4&amp;R$1,APMdata,'1 APM'!$BW169,FALSE)))</f>
        <v>21.383115061999998</v>
      </c>
      <c r="S169" s="186">
        <f>IF($A169="Quarter",HLOOKUP("Quarter"&amp;S$1,APMdata,'1 APM'!$BW169,FALSE),IF($A169="Year to date",HLOOKUP("Year to date"&amp;S$1,APMdata,'1 APM'!$BW169,FALSE),HLOOKUP($C$4&amp;S$1,APMdata,'1 APM'!$BW169,FALSE)))</f>
        <v>11.105103</v>
      </c>
      <c r="T169" s="186">
        <f>IF($A169="Quarter",HLOOKUP("Quarter"&amp;T$1,APMdata,'1 APM'!$BW169,FALSE),IF($A169="Year to date",HLOOKUP("Year to date"&amp;T$1,APMdata,'1 APM'!$BW169,FALSE),HLOOKUP($C$4&amp;T$1,APMdata,'1 APM'!$BW169,FALSE)))</f>
        <v>8.3897060000000003</v>
      </c>
      <c r="U169" s="186">
        <f>IF($A169="Quarter",HLOOKUP("Quarter"&amp;U$1,APMdata,'1 APM'!$BW169,FALSE),IF($A169="Year to date",HLOOKUP("Year to date"&amp;U$1,APMdata,'1 APM'!$BW169,FALSE),HLOOKUP($C$4&amp;U$1,APMdata,'1 APM'!$BW169,FALSE)))</f>
        <v>3.7184240000000002</v>
      </c>
      <c r="V169" s="186">
        <f>IF($A169="Quarter",HLOOKUP("Quarter"&amp;V$1,APMdata,'1 APM'!$BW169,FALSE),IF($A169="Year to date",HLOOKUP("Year to date"&amp;V$1,APMdata,'1 APM'!$BW169,FALSE),HLOOKUP($C$4&amp;V$1,APMdata,'1 APM'!$BW169,FALSE)))</f>
        <v>9.2668850000000003</v>
      </c>
      <c r="W169" s="186">
        <f>IF($A169="Quarter",HLOOKUP("Quarter"&amp;W$1,APMdata,'1 APM'!$BW169,FALSE),IF($A169="Year to date",HLOOKUP("Year to date"&amp;W$1,APMdata,'1 APM'!$BW169,FALSE),HLOOKUP($C$4&amp;W$1,APMdata,'1 APM'!$BW169,FALSE)))</f>
        <v>7.5261480000000001</v>
      </c>
      <c r="X169" s="186">
        <f>IF($A169="Quarter",HLOOKUP("Quarter"&amp;X$1,APMdata,'1 APM'!$BW169,FALSE),IF($A169="Year to date",HLOOKUP("Year to date"&amp;X$1,APMdata,'1 APM'!$BW169,FALSE),HLOOKUP($C$4&amp;X$1,APMdata,'1 APM'!$BW169,FALSE)))</f>
        <v>5.3619830000000004</v>
      </c>
      <c r="Y169" s="186">
        <f>IF($A169="Quarter",HLOOKUP("Quarter"&amp;Y$1,APMdata,'1 APM'!$BW169,FALSE),IF($A169="Year to date",HLOOKUP("Year to date"&amp;Y$1,APMdata,'1 APM'!$BW169,FALSE),HLOOKUP($C$4&amp;Y$1,APMdata,'1 APM'!$BW169,FALSE)))</f>
        <v>2.70302</v>
      </c>
      <c r="Z169" s="186">
        <f>IF($A169="Quarter",HLOOKUP("Quarter"&amp;Z$1,APMdata,'1 APM'!$BW169,FALSE),IF($A169="Year to date",HLOOKUP("Year to date"&amp;Z$1,APMdata,'1 APM'!$BW169,FALSE),HLOOKUP($C$4&amp;Z$1,APMdata,'1 APM'!$BW169,FALSE)))</f>
        <v>5.7850989999999998</v>
      </c>
      <c r="AA169" s="186">
        <f>IF($A169="Quarter",HLOOKUP("Quarter"&amp;AA$1,APMdata,'1 APM'!$BW169,FALSE),IF($A169="Year to date",HLOOKUP("Year to date"&amp;AA$1,APMdata,'1 APM'!$BW169,FALSE),HLOOKUP($C$4&amp;AA$1,APMdata,'1 APM'!$BW169,FALSE)))</f>
        <v>4.9767890000000001</v>
      </c>
      <c r="AB169" s="186">
        <f>IF($A169="Quarter",HLOOKUP("Quarter"&amp;AB$1,APMdata,'1 APM'!$BW169,FALSE),IF($A169="Year to date",HLOOKUP("Year to date"&amp;AB$1,APMdata,'1 APM'!$BW169,FALSE),HLOOKUP($C$4&amp;AB$1,APMdata,'1 APM'!$BW169,FALSE)))</f>
        <v>2.9091039999999997</v>
      </c>
      <c r="AC169" s="186">
        <f>IF($A169="Quarter",HLOOKUP("Quarter"&amp;AC$1,APMdata,'1 APM'!$BW169,FALSE),IF($A169="Year to date",HLOOKUP("Year to date"&amp;AC$1,APMdata,'1 APM'!$BW169,FALSE),HLOOKUP($C$4&amp;AC$1,APMdata,'1 APM'!$BW169,FALSE)))</f>
        <v>0.99725400000000008</v>
      </c>
      <c r="AD169" s="186">
        <f>IF($A169="Quarter",HLOOKUP("Quarter"&amp;AD$1,APMdata,'1 APM'!$BW169,FALSE),IF($A169="Year to date",HLOOKUP("Year to date"&amp;AD$1,APMdata,'1 APM'!$BW169,FALSE),HLOOKUP($C$4&amp;AD$1,APMdata,'1 APM'!$BW169,FALSE)))</f>
        <v>3.6217487999999998</v>
      </c>
      <c r="AE169" s="186">
        <f>IF($A169="Quarter",HLOOKUP("Quarter"&amp;AE$1,APMdata,'1 APM'!$BW169,FALSE),IF($A169="Year to date",HLOOKUP("Year to date"&amp;AE$1,APMdata,'1 APM'!$BW169,FALSE),HLOOKUP($C$4&amp;AE$1,APMdata,'1 APM'!$BW169,FALSE)))</f>
        <v>3.4950459999999994</v>
      </c>
      <c r="AF169" s="186"/>
      <c r="AG169" s="186"/>
      <c r="AH169" s="186"/>
      <c r="AI169" s="186"/>
      <c r="AJ169" s="186"/>
      <c r="AK169" s="186"/>
      <c r="AL169" s="186"/>
      <c r="AM169" s="186"/>
      <c r="AN169" s="186"/>
      <c r="AO169" s="186"/>
      <c r="AP169" s="186"/>
      <c r="AQ169" s="186"/>
      <c r="AR169" s="186"/>
      <c r="AS169" s="186"/>
      <c r="AT169" s="186"/>
      <c r="AU169" s="186"/>
      <c r="AV169" s="186"/>
      <c r="AW169" s="186"/>
      <c r="AX169" s="214"/>
      <c r="AY169" s="191"/>
      <c r="AZ169" s="214"/>
      <c r="BA169" s="191"/>
      <c r="BB169" s="214"/>
      <c r="BC169" s="191"/>
      <c r="BD169" s="214"/>
      <c r="BE169" s="191"/>
      <c r="BF169" s="214"/>
      <c r="BG169" s="191"/>
      <c r="BH169" s="191"/>
      <c r="BI169" s="191"/>
      <c r="BJ169" s="191"/>
      <c r="BK169" s="191"/>
      <c r="BL169" s="191"/>
      <c r="BM169" s="191"/>
      <c r="BN169" s="191"/>
      <c r="BO169" s="191"/>
      <c r="BP169" s="191"/>
      <c r="BQ169" s="191"/>
      <c r="BR169" s="191"/>
      <c r="BS169" s="191"/>
      <c r="BT169" s="191"/>
      <c r="BU169" s="191"/>
      <c r="BV169" s="191"/>
      <c r="BW169">
        <v>169</v>
      </c>
    </row>
    <row r="170" spans="1:75" ht="12.75" customHeight="1">
      <c r="B170" s="180"/>
      <c r="C170" s="197" t="s">
        <v>200</v>
      </c>
      <c r="D170" s="186">
        <f>IF($A170="Quarter",HLOOKUP("Quarter"&amp;D$1,APMdata,'1 APM'!$BW170,FALSE),IF($A170="Year to date",HLOOKUP("Year to date"&amp;D$1,APMdata,'1 APM'!$BW170,FALSE),HLOOKUP($C$4&amp;D$1,APMdata,'1 APM'!$BW170,FALSE)))</f>
        <v>66.215903127999994</v>
      </c>
      <c r="E170" s="186">
        <f>IF($A170="Quarter",HLOOKUP("Quarter"&amp;E$1,APMdata,'1 APM'!$BW170,FALSE),IF($A170="Year to date",HLOOKUP("Year to date"&amp;E$1,APMdata,'1 APM'!$BW170,FALSE),HLOOKUP($C$4&amp;E$1,APMdata,'1 APM'!$BW170,FALSE)))</f>
        <v>32.985073999999997</v>
      </c>
      <c r="F170" s="186">
        <f>IF($A170="Quarter",HLOOKUP("Quarter"&amp;F$1,APMdata,'1 APM'!$BW170,FALSE),IF($A170="Year to date",HLOOKUP("Year to date"&amp;F$1,APMdata,'1 APM'!$BW170,FALSE),HLOOKUP($C$4&amp;F$1,APMdata,'1 APM'!$BW170,FALSE)))</f>
        <v>138.49051517999993</v>
      </c>
      <c r="G170" s="186">
        <f>IF($A170="Quarter",HLOOKUP("Quarter"&amp;G$1,APMdata,'1 APM'!$BW170,FALSE),IF($A170="Year to date",HLOOKUP("Year to date"&amp;G$1,APMdata,'1 APM'!$BW170,FALSE),HLOOKUP($C$4&amp;G$1,APMdata,'1 APM'!$BW170,FALSE)))</f>
        <v>104.554608</v>
      </c>
      <c r="H170" s="186">
        <f>IF($A170="Quarter",HLOOKUP("Quarter"&amp;H$1,APMdata,'1 APM'!$BW170,FALSE),IF($A170="Year to date",HLOOKUP("Year to date"&amp;H$1,APMdata,'1 APM'!$BW170,FALSE),HLOOKUP($C$4&amp;H$1,APMdata,'1 APM'!$BW170,FALSE)))</f>
        <v>69.248199999999997</v>
      </c>
      <c r="I170" s="186">
        <f>IF($A170="Quarter",HLOOKUP("Quarter"&amp;I$1,APMdata,'1 APM'!$BW170,FALSE),IF($A170="Year to date",HLOOKUP("Year to date"&amp;I$1,APMdata,'1 APM'!$BW170,FALSE),HLOOKUP($C$4&amp;I$1,APMdata,'1 APM'!$BW170,FALSE)))</f>
        <v>35.432236859999989</v>
      </c>
      <c r="J170" s="186">
        <f>IF($A170="Quarter",HLOOKUP("Quarter"&amp;J$1,APMdata,'1 APM'!$BW170,FALSE),IF($A170="Year to date",HLOOKUP("Year to date"&amp;J$1,APMdata,'1 APM'!$BW170,FALSE),HLOOKUP($C$4&amp;J$1,APMdata,'1 APM'!$BW170,FALSE)))</f>
        <v>120.35947</v>
      </c>
      <c r="K170" s="186">
        <f>IF($A170="Quarter",HLOOKUP("Quarter"&amp;K$1,APMdata,'1 APM'!$BW170,FALSE),IF($A170="Year to date",HLOOKUP("Year to date"&amp;K$1,APMdata,'1 APM'!$BW170,FALSE),HLOOKUP($C$4&amp;K$1,APMdata,'1 APM'!$BW170,FALSE)))</f>
        <v>87.447018689999993</v>
      </c>
      <c r="L170" s="186">
        <f>IF($A170="Quarter",HLOOKUP("Quarter"&amp;L$1,APMdata,'1 APM'!$BW170,FALSE),IF($A170="Year to date",HLOOKUP("Year to date"&amp;L$1,APMdata,'1 APM'!$BW170,FALSE),HLOOKUP($C$4&amp;L$1,APMdata,'1 APM'!$BW170,FALSE)))</f>
        <v>49.538360329999989</v>
      </c>
      <c r="M170" s="186">
        <f>IF($A170="Quarter",HLOOKUP("Quarter"&amp;M$1,APMdata,'1 APM'!$BW170,FALSE),IF($A170="Year to date",HLOOKUP("Year to date"&amp;M$1,APMdata,'1 APM'!$BW170,FALSE),HLOOKUP($C$4&amp;M$1,APMdata,'1 APM'!$BW170,FALSE)))</f>
        <v>19.230555559999999</v>
      </c>
      <c r="N170" s="186">
        <f>IF($A170="Quarter",HLOOKUP("Quarter"&amp;N$1,APMdata,'1 APM'!$BW170,FALSE),IF($A170="Year to date",HLOOKUP("Year to date"&amp;N$1,APMdata,'1 APM'!$BW170,FALSE),HLOOKUP($C$4&amp;N$1,APMdata,'1 APM'!$BW170,FALSE)))</f>
        <v>69.805513879999978</v>
      </c>
      <c r="O170" s="186">
        <f>IF($A170="Quarter",HLOOKUP("Quarter"&amp;O$1,APMdata,'1 APM'!$BW170,FALSE),IF($A170="Year to date",HLOOKUP("Year to date"&amp;O$1,APMdata,'1 APM'!$BW170,FALSE),HLOOKUP($C$4&amp;O$1,APMdata,'1 APM'!$BW170,FALSE)))</f>
        <v>50.330249989999999</v>
      </c>
      <c r="P170" s="186">
        <f>IF($A170="Quarter",HLOOKUP("Quarter"&amp;P$1,APMdata,'1 APM'!$BW170,FALSE),IF($A170="Year to date",HLOOKUP("Year to date"&amp;P$1,APMdata,'1 APM'!$BW170,FALSE),HLOOKUP($C$4&amp;P$1,APMdata,'1 APM'!$BW170,FALSE)))</f>
        <v>31.965749989999981</v>
      </c>
      <c r="Q170" s="186">
        <f>IF($A170="Quarter",HLOOKUP("Quarter"&amp;Q$1,APMdata,'1 APM'!$BW170,FALSE),IF($A170="Year to date",HLOOKUP("Year to date"&amp;Q$1,APMdata,'1 APM'!$BW170,FALSE),HLOOKUP($C$4&amp;Q$1,APMdata,'1 APM'!$BW170,FALSE)))</f>
        <v>15.43058332999999</v>
      </c>
      <c r="R170" s="186">
        <f>IF($A170="Quarter",HLOOKUP("Quarter"&amp;R$1,APMdata,'1 APM'!$BW170,FALSE),IF($A170="Year to date",HLOOKUP("Year to date"&amp;R$1,APMdata,'1 APM'!$BW170,FALSE),HLOOKUP($C$4&amp;R$1,APMdata,'1 APM'!$BW170,FALSE)))</f>
        <v>46.578680550000016</v>
      </c>
      <c r="S170" s="186">
        <f>IF($A170="Quarter",HLOOKUP("Quarter"&amp;S$1,APMdata,'1 APM'!$BW170,FALSE),IF($A170="Year to date",HLOOKUP("Year to date"&amp;S$1,APMdata,'1 APM'!$BW170,FALSE),HLOOKUP($C$4&amp;S$1,APMdata,'1 APM'!$BW170,FALSE)))</f>
        <v>31.987083330000019</v>
      </c>
      <c r="T170" s="186">
        <f>IF($A170="Quarter",HLOOKUP("Quarter"&amp;T$1,APMdata,'1 APM'!$BW170,FALSE),IF($A170="Year to date",HLOOKUP("Year to date"&amp;T$1,APMdata,'1 APM'!$BW170,FALSE),HLOOKUP($C$4&amp;T$1,APMdata,'1 APM'!$BW170,FALSE)))</f>
        <v>20.559527770000017</v>
      </c>
      <c r="U170" s="186">
        <f>IF($A170="Quarter",HLOOKUP("Quarter"&amp;U$1,APMdata,'1 APM'!$BW170,FALSE),IF($A170="Year to date",HLOOKUP("Year to date"&amp;U$1,APMdata,'1 APM'!$BW170,FALSE),HLOOKUP($C$4&amp;U$1,APMdata,'1 APM'!$BW170,FALSE)))</f>
        <v>9.4837500000000006</v>
      </c>
      <c r="V170" s="186">
        <f>IF($A170="Quarter",HLOOKUP("Quarter"&amp;V$1,APMdata,'1 APM'!$BW170,FALSE),IF($A170="Year to date",HLOOKUP("Year to date"&amp;V$1,APMdata,'1 APM'!$BW170,FALSE),HLOOKUP($C$4&amp;V$1,APMdata,'1 APM'!$BW170,FALSE)))</f>
        <v>27.194389219999998</v>
      </c>
      <c r="W170" s="186">
        <f>IF($A170="Quarter",HLOOKUP("Quarter"&amp;W$1,APMdata,'1 APM'!$BW170,FALSE),IF($A170="Year to date",HLOOKUP("Year to date"&amp;W$1,APMdata,'1 APM'!$BW170,FALSE),HLOOKUP($C$4&amp;W$1,APMdata,'1 APM'!$BW170,FALSE)))</f>
        <v>18.422511000000004</v>
      </c>
      <c r="X170" s="186">
        <f>IF($A170="Quarter",HLOOKUP("Quarter"&amp;X$1,APMdata,'1 APM'!$BW170,FALSE),IF($A170="Year to date",HLOOKUP("Year to date"&amp;X$1,APMdata,'1 APM'!$BW170,FALSE),HLOOKUP($C$4&amp;X$1,APMdata,'1 APM'!$BW170,FALSE)))</f>
        <v>12.137389000000001</v>
      </c>
      <c r="Y170" s="186">
        <f>IF($A170="Quarter",HLOOKUP("Quarter"&amp;Y$1,APMdata,'1 APM'!$BW170,FALSE),IF($A170="Year to date",HLOOKUP("Year to date"&amp;Y$1,APMdata,'1 APM'!$BW170,FALSE),HLOOKUP($C$4&amp;Y$1,APMdata,'1 APM'!$BW170,FALSE)))</f>
        <v>5.9324999999999992</v>
      </c>
      <c r="Z170" s="186">
        <f>IF($A170="Quarter",HLOOKUP("Quarter"&amp;Z$1,APMdata,'1 APM'!$BW170,FALSE),IF($A170="Year to date",HLOOKUP("Year to date"&amp;Z$1,APMdata,'1 APM'!$BW170,FALSE),HLOOKUP($C$4&amp;Z$1,APMdata,'1 APM'!$BW170,FALSE)))</f>
        <v>19.578340000000001</v>
      </c>
      <c r="AA170" s="186">
        <f>IF($A170="Quarter",HLOOKUP("Quarter"&amp;AA$1,APMdata,'1 APM'!$BW170,FALSE),IF($A170="Year to date",HLOOKUP("Year to date"&amp;AA$1,APMdata,'1 APM'!$BW170,FALSE),HLOOKUP($C$4&amp;AA$1,APMdata,'1 APM'!$BW170,FALSE)))</f>
        <v>13.735382</v>
      </c>
      <c r="AB170" s="186">
        <f>IF($A170="Quarter",HLOOKUP("Quarter"&amp;AB$1,APMdata,'1 APM'!$BW170,FALSE),IF($A170="Year to date",HLOOKUP("Year to date"&amp;AB$1,APMdata,'1 APM'!$BW170,FALSE),HLOOKUP($C$4&amp;AB$1,APMdata,'1 APM'!$BW170,FALSE)))</f>
        <v>7.7336600000000075</v>
      </c>
      <c r="AC170" s="186">
        <f>IF($A170="Quarter",HLOOKUP("Quarter"&amp;AC$1,APMdata,'1 APM'!$BW170,FALSE),IF($A170="Year to date",HLOOKUP("Year to date"&amp;AC$1,APMdata,'1 APM'!$BW170,FALSE),HLOOKUP($C$4&amp;AC$1,APMdata,'1 APM'!$BW170,FALSE)))</f>
        <v>3.930993</v>
      </c>
      <c r="AD170" s="186">
        <f>IF($A170="Quarter",HLOOKUP("Quarter"&amp;AD$1,APMdata,'1 APM'!$BW170,FALSE),IF($A170="Year to date",HLOOKUP("Year to date"&amp;AD$1,APMdata,'1 APM'!$BW170,FALSE),HLOOKUP($C$4&amp;AD$1,APMdata,'1 APM'!$BW170,FALSE)))</f>
        <v>15.261431999999999</v>
      </c>
      <c r="AE170" s="186">
        <f>IF($A170="Quarter",HLOOKUP("Quarter"&amp;AE$1,APMdata,'1 APM'!$BW170,FALSE),IF($A170="Year to date",HLOOKUP("Year to date"&amp;AE$1,APMdata,'1 APM'!$BW170,FALSE),HLOOKUP($C$4&amp;AE$1,APMdata,'1 APM'!$BW170,FALSE)))</f>
        <v>9.1020119999999984</v>
      </c>
      <c r="AF170" s="186"/>
      <c r="AG170" s="186"/>
      <c r="AH170" s="186"/>
      <c r="AI170" s="186"/>
      <c r="AJ170" s="186"/>
      <c r="AK170" s="186"/>
      <c r="AL170" s="186"/>
      <c r="AM170" s="186"/>
      <c r="AN170" s="186"/>
      <c r="AO170" s="186"/>
      <c r="AP170" s="186"/>
      <c r="AQ170" s="186"/>
      <c r="AR170" s="186"/>
      <c r="AS170" s="186"/>
      <c r="AT170" s="186"/>
      <c r="AU170" s="186"/>
      <c r="AV170" s="186"/>
      <c r="AW170" s="186"/>
      <c r="AX170" s="214"/>
      <c r="AY170" s="191"/>
      <c r="AZ170" s="214"/>
      <c r="BA170" s="191"/>
      <c r="BB170" s="214"/>
      <c r="BC170" s="191"/>
      <c r="BD170" s="214"/>
      <c r="BE170" s="191"/>
      <c r="BF170" s="214"/>
      <c r="BG170" s="191"/>
      <c r="BH170" s="191"/>
      <c r="BI170" s="191"/>
      <c r="BJ170" s="191"/>
      <c r="BK170" s="191"/>
      <c r="BL170" s="191"/>
      <c r="BM170" s="191"/>
      <c r="BN170" s="191"/>
      <c r="BO170" s="191"/>
      <c r="BP170" s="191"/>
      <c r="BQ170" s="191"/>
      <c r="BR170" s="191"/>
      <c r="BS170" s="191"/>
      <c r="BT170" s="191"/>
      <c r="BU170" s="191"/>
      <c r="BV170" s="191"/>
      <c r="BW170">
        <v>170</v>
      </c>
    </row>
    <row r="171" spans="1:75" ht="12.75" customHeight="1">
      <c r="B171" s="180"/>
      <c r="C171" s="197" t="s">
        <v>286</v>
      </c>
      <c r="D171" s="186">
        <f>IF($A171="Quarter",HLOOKUP("Quarter"&amp;D$1,APMdata,'1 APM'!$BW171,FALSE),IF($A171="Year to date",HLOOKUP("Year to date"&amp;D$1,APMdata,'1 APM'!$BW171,FALSE),HLOOKUP($C$4&amp;D$1,APMdata,'1 APM'!$BW171,FALSE)))</f>
        <v>1570.5402240623093</v>
      </c>
      <c r="E171" s="186">
        <f>IF($A171="Quarter",HLOOKUP("Quarter"&amp;E$1,APMdata,'1 APM'!$BW171,FALSE),IF($A171="Year to date",HLOOKUP("Year to date"&amp;E$1,APMdata,'1 APM'!$BW171,FALSE),HLOOKUP($C$4&amp;E$1,APMdata,'1 APM'!$BW171,FALSE)))</f>
        <v>757.10216253999943</v>
      </c>
      <c r="F171" s="186">
        <f>IF($A171="Quarter",HLOOKUP("Quarter"&amp;F$1,APMdata,'1 APM'!$BW171,FALSE),IF($A171="Year to date",HLOOKUP("Year to date"&amp;F$1,APMdata,'1 APM'!$BW171,FALSE),HLOOKUP($C$4&amp;F$1,APMdata,'1 APM'!$BW171,FALSE)))</f>
        <v>3377.2269220459948</v>
      </c>
      <c r="G171" s="186">
        <f>IF($A171="Quarter",HLOOKUP("Quarter"&amp;G$1,APMdata,'1 APM'!$BW171,FALSE),IF($A171="Year to date",HLOOKUP("Year to date"&amp;G$1,APMdata,'1 APM'!$BW171,FALSE),HLOOKUP($C$4&amp;G$1,APMdata,'1 APM'!$BW171,FALSE)))</f>
        <v>2528.8003314899975</v>
      </c>
      <c r="H171" s="186">
        <f>IF($A171="Quarter",HLOOKUP("Quarter"&amp;H$1,APMdata,'1 APM'!$BW171,FALSE),IF($A171="Year to date",HLOOKUP("Year to date"&amp;H$1,APMdata,'1 APM'!$BW171,FALSE),HLOOKUP($C$4&amp;H$1,APMdata,'1 APM'!$BW171,FALSE)))</f>
        <v>1697.4173000000001</v>
      </c>
      <c r="I171" s="186">
        <f>IF($A171="Quarter",HLOOKUP("Quarter"&amp;I$1,APMdata,'1 APM'!$BW171,FALSE),IF($A171="Year to date",HLOOKUP("Year to date"&amp;I$1,APMdata,'1 APM'!$BW171,FALSE),HLOOKUP($C$4&amp;I$1,APMdata,'1 APM'!$BW171,FALSE)))</f>
        <v>823.18251809001106</v>
      </c>
      <c r="J171" s="186">
        <f>IF($A171="Quarter",HLOOKUP("Quarter"&amp;J$1,APMdata,'1 APM'!$BW171,FALSE),IF($A171="Year to date",HLOOKUP("Year to date"&amp;J$1,APMdata,'1 APM'!$BW171,FALSE),HLOOKUP($C$4&amp;J$1,APMdata,'1 APM'!$BW171,FALSE)))</f>
        <v>3205.9911254099929</v>
      </c>
      <c r="K171" s="186">
        <f>IF($A171="Quarter",HLOOKUP("Quarter"&amp;K$1,APMdata,'1 APM'!$BW171,FALSE),IF($A171="Year to date",HLOOKUP("Year to date"&amp;K$1,APMdata,'1 APM'!$BW171,FALSE),HLOOKUP($C$4&amp;K$1,APMdata,'1 APM'!$BW171,FALSE)))</f>
        <v>2545.0032639531291</v>
      </c>
      <c r="L171" s="186">
        <f>IF($A171="Quarter",HLOOKUP("Quarter"&amp;L$1,APMdata,'1 APM'!$BW171,FALSE),IF($A171="Year to date",HLOOKUP("Year to date"&amp;L$1,APMdata,'1 APM'!$BW171,FALSE),HLOOKUP($C$4&amp;L$1,APMdata,'1 APM'!$BW171,FALSE)))</f>
        <v>1511.0575253490042</v>
      </c>
      <c r="M171" s="186">
        <f>IF($A171="Quarter",HLOOKUP("Quarter"&amp;M$1,APMdata,'1 APM'!$BW171,FALSE),IF($A171="Year to date",HLOOKUP("Year to date"&amp;M$1,APMdata,'1 APM'!$BW171,FALSE),HLOOKUP($C$4&amp;M$1,APMdata,'1 APM'!$BW171,FALSE)))</f>
        <v>833.06322778399965</v>
      </c>
      <c r="N171" s="186">
        <f>IF($A171="Quarter",HLOOKUP("Quarter"&amp;N$1,APMdata,'1 APM'!$BW171,FALSE),IF($A171="Year to date",HLOOKUP("Year to date"&amp;N$1,APMdata,'1 APM'!$BW171,FALSE),HLOOKUP($C$4&amp;N$1,APMdata,'1 APM'!$BW171,FALSE)))</f>
        <v>2149.0215982439945</v>
      </c>
      <c r="O171" s="186">
        <f>IF($A171="Quarter",HLOOKUP("Quarter"&amp;O$1,APMdata,'1 APM'!$BW171,FALSE),IF($A171="Year to date",HLOOKUP("Year to date"&amp;O$1,APMdata,'1 APM'!$BW171,FALSE),HLOOKUP($C$4&amp;O$1,APMdata,'1 APM'!$BW171,FALSE)))</f>
        <v>1599.9208715100015</v>
      </c>
      <c r="P171" s="186">
        <f>IF($A171="Quarter",HLOOKUP("Quarter"&amp;P$1,APMdata,'1 APM'!$BW171,FALSE),IF($A171="Year to date",HLOOKUP("Year to date"&amp;P$1,APMdata,'1 APM'!$BW171,FALSE),HLOOKUP($C$4&amp;P$1,APMdata,'1 APM'!$BW171,FALSE)))</f>
        <v>1185.3374717269994</v>
      </c>
      <c r="Q171" s="186">
        <f>IF($A171="Quarter",HLOOKUP("Quarter"&amp;Q$1,APMdata,'1 APM'!$BW171,FALSE),IF($A171="Year to date",HLOOKUP("Year to date"&amp;Q$1,APMdata,'1 APM'!$BW171,FALSE),HLOOKUP($C$4&amp;Q$1,APMdata,'1 APM'!$BW171,FALSE)))</f>
        <v>628.29303059000028</v>
      </c>
      <c r="R171" s="186">
        <f>IF($A171="Quarter",HLOOKUP("Quarter"&amp;R$1,APMdata,'1 APM'!$BW171,FALSE),IF($A171="Year to date",HLOOKUP("Year to date"&amp;R$1,APMdata,'1 APM'!$BW171,FALSE),HLOOKUP($C$4&amp;R$1,APMdata,'1 APM'!$BW171,FALSE)))</f>
        <v>1880.1407074780002</v>
      </c>
      <c r="S171" s="186">
        <f>IF($A171="Quarter",HLOOKUP("Quarter"&amp;S$1,APMdata,'1 APM'!$BW171,FALSE),IF($A171="Year to date",HLOOKUP("Year to date"&amp;S$1,APMdata,'1 APM'!$BW171,FALSE),HLOOKUP($C$4&amp;S$1,APMdata,'1 APM'!$BW171,FALSE)))</f>
        <v>1283.2809845299994</v>
      </c>
      <c r="T171" s="186">
        <f>IF($A171="Quarter",HLOOKUP("Quarter"&amp;T$1,APMdata,'1 APM'!$BW171,FALSE),IF($A171="Year to date",HLOOKUP("Year to date"&amp;T$1,APMdata,'1 APM'!$BW171,FALSE),HLOOKUP($C$4&amp;T$1,APMdata,'1 APM'!$BW171,FALSE)))</f>
        <v>856.4381182099994</v>
      </c>
      <c r="U171" s="186">
        <f>IF($A171="Quarter",HLOOKUP("Quarter"&amp;U$1,APMdata,'1 APM'!$BW171,FALSE),IF($A171="Year to date",HLOOKUP("Year to date"&amp;U$1,APMdata,'1 APM'!$BW171,FALSE),HLOOKUP($C$4&amp;U$1,APMdata,'1 APM'!$BW171,FALSE)))</f>
        <v>522.49446867999927</v>
      </c>
      <c r="V171" s="186">
        <f>IF($A171="Quarter",HLOOKUP("Quarter"&amp;V$1,APMdata,'1 APM'!$BW171,FALSE),IF($A171="Year to date",HLOOKUP("Year to date"&amp;V$1,APMdata,'1 APM'!$BW171,FALSE),HLOOKUP($C$4&amp;V$1,APMdata,'1 APM'!$BW171,FALSE)))</f>
        <v>1985.1986819600011</v>
      </c>
      <c r="W171" s="186">
        <f>IF($A171="Quarter",HLOOKUP("Quarter"&amp;W$1,APMdata,'1 APM'!$BW171,FALSE),IF($A171="Year to date",HLOOKUP("Year to date"&amp;W$1,APMdata,'1 APM'!$BW171,FALSE),HLOOKUP($C$4&amp;W$1,APMdata,'1 APM'!$BW171,FALSE)))</f>
        <v>1490.7677453300005</v>
      </c>
      <c r="X171" s="186">
        <f>IF($A171="Quarter",HLOOKUP("Quarter"&amp;X$1,APMdata,'1 APM'!$BW171,FALSE),IF($A171="Year to date",HLOOKUP("Year to date"&amp;X$1,APMdata,'1 APM'!$BW171,FALSE),HLOOKUP($C$4&amp;X$1,APMdata,'1 APM'!$BW171,FALSE)))</f>
        <v>937.7947944799995</v>
      </c>
      <c r="Y171" s="186">
        <f>IF($A171="Quarter",HLOOKUP("Quarter"&amp;Y$1,APMdata,'1 APM'!$BW171,FALSE),IF($A171="Year to date",HLOOKUP("Year to date"&amp;Y$1,APMdata,'1 APM'!$BW171,FALSE),HLOOKUP($C$4&amp;Y$1,APMdata,'1 APM'!$BW171,FALSE)))</f>
        <v>430.70078000000012</v>
      </c>
      <c r="Z171" s="186">
        <f>IF($A171="Quarter",HLOOKUP("Quarter"&amp;Z$1,APMdata,'1 APM'!$BW171,FALSE),IF($A171="Year to date",HLOOKUP("Year to date"&amp;Z$1,APMdata,'1 APM'!$BW171,FALSE),HLOOKUP($C$4&amp;Z$1,APMdata,'1 APM'!$BW171,FALSE)))</f>
        <v>1583.120361</v>
      </c>
      <c r="AA171" s="186">
        <f>IF($A171="Quarter",HLOOKUP("Quarter"&amp;AA$1,APMdata,'1 APM'!$BW171,FALSE),IF($A171="Year to date",HLOOKUP("Year to date"&amp;AA$1,APMdata,'1 APM'!$BW171,FALSE),HLOOKUP($C$4&amp;AA$1,APMdata,'1 APM'!$BW171,FALSE)))</f>
        <v>1123.447809</v>
      </c>
      <c r="AB171" s="186">
        <f>IF($A171="Quarter",HLOOKUP("Quarter"&amp;AB$1,APMdata,'1 APM'!$BW171,FALSE),IF($A171="Year to date",HLOOKUP("Year to date"&amp;AB$1,APMdata,'1 APM'!$BW171,FALSE),HLOOKUP($C$4&amp;AB$1,APMdata,'1 APM'!$BW171,FALSE)))</f>
        <v>693.62613706999991</v>
      </c>
      <c r="AC171" s="186">
        <f>IF($A171="Quarter",HLOOKUP("Quarter"&amp;AC$1,APMdata,'1 APM'!$BW171,FALSE),IF($A171="Year to date",HLOOKUP("Year to date"&amp;AC$1,APMdata,'1 APM'!$BW171,FALSE),HLOOKUP($C$4&amp;AC$1,APMdata,'1 APM'!$BW171,FALSE)))</f>
        <v>261.48666893000001</v>
      </c>
      <c r="AD171" s="186">
        <f>IF($A171="Quarter",HLOOKUP("Quarter"&amp;AD$1,APMdata,'1 APM'!$BW171,FALSE),IF($A171="Year to date",HLOOKUP("Year to date"&amp;AD$1,APMdata,'1 APM'!$BW171,FALSE),HLOOKUP($C$4&amp;AD$1,APMdata,'1 APM'!$BW171,FALSE)))</f>
        <v>1909.2832311999998</v>
      </c>
      <c r="AE171" s="186">
        <f>IF($A171="Quarter",HLOOKUP("Quarter"&amp;AE$1,APMdata,'1 APM'!$BW171,FALSE),IF($A171="Year to date",HLOOKUP("Year to date"&amp;AE$1,APMdata,'1 APM'!$BW171,FALSE),HLOOKUP($C$4&amp;AE$1,APMdata,'1 APM'!$BW171,FALSE)))</f>
        <v>1624.08257716</v>
      </c>
      <c r="AF171" s="186"/>
      <c r="AG171" s="186"/>
      <c r="AH171" s="186"/>
      <c r="AI171" s="186"/>
      <c r="AJ171" s="186"/>
      <c r="AK171" s="186"/>
      <c r="AL171" s="186"/>
      <c r="AM171" s="186"/>
      <c r="AN171" s="186"/>
      <c r="AO171" s="186"/>
      <c r="AP171" s="186"/>
      <c r="AQ171" s="186"/>
      <c r="AR171" s="186"/>
      <c r="AS171" s="186"/>
      <c r="AT171" s="186"/>
      <c r="AU171" s="186"/>
      <c r="AV171" s="186"/>
      <c r="AW171" s="186"/>
      <c r="AX171" s="214"/>
      <c r="AY171" s="191"/>
      <c r="AZ171" s="214"/>
      <c r="BA171" s="191"/>
      <c r="BB171" s="214"/>
      <c r="BC171" s="191"/>
      <c r="BD171" s="214"/>
      <c r="BE171" s="191"/>
      <c r="BF171" s="214"/>
      <c r="BG171" s="191"/>
      <c r="BH171" s="191"/>
      <c r="BI171" s="191"/>
      <c r="BJ171" s="191"/>
      <c r="BK171" s="191"/>
      <c r="BL171" s="191"/>
      <c r="BM171" s="191"/>
      <c r="BN171" s="191"/>
      <c r="BO171" s="191"/>
      <c r="BP171" s="191"/>
      <c r="BQ171" s="191"/>
      <c r="BR171" s="191"/>
      <c r="BS171" s="191"/>
      <c r="BT171" s="191"/>
      <c r="BU171" s="191"/>
      <c r="BV171" s="191"/>
      <c r="BW171">
        <v>171</v>
      </c>
    </row>
    <row r="172" spans="1:75" ht="12.75" customHeight="1">
      <c r="B172" s="180"/>
      <c r="C172" s="204" t="s">
        <v>283</v>
      </c>
      <c r="D172" s="222">
        <f>IF($A172="Quarter",HLOOKUP("Quarter"&amp;D$1,APMdata,'1 APM'!$BW172,FALSE),IF($A172="Year to date",HLOOKUP("Year to date"&amp;D$1,APMdata,'1 APM'!$BW172,FALSE),HLOOKUP($C$4&amp;D$1,APMdata,'1 APM'!$BW172,FALSE)))</f>
        <v>0.73152973063560311</v>
      </c>
      <c r="E172" s="222">
        <f>IF($A172="Quarter",HLOOKUP("Quarter"&amp;E$1,APMdata,'1 APM'!$BW172,FALSE),IF($A172="Year to date",HLOOKUP("Year to date"&amp;E$1,APMdata,'1 APM'!$BW172,FALSE),HLOOKUP($C$4&amp;E$1,APMdata,'1 APM'!$BW172,FALSE)))</f>
        <v>0.73167655333115578</v>
      </c>
      <c r="F172" s="222">
        <f>IF($A172="Quarter",HLOOKUP("Quarter"&amp;F$1,APMdata,'1 APM'!$BW172,FALSE),IF($A172="Year to date",HLOOKUP("Year to date"&amp;F$1,APMdata,'1 APM'!$BW172,FALSE),HLOOKUP($C$4&amp;F$1,APMdata,'1 APM'!$BW172,FALSE)))</f>
        <v>0.73176496319096784</v>
      </c>
      <c r="G172" s="222">
        <f>IF($A172="Quarter",HLOOKUP("Quarter"&amp;G$1,APMdata,'1 APM'!$BW172,FALSE),IF($A172="Year to date",HLOOKUP("Year to date"&amp;G$1,APMdata,'1 APM'!$BW172,FALSE),HLOOKUP($C$4&amp;G$1,APMdata,'1 APM'!$BW172,FALSE)))</f>
        <v>0.73177324443730996</v>
      </c>
      <c r="H172" s="222">
        <f>IF($A172="Quarter",HLOOKUP("Quarter"&amp;H$1,APMdata,'1 APM'!$BW172,FALSE),IF($A172="Year to date",HLOOKUP("Year to date"&amp;H$1,APMdata,'1 APM'!$BW172,FALSE),HLOOKUP($C$4&amp;H$1,APMdata,'1 APM'!$BW172,FALSE)))</f>
        <v>0.73182515000000004</v>
      </c>
      <c r="I172" s="222">
        <f>IF($A172="Quarter",HLOOKUP("Quarter"&amp;I$1,APMdata,'1 APM'!$BW172,FALSE),IF($A172="Year to date",HLOOKUP("Year to date"&amp;I$1,APMdata,'1 APM'!$BW172,FALSE),HLOOKUP($C$4&amp;I$1,APMdata,'1 APM'!$BW172,FALSE)))</f>
        <v>0.73203410051857476</v>
      </c>
      <c r="J172" s="222">
        <f>IF($A172="Quarter",HLOOKUP("Quarter"&amp;J$1,APMdata,'1 APM'!$BW172,FALSE),IF($A172="Year to date",HLOOKUP("Year to date"&amp;J$1,APMdata,'1 APM'!$BW172,FALSE),HLOOKUP($C$4&amp;J$1,APMdata,'1 APM'!$BW172,FALSE)))</f>
        <v>0.70399691468452863</v>
      </c>
      <c r="K172" s="222">
        <f>IF($A172="Quarter",HLOOKUP("Quarter"&amp;K$1,APMdata,'1 APM'!$BW172,FALSE),IF($A172="Year to date",HLOOKUP("Year to date"&amp;K$1,APMdata,'1 APM'!$BW172,FALSE),HLOOKUP($C$4&amp;K$1,APMdata,'1 APM'!$BW172,FALSE)))</f>
        <v>0.69952291966591829</v>
      </c>
      <c r="L172" s="222">
        <f>IF($A172="Quarter",HLOOKUP("Quarter"&amp;L$1,APMdata,'1 APM'!$BW172,FALSE),IF($A172="Year to date",HLOOKUP("Year to date"&amp;L$1,APMdata,'1 APM'!$BW172,FALSE),HLOOKUP($C$4&amp;L$1,APMdata,'1 APM'!$BW172,FALSE)))</f>
        <v>0.69949079054351149</v>
      </c>
      <c r="M172" s="222">
        <f>IF($A172="Quarter",HLOOKUP("Quarter"&amp;M$1,APMdata,'1 APM'!$BW172,FALSE),IF($A172="Year to date",HLOOKUP("Year to date"&amp;M$1,APMdata,'1 APM'!$BW172,FALSE),HLOOKUP($C$4&amp;M$1,APMdata,'1 APM'!$BW172,FALSE)))</f>
        <v>0.69949079054351304</v>
      </c>
      <c r="N172" s="222">
        <f>IF($A172="Quarter",HLOOKUP("Quarter"&amp;N$1,APMdata,'1 APM'!$BW172,FALSE),IF($A172="Year to date",HLOOKUP("Year to date"&amp;N$1,APMdata,'1 APM'!$BW172,FALSE),HLOOKUP($C$4&amp;N$1,APMdata,'1 APM'!$BW172,FALSE)))</f>
        <v>0.69997679854403549</v>
      </c>
      <c r="O172" s="222">
        <f>IF($A172="Quarter",HLOOKUP("Quarter"&amp;O$1,APMdata,'1 APM'!$BW172,FALSE),IF($A172="Year to date",HLOOKUP("Year to date"&amp;O$1,APMdata,'1 APM'!$BW172,FALSE),HLOOKUP($C$4&amp;O$1,APMdata,'1 APM'!$BW172,FALSE)))</f>
        <v>0.70013878943496144</v>
      </c>
      <c r="P172" s="222">
        <f>IF($A172="Quarter",HLOOKUP("Quarter"&amp;P$1,APMdata,'1 APM'!$BW172,FALSE),IF($A172="Year to date",HLOOKUP("Year to date"&amp;P$1,APMdata,'1 APM'!$BW172,FALSE),HLOOKUP($C$4&amp;P$1,APMdata,'1 APM'!$BW172,FALSE)))</f>
        <v>0.700402305828426</v>
      </c>
      <c r="Q172" s="222">
        <f>IF($A172="Quarter",HLOOKUP("Quarter"&amp;Q$1,APMdata,'1 APM'!$BW172,FALSE),IF($A172="Year to date",HLOOKUP("Year to date"&amp;Q$1,APMdata,'1 APM'!$BW172,FALSE),HLOOKUP($C$4&amp;Q$1,APMdata,'1 APM'!$BW172,FALSE)))</f>
        <v>0.700402305828426</v>
      </c>
      <c r="R172" s="222">
        <f>IF($A172="Quarter",HLOOKUP("Quarter"&amp;R$1,APMdata,'1 APM'!$BW172,FALSE),IF($A172="Year to date",HLOOKUP("Year to date"&amp;R$1,APMdata,'1 APM'!$BW172,FALSE),HLOOKUP($C$4&amp;R$1,APMdata,'1 APM'!$BW172,FALSE)))</f>
        <v>0.70018362509556764</v>
      </c>
      <c r="S172" s="222">
        <f>IF($A172="Quarter",HLOOKUP("Quarter"&amp;S$1,APMdata,'1 APM'!$BW172,FALSE),IF($A172="Year to date",HLOOKUP("Year to date"&amp;S$1,APMdata,'1 APM'!$BW172,FALSE),HLOOKUP($C$4&amp;S$1,APMdata,'1 APM'!$BW172,FALSE)))</f>
        <v>0.70015829581703981</v>
      </c>
      <c r="T172" s="222">
        <f>IF($A172="Quarter",HLOOKUP("Quarter"&amp;T$1,APMdata,'1 APM'!$BW172,FALSE),IF($A172="Year to date",HLOOKUP("Year to date"&amp;T$1,APMdata,'1 APM'!$BW172,FALSE),HLOOKUP($C$4&amp;T$1,APMdata,'1 APM'!$BW172,FALSE)))</f>
        <v>0.70011841210807413</v>
      </c>
      <c r="U172" s="222">
        <f>IF($A172="Quarter",HLOOKUP("Quarter"&amp;U$1,APMdata,'1 APM'!$BW172,FALSE),IF($A172="Year to date",HLOOKUP("Year to date"&amp;U$1,APMdata,'1 APM'!$BW172,FALSE),HLOOKUP($C$4&amp;U$1,APMdata,'1 APM'!$BW172,FALSE)))</f>
        <v>0.70004162093386768</v>
      </c>
      <c r="V172" s="222">
        <f>IF($A172="Quarter",HLOOKUP("Quarter"&amp;V$1,APMdata,'1 APM'!$BW172,FALSE),IF($A172="Year to date",HLOOKUP("Year to date"&amp;V$1,APMdata,'1 APM'!$BW172,FALSE),HLOOKUP($C$4&amp;V$1,APMdata,'1 APM'!$BW172,FALSE)))</f>
        <v>0.69768500203791184</v>
      </c>
      <c r="W172" s="222">
        <f>IF($A172="Quarter",HLOOKUP("Quarter"&amp;W$1,APMdata,'1 APM'!$BW172,FALSE),IF($A172="Year to date",HLOOKUP("Year to date"&amp;W$1,APMdata,'1 APM'!$BW172,FALSE),HLOOKUP($C$4&amp;W$1,APMdata,'1 APM'!$BW172,FALSE)))</f>
        <v>0.69756716491622539</v>
      </c>
      <c r="X172" s="222">
        <f>IF($A172="Quarter",HLOOKUP("Quarter"&amp;X$1,APMdata,'1 APM'!$BW172,FALSE),IF($A172="Year to date",HLOOKUP("Year to date"&amp;X$1,APMdata,'1 APM'!$BW172,FALSE),HLOOKUP($C$4&amp;X$1,APMdata,'1 APM'!$BW172,FALSE)))</f>
        <v>0.6981160289043582</v>
      </c>
      <c r="Y172" s="222">
        <f>IF($A172="Quarter",HLOOKUP("Quarter"&amp;Y$1,APMdata,'1 APM'!$BW172,FALSE),IF($A172="Year to date",HLOOKUP("Year to date"&amp;Y$1,APMdata,'1 APM'!$BW172,FALSE),HLOOKUP($C$4&amp;Y$1,APMdata,'1 APM'!$BW172,FALSE)))</f>
        <v>0.69997791234883588</v>
      </c>
      <c r="Z172" s="222">
        <f>IF($A172="Quarter",HLOOKUP("Quarter"&amp;Z$1,APMdata,'1 APM'!$BW172,FALSE),IF($A172="Year to date",HLOOKUP("Year to date"&amp;Z$1,APMdata,'1 APM'!$BW172,FALSE),HLOOKUP($C$4&amp;Z$1,APMdata,'1 APM'!$BW172,FALSE)))</f>
        <v>0.69997791239999996</v>
      </c>
      <c r="AA172" s="222">
        <f>IF($A172="Quarter",HLOOKUP("Quarter"&amp;AA$1,APMdata,'1 APM'!$BW172,FALSE),IF($A172="Year to date",HLOOKUP("Year to date"&amp;AA$1,APMdata,'1 APM'!$BW172,FALSE),HLOOKUP($C$4&amp;AA$1,APMdata,'1 APM'!$BW172,FALSE)))</f>
        <v>0.70099912411646903</v>
      </c>
      <c r="AB172" s="222">
        <f>IF($A172="Quarter",HLOOKUP("Quarter"&amp;AB$1,APMdata,'1 APM'!$BW172,FALSE),IF($A172="Year to date",HLOOKUP("Year to date"&amp;AB$1,APMdata,'1 APM'!$BW172,FALSE),HLOOKUP($C$4&amp;AB$1,APMdata,'1 APM'!$BW172,FALSE)))</f>
        <v>0.70099912411646903</v>
      </c>
      <c r="AC172" s="222">
        <f>IF($A172="Quarter",HLOOKUP("Quarter"&amp;AC$1,APMdata,'1 APM'!$BW172,FALSE),IF($A172="Year to date",HLOOKUP("Year to date"&amp;AC$1,APMdata,'1 APM'!$BW172,FALSE),HLOOKUP($C$4&amp;AC$1,APMdata,'1 APM'!$BW172,FALSE)))</f>
        <v>0.70099912411646903</v>
      </c>
      <c r="AD172" s="222">
        <f>IF($A172="Quarter",HLOOKUP("Quarter"&amp;AD$1,APMdata,'1 APM'!$BW172,FALSE),IF($A172="Year to date",HLOOKUP("Year to date"&amp;AD$1,APMdata,'1 APM'!$BW172,FALSE),HLOOKUP($C$4&amp;AD$1,APMdata,'1 APM'!$BW172,FALSE)))</f>
        <v>0.70099912415633248</v>
      </c>
      <c r="AE172" s="222">
        <f>IF($A172="Quarter",HLOOKUP("Quarter"&amp;AE$1,APMdata,'1 APM'!$BW172,FALSE),IF($A172="Year to date",HLOOKUP("Year to date"&amp;AE$1,APMdata,'1 APM'!$BW172,FALSE),HLOOKUP($C$4&amp;AE$1,APMdata,'1 APM'!$BW172,FALSE)))</f>
        <v>0.69355058599999997</v>
      </c>
      <c r="AF172" s="222"/>
      <c r="AG172" s="212"/>
      <c r="AH172" s="222"/>
      <c r="AI172" s="212"/>
      <c r="AJ172" s="222"/>
      <c r="AK172" s="222"/>
      <c r="AL172" s="222"/>
      <c r="AM172" s="222"/>
      <c r="AN172" s="222"/>
      <c r="AO172" s="222"/>
      <c r="AP172" s="222"/>
      <c r="AQ172" s="222"/>
      <c r="AR172" s="222"/>
      <c r="AS172" s="222"/>
      <c r="AT172" s="222"/>
      <c r="AU172" s="222"/>
      <c r="AV172" s="222"/>
      <c r="AW172" s="222"/>
      <c r="AX172" s="223"/>
      <c r="AY172" s="223"/>
      <c r="AZ172" s="223"/>
      <c r="BA172" s="223"/>
      <c r="BB172" s="223"/>
      <c r="BC172" s="223"/>
      <c r="BD172" s="223"/>
      <c r="BE172" s="223"/>
      <c r="BF172" s="223"/>
      <c r="BG172" s="223"/>
      <c r="BH172" s="223"/>
      <c r="BI172" s="223"/>
      <c r="BJ172" s="223"/>
      <c r="BK172" s="223"/>
      <c r="BL172" s="223"/>
      <c r="BM172" s="223"/>
      <c r="BN172" s="223"/>
      <c r="BO172" s="223"/>
      <c r="BP172" s="223"/>
      <c r="BQ172" s="223"/>
      <c r="BR172" s="223"/>
      <c r="BS172" s="223"/>
      <c r="BT172" s="223"/>
      <c r="BU172" s="223"/>
      <c r="BV172" s="223"/>
      <c r="BW172">
        <v>172</v>
      </c>
    </row>
    <row r="173" spans="1:75" ht="12.75" customHeight="1">
      <c r="B173" s="180"/>
      <c r="C173" s="197" t="s">
        <v>288</v>
      </c>
      <c r="D173" s="186">
        <f>IF($A173="Quarter",HLOOKUP("Quarter"&amp;D$1,APMdata,'1 APM'!$BW173,FALSE),IF($A173="Year to date",HLOOKUP("Year to date"&amp;D$1,APMdata,'1 APM'!$BW173,FALSE),HLOOKUP($C$4&amp;D$1,APMdata,'1 APM'!$BW173,FALSE)))</f>
        <v>1148.896867060681</v>
      </c>
      <c r="E173" s="186">
        <f>IF($A173="Quarter",HLOOKUP("Quarter"&amp;E$1,APMdata,'1 APM'!$BW173,FALSE),IF($A173="Year to date",HLOOKUP("Year to date"&amp;E$1,APMdata,'1 APM'!$BW173,FALSE),HLOOKUP($C$4&amp;E$1,APMdata,'1 APM'!$BW173,FALSE)))</f>
        <v>553.95390080683137</v>
      </c>
      <c r="F173" s="186">
        <f>IF($A173="Quarter",HLOOKUP("Quarter"&amp;F$1,APMdata,'1 APM'!$BW173,FALSE),IF($A173="Year to date",HLOOKUP("Year to date"&amp;F$1,APMdata,'1 APM'!$BW173,FALSE),HLOOKUP($C$4&amp;F$1,APMdata,'1 APM'!$BW173,FALSE)))</f>
        <v>2471.3363342985331</v>
      </c>
      <c r="G173" s="186">
        <f>IF($A173="Quarter",HLOOKUP("Quarter"&amp;G$1,APMdata,'1 APM'!$BW173,FALSE),IF($A173="Year to date",HLOOKUP("Year to date"&amp;G$1,APMdata,'1 APM'!$BW173,FALSE),HLOOKUP($C$4&amp;G$1,APMdata,'1 APM'!$BW173,FALSE)))</f>
        <v>1850.5084231085805</v>
      </c>
      <c r="H173" s="186">
        <f>IF($A173="Quarter",HLOOKUP("Quarter"&amp;H$1,APMdata,'1 APM'!$BW173,FALSE),IF($A173="Year to date",HLOOKUP("Year to date"&amp;H$1,APMdata,'1 APM'!$BW173,FALSE),HLOOKUP($C$4&amp;H$1,APMdata,'1 APM'!$BW173,FALSE)))</f>
        <v>1242</v>
      </c>
      <c r="I173" s="186">
        <f>IF($A173="Quarter",HLOOKUP("Quarter"&amp;I$1,APMdata,'1 APM'!$BW173,FALSE),IF($A173="Year to date",HLOOKUP("Year to date"&amp;I$1,APMdata,'1 APM'!$BW173,FALSE),HLOOKUP($C$4&amp;I$1,APMdata,'1 APM'!$BW173,FALSE)))</f>
        <v>602.59767419263665</v>
      </c>
      <c r="J173" s="186">
        <f>IF($A173="Quarter",HLOOKUP("Quarter"&amp;J$1,APMdata,'1 APM'!$BW173,FALSE),IF($A173="Year to date",HLOOKUP("Year to date"&amp;J$1,APMdata,'1 APM'!$BW173,FALSE),HLOOKUP($C$4&amp;J$1,APMdata,'1 APM'!$BW173,FALSE)))</f>
        <v>2257.0078607946148</v>
      </c>
      <c r="K173" s="186">
        <f>IF($A173="Quarter",HLOOKUP("Quarter"&amp;K$1,APMdata,'1 APM'!$BW173,FALSE),IF($A173="Year to date",HLOOKUP("Year to date"&amp;K$1,APMdata,'1 APM'!$BW173,FALSE),HLOOKUP($C$4&amp;K$1,APMdata,'1 APM'!$BW173,FALSE)))</f>
        <v>1780.2881137597847</v>
      </c>
      <c r="L173" s="186">
        <f>IF($A173="Quarter",HLOOKUP("Quarter"&amp;L$1,APMdata,'1 APM'!$BW173,FALSE),IF($A173="Year to date",HLOOKUP("Year to date"&amp;L$1,APMdata,'1 APM'!$BW173,FALSE),HLOOKUP($C$4&amp;L$1,APMdata,'1 APM'!$BW173,FALSE)))</f>
        <v>1056.9708229630971</v>
      </c>
      <c r="M173" s="186">
        <f>IF($A173="Quarter",HLOOKUP("Quarter"&amp;M$1,APMdata,'1 APM'!$BW173,FALSE),IF($A173="Year to date",HLOOKUP("Year to date"&amp;M$1,APMdata,'1 APM'!$BW173,FALSE),HLOOKUP($C$4&amp;M$1,APMdata,'1 APM'!$BW173,FALSE)))</f>
        <v>582.72005577536061</v>
      </c>
      <c r="N173" s="186">
        <f>IF($A173="Quarter",HLOOKUP("Quarter"&amp;N$1,APMdata,'1 APM'!$BW173,FALSE),IF($A173="Year to date",HLOOKUP("Year to date"&amp;N$1,APMdata,'1 APM'!$BW173,FALSE),HLOOKUP($C$4&amp;N$1,APMdata,'1 APM'!$BW173,FALSE)))</f>
        <v>1504.2652583408178</v>
      </c>
      <c r="O173" s="186">
        <f>IF($A173="Quarter",HLOOKUP("Quarter"&amp;O$1,APMdata,'1 APM'!$BW173,FALSE),IF($A173="Year to date",HLOOKUP("Year to date"&amp;O$1,APMdata,'1 APM'!$BW173,FALSE),HLOOKUP($C$4&amp;O$1,APMdata,'1 APM'!$BW173,FALSE)))</f>
        <v>1120.1666621707409</v>
      </c>
      <c r="P173" s="186">
        <f>IF($A173="Quarter",HLOOKUP("Quarter"&amp;P$1,APMdata,'1 APM'!$BW173,FALSE),IF($A173="Year to date",HLOOKUP("Year to date"&amp;P$1,APMdata,'1 APM'!$BW173,FALSE),HLOOKUP($C$4&amp;P$1,APMdata,'1 APM'!$BW173,FALSE)))</f>
        <v>830.21309838242712</v>
      </c>
      <c r="Q173" s="186">
        <f>IF($A173="Quarter",HLOOKUP("Quarter"&amp;Q$1,APMdata,'1 APM'!$BW173,FALSE),IF($A173="Year to date",HLOOKUP("Year to date"&amp;Q$1,APMdata,'1 APM'!$BW173,FALSE),HLOOKUP($C$4&amp;Q$1,APMdata,'1 APM'!$BW173,FALSE)))</f>
        <v>440.05788736116597</v>
      </c>
      <c r="R173" s="186">
        <f>IF($A173="Quarter",HLOOKUP("Quarter"&amp;R$1,APMdata,'1 APM'!$BW173,FALSE),IF($A173="Year to date",HLOOKUP("Year to date"&amp;R$1,APMdata,'1 APM'!$BW173,FALSE),HLOOKUP($C$4&amp;R$1,APMdata,'1 APM'!$BW173,FALSE)))</f>
        <v>1316.4437362516915</v>
      </c>
      <c r="S173" s="186">
        <f>IF($A173="Quarter",HLOOKUP("Quarter"&amp;S$1,APMdata,'1 APM'!$BW173,FALSE),IF($A173="Year to date",HLOOKUP("Year to date"&amp;S$1,APMdata,'1 APM'!$BW173,FALSE),HLOOKUP($C$4&amp;S$1,APMdata,'1 APM'!$BW173,FALSE)))</f>
        <v>898.49982718293745</v>
      </c>
      <c r="T173" s="186">
        <f>IF($A173="Quarter",HLOOKUP("Quarter"&amp;T$1,APMdata,'1 APM'!$BW173,FALSE),IF($A173="Year to date",HLOOKUP("Year to date"&amp;T$1,APMdata,'1 APM'!$BW173,FALSE),HLOOKUP($C$4&amp;T$1,APMdata,'1 APM'!$BW173,FALSE)))</f>
        <v>599.60809539001184</v>
      </c>
      <c r="U173" s="186">
        <f>IF($A173="Quarter",HLOOKUP("Quarter"&amp;U$1,APMdata,'1 APM'!$BW173,FALSE),IF($A173="Year to date",HLOOKUP("Year to date"&amp;U$1,APMdata,'1 APM'!$BW173,FALSE),HLOOKUP($C$4&amp;U$1,APMdata,'1 APM'!$BW173,FALSE)))</f>
        <v>365.76787478372665</v>
      </c>
      <c r="V173" s="186">
        <f>IF($A173="Quarter",HLOOKUP("Quarter"&amp;V$1,APMdata,'1 APM'!$BW173,FALSE),IF($A173="Year to date",HLOOKUP("Year to date"&amp;V$1,APMdata,'1 APM'!$BW173,FALSE),HLOOKUP($C$4&amp;V$1,APMdata,'1 APM'!$BW173,FALSE)))</f>
        <v>1385.0433464689233</v>
      </c>
      <c r="W173" s="186">
        <f>IF($A173="Quarter",HLOOKUP("Quarter"&amp;W$1,APMdata,'1 APM'!$BW173,FALSE),IF($A173="Year to date",HLOOKUP("Year to date"&amp;W$1,APMdata,'1 APM'!$BW173,FALSE),HLOOKUP($C$4&amp;W$1,APMdata,'1 APM'!$BW173,FALSE)))</f>
        <v>1043.5044942493485</v>
      </c>
      <c r="X173" s="186">
        <f>IF($A173="Quarter",HLOOKUP("Quarter"&amp;X$1,APMdata,'1 APM'!$BW173,FALSE),IF($A173="Year to date",HLOOKUP("Year to date"&amp;X$1,APMdata,'1 APM'!$BW173,FALSE),HLOOKUP($C$4&amp;X$1,APMdata,'1 APM'!$BW173,FALSE)))</f>
        <v>652.96270076669873</v>
      </c>
      <c r="Y173" s="186">
        <f>IF($A173="Quarter",HLOOKUP("Quarter"&amp;Y$1,APMdata,'1 APM'!$BW173,FALSE),IF($A173="Year to date",HLOOKUP("Year to date"&amp;Y$1,APMdata,'1 APM'!$BW173,FALSE),HLOOKUP($C$4&amp;Y$1,APMdata,'1 APM'!$BW173,FALSE)))</f>
        <v>299.88601577498065</v>
      </c>
      <c r="Z173" s="186">
        <f>IF($A173="Quarter",HLOOKUP("Quarter"&amp;Z$1,APMdata,'1 APM'!$BW173,FALSE),IF($A173="Year to date",HLOOKUP("Year to date"&amp;Z$1,APMdata,'1 APM'!$BW173,FALSE),HLOOKUP($C$4&amp;Z$1,APMdata,'1 APM'!$BW173,FALSE)))</f>
        <v>1108.1492853707143</v>
      </c>
      <c r="AA173" s="186">
        <f>IF($A173="Quarter",HLOOKUP("Quarter"&amp;AA$1,APMdata,'1 APM'!$BW173,FALSE),IF($A173="Year to date",HLOOKUP("Year to date"&amp;AA$1,APMdata,'1 APM'!$BW173,FALSE),HLOOKUP($C$4&amp;AA$1,APMdata,'1 APM'!$BW173,FALSE)))</f>
        <v>787.53593009956614</v>
      </c>
      <c r="AB173" s="186">
        <f>IF($A173="Quarter",HLOOKUP("Quarter"&amp;AB$1,APMdata,'1 APM'!$BW173,FALSE),IF($A173="Year to date",HLOOKUP("Year to date"&amp;AB$1,APMdata,'1 APM'!$BW173,FALSE),HLOOKUP($C$4&amp;AB$1,APMdata,'1 APM'!$BW173,FALSE)))</f>
        <v>486.23131455035985</v>
      </c>
      <c r="AC173" s="186">
        <f>IF($A173="Quarter",HLOOKUP("Quarter"&amp;AC$1,APMdata,'1 APM'!$BW173,FALSE),IF($A173="Year to date",HLOOKUP("Year to date"&amp;AC$1,APMdata,'1 APM'!$BW173,FALSE),HLOOKUP($C$4&amp;AC$1,APMdata,'1 APM'!$BW173,FALSE)))</f>
        <v>183.30192588806312</v>
      </c>
      <c r="AD173" s="186">
        <f>IF($A173="Quarter",HLOOKUP("Quarter"&amp;AD$1,APMdata,'1 APM'!$BW173,FALSE),IF($A173="Year to date",HLOOKUP("Year to date"&amp;AD$1,APMdata,'1 APM'!$BW173,FALSE),HLOOKUP($C$4&amp;AD$1,APMdata,'1 APM'!$BW173,FALSE)))</f>
        <v>1338.4058728375724</v>
      </c>
      <c r="AE173" s="186">
        <f>IF($A173="Quarter",HLOOKUP("Quarter"&amp;AE$1,APMdata,'1 APM'!$BW173,FALSE),IF($A173="Year to date",HLOOKUP("Year to date"&amp;AE$1,APMdata,'1 APM'!$BW173,FALSE),HLOOKUP($C$4&amp;AE$1,APMdata,'1 APM'!$BW173,FALSE)))</f>
        <v>1126.3834231017081</v>
      </c>
      <c r="AF173" s="186"/>
      <c r="AG173" s="186"/>
      <c r="AH173" s="186"/>
      <c r="AI173" s="186"/>
      <c r="AJ173" s="186"/>
      <c r="AK173" s="186"/>
      <c r="AL173" s="186"/>
      <c r="AM173" s="186"/>
      <c r="AN173" s="186"/>
      <c r="AO173" s="186"/>
      <c r="AP173" s="186"/>
      <c r="AQ173" s="186"/>
      <c r="AR173" s="186"/>
      <c r="AS173" s="186"/>
      <c r="AT173" s="186"/>
      <c r="AU173" s="186"/>
      <c r="AV173" s="186"/>
      <c r="AW173" s="186"/>
      <c r="AX173" s="214"/>
      <c r="AY173" s="214"/>
      <c r="AZ173" s="214"/>
      <c r="BA173" s="214"/>
      <c r="BB173" s="214"/>
      <c r="BC173" s="214"/>
      <c r="BD173" s="214"/>
      <c r="BE173" s="214"/>
      <c r="BF173" s="214"/>
      <c r="BG173" s="214"/>
      <c r="BH173" s="214"/>
      <c r="BI173" s="214"/>
      <c r="BJ173" s="214"/>
      <c r="BK173" s="214"/>
      <c r="BL173" s="214"/>
      <c r="BM173" s="214"/>
      <c r="BN173" s="214"/>
      <c r="BO173" s="214"/>
      <c r="BP173" s="214"/>
      <c r="BQ173" s="214"/>
      <c r="BR173" s="214"/>
      <c r="BS173" s="214"/>
      <c r="BT173" s="214"/>
      <c r="BU173" s="214"/>
      <c r="BV173" s="214"/>
      <c r="BW173">
        <v>173</v>
      </c>
    </row>
    <row r="174" spans="1:75" ht="12.75" customHeight="1">
      <c r="B174" s="180"/>
      <c r="C174" s="204" t="s">
        <v>285</v>
      </c>
      <c r="D174" s="190">
        <f>IF($A174="Quarter",HLOOKUP("Quarter"&amp;D$1,APMdata,'1 APM'!$BW174,FALSE),IF($A174="Year to date",HLOOKUP("Year to date"&amp;D$1,APMdata,'1 APM'!$BW174,FALSE),HLOOKUP($C$4&amp;D$1,APMdata,'1 APM'!$BW174,FALSE)))</f>
        <v>135860724</v>
      </c>
      <c r="E174" s="190">
        <f>IF($A174="Quarter",HLOOKUP("Quarter"&amp;E$1,APMdata,'1 APM'!$BW174,FALSE),IF($A174="Year to date",HLOOKUP("Year to date"&amp;E$1,APMdata,'1 APM'!$BW174,FALSE),HLOOKUP($C$4&amp;E$1,APMdata,'1 APM'!$BW174,FALSE)))</f>
        <v>135860724</v>
      </c>
      <c r="F174" s="190">
        <f>IF($A174="Quarter",HLOOKUP("Quarter"&amp;F$1,APMdata,'1 APM'!$BW174,FALSE),IF($A174="Year to date",HLOOKUP("Year to date"&amp;F$1,APMdata,'1 APM'!$BW174,FALSE),HLOOKUP($C$4&amp;F$1,APMdata,'1 APM'!$BW174,FALSE)))</f>
        <v>135860724</v>
      </c>
      <c r="G174" s="190">
        <f>IF($A174="Quarter",HLOOKUP("Quarter"&amp;G$1,APMdata,'1 APM'!$BW174,FALSE),IF($A174="Year to date",HLOOKUP("Year to date"&amp;G$1,APMdata,'1 APM'!$BW174,FALSE),HLOOKUP($C$4&amp;G$1,APMdata,'1 APM'!$BW174,FALSE)))</f>
        <v>135860724</v>
      </c>
      <c r="H174" s="190">
        <f>IF($A174="Quarter",HLOOKUP("Quarter"&amp;H$1,APMdata,'1 APM'!$BW174,FALSE),IF($A174="Year to date",HLOOKUP("Year to date"&amp;H$1,APMdata,'1 APM'!$BW174,FALSE),HLOOKUP($C$4&amp;H$1,APMdata,'1 APM'!$BW174,FALSE)))</f>
        <v>135860724</v>
      </c>
      <c r="I174" s="190">
        <f>IF($A174="Quarter",HLOOKUP("Quarter"&amp;I$1,APMdata,'1 APM'!$BW174,FALSE),IF($A174="Year to date",HLOOKUP("Year to date"&amp;I$1,APMdata,'1 APM'!$BW174,FALSE),HLOOKUP($C$4&amp;I$1,APMdata,'1 APM'!$BW174,FALSE)))</f>
        <v>135860724</v>
      </c>
      <c r="J174" s="190">
        <f>IF($A174="Quarter",HLOOKUP("Quarter"&amp;J$1,APMdata,'1 APM'!$BW174,FALSE),IF($A174="Year to date",HLOOKUP("Year to date"&amp;J$1,APMdata,'1 APM'!$BW174,FALSE),HLOOKUP($C$4&amp;J$1,APMdata,'1 APM'!$BW174,FALSE)))</f>
        <v>0</v>
      </c>
      <c r="K174" s="190">
        <f>IF($A174="Quarter",HLOOKUP("Quarter"&amp;K$1,APMdata,'1 APM'!$BW174,FALSE),IF($A174="Year to date",HLOOKUP("Year to date"&amp;K$1,APMdata,'1 APM'!$BW174,FALSE),HLOOKUP($C$4&amp;K$1,APMdata,'1 APM'!$BW174,FALSE)))</f>
        <v>115829789</v>
      </c>
      <c r="L174" s="190">
        <f>IF($A174="Quarter",HLOOKUP("Quarter"&amp;L$1,APMdata,'1 APM'!$BW174,FALSE),IF($A174="Year to date",HLOOKUP("Year to date"&amp;L$1,APMdata,'1 APM'!$BW174,FALSE),HLOOKUP($C$4&amp;L$1,APMdata,'1 APM'!$BW174,FALSE)))</f>
        <v>115829789</v>
      </c>
      <c r="M174" s="190">
        <f>IF($A174="Quarter",HLOOKUP("Quarter"&amp;M$1,APMdata,'1 APM'!$BW174,FALSE),IF($A174="Year to date",HLOOKUP("Year to date"&amp;M$1,APMdata,'1 APM'!$BW174,FALSE),HLOOKUP($C$4&amp;M$1,APMdata,'1 APM'!$BW174,FALSE)))</f>
        <v>115829789</v>
      </c>
      <c r="N174" s="190">
        <f>IF($A174="Quarter",HLOOKUP("Quarter"&amp;N$1,APMdata,'1 APM'!$BW174,FALSE),IF($A174="Year to date",HLOOKUP("Year to date"&amp;N$1,APMdata,'1 APM'!$BW174,FALSE),HLOOKUP($C$4&amp;N$1,APMdata,'1 APM'!$BW174,FALSE)))</f>
        <v>115829789</v>
      </c>
      <c r="O174" s="190">
        <f>IF($A174="Quarter",HLOOKUP("Quarter"&amp;O$1,APMdata,'1 APM'!$BW174,FALSE),IF($A174="Year to date",HLOOKUP("Year to date"&amp;O$1,APMdata,'1 APM'!$BW174,FALSE),HLOOKUP($C$4&amp;O$1,APMdata,'1 APM'!$BW174,FALSE)))</f>
        <v>115829789</v>
      </c>
      <c r="P174" s="190">
        <f>IF($A174="Quarter",HLOOKUP("Quarter"&amp;P$1,APMdata,'1 APM'!$BW174,FALSE),IF($A174="Year to date",HLOOKUP("Year to date"&amp;P$1,APMdata,'1 APM'!$BW174,FALSE),HLOOKUP($C$4&amp;P$1,APMdata,'1 APM'!$BW174,FALSE)))</f>
        <v>115829789</v>
      </c>
      <c r="Q174" s="190">
        <f>IF($A174="Quarter",HLOOKUP("Quarter"&amp;Q$1,APMdata,'1 APM'!$BW174,FALSE),IF($A174="Year to date",HLOOKUP("Year to date"&amp;Q$1,APMdata,'1 APM'!$BW174,FALSE),HLOOKUP($C$4&amp;Q$1,APMdata,'1 APM'!$BW174,FALSE)))</f>
        <v>115829789</v>
      </c>
      <c r="R174" s="190">
        <f>IF($A174="Quarter",HLOOKUP("Quarter"&amp;R$1,APMdata,'1 APM'!$BW174,FALSE),IF($A174="Year to date",HLOOKUP("Year to date"&amp;R$1,APMdata,'1 APM'!$BW174,FALSE),HLOOKUP($C$4&amp;R$1,APMdata,'1 APM'!$BW174,FALSE)))</f>
        <v>115829789</v>
      </c>
      <c r="S174" s="190">
        <f>IF($A174="Quarter",HLOOKUP("Quarter"&amp;S$1,APMdata,'1 APM'!$BW174,FALSE),IF($A174="Year to date",HLOOKUP("Year to date"&amp;S$1,APMdata,'1 APM'!$BW174,FALSE),HLOOKUP($C$4&amp;S$1,APMdata,'1 APM'!$BW174,FALSE)))</f>
        <v>115829789</v>
      </c>
      <c r="T174" s="190">
        <f>IF($A174="Quarter",HLOOKUP("Quarter"&amp;T$1,APMdata,'1 APM'!$BW174,FALSE),IF($A174="Year to date",HLOOKUP("Year to date"&amp;T$1,APMdata,'1 APM'!$BW174,FALSE),HLOOKUP($C$4&amp;T$1,APMdata,'1 APM'!$BW174,FALSE)))</f>
        <v>115829789</v>
      </c>
      <c r="U174" s="190">
        <f>IF($A174="Quarter",HLOOKUP("Quarter"&amp;U$1,APMdata,'1 APM'!$BW174,FALSE),IF($A174="Year to date",HLOOKUP("Year to date"&amp;U$1,APMdata,'1 APM'!$BW174,FALSE),HLOOKUP($C$4&amp;U$1,APMdata,'1 APM'!$BW174,FALSE)))</f>
        <v>115829789</v>
      </c>
      <c r="V174" s="190">
        <f>IF($A174="Quarter",HLOOKUP("Quarter"&amp;V$1,APMdata,'1 APM'!$BW174,FALSE),IF($A174="Year to date",HLOOKUP("Year to date"&amp;V$1,APMdata,'1 APM'!$BW174,FALSE),HLOOKUP($C$4&amp;V$1,APMdata,'1 APM'!$BW174,FALSE)))</f>
        <v>115829789</v>
      </c>
      <c r="W174" s="190">
        <f>IF($A174="Quarter",HLOOKUP("Quarter"&amp;W$1,APMdata,'1 APM'!$BW174,FALSE),IF($A174="Year to date",HLOOKUP("Year to date"&amp;W$1,APMdata,'1 APM'!$BW174,FALSE),HLOOKUP($C$4&amp;W$1,APMdata,'1 APM'!$BW174,FALSE)))</f>
        <v>115829789</v>
      </c>
      <c r="X174" s="190">
        <f>IF($A174="Quarter",HLOOKUP("Quarter"&amp;X$1,APMdata,'1 APM'!$BW174,FALSE),IF($A174="Year to date",HLOOKUP("Year to date"&amp;X$1,APMdata,'1 APM'!$BW174,FALSE),HLOOKUP($C$4&amp;X$1,APMdata,'1 APM'!$BW174,FALSE)))</f>
        <v>115829789</v>
      </c>
      <c r="Y174" s="190">
        <f>IF($A174="Quarter",HLOOKUP("Quarter"&amp;Y$1,APMdata,'1 APM'!$BW174,FALSE),IF($A174="Year to date",HLOOKUP("Year to date"&amp;Y$1,APMdata,'1 APM'!$BW174,FALSE),HLOOKUP($C$4&amp;Y$1,APMdata,'1 APM'!$BW174,FALSE)))</f>
        <v>115829789</v>
      </c>
      <c r="Z174" s="190">
        <f>IF($A174="Quarter",HLOOKUP("Quarter"&amp;Z$1,APMdata,'1 APM'!$BW174,FALSE),IF($A174="Year to date",HLOOKUP("Year to date"&amp;Z$1,APMdata,'1 APM'!$BW174,FALSE),HLOOKUP($C$4&amp;Z$1,APMdata,'1 APM'!$BW174,FALSE)))</f>
        <v>115829789</v>
      </c>
      <c r="AA174" s="190">
        <f>IF($A174="Quarter",HLOOKUP("Quarter"&amp;AA$1,APMdata,'1 APM'!$BW174,FALSE),IF($A174="Year to date",HLOOKUP("Year to date"&amp;AA$1,APMdata,'1 APM'!$BW174,FALSE),HLOOKUP($C$4&amp;AA$1,APMdata,'1 APM'!$BW174,FALSE)))</f>
        <v>115829789</v>
      </c>
      <c r="AB174" s="190">
        <f>IF($A174="Quarter",HLOOKUP("Quarter"&amp;AB$1,APMdata,'1 APM'!$BW174,FALSE),IF($A174="Year to date",HLOOKUP("Year to date"&amp;AB$1,APMdata,'1 APM'!$BW174,FALSE),HLOOKUP($C$4&amp;AB$1,APMdata,'1 APM'!$BW174,FALSE)))</f>
        <v>115829789</v>
      </c>
      <c r="AC174" s="190">
        <f>IF($A174="Quarter",HLOOKUP("Quarter"&amp;AC$1,APMdata,'1 APM'!$BW174,FALSE),IF($A174="Year to date",HLOOKUP("Year to date"&amp;AC$1,APMdata,'1 APM'!$BW174,FALSE),HLOOKUP($C$4&amp;AC$1,APMdata,'1 APM'!$BW174,FALSE)))</f>
        <v>115829789</v>
      </c>
      <c r="AD174" s="190">
        <f>IF($A174="Quarter",HLOOKUP("Quarter"&amp;AD$1,APMdata,'1 APM'!$BW174,FALSE),IF($A174="Year to date",HLOOKUP("Year to date"&amp;AD$1,APMdata,'1 APM'!$BW174,FALSE),HLOOKUP($C$4&amp;AD$1,APMdata,'1 APM'!$BW174,FALSE)))</f>
        <v>115829789</v>
      </c>
      <c r="AE174" s="190">
        <f>IF($A174="Quarter",HLOOKUP("Quarter"&amp;AE$1,APMdata,'1 APM'!$BW174,FALSE),IF($A174="Year to date",HLOOKUP("Year to date"&amp;AE$1,APMdata,'1 APM'!$BW174,FALSE),HLOOKUP($C$4&amp;AE$1,APMdata,'1 APM'!$BW174,FALSE)))</f>
        <v>115829789</v>
      </c>
      <c r="AF174" s="190"/>
      <c r="AG174" s="190"/>
      <c r="AH174" s="190"/>
      <c r="AI174" s="190"/>
      <c r="AJ174" s="190"/>
      <c r="AK174" s="190"/>
      <c r="AL174" s="190"/>
      <c r="AM174" s="190"/>
      <c r="AN174" s="190"/>
      <c r="AO174" s="190"/>
      <c r="AP174" s="190"/>
      <c r="AQ174" s="190"/>
      <c r="AR174" s="190"/>
      <c r="AS174" s="190"/>
      <c r="AT174" s="190"/>
      <c r="AU174" s="190"/>
      <c r="AV174" s="190"/>
      <c r="AW174" s="190"/>
      <c r="AX174" s="215"/>
      <c r="AY174" s="215"/>
      <c r="AZ174" s="215"/>
      <c r="BA174" s="215"/>
      <c r="BB174" s="215"/>
      <c r="BC174" s="215"/>
      <c r="BD174" s="215"/>
      <c r="BE174" s="215"/>
      <c r="BF174" s="215"/>
      <c r="BG174" s="215"/>
      <c r="BH174" s="215"/>
      <c r="BI174" s="215"/>
      <c r="BJ174" s="215"/>
      <c r="BK174" s="215"/>
      <c r="BL174" s="215"/>
      <c r="BM174" s="215"/>
      <c r="BN174" s="215"/>
      <c r="BO174" s="215"/>
      <c r="BP174" s="215"/>
      <c r="BQ174" s="215"/>
      <c r="BR174" s="215"/>
      <c r="BS174" s="215"/>
      <c r="BT174" s="215"/>
      <c r="BU174" s="215"/>
      <c r="BV174" s="215"/>
      <c r="BW174">
        <v>174</v>
      </c>
    </row>
    <row r="175" spans="1:75" ht="12.75" customHeight="1" thickBot="1">
      <c r="B175" s="232" t="s">
        <v>937</v>
      </c>
      <c r="C175" s="266" t="s">
        <v>289</v>
      </c>
      <c r="D175" s="219">
        <f>IF($A175="Quarter",HLOOKUP("Quarter"&amp;D$1,APMdata,'1 APM'!$BW175,FALSE),IF($A175="Year to date",HLOOKUP("Year to date"&amp;D$1,APMdata,'1 APM'!$BW175,FALSE),HLOOKUP($C$4&amp;D$1,APMdata,'1 APM'!$BW175,FALSE)))</f>
        <v>8.4564312130463897</v>
      </c>
      <c r="E175" s="219">
        <f>IF($A175="Quarter",HLOOKUP("Quarter"&amp;E$1,APMdata,'1 APM'!$BW175,FALSE),IF($A175="Year to date",HLOOKUP("Year to date"&amp;E$1,APMdata,'1 APM'!$BW175,FALSE),HLOOKUP($C$4&amp;E$1,APMdata,'1 APM'!$BW175,FALSE)))</f>
        <v>4.0773660296910483</v>
      </c>
      <c r="F175" s="219">
        <f>IF($A175="Quarter",HLOOKUP("Quarter"&amp;F$1,APMdata,'1 APM'!$BW175,FALSE),IF($A175="Year to date",HLOOKUP("Year to date"&amp;F$1,APMdata,'1 APM'!$BW175,FALSE),HLOOKUP($C$4&amp;F$1,APMdata,'1 APM'!$BW175,FALSE)))</f>
        <v>18.190219082731613</v>
      </c>
      <c r="G175" s="219">
        <f>IF($A175="Quarter",HLOOKUP("Quarter"&amp;G$1,APMdata,'1 APM'!$BW175,FALSE),IF($A175="Year to date",HLOOKUP("Year to date"&amp;G$1,APMdata,'1 APM'!$BW175,FALSE),HLOOKUP($C$4&amp;G$1,APMdata,'1 APM'!$BW175,FALSE)))</f>
        <v>13.620628306887136</v>
      </c>
      <c r="H175" s="219">
        <f>IF($A175="Quarter",HLOOKUP("Quarter"&amp;H$1,APMdata,'1 APM'!$BW175,FALSE),IF($A175="Year to date",HLOOKUP("Year to date"&amp;H$1,APMdata,'1 APM'!$BW175,FALSE),HLOOKUP($C$4&amp;H$1,APMdata,'1 APM'!$BW175,FALSE)))</f>
        <v>9.1432800000000007</v>
      </c>
      <c r="I175" s="219">
        <f>IF($A175="Quarter",HLOOKUP("Quarter"&amp;I$1,APMdata,'1 APM'!$BW175,FALSE),IF($A175="Year to date",HLOOKUP("Year to date"&amp;I$1,APMdata,'1 APM'!$BW175,FALSE),HLOOKUP($C$4&amp;I$1,APMdata,'1 APM'!$BW175,FALSE)))</f>
        <v>4.4354075000559883</v>
      </c>
      <c r="J175" s="219">
        <f>IF($A175="Quarter",HLOOKUP("Quarter"&amp;J$1,APMdata,'1 APM'!$BW175,FALSE),IF($A175="Year to date",HLOOKUP("Year to date"&amp;J$1,APMdata,'1 APM'!$BW175,FALSE),HLOOKUP($C$4&amp;J$1,APMdata,'1 APM'!$BW175,FALSE)))</f>
        <v>19.074955773482202</v>
      </c>
      <c r="K175" s="219">
        <f>IF($A175="Quarter",HLOOKUP("Quarter"&amp;K$1,APMdata,'1 APM'!$BW175,FALSE),IF($A175="Year to date",HLOOKUP("Year to date"&amp;K$1,APMdata,'1 APM'!$BW175,FALSE),HLOOKUP($C$4&amp;K$1,APMdata,'1 APM'!$BW175,FALSE)))</f>
        <v>15.369864083580302</v>
      </c>
      <c r="L175" s="219">
        <f>IF($A175="Quarter",HLOOKUP("Quarter"&amp;L$1,APMdata,'1 APM'!$BW175,FALSE),IF($A175="Year to date",HLOOKUP("Year to date"&amp;L$1,APMdata,'1 APM'!$BW175,FALSE),HLOOKUP($C$4&amp;L$1,APMdata,'1 APM'!$BW175,FALSE)))</f>
        <v>9.1252071862368425</v>
      </c>
      <c r="M175" s="219">
        <f>IF($A175="Quarter",HLOOKUP("Quarter"&amp;M$1,APMdata,'1 APM'!$BW175,FALSE),IF($A175="Year to date",HLOOKUP("Year to date"&amp;M$1,APMdata,'1 APM'!$BW175,FALSE),HLOOKUP($C$4&amp;M$1,APMdata,'1 APM'!$BW175,FALSE)))</f>
        <v>5.0308306766868114</v>
      </c>
      <c r="N175" s="219">
        <f>IF($A175="Quarter",HLOOKUP("Quarter"&amp;N$1,APMdata,'1 APM'!$BW175,FALSE),IF($A175="Year to date",HLOOKUP("Year to date"&amp;N$1,APMdata,'1 APM'!$BW175,FALSE),HLOOKUP($C$4&amp;N$1,APMdata,'1 APM'!$BW175,FALSE)))</f>
        <v>12.986860041166247</v>
      </c>
      <c r="O175" s="219">
        <f>IF($A175="Quarter",HLOOKUP("Quarter"&amp;O$1,APMdata,'1 APM'!$BW175,FALSE),IF($A175="Year to date",HLOOKUP("Year to date"&amp;O$1,APMdata,'1 APM'!$BW175,FALSE),HLOOKUP($C$4&amp;O$1,APMdata,'1 APM'!$BW175,FALSE)))</f>
        <v>9.6707994708575438</v>
      </c>
      <c r="P175" s="219">
        <f>IF($A175="Quarter",HLOOKUP("Quarter"&amp;P$1,APMdata,'1 APM'!$BW175,FALSE),IF($A175="Year to date",HLOOKUP("Year to date"&amp;P$1,APMdata,'1 APM'!$BW175,FALSE),HLOOKUP($C$4&amp;P$1,APMdata,'1 APM'!$BW175,FALSE)))</f>
        <v>7.167526640167039</v>
      </c>
      <c r="Q175" s="219">
        <f>IF($A175="Quarter",HLOOKUP("Quarter"&amp;Q$1,APMdata,'1 APM'!$BW175,FALSE),IF($A175="Year to date",HLOOKUP("Year to date"&amp;Q$1,APMdata,'1 APM'!$BW175,FALSE),HLOOKUP($C$4&amp;Q$1,APMdata,'1 APM'!$BW175,FALSE)))</f>
        <v>3.7991771474362777</v>
      </c>
      <c r="R175" s="219">
        <f>IF($A175="Quarter",HLOOKUP("Quarter"&amp;R$1,APMdata,'1 APM'!$BW175,FALSE),IF($A175="Year to date",HLOOKUP("Year to date"&amp;R$1,APMdata,'1 APM'!$BW175,FALSE),HLOOKUP($C$4&amp;R$1,APMdata,'1 APM'!$BW175,FALSE)))</f>
        <v>11.365329658432607</v>
      </c>
      <c r="S175" s="219">
        <f>IF($A175="Quarter",HLOOKUP("Quarter"&amp;S$1,APMdata,'1 APM'!$BW175,FALSE),IF($A175="Year to date",HLOOKUP("Year to date"&amp;S$1,APMdata,'1 APM'!$BW175,FALSE),HLOOKUP($C$4&amp;S$1,APMdata,'1 APM'!$BW175,FALSE)))</f>
        <v>7.7570703956210902</v>
      </c>
      <c r="T175" s="219">
        <f>IF($A175="Quarter",HLOOKUP("Quarter"&amp;T$1,APMdata,'1 APM'!$BW175,FALSE),IF($A175="Year to date",HLOOKUP("Year to date"&amp;T$1,APMdata,'1 APM'!$BW175,FALSE),HLOOKUP($C$4&amp;T$1,APMdata,'1 APM'!$BW175,FALSE)))</f>
        <v>5.1766311634221474</v>
      </c>
      <c r="U175" s="219">
        <f>IF($A175="Quarter",HLOOKUP("Quarter"&amp;U$1,APMdata,'1 APM'!$BW175,FALSE),IF($A175="Year to date",HLOOKUP("Year to date"&amp;U$1,APMdata,'1 APM'!$BW175,FALSE),HLOOKUP($C$4&amp;U$1,APMdata,'1 APM'!$BW175,FALSE)))</f>
        <v>3.1578048958003939</v>
      </c>
      <c r="V175" s="219">
        <f>IF($A175="Quarter",HLOOKUP("Quarter"&amp;V$1,APMdata,'1 APM'!$BW175,FALSE),IF($A175="Year to date",HLOOKUP("Year to date"&amp;V$1,APMdata,'1 APM'!$BW175,FALSE),HLOOKUP($C$4&amp;V$1,APMdata,'1 APM'!$BW175,FALSE)))</f>
        <v>11.95757463107287</v>
      </c>
      <c r="W175" s="219">
        <f>IF($A175="Quarter",HLOOKUP("Quarter"&amp;W$1,APMdata,'1 APM'!$BW175,FALSE),IF($A175="Year to date",HLOOKUP("Year to date"&amp;W$1,APMdata,'1 APM'!$BW175,FALSE),HLOOKUP($C$4&amp;W$1,APMdata,'1 APM'!$BW175,FALSE)))</f>
        <v>9.0089475536327566</v>
      </c>
      <c r="X175" s="219">
        <f>IF($A175="Quarter",HLOOKUP("Quarter"&amp;X$1,APMdata,'1 APM'!$BW175,FALSE),IF($A175="Year to date",HLOOKUP("Year to date"&amp;X$1,APMdata,'1 APM'!$BW175,FALSE),HLOOKUP($C$4&amp;X$1,APMdata,'1 APM'!$BW175,FALSE)))</f>
        <v>5.6372605562347928</v>
      </c>
      <c r="Y175" s="219">
        <f>IF($A175="Quarter",HLOOKUP("Quarter"&amp;Y$1,APMdata,'1 APM'!$BW175,FALSE),IF($A175="Year to date",HLOOKUP("Year to date"&amp;Y$1,APMdata,'1 APM'!$BW175,FALSE),HLOOKUP($C$4&amp;Y$1,APMdata,'1 APM'!$BW175,FALSE)))</f>
        <v>2.5890232414649454</v>
      </c>
      <c r="Z175" s="219">
        <f>IF($A175="Quarter",HLOOKUP("Quarter"&amp;Z$1,APMdata,'1 APM'!$BW175,FALSE),IF($A175="Year to date",HLOOKUP("Year to date"&amp;Z$1,APMdata,'1 APM'!$BW175,FALSE),HLOOKUP($C$4&amp;Z$1,APMdata,'1 APM'!$BW175,FALSE)))</f>
        <v>9.5670491584053075</v>
      </c>
      <c r="AA175" s="219">
        <f>IF($A175="Quarter",HLOOKUP("Quarter"&amp;AA$1,APMdata,'1 APM'!$BW175,FALSE),IF($A175="Year to date",HLOOKUP("Year to date"&amp;AA$1,APMdata,'1 APM'!$BW175,FALSE),HLOOKUP($C$4&amp;AA$1,APMdata,'1 APM'!$BW175,FALSE)))</f>
        <v>6.7990793810352717</v>
      </c>
      <c r="AB175" s="219">
        <f>IF($A175="Quarter",HLOOKUP("Quarter"&amp;AB$1,APMdata,'1 APM'!$BW175,FALSE),IF($A175="Year to date",HLOOKUP("Year to date"&amp;AB$1,APMdata,'1 APM'!$BW175,FALSE),HLOOKUP($C$4&amp;AB$1,APMdata,'1 APM'!$BW175,FALSE)))</f>
        <v>4.1978088602955141</v>
      </c>
      <c r="AC175" s="219">
        <f>IF($A175="Quarter",HLOOKUP("Quarter"&amp;AC$1,APMdata,'1 APM'!$BW175,FALSE),IF($A175="Year to date",HLOOKUP("Year to date"&amp;AC$1,APMdata,'1 APM'!$BW175,FALSE),HLOOKUP($C$4&amp;AC$1,APMdata,'1 APM'!$BW175,FALSE)))</f>
        <v>1.5825110920996595</v>
      </c>
      <c r="AD175" s="219">
        <f>IF($A175="Quarter",HLOOKUP("Quarter"&amp;AD$1,APMdata,'1 APM'!$BW175,FALSE),IF($A175="Year to date",HLOOKUP("Year to date"&amp;AD$1,APMdata,'1 APM'!$BW175,FALSE),HLOOKUP($C$4&amp;AD$1,APMdata,'1 APM'!$BW175,FALSE)))</f>
        <v>11.554936639292094</v>
      </c>
      <c r="AE175" s="219">
        <f>IF($A175="Quarter",HLOOKUP("Quarter"&amp;AE$1,APMdata,'1 APM'!$BW175,FALSE),IF($A175="Year to date",HLOOKUP("Year to date"&amp;AE$1,APMdata,'1 APM'!$BW175,FALSE),HLOOKUP($C$4&amp;AE$1,APMdata,'1 APM'!$BW175,FALSE)))</f>
        <v>9.7244709916695804</v>
      </c>
      <c r="AF175" s="219"/>
      <c r="AG175" s="219"/>
      <c r="AH175" s="219"/>
      <c r="AI175" s="219"/>
      <c r="AJ175" s="219"/>
      <c r="AK175" s="219"/>
      <c r="AL175" s="219"/>
      <c r="AM175" s="219"/>
      <c r="AN175" s="219"/>
      <c r="AO175" s="219"/>
      <c r="AP175" s="219"/>
      <c r="AQ175" s="219"/>
      <c r="AR175" s="219"/>
      <c r="AS175" s="219"/>
      <c r="AT175" s="219"/>
      <c r="AU175" s="219"/>
      <c r="AV175" s="219"/>
      <c r="AW175" s="219"/>
      <c r="AX175" s="224"/>
      <c r="AY175" s="224"/>
      <c r="AZ175" s="224"/>
      <c r="BA175" s="224"/>
      <c r="BB175" s="224"/>
      <c r="BC175" s="224"/>
      <c r="BD175" s="224"/>
      <c r="BE175" s="224"/>
      <c r="BF175" s="224"/>
      <c r="BG175" s="224"/>
      <c r="BH175" s="224"/>
      <c r="BI175" s="224"/>
      <c r="BJ175" s="224"/>
      <c r="BK175" s="224"/>
      <c r="BL175" s="224"/>
      <c r="BM175" s="224"/>
      <c r="BN175" s="224"/>
      <c r="BO175" s="224"/>
      <c r="BP175" s="224"/>
      <c r="BQ175" s="224"/>
      <c r="BR175" s="224"/>
      <c r="BS175" s="224"/>
      <c r="BT175" s="224"/>
      <c r="BU175" s="224"/>
      <c r="BV175" s="224"/>
      <c r="BW175">
        <v>175</v>
      </c>
    </row>
    <row r="176" spans="1:75" ht="12.75" customHeight="1">
      <c r="B176" s="180"/>
      <c r="C176" s="183"/>
      <c r="D176" s="209"/>
      <c r="E176" s="209"/>
      <c r="F176" s="209"/>
      <c r="G176" s="209"/>
      <c r="H176" s="209"/>
      <c r="I176" s="209"/>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c r="AH176" s="209"/>
      <c r="AI176" s="209"/>
      <c r="AJ176" s="210"/>
      <c r="AK176" s="209"/>
      <c r="AL176" s="209"/>
      <c r="AM176" s="209"/>
      <c r="AN176" s="210"/>
      <c r="AO176" s="209"/>
      <c r="AP176" s="210"/>
      <c r="AQ176" s="209"/>
      <c r="AR176" s="210"/>
      <c r="AS176" s="210"/>
      <c r="AT176" s="210"/>
      <c r="AU176" s="209"/>
      <c r="AV176" s="210"/>
      <c r="AW176" s="210"/>
      <c r="AX176" s="210"/>
      <c r="AY176" s="210"/>
      <c r="AZ176" s="210"/>
      <c r="BA176" s="210"/>
      <c r="BB176" s="210"/>
      <c r="BC176" s="210"/>
      <c r="BD176" s="210"/>
      <c r="BE176" s="210"/>
      <c r="BF176" s="210"/>
      <c r="BG176" s="210"/>
      <c r="BH176" s="210"/>
      <c r="BI176" s="210"/>
      <c r="BJ176" s="210"/>
      <c r="BK176" s="210"/>
      <c r="BL176" s="210"/>
      <c r="BM176" s="210"/>
      <c r="BN176" s="210"/>
      <c r="BO176" s="210"/>
      <c r="BP176" s="210"/>
      <c r="BQ176" s="210"/>
      <c r="BR176" s="210"/>
      <c r="BS176" s="210"/>
      <c r="BT176" s="210"/>
      <c r="BU176" s="210"/>
      <c r="BV176" s="210"/>
      <c r="BW176">
        <v>176</v>
      </c>
    </row>
    <row r="177" spans="1:75" ht="12.75" customHeight="1">
      <c r="A177" t="s">
        <v>197</v>
      </c>
      <c r="B177" s="180"/>
      <c r="C177" s="183" t="s">
        <v>290</v>
      </c>
      <c r="D177" s="225">
        <f>IF($A177="Quarter",HLOOKUP("Quarter"&amp;D$1,APMdata,'1 APM'!$BW177,FALSE),IF($A177="Year to date",HLOOKUP("Year to date"&amp;D$1,APMdata,'1 APM'!$BW177,FALSE),HLOOKUP($C$4&amp;D$1,APMdata,'1 APM'!$BW177,FALSE)))</f>
        <v>17.05302426940294</v>
      </c>
      <c r="E177" s="225">
        <f>IF($A177="Quarter",HLOOKUP("Quarter"&amp;E$1,APMdata,'1 APM'!$BW177,FALSE),IF($A177="Year to date",HLOOKUP("Year to date"&amp;E$1,APMdata,'1 APM'!$BW177,FALSE),HLOOKUP($C$4&amp;E$1,APMdata,'1 APM'!$BW177,FALSE)))</f>
        <v>16.535984453747027</v>
      </c>
      <c r="F177" s="225">
        <f>IF($A177="Quarter",HLOOKUP("Quarter"&amp;F$1,APMdata,'1 APM'!$BW177,FALSE),IF($A177="Year to date",HLOOKUP("Year to date"&amp;F$1,APMdata,'1 APM'!$BW177,FALSE),HLOOKUP($C$4&amp;F$1,APMdata,'1 APM'!$BW177,FALSE)))</f>
        <v>18.190219082731613</v>
      </c>
      <c r="G177" s="225">
        <f>IF($A177="Quarter",HLOOKUP("Quarter"&amp;G$1,APMdata,'1 APM'!$BW177,FALSE),IF($A177="Year to date",HLOOKUP("Year to date"&amp;G$1,APMdata,'1 APM'!$BW177,FALSE),HLOOKUP($C$4&amp;G$1,APMdata,'1 APM'!$BW177,FALSE)))</f>
        <v>18.210730153896719</v>
      </c>
      <c r="H177" s="225">
        <f>IF($A177="Quarter",HLOOKUP("Quarter"&amp;H$1,APMdata,'1 APM'!$BW177,FALSE),IF($A177="Year to date",HLOOKUP("Year to date"&amp;H$1,APMdata,'1 APM'!$BW177,FALSE),HLOOKUP($C$4&amp;H$1,APMdata,'1 APM'!$BW177,FALSE)))</f>
        <v>18.440000000000001</v>
      </c>
      <c r="I177" s="225">
        <f>IF($A177="Quarter",HLOOKUP("Quarter"&amp;I$1,APMdata,'1 APM'!$BW177,FALSE),IF($A177="Year to date",HLOOKUP("Year to date"&amp;I$1,APMdata,'1 APM'!$BW177,FALSE),HLOOKUP($C$4&amp;I$1,APMdata,'1 APM'!$BW177,FALSE)))</f>
        <v>17.988041528004839</v>
      </c>
      <c r="J177" s="225">
        <f>IF($A177="Quarter",HLOOKUP("Quarter"&amp;J$1,APMdata,'1 APM'!$BW177,FALSE),IF($A177="Year to date",HLOOKUP("Year to date"&amp;J$1,APMdata,'1 APM'!$BW177,FALSE),HLOOKUP($C$4&amp;J$1,APMdata,'1 APM'!$BW177,FALSE)))</f>
        <v>19.074955773482202</v>
      </c>
      <c r="K177" s="225">
        <f>IF($A177="Quarter",HLOOKUP("Quarter"&amp;K$1,APMdata,'1 APM'!$BW177,FALSE),IF($A177="Year to date",HLOOKUP("Year to date"&amp;K$1,APMdata,'1 APM'!$BW177,FALSE),HLOOKUP($C$4&amp;K$1,APMdata,'1 APM'!$BW177,FALSE)))</f>
        <v>20.530548374417485</v>
      </c>
      <c r="L177" s="225">
        <f>IF($A177="Quarter",HLOOKUP("Quarter"&amp;L$1,APMdata,'1 APM'!$BW177,FALSE),IF($A177="Year to date",HLOOKUP("Year to date"&amp;L$1,APMdata,'1 APM'!$BW177,FALSE),HLOOKUP($C$4&amp;L$1,APMdata,'1 APM'!$BW177,FALSE)))</f>
        <v>18.350691374520249</v>
      </c>
      <c r="M177" s="225">
        <f>IF($A177="Quarter",HLOOKUP("Quarter"&amp;M$1,APMdata,'1 APM'!$BW177,FALSE),IF($A177="Year to date",HLOOKUP("Year to date"&amp;M$1,APMdata,'1 APM'!$BW177,FALSE),HLOOKUP($C$4&amp;M$1,APMdata,'1 APM'!$BW177,FALSE)))</f>
        <v>20.233890413927174</v>
      </c>
      <c r="N177" s="225">
        <f>IF($A177="Quarter",HLOOKUP("Quarter"&amp;N$1,APMdata,'1 APM'!$BW177,FALSE),IF($A177="Year to date",HLOOKUP("Year to date"&amp;N$1,APMdata,'1 APM'!$BW177,FALSE),HLOOKUP($C$4&amp;N$1,APMdata,'1 APM'!$BW177,FALSE)))</f>
        <v>12.986860041166247</v>
      </c>
      <c r="O177" s="225">
        <f>IF($A177="Quarter",HLOOKUP("Quarter"&amp;O$1,APMdata,'1 APM'!$BW177,FALSE),IF($A177="Year to date",HLOOKUP("Year to date"&amp;O$1,APMdata,'1 APM'!$BW177,FALSE),HLOOKUP($C$4&amp;O$1,APMdata,'1 APM'!$BW177,FALSE)))</f>
        <v>12.929823468362649</v>
      </c>
      <c r="P177" s="225">
        <f>IF($A177="Quarter",HLOOKUP("Quarter"&amp;P$1,APMdata,'1 APM'!$BW177,FALSE),IF($A177="Year to date",HLOOKUP("Year to date"&amp;P$1,APMdata,'1 APM'!$BW177,FALSE),HLOOKUP($C$4&amp;P$1,APMdata,'1 APM'!$BW177,FALSE)))</f>
        <v>14.453852064425245</v>
      </c>
      <c r="Q177" s="225">
        <f>IF($A177="Quarter",HLOOKUP("Quarter"&amp;Q$1,APMdata,'1 APM'!$BW177,FALSE),IF($A177="Year to date",HLOOKUP("Year to date"&amp;Q$1,APMdata,'1 APM'!$BW177,FALSE),HLOOKUP($C$4&amp;Q$1,APMdata,'1 APM'!$BW177,FALSE)))</f>
        <v>15.407773986824905</v>
      </c>
      <c r="R177" s="225">
        <f>IF($A177="Quarter",HLOOKUP("Quarter"&amp;R$1,APMdata,'1 APM'!$BW177,FALSE),IF($A177="Year to date",HLOOKUP("Year to date"&amp;R$1,APMdata,'1 APM'!$BW177,FALSE),HLOOKUP($C$4&amp;R$1,APMdata,'1 APM'!$BW177,FALSE)))</f>
        <v>11.365329658432607</v>
      </c>
      <c r="S177" s="225">
        <f>IF($A177="Quarter",HLOOKUP("Quarter"&amp;S$1,APMdata,'1 APM'!$BW177,FALSE),IF($A177="Year to date",HLOOKUP("Year to date"&amp;S$1,APMdata,'1 APM'!$BW177,FALSE),HLOOKUP($C$4&amp;S$1,APMdata,'1 APM'!$BW177,FALSE)))</f>
        <v>10.371174704768119</v>
      </c>
      <c r="T177" s="225">
        <f>IF($A177="Quarter",HLOOKUP("Quarter"&amp;T$1,APMdata,'1 APM'!$BW177,FALSE),IF($A177="Year to date",HLOOKUP("Year to date"&amp;T$1,APMdata,'1 APM'!$BW177,FALSE),HLOOKUP($C$4&amp;T$1,APMdata,'1 APM'!$BW177,FALSE)))</f>
        <v>10.439062843365104</v>
      </c>
      <c r="U177" s="225">
        <f>IF($A177="Quarter",HLOOKUP("Quarter"&amp;U$1,APMdata,'1 APM'!$BW177,FALSE),IF($A177="Year to date",HLOOKUP("Year to date"&amp;U$1,APMdata,'1 APM'!$BW177,FALSE),HLOOKUP($C$4&amp;U$1,APMdata,'1 APM'!$BW177,FALSE)))</f>
        <v>12.80665318852382</v>
      </c>
      <c r="V177" s="225">
        <f>IF($A177="Quarter",HLOOKUP("Quarter"&amp;V$1,APMdata,'1 APM'!$BW177,FALSE),IF($A177="Year to date",HLOOKUP("Year to date"&amp;V$1,APMdata,'1 APM'!$BW177,FALSE),HLOOKUP($C$4&amp;V$1,APMdata,'1 APM'!$BW177,FALSE)))</f>
        <v>11.957574631072868</v>
      </c>
      <c r="W177" s="225">
        <f>IF($A177="Quarter",HLOOKUP("Quarter"&amp;W$1,APMdata,'1 APM'!$BW177,FALSE),IF($A177="Year to date",HLOOKUP("Year to date"&amp;W$1,APMdata,'1 APM'!$BW177,FALSE),HLOOKUP($C$4&amp;W$1,APMdata,'1 APM'!$BW177,FALSE)))</f>
        <v>12.044929879399108</v>
      </c>
      <c r="X177" s="225">
        <f>IF($A177="Quarter",HLOOKUP("Quarter"&amp;X$1,APMdata,'1 APM'!$BW177,FALSE),IF($A177="Year to date",HLOOKUP("Year to date"&amp;X$1,APMdata,'1 APM'!$BW177,FALSE),HLOOKUP($C$4&amp;X$1,APMdata,'1 APM'!$BW177,FALSE)))</f>
        <v>11.367956370307731</v>
      </c>
      <c r="Y177" s="225">
        <f>IF($A177="Quarter",HLOOKUP("Quarter"&amp;Y$1,APMdata,'1 APM'!$BW177,FALSE),IF($A177="Year to date",HLOOKUP("Year to date"&amp;Y$1,APMdata,'1 APM'!$BW177,FALSE),HLOOKUP($C$4&amp;Y$1,APMdata,'1 APM'!$BW177,FALSE)))</f>
        <v>10.499927590385612</v>
      </c>
      <c r="Z177" s="225">
        <f>IF($A177="Quarter",HLOOKUP("Quarter"&amp;Z$1,APMdata,'1 APM'!$BW177,FALSE),IF($A177="Year to date",HLOOKUP("Year to date"&amp;Z$1,APMdata,'1 APM'!$BW177,FALSE),HLOOKUP($C$4&amp;Z$1,APMdata,'1 APM'!$BW177,FALSE)))</f>
        <v>9.5670491584053075</v>
      </c>
      <c r="AA177" s="225">
        <f>IF($A177="Quarter",HLOOKUP("Quarter"&amp;AA$1,APMdata,'1 APM'!$BW177,FALSE),IF($A177="Year to date",HLOOKUP("Year to date"&amp;AA$1,APMdata,'1 APM'!$BW177,FALSE),HLOOKUP($C$4&amp;AA$1,APMdata,'1 APM'!$BW177,FALSE)))</f>
        <v>9.0819819469303269</v>
      </c>
      <c r="AB177" s="225">
        <f>IF($A177="Quarter",HLOOKUP("Quarter"&amp;AB$1,APMdata,'1 APM'!$BW177,FALSE),IF($A177="Year to date",HLOOKUP("Year to date"&amp;AB$1,APMdata,'1 APM'!$BW177,FALSE),HLOOKUP($C$4&amp;AB$1,APMdata,'1 APM'!$BW177,FALSE)))</f>
        <v>8.4417474882865839</v>
      </c>
      <c r="AC177" s="225">
        <f>IF($A177="Quarter",HLOOKUP("Quarter"&amp;AC$1,APMdata,'1 APM'!$BW177,FALSE),IF($A177="Year to date",HLOOKUP("Year to date"&amp;AC$1,APMdata,'1 APM'!$BW177,FALSE),HLOOKUP($C$4&amp;AC$1,APMdata,'1 APM'!$BW177,FALSE)))</f>
        <v>6.3648248319612675</v>
      </c>
      <c r="AD177" s="225">
        <f>IF($A177="Quarter",HLOOKUP("Quarter"&amp;AD$1,APMdata,'1 APM'!$BW177,FALSE),IF($A177="Year to date",HLOOKUP("Year to date"&amp;AD$1,APMdata,'1 APM'!$BW177,FALSE),HLOOKUP($C$4&amp;AD$1,APMdata,'1 APM'!$BW177,FALSE)))</f>
        <v>11.554936639292096</v>
      </c>
      <c r="AE177" s="225">
        <f>IF($A177="Quarter",HLOOKUP("Quarter"&amp;AE$1,APMdata,'1 APM'!$BW177,FALSE),IF($A177="Year to date",HLOOKUP("Year to date"&amp;AE$1,APMdata,'1 APM'!$BW177,FALSE),HLOOKUP($C$4&amp;AE$1,APMdata,'1 APM'!$BW177,FALSE)))</f>
        <v>13.001582095089365</v>
      </c>
      <c r="AF177" s="225"/>
      <c r="AG177" s="225"/>
      <c r="AH177" s="225"/>
      <c r="AI177" s="225"/>
      <c r="AJ177" s="225"/>
      <c r="AK177" s="225"/>
      <c r="AL177" s="225"/>
      <c r="AM177" s="225"/>
      <c r="AN177" s="225"/>
      <c r="AO177" s="225"/>
      <c r="AP177" s="225"/>
      <c r="AQ177" s="225"/>
      <c r="AR177" s="225"/>
      <c r="AS177" s="225"/>
      <c r="AT177" s="225"/>
      <c r="AU177" s="225"/>
      <c r="AV177" s="225"/>
      <c r="AW177" s="225"/>
      <c r="AX177" s="214"/>
      <c r="AY177" s="186"/>
      <c r="AZ177" s="214"/>
      <c r="BA177" s="186"/>
      <c r="BB177" s="214"/>
      <c r="BC177" s="186"/>
      <c r="BD177" s="214"/>
      <c r="BE177" s="186"/>
      <c r="BF177" s="214"/>
      <c r="BG177" s="186"/>
      <c r="BH177" s="186"/>
      <c r="BI177" s="186"/>
      <c r="BJ177" s="186"/>
      <c r="BK177" s="186"/>
      <c r="BL177" s="186"/>
      <c r="BM177" s="186"/>
      <c r="BN177" s="186"/>
      <c r="BO177" s="186"/>
      <c r="BP177" s="186"/>
      <c r="BQ177" s="186"/>
      <c r="BR177" s="186"/>
      <c r="BS177" s="186"/>
      <c r="BT177" s="186"/>
      <c r="BU177" s="186"/>
      <c r="BV177" s="186"/>
      <c r="BW177">
        <v>177</v>
      </c>
    </row>
    <row r="178" spans="1:75" ht="12.75" customHeight="1">
      <c r="A178" t="s">
        <v>197</v>
      </c>
      <c r="B178" s="233"/>
      <c r="D178" s="209"/>
      <c r="E178" s="209"/>
      <c r="F178" s="209"/>
      <c r="G178" s="209"/>
      <c r="H178" s="209"/>
      <c r="I178" s="209"/>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10"/>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c r="BT178" s="209"/>
      <c r="BU178" s="209"/>
      <c r="BV178" s="209"/>
      <c r="BW178">
        <v>178</v>
      </c>
    </row>
    <row r="179" spans="1:75" ht="12.75" customHeight="1">
      <c r="A179" t="s">
        <v>197</v>
      </c>
      <c r="B179" s="180"/>
      <c r="C179" s="183" t="s">
        <v>291</v>
      </c>
      <c r="D179" s="225">
        <f>IF($A179="Quarter",HLOOKUP("Quarter"&amp;D$1,APMdata,'1 APM'!$BW179,FALSE),IF($A179="Year to date",HLOOKUP("Year to date"&amp;D$1,APMdata,'1 APM'!$BW179,FALSE),HLOOKUP($C$4&amp;D$1,APMdata,'1 APM'!$BW179,FALSE)))</f>
        <v>189.28</v>
      </c>
      <c r="E179" s="225">
        <f>IF($A179="Quarter",HLOOKUP("Quarter"&amp;E$1,APMdata,'1 APM'!$BW179,FALSE),IF($A179="Year to date",HLOOKUP("Year to date"&amp;E$1,APMdata,'1 APM'!$BW179,FALSE),HLOOKUP($C$4&amp;E$1,APMdata,'1 APM'!$BW179,FALSE)))</f>
        <v>198.3</v>
      </c>
      <c r="F179" s="225">
        <f>IF($A179="Quarter",HLOOKUP("Quarter"&amp;F$1,APMdata,'1 APM'!$BW179,FALSE),IF($A179="Year to date",HLOOKUP("Year to date"&amp;F$1,APMdata,'1 APM'!$BW179,FALSE),HLOOKUP($C$4&amp;F$1,APMdata,'1 APM'!$BW179,FALSE)))</f>
        <v>205.85</v>
      </c>
      <c r="G179" s="225">
        <f>IF($A179="Quarter",HLOOKUP("Quarter"&amp;G$1,APMdata,'1 APM'!$BW179,FALSE),IF($A179="Year to date",HLOOKUP("Year to date"&amp;G$1,APMdata,'1 APM'!$BW179,FALSE),HLOOKUP($C$4&amp;G$1,APMdata,'1 APM'!$BW179,FALSE)))</f>
        <v>188.24</v>
      </c>
      <c r="H179" s="225">
        <f>IF($A179="Quarter",HLOOKUP("Quarter"&amp;H$1,APMdata,'1 APM'!$BW179,FALSE),IF($A179="Year to date",HLOOKUP("Year to date"&amp;H$1,APMdata,'1 APM'!$BW179,FALSE),HLOOKUP($C$4&amp;H$1,APMdata,'1 APM'!$BW179,FALSE)))</f>
        <v>194.64</v>
      </c>
      <c r="I179" s="225">
        <f>IF($A179="Quarter",HLOOKUP("Quarter"&amp;I$1,APMdata,'1 APM'!$BW179,FALSE),IF($A179="Year to date",HLOOKUP("Year to date"&amp;I$1,APMdata,'1 APM'!$BW179,FALSE),HLOOKUP($C$4&amp;I$1,APMdata,'1 APM'!$BW179,FALSE)))</f>
        <v>164.46</v>
      </c>
      <c r="J179" s="225">
        <f>IF($A179="Quarter",HLOOKUP("Quarter"&amp;J$1,APMdata,'1 APM'!$BW179,FALSE),IF($A179="Year to date",HLOOKUP("Year to date"&amp;J$1,APMdata,'1 APM'!$BW179,FALSE),HLOOKUP($C$4&amp;J$1,APMdata,'1 APM'!$BW179,FALSE)))</f>
        <v>157.66</v>
      </c>
      <c r="K179" s="225">
        <f>IF($A179="Quarter",HLOOKUP("Quarter"&amp;K$1,APMdata,'1 APM'!$BW179,FALSE),IF($A179="Year to date",HLOOKUP("Year to date"&amp;K$1,APMdata,'1 APM'!$BW179,FALSE),HLOOKUP($C$4&amp;K$1,APMdata,'1 APM'!$BW179,FALSE)))</f>
        <v>145.19999999999999</v>
      </c>
      <c r="L179" s="225">
        <f>IF($A179="Quarter",HLOOKUP("Quarter"&amp;L$1,APMdata,'1 APM'!$BW179,FALSE),IF($A179="Year to date",HLOOKUP("Year to date"&amp;L$1,APMdata,'1 APM'!$BW179,FALSE),HLOOKUP($C$4&amp;L$1,APMdata,'1 APM'!$BW179,FALSE)))</f>
        <v>135.74</v>
      </c>
      <c r="M179" s="225">
        <f>IF($A179="Quarter",HLOOKUP("Quarter"&amp;M$1,APMdata,'1 APM'!$BW179,FALSE),IF($A179="Year to date",HLOOKUP("Year to date"&amp;M$1,APMdata,'1 APM'!$BW179,FALSE),HLOOKUP($C$4&amp;M$1,APMdata,'1 APM'!$BW179,FALSE)))</f>
        <v>124.4</v>
      </c>
      <c r="N179" s="225">
        <f>IF($A179="Quarter",HLOOKUP("Quarter"&amp;N$1,APMdata,'1 APM'!$BW179,FALSE),IF($A179="Year to date",HLOOKUP("Year to date"&amp;N$1,APMdata,'1 APM'!$BW179,FALSE),HLOOKUP($C$4&amp;N$1,APMdata,'1 APM'!$BW179,FALSE)))</f>
        <v>132.6</v>
      </c>
      <c r="O179" s="225">
        <f>IF($A179="Quarter",HLOOKUP("Quarter"&amp;O$1,APMdata,'1 APM'!$BW179,FALSE),IF($A179="Year to date",HLOOKUP("Year to date"&amp;O$1,APMdata,'1 APM'!$BW179,FALSE),HLOOKUP($C$4&amp;O$1,APMdata,'1 APM'!$BW179,FALSE)))</f>
        <v>133.4</v>
      </c>
      <c r="P179" s="225">
        <f>IF($A179="Quarter",HLOOKUP("Quarter"&amp;P$1,APMdata,'1 APM'!$BW179,FALSE),IF($A179="Year to date",HLOOKUP("Year to date"&amp;P$1,APMdata,'1 APM'!$BW179,FALSE),HLOOKUP($C$4&amp;P$1,APMdata,'1 APM'!$BW179,FALSE)))</f>
        <v>130</v>
      </c>
      <c r="Q179" s="225">
        <f>IF($A179="Quarter",HLOOKUP("Quarter"&amp;Q$1,APMdata,'1 APM'!$BW179,FALSE),IF($A179="Year to date",HLOOKUP("Year to date"&amp;Q$1,APMdata,'1 APM'!$BW179,FALSE),HLOOKUP($C$4&amp;Q$1,APMdata,'1 APM'!$BW179,FALSE)))</f>
        <v>113.8</v>
      </c>
      <c r="R179" s="225">
        <f>IF($A179="Quarter",HLOOKUP("Quarter"&amp;R$1,APMdata,'1 APM'!$BW179,FALSE),IF($A179="Year to date",HLOOKUP("Year to date"&amp;R$1,APMdata,'1 APM'!$BW179,FALSE),HLOOKUP($C$4&amp;R$1,APMdata,'1 APM'!$BW179,FALSE)))</f>
        <v>121.2</v>
      </c>
      <c r="S179" s="225">
        <f>IF($A179="Quarter",HLOOKUP("Quarter"&amp;S$1,APMdata,'1 APM'!$BW179,FALSE),IF($A179="Year to date",HLOOKUP("Year to date"&amp;S$1,APMdata,'1 APM'!$BW179,FALSE),HLOOKUP($C$4&amp;S$1,APMdata,'1 APM'!$BW179,FALSE)))</f>
        <v>107.2</v>
      </c>
      <c r="T179" s="225">
        <f>IF($A179="Quarter",HLOOKUP("Quarter"&amp;T$1,APMdata,'1 APM'!$BW179,FALSE),IF($A179="Year to date",HLOOKUP("Year to date"&amp;T$1,APMdata,'1 APM'!$BW179,FALSE),HLOOKUP($C$4&amp;T$1,APMdata,'1 APM'!$BW179,FALSE)))</f>
        <v>117.2</v>
      </c>
      <c r="U179" s="225">
        <f>IF($A179="Quarter",HLOOKUP("Quarter"&amp;U$1,APMdata,'1 APM'!$BW179,FALSE),IF($A179="Year to date",HLOOKUP("Year to date"&amp;U$1,APMdata,'1 APM'!$BW179,FALSE),HLOOKUP($C$4&amp;U$1,APMdata,'1 APM'!$BW179,FALSE)))</f>
        <v>140</v>
      </c>
      <c r="V179" s="225">
        <f>IF($A179="Quarter",HLOOKUP("Quarter"&amp;V$1,APMdata,'1 APM'!$BW179,FALSE),IF($A179="Year to date",HLOOKUP("Year to date"&amp;V$1,APMdata,'1 APM'!$BW179,FALSE),HLOOKUP($C$4&amp;V$1,APMdata,'1 APM'!$BW179,FALSE)))</f>
        <v>145.6</v>
      </c>
      <c r="W179" s="225">
        <f>IF($A179="Quarter",HLOOKUP("Quarter"&amp;W$1,APMdata,'1 APM'!$BW179,FALSE),IF($A179="Year to date",HLOOKUP("Year to date"&amp;W$1,APMdata,'1 APM'!$BW179,FALSE),HLOOKUP($C$4&amp;W$1,APMdata,'1 APM'!$BW179,FALSE)))</f>
        <v>129.6</v>
      </c>
      <c r="X179" s="225">
        <f>IF($A179="Quarter",HLOOKUP("Quarter"&amp;X$1,APMdata,'1 APM'!$BW179,FALSE),IF($A179="Year to date",HLOOKUP("Year to date"&amp;X$1,APMdata,'1 APM'!$BW179,FALSE),HLOOKUP($C$4&amp;X$1,APMdata,'1 APM'!$BW179,FALSE)))</f>
        <v>119</v>
      </c>
      <c r="Y179" s="225">
        <f>IF($A179="Quarter",HLOOKUP("Quarter"&amp;Y$1,APMdata,'1 APM'!$BW179,FALSE),IF($A179="Year to date",HLOOKUP("Year to date"&amp;Y$1,APMdata,'1 APM'!$BW179,FALSE),HLOOKUP($C$4&amp;Y$1,APMdata,'1 APM'!$BW179,FALSE)))</f>
        <v>111.4</v>
      </c>
      <c r="Z179" s="225">
        <f>IF($A179="Quarter",HLOOKUP("Quarter"&amp;Z$1,APMdata,'1 APM'!$BW179,FALSE),IF($A179="Year to date",HLOOKUP("Year to date"&amp;Z$1,APMdata,'1 APM'!$BW179,FALSE),HLOOKUP($C$4&amp;Z$1,APMdata,'1 APM'!$BW179,FALSE)))</f>
        <v>97.8</v>
      </c>
      <c r="AA179" s="225">
        <f>IF($A179="Quarter",HLOOKUP("Quarter"&amp;AA$1,APMdata,'1 APM'!$BW179,FALSE),IF($A179="Year to date",HLOOKUP("Year to date"&amp;AA$1,APMdata,'1 APM'!$BW179,FALSE),HLOOKUP($C$4&amp;AA$1,APMdata,'1 APM'!$BW179,FALSE)))</f>
        <v>87.7</v>
      </c>
      <c r="AB179" s="225">
        <f>IF($A179="Quarter",HLOOKUP("Quarter"&amp;AB$1,APMdata,'1 APM'!$BW179,FALSE),IF($A179="Year to date",HLOOKUP("Year to date"&amp;AB$1,APMdata,'1 APM'!$BW179,FALSE),HLOOKUP($C$4&amp;AB$1,APMdata,'1 APM'!$BW179,FALSE)))</f>
        <v>87.6</v>
      </c>
      <c r="AC179" s="225">
        <f>IF($A179="Quarter",HLOOKUP("Quarter"&amp;AC$1,APMdata,'1 APM'!$BW179,FALSE),IF($A179="Year to date",HLOOKUP("Year to date"&amp;AC$1,APMdata,'1 APM'!$BW179,FALSE),HLOOKUP($C$4&amp;AC$1,APMdata,'1 APM'!$BW179,FALSE)))</f>
        <v>75</v>
      </c>
      <c r="AD179" s="225">
        <f>IF($A179="Quarter",HLOOKUP("Quarter"&amp;AD$1,APMdata,'1 APM'!$BW179,FALSE),IF($A179="Year to date",HLOOKUP("Year to date"&amp;AD$1,APMdata,'1 APM'!$BW179,FALSE),HLOOKUP($C$4&amp;AD$1,APMdata,'1 APM'!$BW179,FALSE)))</f>
        <v>92.5</v>
      </c>
      <c r="AE179" s="225">
        <f>IF($A179="Quarter",HLOOKUP("Quarter"&amp;AE$1,APMdata,'1 APM'!$BW179,FALSE),IF($A179="Year to date",HLOOKUP("Year to date"&amp;AE$1,APMdata,'1 APM'!$BW179,FALSE),HLOOKUP($C$4&amp;AE$1,APMdata,'1 APM'!$BW179,FALSE)))</f>
        <v>83.5</v>
      </c>
      <c r="AF179" s="225"/>
      <c r="AG179" s="226"/>
      <c r="AH179" s="225"/>
      <c r="AI179" s="226"/>
      <c r="AJ179" s="225"/>
      <c r="AK179" s="226"/>
      <c r="AL179" s="225"/>
      <c r="AM179" s="226"/>
      <c r="AN179" s="225"/>
      <c r="AO179" s="226"/>
      <c r="AP179" s="214"/>
      <c r="AQ179" s="226"/>
      <c r="AR179" s="214"/>
      <c r="AS179" s="226"/>
      <c r="AT179" s="227"/>
      <c r="AU179" s="226"/>
      <c r="AV179" s="214"/>
      <c r="AW179" s="225"/>
      <c r="AX179" s="214"/>
      <c r="AY179" s="225"/>
      <c r="AZ179" s="214"/>
      <c r="BA179" s="225"/>
      <c r="BB179" s="214"/>
      <c r="BC179" s="225"/>
      <c r="BD179" s="214"/>
      <c r="BE179" s="225"/>
      <c r="BF179" s="214"/>
      <c r="BG179" s="225"/>
      <c r="BH179" s="225"/>
      <c r="BI179" s="225"/>
      <c r="BJ179" s="225"/>
      <c r="BK179" s="225"/>
      <c r="BL179" s="225"/>
      <c r="BM179" s="225"/>
      <c r="BN179" s="225"/>
      <c r="BO179" s="225"/>
      <c r="BP179" s="225"/>
      <c r="BQ179" s="225"/>
      <c r="BR179" s="225"/>
      <c r="BS179" s="225"/>
      <c r="BT179" s="225"/>
      <c r="BU179" s="225"/>
      <c r="BV179" s="225"/>
      <c r="BW179">
        <v>179</v>
      </c>
    </row>
    <row r="180" spans="1:75" ht="12.75" customHeight="1">
      <c r="A180" t="s">
        <v>197</v>
      </c>
      <c r="B180" s="180"/>
      <c r="C180" s="183" t="s">
        <v>292</v>
      </c>
      <c r="D180" s="225">
        <f>IF($A180="Quarter",HLOOKUP("Quarter"&amp;D$1,APMdata,'1 APM'!$BW180,FALSE),IF($A180="Year to date",HLOOKUP("Year to date"&amp;D$1,APMdata,'1 APM'!$BW180,FALSE),HLOOKUP($C$4&amp;D$1,APMdata,'1 APM'!$BW180,FALSE)))</f>
        <v>17.05302426940294</v>
      </c>
      <c r="E180" s="225">
        <f>IF($A180="Quarter",HLOOKUP("Quarter"&amp;E$1,APMdata,'1 APM'!$BW180,FALSE),IF($A180="Year to date",HLOOKUP("Year to date"&amp;E$1,APMdata,'1 APM'!$BW180,FALSE),HLOOKUP($C$4&amp;E$1,APMdata,'1 APM'!$BW180,FALSE)))</f>
        <v>16.535984453747027</v>
      </c>
      <c r="F180" s="225">
        <f>IF($A180="Quarter",HLOOKUP("Quarter"&amp;F$1,APMdata,'1 APM'!$BW180,FALSE),IF($A180="Year to date",HLOOKUP("Year to date"&amp;F$1,APMdata,'1 APM'!$BW180,FALSE),HLOOKUP($C$4&amp;F$1,APMdata,'1 APM'!$BW180,FALSE)))</f>
        <v>18.190219082731613</v>
      </c>
      <c r="G180" s="225">
        <f>IF($A180="Quarter",HLOOKUP("Quarter"&amp;G$1,APMdata,'1 APM'!$BW180,FALSE),IF($A180="Year to date",HLOOKUP("Year to date"&amp;G$1,APMdata,'1 APM'!$BW180,FALSE),HLOOKUP($C$4&amp;G$1,APMdata,'1 APM'!$BW180,FALSE)))</f>
        <v>18.210730153896719</v>
      </c>
      <c r="H180" s="225">
        <f>IF($A180="Quarter",HLOOKUP("Quarter"&amp;H$1,APMdata,'1 APM'!$BW180,FALSE),IF($A180="Year to date",HLOOKUP("Year to date"&amp;H$1,APMdata,'1 APM'!$BW180,FALSE),HLOOKUP($C$4&amp;H$1,APMdata,'1 APM'!$BW180,FALSE)))</f>
        <v>18.440000000000001</v>
      </c>
      <c r="I180" s="225">
        <f>IF($A180="Quarter",HLOOKUP("Quarter"&amp;I$1,APMdata,'1 APM'!$BW180,FALSE),IF($A180="Year to date",HLOOKUP("Year to date"&amp;I$1,APMdata,'1 APM'!$BW180,FALSE),HLOOKUP($C$4&amp;I$1,APMdata,'1 APM'!$BW180,FALSE)))</f>
        <v>17.988041528004839</v>
      </c>
      <c r="J180" s="225">
        <f>IF($A180="Quarter",HLOOKUP("Quarter"&amp;J$1,APMdata,'1 APM'!$BW180,FALSE),IF($A180="Year to date",HLOOKUP("Year to date"&amp;J$1,APMdata,'1 APM'!$BW180,FALSE),HLOOKUP($C$4&amp;J$1,APMdata,'1 APM'!$BW180,FALSE)))</f>
        <v>19.074955773482202</v>
      </c>
      <c r="K180" s="225">
        <f>IF($A180="Quarter",HLOOKUP("Quarter"&amp;K$1,APMdata,'1 APM'!$BW180,FALSE),IF($A180="Year to date",HLOOKUP("Year to date"&amp;K$1,APMdata,'1 APM'!$BW180,FALSE),HLOOKUP($C$4&amp;K$1,APMdata,'1 APM'!$BW180,FALSE)))</f>
        <v>20.530548374417485</v>
      </c>
      <c r="L180" s="225">
        <f>IF($A180="Quarter",HLOOKUP("Quarter"&amp;L$1,APMdata,'1 APM'!$BW180,FALSE),IF($A180="Year to date",HLOOKUP("Year to date"&amp;L$1,APMdata,'1 APM'!$BW180,FALSE),HLOOKUP($C$4&amp;L$1,APMdata,'1 APM'!$BW180,FALSE)))</f>
        <v>18.350691374520249</v>
      </c>
      <c r="M180" s="225">
        <f>IF($A180="Quarter",HLOOKUP("Quarter"&amp;M$1,APMdata,'1 APM'!$BW180,FALSE),IF($A180="Year to date",HLOOKUP("Year to date"&amp;M$1,APMdata,'1 APM'!$BW180,FALSE),HLOOKUP($C$4&amp;M$1,APMdata,'1 APM'!$BW180,FALSE)))</f>
        <v>20.233890413927174</v>
      </c>
      <c r="N180" s="225">
        <f>IF($A180="Quarter",HLOOKUP("Quarter"&amp;N$1,APMdata,'1 APM'!$BW180,FALSE),IF($A180="Year to date",HLOOKUP("Year to date"&amp;N$1,APMdata,'1 APM'!$BW180,FALSE),HLOOKUP($C$4&amp;N$1,APMdata,'1 APM'!$BW180,FALSE)))</f>
        <v>12.986860041166247</v>
      </c>
      <c r="O180" s="225">
        <f>IF($A180="Quarter",HLOOKUP("Quarter"&amp;O$1,APMdata,'1 APM'!$BW180,FALSE),IF($A180="Year to date",HLOOKUP("Year to date"&amp;O$1,APMdata,'1 APM'!$BW180,FALSE),HLOOKUP($C$4&amp;O$1,APMdata,'1 APM'!$BW180,FALSE)))</f>
        <v>12.929823468362649</v>
      </c>
      <c r="P180" s="225">
        <f>IF($A180="Quarter",HLOOKUP("Quarter"&amp;P$1,APMdata,'1 APM'!$BW180,FALSE),IF($A180="Year to date",HLOOKUP("Year to date"&amp;P$1,APMdata,'1 APM'!$BW180,FALSE),HLOOKUP($C$4&amp;P$1,APMdata,'1 APM'!$BW180,FALSE)))</f>
        <v>14.453852064425245</v>
      </c>
      <c r="Q180" s="225">
        <f>IF($A180="Quarter",HLOOKUP("Quarter"&amp;Q$1,APMdata,'1 APM'!$BW180,FALSE),IF($A180="Year to date",HLOOKUP("Year to date"&amp;Q$1,APMdata,'1 APM'!$BW180,FALSE),HLOOKUP($C$4&amp;Q$1,APMdata,'1 APM'!$BW180,FALSE)))</f>
        <v>15.407773986824905</v>
      </c>
      <c r="R180" s="225">
        <f>IF($A180="Quarter",HLOOKUP("Quarter"&amp;R$1,APMdata,'1 APM'!$BW180,FALSE),IF($A180="Year to date",HLOOKUP("Year to date"&amp;R$1,APMdata,'1 APM'!$BW180,FALSE),HLOOKUP($C$4&amp;R$1,APMdata,'1 APM'!$BW180,FALSE)))</f>
        <v>11.365329658432607</v>
      </c>
      <c r="S180" s="225">
        <f>IF($A180="Quarter",HLOOKUP("Quarter"&amp;S$1,APMdata,'1 APM'!$BW180,FALSE),IF($A180="Year to date",HLOOKUP("Year to date"&amp;S$1,APMdata,'1 APM'!$BW180,FALSE),HLOOKUP($C$4&amp;S$1,APMdata,'1 APM'!$BW180,FALSE)))</f>
        <v>10.371174704768119</v>
      </c>
      <c r="T180" s="225">
        <f>IF($A180="Quarter",HLOOKUP("Quarter"&amp;T$1,APMdata,'1 APM'!$BW180,FALSE),IF($A180="Year to date",HLOOKUP("Year to date"&amp;T$1,APMdata,'1 APM'!$BW180,FALSE),HLOOKUP($C$4&amp;T$1,APMdata,'1 APM'!$BW180,FALSE)))</f>
        <v>10.439062843365104</v>
      </c>
      <c r="U180" s="225">
        <f>IF($A180="Quarter",HLOOKUP("Quarter"&amp;U$1,APMdata,'1 APM'!$BW180,FALSE),IF($A180="Year to date",HLOOKUP("Year to date"&amp;U$1,APMdata,'1 APM'!$BW180,FALSE),HLOOKUP($C$4&amp;U$1,APMdata,'1 APM'!$BW180,FALSE)))</f>
        <v>12.80665318852382</v>
      </c>
      <c r="V180" s="225">
        <f>IF($A180="Quarter",HLOOKUP("Quarter"&amp;V$1,APMdata,'1 APM'!$BW180,FALSE),IF($A180="Year to date",HLOOKUP("Year to date"&amp;V$1,APMdata,'1 APM'!$BW180,FALSE),HLOOKUP($C$4&amp;V$1,APMdata,'1 APM'!$BW180,FALSE)))</f>
        <v>11.957574631072868</v>
      </c>
      <c r="W180" s="225">
        <f>IF($A180="Quarter",HLOOKUP("Quarter"&amp;W$1,APMdata,'1 APM'!$BW180,FALSE),IF($A180="Year to date",HLOOKUP("Year to date"&amp;W$1,APMdata,'1 APM'!$BW180,FALSE),HLOOKUP($C$4&amp;W$1,APMdata,'1 APM'!$BW180,FALSE)))</f>
        <v>12.044929879399108</v>
      </c>
      <c r="X180" s="225">
        <f>IF($A180="Quarter",HLOOKUP("Quarter"&amp;X$1,APMdata,'1 APM'!$BW180,FALSE),IF($A180="Year to date",HLOOKUP("Year to date"&amp;X$1,APMdata,'1 APM'!$BW180,FALSE),HLOOKUP($C$4&amp;X$1,APMdata,'1 APM'!$BW180,FALSE)))</f>
        <v>11.367956370307731</v>
      </c>
      <c r="Y180" s="225">
        <f>IF($A180="Quarter",HLOOKUP("Quarter"&amp;Y$1,APMdata,'1 APM'!$BW180,FALSE),IF($A180="Year to date",HLOOKUP("Year to date"&amp;Y$1,APMdata,'1 APM'!$BW180,FALSE),HLOOKUP($C$4&amp;Y$1,APMdata,'1 APM'!$BW180,FALSE)))</f>
        <v>10.499927590385612</v>
      </c>
      <c r="Z180" s="225">
        <f>IF($A180="Quarter",HLOOKUP("Quarter"&amp;Z$1,APMdata,'1 APM'!$BW180,FALSE),IF($A180="Year to date",HLOOKUP("Year to date"&amp;Z$1,APMdata,'1 APM'!$BW180,FALSE),HLOOKUP($C$4&amp;Z$1,APMdata,'1 APM'!$BW180,FALSE)))</f>
        <v>9.5670491584053075</v>
      </c>
      <c r="AA180" s="225">
        <f>IF($A180="Quarter",HLOOKUP("Quarter"&amp;AA$1,APMdata,'1 APM'!$BW180,FALSE),IF($A180="Year to date",HLOOKUP("Year to date"&amp;AA$1,APMdata,'1 APM'!$BW180,FALSE),HLOOKUP($C$4&amp;AA$1,APMdata,'1 APM'!$BW180,FALSE)))</f>
        <v>9.0819819469303269</v>
      </c>
      <c r="AB180" s="225">
        <f>IF($A180="Quarter",HLOOKUP("Quarter"&amp;AB$1,APMdata,'1 APM'!$BW180,FALSE),IF($A180="Year to date",HLOOKUP("Year to date"&amp;AB$1,APMdata,'1 APM'!$BW180,FALSE),HLOOKUP($C$4&amp;AB$1,APMdata,'1 APM'!$BW180,FALSE)))</f>
        <v>8.4417474882865839</v>
      </c>
      <c r="AC180" s="225">
        <f>IF($A180="Quarter",HLOOKUP("Quarter"&amp;AC$1,APMdata,'1 APM'!$BW180,FALSE),IF($A180="Year to date",HLOOKUP("Year to date"&amp;AC$1,APMdata,'1 APM'!$BW180,FALSE),HLOOKUP($C$4&amp;AC$1,APMdata,'1 APM'!$BW180,FALSE)))</f>
        <v>6.3648248319612675</v>
      </c>
      <c r="AD180" s="225">
        <f>IF($A180="Quarter",HLOOKUP("Quarter"&amp;AD$1,APMdata,'1 APM'!$BW180,FALSE),IF($A180="Year to date",HLOOKUP("Year to date"&amp;AD$1,APMdata,'1 APM'!$BW180,FALSE),HLOOKUP($C$4&amp;AD$1,APMdata,'1 APM'!$BW180,FALSE)))</f>
        <v>11.554936639292096</v>
      </c>
      <c r="AE180" s="225">
        <f>IF($A180="Quarter",HLOOKUP("Quarter"&amp;AE$1,APMdata,'1 APM'!$BW180,FALSE),IF($A180="Year to date",HLOOKUP("Year to date"&amp;AE$1,APMdata,'1 APM'!$BW180,FALSE),HLOOKUP($C$4&amp;AE$1,APMdata,'1 APM'!$BW180,FALSE)))</f>
        <v>13.001582095089365</v>
      </c>
      <c r="AF180" s="225"/>
      <c r="AG180" s="191"/>
      <c r="AH180" s="225"/>
      <c r="AI180" s="191"/>
      <c r="AJ180" s="225"/>
      <c r="AK180" s="191"/>
      <c r="AL180" s="225"/>
      <c r="AM180" s="191"/>
      <c r="AN180" s="225"/>
      <c r="AO180" s="191"/>
      <c r="AP180" s="228"/>
      <c r="AQ180" s="191"/>
      <c r="AR180" s="228"/>
      <c r="AS180" s="191"/>
      <c r="AT180" s="229"/>
      <c r="AU180" s="191"/>
      <c r="AV180" s="228"/>
      <c r="AW180" s="186"/>
      <c r="AX180" s="228"/>
      <c r="AY180" s="186"/>
      <c r="AZ180" s="228"/>
      <c r="BA180" s="186"/>
      <c r="BB180" s="228"/>
      <c r="BC180" s="186"/>
      <c r="BD180" s="228"/>
      <c r="BE180" s="186"/>
      <c r="BF180" s="228"/>
      <c r="BG180" s="186"/>
      <c r="BH180" s="186"/>
      <c r="BI180" s="186"/>
      <c r="BJ180" s="186"/>
      <c r="BK180" s="186"/>
      <c r="BL180" s="186"/>
      <c r="BM180" s="186"/>
      <c r="BN180" s="186"/>
      <c r="BO180" s="186"/>
      <c r="BP180" s="186"/>
      <c r="BQ180" s="186"/>
      <c r="BR180" s="186"/>
      <c r="BS180" s="186"/>
      <c r="BT180" s="186"/>
      <c r="BU180" s="186"/>
      <c r="BV180" s="186"/>
      <c r="BW180">
        <v>180</v>
      </c>
    </row>
    <row r="181" spans="1:75" ht="12.75" customHeight="1" thickBot="1">
      <c r="A181" t="s">
        <v>197</v>
      </c>
      <c r="B181" s="232" t="s">
        <v>938</v>
      </c>
      <c r="C181" s="193" t="s">
        <v>161</v>
      </c>
      <c r="D181" s="219">
        <f>IF($A181="Quarter",HLOOKUP("Quarter"&amp;D$1,APMdata,'1 APM'!$BW181,FALSE),IF($A181="Year to date",HLOOKUP("Year to date"&amp;D$1,APMdata,'1 APM'!$BW181,FALSE),HLOOKUP($C$4&amp;D$1,APMdata,'1 APM'!$BW181,FALSE)))</f>
        <v>11.099497485593332</v>
      </c>
      <c r="E181" s="219">
        <f>IF($A181="Quarter",HLOOKUP("Quarter"&amp;E$1,APMdata,'1 APM'!$BW181,FALSE),IF($A181="Year to date",HLOOKUP("Year to date"&amp;E$1,APMdata,'1 APM'!$BW181,FALSE),HLOOKUP($C$4&amp;E$1,APMdata,'1 APM'!$BW181,FALSE)))</f>
        <v>11.992028690802595</v>
      </c>
      <c r="F181" s="219">
        <f>IF($A181="Quarter",HLOOKUP("Quarter"&amp;F$1,APMdata,'1 APM'!$BW181,FALSE),IF($A181="Year to date",HLOOKUP("Year to date"&amp;F$1,APMdata,'1 APM'!$BW181,FALSE),HLOOKUP($C$4&amp;F$1,APMdata,'1 APM'!$BW181,FALSE)))</f>
        <v>11.316521206466286</v>
      </c>
      <c r="G181" s="219">
        <f>IF($A181="Quarter",HLOOKUP("Quarter"&amp;G$1,APMdata,'1 APM'!$BW181,FALSE),IF($A181="Year to date",HLOOKUP("Year to date"&amp;G$1,APMdata,'1 APM'!$BW181,FALSE),HLOOKUP($C$4&amp;G$1,APMdata,'1 APM'!$BW181,FALSE)))</f>
        <v>10.336762908966643</v>
      </c>
      <c r="H181" s="219">
        <f>IF($A181="Quarter",HLOOKUP("Quarter"&amp;H$1,APMdata,'1 APM'!$BW181,FALSE),IF($A181="Year to date",HLOOKUP("Year to date"&amp;H$1,APMdata,'1 APM'!$BW181,FALSE),HLOOKUP($C$4&amp;H$1,APMdata,'1 APM'!$BW181,FALSE)))</f>
        <v>10.5564</v>
      </c>
      <c r="I181" s="219">
        <f>IF($A181="Quarter",HLOOKUP("Quarter"&amp;I$1,APMdata,'1 APM'!$BW181,FALSE),IF($A181="Year to date",HLOOKUP("Year to date"&amp;I$1,APMdata,'1 APM'!$BW181,FALSE),HLOOKUP($C$4&amp;I$1,APMdata,'1 APM'!$BW181,FALSE)))</f>
        <v>9.1427407338346995</v>
      </c>
      <c r="J181" s="219">
        <f>IF($A181="Quarter",HLOOKUP("Quarter"&amp;J$1,APMdata,'1 APM'!$BW181,FALSE),IF($A181="Year to date",HLOOKUP("Year to date"&amp;J$1,APMdata,'1 APM'!$BW181,FALSE),HLOOKUP($C$4&amp;J$1,APMdata,'1 APM'!$BW181,FALSE)))</f>
        <v>8.2652878398374714</v>
      </c>
      <c r="K181" s="219">
        <f>IF($A181="Quarter",HLOOKUP("Quarter"&amp;K$1,APMdata,'1 APM'!$BW181,FALSE),IF($A181="Year to date",HLOOKUP("Year to date"&amp;K$1,APMdata,'1 APM'!$BW181,FALSE),HLOOKUP($C$4&amp;K$1,APMdata,'1 APM'!$BW181,FALSE)))</f>
        <v>7.0723878072798803</v>
      </c>
      <c r="L181" s="219">
        <f>IF($A181="Quarter",HLOOKUP("Quarter"&amp;L$1,APMdata,'1 APM'!$BW181,FALSE),IF($A181="Year to date",HLOOKUP("Year to date"&amp;L$1,APMdata,'1 APM'!$BW181,FALSE),HLOOKUP($C$4&amp;L$1,APMdata,'1 APM'!$BW181,FALSE)))</f>
        <v>7.3969965070892991</v>
      </c>
      <c r="M181" s="219">
        <f>IF($A181="Quarter",HLOOKUP("Quarter"&amp;M$1,APMdata,'1 APM'!$BW181,FALSE),IF($A181="Year to date",HLOOKUP("Year to date"&amp;M$1,APMdata,'1 APM'!$BW181,FALSE),HLOOKUP($C$4&amp;M$1,APMdata,'1 APM'!$BW181,FALSE)))</f>
        <v>6.1481009067032577</v>
      </c>
      <c r="N181" s="219">
        <f>IF($A181="Quarter",HLOOKUP("Quarter"&amp;N$1,APMdata,'1 APM'!$BW181,FALSE),IF($A181="Year to date",HLOOKUP("Year to date"&amp;N$1,APMdata,'1 APM'!$BW181,FALSE),HLOOKUP($C$4&amp;N$1,APMdata,'1 APM'!$BW181,FALSE)))</f>
        <v>10.210320245207804</v>
      </c>
      <c r="O181" s="219">
        <f>IF($A181="Quarter",HLOOKUP("Quarter"&amp;O$1,APMdata,'1 APM'!$BW181,FALSE),IF($A181="Year to date",HLOOKUP("Year to date"&amp;O$1,APMdata,'1 APM'!$BW181,FALSE),HLOOKUP($C$4&amp;O$1,APMdata,'1 APM'!$BW181,FALSE)))</f>
        <v>10.317232893891392</v>
      </c>
      <c r="P181" s="219">
        <f>IF($A181="Quarter",HLOOKUP("Quarter"&amp;P$1,APMdata,'1 APM'!$BW181,FALSE),IF($A181="Year to date",HLOOKUP("Year to date"&amp;P$1,APMdata,'1 APM'!$BW181,FALSE),HLOOKUP($C$4&amp;P$1,APMdata,'1 APM'!$BW181,FALSE)))</f>
        <v>8.9941421442913754</v>
      </c>
      <c r="Q181" s="219">
        <f>IF($A181="Quarter",HLOOKUP("Quarter"&amp;Q$1,APMdata,'1 APM'!$BW181,FALSE),IF($A181="Year to date",HLOOKUP("Year to date"&amp;Q$1,APMdata,'1 APM'!$BW181,FALSE),HLOOKUP($C$4&amp;Q$1,APMdata,'1 APM'!$BW181,FALSE)))</f>
        <v>7.3858819643453817</v>
      </c>
      <c r="R181" s="219">
        <f>IF($A181="Quarter",HLOOKUP("Quarter"&amp;R$1,APMdata,'1 APM'!$BW181,FALSE),IF($A181="Year to date",HLOOKUP("Year to date"&amp;R$1,APMdata,'1 APM'!$BW181,FALSE),HLOOKUP($C$4&amp;R$1,APMdata,'1 APM'!$BW181,FALSE)))</f>
        <v>10.664010956345168</v>
      </c>
      <c r="S181" s="219">
        <f>IF($A181="Quarter",HLOOKUP("Quarter"&amp;S$1,APMdata,'1 APM'!$BW181,FALSE),IF($A181="Year to date",HLOOKUP("Year to date"&amp;S$1,APMdata,'1 APM'!$BW181,FALSE),HLOOKUP($C$4&amp;S$1,APMdata,'1 APM'!$BW181,FALSE)))</f>
        <v>10.336341162078304</v>
      </c>
      <c r="T181" s="219">
        <f>IF($A181="Quarter",HLOOKUP("Quarter"&amp;T$1,APMdata,'1 APM'!$BW181,FALSE),IF($A181="Year to date",HLOOKUP("Year to date"&amp;T$1,APMdata,'1 APM'!$BW181,FALSE),HLOOKUP($C$4&amp;T$1,APMdata,'1 APM'!$BW181,FALSE)))</f>
        <v>11.227061447809023</v>
      </c>
      <c r="U181" s="219">
        <f>IF($A181="Quarter",HLOOKUP("Quarter"&amp;U$1,APMdata,'1 APM'!$BW181,FALSE),IF($A181="Year to date",HLOOKUP("Year to date"&amp;U$1,APMdata,'1 APM'!$BW181,FALSE),HLOOKUP($C$4&amp;U$1,APMdata,'1 APM'!$BW181,FALSE)))</f>
        <v>10.9318178558513</v>
      </c>
      <c r="V181" s="219">
        <f>IF($A181="Quarter",HLOOKUP("Quarter"&amp;V$1,APMdata,'1 APM'!$BW181,FALSE),IF($A181="Year to date",HLOOKUP("Year to date"&amp;V$1,APMdata,'1 APM'!$BW181,FALSE),HLOOKUP($C$4&amp;V$1,APMdata,'1 APM'!$BW181,FALSE)))</f>
        <v>12.176382292580042</v>
      </c>
      <c r="W181" s="219">
        <f>IF($A181="Quarter",HLOOKUP("Quarter"&amp;W$1,APMdata,'1 APM'!$BW181,FALSE),IF($A181="Year to date",HLOOKUP("Year to date"&amp;W$1,APMdata,'1 APM'!$BW181,FALSE),HLOOKUP($C$4&amp;W$1,APMdata,'1 APM'!$BW181,FALSE)))</f>
        <v>10.759713945837053</v>
      </c>
      <c r="X181" s="219">
        <f>IF($A181="Quarter",HLOOKUP("Quarter"&amp;X$1,APMdata,'1 APM'!$BW181,FALSE),IF($A181="Year to date",HLOOKUP("Year to date"&amp;X$1,APMdata,'1 APM'!$BW181,FALSE),HLOOKUP($C$4&amp;X$1,APMdata,'1 APM'!$BW181,FALSE)))</f>
        <v>10.468020471192103</v>
      </c>
      <c r="Y181" s="219">
        <f>IF($A181="Quarter",HLOOKUP("Quarter"&amp;Y$1,APMdata,'1 APM'!$BW181,FALSE),IF($A181="Year to date",HLOOKUP("Year to date"&amp;Y$1,APMdata,'1 APM'!$BW181,FALSE),HLOOKUP($C$4&amp;Y$1,APMdata,'1 APM'!$BW181,FALSE)))</f>
        <v>10.609596974935789</v>
      </c>
      <c r="Z181" s="219">
        <f>IF($A181="Quarter",HLOOKUP("Quarter"&amp;Z$1,APMdata,'1 APM'!$BW181,FALSE),IF($A181="Year to date",HLOOKUP("Year to date"&amp;Z$1,APMdata,'1 APM'!$BW181,FALSE),HLOOKUP($C$4&amp;Z$1,APMdata,'1 APM'!$BW181,FALSE)))</f>
        <v>10.222587799089126</v>
      </c>
      <c r="AA181" s="219">
        <f>IF($A181="Quarter",HLOOKUP("Quarter"&amp;AA$1,APMdata,'1 APM'!$BW181,FALSE),IF($A181="Year to date",HLOOKUP("Year to date"&amp;AA$1,APMdata,'1 APM'!$BW181,FALSE),HLOOKUP($C$4&amp;AA$1,APMdata,'1 APM'!$BW181,FALSE)))</f>
        <v>9.6564825290852117</v>
      </c>
      <c r="AB181" s="219">
        <f>IF($A181="Quarter",HLOOKUP("Quarter"&amp;AB$1,APMdata,'1 APM'!$BW181,FALSE),IF($A181="Year to date",HLOOKUP("Year to date"&amp;AB$1,APMdata,'1 APM'!$BW181,FALSE),HLOOKUP($C$4&amp;AB$1,APMdata,'1 APM'!$BW181,FALSE)))</f>
        <v>10.376998378777628</v>
      </c>
      <c r="AC181" s="219">
        <f>IF($A181="Quarter",HLOOKUP("Quarter"&amp;AC$1,APMdata,'1 APM'!$BW181,FALSE),IF($A181="Year to date",HLOOKUP("Year to date"&amp;AC$1,APMdata,'1 APM'!$BW181,FALSE),HLOOKUP($C$4&amp;AC$1,APMdata,'1 APM'!$BW181,FALSE)))</f>
        <v>11.783513604865286</v>
      </c>
      <c r="AD181" s="219">
        <f>IF($A181="Quarter",HLOOKUP("Quarter"&amp;AD$1,APMdata,'1 APM'!$BW181,FALSE),IF($A181="Year to date",HLOOKUP("Year to date"&amp;AD$1,APMdata,'1 APM'!$BW181,FALSE),HLOOKUP($C$4&amp;AD$1,APMdata,'1 APM'!$BW181,FALSE)))</f>
        <v>8.0052364532625369</v>
      </c>
      <c r="AE181" s="219">
        <f>IF($A181="Quarter",HLOOKUP("Quarter"&amp;AE$1,APMdata,'1 APM'!$BW181,FALSE),IF($A181="Year to date",HLOOKUP("Year to date"&amp;AE$1,APMdata,'1 APM'!$BW181,FALSE),HLOOKUP($C$4&amp;AE$1,APMdata,'1 APM'!$BW181,FALSE)))</f>
        <v>6.4222953321609646</v>
      </c>
      <c r="AF181" s="219"/>
      <c r="AG181" s="199"/>
      <c r="AH181" s="219"/>
      <c r="AI181" s="199"/>
      <c r="AJ181" s="219"/>
      <c r="AK181" s="199"/>
      <c r="AL181" s="219"/>
      <c r="AM181" s="199"/>
      <c r="AN181" s="219"/>
      <c r="AO181" s="199"/>
      <c r="AP181" s="224"/>
      <c r="AQ181" s="199"/>
      <c r="AR181" s="224"/>
      <c r="AS181" s="199"/>
      <c r="AT181" s="230"/>
      <c r="AU181" s="199"/>
      <c r="AV181" s="224"/>
      <c r="AW181" s="198"/>
      <c r="AX181" s="224"/>
      <c r="AY181" s="198"/>
      <c r="AZ181" s="224"/>
      <c r="BA181" s="198"/>
      <c r="BB181" s="224"/>
      <c r="BC181" s="198"/>
      <c r="BD181" s="224"/>
      <c r="BE181" s="198"/>
      <c r="BF181" s="224"/>
      <c r="BG181" s="198"/>
      <c r="BH181" s="198"/>
      <c r="BI181" s="198"/>
      <c r="BJ181" s="198"/>
      <c r="BK181" s="198"/>
      <c r="BL181" s="198"/>
      <c r="BM181" s="198"/>
      <c r="BN181" s="198"/>
      <c r="BO181" s="198"/>
      <c r="BP181" s="198"/>
      <c r="BQ181" s="198"/>
      <c r="BR181" s="198"/>
      <c r="BS181" s="198"/>
      <c r="BT181" s="198"/>
      <c r="BU181" s="198"/>
      <c r="BV181" s="198"/>
      <c r="BW181">
        <v>181</v>
      </c>
    </row>
    <row r="182" spans="1:75" ht="12.75" customHeight="1">
      <c r="B182" s="180"/>
      <c r="C182" s="221"/>
      <c r="D182" s="209"/>
      <c r="E182" s="209"/>
      <c r="F182" s="209"/>
      <c r="G182" s="209"/>
      <c r="H182" s="209"/>
      <c r="I182" s="209"/>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c r="AH182" s="209"/>
      <c r="AI182" s="209"/>
      <c r="AJ182" s="209"/>
      <c r="AK182" s="209"/>
      <c r="AL182" s="209"/>
      <c r="AM182" s="209"/>
      <c r="AN182" s="209"/>
      <c r="AO182" s="209"/>
      <c r="AP182" s="210"/>
      <c r="AQ182" s="209"/>
      <c r="AR182" s="210"/>
      <c r="AS182" s="209"/>
      <c r="AT182" s="209"/>
      <c r="AU182" s="209"/>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0"/>
      <c r="BR182" s="210"/>
      <c r="BS182" s="210"/>
      <c r="BT182" s="210"/>
      <c r="BU182" s="210"/>
      <c r="BV182" s="210"/>
      <c r="BW182">
        <v>182</v>
      </c>
    </row>
    <row r="183" spans="1:75" ht="12.75" customHeight="1">
      <c r="A183" t="s">
        <v>197</v>
      </c>
      <c r="B183" s="180"/>
      <c r="C183" s="183" t="s">
        <v>291</v>
      </c>
      <c r="D183" s="225">
        <f>IF($A183="Quarter",HLOOKUP("Quarter"&amp;D$1,APMdata,'1 APM'!$BW183,FALSE),IF($A183="Year to date",HLOOKUP("Year to date"&amp;D$1,APMdata,'1 APM'!$BW183,FALSE),HLOOKUP($C$4&amp;D$1,APMdata,'1 APM'!$BW183,FALSE)))</f>
        <v>189.28</v>
      </c>
      <c r="E183" s="225">
        <f>IF($A183="Quarter",HLOOKUP("Quarter"&amp;E$1,APMdata,'1 APM'!$BW183,FALSE),IF($A183="Year to date",HLOOKUP("Year to date"&amp;E$1,APMdata,'1 APM'!$BW183,FALSE),HLOOKUP($C$4&amp;E$1,APMdata,'1 APM'!$BW183,FALSE)))</f>
        <v>198.3</v>
      </c>
      <c r="F183" s="225">
        <f>IF($A183="Quarter",HLOOKUP("Quarter"&amp;F$1,APMdata,'1 APM'!$BW183,FALSE),IF($A183="Year to date",HLOOKUP("Year to date"&amp;F$1,APMdata,'1 APM'!$BW183,FALSE),HLOOKUP($C$4&amp;F$1,APMdata,'1 APM'!$BW183,FALSE)))</f>
        <v>205.85</v>
      </c>
      <c r="G183" s="225">
        <f>IF($A183="Quarter",HLOOKUP("Quarter"&amp;G$1,APMdata,'1 APM'!$BW183,FALSE),IF($A183="Year to date",HLOOKUP("Year to date"&amp;G$1,APMdata,'1 APM'!$BW183,FALSE),HLOOKUP($C$4&amp;G$1,APMdata,'1 APM'!$BW183,FALSE)))</f>
        <v>188.24</v>
      </c>
      <c r="H183" s="225">
        <f>IF($A183="Quarter",HLOOKUP("Quarter"&amp;H$1,APMdata,'1 APM'!$BW183,FALSE),IF($A183="Year to date",HLOOKUP("Year to date"&amp;H$1,APMdata,'1 APM'!$BW183,FALSE),HLOOKUP($C$4&amp;H$1,APMdata,'1 APM'!$BW183,FALSE)))</f>
        <v>194.64</v>
      </c>
      <c r="I183" s="225">
        <f>IF($A183="Quarter",HLOOKUP("Quarter"&amp;I$1,APMdata,'1 APM'!$BW183,FALSE),IF($A183="Year to date",HLOOKUP("Year to date"&amp;I$1,APMdata,'1 APM'!$BW183,FALSE),HLOOKUP($C$4&amp;I$1,APMdata,'1 APM'!$BW183,FALSE)))</f>
        <v>164.46</v>
      </c>
      <c r="J183" s="225">
        <f>IF($A183="Quarter",HLOOKUP("Quarter"&amp;J$1,APMdata,'1 APM'!$BW183,FALSE),IF($A183="Year to date",HLOOKUP("Year to date"&amp;J$1,APMdata,'1 APM'!$BW183,FALSE),HLOOKUP($C$4&amp;J$1,APMdata,'1 APM'!$BW183,FALSE)))</f>
        <v>157.66</v>
      </c>
      <c r="K183" s="225">
        <f>IF($A183="Quarter",HLOOKUP("Quarter"&amp;K$1,APMdata,'1 APM'!$BW183,FALSE),IF($A183="Year to date",HLOOKUP("Year to date"&amp;K$1,APMdata,'1 APM'!$BW183,FALSE),HLOOKUP($C$4&amp;K$1,APMdata,'1 APM'!$BW183,FALSE)))</f>
        <v>145.19999999999999</v>
      </c>
      <c r="L183" s="225">
        <f>IF($A183="Quarter",HLOOKUP("Quarter"&amp;L$1,APMdata,'1 APM'!$BW183,FALSE),IF($A183="Year to date",HLOOKUP("Year to date"&amp;L$1,APMdata,'1 APM'!$BW183,FALSE),HLOOKUP($C$4&amp;L$1,APMdata,'1 APM'!$BW183,FALSE)))</f>
        <v>135.74</v>
      </c>
      <c r="M183" s="225">
        <f>IF($A183="Quarter",HLOOKUP("Quarter"&amp;M$1,APMdata,'1 APM'!$BW183,FALSE),IF($A183="Year to date",HLOOKUP("Year to date"&amp;M$1,APMdata,'1 APM'!$BW183,FALSE),HLOOKUP($C$4&amp;M$1,APMdata,'1 APM'!$BW183,FALSE)))</f>
        <v>124.4</v>
      </c>
      <c r="N183" s="225">
        <f>IF($A183="Quarter",HLOOKUP("Quarter"&amp;N$1,APMdata,'1 APM'!$BW183,FALSE),IF($A183="Year to date",HLOOKUP("Year to date"&amp;N$1,APMdata,'1 APM'!$BW183,FALSE),HLOOKUP($C$4&amp;N$1,APMdata,'1 APM'!$BW183,FALSE)))</f>
        <v>132.6</v>
      </c>
      <c r="O183" s="225">
        <f>IF($A183="Quarter",HLOOKUP("Quarter"&amp;O$1,APMdata,'1 APM'!$BW183,FALSE),IF($A183="Year to date",HLOOKUP("Year to date"&amp;O$1,APMdata,'1 APM'!$BW183,FALSE),HLOOKUP($C$4&amp;O$1,APMdata,'1 APM'!$BW183,FALSE)))</f>
        <v>133.4</v>
      </c>
      <c r="P183" s="225">
        <f>IF($A183="Quarter",HLOOKUP("Quarter"&amp;P$1,APMdata,'1 APM'!$BW183,FALSE),IF($A183="Year to date",HLOOKUP("Year to date"&amp;P$1,APMdata,'1 APM'!$BW183,FALSE),HLOOKUP($C$4&amp;P$1,APMdata,'1 APM'!$BW183,FALSE)))</f>
        <v>130</v>
      </c>
      <c r="Q183" s="225">
        <f>IF($A183="Quarter",HLOOKUP("Quarter"&amp;Q$1,APMdata,'1 APM'!$BW183,FALSE),IF($A183="Year to date",HLOOKUP("Year to date"&amp;Q$1,APMdata,'1 APM'!$BW183,FALSE),HLOOKUP($C$4&amp;Q$1,APMdata,'1 APM'!$BW183,FALSE)))</f>
        <v>113.8</v>
      </c>
      <c r="R183" s="225">
        <f>IF($A183="Quarter",HLOOKUP("Quarter"&amp;R$1,APMdata,'1 APM'!$BW183,FALSE),IF($A183="Year to date",HLOOKUP("Year to date"&amp;R$1,APMdata,'1 APM'!$BW183,FALSE),HLOOKUP($C$4&amp;R$1,APMdata,'1 APM'!$BW183,FALSE)))</f>
        <v>121.2</v>
      </c>
      <c r="S183" s="225">
        <f>IF($A183="Quarter",HLOOKUP("Quarter"&amp;S$1,APMdata,'1 APM'!$BW183,FALSE),IF($A183="Year to date",HLOOKUP("Year to date"&amp;S$1,APMdata,'1 APM'!$BW183,FALSE),HLOOKUP($C$4&amp;S$1,APMdata,'1 APM'!$BW183,FALSE)))</f>
        <v>107.2</v>
      </c>
      <c r="T183" s="225">
        <f>IF($A183="Quarter",HLOOKUP("Quarter"&amp;T$1,APMdata,'1 APM'!$BW183,FALSE),IF($A183="Year to date",HLOOKUP("Year to date"&amp;T$1,APMdata,'1 APM'!$BW183,FALSE),HLOOKUP($C$4&amp;T$1,APMdata,'1 APM'!$BW183,FALSE)))</f>
        <v>117.2</v>
      </c>
      <c r="U183" s="225">
        <f>IF($A183="Quarter",HLOOKUP("Quarter"&amp;U$1,APMdata,'1 APM'!$BW183,FALSE),IF($A183="Year to date",HLOOKUP("Year to date"&amp;U$1,APMdata,'1 APM'!$BW183,FALSE),HLOOKUP($C$4&amp;U$1,APMdata,'1 APM'!$BW183,FALSE)))</f>
        <v>140</v>
      </c>
      <c r="V183" s="225">
        <f>IF($A183="Quarter",HLOOKUP("Quarter"&amp;V$1,APMdata,'1 APM'!$BW183,FALSE),IF($A183="Year to date",HLOOKUP("Year to date"&amp;V$1,APMdata,'1 APM'!$BW183,FALSE),HLOOKUP($C$4&amp;V$1,APMdata,'1 APM'!$BW183,FALSE)))</f>
        <v>145.6</v>
      </c>
      <c r="W183" s="225">
        <f>IF($A183="Quarter",HLOOKUP("Quarter"&amp;W$1,APMdata,'1 APM'!$BW183,FALSE),IF($A183="Year to date",HLOOKUP("Year to date"&amp;W$1,APMdata,'1 APM'!$BW183,FALSE),HLOOKUP($C$4&amp;W$1,APMdata,'1 APM'!$BW183,FALSE)))</f>
        <v>129.6</v>
      </c>
      <c r="X183" s="225">
        <f>IF($A183="Quarter",HLOOKUP("Quarter"&amp;X$1,APMdata,'1 APM'!$BW183,FALSE),IF($A183="Year to date",HLOOKUP("Year to date"&amp;X$1,APMdata,'1 APM'!$BW183,FALSE),HLOOKUP($C$4&amp;X$1,APMdata,'1 APM'!$BW183,FALSE)))</f>
        <v>119</v>
      </c>
      <c r="Y183" s="225">
        <f>IF($A183="Quarter",HLOOKUP("Quarter"&amp;Y$1,APMdata,'1 APM'!$BW183,FALSE),IF($A183="Year to date",HLOOKUP("Year to date"&amp;Y$1,APMdata,'1 APM'!$BW183,FALSE),HLOOKUP($C$4&amp;Y$1,APMdata,'1 APM'!$BW183,FALSE)))</f>
        <v>111.4</v>
      </c>
      <c r="Z183" s="225">
        <f>IF($A183="Quarter",HLOOKUP("Quarter"&amp;Z$1,APMdata,'1 APM'!$BW183,FALSE),IF($A183="Year to date",HLOOKUP("Year to date"&amp;Z$1,APMdata,'1 APM'!$BW183,FALSE),HLOOKUP($C$4&amp;Z$1,APMdata,'1 APM'!$BW183,FALSE)))</f>
        <v>97.8</v>
      </c>
      <c r="AA183" s="225">
        <f>IF($A183="Quarter",HLOOKUP("Quarter"&amp;AA$1,APMdata,'1 APM'!$BW183,FALSE),IF($A183="Year to date",HLOOKUP("Year to date"&amp;AA$1,APMdata,'1 APM'!$BW183,FALSE),HLOOKUP($C$4&amp;AA$1,APMdata,'1 APM'!$BW183,FALSE)))</f>
        <v>87.7</v>
      </c>
      <c r="AB183" s="225">
        <f>IF($A183="Quarter",HLOOKUP("Quarter"&amp;AB$1,APMdata,'1 APM'!$BW183,FALSE),IF($A183="Year to date",HLOOKUP("Year to date"&amp;AB$1,APMdata,'1 APM'!$BW183,FALSE),HLOOKUP($C$4&amp;AB$1,APMdata,'1 APM'!$BW183,FALSE)))</f>
        <v>87.6</v>
      </c>
      <c r="AC183" s="225">
        <f>IF($A183="Quarter",HLOOKUP("Quarter"&amp;AC$1,APMdata,'1 APM'!$BW183,FALSE),IF($A183="Year to date",HLOOKUP("Year to date"&amp;AC$1,APMdata,'1 APM'!$BW183,FALSE),HLOOKUP($C$4&amp;AC$1,APMdata,'1 APM'!$BW183,FALSE)))</f>
        <v>75</v>
      </c>
      <c r="AD183" s="225">
        <f>IF($A183="Quarter",HLOOKUP("Quarter"&amp;AD$1,APMdata,'1 APM'!$BW183,FALSE),IF($A183="Year to date",HLOOKUP("Year to date"&amp;AD$1,APMdata,'1 APM'!$BW183,FALSE),HLOOKUP($C$4&amp;AD$1,APMdata,'1 APM'!$BW183,FALSE)))</f>
        <v>92.5</v>
      </c>
      <c r="AE183" s="225">
        <f>IF($A183="Quarter",HLOOKUP("Quarter"&amp;AE$1,APMdata,'1 APM'!$BW183,FALSE),IF($A183="Year to date",HLOOKUP("Year to date"&amp;AE$1,APMdata,'1 APM'!$BW183,FALSE),HLOOKUP($C$4&amp;AE$1,APMdata,'1 APM'!$BW183,FALSE)))</f>
        <v>83.5</v>
      </c>
      <c r="AF183" s="225"/>
      <c r="AG183" s="191"/>
      <c r="AH183" s="225"/>
      <c r="AI183" s="191"/>
      <c r="AJ183" s="225"/>
      <c r="AK183" s="191"/>
      <c r="AL183" s="225"/>
      <c r="AM183" s="191"/>
      <c r="AN183" s="225"/>
      <c r="AO183" s="227"/>
      <c r="AP183" s="214"/>
      <c r="AQ183" s="227"/>
      <c r="AR183" s="214"/>
      <c r="AS183" s="227"/>
      <c r="AT183" s="227"/>
      <c r="AU183" s="227"/>
      <c r="AV183" s="214"/>
      <c r="AW183" s="214"/>
      <c r="AX183" s="214"/>
      <c r="AY183" s="214"/>
      <c r="AZ183" s="214"/>
      <c r="BA183" s="214"/>
      <c r="BB183" s="214"/>
      <c r="BC183" s="214"/>
      <c r="BD183" s="214"/>
      <c r="BE183" s="214"/>
      <c r="BF183" s="214"/>
      <c r="BG183" s="214"/>
      <c r="BH183" s="214"/>
      <c r="BI183" s="214"/>
      <c r="BJ183" s="214"/>
      <c r="BK183" s="214"/>
      <c r="BL183" s="214"/>
      <c r="BM183" s="214"/>
      <c r="BN183" s="214"/>
      <c r="BO183" s="214"/>
      <c r="BP183" s="214"/>
      <c r="BQ183" s="214"/>
      <c r="BR183" s="214"/>
      <c r="BS183" s="214"/>
      <c r="BT183" s="214"/>
      <c r="BU183" s="214"/>
      <c r="BV183" s="214"/>
      <c r="BW183">
        <v>183</v>
      </c>
    </row>
    <row r="184" spans="1:75" ht="12.75" customHeight="1">
      <c r="A184" t="s">
        <v>197</v>
      </c>
      <c r="B184" s="180"/>
      <c r="C184" s="183" t="s">
        <v>293</v>
      </c>
      <c r="D184" s="225">
        <f>IF($A184="Quarter",HLOOKUP("Quarter"&amp;D$1,APMdata,'1 APM'!$BW184,FALSE),IF($A184="Year to date",HLOOKUP("Year to date"&amp;D$1,APMdata,'1 APM'!$BW184,FALSE),HLOOKUP($C$4&amp;D$1,APMdata,'1 APM'!$BW184,FALSE)))</f>
        <v>133.9717197019464</v>
      </c>
      <c r="E184" s="225">
        <f>IF($A184="Quarter",HLOOKUP("Quarter"&amp;E$1,APMdata,'1 APM'!$BW184,FALSE),IF($A184="Year to date",HLOOKUP("Year to date"&amp;E$1,APMdata,'1 APM'!$BW184,FALSE),HLOOKUP($C$4&amp;E$1,APMdata,'1 APM'!$BW184,FALSE)))</f>
        <v>129.72555291128745</v>
      </c>
      <c r="F184" s="225">
        <f>IF($A184="Quarter",HLOOKUP("Quarter"&amp;F$1,APMdata,'1 APM'!$BW184,FALSE),IF($A184="Year to date",HLOOKUP("Year to date"&amp;F$1,APMdata,'1 APM'!$BW184,FALSE),HLOOKUP($C$4&amp;F$1,APMdata,'1 APM'!$BW184,FALSE)))</f>
        <v>138.25395731524529</v>
      </c>
      <c r="G184" s="225">
        <f>IF($A184="Quarter",HLOOKUP("Quarter"&amp;G$1,APMdata,'1 APM'!$BW184,FALSE),IF($A184="Year to date",HLOOKUP("Year to date"&amp;G$1,APMdata,'1 APM'!$BW184,FALSE),HLOOKUP($C$4&amp;G$1,APMdata,'1 APM'!$BW184,FALSE)))</f>
        <v>133.7024286438332</v>
      </c>
      <c r="H184" s="225">
        <f>IF($A184="Quarter",HLOOKUP("Quarter"&amp;H$1,APMdata,'1 APM'!$BW184,FALSE),IF($A184="Year to date",HLOOKUP("Year to date"&amp;H$1,APMdata,'1 APM'!$BW184,FALSE),HLOOKUP($C$4&amp;H$1,APMdata,'1 APM'!$BW184,FALSE)))</f>
        <v>128.94999999999999</v>
      </c>
      <c r="I184" s="225">
        <f>IF($A184="Quarter",HLOOKUP("Quarter"&amp;I$1,APMdata,'1 APM'!$BW184,FALSE),IF($A184="Year to date",HLOOKUP("Year to date"&amp;I$1,APMdata,'1 APM'!$BW184,FALSE),HLOOKUP($C$4&amp;I$1,APMdata,'1 APM'!$BW184,FALSE)))</f>
        <v>124.28922442645622</v>
      </c>
      <c r="J184" s="225">
        <f>IF($A184="Quarter",HLOOKUP("Quarter"&amp;J$1,APMdata,'1 APM'!$BW184,FALSE),IF($A184="Year to date",HLOOKUP("Year to date"&amp;J$1,APMdata,'1 APM'!$BW184,FALSE),HLOOKUP($C$4&amp;J$1,APMdata,'1 APM'!$BW184,FALSE)))</f>
        <v>129.85191731221897</v>
      </c>
      <c r="K184" s="225">
        <f>IF($A184="Quarter",HLOOKUP("Quarter"&amp;K$1,APMdata,'1 APM'!$BW184,FALSE),IF($A184="Year to date",HLOOKUP("Year to date"&amp;K$1,APMdata,'1 APM'!$BW184,FALSE),HLOOKUP($C$4&amp;K$1,APMdata,'1 APM'!$BW184,FALSE)))</f>
        <v>123.84155449749515</v>
      </c>
      <c r="L184" s="225">
        <f>IF($A184="Quarter",HLOOKUP("Quarter"&amp;L$1,APMdata,'1 APM'!$BW184,FALSE),IF($A184="Year to date",HLOOKUP("Year to date"&amp;L$1,APMdata,'1 APM'!$BW184,FALSE),HLOOKUP($C$4&amp;L$1,APMdata,'1 APM'!$BW184,FALSE)))</f>
        <v>117.88474878796762</v>
      </c>
      <c r="M184" s="225">
        <f>IF($A184="Quarter",HLOOKUP("Quarter"&amp;M$1,APMdata,'1 APM'!$BW184,FALSE),IF($A184="Year to date",HLOOKUP("Year to date"&amp;M$1,APMdata,'1 APM'!$BW184,FALSE),HLOOKUP($C$4&amp;M$1,APMdata,'1 APM'!$BW184,FALSE)))</f>
        <v>114.07414217209738</v>
      </c>
      <c r="N184" s="225">
        <f>IF($A184="Quarter",HLOOKUP("Quarter"&amp;N$1,APMdata,'1 APM'!$BW184,FALSE),IF($A184="Year to date",HLOOKUP("Year to date"&amp;N$1,APMdata,'1 APM'!$BW184,FALSE),HLOOKUP($C$4&amp;N$1,APMdata,'1 APM'!$BW184,FALSE)))</f>
        <v>117.10987986645966</v>
      </c>
      <c r="O184" s="225">
        <f>IF($A184="Quarter",HLOOKUP("Quarter"&amp;O$1,APMdata,'1 APM'!$BW184,FALSE),IF($A184="Year to date",HLOOKUP("Year to date"&amp;O$1,APMdata,'1 APM'!$BW184,FALSE),HLOOKUP($C$4&amp;O$1,APMdata,'1 APM'!$BW184,FALSE)))</f>
        <v>114.42011857164353</v>
      </c>
      <c r="P184" s="225">
        <f>IF($A184="Quarter",HLOOKUP("Quarter"&amp;P$1,APMdata,'1 APM'!$BW184,FALSE),IF($A184="Year to date",HLOOKUP("Year to date"&amp;P$1,APMdata,'1 APM'!$BW184,FALSE),HLOOKUP($C$4&amp;P$1,APMdata,'1 APM'!$BW184,FALSE)))</f>
        <v>112.22864960563881</v>
      </c>
      <c r="Q184" s="225">
        <f>IF($A184="Quarter",HLOOKUP("Quarter"&amp;Q$1,APMdata,'1 APM'!$BW184,FALSE),IF($A184="Year to date",HLOOKUP("Year to date"&amp;Q$1,APMdata,'1 APM'!$BW184,FALSE),HLOOKUP($C$4&amp;Q$1,APMdata,'1 APM'!$BW184,FALSE)))</f>
        <v>108.75980904550974</v>
      </c>
      <c r="R184" s="225">
        <f>IF($A184="Quarter",HLOOKUP("Quarter"&amp;R$1,APMdata,'1 APM'!$BW184,FALSE),IF($A184="Year to date",HLOOKUP("Year to date"&amp;R$1,APMdata,'1 APM'!$BW184,FALSE),HLOOKUP($C$4&amp;R$1,APMdata,'1 APM'!$BW184,FALSE)))</f>
        <v>112.71126759634232</v>
      </c>
      <c r="S184" s="225">
        <f>IF($A184="Quarter",HLOOKUP("Quarter"&amp;S$1,APMdata,'1 APM'!$BW184,FALSE),IF($A184="Year to date",HLOOKUP("Year to date"&amp;S$1,APMdata,'1 APM'!$BW184,FALSE),HLOOKUP($C$4&amp;S$1,APMdata,'1 APM'!$BW184,FALSE)))</f>
        <v>110.21283859527011</v>
      </c>
      <c r="T184" s="225">
        <f>IF($A184="Quarter",HLOOKUP("Quarter"&amp;T$1,APMdata,'1 APM'!$BW184,FALSE),IF($A184="Year to date",HLOOKUP("Year to date"&amp;T$1,APMdata,'1 APM'!$BW184,FALSE),HLOOKUP($C$4&amp;T$1,APMdata,'1 APM'!$BW184,FALSE)))</f>
        <v>106.4238173707984</v>
      </c>
      <c r="U184" s="225">
        <f>IF($A184="Quarter",HLOOKUP("Quarter"&amp;U$1,APMdata,'1 APM'!$BW184,FALSE),IF($A184="Year to date",HLOOKUP("Year to date"&amp;U$1,APMdata,'1 APM'!$BW184,FALSE),HLOOKUP($C$4&amp;U$1,APMdata,'1 APM'!$BW184,FALSE)))</f>
        <v>104.15508076086171</v>
      </c>
      <c r="V184" s="225">
        <f>IF($A184="Quarter",HLOOKUP("Quarter"&amp;V$1,APMdata,'1 APM'!$BW184,FALSE),IF($A184="Year to date",HLOOKUP("Year to date"&amp;V$1,APMdata,'1 APM'!$BW184,FALSE),HLOOKUP($C$4&amp;V$1,APMdata,'1 APM'!$BW184,FALSE)))</f>
        <v>106.30594035906785</v>
      </c>
      <c r="W184" s="225">
        <f>IF($A184="Quarter",HLOOKUP("Quarter"&amp;W$1,APMdata,'1 APM'!$BW184,FALSE),IF($A184="Year to date",HLOOKUP("Year to date"&amp;W$1,APMdata,'1 APM'!$BW184,FALSE),HLOOKUP($C$4&amp;W$1,APMdata,'1 APM'!$BW184,FALSE)))</f>
        <v>106.53016746103205</v>
      </c>
      <c r="X184" s="225">
        <f>IF($A184="Quarter",HLOOKUP("Quarter"&amp;X$1,APMdata,'1 APM'!$BW184,FALSE),IF($A184="Year to date",HLOOKUP("Year to date"&amp;X$1,APMdata,'1 APM'!$BW184,FALSE),HLOOKUP($C$4&amp;X$1,APMdata,'1 APM'!$BW184,FALSE)))</f>
        <v>102.22083475556431</v>
      </c>
      <c r="Y184" s="225">
        <f>IF($A184="Quarter",HLOOKUP("Quarter"&amp;Y$1,APMdata,'1 APM'!$BW184,FALSE),IF($A184="Year to date",HLOOKUP("Year to date"&amp;Y$1,APMdata,'1 APM'!$BW184,FALSE),HLOOKUP($C$4&amp;Y$1,APMdata,'1 APM'!$BW184,FALSE)))</f>
        <v>99.281663605282702</v>
      </c>
      <c r="Z184" s="225">
        <f>IF($A184="Quarter",HLOOKUP("Quarter"&amp;Z$1,APMdata,'1 APM'!$BW184,FALSE),IF($A184="Year to date",HLOOKUP("Year to date"&amp;Z$1,APMdata,'1 APM'!$BW184,FALSE),HLOOKUP($C$4&amp;Z$1,APMdata,'1 APM'!$BW184,FALSE)))</f>
        <v>98.762733626654182</v>
      </c>
      <c r="AA184" s="225">
        <f>IF($A184="Quarter",HLOOKUP("Quarter"&amp;AA$1,APMdata,'1 APM'!$BW184,FALSE),IF($A184="Year to date",HLOOKUP("Year to date"&amp;AA$1,APMdata,'1 APM'!$BW184,FALSE),HLOOKUP($C$4&amp;AA$1,APMdata,'1 APM'!$BW184,FALSE)))</f>
        <v>95.995665906965954</v>
      </c>
      <c r="AB184" s="225">
        <f>IF($A184="Quarter",HLOOKUP("Quarter"&amp;AB$1,APMdata,'1 APM'!$BW184,FALSE),IF($A184="Year to date",HLOOKUP("Year to date"&amp;AB$1,APMdata,'1 APM'!$BW184,FALSE),HLOOKUP($C$4&amp;AB$1,APMdata,'1 APM'!$BW184,FALSE)))</f>
        <v>93.514317484166824</v>
      </c>
      <c r="AC184" s="225">
        <f>IF($A184="Quarter",HLOOKUP("Quarter"&amp;AC$1,APMdata,'1 APM'!$BW184,FALSE),IF($A184="Year to date",HLOOKUP("Year to date"&amp;AC$1,APMdata,'1 APM'!$BW184,FALSE),HLOOKUP($C$4&amp;AC$1,APMdata,'1 APM'!$BW184,FALSE)))</f>
        <v>91.161737034409114</v>
      </c>
      <c r="AD184" s="225">
        <f>IF($A184="Quarter",HLOOKUP("Quarter"&amp;AD$1,APMdata,'1 APM'!$BW184,FALSE),IF($A184="Year to date",HLOOKUP("Year to date"&amp;AD$1,APMdata,'1 APM'!$BW184,FALSE),HLOOKUP($C$4&amp;AD$1,APMdata,'1 APM'!$BW184,FALSE)))</f>
        <v>93.666041555627373</v>
      </c>
      <c r="AE184" s="225">
        <f>IF($A184="Quarter",HLOOKUP("Quarter"&amp;AE$1,APMdata,'1 APM'!$BW184,FALSE),IF($A184="Year to date",HLOOKUP("Year to date"&amp;AE$1,APMdata,'1 APM'!$BW184,FALSE),HLOOKUP($C$4&amp;AE$1,APMdata,'1 APM'!$BW184,FALSE)))</f>
        <v>91.198081359162671</v>
      </c>
      <c r="AF184" s="225"/>
      <c r="AG184" s="191"/>
      <c r="AH184" s="225"/>
      <c r="AI184" s="191"/>
      <c r="AJ184" s="225"/>
      <c r="AK184" s="191"/>
      <c r="AL184" s="225"/>
      <c r="AM184" s="191"/>
      <c r="AN184" s="225"/>
      <c r="AO184" s="229"/>
      <c r="AP184" s="228"/>
      <c r="AQ184" s="229"/>
      <c r="AR184" s="228"/>
      <c r="AS184" s="229"/>
      <c r="AT184" s="229"/>
      <c r="AU184" s="229"/>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T184" s="228"/>
      <c r="BU184" s="228"/>
      <c r="BV184" s="228"/>
      <c r="BW184">
        <v>184</v>
      </c>
    </row>
    <row r="185" spans="1:75" ht="12.75" customHeight="1" thickBot="1">
      <c r="A185" t="s">
        <v>197</v>
      </c>
      <c r="B185" s="232" t="s">
        <v>939</v>
      </c>
      <c r="C185" s="193" t="s">
        <v>294</v>
      </c>
      <c r="D185" s="219">
        <f>IF($A185="Quarter",HLOOKUP("Quarter"&amp;D$1,APMdata,'1 APM'!$BW185,FALSE),IF($A185="Year to date",HLOOKUP("Year to date"&amp;D$1,APMdata,'1 APM'!$BW185,FALSE),HLOOKUP($C$4&amp;D$1,APMdata,'1 APM'!$BW185,FALSE)))</f>
        <v>1.4128354881246632</v>
      </c>
      <c r="E185" s="219">
        <f>IF($A185="Quarter",HLOOKUP("Quarter"&amp;E$1,APMdata,'1 APM'!$BW185,FALSE),IF($A185="Year to date",HLOOKUP("Year to date"&amp;E$1,APMdata,'1 APM'!$BW185,FALSE),HLOOKUP($C$4&amp;E$1,APMdata,'1 APM'!$BW185,FALSE)))</f>
        <v>1.5286117156548722</v>
      </c>
      <c r="F185" s="219">
        <f>IF($A185="Quarter",HLOOKUP("Quarter"&amp;F$1,APMdata,'1 APM'!$BW185,FALSE),IF($A185="Year to date",HLOOKUP("Year to date"&amp;F$1,APMdata,'1 APM'!$BW185,FALSE),HLOOKUP($C$4&amp;F$1,APMdata,'1 APM'!$BW185,FALSE)))</f>
        <v>1.4889266390445728</v>
      </c>
      <c r="G185" s="219">
        <f>IF($A185="Quarter",HLOOKUP("Quarter"&amp;G$1,APMdata,'1 APM'!$BW185,FALSE),IF($A185="Year to date",HLOOKUP("Year to date"&amp;G$1,APMdata,'1 APM'!$BW185,FALSE),HLOOKUP($C$4&amp;G$1,APMdata,'1 APM'!$BW185,FALSE)))</f>
        <v>1.4079026230813516</v>
      </c>
      <c r="H185" s="219">
        <f>IF($A185="Quarter",HLOOKUP("Quarter"&amp;H$1,APMdata,'1 APM'!$BW185,FALSE),IF($A185="Year to date",HLOOKUP("Year to date"&amp;H$1,APMdata,'1 APM'!$BW185,FALSE),HLOOKUP($C$4&amp;H$1,APMdata,'1 APM'!$BW185,FALSE)))</f>
        <v>1.51</v>
      </c>
      <c r="I185" s="219">
        <f>IF($A185="Quarter",HLOOKUP("Quarter"&amp;I$1,APMdata,'1 APM'!$BW185,FALSE),IF($A185="Year to date",HLOOKUP("Year to date"&amp;I$1,APMdata,'1 APM'!$BW185,FALSE),HLOOKUP($C$4&amp;I$1,APMdata,'1 APM'!$BW185,FALSE)))</f>
        <v>1.3232040087056254</v>
      </c>
      <c r="J185" s="219">
        <f>IF($A185="Quarter",HLOOKUP("Quarter"&amp;J$1,APMdata,'1 APM'!$BW185,FALSE),IF($A185="Year to date",HLOOKUP("Year to date"&amp;J$1,APMdata,'1 APM'!$BW185,FALSE),HLOOKUP($C$4&amp;J$1,APMdata,'1 APM'!$BW185,FALSE)))</f>
        <v>1.2141522687024993</v>
      </c>
      <c r="K185" s="219">
        <f>IF($A185="Quarter",HLOOKUP("Quarter"&amp;K$1,APMdata,'1 APM'!$BW185,FALSE),IF($A185="Year to date",HLOOKUP("Year to date"&amp;K$1,APMdata,'1 APM'!$BW185,FALSE),HLOOKUP($C$4&amp;K$1,APMdata,'1 APM'!$BW185,FALSE)))</f>
        <v>1.1724659028156565</v>
      </c>
      <c r="L185" s="219">
        <f>IF($A185="Quarter",HLOOKUP("Quarter"&amp;L$1,APMdata,'1 APM'!$BW185,FALSE),IF($A185="Year to date",HLOOKUP("Year to date"&amp;L$1,APMdata,'1 APM'!$BW185,FALSE),HLOOKUP($C$4&amp;L$1,APMdata,'1 APM'!$BW185,FALSE)))</f>
        <v>1.151463623544277</v>
      </c>
      <c r="M185" s="219">
        <f>IF($A185="Quarter",HLOOKUP("Quarter"&amp;M$1,APMdata,'1 APM'!$BW185,FALSE),IF($A185="Year to date",HLOOKUP("Year to date"&amp;M$1,APMdata,'1 APM'!$BW185,FALSE),HLOOKUP($C$4&amp;M$1,APMdata,'1 APM'!$BW185,FALSE)))</f>
        <v>1.09051882951988</v>
      </c>
      <c r="N185" s="219">
        <f>IF($A185="Quarter",HLOOKUP("Quarter"&amp;N$1,APMdata,'1 APM'!$BW185,FALSE),IF($A185="Year to date",HLOOKUP("Year to date"&amp;N$1,APMdata,'1 APM'!$BW185,FALSE),HLOOKUP($C$4&amp;N$1,APMdata,'1 APM'!$BW185,FALSE)))</f>
        <v>1.1322699686072917</v>
      </c>
      <c r="O185" s="219">
        <f>IF($A185="Quarter",HLOOKUP("Quarter"&amp;O$1,APMdata,'1 APM'!$BW185,FALSE),IF($A185="Year to date",HLOOKUP("Year to date"&amp;O$1,APMdata,'1 APM'!$BW185,FALSE),HLOOKUP($C$4&amp;O$1,APMdata,'1 APM'!$BW185,FALSE)))</f>
        <v>1.1658788827112807</v>
      </c>
      <c r="P185" s="219">
        <f>IF($A185="Quarter",HLOOKUP("Quarter"&amp;P$1,APMdata,'1 APM'!$BW185,FALSE),IF($A185="Year to date",HLOOKUP("Year to date"&amp;P$1,APMdata,'1 APM'!$BW185,FALSE),HLOOKUP($C$4&amp;P$1,APMdata,'1 APM'!$BW185,FALSE)))</f>
        <v>1.1583494986067113</v>
      </c>
      <c r="Q185" s="219">
        <f>IF($A185="Quarter",HLOOKUP("Quarter"&amp;Q$1,APMdata,'1 APM'!$BW185,FALSE),IF($A185="Year to date",HLOOKUP("Year to date"&amp;Q$1,APMdata,'1 APM'!$BW185,FALSE),HLOOKUP($C$4&amp;Q$1,APMdata,'1 APM'!$BW185,FALSE)))</f>
        <v>1.0463424034919115</v>
      </c>
      <c r="R185" s="219">
        <f>IF($A185="Quarter",HLOOKUP("Quarter"&amp;R$1,APMdata,'1 APM'!$BW185,FALSE),IF($A185="Year to date",HLOOKUP("Year to date"&amp;R$1,APMdata,'1 APM'!$BW185,FALSE),HLOOKUP($C$4&amp;R$1,APMdata,'1 APM'!$BW185,FALSE)))</f>
        <v>1.075313964474774</v>
      </c>
      <c r="S185" s="219">
        <f>IF($A185="Quarter",HLOOKUP("Quarter"&amp;S$1,APMdata,'1 APM'!$BW185,FALSE),IF($A185="Year to date",HLOOKUP("Year to date"&amp;S$1,APMdata,'1 APM'!$BW185,FALSE),HLOOKUP($C$4&amp;S$1,APMdata,'1 APM'!$BW185,FALSE)))</f>
        <v>0.97266345161171264</v>
      </c>
      <c r="T185" s="219">
        <f>IF($A185="Quarter",HLOOKUP("Quarter"&amp;T$1,APMdata,'1 APM'!$BW185,FALSE),IF($A185="Year to date",HLOOKUP("Year to date"&amp;T$1,APMdata,'1 APM'!$BW185,FALSE),HLOOKUP($C$4&amp;T$1,APMdata,'1 APM'!$BW185,FALSE)))</f>
        <v>1.1012572457503151</v>
      </c>
      <c r="U185" s="219">
        <f>IF($A185="Quarter",HLOOKUP("Quarter"&amp;U$1,APMdata,'1 APM'!$BW185,FALSE),IF($A185="Year to date",HLOOKUP("Year to date"&amp;U$1,APMdata,'1 APM'!$BW185,FALSE),HLOOKUP($C$4&amp;U$1,APMdata,'1 APM'!$BW185,FALSE)))</f>
        <v>1.3441495026194412</v>
      </c>
      <c r="V185" s="219">
        <f>IF($A185="Quarter",HLOOKUP("Quarter"&amp;V$1,APMdata,'1 APM'!$BW185,FALSE),IF($A185="Year to date",HLOOKUP("Year to date"&amp;V$1,APMdata,'1 APM'!$BW185,FALSE),HLOOKUP($C$4&amp;V$1,APMdata,'1 APM'!$BW185,FALSE)))</f>
        <v>1.3696318334442013</v>
      </c>
      <c r="W185" s="219">
        <f>IF($A185="Quarter",HLOOKUP("Quarter"&amp;W$1,APMdata,'1 APM'!$BW185,FALSE),IF($A185="Year to date",HLOOKUP("Year to date"&amp;W$1,APMdata,'1 APM'!$BW185,FALSE),HLOOKUP($C$4&amp;W$1,APMdata,'1 APM'!$BW185,FALSE)))</f>
        <v>1.2165568034745342</v>
      </c>
      <c r="X185" s="219">
        <f>IF($A185="Quarter",HLOOKUP("Quarter"&amp;X$1,APMdata,'1 APM'!$BW185,FALSE),IF($A185="Year to date",HLOOKUP("Year to date"&amp;X$1,APMdata,'1 APM'!$BW185,FALSE),HLOOKUP($C$4&amp;X$1,APMdata,'1 APM'!$BW185,FALSE)))</f>
        <v>1.1641462357899823</v>
      </c>
      <c r="Y185" s="219">
        <f>IF($A185="Quarter",HLOOKUP("Quarter"&amp;Y$1,APMdata,'1 APM'!$BW185,FALSE),IF($A185="Year to date",HLOOKUP("Year to date"&amp;Y$1,APMdata,'1 APM'!$BW185,FALSE),HLOOKUP($C$4&amp;Y$1,APMdata,'1 APM'!$BW185,FALSE)))</f>
        <v>1.1220601665469323</v>
      </c>
      <c r="Z185" s="219">
        <f>IF($A185="Quarter",HLOOKUP("Quarter"&amp;Z$1,APMdata,'1 APM'!$BW185,FALSE),IF($A185="Year to date",HLOOKUP("Year to date"&amp;Z$1,APMdata,'1 APM'!$BW185,FALSE),HLOOKUP($C$4&amp;Z$1,APMdata,'1 APM'!$BW185,FALSE)))</f>
        <v>0.99025205569649843</v>
      </c>
      <c r="AA185" s="219">
        <f>IF($A185="Quarter",HLOOKUP("Quarter"&amp;AA$1,APMdata,'1 APM'!$BW185,FALSE),IF($A185="Year to date",HLOOKUP("Year to date"&amp;AA$1,APMdata,'1 APM'!$BW185,FALSE),HLOOKUP($C$4&amp;AA$1,APMdata,'1 APM'!$BW185,FALSE)))</f>
        <v>0.91358291201390607</v>
      </c>
      <c r="AB185" s="219">
        <f>IF($A185="Quarter",HLOOKUP("Quarter"&amp;AB$1,APMdata,'1 APM'!$BW185,FALSE),IF($A185="Year to date",HLOOKUP("Year to date"&amp;AB$1,APMdata,'1 APM'!$BW185,FALSE),HLOOKUP($C$4&amp;AB$1,APMdata,'1 APM'!$BW185,FALSE)))</f>
        <v>0.93675495214764093</v>
      </c>
      <c r="AC185" s="219">
        <f>IF($A185="Quarter",HLOOKUP("Quarter"&amp;AC$1,APMdata,'1 APM'!$BW185,FALSE),IF($A185="Year to date",HLOOKUP("Year to date"&amp;AC$1,APMdata,'1 APM'!$BW185,FALSE),HLOOKUP($C$4&amp;AC$1,APMdata,'1 APM'!$BW185,FALSE)))</f>
        <v>0.82271359058999893</v>
      </c>
      <c r="AD185" s="219">
        <f>IF($A185="Quarter",HLOOKUP("Quarter"&amp;AD$1,APMdata,'1 APM'!$BW185,FALSE),IF($A185="Year to date",HLOOKUP("Year to date"&amp;AD$1,APMdata,'1 APM'!$BW185,FALSE),HLOOKUP($C$4&amp;AD$1,APMdata,'1 APM'!$BW185,FALSE)))</f>
        <v>0.98755107468767245</v>
      </c>
      <c r="AE185" s="219">
        <f>IF($A185="Quarter",HLOOKUP("Quarter"&amp;AE$1,APMdata,'1 APM'!$BW185,FALSE),IF($A185="Year to date",HLOOKUP("Year to date"&amp;AE$1,APMdata,'1 APM'!$BW185,FALSE),HLOOKUP($C$4&amp;AE$1,APMdata,'1 APM'!$BW185,FALSE)))</f>
        <v>0.91558943736057841</v>
      </c>
      <c r="AF185" s="219"/>
      <c r="AG185" s="199"/>
      <c r="AH185" s="219"/>
      <c r="AI185" s="199"/>
      <c r="AJ185" s="219"/>
      <c r="AK185" s="199"/>
      <c r="AL185" s="219"/>
      <c r="AM185" s="199"/>
      <c r="AN185" s="219"/>
      <c r="AO185" s="230"/>
      <c r="AP185" s="224"/>
      <c r="AQ185" s="230"/>
      <c r="AR185" s="224"/>
      <c r="AS185" s="230"/>
      <c r="AT185" s="230"/>
      <c r="AU185" s="230"/>
      <c r="AV185" s="224"/>
      <c r="AW185" s="224"/>
      <c r="AX185" s="224"/>
      <c r="AY185" s="224"/>
      <c r="AZ185" s="224"/>
      <c r="BA185" s="224"/>
      <c r="BB185" s="224"/>
      <c r="BC185" s="224"/>
      <c r="BD185" s="224"/>
      <c r="BE185" s="224"/>
      <c r="BF185" s="224"/>
      <c r="BG185" s="224"/>
      <c r="BH185" s="224"/>
      <c r="BI185" s="224"/>
      <c r="BJ185" s="224"/>
      <c r="BK185" s="224"/>
      <c r="BL185" s="224"/>
      <c r="BM185" s="224"/>
      <c r="BN185" s="224"/>
      <c r="BO185" s="224"/>
      <c r="BP185" s="224"/>
      <c r="BQ185" s="224"/>
      <c r="BR185" s="224"/>
      <c r="BS185" s="224"/>
      <c r="BT185" s="224"/>
      <c r="BU185" s="224"/>
      <c r="BV185" s="224"/>
      <c r="BW185">
        <v>185</v>
      </c>
    </row>
    <row r="186" spans="1:75" ht="12.75" customHeight="1">
      <c r="D186" s="353"/>
      <c r="E186" s="353"/>
      <c r="F186" s="353"/>
      <c r="G186" s="353"/>
      <c r="H186" s="353"/>
      <c r="I186" s="353"/>
      <c r="J186" s="353"/>
      <c r="K186" s="353"/>
      <c r="L186" s="353"/>
      <c r="M186" s="353"/>
      <c r="N186" s="353"/>
      <c r="O186" s="353"/>
      <c r="P186" s="353"/>
      <c r="Q186" s="353"/>
      <c r="R186" s="353"/>
      <c r="S186" s="354"/>
      <c r="T186" s="354"/>
      <c r="U186" s="354"/>
      <c r="V186" s="354"/>
      <c r="W186" s="354"/>
      <c r="X186" s="354"/>
      <c r="Y186" s="354"/>
      <c r="Z186" s="354"/>
      <c r="AA186" s="354"/>
      <c r="AB186" s="354"/>
      <c r="AC186" s="354"/>
      <c r="AD186" s="354"/>
      <c r="AE186" s="354"/>
      <c r="BW186">
        <v>186</v>
      </c>
    </row>
    <row r="187" spans="1:75" ht="12.75" customHeight="1">
      <c r="D187" s="353"/>
      <c r="E187" s="353"/>
      <c r="F187" s="353"/>
      <c r="G187" s="353"/>
      <c r="H187" s="353"/>
      <c r="I187" s="353"/>
      <c r="J187" s="353"/>
      <c r="K187" s="353"/>
      <c r="L187" s="353"/>
      <c r="M187" s="353"/>
      <c r="N187" s="353"/>
      <c r="O187" s="353"/>
      <c r="P187" s="353"/>
      <c r="Q187" s="353"/>
      <c r="R187" s="353"/>
      <c r="S187" s="354"/>
      <c r="T187" s="354"/>
      <c r="U187" s="354"/>
      <c r="V187" s="354"/>
      <c r="W187" s="354"/>
      <c r="X187" s="354"/>
      <c r="Y187" s="354"/>
      <c r="Z187" s="354"/>
      <c r="AA187" s="354"/>
      <c r="AB187" s="354"/>
      <c r="AC187" s="354"/>
      <c r="AD187" s="354"/>
      <c r="AE187" s="354"/>
      <c r="BW187">
        <v>187</v>
      </c>
    </row>
    <row r="188" spans="1:75" ht="12.75" customHeight="1">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BW188">
        <v>188</v>
      </c>
    </row>
    <row r="189" spans="1:75" ht="12.75" customHeight="1">
      <c r="C189" s="197" t="s">
        <v>295</v>
      </c>
      <c r="D189" s="186">
        <f>IF($A189="Quarter",HLOOKUP("Quarter"&amp;D$1,APMdata,'1 APM'!$BW189,FALSE),IF($A189="Year to date",HLOOKUP("Year to date"&amp;D$1,APMdata,'1 APM'!$BW189,FALSE),HLOOKUP($C$4&amp;D$1,APMdata,'1 APM'!$BW189,FALSE)))</f>
        <v>1570.5402240623093</v>
      </c>
      <c r="E189" s="186">
        <f>IF($A189="Quarter",HLOOKUP("Quarter"&amp;E$1,APMdata,'1 APM'!$BW189,FALSE),IF($A189="Year to date",HLOOKUP("Year to date"&amp;E$1,APMdata,'1 APM'!$BW189,FALSE),HLOOKUP($C$4&amp;E$1,APMdata,'1 APM'!$BW189,FALSE)))</f>
        <v>757.10216253999943</v>
      </c>
      <c r="F189" s="186">
        <f>IF($A189="Quarter",HLOOKUP("Quarter"&amp;F$1,APMdata,'1 APM'!$BW189,FALSE),IF($A189="Year to date",HLOOKUP("Year to date"&amp;F$1,APMdata,'1 APM'!$BW189,FALSE),HLOOKUP($C$4&amp;F$1,APMdata,'1 APM'!$BW189,FALSE)))</f>
        <v>3377.2269220459948</v>
      </c>
      <c r="G189" s="186">
        <f>IF($A189="Quarter",HLOOKUP("Quarter"&amp;G$1,APMdata,'1 APM'!$BW189,FALSE),IF($A189="Year to date",HLOOKUP("Year to date"&amp;G$1,APMdata,'1 APM'!$BW189,FALSE),HLOOKUP($C$4&amp;G$1,APMdata,'1 APM'!$BW189,FALSE)))</f>
        <v>2528.8003314899975</v>
      </c>
      <c r="H189" s="186">
        <f>IF($A189="Quarter",HLOOKUP("Quarter"&amp;H$1,APMdata,'1 APM'!$BW189,FALSE),IF($A189="Year to date",HLOOKUP("Year to date"&amp;H$1,APMdata,'1 APM'!$BW189,FALSE),HLOOKUP($C$4&amp;H$1,APMdata,'1 APM'!$BW189,FALSE)))</f>
        <v>1697</v>
      </c>
      <c r="I189" s="186">
        <f>IF($A189="Quarter",HLOOKUP("Quarter"&amp;I$1,APMdata,'1 APM'!$BW189,FALSE),IF($A189="Year to date",HLOOKUP("Year to date"&amp;I$1,APMdata,'1 APM'!$BW189,FALSE),HLOOKUP($C$4&amp;I$1,APMdata,'1 APM'!$BW189,FALSE)))</f>
        <v>823.18251809001106</v>
      </c>
      <c r="J189" s="186">
        <f>IF($A189="Quarter",HLOOKUP("Quarter"&amp;J$1,APMdata,'1 APM'!$BW189,FALSE),IF($A189="Year to date",HLOOKUP("Year to date"&amp;J$1,APMdata,'1 APM'!$BW189,FALSE),HLOOKUP($C$4&amp;J$1,APMdata,'1 APM'!$BW189,FALSE)))</f>
        <v>3205.9911254099929</v>
      </c>
      <c r="K189" s="186">
        <f>IF($A189="Quarter",HLOOKUP("Quarter"&amp;K$1,APMdata,'1 APM'!$BW189,FALSE),IF($A189="Year to date",HLOOKUP("Year to date"&amp;K$1,APMdata,'1 APM'!$BW189,FALSE),HLOOKUP($C$4&amp;K$1,APMdata,'1 APM'!$BW189,FALSE)))</f>
        <v>2545.0032639531291</v>
      </c>
      <c r="L189" s="186">
        <f>IF($A189="Quarter",HLOOKUP("Quarter"&amp;L$1,APMdata,'1 APM'!$BW189,FALSE),IF($A189="Year to date",HLOOKUP("Year to date"&amp;L$1,APMdata,'1 APM'!$BW189,FALSE),HLOOKUP($C$4&amp;L$1,APMdata,'1 APM'!$BW189,FALSE)))</f>
        <v>1511.0575253490042</v>
      </c>
      <c r="M189" s="186">
        <f>IF($A189="Quarter",HLOOKUP("Quarter"&amp;M$1,APMdata,'1 APM'!$BW189,FALSE),IF($A189="Year to date",HLOOKUP("Year to date"&amp;M$1,APMdata,'1 APM'!$BW189,FALSE),HLOOKUP($C$4&amp;M$1,APMdata,'1 APM'!$BW189,FALSE)))</f>
        <v>833.06322778399965</v>
      </c>
      <c r="N189" s="186">
        <f>IF($A189="Quarter",HLOOKUP("Quarter"&amp;N$1,APMdata,'1 APM'!$BW189,FALSE),IF($A189="Year to date",HLOOKUP("Year to date"&amp;N$1,APMdata,'1 APM'!$BW189,FALSE),HLOOKUP($C$4&amp;N$1,APMdata,'1 APM'!$BW189,FALSE)))</f>
        <v>2149.0215982439945</v>
      </c>
      <c r="O189" s="186">
        <f>IF($A189="Quarter",HLOOKUP("Quarter"&amp;O$1,APMdata,'1 APM'!$BW189,FALSE),IF($A189="Year to date",HLOOKUP("Year to date"&amp;O$1,APMdata,'1 APM'!$BW189,FALSE),HLOOKUP($C$4&amp;O$1,APMdata,'1 APM'!$BW189,FALSE)))</f>
        <v>1599.9208715100015</v>
      </c>
      <c r="P189" s="186">
        <f>IF($A189="Quarter",HLOOKUP("Quarter"&amp;P$1,APMdata,'1 APM'!$BW189,FALSE),IF($A189="Year to date",HLOOKUP("Year to date"&amp;P$1,APMdata,'1 APM'!$BW189,FALSE),HLOOKUP($C$4&amp;P$1,APMdata,'1 APM'!$BW189,FALSE)))</f>
        <v>1185.3374717269994</v>
      </c>
      <c r="Q189" s="186">
        <f>IF($A189="Quarter",HLOOKUP("Quarter"&amp;Q$1,APMdata,'1 APM'!$BW189,FALSE),IF($A189="Year to date",HLOOKUP("Year to date"&amp;Q$1,APMdata,'1 APM'!$BW189,FALSE),HLOOKUP($C$4&amp;Q$1,APMdata,'1 APM'!$BW189,FALSE)))</f>
        <v>628.29303059000028</v>
      </c>
      <c r="R189" s="186">
        <f>IF($A189="Quarter",HLOOKUP("Quarter"&amp;R$1,APMdata,'1 APM'!$BW189,FALSE),IF($A189="Year to date",HLOOKUP("Year to date"&amp;R$1,APMdata,'1 APM'!$BW189,FALSE),HLOOKUP($C$4&amp;R$1,APMdata,'1 APM'!$BW189,FALSE)))</f>
        <v>1880.1407074780002</v>
      </c>
      <c r="S189" s="186">
        <f>IF($A189="Quarter",HLOOKUP("Quarter"&amp;S$1,APMdata,'1 APM'!$BW189,FALSE),IF($A189="Year to date",HLOOKUP("Year to date"&amp;S$1,APMdata,'1 APM'!$BW189,FALSE),HLOOKUP($C$4&amp;S$1,APMdata,'1 APM'!$BW189,FALSE)))</f>
        <v>1283.2809845299994</v>
      </c>
      <c r="T189" s="186">
        <f>IF($A189="Quarter",HLOOKUP("Quarter"&amp;T$1,APMdata,'1 APM'!$BW189,FALSE),IF($A189="Year to date",HLOOKUP("Year to date"&amp;T$1,APMdata,'1 APM'!$BW189,FALSE),HLOOKUP($C$4&amp;T$1,APMdata,'1 APM'!$BW189,FALSE)))</f>
        <v>856.4381182099994</v>
      </c>
      <c r="U189" s="186">
        <f>IF($A189="Quarter",HLOOKUP("Quarter"&amp;U$1,APMdata,'1 APM'!$BW189,FALSE),IF($A189="Year to date",HLOOKUP("Year to date"&amp;U$1,APMdata,'1 APM'!$BW189,FALSE),HLOOKUP($C$4&amp;U$1,APMdata,'1 APM'!$BW189,FALSE)))</f>
        <v>522.49446867999927</v>
      </c>
      <c r="V189" s="186">
        <f>IF($A189="Quarter",HLOOKUP("Quarter"&amp;V$1,APMdata,'1 APM'!$BW189,FALSE),IF($A189="Year to date",HLOOKUP("Year to date"&amp;V$1,APMdata,'1 APM'!$BW189,FALSE),HLOOKUP($C$4&amp;V$1,APMdata,'1 APM'!$BW189,FALSE)))</f>
        <v>1985.1986819600011</v>
      </c>
      <c r="W189" s="186">
        <f>IF($A189="Quarter",HLOOKUP("Quarter"&amp;W$1,APMdata,'1 APM'!$BW189,FALSE),IF($A189="Year to date",HLOOKUP("Year to date"&amp;W$1,APMdata,'1 APM'!$BW189,FALSE),HLOOKUP($C$4&amp;W$1,APMdata,'1 APM'!$BW189,FALSE)))</f>
        <v>1490.7677453300005</v>
      </c>
      <c r="X189" s="186">
        <f>IF($A189="Quarter",HLOOKUP("Quarter"&amp;X$1,APMdata,'1 APM'!$BW189,FALSE),IF($A189="Year to date",HLOOKUP("Year to date"&amp;X$1,APMdata,'1 APM'!$BW189,FALSE),HLOOKUP($C$4&amp;X$1,APMdata,'1 APM'!$BW189,FALSE)))</f>
        <v>937.7947944799995</v>
      </c>
      <c r="Y189" s="186">
        <f>IF($A189="Quarter",HLOOKUP("Quarter"&amp;Y$1,APMdata,'1 APM'!$BW189,FALSE),IF($A189="Year to date",HLOOKUP("Year to date"&amp;Y$1,APMdata,'1 APM'!$BW189,FALSE),HLOOKUP($C$4&amp;Y$1,APMdata,'1 APM'!$BW189,FALSE)))</f>
        <v>430.70078000000012</v>
      </c>
      <c r="Z189" s="186">
        <f>IF($A189="Quarter",HLOOKUP("Quarter"&amp;Z$1,APMdata,'1 APM'!$BW189,FALSE),IF($A189="Year to date",HLOOKUP("Year to date"&amp;Z$1,APMdata,'1 APM'!$BW189,FALSE),HLOOKUP($C$4&amp;Z$1,APMdata,'1 APM'!$BW189,FALSE)))</f>
        <v>1583.120361</v>
      </c>
      <c r="AA189" s="186">
        <f>IF($A189="Quarter",HLOOKUP("Quarter"&amp;AA$1,APMdata,'1 APM'!$BW189,FALSE),IF($A189="Year to date",HLOOKUP("Year to date"&amp;AA$1,APMdata,'1 APM'!$BW189,FALSE),HLOOKUP($C$4&amp;AA$1,APMdata,'1 APM'!$BW189,FALSE)))</f>
        <v>1123.447809</v>
      </c>
      <c r="AB189" s="186">
        <f>IF($A189="Quarter",HLOOKUP("Quarter"&amp;AB$1,APMdata,'1 APM'!$BW189,FALSE),IF($A189="Year to date",HLOOKUP("Year to date"&amp;AB$1,APMdata,'1 APM'!$BW189,FALSE),HLOOKUP($C$4&amp;AB$1,APMdata,'1 APM'!$BW189,FALSE)))</f>
        <v>693.62613706999991</v>
      </c>
      <c r="AC189" s="186">
        <f>IF($A189="Quarter",HLOOKUP("Quarter"&amp;AC$1,APMdata,'1 APM'!$BW189,FALSE),IF($A189="Year to date",HLOOKUP("Year to date"&amp;AC$1,APMdata,'1 APM'!$BW189,FALSE),HLOOKUP($C$4&amp;AC$1,APMdata,'1 APM'!$BW189,FALSE)))</f>
        <v>261.48666893000001</v>
      </c>
      <c r="AD189" s="186">
        <f>IF($A189="Quarter",HLOOKUP("Quarter"&amp;AD$1,APMdata,'1 APM'!$BW189,FALSE),IF($A189="Year to date",HLOOKUP("Year to date"&amp;AD$1,APMdata,'1 APM'!$BW189,FALSE),HLOOKUP($C$4&amp;AD$1,APMdata,'1 APM'!$BW189,FALSE)))</f>
        <v>1909.2832311999998</v>
      </c>
      <c r="AE189" s="186">
        <f>IF($A189="Quarter",HLOOKUP("Quarter"&amp;AE$1,APMdata,'1 APM'!$BW189,FALSE),IF($A189="Year to date",HLOOKUP("Year to date"&amp;AE$1,APMdata,'1 APM'!$BW189,FALSE),HLOOKUP($C$4&amp;AE$1,APMdata,'1 APM'!$BW189,FALSE)))</f>
        <v>1624.08257716</v>
      </c>
      <c r="AF189" s="186"/>
      <c r="AG189" s="191"/>
      <c r="AH189" s="186"/>
      <c r="AI189" s="191"/>
      <c r="AJ189" s="186"/>
      <c r="AK189" s="191"/>
      <c r="AL189" s="186"/>
      <c r="AM189" s="186"/>
      <c r="AN189" s="186"/>
      <c r="AO189" s="191"/>
      <c r="AP189" s="186"/>
      <c r="AQ189" s="191"/>
      <c r="AR189" s="186"/>
      <c r="AS189" s="186"/>
      <c r="AT189" s="186"/>
      <c r="AU189" s="191"/>
      <c r="AV189" s="186"/>
      <c r="AW189" s="191"/>
      <c r="AX189" s="214"/>
      <c r="AY189" s="191"/>
      <c r="AZ189" s="214"/>
      <c r="BA189" s="191"/>
      <c r="BB189" s="214"/>
      <c r="BC189" s="191"/>
      <c r="BD189" s="214"/>
      <c r="BE189" s="191"/>
      <c r="BF189" s="214"/>
      <c r="BG189" s="191"/>
      <c r="BH189" s="191"/>
      <c r="BI189" s="191"/>
      <c r="BJ189" s="191"/>
      <c r="BK189" s="191"/>
      <c r="BL189" s="191"/>
      <c r="BM189" s="191"/>
      <c r="BN189" s="191"/>
      <c r="BO189" s="191"/>
      <c r="BP189" s="191"/>
      <c r="BQ189" s="191"/>
      <c r="BR189" s="191"/>
      <c r="BS189" s="191"/>
      <c r="BT189" s="191"/>
      <c r="BU189" s="191"/>
      <c r="BV189" s="191"/>
      <c r="BW189">
        <v>189</v>
      </c>
    </row>
    <row r="190" spans="1:75" ht="12.75" customHeight="1">
      <c r="C190" s="183" t="s">
        <v>283</v>
      </c>
      <c r="D190" s="216">
        <f>IF($A190="Quarter",HLOOKUP("Quarter"&amp;D$1,APMdata,'1 APM'!$BW190,FALSE),IF($A190="Year to date",HLOOKUP("Year to date"&amp;D$1,APMdata,'1 APM'!$BW190,FALSE),HLOOKUP($C$4&amp;D$1,APMdata,'1 APM'!$BW190,FALSE)))</f>
        <v>0.73152973063560311</v>
      </c>
      <c r="E190" s="216">
        <f>IF($A190="Quarter",HLOOKUP("Quarter"&amp;E$1,APMdata,'1 APM'!$BW190,FALSE),IF($A190="Year to date",HLOOKUP("Year to date"&amp;E$1,APMdata,'1 APM'!$BW190,FALSE),HLOOKUP($C$4&amp;E$1,APMdata,'1 APM'!$BW190,FALSE)))</f>
        <v>0.73167655333115578</v>
      </c>
      <c r="F190" s="216">
        <f>IF($A190="Quarter",HLOOKUP("Quarter"&amp;F$1,APMdata,'1 APM'!$BW190,FALSE),IF($A190="Year to date",HLOOKUP("Year to date"&amp;F$1,APMdata,'1 APM'!$BW190,FALSE),HLOOKUP($C$4&amp;F$1,APMdata,'1 APM'!$BW190,FALSE)))</f>
        <v>0.73176496319096784</v>
      </c>
      <c r="G190" s="216">
        <f>IF($A190="Quarter",HLOOKUP("Quarter"&amp;G$1,APMdata,'1 APM'!$BW190,FALSE),IF($A190="Year to date",HLOOKUP("Year to date"&amp;G$1,APMdata,'1 APM'!$BW190,FALSE),HLOOKUP($C$4&amp;G$1,APMdata,'1 APM'!$BW190,FALSE)))</f>
        <v>0.73177324443730996</v>
      </c>
      <c r="H190" s="216">
        <f>IF($A190="Quarter",HLOOKUP("Quarter"&amp;H$1,APMdata,'1 APM'!$BW190,FALSE),IF($A190="Year to date",HLOOKUP("Year to date"&amp;H$1,APMdata,'1 APM'!$BW190,FALSE),HLOOKUP($C$4&amp;H$1,APMdata,'1 APM'!$BW190,FALSE)))</f>
        <v>0.73182515000000004</v>
      </c>
      <c r="I190" s="216">
        <f>IF($A190="Quarter",HLOOKUP("Quarter"&amp;I$1,APMdata,'1 APM'!$BW190,FALSE),IF($A190="Year to date",HLOOKUP("Year to date"&amp;I$1,APMdata,'1 APM'!$BW190,FALSE),HLOOKUP($C$4&amp;I$1,APMdata,'1 APM'!$BW190,FALSE)))</f>
        <v>0.73203410051857476</v>
      </c>
      <c r="J190" s="216">
        <f>IF($A190="Quarter",HLOOKUP("Quarter"&amp;J$1,APMdata,'1 APM'!$BW190,FALSE),IF($A190="Year to date",HLOOKUP("Year to date"&amp;J$1,APMdata,'1 APM'!$BW190,FALSE),HLOOKUP($C$4&amp;J$1,APMdata,'1 APM'!$BW190,FALSE)))</f>
        <v>0.70399691468452863</v>
      </c>
      <c r="K190" s="216">
        <f>IF($A190="Quarter",HLOOKUP("Quarter"&amp;K$1,APMdata,'1 APM'!$BW190,FALSE),IF($A190="Year to date",HLOOKUP("Year to date"&amp;K$1,APMdata,'1 APM'!$BW190,FALSE),HLOOKUP($C$4&amp;K$1,APMdata,'1 APM'!$BW190,FALSE)))</f>
        <v>0.69952291966591829</v>
      </c>
      <c r="L190" s="216">
        <f>IF($A190="Quarter",HLOOKUP("Quarter"&amp;L$1,APMdata,'1 APM'!$BW190,FALSE),IF($A190="Year to date",HLOOKUP("Year to date"&amp;L$1,APMdata,'1 APM'!$BW190,FALSE),HLOOKUP($C$4&amp;L$1,APMdata,'1 APM'!$BW190,FALSE)))</f>
        <v>0.69949079054351149</v>
      </c>
      <c r="M190" s="216">
        <f>IF($A190="Quarter",HLOOKUP("Quarter"&amp;M$1,APMdata,'1 APM'!$BW190,FALSE),IF($A190="Year to date",HLOOKUP("Year to date"&amp;M$1,APMdata,'1 APM'!$BW190,FALSE),HLOOKUP($C$4&amp;M$1,APMdata,'1 APM'!$BW190,FALSE)))</f>
        <v>0.69949079054351304</v>
      </c>
      <c r="N190" s="216">
        <f>IF($A190="Quarter",HLOOKUP("Quarter"&amp;N$1,APMdata,'1 APM'!$BW190,FALSE),IF($A190="Year to date",HLOOKUP("Year to date"&amp;N$1,APMdata,'1 APM'!$BW190,FALSE),HLOOKUP($C$4&amp;N$1,APMdata,'1 APM'!$BW190,FALSE)))</f>
        <v>0.69997679854403549</v>
      </c>
      <c r="O190" s="216">
        <f>IF($A190="Quarter",HLOOKUP("Quarter"&amp;O$1,APMdata,'1 APM'!$BW190,FALSE),IF($A190="Year to date",HLOOKUP("Year to date"&amp;O$1,APMdata,'1 APM'!$BW190,FALSE),HLOOKUP($C$4&amp;O$1,APMdata,'1 APM'!$BW190,FALSE)))</f>
        <v>0.70013878943496144</v>
      </c>
      <c r="P190" s="216">
        <f>IF($A190="Quarter",HLOOKUP("Quarter"&amp;P$1,APMdata,'1 APM'!$BW190,FALSE),IF($A190="Year to date",HLOOKUP("Year to date"&amp;P$1,APMdata,'1 APM'!$BW190,FALSE),HLOOKUP($C$4&amp;P$1,APMdata,'1 APM'!$BW190,FALSE)))</f>
        <v>0.700402305828426</v>
      </c>
      <c r="Q190" s="216">
        <f>IF($A190="Quarter",HLOOKUP("Quarter"&amp;Q$1,APMdata,'1 APM'!$BW190,FALSE),IF($A190="Year to date",HLOOKUP("Year to date"&amp;Q$1,APMdata,'1 APM'!$BW190,FALSE),HLOOKUP($C$4&amp;Q$1,APMdata,'1 APM'!$BW190,FALSE)))</f>
        <v>0.700402305828426</v>
      </c>
      <c r="R190" s="216">
        <f>IF($A190="Quarter",HLOOKUP("Quarter"&amp;R$1,APMdata,'1 APM'!$BW190,FALSE),IF($A190="Year to date",HLOOKUP("Year to date"&amp;R$1,APMdata,'1 APM'!$BW190,FALSE),HLOOKUP($C$4&amp;R$1,APMdata,'1 APM'!$BW190,FALSE)))</f>
        <v>0.70018362509556764</v>
      </c>
      <c r="S190" s="216">
        <f>IF($A190="Quarter",HLOOKUP("Quarter"&amp;S$1,APMdata,'1 APM'!$BW190,FALSE),IF($A190="Year to date",HLOOKUP("Year to date"&amp;S$1,APMdata,'1 APM'!$BW190,FALSE),HLOOKUP($C$4&amp;S$1,APMdata,'1 APM'!$BW190,FALSE)))</f>
        <v>0.70015829581703981</v>
      </c>
      <c r="T190" s="216">
        <f>IF($A190="Quarter",HLOOKUP("Quarter"&amp;T$1,APMdata,'1 APM'!$BW190,FALSE),IF($A190="Year to date",HLOOKUP("Year to date"&amp;T$1,APMdata,'1 APM'!$BW190,FALSE),HLOOKUP($C$4&amp;T$1,APMdata,'1 APM'!$BW190,FALSE)))</f>
        <v>0.70011841210807413</v>
      </c>
      <c r="U190" s="216">
        <f>IF($A190="Quarter",HLOOKUP("Quarter"&amp;U$1,APMdata,'1 APM'!$BW190,FALSE),IF($A190="Year to date",HLOOKUP("Year to date"&amp;U$1,APMdata,'1 APM'!$BW190,FALSE),HLOOKUP($C$4&amp;U$1,APMdata,'1 APM'!$BW190,FALSE)))</f>
        <v>0.70004162093386768</v>
      </c>
      <c r="V190" s="216">
        <f>IF($A190="Quarter",HLOOKUP("Quarter"&amp;V$1,APMdata,'1 APM'!$BW190,FALSE),IF($A190="Year to date",HLOOKUP("Year to date"&amp;V$1,APMdata,'1 APM'!$BW190,FALSE),HLOOKUP($C$4&amp;V$1,APMdata,'1 APM'!$BW190,FALSE)))</f>
        <v>0.69768500203791184</v>
      </c>
      <c r="W190" s="216">
        <f>IF($A190="Quarter",HLOOKUP("Quarter"&amp;W$1,APMdata,'1 APM'!$BW190,FALSE),IF($A190="Year to date",HLOOKUP("Year to date"&amp;W$1,APMdata,'1 APM'!$BW190,FALSE),HLOOKUP($C$4&amp;W$1,APMdata,'1 APM'!$BW190,FALSE)))</f>
        <v>0.69757995091501712</v>
      </c>
      <c r="X190" s="216">
        <f>IF($A190="Quarter",HLOOKUP("Quarter"&amp;X$1,APMdata,'1 APM'!$BW190,FALSE),IF($A190="Year to date",HLOOKUP("Year to date"&amp;X$1,APMdata,'1 APM'!$BW190,FALSE),HLOOKUP($C$4&amp;X$1,APMdata,'1 APM'!$BW190,FALSE)))</f>
        <v>0.696274605713462</v>
      </c>
      <c r="Y190" s="216">
        <f>IF($A190="Quarter",HLOOKUP("Quarter"&amp;Y$1,APMdata,'1 APM'!$BW190,FALSE),IF($A190="Year to date",HLOOKUP("Year to date"&amp;Y$1,APMdata,'1 APM'!$BW190,FALSE),HLOOKUP($C$4&amp;Y$1,APMdata,'1 APM'!$BW190,FALSE)))</f>
        <v>0.696274605713462</v>
      </c>
      <c r="Z190" s="216">
        <f>IF($A190="Quarter",HLOOKUP("Quarter"&amp;Z$1,APMdata,'1 APM'!$BW190,FALSE),IF($A190="Year to date",HLOOKUP("Year to date"&amp;Z$1,APMdata,'1 APM'!$BW190,FALSE),HLOOKUP($C$4&amp;Z$1,APMdata,'1 APM'!$BW190,FALSE)))</f>
        <v>0.69997791239999996</v>
      </c>
      <c r="AA190" s="216">
        <f>IF($A190="Quarter",HLOOKUP("Quarter"&amp;AA$1,APMdata,'1 APM'!$BW190,FALSE),IF($A190="Year to date",HLOOKUP("Year to date"&amp;AA$1,APMdata,'1 APM'!$BW190,FALSE),HLOOKUP($C$4&amp;AA$1,APMdata,'1 APM'!$BW190,FALSE)))</f>
        <v>0.70099912411646903</v>
      </c>
      <c r="AB190" s="216">
        <f>IF($A190="Quarter",HLOOKUP("Quarter"&amp;AB$1,APMdata,'1 APM'!$BW190,FALSE),IF($A190="Year to date",HLOOKUP("Year to date"&amp;AB$1,APMdata,'1 APM'!$BW190,FALSE),HLOOKUP($C$4&amp;AB$1,APMdata,'1 APM'!$BW190,FALSE)))</f>
        <v>0.70099912411646903</v>
      </c>
      <c r="AC190" s="216">
        <f>IF($A190="Quarter",HLOOKUP("Quarter"&amp;AC$1,APMdata,'1 APM'!$BW190,FALSE),IF($A190="Year to date",HLOOKUP("Year to date"&amp;AC$1,APMdata,'1 APM'!$BW190,FALSE),HLOOKUP($C$4&amp;AC$1,APMdata,'1 APM'!$BW190,FALSE)))</f>
        <v>0.70099912411646903</v>
      </c>
      <c r="AD190" s="216">
        <f>IF($A190="Quarter",HLOOKUP("Quarter"&amp;AD$1,APMdata,'1 APM'!$BW190,FALSE),IF($A190="Year to date",HLOOKUP("Year to date"&amp;AD$1,APMdata,'1 APM'!$BW190,FALSE),HLOOKUP($C$4&amp;AD$1,APMdata,'1 APM'!$BW190,FALSE)))</f>
        <v>0.70099912415633248</v>
      </c>
      <c r="AE190" s="216">
        <f>IF($A190="Quarter",HLOOKUP("Quarter"&amp;AE$1,APMdata,'1 APM'!$BW190,FALSE),IF($A190="Year to date",HLOOKUP("Year to date"&amp;AE$1,APMdata,'1 APM'!$BW190,FALSE),HLOOKUP($C$4&amp;AE$1,APMdata,'1 APM'!$BW190,FALSE)))</f>
        <v>0.69355058599999997</v>
      </c>
      <c r="AF190" s="216"/>
      <c r="AG190" s="191"/>
      <c r="AH190" s="216"/>
      <c r="AI190" s="191"/>
      <c r="AJ190" s="216"/>
      <c r="AK190" s="216"/>
      <c r="AL190" s="216"/>
      <c r="AM190" s="216"/>
      <c r="AN190" s="216"/>
      <c r="AO190" s="216"/>
      <c r="AP190" s="216"/>
      <c r="AQ190" s="217"/>
      <c r="AR190" s="216"/>
      <c r="AS190" s="216"/>
      <c r="AT190" s="216"/>
      <c r="AU190" s="217"/>
      <c r="AV190" s="216"/>
      <c r="AW190" s="216"/>
      <c r="AX190" s="214"/>
      <c r="AY190" s="214"/>
      <c r="AZ190" s="214"/>
      <c r="BA190" s="218"/>
      <c r="BB190" s="214"/>
      <c r="BC190" s="214"/>
      <c r="BD190" s="214"/>
      <c r="BE190" s="214"/>
      <c r="BF190" s="214"/>
      <c r="BG190" s="214"/>
      <c r="BH190" s="214"/>
      <c r="BI190" s="214"/>
      <c r="BJ190" s="214"/>
      <c r="BK190" s="214"/>
      <c r="BL190" s="214"/>
      <c r="BM190" s="214"/>
      <c r="BN190" s="214"/>
      <c r="BO190" s="214"/>
      <c r="BP190" s="214"/>
      <c r="BQ190" s="214"/>
      <c r="BR190" s="214"/>
      <c r="BS190" s="214"/>
      <c r="BT190" s="214"/>
      <c r="BU190" s="214"/>
      <c r="BV190" s="214"/>
      <c r="BW190">
        <v>190</v>
      </c>
    </row>
    <row r="191" spans="1:75" ht="12.75" customHeight="1">
      <c r="C191" s="197" t="s">
        <v>288</v>
      </c>
      <c r="D191" s="186">
        <f>IF($A191="Quarter",HLOOKUP("Quarter"&amp;D$1,APMdata,'1 APM'!$BW191,FALSE),IF($A191="Year to date",HLOOKUP("Year to date"&amp;D$1,APMdata,'1 APM'!$BW191,FALSE),HLOOKUP($C$4&amp;D$1,APMdata,'1 APM'!$BW191,FALSE)))</f>
        <v>1148.896867060681</v>
      </c>
      <c r="E191" s="186">
        <f>IF($A191="Quarter",HLOOKUP("Quarter"&amp;E$1,APMdata,'1 APM'!$BW191,FALSE),IF($A191="Year to date",HLOOKUP("Year to date"&amp;E$1,APMdata,'1 APM'!$BW191,FALSE),HLOOKUP($C$4&amp;E$1,APMdata,'1 APM'!$BW191,FALSE)))</f>
        <v>553.95390080683126</v>
      </c>
      <c r="F191" s="186">
        <f>IF($A191="Quarter",HLOOKUP("Quarter"&amp;F$1,APMdata,'1 APM'!$BW191,FALSE),IF($A191="Year to date",HLOOKUP("Year to date"&amp;F$1,APMdata,'1 APM'!$BW191,FALSE),HLOOKUP($C$4&amp;F$1,APMdata,'1 APM'!$BW191,FALSE)))</f>
        <v>2471.3363342985331</v>
      </c>
      <c r="G191" s="186">
        <f>IF($A191="Quarter",HLOOKUP("Quarter"&amp;G$1,APMdata,'1 APM'!$BW191,FALSE),IF($A191="Year to date",HLOOKUP("Year to date"&amp;G$1,APMdata,'1 APM'!$BW191,FALSE),HLOOKUP($C$4&amp;G$1,APMdata,'1 APM'!$BW191,FALSE)))</f>
        <v>1850.5084231085802</v>
      </c>
      <c r="H191" s="186">
        <f>IF($A191="Quarter",HLOOKUP("Quarter"&amp;H$1,APMdata,'1 APM'!$BW191,FALSE),IF($A191="Year to date",HLOOKUP("Year to date"&amp;H$1,APMdata,'1 APM'!$BW191,FALSE),HLOOKUP($C$4&amp;H$1,APMdata,'1 APM'!$BW191,FALSE)))</f>
        <v>1242</v>
      </c>
      <c r="I191" s="186">
        <f>IF($A191="Quarter",HLOOKUP("Quarter"&amp;I$1,APMdata,'1 APM'!$BW191,FALSE),IF($A191="Year to date",HLOOKUP("Year to date"&amp;I$1,APMdata,'1 APM'!$BW191,FALSE),HLOOKUP($C$4&amp;I$1,APMdata,'1 APM'!$BW191,FALSE)))</f>
        <v>602.59767419263665</v>
      </c>
      <c r="J191" s="186">
        <f>IF($A191="Quarter",HLOOKUP("Quarter"&amp;J$1,APMdata,'1 APM'!$BW191,FALSE),IF($A191="Year to date",HLOOKUP("Year to date"&amp;J$1,APMdata,'1 APM'!$BW191,FALSE),HLOOKUP($C$4&amp;J$1,APMdata,'1 APM'!$BW191,FALSE)))</f>
        <v>2257.0078607946148</v>
      </c>
      <c r="K191" s="186">
        <f>IF($A191="Quarter",HLOOKUP("Quarter"&amp;K$1,APMdata,'1 APM'!$BW191,FALSE),IF($A191="Year to date",HLOOKUP("Year to date"&amp;K$1,APMdata,'1 APM'!$BW191,FALSE),HLOOKUP($C$4&amp;K$1,APMdata,'1 APM'!$BW191,FALSE)))</f>
        <v>1780.2881137597847</v>
      </c>
      <c r="L191" s="186">
        <f>IF($A191="Quarter",HLOOKUP("Quarter"&amp;L$1,APMdata,'1 APM'!$BW191,FALSE),IF($A191="Year to date",HLOOKUP("Year to date"&amp;L$1,APMdata,'1 APM'!$BW191,FALSE),HLOOKUP($C$4&amp;L$1,APMdata,'1 APM'!$BW191,FALSE)))</f>
        <v>1056.9708229630971</v>
      </c>
      <c r="M191" s="186">
        <f>IF($A191="Quarter",HLOOKUP("Quarter"&amp;M$1,APMdata,'1 APM'!$BW191,FALSE),IF($A191="Year to date",HLOOKUP("Year to date"&amp;M$1,APMdata,'1 APM'!$BW191,FALSE),HLOOKUP($C$4&amp;M$1,APMdata,'1 APM'!$BW191,FALSE)))</f>
        <v>582.72005577536061</v>
      </c>
      <c r="N191" s="186">
        <f>IF($A191="Quarter",HLOOKUP("Quarter"&amp;N$1,APMdata,'1 APM'!$BW191,FALSE),IF($A191="Year to date",HLOOKUP("Year to date"&amp;N$1,APMdata,'1 APM'!$BW191,FALSE),HLOOKUP($C$4&amp;N$1,APMdata,'1 APM'!$BW191,FALSE)))</f>
        <v>1504.2652583408178</v>
      </c>
      <c r="O191" s="186">
        <f>IF($A191="Quarter",HLOOKUP("Quarter"&amp;O$1,APMdata,'1 APM'!$BW191,FALSE),IF($A191="Year to date",HLOOKUP("Year to date"&amp;O$1,APMdata,'1 APM'!$BW191,FALSE),HLOOKUP($C$4&amp;O$1,APMdata,'1 APM'!$BW191,FALSE)))</f>
        <v>0</v>
      </c>
      <c r="P191" s="186">
        <f>IF($A191="Quarter",HLOOKUP("Quarter"&amp;P$1,APMdata,'1 APM'!$BW191,FALSE),IF($A191="Year to date",HLOOKUP("Year to date"&amp;P$1,APMdata,'1 APM'!$BW191,FALSE),HLOOKUP($C$4&amp;P$1,APMdata,'1 APM'!$BW191,FALSE)))</f>
        <v>830.21309838242712</v>
      </c>
      <c r="Q191" s="186">
        <f>IF($A191="Quarter",HLOOKUP("Quarter"&amp;Q$1,APMdata,'1 APM'!$BW191,FALSE),IF($A191="Year to date",HLOOKUP("Year to date"&amp;Q$1,APMdata,'1 APM'!$BW191,FALSE),HLOOKUP($C$4&amp;Q$1,APMdata,'1 APM'!$BW191,FALSE)))</f>
        <v>440.05788736116597</v>
      </c>
      <c r="R191" s="186">
        <f>IF($A191="Quarter",HLOOKUP("Quarter"&amp;R$1,APMdata,'1 APM'!$BW191,FALSE),IF($A191="Year to date",HLOOKUP("Year to date"&amp;R$1,APMdata,'1 APM'!$BW191,FALSE),HLOOKUP($C$4&amp;R$1,APMdata,'1 APM'!$BW191,FALSE)))</f>
        <v>1316.4437362516915</v>
      </c>
      <c r="S191" s="186">
        <f>IF($A191="Quarter",HLOOKUP("Quarter"&amp;S$1,APMdata,'1 APM'!$BW191,FALSE),IF($A191="Year to date",HLOOKUP("Year to date"&amp;S$1,APMdata,'1 APM'!$BW191,FALSE),HLOOKUP($C$4&amp;S$1,APMdata,'1 APM'!$BW191,FALSE)))</f>
        <v>898.49982718293745</v>
      </c>
      <c r="T191" s="186">
        <f>IF($A191="Quarter",HLOOKUP("Quarter"&amp;T$1,APMdata,'1 APM'!$BW191,FALSE),IF($A191="Year to date",HLOOKUP("Year to date"&amp;T$1,APMdata,'1 APM'!$BW191,FALSE),HLOOKUP($C$4&amp;T$1,APMdata,'1 APM'!$BW191,FALSE)))</f>
        <v>599.60809539001184</v>
      </c>
      <c r="U191" s="186">
        <f>IF($A191="Quarter",HLOOKUP("Quarter"&amp;U$1,APMdata,'1 APM'!$BW191,FALSE),IF($A191="Year to date",HLOOKUP("Year to date"&amp;U$1,APMdata,'1 APM'!$BW191,FALSE),HLOOKUP($C$4&amp;U$1,APMdata,'1 APM'!$BW191,FALSE)))</f>
        <v>365.76787478372665</v>
      </c>
      <c r="V191" s="186">
        <f>IF($A191="Quarter",HLOOKUP("Quarter"&amp;V$1,APMdata,'1 APM'!$BW191,FALSE),IF($A191="Year to date",HLOOKUP("Year to date"&amp;V$1,APMdata,'1 APM'!$BW191,FALSE),HLOOKUP($C$4&amp;V$1,APMdata,'1 APM'!$BW191,FALSE)))</f>
        <v>1385.0433464689233</v>
      </c>
      <c r="W191" s="186">
        <f>IF($A191="Quarter",HLOOKUP("Quarter"&amp;W$1,APMdata,'1 APM'!$BW191,FALSE),IF($A191="Year to date",HLOOKUP("Year to date"&amp;W$1,APMdata,'1 APM'!$BW191,FALSE),HLOOKUP($C$4&amp;W$1,APMdata,'1 APM'!$BW191,FALSE)))</f>
        <v>1039.9296906129925</v>
      </c>
      <c r="X191" s="186">
        <f>IF($A191="Quarter",HLOOKUP("Quarter"&amp;X$1,APMdata,'1 APM'!$BW191,FALSE),IF($A191="Year to date",HLOOKUP("Year to date"&amp;X$1,APMdata,'1 APM'!$BW191,FALSE),HLOOKUP($C$4&amp;X$1,APMdata,'1 APM'!$BW191,FALSE)))</f>
        <v>652.96270076669873</v>
      </c>
      <c r="Y191" s="186">
        <f>IF($A191="Quarter",HLOOKUP("Quarter"&amp;Y$1,APMdata,'1 APM'!$BW191,FALSE),IF($A191="Year to date",HLOOKUP("Year to date"&amp;Y$1,APMdata,'1 APM'!$BW191,FALSE),HLOOKUP($C$4&amp;Y$1,APMdata,'1 APM'!$BW191,FALSE)))</f>
        <v>299.88601577498065</v>
      </c>
      <c r="Z191" s="186">
        <f>IF($A191="Quarter",HLOOKUP("Quarter"&amp;Z$1,APMdata,'1 APM'!$BW191,FALSE),IF($A191="Year to date",HLOOKUP("Year to date"&amp;Z$1,APMdata,'1 APM'!$BW191,FALSE),HLOOKUP($C$4&amp;Z$1,APMdata,'1 APM'!$BW191,FALSE)))</f>
        <v>1108.1492853707143</v>
      </c>
      <c r="AA191" s="186">
        <f>IF($A191="Quarter",HLOOKUP("Quarter"&amp;AA$1,APMdata,'1 APM'!$BW191,FALSE),IF($A191="Year to date",HLOOKUP("Year to date"&amp;AA$1,APMdata,'1 APM'!$BW191,FALSE),HLOOKUP($C$4&amp;AA$1,APMdata,'1 APM'!$BW191,FALSE)))</f>
        <v>787.53593009956614</v>
      </c>
      <c r="AB191" s="186">
        <f>IF($A191="Quarter",HLOOKUP("Quarter"&amp;AB$1,APMdata,'1 APM'!$BW191,FALSE),IF($A191="Year to date",HLOOKUP("Year to date"&amp;AB$1,APMdata,'1 APM'!$BW191,FALSE),HLOOKUP($C$4&amp;AB$1,APMdata,'1 APM'!$BW191,FALSE)))</f>
        <v>486.23131455035985</v>
      </c>
      <c r="AC191" s="186">
        <f>IF($A191="Quarter",HLOOKUP("Quarter"&amp;AC$1,APMdata,'1 APM'!$BW191,FALSE),IF($A191="Year to date",HLOOKUP("Year to date"&amp;AC$1,APMdata,'1 APM'!$BW191,FALSE),HLOOKUP($C$4&amp;AC$1,APMdata,'1 APM'!$BW191,FALSE)))</f>
        <v>183.30192588806312</v>
      </c>
      <c r="AD191" s="186">
        <f>IF($A191="Quarter",HLOOKUP("Quarter"&amp;AD$1,APMdata,'1 APM'!$BW191,FALSE),IF($A191="Year to date",HLOOKUP("Year to date"&amp;AD$1,APMdata,'1 APM'!$BW191,FALSE),HLOOKUP($C$4&amp;AD$1,APMdata,'1 APM'!$BW191,FALSE)))</f>
        <v>1338.4058728375724</v>
      </c>
      <c r="AE191" s="186">
        <f>IF($A191="Quarter",HLOOKUP("Quarter"&amp;AE$1,APMdata,'1 APM'!$BW191,FALSE),IF($A191="Year to date",HLOOKUP("Year to date"&amp;AE$1,APMdata,'1 APM'!$BW191,FALSE),HLOOKUP($C$4&amp;AE$1,APMdata,'1 APM'!$BW191,FALSE)))</f>
        <v>1126.3834231017081</v>
      </c>
      <c r="AF191" s="186"/>
      <c r="AG191" s="191"/>
      <c r="AH191" s="186"/>
      <c r="AI191" s="191"/>
      <c r="AJ191" s="186"/>
      <c r="AK191" s="186"/>
      <c r="AL191" s="186"/>
      <c r="AM191" s="186"/>
      <c r="AN191" s="186"/>
      <c r="AO191" s="186"/>
      <c r="AP191" s="186"/>
      <c r="AQ191" s="191"/>
      <c r="AR191" s="186"/>
      <c r="AS191" s="186"/>
      <c r="AT191" s="186"/>
      <c r="AU191" s="191"/>
      <c r="AV191" s="186"/>
      <c r="AW191" s="186"/>
      <c r="AX191" s="214"/>
      <c r="AY191" s="214"/>
      <c r="AZ191" s="214"/>
      <c r="BA191" s="186"/>
      <c r="BB191" s="214"/>
      <c r="BC191" s="214"/>
      <c r="BD191" s="214"/>
      <c r="BE191" s="214"/>
      <c r="BF191" s="214"/>
      <c r="BG191" s="214"/>
      <c r="BH191" s="214"/>
      <c r="BI191" s="214"/>
      <c r="BJ191" s="214"/>
      <c r="BK191" s="214"/>
      <c r="BL191" s="214"/>
      <c r="BM191" s="214"/>
      <c r="BN191" s="214"/>
      <c r="BO191" s="214"/>
      <c r="BP191" s="214"/>
      <c r="BQ191" s="214"/>
      <c r="BR191" s="214"/>
      <c r="BS191" s="214"/>
      <c r="BT191" s="214"/>
      <c r="BU191" s="214"/>
      <c r="BV191" s="214"/>
      <c r="BW191">
        <v>191</v>
      </c>
    </row>
    <row r="192" spans="1:75" ht="12.75" customHeight="1">
      <c r="C192" s="183" t="s">
        <v>285</v>
      </c>
      <c r="D192" s="186">
        <f>IF($A192="Quarter",HLOOKUP("Quarter"&amp;D$1,APMdata,'1 APM'!$BW192,FALSE),IF($A192="Year to date",HLOOKUP("Year to date"&amp;D$1,APMdata,'1 APM'!$BW192,FALSE),HLOOKUP($C$4&amp;D$1,APMdata,'1 APM'!$BW192,FALSE)))</f>
        <v>135860724</v>
      </c>
      <c r="E192" s="186">
        <f>IF($A192="Quarter",HLOOKUP("Quarter"&amp;E$1,APMdata,'1 APM'!$BW192,FALSE),IF($A192="Year to date",HLOOKUP("Year to date"&amp;E$1,APMdata,'1 APM'!$BW192,FALSE),HLOOKUP($C$4&amp;E$1,APMdata,'1 APM'!$BW192,FALSE)))</f>
        <v>135860724</v>
      </c>
      <c r="F192" s="186">
        <f>IF($A192="Quarter",HLOOKUP("Quarter"&amp;F$1,APMdata,'1 APM'!$BW192,FALSE),IF($A192="Year to date",HLOOKUP("Year to date"&amp;F$1,APMdata,'1 APM'!$BW192,FALSE),HLOOKUP($C$4&amp;F$1,APMdata,'1 APM'!$BW192,FALSE)))</f>
        <v>135860724</v>
      </c>
      <c r="G192" s="186">
        <f>IF($A192="Quarter",HLOOKUP("Quarter"&amp;G$1,APMdata,'1 APM'!$BW192,FALSE),IF($A192="Year to date",HLOOKUP("Year to date"&amp;G$1,APMdata,'1 APM'!$BW192,FALSE),HLOOKUP($C$4&amp;G$1,APMdata,'1 APM'!$BW192,FALSE)))</f>
        <v>135860724</v>
      </c>
      <c r="H192" s="186">
        <f>IF($A192="Quarter",HLOOKUP("Quarter"&amp;H$1,APMdata,'1 APM'!$BW192,FALSE),IF($A192="Year to date",HLOOKUP("Year to date"&amp;H$1,APMdata,'1 APM'!$BW192,FALSE),HLOOKUP($C$4&amp;H$1,APMdata,'1 APM'!$BW192,FALSE)))</f>
        <v>135860724</v>
      </c>
      <c r="I192" s="186">
        <f>IF($A192="Quarter",HLOOKUP("Quarter"&amp;I$1,APMdata,'1 APM'!$BW192,FALSE),IF($A192="Year to date",HLOOKUP("Year to date"&amp;I$1,APMdata,'1 APM'!$BW192,FALSE),HLOOKUP($C$4&amp;I$1,APMdata,'1 APM'!$BW192,FALSE)))</f>
        <v>135860724</v>
      </c>
      <c r="J192" s="186">
        <f>IF($A192="Quarter",HLOOKUP("Quarter"&amp;J$1,APMdata,'1 APM'!$BW192,FALSE),IF($A192="Year to date",HLOOKUP("Year to date"&amp;J$1,APMdata,'1 APM'!$BW192,FALSE),HLOOKUP($C$4&amp;J$1,APMdata,'1 APM'!$BW192,FALSE)))</f>
        <v>119168278.16666666</v>
      </c>
      <c r="K192" s="186">
        <f>IF($A192="Quarter",HLOOKUP("Quarter"&amp;K$1,APMdata,'1 APM'!$BW192,FALSE),IF($A192="Year to date",HLOOKUP("Year to date"&amp;K$1,APMdata,'1 APM'!$BW192,FALSE),HLOOKUP($C$4&amp;K$1,APMdata,'1 APM'!$BW192,FALSE)))</f>
        <v>115829789</v>
      </c>
      <c r="L192" s="186">
        <f>IF($A192="Quarter",HLOOKUP("Quarter"&amp;L$1,APMdata,'1 APM'!$BW192,FALSE),IF($A192="Year to date",HLOOKUP("Year to date"&amp;L$1,APMdata,'1 APM'!$BW192,FALSE),HLOOKUP($C$4&amp;L$1,APMdata,'1 APM'!$BW192,FALSE)))</f>
        <v>115829789</v>
      </c>
      <c r="M192" s="186">
        <f>IF($A192="Quarter",HLOOKUP("Quarter"&amp;M$1,APMdata,'1 APM'!$BW192,FALSE),IF($A192="Year to date",HLOOKUP("Year to date"&amp;M$1,APMdata,'1 APM'!$BW192,FALSE),HLOOKUP($C$4&amp;M$1,APMdata,'1 APM'!$BW192,FALSE)))</f>
        <v>115829789</v>
      </c>
      <c r="N192" s="186">
        <f>IF($A192="Quarter",HLOOKUP("Quarter"&amp;N$1,APMdata,'1 APM'!$BW192,FALSE),IF($A192="Year to date",HLOOKUP("Year to date"&amp;N$1,APMdata,'1 APM'!$BW192,FALSE),HLOOKUP($C$4&amp;N$1,APMdata,'1 APM'!$BW192,FALSE)))</f>
        <v>115829789</v>
      </c>
      <c r="O192" s="186">
        <f>IF($A192="Quarter",HLOOKUP("Quarter"&amp;O$1,APMdata,'1 APM'!$BW192,FALSE),IF($A192="Year to date",HLOOKUP("Year to date"&amp;O$1,APMdata,'1 APM'!$BW192,FALSE),HLOOKUP($C$4&amp;O$1,APMdata,'1 APM'!$BW192,FALSE)))</f>
        <v>115829789</v>
      </c>
      <c r="P192" s="186">
        <f>IF($A192="Quarter",HLOOKUP("Quarter"&amp;P$1,APMdata,'1 APM'!$BW192,FALSE),IF($A192="Year to date",HLOOKUP("Year to date"&amp;P$1,APMdata,'1 APM'!$BW192,FALSE),HLOOKUP($C$4&amp;P$1,APMdata,'1 APM'!$BW192,FALSE)))</f>
        <v>115829789</v>
      </c>
      <c r="Q192" s="186">
        <f>IF($A192="Quarter",HLOOKUP("Quarter"&amp;Q$1,APMdata,'1 APM'!$BW192,FALSE),IF($A192="Year to date",HLOOKUP("Year to date"&amp;Q$1,APMdata,'1 APM'!$BW192,FALSE),HLOOKUP($C$4&amp;Q$1,APMdata,'1 APM'!$BW192,FALSE)))</f>
        <v>115829789</v>
      </c>
      <c r="R192" s="186">
        <f>IF($A192="Quarter",HLOOKUP("Quarter"&amp;R$1,APMdata,'1 APM'!$BW192,FALSE),IF($A192="Year to date",HLOOKUP("Year to date"&amp;R$1,APMdata,'1 APM'!$BW192,FALSE),HLOOKUP($C$4&amp;R$1,APMdata,'1 APM'!$BW192,FALSE)))</f>
        <v>115829789</v>
      </c>
      <c r="S192" s="186">
        <f>IF($A192="Quarter",HLOOKUP("Quarter"&amp;S$1,APMdata,'1 APM'!$BW192,FALSE),IF($A192="Year to date",HLOOKUP("Year to date"&amp;S$1,APMdata,'1 APM'!$BW192,FALSE),HLOOKUP($C$4&amp;S$1,APMdata,'1 APM'!$BW192,FALSE)))</f>
        <v>115829789</v>
      </c>
      <c r="T192" s="186">
        <f>IF($A192="Quarter",HLOOKUP("Quarter"&amp;T$1,APMdata,'1 APM'!$BW192,FALSE),IF($A192="Year to date",HLOOKUP("Year to date"&amp;T$1,APMdata,'1 APM'!$BW192,FALSE),HLOOKUP($C$4&amp;T$1,APMdata,'1 APM'!$BW192,FALSE)))</f>
        <v>115829789</v>
      </c>
      <c r="U192" s="186">
        <f>IF($A192="Quarter",HLOOKUP("Quarter"&amp;U$1,APMdata,'1 APM'!$BW192,FALSE),IF($A192="Year to date",HLOOKUP("Year to date"&amp;U$1,APMdata,'1 APM'!$BW192,FALSE),HLOOKUP($C$4&amp;U$1,APMdata,'1 APM'!$BW192,FALSE)))</f>
        <v>115829789</v>
      </c>
      <c r="V192" s="186">
        <f>IF($A192="Quarter",HLOOKUP("Quarter"&amp;V$1,APMdata,'1 APM'!$BW192,FALSE),IF($A192="Year to date",HLOOKUP("Year to date"&amp;V$1,APMdata,'1 APM'!$BW192,FALSE),HLOOKUP($C$4&amp;V$1,APMdata,'1 APM'!$BW192,FALSE)))</f>
        <v>115829789</v>
      </c>
      <c r="W192" s="186">
        <f>IF($A192="Quarter",HLOOKUP("Quarter"&amp;W$1,APMdata,'1 APM'!$BW192,FALSE),IF($A192="Year to date",HLOOKUP("Year to date"&amp;W$1,APMdata,'1 APM'!$BW192,FALSE),HLOOKUP($C$4&amp;W$1,APMdata,'1 APM'!$BW192,FALSE)))</f>
        <v>115829789</v>
      </c>
      <c r="X192" s="186">
        <f>IF($A192="Quarter",HLOOKUP("Quarter"&amp;X$1,APMdata,'1 APM'!$BW192,FALSE),IF($A192="Year to date",HLOOKUP("Year to date"&amp;X$1,APMdata,'1 APM'!$BW192,FALSE),HLOOKUP($C$4&amp;X$1,APMdata,'1 APM'!$BW192,FALSE)))</f>
        <v>115829789</v>
      </c>
      <c r="Y192" s="186">
        <f>IF($A192="Quarter",HLOOKUP("Quarter"&amp;Y$1,APMdata,'1 APM'!$BW192,FALSE),IF($A192="Year to date",HLOOKUP("Year to date"&amp;Y$1,APMdata,'1 APM'!$BW192,FALSE),HLOOKUP($C$4&amp;Y$1,APMdata,'1 APM'!$BW192,FALSE)))</f>
        <v>115829789</v>
      </c>
      <c r="Z192" s="186">
        <f>IF($A192="Quarter",HLOOKUP("Quarter"&amp;Z$1,APMdata,'1 APM'!$BW192,FALSE),IF($A192="Year to date",HLOOKUP("Year to date"&amp;Z$1,APMdata,'1 APM'!$BW192,FALSE),HLOOKUP($C$4&amp;Z$1,APMdata,'1 APM'!$BW192,FALSE)))</f>
        <v>115829789</v>
      </c>
      <c r="AA192" s="186">
        <f>IF($A192="Quarter",HLOOKUP("Quarter"&amp;AA$1,APMdata,'1 APM'!$BW192,FALSE),IF($A192="Year to date",HLOOKUP("Year to date"&amp;AA$1,APMdata,'1 APM'!$BW192,FALSE),HLOOKUP($C$4&amp;AA$1,APMdata,'1 APM'!$BW192,FALSE)))</f>
        <v>115829789</v>
      </c>
      <c r="AB192" s="186">
        <f>IF($A192="Quarter",HLOOKUP("Quarter"&amp;AB$1,APMdata,'1 APM'!$BW192,FALSE),IF($A192="Year to date",HLOOKUP("Year to date"&amp;AB$1,APMdata,'1 APM'!$BW192,FALSE),HLOOKUP($C$4&amp;AB$1,APMdata,'1 APM'!$BW192,FALSE)))</f>
        <v>115829789</v>
      </c>
      <c r="AC192" s="186">
        <f>IF($A192="Quarter",HLOOKUP("Quarter"&amp;AC$1,APMdata,'1 APM'!$BW192,FALSE),IF($A192="Year to date",HLOOKUP("Year to date"&amp;AC$1,APMdata,'1 APM'!$BW192,FALSE),HLOOKUP($C$4&amp;AC$1,APMdata,'1 APM'!$BW192,FALSE)))</f>
        <v>115829789</v>
      </c>
      <c r="AD192" s="186">
        <f>IF($A192="Quarter",HLOOKUP("Quarter"&amp;AD$1,APMdata,'1 APM'!$BW192,FALSE),IF($A192="Year to date",HLOOKUP("Year to date"&amp;AD$1,APMdata,'1 APM'!$BW192,FALSE),HLOOKUP($C$4&amp;AD$1,APMdata,'1 APM'!$BW192,FALSE)))</f>
        <v>115829789</v>
      </c>
      <c r="AE192" s="186">
        <f>IF($A192="Quarter",HLOOKUP("Quarter"&amp;AE$1,APMdata,'1 APM'!$BW192,FALSE),IF($A192="Year to date",HLOOKUP("Year to date"&amp;AE$1,APMdata,'1 APM'!$BW192,FALSE),HLOOKUP($C$4&amp;AE$1,APMdata,'1 APM'!$BW192,FALSE)))</f>
        <v>115829789</v>
      </c>
      <c r="AF192" s="186"/>
      <c r="AG192" s="191"/>
      <c r="AH192" s="186"/>
      <c r="AI192" s="191"/>
      <c r="AJ192" s="186"/>
      <c r="AK192" s="186"/>
      <c r="AL192" s="186"/>
      <c r="AM192" s="186"/>
      <c r="AN192" s="186"/>
      <c r="AO192" s="186"/>
      <c r="AP192" s="186"/>
      <c r="AQ192" s="191"/>
      <c r="AR192" s="186"/>
      <c r="AS192" s="186"/>
      <c r="AT192" s="186"/>
      <c r="AU192" s="191"/>
      <c r="AV192" s="186"/>
      <c r="AW192" s="186"/>
      <c r="AX192" s="214"/>
      <c r="AY192" s="214"/>
      <c r="AZ192" s="214"/>
      <c r="BA192" s="214"/>
      <c r="BB192" s="214"/>
      <c r="BC192" s="214"/>
      <c r="BD192" s="214"/>
      <c r="BE192" s="214"/>
      <c r="BF192" s="214"/>
      <c r="BG192" s="214"/>
      <c r="BH192" s="214"/>
      <c r="BI192" s="214"/>
      <c r="BJ192" s="214"/>
      <c r="BK192" s="214"/>
      <c r="BL192" s="214"/>
      <c r="BM192" s="214"/>
      <c r="BN192" s="214"/>
      <c r="BO192" s="214"/>
      <c r="BP192" s="214"/>
      <c r="BQ192" s="214"/>
      <c r="BR192" s="214"/>
      <c r="BS192" s="214"/>
      <c r="BT192" s="214"/>
      <c r="BU192" s="214"/>
      <c r="BV192" s="214"/>
      <c r="BW192">
        <v>192</v>
      </c>
    </row>
    <row r="193" spans="2:75" ht="12.75" customHeight="1" thickBot="1">
      <c r="B193" s="232" t="s">
        <v>940</v>
      </c>
      <c r="C193" s="193" t="s">
        <v>296</v>
      </c>
      <c r="D193" s="219">
        <f>IF($A193="Quarter",HLOOKUP("Quarter"&amp;D$1,APMdata,'1 APM'!$BW193,FALSE),IF($A193="Year to date",HLOOKUP("Year to date"&amp;D$1,APMdata,'1 APM'!$BW193,FALSE),HLOOKUP($C$4&amp;D$1,APMdata,'1 APM'!$BW193,FALSE)))</f>
        <v>8.4564312130463897</v>
      </c>
      <c r="E193" s="219">
        <f>IF($A193="Quarter",HLOOKUP("Quarter"&amp;E$1,APMdata,'1 APM'!$BW193,FALSE),IF($A193="Year to date",HLOOKUP("Year to date"&amp;E$1,APMdata,'1 APM'!$BW193,FALSE),HLOOKUP($C$4&amp;E$1,APMdata,'1 APM'!$BW193,FALSE)))</f>
        <v>4.0773660296910474</v>
      </c>
      <c r="F193" s="219">
        <f>IF($A193="Quarter",HLOOKUP("Quarter"&amp;F$1,APMdata,'1 APM'!$BW193,FALSE),IF($A193="Year to date",HLOOKUP("Year to date"&amp;F$1,APMdata,'1 APM'!$BW193,FALSE),HLOOKUP($C$4&amp;F$1,APMdata,'1 APM'!$BW193,FALSE)))</f>
        <v>18.190219082731613</v>
      </c>
      <c r="G193" s="219">
        <f>IF($A193="Quarter",HLOOKUP("Quarter"&amp;G$1,APMdata,'1 APM'!$BW193,FALSE),IF($A193="Year to date",HLOOKUP("Year to date"&amp;G$1,APMdata,'1 APM'!$BW193,FALSE),HLOOKUP($C$4&amp;G$1,APMdata,'1 APM'!$BW193,FALSE)))</f>
        <v>13.620628306887134</v>
      </c>
      <c r="H193" s="219">
        <f>IF($A193="Quarter",HLOOKUP("Quarter"&amp;H$1,APMdata,'1 APM'!$BW193,FALSE),IF($A193="Year to date",HLOOKUP("Year to date"&amp;H$1,APMdata,'1 APM'!$BW193,FALSE),HLOOKUP($C$4&amp;H$1,APMdata,'1 APM'!$BW193,FALSE)))</f>
        <v>9.1432800000000007</v>
      </c>
      <c r="I193" s="219">
        <f>IF($A193="Quarter",HLOOKUP("Quarter"&amp;I$1,APMdata,'1 APM'!$BW193,FALSE),IF($A193="Year to date",HLOOKUP("Year to date"&amp;I$1,APMdata,'1 APM'!$BW193,FALSE),HLOOKUP($C$4&amp;I$1,APMdata,'1 APM'!$BW193,FALSE)))</f>
        <v>4.4354075000559883</v>
      </c>
      <c r="J193" s="219">
        <f>IF($A193="Quarter",HLOOKUP("Quarter"&amp;J$1,APMdata,'1 APM'!$BW193,FALSE),IF($A193="Year to date",HLOOKUP("Year to date"&amp;J$1,APMdata,'1 APM'!$BW193,FALSE),HLOOKUP($C$4&amp;J$1,APMdata,'1 APM'!$BW193,FALSE)))</f>
        <v>19.074955773482198</v>
      </c>
      <c r="K193" s="219">
        <f>IF($A193="Quarter",HLOOKUP("Quarter"&amp;K$1,APMdata,'1 APM'!$BW193,FALSE),IF($A193="Year to date",HLOOKUP("Year to date"&amp;K$1,APMdata,'1 APM'!$BW193,FALSE),HLOOKUP($C$4&amp;K$1,APMdata,'1 APM'!$BW193,FALSE)))</f>
        <v>15.369864083580302</v>
      </c>
      <c r="L193" s="219">
        <f>IF($A193="Quarter",HLOOKUP("Quarter"&amp;L$1,APMdata,'1 APM'!$BW193,FALSE),IF($A193="Year to date",HLOOKUP("Year to date"&amp;L$1,APMdata,'1 APM'!$BW193,FALSE),HLOOKUP($C$4&amp;L$1,APMdata,'1 APM'!$BW193,FALSE)))</f>
        <v>9.1252071862368425</v>
      </c>
      <c r="M193" s="219">
        <f>IF($A193="Quarter",HLOOKUP("Quarter"&amp;M$1,APMdata,'1 APM'!$BW193,FALSE),IF($A193="Year to date",HLOOKUP("Year to date"&amp;M$1,APMdata,'1 APM'!$BW193,FALSE),HLOOKUP($C$4&amp;M$1,APMdata,'1 APM'!$BW193,FALSE)))</f>
        <v>5.0308306766868114</v>
      </c>
      <c r="N193" s="219">
        <f>IF($A193="Quarter",HLOOKUP("Quarter"&amp;N$1,APMdata,'1 APM'!$BW193,FALSE),IF($A193="Year to date",HLOOKUP("Year to date"&amp;N$1,APMdata,'1 APM'!$BW193,FALSE),HLOOKUP($C$4&amp;N$1,APMdata,'1 APM'!$BW193,FALSE)))</f>
        <v>12.986860041166249</v>
      </c>
      <c r="O193" s="219">
        <f>IF($A193="Quarter",HLOOKUP("Quarter"&amp;O$1,APMdata,'1 APM'!$BW193,FALSE),IF($A193="Year to date",HLOOKUP("Year to date"&amp;O$1,APMdata,'1 APM'!$BW193,FALSE),HLOOKUP($C$4&amp;O$1,APMdata,'1 APM'!$BW193,FALSE)))</f>
        <v>9.670799470857542</v>
      </c>
      <c r="P193" s="219">
        <f>IF($A193="Quarter",HLOOKUP("Quarter"&amp;P$1,APMdata,'1 APM'!$BW193,FALSE),IF($A193="Year to date",HLOOKUP("Year to date"&amp;P$1,APMdata,'1 APM'!$BW193,FALSE),HLOOKUP($C$4&amp;P$1,APMdata,'1 APM'!$BW193,FALSE)))</f>
        <v>7.167526640167039</v>
      </c>
      <c r="Q193" s="219">
        <f>IF($A193="Quarter",HLOOKUP("Quarter"&amp;Q$1,APMdata,'1 APM'!$BW193,FALSE),IF($A193="Year to date",HLOOKUP("Year to date"&amp;Q$1,APMdata,'1 APM'!$BW193,FALSE),HLOOKUP($C$4&amp;Q$1,APMdata,'1 APM'!$BW193,FALSE)))</f>
        <v>3.7991771474362777</v>
      </c>
      <c r="R193" s="219">
        <f>IF($A193="Quarter",HLOOKUP("Quarter"&amp;R$1,APMdata,'1 APM'!$BW193,FALSE),IF($A193="Year to date",HLOOKUP("Year to date"&amp;R$1,APMdata,'1 APM'!$BW193,FALSE),HLOOKUP($C$4&amp;R$1,APMdata,'1 APM'!$BW193,FALSE)))</f>
        <v>11.365329658432612</v>
      </c>
      <c r="S193" s="219">
        <f>IF($A193="Quarter",HLOOKUP("Quarter"&amp;S$1,APMdata,'1 APM'!$BW193,FALSE),IF($A193="Year to date",HLOOKUP("Year to date"&amp;S$1,APMdata,'1 APM'!$BW193,FALSE),HLOOKUP($C$4&amp;S$1,APMdata,'1 APM'!$BW193,FALSE)))</f>
        <v>7.7570703956210911</v>
      </c>
      <c r="T193" s="219">
        <f>IF($A193="Quarter",HLOOKUP("Quarter"&amp;T$1,APMdata,'1 APM'!$BW193,FALSE),IF($A193="Year to date",HLOOKUP("Year to date"&amp;T$1,APMdata,'1 APM'!$BW193,FALSE),HLOOKUP($C$4&amp;T$1,APMdata,'1 APM'!$BW193,FALSE)))</f>
        <v>5.1766311634221465</v>
      </c>
      <c r="U193" s="219">
        <f>IF($A193="Quarter",HLOOKUP("Quarter"&amp;U$1,APMdata,'1 APM'!$BW193,FALSE),IF($A193="Year to date",HLOOKUP("Year to date"&amp;U$1,APMdata,'1 APM'!$BW193,FALSE),HLOOKUP($C$4&amp;U$1,APMdata,'1 APM'!$BW193,FALSE)))</f>
        <v>3.1578048958003939</v>
      </c>
      <c r="V193" s="219">
        <f>IF($A193="Quarter",HLOOKUP("Quarter"&amp;V$1,APMdata,'1 APM'!$BW193,FALSE),IF($A193="Year to date",HLOOKUP("Year to date"&amp;V$1,APMdata,'1 APM'!$BW193,FALSE),HLOOKUP($C$4&amp;V$1,APMdata,'1 APM'!$BW193,FALSE)))</f>
        <v>11.95757463107287</v>
      </c>
      <c r="W193" s="219">
        <f>IF($A193="Quarter",HLOOKUP("Quarter"&amp;W$1,APMdata,'1 APM'!$BW193,FALSE),IF($A193="Year to date",HLOOKUP("Year to date"&amp;W$1,APMdata,'1 APM'!$BW193,FALSE),HLOOKUP($C$4&amp;W$1,APMdata,'1 APM'!$BW193,FALSE)))</f>
        <v>8.9780849951560615</v>
      </c>
      <c r="X193" s="219">
        <f>IF($A193="Quarter",HLOOKUP("Quarter"&amp;X$1,APMdata,'1 APM'!$BW193,FALSE),IF($A193="Year to date",HLOOKUP("Year to date"&amp;X$1,APMdata,'1 APM'!$BW193,FALSE),HLOOKUP($C$4&amp;X$1,APMdata,'1 APM'!$BW193,FALSE)))</f>
        <v>5.6372605562347928</v>
      </c>
      <c r="Y193" s="219">
        <f>IF($A193="Quarter",HLOOKUP("Quarter"&amp;Y$1,APMdata,'1 APM'!$BW193,FALSE),IF($A193="Year to date",HLOOKUP("Year to date"&amp;Y$1,APMdata,'1 APM'!$BW193,FALSE),HLOOKUP($C$4&amp;Y$1,APMdata,'1 APM'!$BW193,FALSE)))</f>
        <v>2.5890232414649454</v>
      </c>
      <c r="Z193" s="219">
        <f>IF($A193="Quarter",HLOOKUP("Quarter"&amp;Z$1,APMdata,'1 APM'!$BW193,FALSE),IF($A193="Year to date",HLOOKUP("Year to date"&amp;Z$1,APMdata,'1 APM'!$BW193,FALSE),HLOOKUP($C$4&amp;Z$1,APMdata,'1 APM'!$BW193,FALSE)))</f>
        <v>9.5670491584053075</v>
      </c>
      <c r="AA193" s="219">
        <f>IF($A193="Quarter",HLOOKUP("Quarter"&amp;AA$1,APMdata,'1 APM'!$BW193,FALSE),IF($A193="Year to date",HLOOKUP("Year to date"&amp;AA$1,APMdata,'1 APM'!$BW193,FALSE),HLOOKUP($C$4&amp;AA$1,APMdata,'1 APM'!$BW193,FALSE)))</f>
        <v>6.7990793810352717</v>
      </c>
      <c r="AB193" s="219">
        <f>IF($A193="Quarter",HLOOKUP("Quarter"&amp;AB$1,APMdata,'1 APM'!$BW193,FALSE),IF($A193="Year to date",HLOOKUP("Year to date"&amp;AB$1,APMdata,'1 APM'!$BW193,FALSE),HLOOKUP($C$4&amp;AB$1,APMdata,'1 APM'!$BW193,FALSE)))</f>
        <v>4.1978088602955141</v>
      </c>
      <c r="AC193" s="219">
        <f>IF($A193="Quarter",HLOOKUP("Quarter"&amp;AC$1,APMdata,'1 APM'!$BW193,FALSE),IF($A193="Year to date",HLOOKUP("Year to date"&amp;AC$1,APMdata,'1 APM'!$BW193,FALSE),HLOOKUP($C$4&amp;AC$1,APMdata,'1 APM'!$BW193,FALSE)))</f>
        <v>1.5825110920996595</v>
      </c>
      <c r="AD193" s="219">
        <f>IF($A193="Quarter",HLOOKUP("Quarter"&amp;AD$1,APMdata,'1 APM'!$BW193,FALSE),IF($A193="Year to date",HLOOKUP("Year to date"&amp;AD$1,APMdata,'1 APM'!$BW193,FALSE),HLOOKUP($C$4&amp;AD$1,APMdata,'1 APM'!$BW193,FALSE)))</f>
        <v>11.554936639292094</v>
      </c>
      <c r="AE193" s="219">
        <f>IF($A193="Quarter",HLOOKUP("Quarter"&amp;AE$1,APMdata,'1 APM'!$BW193,FALSE),IF($A193="Year to date",HLOOKUP("Year to date"&amp;AE$1,APMdata,'1 APM'!$BW193,FALSE),HLOOKUP($C$4&amp;AE$1,APMdata,'1 APM'!$BW193,FALSE)))</f>
        <v>9.7244709916695804</v>
      </c>
      <c r="AF193" s="219"/>
      <c r="AG193" s="199"/>
      <c r="AH193" s="219"/>
      <c r="AI193" s="199"/>
      <c r="AJ193" s="219"/>
      <c r="AK193" s="199"/>
      <c r="AL193" s="219"/>
      <c r="AM193" s="198"/>
      <c r="AN193" s="219"/>
      <c r="AO193" s="199"/>
      <c r="AP193" s="219"/>
      <c r="AQ193" s="199"/>
      <c r="AR193" s="219"/>
      <c r="AS193" s="199"/>
      <c r="AT193" s="219"/>
      <c r="AU193" s="199"/>
      <c r="AV193" s="219"/>
      <c r="AW193" s="199"/>
      <c r="AX193" s="220"/>
      <c r="AY193" s="220"/>
      <c r="AZ193" s="220"/>
      <c r="BA193" s="198"/>
      <c r="BB193" s="220"/>
      <c r="BC193" s="220"/>
      <c r="BD193" s="220"/>
      <c r="BE193" s="220"/>
      <c r="BF193" s="220"/>
      <c r="BG193" s="220"/>
      <c r="BH193" s="220"/>
      <c r="BI193" s="220"/>
      <c r="BJ193" s="220"/>
      <c r="BK193" s="220"/>
      <c r="BL193" s="220"/>
      <c r="BM193" s="220"/>
      <c r="BN193" s="220"/>
      <c r="BO193" s="220"/>
      <c r="BP193" s="220"/>
      <c r="BQ193" s="220"/>
      <c r="BR193" s="220"/>
      <c r="BS193" s="220"/>
      <c r="BT193" s="220"/>
      <c r="BU193" s="220"/>
      <c r="BV193" s="220"/>
      <c r="BW193">
        <v>193</v>
      </c>
    </row>
    <row r="194" spans="2:75" ht="12.75" customHeight="1">
      <c r="D194" s="355"/>
      <c r="E194" s="355"/>
      <c r="F194" s="355"/>
      <c r="G194" s="355"/>
      <c r="H194" s="355"/>
      <c r="I194" s="355"/>
      <c r="J194" s="355"/>
      <c r="K194" s="355"/>
      <c r="L194" s="355"/>
      <c r="M194" s="355"/>
      <c r="N194" s="355"/>
      <c r="O194" s="355"/>
      <c r="P194" s="355"/>
      <c r="Q194" s="355"/>
      <c r="R194" s="355"/>
      <c r="S194" s="355"/>
      <c r="T194" s="354"/>
      <c r="U194" s="354"/>
      <c r="V194" s="354"/>
      <c r="W194" s="354"/>
      <c r="X194" s="354"/>
      <c r="Y194" s="354"/>
      <c r="Z194" s="354"/>
      <c r="AA194" s="354"/>
      <c r="AB194" s="354"/>
      <c r="AC194" s="354"/>
      <c r="AD194" s="354"/>
      <c r="AE194" s="354"/>
      <c r="BW194">
        <v>194</v>
      </c>
    </row>
    <row r="195" spans="2:75" ht="12.75" customHeight="1">
      <c r="C195" s="183" t="s">
        <v>297</v>
      </c>
      <c r="D195" s="270">
        <f>IF($A195="Quarter",HLOOKUP("Quarter"&amp;D$1,APMdata,'1 APM'!$BW195,FALSE),IF($A195="Year to date",HLOOKUP("Year to date"&amp;D$1,APMdata,'1 APM'!$BW195,FALSE),HLOOKUP($C$4&amp;D$1,APMdata,'1 APM'!$BW195,FALSE)))</f>
        <v>0</v>
      </c>
      <c r="E195" s="270">
        <f>IF($A195="Quarter",HLOOKUP("Quarter"&amp;E$1,APMdata,'1 APM'!$BW195,FALSE),IF($A195="Year to date",HLOOKUP("Year to date"&amp;E$1,APMdata,'1 APM'!$BW195,FALSE),HLOOKUP($C$4&amp;E$1,APMdata,'1 APM'!$BW195,FALSE)))</f>
        <v>0</v>
      </c>
      <c r="F195" s="270">
        <f>IF($A195="Quarter",HLOOKUP("Quarter"&amp;F$1,APMdata,'1 APM'!$BW195,FALSE),IF($A195="Year to date",HLOOKUP("Year to date"&amp;F$1,APMdata,'1 APM'!$BW195,FALSE),HLOOKUP($C$4&amp;F$1,APMdata,'1 APM'!$BW195,FALSE)))</f>
        <v>0</v>
      </c>
      <c r="G195" s="270">
        <f>IF($A195="Quarter",HLOOKUP("Quarter"&amp;G$1,APMdata,'1 APM'!$BW195,FALSE),IF($A195="Year to date",HLOOKUP("Year to date"&amp;G$1,APMdata,'1 APM'!$BW195,FALSE),HLOOKUP($C$4&amp;G$1,APMdata,'1 APM'!$BW195,FALSE)))</f>
        <v>0</v>
      </c>
      <c r="H195" s="270">
        <f>IF($A195="Quarter",HLOOKUP("Quarter"&amp;H$1,APMdata,'1 APM'!$BW195,FALSE),IF($A195="Year to date",HLOOKUP("Year to date"&amp;H$1,APMdata,'1 APM'!$BW195,FALSE),HLOOKUP($C$4&amp;H$1,APMdata,'1 APM'!$BW195,FALSE)))</f>
        <v>0</v>
      </c>
      <c r="I195" s="270">
        <f>IF($A195="Quarter",HLOOKUP("Quarter"&amp;I$1,APMdata,'1 APM'!$BW195,FALSE),IF($A195="Year to date",HLOOKUP("Year to date"&amp;I$1,APMdata,'1 APM'!$BW195,FALSE),HLOOKUP($C$4&amp;I$1,APMdata,'1 APM'!$BW195,FALSE)))</f>
        <v>0</v>
      </c>
      <c r="J195" s="270">
        <f>IF($A195="Quarter",HLOOKUP("Quarter"&amp;J$1,APMdata,'1 APM'!$BW195,FALSE),IF($A195="Year to date",HLOOKUP("Year to date"&amp;J$1,APMdata,'1 APM'!$BW195,FALSE),HLOOKUP($C$4&amp;J$1,APMdata,'1 APM'!$BW195,FALSE)))</f>
        <v>305</v>
      </c>
      <c r="K195" s="270">
        <f>IF($A195="Quarter",HLOOKUP("Quarter"&amp;K$1,APMdata,'1 APM'!$BW195,FALSE),IF($A195="Year to date",HLOOKUP("Year to date"&amp;K$1,APMdata,'1 APM'!$BW195,FALSE),HLOOKUP($C$4&amp;K$1,APMdata,'1 APM'!$BW195,FALSE)))</f>
        <v>0</v>
      </c>
      <c r="L195" s="270">
        <f>IF($A195="Quarter",HLOOKUP("Quarter"&amp;L$1,APMdata,'1 APM'!$BW195,FALSE),IF($A195="Year to date",HLOOKUP("Year to date"&amp;L$1,APMdata,'1 APM'!$BW195,FALSE),HLOOKUP($C$4&amp;L$1,APMdata,'1 APM'!$BW195,FALSE)))</f>
        <v>0</v>
      </c>
      <c r="M195" s="270">
        <f>IF($A195="Quarter",HLOOKUP("Quarter"&amp;M$1,APMdata,'1 APM'!$BW195,FALSE),IF($A195="Year to date",HLOOKUP("Year to date"&amp;M$1,APMdata,'1 APM'!$BW195,FALSE),HLOOKUP($C$4&amp;M$1,APMdata,'1 APM'!$BW195,FALSE)))</f>
        <v>0</v>
      </c>
      <c r="N195" s="270">
        <f>IF($A195="Quarter",HLOOKUP("Quarter"&amp;N$1,APMdata,'1 APM'!$BW195,FALSE),IF($A195="Year to date",HLOOKUP("Year to date"&amp;N$1,APMdata,'1 APM'!$BW195,FALSE),HLOOKUP($C$4&amp;N$1,APMdata,'1 APM'!$BW195,FALSE)))</f>
        <v>0</v>
      </c>
      <c r="O195" s="270">
        <f>IF($A195="Quarter",HLOOKUP("Quarter"&amp;O$1,APMdata,'1 APM'!$BW195,FALSE),IF($A195="Year to date",HLOOKUP("Year to date"&amp;O$1,APMdata,'1 APM'!$BW195,FALSE),HLOOKUP($C$4&amp;O$1,APMdata,'1 APM'!$BW195,FALSE)))</f>
        <v>0</v>
      </c>
      <c r="P195" s="270">
        <f>IF($A195="Quarter",HLOOKUP("Quarter"&amp;P$1,APMdata,'1 APM'!$BW195,FALSE),IF($A195="Year to date",HLOOKUP("Year to date"&amp;P$1,APMdata,'1 APM'!$BW195,FALSE),HLOOKUP($C$4&amp;P$1,APMdata,'1 APM'!$BW195,FALSE)))</f>
        <v>0</v>
      </c>
      <c r="Q195" s="270">
        <f>IF($A195="Quarter",HLOOKUP("Quarter"&amp;Q$1,APMdata,'1 APM'!$BW195,FALSE),IF($A195="Year to date",HLOOKUP("Year to date"&amp;Q$1,APMdata,'1 APM'!$BW195,FALSE),HLOOKUP($C$4&amp;Q$1,APMdata,'1 APM'!$BW195,FALSE)))</f>
        <v>0</v>
      </c>
      <c r="R195" s="270">
        <f>IF($A195="Quarter",HLOOKUP("Quarter"&amp;R$1,APMdata,'1 APM'!$BW195,FALSE),IF($A195="Year to date",HLOOKUP("Year to date"&amp;R$1,APMdata,'1 APM'!$BW195,FALSE),HLOOKUP($C$4&amp;R$1,APMdata,'1 APM'!$BW195,FALSE)))</f>
        <v>0</v>
      </c>
      <c r="S195" s="270">
        <f>IF($A195="Quarter",HLOOKUP("Quarter"&amp;S$1,APMdata,'1 APM'!$BW195,FALSE),IF($A195="Year to date",HLOOKUP("Year to date"&amp;S$1,APMdata,'1 APM'!$BW195,FALSE),HLOOKUP($C$4&amp;S$1,APMdata,'1 APM'!$BW195,FALSE)))</f>
        <v>0</v>
      </c>
      <c r="T195" s="270">
        <f>IF($A195="Quarter",HLOOKUP("Quarter"&amp;T$1,APMdata,'1 APM'!$BW195,FALSE),IF($A195="Year to date",HLOOKUP("Year to date"&amp;T$1,APMdata,'1 APM'!$BW195,FALSE),HLOOKUP($C$4&amp;T$1,APMdata,'1 APM'!$BW195,FALSE)))</f>
        <v>0</v>
      </c>
      <c r="U195" s="270">
        <f>IF($A195="Quarter",HLOOKUP("Quarter"&amp;U$1,APMdata,'1 APM'!$BW195,FALSE),IF($A195="Year to date",HLOOKUP("Year to date"&amp;U$1,APMdata,'1 APM'!$BW195,FALSE),HLOOKUP($C$4&amp;U$1,APMdata,'1 APM'!$BW195,FALSE)))</f>
        <v>0</v>
      </c>
      <c r="V195" s="270">
        <f>IF($A195="Quarter",HLOOKUP("Quarter"&amp;V$1,APMdata,'1 APM'!$BW195,FALSE),IF($A195="Year to date",HLOOKUP("Year to date"&amp;V$1,APMdata,'1 APM'!$BW195,FALSE),HLOOKUP($C$4&amp;V$1,APMdata,'1 APM'!$BW195,FALSE)))</f>
        <v>0</v>
      </c>
      <c r="W195" s="270">
        <f>IF($A195="Quarter",HLOOKUP("Quarter"&amp;W$1,APMdata,'1 APM'!$BW195,FALSE),IF($A195="Year to date",HLOOKUP("Year to date"&amp;W$1,APMdata,'1 APM'!$BW195,FALSE),HLOOKUP($C$4&amp;W$1,APMdata,'1 APM'!$BW195,FALSE)))</f>
        <v>0</v>
      </c>
      <c r="X195" s="270">
        <f>IF($A195="Quarter",HLOOKUP("Quarter"&amp;X$1,APMdata,'1 APM'!$BW195,FALSE),IF($A195="Year to date",HLOOKUP("Year to date"&amp;X$1,APMdata,'1 APM'!$BW195,FALSE),HLOOKUP($C$4&amp;X$1,APMdata,'1 APM'!$BW195,FALSE)))</f>
        <v>0</v>
      </c>
      <c r="Y195" s="270">
        <f>IF($A195="Quarter",HLOOKUP("Quarter"&amp;Y$1,APMdata,'1 APM'!$BW195,FALSE),IF($A195="Year to date",HLOOKUP("Year to date"&amp;Y$1,APMdata,'1 APM'!$BW195,FALSE),HLOOKUP($C$4&amp;Y$1,APMdata,'1 APM'!$BW195,FALSE)))</f>
        <v>0</v>
      </c>
      <c r="Z195" s="270">
        <f>IF($A195="Quarter",HLOOKUP("Quarter"&amp;Z$1,APMdata,'1 APM'!$BW195,FALSE),IF($A195="Year to date",HLOOKUP("Year to date"&amp;Z$1,APMdata,'1 APM'!$BW195,FALSE),HLOOKUP($C$4&amp;Z$1,APMdata,'1 APM'!$BW195,FALSE)))</f>
        <v>0</v>
      </c>
      <c r="AA195" s="270">
        <f>IF($A195="Quarter",HLOOKUP("Quarter"&amp;AA$1,APMdata,'1 APM'!$BW195,FALSE),IF($A195="Year to date",HLOOKUP("Year to date"&amp;AA$1,APMdata,'1 APM'!$BW195,FALSE),HLOOKUP($C$4&amp;AA$1,APMdata,'1 APM'!$BW195,FALSE)))</f>
        <v>0</v>
      </c>
      <c r="AB195" s="270">
        <f>IF($A195="Quarter",HLOOKUP("Quarter"&amp;AB$1,APMdata,'1 APM'!$BW195,FALSE),IF($A195="Year to date",HLOOKUP("Year to date"&amp;AB$1,APMdata,'1 APM'!$BW195,FALSE),HLOOKUP($C$4&amp;AB$1,APMdata,'1 APM'!$BW195,FALSE)))</f>
        <v>0</v>
      </c>
      <c r="AC195" s="270">
        <f>IF($A195="Quarter",HLOOKUP("Quarter"&amp;AC$1,APMdata,'1 APM'!$BW195,FALSE),IF($A195="Year to date",HLOOKUP("Year to date"&amp;AC$1,APMdata,'1 APM'!$BW195,FALSE),HLOOKUP($C$4&amp;AC$1,APMdata,'1 APM'!$BW195,FALSE)))</f>
        <v>0</v>
      </c>
      <c r="AD195" s="270">
        <f>IF($A195="Quarter",HLOOKUP("Quarter"&amp;AD$1,APMdata,'1 APM'!$BW195,FALSE),IF($A195="Year to date",HLOOKUP("Year to date"&amp;AD$1,APMdata,'1 APM'!$BW195,FALSE),HLOOKUP($C$4&amp;AD$1,APMdata,'1 APM'!$BW195,FALSE)))</f>
        <v>21</v>
      </c>
      <c r="AE195" s="270">
        <f>IF($A195="Quarter",HLOOKUP("Quarter"&amp;AE$1,APMdata,'1 APM'!$BW195,FALSE),IF($A195="Year to date",HLOOKUP("Year to date"&amp;AE$1,APMdata,'1 APM'!$BW195,FALSE),HLOOKUP($C$4&amp;AE$1,APMdata,'1 APM'!$BW195,FALSE)))</f>
        <v>21</v>
      </c>
      <c r="AF195" s="270"/>
      <c r="AG195" s="269"/>
      <c r="AH195" s="270"/>
      <c r="AI195" s="269"/>
      <c r="AJ195" s="192"/>
      <c r="AK195" s="192"/>
      <c r="AL195" s="192"/>
      <c r="AM195" s="192"/>
      <c r="AN195" s="192"/>
      <c r="AO195" s="192"/>
      <c r="AP195" s="192"/>
      <c r="AQ195" s="269"/>
      <c r="AR195" s="192"/>
      <c r="AS195" s="192"/>
      <c r="AT195" s="192"/>
      <c r="AU195" s="269"/>
      <c r="AV195" s="192"/>
      <c r="AW195" s="192"/>
      <c r="AX195" s="268"/>
      <c r="AY195" s="268"/>
      <c r="AZ195" s="268"/>
      <c r="BA195" s="268"/>
      <c r="BB195" s="268"/>
      <c r="BC195" s="268"/>
      <c r="BD195" s="268"/>
      <c r="BE195" s="268"/>
      <c r="BF195" s="268"/>
      <c r="BG195" s="268"/>
      <c r="BH195" s="268"/>
      <c r="BI195" s="268"/>
      <c r="BJ195" s="268"/>
      <c r="BK195" s="268"/>
      <c r="BL195" s="268"/>
      <c r="BM195" s="268"/>
      <c r="BN195" s="268"/>
      <c r="BO195" s="268"/>
      <c r="BP195" s="268"/>
      <c r="BQ195" s="268"/>
      <c r="BR195" s="268"/>
      <c r="BS195" s="268"/>
      <c r="BT195" s="268"/>
      <c r="BU195" s="268"/>
      <c r="BV195" s="268"/>
      <c r="BW195">
        <v>195</v>
      </c>
    </row>
    <row r="196" spans="2:75" ht="12.75" customHeight="1">
      <c r="C196" s="197" t="s">
        <v>298</v>
      </c>
      <c r="D196" s="186">
        <f>IF($A196="Quarter",HLOOKUP("Quarter"&amp;D$1,APMdata,'1 APM'!$BW196,FALSE),IF($A196="Year to date",HLOOKUP("Year to date"&amp;D$1,APMdata,'1 APM'!$BW196,FALSE),HLOOKUP($C$4&amp;D$1,APMdata,'1 APM'!$BW196,FALSE)))</f>
        <v>181</v>
      </c>
      <c r="E196" s="186">
        <f>IF($A196="Quarter",HLOOKUP("Quarter"&amp;E$1,APMdata,'1 APM'!$BW196,FALSE),IF($A196="Year to date",HLOOKUP("Year to date"&amp;E$1,APMdata,'1 APM'!$BW196,FALSE),HLOOKUP($C$4&amp;E$1,APMdata,'1 APM'!$BW196,FALSE)))</f>
        <v>90</v>
      </c>
      <c r="F196" s="186">
        <f>IF($A196="Quarter",HLOOKUP("Quarter"&amp;F$1,APMdata,'1 APM'!$BW196,FALSE),IF($A196="Year to date",HLOOKUP("Year to date"&amp;F$1,APMdata,'1 APM'!$BW196,FALSE),HLOOKUP($C$4&amp;F$1,APMdata,'1 APM'!$BW196,FALSE)))</f>
        <v>365</v>
      </c>
      <c r="G196" s="186">
        <f>IF($A196="Quarter",HLOOKUP("Quarter"&amp;G$1,APMdata,'1 APM'!$BW196,FALSE),IF($A196="Year to date",HLOOKUP("Year to date"&amp;G$1,APMdata,'1 APM'!$BW196,FALSE),HLOOKUP($C$4&amp;G$1,APMdata,'1 APM'!$BW196,FALSE)))</f>
        <v>273</v>
      </c>
      <c r="H196" s="186">
        <f>IF($A196="Quarter",HLOOKUP("Quarter"&amp;H$1,APMdata,'1 APM'!$BW196,FALSE),IF($A196="Year to date",HLOOKUP("Year to date"&amp;H$1,APMdata,'1 APM'!$BW196,FALSE),HLOOKUP($C$4&amp;H$1,APMdata,'1 APM'!$BW196,FALSE)))</f>
        <v>181</v>
      </c>
      <c r="I196" s="186">
        <f>IF($A196="Quarter",HLOOKUP("Quarter"&amp;I$1,APMdata,'1 APM'!$BW196,FALSE),IF($A196="Year to date",HLOOKUP("Year to date"&amp;I$1,APMdata,'1 APM'!$BW196,FALSE),HLOOKUP($C$4&amp;I$1,APMdata,'1 APM'!$BW196,FALSE)))</f>
        <v>90</v>
      </c>
      <c r="J196" s="186">
        <f>IF($A196="Quarter",HLOOKUP("Quarter"&amp;J$1,APMdata,'1 APM'!$BW196,FALSE),IF($A196="Year to date",HLOOKUP("Year to date"&amp;J$1,APMdata,'1 APM'!$BW196,FALSE),HLOOKUP($C$4&amp;J$1,APMdata,'1 APM'!$BW196,FALSE)))</f>
        <v>61</v>
      </c>
      <c r="K196" s="186">
        <f>IF($A196="Quarter",HLOOKUP("Quarter"&amp;K$1,APMdata,'1 APM'!$BW196,FALSE),IF($A196="Year to date",HLOOKUP("Year to date"&amp;K$1,APMdata,'1 APM'!$BW196,FALSE),HLOOKUP($C$4&amp;K$1,APMdata,'1 APM'!$BW196,FALSE)))</f>
        <v>274</v>
      </c>
      <c r="L196" s="186">
        <f>IF($A196="Quarter",HLOOKUP("Quarter"&amp;L$1,APMdata,'1 APM'!$BW196,FALSE),IF($A196="Year to date",HLOOKUP("Year to date"&amp;L$1,APMdata,'1 APM'!$BW196,FALSE),HLOOKUP($C$4&amp;L$1,APMdata,'1 APM'!$BW196,FALSE)))</f>
        <v>182</v>
      </c>
      <c r="M196" s="186">
        <f>IF($A196="Quarter",HLOOKUP("Quarter"&amp;M$1,APMdata,'1 APM'!$BW196,FALSE),IF($A196="Year to date",HLOOKUP("Year to date"&amp;M$1,APMdata,'1 APM'!$BW196,FALSE),HLOOKUP($C$4&amp;M$1,APMdata,'1 APM'!$BW196,FALSE)))</f>
        <v>91</v>
      </c>
      <c r="N196" s="186">
        <f>IF($A196="Quarter",HLOOKUP("Quarter"&amp;N$1,APMdata,'1 APM'!$BW196,FALSE),IF($A196="Year to date",HLOOKUP("Year to date"&amp;N$1,APMdata,'1 APM'!$BW196,FALSE),HLOOKUP($C$4&amp;N$1,APMdata,'1 APM'!$BW196,FALSE)))</f>
        <v>365</v>
      </c>
      <c r="O196" s="186">
        <f>IF($A196="Quarter",HLOOKUP("Quarter"&amp;O$1,APMdata,'1 APM'!$BW196,FALSE),IF($A196="Year to date",HLOOKUP("Year to date"&amp;O$1,APMdata,'1 APM'!$BW196,FALSE),HLOOKUP($C$4&amp;O$1,APMdata,'1 APM'!$BW196,FALSE)))</f>
        <v>273</v>
      </c>
      <c r="P196" s="186">
        <f>IF($A196="Quarter",HLOOKUP("Quarter"&amp;P$1,APMdata,'1 APM'!$BW196,FALSE),IF($A196="Year to date",HLOOKUP("Year to date"&amp;P$1,APMdata,'1 APM'!$BW196,FALSE),HLOOKUP($C$4&amp;P$1,APMdata,'1 APM'!$BW196,FALSE)))</f>
        <v>181</v>
      </c>
      <c r="Q196" s="186">
        <f>IF($A196="Quarter",HLOOKUP("Quarter"&amp;Q$1,APMdata,'1 APM'!$BW196,FALSE),IF($A196="Year to date",HLOOKUP("Year to date"&amp;Q$1,APMdata,'1 APM'!$BW196,FALSE),HLOOKUP($C$4&amp;Q$1,APMdata,'1 APM'!$BW196,FALSE)))</f>
        <v>90</v>
      </c>
      <c r="R196" s="186">
        <f>IF($A196="Quarter",HLOOKUP("Quarter"&amp;R$1,APMdata,'1 APM'!$BW196,FALSE),IF($A196="Year to date",HLOOKUP("Year to date"&amp;R$1,APMdata,'1 APM'!$BW196,FALSE),HLOOKUP($C$4&amp;R$1,APMdata,'1 APM'!$BW196,FALSE)))</f>
        <v>365</v>
      </c>
      <c r="S196" s="186">
        <f>IF($A196="Quarter",HLOOKUP("Quarter"&amp;S$1,APMdata,'1 APM'!$BW196,FALSE),IF($A196="Year to date",HLOOKUP("Year to date"&amp;S$1,APMdata,'1 APM'!$BW196,FALSE),HLOOKUP($C$4&amp;S$1,APMdata,'1 APM'!$BW196,FALSE)))</f>
        <v>273</v>
      </c>
      <c r="T196" s="186">
        <f>IF($A196="Quarter",HLOOKUP("Quarter"&amp;T$1,APMdata,'1 APM'!$BW196,FALSE),IF($A196="Year to date",HLOOKUP("Year to date"&amp;T$1,APMdata,'1 APM'!$BW196,FALSE),HLOOKUP($C$4&amp;T$1,APMdata,'1 APM'!$BW196,FALSE)))</f>
        <v>181</v>
      </c>
      <c r="U196" s="186">
        <f>IF($A196="Quarter",HLOOKUP("Quarter"&amp;U$1,APMdata,'1 APM'!$BW196,FALSE),IF($A196="Year to date",HLOOKUP("Year to date"&amp;U$1,APMdata,'1 APM'!$BW196,FALSE),HLOOKUP($C$4&amp;U$1,APMdata,'1 APM'!$BW196,FALSE)))</f>
        <v>0</v>
      </c>
      <c r="V196" s="186">
        <f>IF($A196="Quarter",HLOOKUP("Quarter"&amp;V$1,APMdata,'1 APM'!$BW196,FALSE),IF($A196="Year to date",HLOOKUP("Year to date"&amp;V$1,APMdata,'1 APM'!$BW196,FALSE),HLOOKUP($C$4&amp;V$1,APMdata,'1 APM'!$BW196,FALSE)))</f>
        <v>365</v>
      </c>
      <c r="W196" s="186">
        <f>IF($A196="Quarter",HLOOKUP("Quarter"&amp;W$1,APMdata,'1 APM'!$BW196,FALSE),IF($A196="Year to date",HLOOKUP("Year to date"&amp;W$1,APMdata,'1 APM'!$BW196,FALSE),HLOOKUP($C$4&amp;W$1,APMdata,'1 APM'!$BW196,FALSE)))</f>
        <v>273</v>
      </c>
      <c r="X196" s="186">
        <f>IF($A196="Quarter",HLOOKUP("Quarter"&amp;X$1,APMdata,'1 APM'!$BW196,FALSE),IF($A196="Year to date",HLOOKUP("Year to date"&amp;X$1,APMdata,'1 APM'!$BW196,FALSE),HLOOKUP($C$4&amp;X$1,APMdata,'1 APM'!$BW196,FALSE)))</f>
        <v>181</v>
      </c>
      <c r="Y196" s="186">
        <f>IF($A196="Quarter",HLOOKUP("Quarter"&amp;Y$1,APMdata,'1 APM'!$BW196,FALSE),IF($A196="Year to date",HLOOKUP("Year to date"&amp;Y$1,APMdata,'1 APM'!$BW196,FALSE),HLOOKUP($C$4&amp;Y$1,APMdata,'1 APM'!$BW196,FALSE)))</f>
        <v>90</v>
      </c>
      <c r="Z196" s="186">
        <f>IF($A196="Quarter",HLOOKUP("Quarter"&amp;Z$1,APMdata,'1 APM'!$BW196,FALSE),IF($A196="Year to date",HLOOKUP("Year to date"&amp;Z$1,APMdata,'1 APM'!$BW196,FALSE),HLOOKUP($C$4&amp;Z$1,APMdata,'1 APM'!$BW196,FALSE)))</f>
        <v>366</v>
      </c>
      <c r="AA196" s="186">
        <f>IF($A196="Quarter",HLOOKUP("Quarter"&amp;AA$1,APMdata,'1 APM'!$BW196,FALSE),IF($A196="Year to date",HLOOKUP("Year to date"&amp;AA$1,APMdata,'1 APM'!$BW196,FALSE),HLOOKUP($C$4&amp;AA$1,APMdata,'1 APM'!$BW196,FALSE)))</f>
        <v>274</v>
      </c>
      <c r="AB196" s="186">
        <f>IF($A196="Quarter",HLOOKUP("Quarter"&amp;AB$1,APMdata,'1 APM'!$BW196,FALSE),IF($A196="Year to date",HLOOKUP("Year to date"&amp;AB$1,APMdata,'1 APM'!$BW196,FALSE),HLOOKUP($C$4&amp;AB$1,APMdata,'1 APM'!$BW196,FALSE)))</f>
        <v>182</v>
      </c>
      <c r="AC196" s="186">
        <f>IF($A196="Quarter",HLOOKUP("Quarter"&amp;AC$1,APMdata,'1 APM'!$BW196,FALSE),IF($A196="Year to date",HLOOKUP("Year to date"&amp;AC$1,APMdata,'1 APM'!$BW196,FALSE),HLOOKUP($C$4&amp;AC$1,APMdata,'1 APM'!$BW196,FALSE)))</f>
        <v>91</v>
      </c>
      <c r="AD196" s="186">
        <f>IF($A196="Quarter",HLOOKUP("Quarter"&amp;AD$1,APMdata,'1 APM'!$BW196,FALSE),IF($A196="Year to date",HLOOKUP("Year to date"&amp;AD$1,APMdata,'1 APM'!$BW196,FALSE),HLOOKUP($C$4&amp;AD$1,APMdata,'1 APM'!$BW196,FALSE)))</f>
        <v>344</v>
      </c>
      <c r="AE196" s="186">
        <f>IF($A196="Quarter",HLOOKUP("Quarter"&amp;AE$1,APMdata,'1 APM'!$BW196,FALSE),IF($A196="Year to date",HLOOKUP("Year to date"&amp;AE$1,APMdata,'1 APM'!$BW196,FALSE),HLOOKUP($C$4&amp;AE$1,APMdata,'1 APM'!$BW196,FALSE)))</f>
        <v>252</v>
      </c>
      <c r="AF196" s="186"/>
      <c r="AG196" s="191"/>
      <c r="AH196" s="186"/>
      <c r="AI196" s="191"/>
      <c r="AJ196" s="186"/>
      <c r="AK196" s="186"/>
      <c r="AL196" s="186"/>
      <c r="AM196" s="186"/>
      <c r="AN196" s="186"/>
      <c r="AO196" s="186"/>
      <c r="AP196" s="186"/>
      <c r="AQ196" s="191"/>
      <c r="AR196" s="186"/>
      <c r="AS196" s="186"/>
      <c r="AT196" s="186"/>
      <c r="AU196" s="191"/>
      <c r="AV196" s="186"/>
      <c r="AW196" s="186"/>
      <c r="AX196" s="214"/>
      <c r="AY196" s="214"/>
      <c r="AZ196" s="214"/>
      <c r="BA196" s="186"/>
      <c r="BB196" s="214"/>
      <c r="BC196" s="214"/>
      <c r="BD196" s="214"/>
      <c r="BE196" s="214"/>
      <c r="BF196" s="214"/>
      <c r="BG196" s="214"/>
      <c r="BH196" s="214"/>
      <c r="BI196" s="214"/>
      <c r="BJ196" s="214"/>
      <c r="BK196" s="214"/>
      <c r="BL196" s="214"/>
      <c r="BM196" s="214"/>
      <c r="BN196" s="214"/>
      <c r="BO196" s="214"/>
      <c r="BP196" s="214"/>
      <c r="BQ196" s="214"/>
      <c r="BR196" s="214"/>
      <c r="BS196" s="214"/>
      <c r="BT196" s="214"/>
      <c r="BU196" s="214"/>
      <c r="BV196" s="214"/>
      <c r="BW196">
        <v>196</v>
      </c>
    </row>
    <row r="197" spans="2:75" ht="12.75" customHeight="1">
      <c r="C197" s="183" t="s">
        <v>299</v>
      </c>
      <c r="D197" s="186">
        <f>IF($A197="Quarter",HLOOKUP("Quarter"&amp;D$1,APMdata,'1 APM'!$BW197,FALSE),IF($A197="Year to date",HLOOKUP("Year to date"&amp;D$1,APMdata,'1 APM'!$BW197,FALSE),HLOOKUP($C$4&amp;D$1,APMdata,'1 APM'!$BW197,FALSE)))</f>
        <v>135860724</v>
      </c>
      <c r="E197" s="186">
        <f>IF($A197="Quarter",HLOOKUP("Quarter"&amp;E$1,APMdata,'1 APM'!$BW197,FALSE),IF($A197="Year to date",HLOOKUP("Year to date"&amp;E$1,APMdata,'1 APM'!$BW197,FALSE),HLOOKUP($C$4&amp;E$1,APMdata,'1 APM'!$BW197,FALSE)))</f>
        <v>135860724</v>
      </c>
      <c r="F197" s="186">
        <f>IF($A197="Quarter",HLOOKUP("Quarter"&amp;F$1,APMdata,'1 APM'!$BW197,FALSE),IF($A197="Year to date",HLOOKUP("Year to date"&amp;F$1,APMdata,'1 APM'!$BW197,FALSE),HLOOKUP($C$4&amp;F$1,APMdata,'1 APM'!$BW197,FALSE)))</f>
        <v>135860724</v>
      </c>
      <c r="G197" s="186">
        <f>IF($A197="Quarter",HLOOKUP("Quarter"&amp;G$1,APMdata,'1 APM'!$BW197,FALSE),IF($A197="Year to date",HLOOKUP("Year to date"&amp;G$1,APMdata,'1 APM'!$BW197,FALSE),HLOOKUP($C$4&amp;G$1,APMdata,'1 APM'!$BW197,FALSE)))</f>
        <v>135860724</v>
      </c>
      <c r="H197" s="186">
        <f>IF($A197="Quarter",HLOOKUP("Quarter"&amp;H$1,APMdata,'1 APM'!$BW197,FALSE),IF($A197="Year to date",HLOOKUP("Year to date"&amp;H$1,APMdata,'1 APM'!$BW197,FALSE),HLOOKUP($C$4&amp;H$1,APMdata,'1 APM'!$BW197,FALSE)))</f>
        <v>135860724</v>
      </c>
      <c r="I197" s="186">
        <f>IF($A197="Quarter",HLOOKUP("Quarter"&amp;I$1,APMdata,'1 APM'!$BW197,FALSE),IF($A197="Year to date",HLOOKUP("Year to date"&amp;I$1,APMdata,'1 APM'!$BW197,FALSE),HLOOKUP($C$4&amp;I$1,APMdata,'1 APM'!$BW197,FALSE)))</f>
        <v>135860724</v>
      </c>
      <c r="J197" s="186">
        <f>IF($A197="Quarter",HLOOKUP("Quarter"&amp;J$1,APMdata,'1 APM'!$BW197,FALSE),IF($A197="Year to date",HLOOKUP("Year to date"&amp;J$1,APMdata,'1 APM'!$BW197,FALSE),HLOOKUP($C$4&amp;J$1,APMdata,'1 APM'!$BW197,FALSE)))</f>
        <v>135860724</v>
      </c>
      <c r="K197" s="186">
        <f>IF($A197="Quarter",HLOOKUP("Quarter"&amp;K$1,APMdata,'1 APM'!$BW197,FALSE),IF($A197="Year to date",HLOOKUP("Year to date"&amp;K$1,APMdata,'1 APM'!$BW197,FALSE),HLOOKUP($C$4&amp;K$1,APMdata,'1 APM'!$BW197,FALSE)))</f>
        <v>115829789</v>
      </c>
      <c r="L197" s="186">
        <f>IF($A197="Quarter",HLOOKUP("Quarter"&amp;L$1,APMdata,'1 APM'!$BW197,FALSE),IF($A197="Year to date",HLOOKUP("Year to date"&amp;L$1,APMdata,'1 APM'!$BW197,FALSE),HLOOKUP($C$4&amp;L$1,APMdata,'1 APM'!$BW197,FALSE)))</f>
        <v>115829789</v>
      </c>
      <c r="M197" s="186">
        <f>IF($A197="Quarter",HLOOKUP("Quarter"&amp;M$1,APMdata,'1 APM'!$BW197,FALSE),IF($A197="Year to date",HLOOKUP("Year to date"&amp;M$1,APMdata,'1 APM'!$BW197,FALSE),HLOOKUP($C$4&amp;M$1,APMdata,'1 APM'!$BW197,FALSE)))</f>
        <v>115829789</v>
      </c>
      <c r="N197" s="186">
        <f>IF($A197="Quarter",HLOOKUP("Quarter"&amp;N$1,APMdata,'1 APM'!$BW197,FALSE),IF($A197="Year to date",HLOOKUP("Year to date"&amp;N$1,APMdata,'1 APM'!$BW197,FALSE),HLOOKUP($C$4&amp;N$1,APMdata,'1 APM'!$BW197,FALSE)))</f>
        <v>115829789</v>
      </c>
      <c r="O197" s="186">
        <f>IF($A197="Quarter",HLOOKUP("Quarter"&amp;O$1,APMdata,'1 APM'!$BW197,FALSE),IF($A197="Year to date",HLOOKUP("Year to date"&amp;O$1,APMdata,'1 APM'!$BW197,FALSE),HLOOKUP($C$4&amp;O$1,APMdata,'1 APM'!$BW197,FALSE)))</f>
        <v>115829789</v>
      </c>
      <c r="P197" s="186">
        <f>IF($A197="Quarter",HLOOKUP("Quarter"&amp;P$1,APMdata,'1 APM'!$BW197,FALSE),IF($A197="Year to date",HLOOKUP("Year to date"&amp;P$1,APMdata,'1 APM'!$BW197,FALSE),HLOOKUP($C$4&amp;P$1,APMdata,'1 APM'!$BW197,FALSE)))</f>
        <v>115829789</v>
      </c>
      <c r="Q197" s="186">
        <f>IF($A197="Quarter",HLOOKUP("Quarter"&amp;Q$1,APMdata,'1 APM'!$BW197,FALSE),IF($A197="Year to date",HLOOKUP("Year to date"&amp;Q$1,APMdata,'1 APM'!$BW197,FALSE),HLOOKUP($C$4&amp;Q$1,APMdata,'1 APM'!$BW197,FALSE)))</f>
        <v>115829789</v>
      </c>
      <c r="R197" s="186">
        <f>IF($A197="Quarter",HLOOKUP("Quarter"&amp;R$1,APMdata,'1 APM'!$BW197,FALSE),IF($A197="Year to date",HLOOKUP("Year to date"&amp;R$1,APMdata,'1 APM'!$BW197,FALSE),HLOOKUP($C$4&amp;R$1,APMdata,'1 APM'!$BW197,FALSE)))</f>
        <v>115829789</v>
      </c>
      <c r="S197" s="186">
        <f>IF($A197="Quarter",HLOOKUP("Quarter"&amp;S$1,APMdata,'1 APM'!$BW197,FALSE),IF($A197="Year to date",HLOOKUP("Year to date"&amp;S$1,APMdata,'1 APM'!$BW197,FALSE),HLOOKUP($C$4&amp;S$1,APMdata,'1 APM'!$BW197,FALSE)))</f>
        <v>115829789</v>
      </c>
      <c r="T197" s="186">
        <f>IF($A197="Quarter",HLOOKUP("Quarter"&amp;T$1,APMdata,'1 APM'!$BW197,FALSE),IF($A197="Year to date",HLOOKUP("Year to date"&amp;T$1,APMdata,'1 APM'!$BW197,FALSE),HLOOKUP($C$4&amp;T$1,APMdata,'1 APM'!$BW197,FALSE)))</f>
        <v>115829789</v>
      </c>
      <c r="U197" s="186">
        <f>IF($A197="Quarter",HLOOKUP("Quarter"&amp;U$1,APMdata,'1 APM'!$BW197,FALSE),IF($A197="Year to date",HLOOKUP("Year to date"&amp;U$1,APMdata,'1 APM'!$BW197,FALSE),HLOOKUP($C$4&amp;U$1,APMdata,'1 APM'!$BW197,FALSE)))</f>
        <v>90</v>
      </c>
      <c r="V197" s="186">
        <f>IF($A197="Quarter",HLOOKUP("Quarter"&amp;V$1,APMdata,'1 APM'!$BW197,FALSE),IF($A197="Year to date",HLOOKUP("Year to date"&amp;V$1,APMdata,'1 APM'!$BW197,FALSE),HLOOKUP($C$4&amp;V$1,APMdata,'1 APM'!$BW197,FALSE)))</f>
        <v>115829789</v>
      </c>
      <c r="W197" s="186">
        <f>IF($A197="Quarter",HLOOKUP("Quarter"&amp;W$1,APMdata,'1 APM'!$BW197,FALSE),IF($A197="Year to date",HLOOKUP("Year to date"&amp;W$1,APMdata,'1 APM'!$BW197,FALSE),HLOOKUP($C$4&amp;W$1,APMdata,'1 APM'!$BW197,FALSE)))</f>
        <v>115829789</v>
      </c>
      <c r="X197" s="186">
        <f>IF($A197="Quarter",HLOOKUP("Quarter"&amp;X$1,APMdata,'1 APM'!$BW197,FALSE),IF($A197="Year to date",HLOOKUP("Year to date"&amp;X$1,APMdata,'1 APM'!$BW197,FALSE),HLOOKUP($C$4&amp;X$1,APMdata,'1 APM'!$BW197,FALSE)))</f>
        <v>115829789</v>
      </c>
      <c r="Y197" s="186">
        <f>IF($A197="Quarter",HLOOKUP("Quarter"&amp;Y$1,APMdata,'1 APM'!$BW197,FALSE),IF($A197="Year to date",HLOOKUP("Year to date"&amp;Y$1,APMdata,'1 APM'!$BW197,FALSE),HLOOKUP($C$4&amp;Y$1,APMdata,'1 APM'!$BW197,FALSE)))</f>
        <v>115829789</v>
      </c>
      <c r="Z197" s="186">
        <f>IF($A197="Quarter",HLOOKUP("Quarter"&amp;Z$1,APMdata,'1 APM'!$BW197,FALSE),IF($A197="Year to date",HLOOKUP("Year to date"&amp;Z$1,APMdata,'1 APM'!$BW197,FALSE),HLOOKUP($C$4&amp;Z$1,APMdata,'1 APM'!$BW197,FALSE)))</f>
        <v>115829789</v>
      </c>
      <c r="AA197" s="186">
        <f>IF($A197="Quarter",HLOOKUP("Quarter"&amp;AA$1,APMdata,'1 APM'!$BW197,FALSE),IF($A197="Year to date",HLOOKUP("Year to date"&amp;AA$1,APMdata,'1 APM'!$BW197,FALSE),HLOOKUP($C$4&amp;AA$1,APMdata,'1 APM'!$BW197,FALSE)))</f>
        <v>115829789</v>
      </c>
      <c r="AB197" s="186">
        <f>IF($A197="Quarter",HLOOKUP("Quarter"&amp;AB$1,APMdata,'1 APM'!$BW197,FALSE),IF($A197="Year to date",HLOOKUP("Year to date"&amp;AB$1,APMdata,'1 APM'!$BW197,FALSE),HLOOKUP($C$4&amp;AB$1,APMdata,'1 APM'!$BW197,FALSE)))</f>
        <v>115829789</v>
      </c>
      <c r="AC197" s="186">
        <f>IF($A197="Quarter",HLOOKUP("Quarter"&amp;AC$1,APMdata,'1 APM'!$BW197,FALSE),IF($A197="Year to date",HLOOKUP("Year to date"&amp;AC$1,APMdata,'1 APM'!$BW197,FALSE),HLOOKUP($C$4&amp;AC$1,APMdata,'1 APM'!$BW197,FALSE)))</f>
        <v>115829789</v>
      </c>
      <c r="AD197" s="186">
        <f>IF($A197="Quarter",HLOOKUP("Quarter"&amp;AD$1,APMdata,'1 APM'!$BW197,FALSE),IF($A197="Year to date",HLOOKUP("Year to date"&amp;AD$1,APMdata,'1 APM'!$BW197,FALSE),HLOOKUP($C$4&amp;AD$1,APMdata,'1 APM'!$BW197,FALSE)))</f>
        <v>115829789</v>
      </c>
      <c r="AE197" s="186">
        <f>IF($A197="Quarter",HLOOKUP("Quarter"&amp;AE$1,APMdata,'1 APM'!$BW197,FALSE),IF($A197="Year to date",HLOOKUP("Year to date"&amp;AE$1,APMdata,'1 APM'!$BW197,FALSE),HLOOKUP($C$4&amp;AE$1,APMdata,'1 APM'!$BW197,FALSE)))</f>
        <v>115829789</v>
      </c>
      <c r="AF197" s="186"/>
      <c r="AG197" s="191"/>
      <c r="AH197" s="186"/>
      <c r="AI197" s="191"/>
      <c r="AJ197" s="186"/>
      <c r="AK197" s="186"/>
      <c r="AL197" s="186"/>
      <c r="AM197" s="186"/>
      <c r="AN197" s="186"/>
      <c r="AO197" s="186"/>
      <c r="AP197" s="186"/>
      <c r="AQ197" s="191"/>
      <c r="AR197" s="186"/>
      <c r="AS197" s="186"/>
      <c r="AT197" s="186"/>
      <c r="AU197" s="191"/>
      <c r="AV197" s="186"/>
      <c r="AW197" s="186"/>
      <c r="AX197" s="214"/>
      <c r="AY197" s="214"/>
      <c r="AZ197" s="214"/>
      <c r="BA197" s="214"/>
      <c r="BB197" s="214"/>
      <c r="BC197" s="214"/>
      <c r="BD197" s="214"/>
      <c r="BE197" s="214"/>
      <c r="BF197" s="214"/>
      <c r="BG197" s="214"/>
      <c r="BH197" s="214"/>
      <c r="BI197" s="214"/>
      <c r="BJ197" s="214"/>
      <c r="BK197" s="214"/>
      <c r="BL197" s="214"/>
      <c r="BM197" s="214"/>
      <c r="BN197" s="214"/>
      <c r="BO197" s="214"/>
      <c r="BP197" s="214"/>
      <c r="BQ197" s="214"/>
      <c r="BR197" s="214"/>
      <c r="BS197" s="214"/>
      <c r="BT197" s="214"/>
      <c r="BU197" s="214"/>
      <c r="BV197" s="214"/>
      <c r="BW197">
        <v>197</v>
      </c>
    </row>
    <row r="198" spans="2:75" ht="12.75" customHeight="1" thickBot="1">
      <c r="B198" s="232" t="s">
        <v>941</v>
      </c>
      <c r="C198" s="193" t="s">
        <v>300</v>
      </c>
      <c r="D198" s="219">
        <f>IF($A198="Quarter",HLOOKUP("Quarter"&amp;D$1,APMdata,'1 APM'!$BW198,FALSE),IF($A198="Year to date",HLOOKUP("Year to date"&amp;D$1,APMdata,'1 APM'!$BW198,FALSE),HLOOKUP($C$4&amp;D$1,APMdata,'1 APM'!$BW198,FALSE)))</f>
        <v>135860724</v>
      </c>
      <c r="E198" s="219">
        <f>IF($A198="Quarter",HLOOKUP("Quarter"&amp;E$1,APMdata,'1 APM'!$BW198,FALSE),IF($A198="Year to date",HLOOKUP("Year to date"&amp;E$1,APMdata,'1 APM'!$BW198,FALSE),HLOOKUP($C$4&amp;E$1,APMdata,'1 APM'!$BW198,FALSE)))</f>
        <v>135860724</v>
      </c>
      <c r="F198" s="219">
        <f>IF($A198="Quarter",HLOOKUP("Quarter"&amp;F$1,APMdata,'1 APM'!$BW198,FALSE),IF($A198="Year to date",HLOOKUP("Year to date"&amp;F$1,APMdata,'1 APM'!$BW198,FALSE),HLOOKUP($C$4&amp;F$1,APMdata,'1 APM'!$BW198,FALSE)))</f>
        <v>135860724</v>
      </c>
      <c r="G198" s="219">
        <f>IF($A198="Quarter",HLOOKUP("Quarter"&amp;G$1,APMdata,'1 APM'!$BW198,FALSE),IF($A198="Year to date",HLOOKUP("Year to date"&amp;G$1,APMdata,'1 APM'!$BW198,FALSE),HLOOKUP($C$4&amp;G$1,APMdata,'1 APM'!$BW198,FALSE)))</f>
        <v>135860724</v>
      </c>
      <c r="H198" s="352">
        <f>IF($A198="Quarter",HLOOKUP("Quarter"&amp;H$1,APMdata,'1 APM'!$BW198,FALSE),IF($A198="Year to date",HLOOKUP("Year to date"&amp;H$1,APMdata,'1 APM'!$BW198,FALSE),HLOOKUP($C$4&amp;H$1,APMdata,'1 APM'!$BW198,FALSE)))</f>
        <v>135860724</v>
      </c>
      <c r="I198" s="219">
        <f>IF($A198="Quarter",HLOOKUP("Quarter"&amp;I$1,APMdata,'1 APM'!$BW198,FALSE),IF($A198="Year to date",HLOOKUP("Year to date"&amp;I$1,APMdata,'1 APM'!$BW198,FALSE),HLOOKUP($C$4&amp;I$1,APMdata,'1 APM'!$BW198,FALSE)))</f>
        <v>135860724</v>
      </c>
      <c r="J198" s="219">
        <f>IF($A198="Quarter",HLOOKUP("Quarter"&amp;J$1,APMdata,'1 APM'!$BW198,FALSE),IF($A198="Year to date",HLOOKUP("Year to date"&amp;J$1,APMdata,'1 APM'!$BW198,FALSE),HLOOKUP($C$4&amp;J$1,APMdata,'1 APM'!$BW198,FALSE)))</f>
        <v>119168278.16666666</v>
      </c>
      <c r="K198" s="219">
        <f>IF($A198="Quarter",HLOOKUP("Quarter"&amp;K$1,APMdata,'1 APM'!$BW198,FALSE),IF($A198="Year to date",HLOOKUP("Year to date"&amp;K$1,APMdata,'1 APM'!$BW198,FALSE),HLOOKUP($C$4&amp;K$1,APMdata,'1 APM'!$BW198,FALSE)))</f>
        <v>115829789</v>
      </c>
      <c r="L198" s="219">
        <f>IF($A198="Quarter",HLOOKUP("Quarter"&amp;L$1,APMdata,'1 APM'!$BW198,FALSE),IF($A198="Year to date",HLOOKUP("Year to date"&amp;L$1,APMdata,'1 APM'!$BW198,FALSE),HLOOKUP($C$4&amp;L$1,APMdata,'1 APM'!$BW198,FALSE)))</f>
        <v>115829789</v>
      </c>
      <c r="M198" s="219">
        <f>IF($A198="Quarter",HLOOKUP("Quarter"&amp;M$1,APMdata,'1 APM'!$BW198,FALSE),IF($A198="Year to date",HLOOKUP("Year to date"&amp;M$1,APMdata,'1 APM'!$BW198,FALSE),HLOOKUP($C$4&amp;M$1,APMdata,'1 APM'!$BW198,FALSE)))</f>
        <v>115829789</v>
      </c>
      <c r="N198" s="219">
        <f>IF($A198="Quarter",HLOOKUP("Quarter"&amp;N$1,APMdata,'1 APM'!$BW198,FALSE),IF($A198="Year to date",HLOOKUP("Year to date"&amp;N$1,APMdata,'1 APM'!$BW198,FALSE),HLOOKUP($C$4&amp;N$1,APMdata,'1 APM'!$BW198,FALSE)))</f>
        <v>115829789</v>
      </c>
      <c r="O198" s="219">
        <f>IF($A198="Quarter",HLOOKUP("Quarter"&amp;O$1,APMdata,'1 APM'!$BW198,FALSE),IF($A198="Year to date",HLOOKUP("Year to date"&amp;O$1,APMdata,'1 APM'!$BW198,FALSE),HLOOKUP($C$4&amp;O$1,APMdata,'1 APM'!$BW198,FALSE)))</f>
        <v>115829789</v>
      </c>
      <c r="P198" s="219">
        <f>IF($A198="Quarter",HLOOKUP("Quarter"&amp;P$1,APMdata,'1 APM'!$BW198,FALSE),IF($A198="Year to date",HLOOKUP("Year to date"&amp;P$1,APMdata,'1 APM'!$BW198,FALSE),HLOOKUP($C$4&amp;P$1,APMdata,'1 APM'!$BW198,FALSE)))</f>
        <v>115829789</v>
      </c>
      <c r="Q198" s="219">
        <f>IF($A198="Quarter",HLOOKUP("Quarter"&amp;Q$1,APMdata,'1 APM'!$BW198,FALSE),IF($A198="Year to date",HLOOKUP("Year to date"&amp;Q$1,APMdata,'1 APM'!$BW198,FALSE),HLOOKUP($C$4&amp;Q$1,APMdata,'1 APM'!$BW198,FALSE)))</f>
        <v>115829789</v>
      </c>
      <c r="R198" s="219">
        <f>IF($A198="Quarter",HLOOKUP("Quarter"&amp;R$1,APMdata,'1 APM'!$BW198,FALSE),IF($A198="Year to date",HLOOKUP("Year to date"&amp;R$1,APMdata,'1 APM'!$BW198,FALSE),HLOOKUP($C$4&amp;R$1,APMdata,'1 APM'!$BW198,FALSE)))</f>
        <v>115829789</v>
      </c>
      <c r="S198" s="219">
        <f>IF($A198="Quarter",HLOOKUP("Quarter"&amp;S$1,APMdata,'1 APM'!$BW198,FALSE),IF($A198="Year to date",HLOOKUP("Year to date"&amp;S$1,APMdata,'1 APM'!$BW198,FALSE),HLOOKUP($C$4&amp;S$1,APMdata,'1 APM'!$BW198,FALSE)))</f>
        <v>115829789</v>
      </c>
      <c r="T198" s="219">
        <f>IF($A198="Quarter",HLOOKUP("Quarter"&amp;T$1,APMdata,'1 APM'!$BW198,FALSE),IF($A198="Year to date",HLOOKUP("Year to date"&amp;T$1,APMdata,'1 APM'!$BW198,FALSE),HLOOKUP($C$4&amp;T$1,APMdata,'1 APM'!$BW198,FALSE)))</f>
        <v>115829789.00000001</v>
      </c>
      <c r="U198" s="219">
        <f>IF($A198="Quarter",HLOOKUP("Quarter"&amp;U$1,APMdata,'1 APM'!$BW198,FALSE),IF($A198="Year to date",HLOOKUP("Year to date"&amp;U$1,APMdata,'1 APM'!$BW198,FALSE),HLOOKUP($C$4&amp;U$1,APMdata,'1 APM'!$BW198,FALSE)))</f>
        <v>115829789</v>
      </c>
      <c r="V198" s="219">
        <f>IF($A198="Quarter",HLOOKUP("Quarter"&amp;V$1,APMdata,'1 APM'!$BW198,FALSE),IF($A198="Year to date",HLOOKUP("Year to date"&amp;V$1,APMdata,'1 APM'!$BW198,FALSE),HLOOKUP($C$4&amp;V$1,APMdata,'1 APM'!$BW198,FALSE)))</f>
        <v>115829789</v>
      </c>
      <c r="W198" s="219">
        <f>IF($A198="Quarter",HLOOKUP("Quarter"&amp;W$1,APMdata,'1 APM'!$BW198,FALSE),IF($A198="Year to date",HLOOKUP("Year to date"&amp;W$1,APMdata,'1 APM'!$BW198,FALSE),HLOOKUP($C$4&amp;W$1,APMdata,'1 APM'!$BW198,FALSE)))</f>
        <v>115829789</v>
      </c>
      <c r="X198" s="219">
        <f>IF($A198="Quarter",HLOOKUP("Quarter"&amp;X$1,APMdata,'1 APM'!$BW198,FALSE),IF($A198="Year to date",HLOOKUP("Year to date"&amp;X$1,APMdata,'1 APM'!$BW198,FALSE),HLOOKUP($C$4&amp;X$1,APMdata,'1 APM'!$BW198,FALSE)))</f>
        <v>115829789.00000001</v>
      </c>
      <c r="Y198" s="219">
        <f>IF($A198="Quarter",HLOOKUP("Quarter"&amp;Y$1,APMdata,'1 APM'!$BW198,FALSE),IF($A198="Year to date",HLOOKUP("Year to date"&amp;Y$1,APMdata,'1 APM'!$BW198,FALSE),HLOOKUP($C$4&amp;Y$1,APMdata,'1 APM'!$BW198,FALSE)))</f>
        <v>115829789</v>
      </c>
      <c r="Z198" s="219">
        <f>IF($A198="Quarter",HLOOKUP("Quarter"&amp;Z$1,APMdata,'1 APM'!$BW198,FALSE),IF($A198="Year to date",HLOOKUP("Year to date"&amp;Z$1,APMdata,'1 APM'!$BW198,FALSE),HLOOKUP($C$4&amp;Z$1,APMdata,'1 APM'!$BW198,FALSE)))</f>
        <v>115829789</v>
      </c>
      <c r="AA198" s="219">
        <f>IF($A198="Quarter",HLOOKUP("Quarter"&amp;AA$1,APMdata,'1 APM'!$BW198,FALSE),IF($A198="Year to date",HLOOKUP("Year to date"&amp;AA$1,APMdata,'1 APM'!$BW198,FALSE),HLOOKUP($C$4&amp;AA$1,APMdata,'1 APM'!$BW198,FALSE)))</f>
        <v>115829789</v>
      </c>
      <c r="AB198" s="219">
        <f>IF($A198="Quarter",HLOOKUP("Quarter"&amp;AB$1,APMdata,'1 APM'!$BW198,FALSE),IF($A198="Year to date",HLOOKUP("Year to date"&amp;AB$1,APMdata,'1 APM'!$BW198,FALSE),HLOOKUP($C$4&amp;AB$1,APMdata,'1 APM'!$BW198,FALSE)))</f>
        <v>115829789</v>
      </c>
      <c r="AC198" s="219">
        <f>IF($A198="Quarter",HLOOKUP("Quarter"&amp;AC$1,APMdata,'1 APM'!$BW198,FALSE),IF($A198="Year to date",HLOOKUP("Year to date"&amp;AC$1,APMdata,'1 APM'!$BW198,FALSE),HLOOKUP($C$4&amp;AC$1,APMdata,'1 APM'!$BW198,FALSE)))</f>
        <v>115829789</v>
      </c>
      <c r="AD198" s="219">
        <f>IF($A198="Quarter",HLOOKUP("Quarter"&amp;AD$1,APMdata,'1 APM'!$BW198,FALSE),IF($A198="Year to date",HLOOKUP("Year to date"&amp;AD$1,APMdata,'1 APM'!$BW198,FALSE),HLOOKUP($C$4&amp;AD$1,APMdata,'1 APM'!$BW198,FALSE)))</f>
        <v>115800431.1150685</v>
      </c>
      <c r="AE198" s="219">
        <f>IF($A198="Quarter",HLOOKUP("Quarter"&amp;AE$1,APMdata,'1 APM'!$BW198,FALSE),IF($A198="Year to date",HLOOKUP("Year to date"&amp;AE$1,APMdata,'1 APM'!$BW198,FALSE),HLOOKUP($C$4&amp;AE$1,APMdata,'1 APM'!$BW198,FALSE)))</f>
        <v>115790537.61538461</v>
      </c>
      <c r="AF198" s="219"/>
      <c r="AG198" s="199"/>
      <c r="AH198" s="219"/>
      <c r="AI198" s="199"/>
      <c r="AJ198" s="219"/>
      <c r="AK198" s="199"/>
      <c r="AL198" s="219"/>
      <c r="AM198" s="198"/>
      <c r="AN198" s="219"/>
      <c r="AO198" s="199"/>
      <c r="AP198" s="219"/>
      <c r="AQ198" s="199"/>
      <c r="AR198" s="219"/>
      <c r="AS198" s="199"/>
      <c r="AT198" s="219"/>
      <c r="AU198" s="199"/>
      <c r="AV198" s="219"/>
      <c r="AW198" s="199"/>
      <c r="AX198" s="220"/>
      <c r="AY198" s="220"/>
      <c r="AZ198" s="220"/>
      <c r="BA198" s="198"/>
      <c r="BB198" s="220"/>
      <c r="BC198" s="220"/>
      <c r="BD198" s="220"/>
      <c r="BE198" s="220"/>
      <c r="BF198" s="220"/>
      <c r="BG198" s="220"/>
      <c r="BH198" s="220"/>
      <c r="BI198" s="220"/>
      <c r="BJ198" s="220"/>
      <c r="BK198" s="220"/>
      <c r="BL198" s="220"/>
      <c r="BM198" s="220"/>
      <c r="BN198" s="220"/>
      <c r="BO198" s="220"/>
      <c r="BP198" s="220"/>
      <c r="BQ198" s="220"/>
      <c r="BR198" s="220"/>
      <c r="BS198" s="220"/>
      <c r="BT198" s="220"/>
      <c r="BU198" s="220"/>
      <c r="BV198" s="220"/>
      <c r="BW198">
        <v>198</v>
      </c>
    </row>
    <row r="199" spans="2:75" ht="12.75" customHeight="1">
      <c r="D199" s="353"/>
      <c r="E199" s="353"/>
      <c r="F199" s="353"/>
      <c r="G199" s="353"/>
      <c r="H199" s="353"/>
      <c r="I199" s="353"/>
      <c r="J199" s="353"/>
      <c r="K199" s="353"/>
      <c r="L199" s="353"/>
      <c r="M199" s="353"/>
      <c r="N199" s="353"/>
      <c r="O199" s="353"/>
      <c r="P199" s="353"/>
      <c r="Q199" s="353"/>
      <c r="R199" s="353"/>
      <c r="S199" s="353"/>
      <c r="T199" s="354"/>
      <c r="U199" s="354"/>
      <c r="V199" s="354"/>
      <c r="W199" s="354"/>
      <c r="X199" s="354"/>
      <c r="Y199" s="354"/>
      <c r="Z199" s="354"/>
      <c r="AA199" s="354"/>
      <c r="AB199" s="354"/>
      <c r="AC199" s="354"/>
      <c r="AD199" s="354"/>
      <c r="AE199" s="354"/>
      <c r="BW199">
        <v>199</v>
      </c>
    </row>
    <row r="200" spans="2:75" ht="12.75" customHeight="1">
      <c r="C200" s="197" t="s">
        <v>295</v>
      </c>
      <c r="D200" s="186">
        <f>IF($A200="Quarter",HLOOKUP("Quarter"&amp;D$1,APMdata,'1 APM'!$BW200,FALSE),IF($A200="Year to date",HLOOKUP("Year to date"&amp;D$1,APMdata,'1 APM'!$BW200,FALSE),HLOOKUP($C$4&amp;D$1,APMdata,'1 APM'!$BW200,FALSE)))</f>
        <v>1148.896867060681</v>
      </c>
      <c r="E200" s="186">
        <f>IF($A200="Quarter",HLOOKUP("Quarter"&amp;E$1,APMdata,'1 APM'!$BW200,FALSE),IF($A200="Year to date",HLOOKUP("Year to date"&amp;E$1,APMdata,'1 APM'!$BW200,FALSE),HLOOKUP($C$4&amp;E$1,APMdata,'1 APM'!$BW200,FALSE)))</f>
        <v>553.95390080683126</v>
      </c>
      <c r="F200" s="186">
        <f>IF($A200="Quarter",HLOOKUP("Quarter"&amp;F$1,APMdata,'1 APM'!$BW200,FALSE),IF($A200="Year to date",HLOOKUP("Year to date"&amp;F$1,APMdata,'1 APM'!$BW200,FALSE),HLOOKUP($C$4&amp;F$1,APMdata,'1 APM'!$BW200,FALSE)))</f>
        <v>2471.3363342985331</v>
      </c>
      <c r="G200" s="186">
        <f>IF($A200="Quarter",HLOOKUP("Quarter"&amp;G$1,APMdata,'1 APM'!$BW200,FALSE),IF($A200="Year to date",HLOOKUP("Year to date"&amp;G$1,APMdata,'1 APM'!$BW200,FALSE),HLOOKUP($C$4&amp;G$1,APMdata,'1 APM'!$BW200,FALSE)))</f>
        <v>1850.5084231085802</v>
      </c>
      <c r="H200" s="186">
        <f>IF($A200="Quarter",HLOOKUP("Quarter"&amp;H$1,APMdata,'1 APM'!$BW200,FALSE),IF($A200="Year to date",HLOOKUP("Year to date"&amp;H$1,APMdata,'1 APM'!$BW200,FALSE),HLOOKUP($C$4&amp;H$1,APMdata,'1 APM'!$BW200,FALSE)))</f>
        <v>1242</v>
      </c>
      <c r="I200" s="186">
        <f>IF($A200="Quarter",HLOOKUP("Quarter"&amp;I$1,APMdata,'1 APM'!$BW200,FALSE),IF($A200="Year to date",HLOOKUP("Year to date"&amp;I$1,APMdata,'1 APM'!$BW200,FALSE),HLOOKUP($C$4&amp;I$1,APMdata,'1 APM'!$BW200,FALSE)))</f>
        <v>602.59767419263665</v>
      </c>
      <c r="J200" s="186">
        <f>IF($A200="Quarter",HLOOKUP("Quarter"&amp;J$1,APMdata,'1 APM'!$BW200,FALSE),IF($A200="Year to date",HLOOKUP("Year to date"&amp;J$1,APMdata,'1 APM'!$BW200,FALSE),HLOOKUP($C$4&amp;J$1,APMdata,'1 APM'!$BW200,FALSE)))</f>
        <v>2257.0078607946148</v>
      </c>
      <c r="K200" s="186">
        <f>IF($A200="Quarter",HLOOKUP("Quarter"&amp;K$1,APMdata,'1 APM'!$BW200,FALSE),IF($A200="Year to date",HLOOKUP("Year to date"&amp;K$1,APMdata,'1 APM'!$BW200,FALSE),HLOOKUP($C$4&amp;K$1,APMdata,'1 APM'!$BW200,FALSE)))</f>
        <v>1780.2881137597847</v>
      </c>
      <c r="L200" s="186">
        <f>IF($A200="Quarter",HLOOKUP("Quarter"&amp;L$1,APMdata,'1 APM'!$BW200,FALSE),IF($A200="Year to date",HLOOKUP("Year to date"&amp;L$1,APMdata,'1 APM'!$BW200,FALSE),HLOOKUP($C$4&amp;L$1,APMdata,'1 APM'!$BW200,FALSE)))</f>
        <v>1056.9708229630971</v>
      </c>
      <c r="M200" s="186">
        <f>IF($A200="Quarter",HLOOKUP("Quarter"&amp;M$1,APMdata,'1 APM'!$BW200,FALSE),IF($A200="Year to date",HLOOKUP("Year to date"&amp;M$1,APMdata,'1 APM'!$BW200,FALSE),HLOOKUP($C$4&amp;M$1,APMdata,'1 APM'!$BW200,FALSE)))</f>
        <v>582.72005577536061</v>
      </c>
      <c r="N200" s="186">
        <f>IF($A200="Quarter",HLOOKUP("Quarter"&amp;N$1,APMdata,'1 APM'!$BW200,FALSE),IF($A200="Year to date",HLOOKUP("Year to date"&amp;N$1,APMdata,'1 APM'!$BW200,FALSE),HLOOKUP($C$4&amp;N$1,APMdata,'1 APM'!$BW200,FALSE)))</f>
        <v>1504.2652583408178</v>
      </c>
      <c r="O200" s="186">
        <f>IF($A200="Quarter",HLOOKUP("Quarter"&amp;O$1,APMdata,'1 APM'!$BW200,FALSE),IF($A200="Year to date",HLOOKUP("Year to date"&amp;O$1,APMdata,'1 APM'!$BW200,FALSE),HLOOKUP($C$4&amp;O$1,APMdata,'1 APM'!$BW200,FALSE)))</f>
        <v>1120.1666621707409</v>
      </c>
      <c r="P200" s="186">
        <f>IF($A200="Quarter",HLOOKUP("Quarter"&amp;P$1,APMdata,'1 APM'!$BW200,FALSE),IF($A200="Year to date",HLOOKUP("Year to date"&amp;P$1,APMdata,'1 APM'!$BW200,FALSE),HLOOKUP($C$4&amp;P$1,APMdata,'1 APM'!$BW200,FALSE)))</f>
        <v>830.21309838242712</v>
      </c>
      <c r="Q200" s="186">
        <f>IF($A200="Quarter",HLOOKUP("Quarter"&amp;Q$1,APMdata,'1 APM'!$BW200,FALSE),IF($A200="Year to date",HLOOKUP("Year to date"&amp;Q$1,APMdata,'1 APM'!$BW200,FALSE),HLOOKUP($C$4&amp;Q$1,APMdata,'1 APM'!$BW200,FALSE)))</f>
        <v>440.05788736116597</v>
      </c>
      <c r="R200" s="186">
        <f>IF($A200="Quarter",HLOOKUP("Quarter"&amp;R$1,APMdata,'1 APM'!$BW200,FALSE),IF($A200="Year to date",HLOOKUP("Year to date"&amp;R$1,APMdata,'1 APM'!$BW200,FALSE),HLOOKUP($C$4&amp;R$1,APMdata,'1 APM'!$BW200,FALSE)))</f>
        <v>1316.4437362516915</v>
      </c>
      <c r="S200" s="186">
        <f>IF($A200="Quarter",HLOOKUP("Quarter"&amp;S$1,APMdata,'1 APM'!$BW200,FALSE),IF($A200="Year to date",HLOOKUP("Year to date"&amp;S$1,APMdata,'1 APM'!$BW200,FALSE),HLOOKUP($C$4&amp;S$1,APMdata,'1 APM'!$BW200,FALSE)))</f>
        <v>898.49982718293745</v>
      </c>
      <c r="T200" s="186">
        <f>IF($A200="Quarter",HLOOKUP("Quarter"&amp;T$1,APMdata,'1 APM'!$BW200,FALSE),IF($A200="Year to date",HLOOKUP("Year to date"&amp;T$1,APMdata,'1 APM'!$BW200,FALSE),HLOOKUP($C$4&amp;T$1,APMdata,'1 APM'!$BW200,FALSE)))</f>
        <v>599.60809539001184</v>
      </c>
      <c r="U200" s="186">
        <f>IF($A200="Quarter",HLOOKUP("Quarter"&amp;U$1,APMdata,'1 APM'!$BW200,FALSE),IF($A200="Year to date",HLOOKUP("Year to date"&amp;U$1,APMdata,'1 APM'!$BW200,FALSE),HLOOKUP($C$4&amp;U$1,APMdata,'1 APM'!$BW200,FALSE)))</f>
        <v>365.76787478372665</v>
      </c>
      <c r="V200" s="186">
        <f>IF($A200="Quarter",HLOOKUP("Quarter"&amp;V$1,APMdata,'1 APM'!$BW200,FALSE),IF($A200="Year to date",HLOOKUP("Year to date"&amp;V$1,APMdata,'1 APM'!$BW200,FALSE),HLOOKUP($C$4&amp;V$1,APMdata,'1 APM'!$BW200,FALSE)))</f>
        <v>1385.0433464689233</v>
      </c>
      <c r="W200" s="186">
        <f>IF($A200="Quarter",HLOOKUP("Quarter"&amp;W$1,APMdata,'1 APM'!$BW200,FALSE),IF($A200="Year to date",HLOOKUP("Year to date"&amp;W$1,APMdata,'1 APM'!$BW200,FALSE),HLOOKUP($C$4&amp;W$1,APMdata,'1 APM'!$BW200,FALSE)))</f>
        <v>1043.5044942493485</v>
      </c>
      <c r="X200" s="186">
        <f>IF($A200="Quarter",HLOOKUP("Quarter"&amp;X$1,APMdata,'1 APM'!$BW200,FALSE),IF($A200="Year to date",HLOOKUP("Year to date"&amp;X$1,APMdata,'1 APM'!$BW200,FALSE),HLOOKUP($C$4&amp;X$1,APMdata,'1 APM'!$BW200,FALSE)))</f>
        <v>652.96270076669873</v>
      </c>
      <c r="Y200" s="186">
        <f>IF($A200="Quarter",HLOOKUP("Quarter"&amp;Y$1,APMdata,'1 APM'!$BW200,FALSE),IF($A200="Year to date",HLOOKUP("Year to date"&amp;Y$1,APMdata,'1 APM'!$BW200,FALSE),HLOOKUP($C$4&amp;Y$1,APMdata,'1 APM'!$BW200,FALSE)))</f>
        <v>299.88601577498065</v>
      </c>
      <c r="Z200" s="186">
        <f>IF($A200="Quarter",HLOOKUP("Quarter"&amp;Z$1,APMdata,'1 APM'!$BW200,FALSE),IF($A200="Year to date",HLOOKUP("Year to date"&amp;Z$1,APMdata,'1 APM'!$BW200,FALSE),HLOOKUP($C$4&amp;Z$1,APMdata,'1 APM'!$BW200,FALSE)))</f>
        <v>1108.1492853707143</v>
      </c>
      <c r="AA200" s="186">
        <f>IF($A200="Quarter",HLOOKUP("Quarter"&amp;AA$1,APMdata,'1 APM'!$BW200,FALSE),IF($A200="Year to date",HLOOKUP("Year to date"&amp;AA$1,APMdata,'1 APM'!$BW200,FALSE),HLOOKUP($C$4&amp;AA$1,APMdata,'1 APM'!$BW200,FALSE)))</f>
        <v>787.53593009956614</v>
      </c>
      <c r="AB200" s="186">
        <f>IF($A200="Quarter",HLOOKUP("Quarter"&amp;AB$1,APMdata,'1 APM'!$BW200,FALSE),IF($A200="Year to date",HLOOKUP("Year to date"&amp;AB$1,APMdata,'1 APM'!$BW200,FALSE),HLOOKUP($C$4&amp;AB$1,APMdata,'1 APM'!$BW200,FALSE)))</f>
        <v>486.23131455035985</v>
      </c>
      <c r="AC200" s="186">
        <f>IF($A200="Quarter",HLOOKUP("Quarter"&amp;AC$1,APMdata,'1 APM'!$BW200,FALSE),IF($A200="Year to date",HLOOKUP("Year to date"&amp;AC$1,APMdata,'1 APM'!$BW200,FALSE),HLOOKUP($C$4&amp;AC$1,APMdata,'1 APM'!$BW200,FALSE)))</f>
        <v>183.30192588806312</v>
      </c>
      <c r="AD200" s="186">
        <f>IF($A200="Quarter",HLOOKUP("Quarter"&amp;AD$1,APMdata,'1 APM'!$BW200,FALSE),IF($A200="Year to date",HLOOKUP("Year to date"&amp;AD$1,APMdata,'1 APM'!$BW200,FALSE),HLOOKUP($C$4&amp;AD$1,APMdata,'1 APM'!$BW200,FALSE)))</f>
        <v>1338.4058728375724</v>
      </c>
      <c r="AE200" s="186">
        <f>IF($A200="Quarter",HLOOKUP("Quarter"&amp;AE$1,APMdata,'1 APM'!$BW200,FALSE),IF($A200="Year to date",HLOOKUP("Year to date"&amp;AE$1,APMdata,'1 APM'!$BW200,FALSE),HLOOKUP($C$4&amp;AE$1,APMdata,'1 APM'!$BW200,FALSE)))</f>
        <v>1126.3834231017081</v>
      </c>
      <c r="AF200" s="186"/>
      <c r="AG200" s="191"/>
      <c r="AH200" s="186"/>
      <c r="AI200" s="191"/>
      <c r="AJ200" s="186"/>
      <c r="AK200" s="186"/>
      <c r="AL200" s="186"/>
      <c r="AM200" s="186"/>
      <c r="AN200" s="186"/>
      <c r="AO200" s="186"/>
      <c r="AP200" s="186"/>
      <c r="AQ200" s="191"/>
      <c r="AR200" s="186"/>
      <c r="AS200" s="186"/>
      <c r="AT200" s="186"/>
      <c r="AU200" s="191"/>
      <c r="AV200" s="186"/>
      <c r="AW200" s="186"/>
      <c r="AX200" s="214"/>
      <c r="AY200" s="214"/>
      <c r="AZ200" s="214"/>
      <c r="BA200" s="186"/>
      <c r="BB200" s="214"/>
      <c r="BC200" s="214"/>
      <c r="BD200" s="214"/>
      <c r="BE200" s="214"/>
      <c r="BF200" s="214"/>
      <c r="BG200" s="214"/>
      <c r="BH200" s="214"/>
      <c r="BI200" s="214"/>
      <c r="BJ200" s="214"/>
      <c r="BK200" s="214"/>
      <c r="BL200" s="214"/>
      <c r="BM200" s="214"/>
      <c r="BN200" s="214"/>
      <c r="BO200" s="214"/>
      <c r="BP200" s="214"/>
      <c r="BQ200" s="214"/>
      <c r="BR200" s="214"/>
      <c r="BS200" s="214"/>
      <c r="BT200" s="214"/>
      <c r="BU200" s="214"/>
      <c r="BV200" s="214"/>
      <c r="BW200">
        <v>200</v>
      </c>
    </row>
    <row r="201" spans="2:75" ht="12.75" customHeight="1">
      <c r="C201" s="183" t="s">
        <v>301</v>
      </c>
      <c r="D201" s="186">
        <f>IF($A201="Quarter",HLOOKUP("Quarter"&amp;D$1,APMdata,'1 APM'!$BW201,FALSE),IF($A201="Year to date",HLOOKUP("Year to date"&amp;D$1,APMdata,'1 APM'!$BW201,FALSE),HLOOKUP($C$4&amp;D$1,APMdata,'1 APM'!$BW201,FALSE)))</f>
        <v>135860724</v>
      </c>
      <c r="E201" s="186">
        <f>IF($A201="Quarter",HLOOKUP("Quarter"&amp;E$1,APMdata,'1 APM'!$BW201,FALSE),IF($A201="Year to date",HLOOKUP("Year to date"&amp;E$1,APMdata,'1 APM'!$BW201,FALSE),HLOOKUP($C$4&amp;E$1,APMdata,'1 APM'!$BW201,FALSE)))</f>
        <v>135860724</v>
      </c>
      <c r="F201" s="186">
        <f>IF($A201="Quarter",HLOOKUP("Quarter"&amp;F$1,APMdata,'1 APM'!$BW201,FALSE),IF($A201="Year to date",HLOOKUP("Year to date"&amp;F$1,APMdata,'1 APM'!$BW201,FALSE),HLOOKUP($C$4&amp;F$1,APMdata,'1 APM'!$BW201,FALSE)))</f>
        <v>135860724</v>
      </c>
      <c r="G201" s="186">
        <f>IF($A201="Quarter",HLOOKUP("Quarter"&amp;G$1,APMdata,'1 APM'!$BW201,FALSE),IF($A201="Year to date",HLOOKUP("Year to date"&amp;G$1,APMdata,'1 APM'!$BW201,FALSE),HLOOKUP($C$4&amp;G$1,APMdata,'1 APM'!$BW201,FALSE)))</f>
        <v>135860724</v>
      </c>
      <c r="H201" s="186">
        <f>IF($A201="Quarter",HLOOKUP("Quarter"&amp;H$1,APMdata,'1 APM'!$BW201,FALSE),IF($A201="Year to date",HLOOKUP("Year to date"&amp;H$1,APMdata,'1 APM'!$BW201,FALSE),HLOOKUP($C$4&amp;H$1,APMdata,'1 APM'!$BW201,FALSE)))</f>
        <v>135860724</v>
      </c>
      <c r="I201" s="186">
        <f>IF($A201="Quarter",HLOOKUP("Quarter"&amp;I$1,APMdata,'1 APM'!$BW201,FALSE),IF($A201="Year to date",HLOOKUP("Year to date"&amp;I$1,APMdata,'1 APM'!$BW201,FALSE),HLOOKUP($C$4&amp;I$1,APMdata,'1 APM'!$BW201,FALSE)))</f>
        <v>135860724</v>
      </c>
      <c r="J201" s="186">
        <f>IF($A201="Quarter",HLOOKUP("Quarter"&amp;J$1,APMdata,'1 APM'!$BW201,FALSE),IF($A201="Year to date",HLOOKUP("Year to date"&amp;J$1,APMdata,'1 APM'!$BW201,FALSE),HLOOKUP($C$4&amp;J$1,APMdata,'1 APM'!$BW201,FALSE)))</f>
        <v>119168278.16666666</v>
      </c>
      <c r="K201" s="186">
        <f>IF($A201="Quarter",HLOOKUP("Quarter"&amp;K$1,APMdata,'1 APM'!$BW201,FALSE),IF($A201="Year to date",HLOOKUP("Year to date"&amp;K$1,APMdata,'1 APM'!$BW201,FALSE),HLOOKUP($C$4&amp;K$1,APMdata,'1 APM'!$BW201,FALSE)))</f>
        <v>115829789</v>
      </c>
      <c r="L201" s="186">
        <f>IF($A201="Quarter",HLOOKUP("Quarter"&amp;L$1,APMdata,'1 APM'!$BW201,FALSE),IF($A201="Year to date",HLOOKUP("Year to date"&amp;L$1,APMdata,'1 APM'!$BW201,FALSE),HLOOKUP($C$4&amp;L$1,APMdata,'1 APM'!$BW201,FALSE)))</f>
        <v>115829789</v>
      </c>
      <c r="M201" s="186">
        <f>IF($A201="Quarter",HLOOKUP("Quarter"&amp;M$1,APMdata,'1 APM'!$BW201,FALSE),IF($A201="Year to date",HLOOKUP("Year to date"&amp;M$1,APMdata,'1 APM'!$BW201,FALSE),HLOOKUP($C$4&amp;M$1,APMdata,'1 APM'!$BW201,FALSE)))</f>
        <v>115829789</v>
      </c>
      <c r="N201" s="186">
        <f>IF($A201="Quarter",HLOOKUP("Quarter"&amp;N$1,APMdata,'1 APM'!$BW201,FALSE),IF($A201="Year to date",HLOOKUP("Year to date"&amp;N$1,APMdata,'1 APM'!$BW201,FALSE),HLOOKUP($C$4&amp;N$1,APMdata,'1 APM'!$BW201,FALSE)))</f>
        <v>115829789</v>
      </c>
      <c r="O201" s="186">
        <f>IF($A201="Quarter",HLOOKUP("Quarter"&amp;O$1,APMdata,'1 APM'!$BW201,FALSE),IF($A201="Year to date",HLOOKUP("Year to date"&amp;O$1,APMdata,'1 APM'!$BW201,FALSE),HLOOKUP($C$4&amp;O$1,APMdata,'1 APM'!$BW201,FALSE)))</f>
        <v>115829789</v>
      </c>
      <c r="P201" s="186">
        <f>IF($A201="Quarter",HLOOKUP("Quarter"&amp;P$1,APMdata,'1 APM'!$BW201,FALSE),IF($A201="Year to date",HLOOKUP("Year to date"&amp;P$1,APMdata,'1 APM'!$BW201,FALSE),HLOOKUP($C$4&amp;P$1,APMdata,'1 APM'!$BW201,FALSE)))</f>
        <v>115829789.00000001</v>
      </c>
      <c r="Q201" s="186">
        <f>IF($A201="Quarter",HLOOKUP("Quarter"&amp;Q$1,APMdata,'1 APM'!$BW201,FALSE),IF($A201="Year to date",HLOOKUP("Year to date"&amp;Q$1,APMdata,'1 APM'!$BW201,FALSE),HLOOKUP($C$4&amp;Q$1,APMdata,'1 APM'!$BW201,FALSE)))</f>
        <v>115829789</v>
      </c>
      <c r="R201" s="186">
        <f>IF($A201="Quarter",HLOOKUP("Quarter"&amp;R$1,APMdata,'1 APM'!$BW201,FALSE),IF($A201="Year to date",HLOOKUP("Year to date"&amp;R$1,APMdata,'1 APM'!$BW201,FALSE),HLOOKUP($C$4&amp;R$1,APMdata,'1 APM'!$BW201,FALSE)))</f>
        <v>115829789</v>
      </c>
      <c r="S201" s="186">
        <f>IF($A201="Quarter",HLOOKUP("Quarter"&amp;S$1,APMdata,'1 APM'!$BW201,FALSE),IF($A201="Year to date",HLOOKUP("Year to date"&amp;S$1,APMdata,'1 APM'!$BW201,FALSE),HLOOKUP($C$4&amp;S$1,APMdata,'1 APM'!$BW201,FALSE)))</f>
        <v>115829789</v>
      </c>
      <c r="T201" s="186">
        <f>IF($A201="Quarter",HLOOKUP("Quarter"&amp;T$1,APMdata,'1 APM'!$BW201,FALSE),IF($A201="Year to date",HLOOKUP("Year to date"&amp;T$1,APMdata,'1 APM'!$BW201,FALSE),HLOOKUP($C$4&amp;T$1,APMdata,'1 APM'!$BW201,FALSE)))</f>
        <v>115829789.00000001</v>
      </c>
      <c r="U201" s="186">
        <f>IF($A201="Quarter",HLOOKUP("Quarter"&amp;U$1,APMdata,'1 APM'!$BW201,FALSE),IF($A201="Year to date",HLOOKUP("Year to date"&amp;U$1,APMdata,'1 APM'!$BW201,FALSE),HLOOKUP($C$4&amp;U$1,APMdata,'1 APM'!$BW201,FALSE)))</f>
        <v>115829789</v>
      </c>
      <c r="V201" s="186">
        <f>IF($A201="Quarter",HLOOKUP("Quarter"&amp;V$1,APMdata,'1 APM'!$BW201,FALSE),IF($A201="Year to date",HLOOKUP("Year to date"&amp;V$1,APMdata,'1 APM'!$BW201,FALSE),HLOOKUP($C$4&amp;V$1,APMdata,'1 APM'!$BW201,FALSE)))</f>
        <v>115829789</v>
      </c>
      <c r="W201" s="186">
        <f>IF($A201="Quarter",HLOOKUP("Quarter"&amp;W$1,APMdata,'1 APM'!$BW201,FALSE),IF($A201="Year to date",HLOOKUP("Year to date"&amp;W$1,APMdata,'1 APM'!$BW201,FALSE),HLOOKUP($C$4&amp;W$1,APMdata,'1 APM'!$BW201,FALSE)))</f>
        <v>115829789</v>
      </c>
      <c r="X201" s="186">
        <f>IF($A201="Quarter",HLOOKUP("Quarter"&amp;X$1,APMdata,'1 APM'!$BW201,FALSE),IF($A201="Year to date",HLOOKUP("Year to date"&amp;X$1,APMdata,'1 APM'!$BW201,FALSE),HLOOKUP($C$4&amp;X$1,APMdata,'1 APM'!$BW201,FALSE)))</f>
        <v>115829789.00000001</v>
      </c>
      <c r="Y201" s="186">
        <f>IF($A201="Quarter",HLOOKUP("Quarter"&amp;Y$1,APMdata,'1 APM'!$BW201,FALSE),IF($A201="Year to date",HLOOKUP("Year to date"&amp;Y$1,APMdata,'1 APM'!$BW201,FALSE),HLOOKUP($C$4&amp;Y$1,APMdata,'1 APM'!$BW201,FALSE)))</f>
        <v>115829789</v>
      </c>
      <c r="Z201" s="186">
        <f>IF($A201="Quarter",HLOOKUP("Quarter"&amp;Z$1,APMdata,'1 APM'!$BW201,FALSE),IF($A201="Year to date",HLOOKUP("Year to date"&amp;Z$1,APMdata,'1 APM'!$BW201,FALSE),HLOOKUP($C$4&amp;Z$1,APMdata,'1 APM'!$BW201,FALSE)))</f>
        <v>115829789</v>
      </c>
      <c r="AA201" s="186">
        <f>IF($A201="Quarter",HLOOKUP("Quarter"&amp;AA$1,APMdata,'1 APM'!$BW201,FALSE),IF($A201="Year to date",HLOOKUP("Year to date"&amp;AA$1,APMdata,'1 APM'!$BW201,FALSE),HLOOKUP($C$4&amp;AA$1,APMdata,'1 APM'!$BW201,FALSE)))</f>
        <v>115829789</v>
      </c>
      <c r="AB201" s="186">
        <f>IF($A201="Quarter",HLOOKUP("Quarter"&amp;AB$1,APMdata,'1 APM'!$BW201,FALSE),IF($A201="Year to date",HLOOKUP("Year to date"&amp;AB$1,APMdata,'1 APM'!$BW201,FALSE),HLOOKUP($C$4&amp;AB$1,APMdata,'1 APM'!$BW201,FALSE)))</f>
        <v>115829789</v>
      </c>
      <c r="AC201" s="186">
        <f>IF($A201="Quarter",HLOOKUP("Quarter"&amp;AC$1,APMdata,'1 APM'!$BW201,FALSE),IF($A201="Year to date",HLOOKUP("Year to date"&amp;AC$1,APMdata,'1 APM'!$BW201,FALSE),HLOOKUP($C$4&amp;AC$1,APMdata,'1 APM'!$BW201,FALSE)))</f>
        <v>115829789</v>
      </c>
      <c r="AD201" s="186">
        <f>IF($A201="Quarter",HLOOKUP("Quarter"&amp;AD$1,APMdata,'1 APM'!$BW201,FALSE),IF($A201="Year to date",HLOOKUP("Year to date"&amp;AD$1,APMdata,'1 APM'!$BW201,FALSE),HLOOKUP($C$4&amp;AD$1,APMdata,'1 APM'!$BW201,FALSE)))</f>
        <v>115800431.1150685</v>
      </c>
      <c r="AE201" s="186">
        <f>IF($A201="Quarter",HLOOKUP("Quarter"&amp;AE$1,APMdata,'1 APM'!$BW201,FALSE),IF($A201="Year to date",HLOOKUP("Year to date"&amp;AE$1,APMdata,'1 APM'!$BW201,FALSE),HLOOKUP($C$4&amp;AE$1,APMdata,'1 APM'!$BW201,FALSE)))</f>
        <v>115790537.61538461</v>
      </c>
      <c r="AF201" s="186"/>
      <c r="AG201" s="191"/>
      <c r="AH201" s="186"/>
      <c r="AI201" s="191"/>
      <c r="AJ201" s="186"/>
      <c r="AK201" s="186"/>
      <c r="AL201" s="186"/>
      <c r="AM201" s="186"/>
      <c r="AN201" s="186"/>
      <c r="AO201" s="186"/>
      <c r="AP201" s="186"/>
      <c r="AQ201" s="191"/>
      <c r="AR201" s="186"/>
      <c r="AS201" s="186"/>
      <c r="AT201" s="186"/>
      <c r="AU201" s="191"/>
      <c r="AV201" s="186"/>
      <c r="AW201" s="186"/>
      <c r="AX201" s="214"/>
      <c r="AY201" s="214"/>
      <c r="AZ201" s="214"/>
      <c r="BA201" s="214"/>
      <c r="BB201" s="214"/>
      <c r="BC201" s="214"/>
      <c r="BD201" s="214"/>
      <c r="BE201" s="214"/>
      <c r="BF201" s="214"/>
      <c r="BG201" s="214"/>
      <c r="BH201" s="214"/>
      <c r="BI201" s="214"/>
      <c r="BJ201" s="214"/>
      <c r="BK201" s="214"/>
      <c r="BL201" s="214"/>
      <c r="BM201" s="214"/>
      <c r="BN201" s="214"/>
      <c r="BO201" s="214"/>
      <c r="BP201" s="214"/>
      <c r="BQ201" s="214"/>
      <c r="BR201" s="214"/>
      <c r="BS201" s="214"/>
      <c r="BT201" s="214"/>
      <c r="BU201" s="214"/>
      <c r="BV201" s="214"/>
      <c r="BW201">
        <v>201</v>
      </c>
    </row>
    <row r="202" spans="2:75" ht="12.75" customHeight="1" thickBot="1">
      <c r="B202" s="232" t="s">
        <v>942</v>
      </c>
      <c r="C202" s="193" t="s">
        <v>302</v>
      </c>
      <c r="D202" s="219">
        <f>IF($A202="Quarter",HLOOKUP("Quarter"&amp;D$1,APMdata,'1 APM'!$BW202,FALSE),IF($A202="Year to date",HLOOKUP("Year to date"&amp;D$1,APMdata,'1 APM'!$BW202,FALSE),HLOOKUP($C$4&amp;D$1,APMdata,'1 APM'!$BW202,FALSE)))</f>
        <v>8.4564312130463897</v>
      </c>
      <c r="E202" s="219">
        <f>IF($A202="Quarter",HLOOKUP("Quarter"&amp;E$1,APMdata,'1 APM'!$BW202,FALSE),IF($A202="Year to date",HLOOKUP("Year to date"&amp;E$1,APMdata,'1 APM'!$BW202,FALSE),HLOOKUP($C$4&amp;E$1,APMdata,'1 APM'!$BW202,FALSE)))</f>
        <v>4.0773660296910474</v>
      </c>
      <c r="F202" s="219">
        <f>IF($A202="Quarter",HLOOKUP("Quarter"&amp;F$1,APMdata,'1 APM'!$BW202,FALSE),IF($A202="Year to date",HLOOKUP("Year to date"&amp;F$1,APMdata,'1 APM'!$BW202,FALSE),HLOOKUP($C$4&amp;F$1,APMdata,'1 APM'!$BW202,FALSE)))</f>
        <v>18.190219082731613</v>
      </c>
      <c r="G202" s="219">
        <f>IF($A202="Quarter",HLOOKUP("Quarter"&amp;G$1,APMdata,'1 APM'!$BW202,FALSE),IF($A202="Year to date",HLOOKUP("Year to date"&amp;G$1,APMdata,'1 APM'!$BW202,FALSE),HLOOKUP($C$4&amp;G$1,APMdata,'1 APM'!$BW202,FALSE)))</f>
        <v>13.620628306887134</v>
      </c>
      <c r="H202" s="219">
        <f>IF($A202="Quarter",HLOOKUP("Quarter"&amp;H$1,APMdata,'1 APM'!$BW202,FALSE),IF($A202="Year to date",HLOOKUP("Year to date"&amp;H$1,APMdata,'1 APM'!$BW202,FALSE),HLOOKUP($C$4&amp;H$1,APMdata,'1 APM'!$BW202,FALSE)))</f>
        <v>9.1432800000000007</v>
      </c>
      <c r="I202" s="219">
        <f>IF($A202="Quarter",HLOOKUP("Quarter"&amp;I$1,APMdata,'1 APM'!$BW202,FALSE),IF($A202="Year to date",HLOOKUP("Year to date"&amp;I$1,APMdata,'1 APM'!$BW202,FALSE),HLOOKUP($C$4&amp;I$1,APMdata,'1 APM'!$BW202,FALSE)))</f>
        <v>4.4354075000559883</v>
      </c>
      <c r="J202" s="219">
        <f>IF($A202="Quarter",HLOOKUP("Quarter"&amp;J$1,APMdata,'1 APM'!$BW202,FALSE),IF($A202="Year to date",HLOOKUP("Year to date"&amp;J$1,APMdata,'1 APM'!$BW202,FALSE),HLOOKUP($C$4&amp;J$1,APMdata,'1 APM'!$BW202,FALSE)))</f>
        <v>18.939669981956133</v>
      </c>
      <c r="K202" s="219">
        <f>IF($A202="Quarter",HLOOKUP("Quarter"&amp;K$1,APMdata,'1 APM'!$BW202,FALSE),IF($A202="Year to date",HLOOKUP("Year to date"&amp;K$1,APMdata,'1 APM'!$BW202,FALSE),HLOOKUP($C$4&amp;K$1,APMdata,'1 APM'!$BW202,FALSE)))</f>
        <v>15.369864083580302</v>
      </c>
      <c r="L202" s="219">
        <f>IF($A202="Quarter",HLOOKUP("Quarter"&amp;L$1,APMdata,'1 APM'!$BW202,FALSE),IF($A202="Year to date",HLOOKUP("Year to date"&amp;L$1,APMdata,'1 APM'!$BW202,FALSE),HLOOKUP($C$4&amp;L$1,APMdata,'1 APM'!$BW202,FALSE)))</f>
        <v>9.1252071862368425</v>
      </c>
      <c r="M202" s="219">
        <f>IF($A202="Quarter",HLOOKUP("Quarter"&amp;M$1,APMdata,'1 APM'!$BW202,FALSE),IF($A202="Year to date",HLOOKUP("Year to date"&amp;M$1,APMdata,'1 APM'!$BW202,FALSE),HLOOKUP($C$4&amp;M$1,APMdata,'1 APM'!$BW202,FALSE)))</f>
        <v>5.0308306766868114</v>
      </c>
      <c r="N202" s="219">
        <f>IF($A202="Quarter",HLOOKUP("Quarter"&amp;N$1,APMdata,'1 APM'!$BW202,FALSE),IF($A202="Year to date",HLOOKUP("Year to date"&amp;N$1,APMdata,'1 APM'!$BW202,FALSE),HLOOKUP($C$4&amp;N$1,APMdata,'1 APM'!$BW202,FALSE)))</f>
        <v>12.986860041166247</v>
      </c>
      <c r="O202" s="219">
        <f>IF($A202="Quarter",HLOOKUP("Quarter"&amp;O$1,APMdata,'1 APM'!$BW202,FALSE),IF($A202="Year to date",HLOOKUP("Year to date"&amp;O$1,APMdata,'1 APM'!$BW202,FALSE),HLOOKUP($C$4&amp;O$1,APMdata,'1 APM'!$BW202,FALSE)))</f>
        <v>9.6707994708575438</v>
      </c>
      <c r="P202" s="219">
        <f>IF($A202="Quarter",HLOOKUP("Quarter"&amp;P$1,APMdata,'1 APM'!$BW202,FALSE),IF($A202="Year to date",HLOOKUP("Year to date"&amp;P$1,APMdata,'1 APM'!$BW202,FALSE),HLOOKUP($C$4&amp;P$1,APMdata,'1 APM'!$BW202,FALSE)))</f>
        <v>7.1675266401670381</v>
      </c>
      <c r="Q202" s="219">
        <f>IF($A202="Quarter",HLOOKUP("Quarter"&amp;Q$1,APMdata,'1 APM'!$BW202,FALSE),IF($A202="Year to date",HLOOKUP("Year to date"&amp;Q$1,APMdata,'1 APM'!$BW202,FALSE),HLOOKUP($C$4&amp;Q$1,APMdata,'1 APM'!$BW202,FALSE)))</f>
        <v>3.7991771474362777</v>
      </c>
      <c r="R202" s="219">
        <f>IF($A202="Quarter",HLOOKUP("Quarter"&amp;R$1,APMdata,'1 APM'!$BW202,FALSE),IF($A202="Year to date",HLOOKUP("Year to date"&amp;R$1,APMdata,'1 APM'!$BW202,FALSE),HLOOKUP($C$4&amp;R$1,APMdata,'1 APM'!$BW202,FALSE)))</f>
        <v>11.365329658432612</v>
      </c>
      <c r="S202" s="219">
        <f>IF($A202="Quarter",HLOOKUP("Quarter"&amp;S$1,APMdata,'1 APM'!$BW202,FALSE),IF($A202="Year to date",HLOOKUP("Year to date"&amp;S$1,APMdata,'1 APM'!$BW202,FALSE),HLOOKUP($C$4&amp;S$1,APMdata,'1 APM'!$BW202,FALSE)))</f>
        <v>7.7570703956210911</v>
      </c>
      <c r="T202" s="219">
        <f>IF($A202="Quarter",HLOOKUP("Quarter"&amp;T$1,APMdata,'1 APM'!$BW202,FALSE),IF($A202="Year to date",HLOOKUP("Year to date"&amp;T$1,APMdata,'1 APM'!$BW202,FALSE),HLOOKUP($C$4&amp;T$1,APMdata,'1 APM'!$BW202,FALSE)))</f>
        <v>5.1766311634221465</v>
      </c>
      <c r="U202" s="219">
        <f>IF($A202="Quarter",HLOOKUP("Quarter"&amp;U$1,APMdata,'1 APM'!$BW202,FALSE),IF($A202="Year to date",HLOOKUP("Year to date"&amp;U$1,APMdata,'1 APM'!$BW202,FALSE),HLOOKUP($C$4&amp;U$1,APMdata,'1 APM'!$BW202,FALSE)))</f>
        <v>3.1578048958003939</v>
      </c>
      <c r="V202" s="219">
        <f>IF($A202="Quarter",HLOOKUP("Quarter"&amp;V$1,APMdata,'1 APM'!$BW202,FALSE),IF($A202="Year to date",HLOOKUP("Year to date"&amp;V$1,APMdata,'1 APM'!$BW202,FALSE),HLOOKUP($C$4&amp;V$1,APMdata,'1 APM'!$BW202,FALSE)))</f>
        <v>11.95757463107287</v>
      </c>
      <c r="W202" s="219">
        <f>IF($A202="Quarter",HLOOKUP("Quarter"&amp;W$1,APMdata,'1 APM'!$BW202,FALSE),IF($A202="Year to date",HLOOKUP("Year to date"&amp;W$1,APMdata,'1 APM'!$BW202,FALSE),HLOOKUP($C$4&amp;W$1,APMdata,'1 APM'!$BW202,FALSE)))</f>
        <v>9.0089475536327566</v>
      </c>
      <c r="X202" s="219">
        <f>IF($A202="Quarter",HLOOKUP("Quarter"&amp;X$1,APMdata,'1 APM'!$BW202,FALSE),IF($A202="Year to date",HLOOKUP("Year to date"&amp;X$1,APMdata,'1 APM'!$BW202,FALSE),HLOOKUP($C$4&amp;X$1,APMdata,'1 APM'!$BW202,FALSE)))</f>
        <v>5.6372605562347919</v>
      </c>
      <c r="Y202" s="219">
        <f>IF($A202="Quarter",HLOOKUP("Quarter"&amp;Y$1,APMdata,'1 APM'!$BW202,FALSE),IF($A202="Year to date",HLOOKUP("Year to date"&amp;Y$1,APMdata,'1 APM'!$BW202,FALSE),HLOOKUP($C$4&amp;Y$1,APMdata,'1 APM'!$BW202,FALSE)))</f>
        <v>2.5890232414649454</v>
      </c>
      <c r="Z202" s="219">
        <f>IF($A202="Quarter",HLOOKUP("Quarter"&amp;Z$1,APMdata,'1 APM'!$BW202,FALSE),IF($A202="Year to date",HLOOKUP("Year to date"&amp;Z$1,APMdata,'1 APM'!$BW202,FALSE),HLOOKUP($C$4&amp;Z$1,APMdata,'1 APM'!$BW202,FALSE)))</f>
        <v>9.5670491584053075</v>
      </c>
      <c r="AA202" s="219">
        <f>IF($A202="Quarter",HLOOKUP("Quarter"&amp;AA$1,APMdata,'1 APM'!$BW202,FALSE),IF($A202="Year to date",HLOOKUP("Year to date"&amp;AA$1,APMdata,'1 APM'!$BW202,FALSE),HLOOKUP($C$4&amp;AA$1,APMdata,'1 APM'!$BW202,FALSE)))</f>
        <v>6.7990793810352717</v>
      </c>
      <c r="AB202" s="219">
        <f>IF($A202="Quarter",HLOOKUP("Quarter"&amp;AB$1,APMdata,'1 APM'!$BW202,FALSE),IF($A202="Year to date",HLOOKUP("Year to date"&amp;AB$1,APMdata,'1 APM'!$BW202,FALSE),HLOOKUP($C$4&amp;AB$1,APMdata,'1 APM'!$BW202,FALSE)))</f>
        <v>4.1978088602955141</v>
      </c>
      <c r="AC202" s="219">
        <f>IF($A202="Quarter",HLOOKUP("Quarter"&amp;AC$1,APMdata,'1 APM'!$BW202,FALSE),IF($A202="Year to date",HLOOKUP("Year to date"&amp;AC$1,APMdata,'1 APM'!$BW202,FALSE),HLOOKUP($C$4&amp;AC$1,APMdata,'1 APM'!$BW202,FALSE)))</f>
        <v>1.5825110920996595</v>
      </c>
      <c r="AD202" s="219">
        <f>IF($A202="Quarter",HLOOKUP("Quarter"&amp;AD$1,APMdata,'1 APM'!$BW202,FALSE),IF($A202="Year to date",HLOOKUP("Year to date"&amp;AD$1,APMdata,'1 APM'!$BW202,FALSE),HLOOKUP($C$4&amp;AD$1,APMdata,'1 APM'!$BW202,FALSE)))</f>
        <v>11.557866062757798</v>
      </c>
      <c r="AE202" s="219">
        <f>IF($A202="Quarter",HLOOKUP("Quarter"&amp;AE$1,APMdata,'1 APM'!$BW202,FALSE),IF($A202="Year to date",HLOOKUP("Year to date"&amp;AE$1,APMdata,'1 APM'!$BW202,FALSE),HLOOKUP($C$4&amp;AE$1,APMdata,'1 APM'!$BW202,FALSE)))</f>
        <v>9.7277674523211672</v>
      </c>
      <c r="AF202" s="219"/>
      <c r="AG202" s="199"/>
      <c r="AH202" s="219"/>
      <c r="AI202" s="199"/>
      <c r="AJ202" s="219"/>
      <c r="AK202" s="199"/>
      <c r="AL202" s="219"/>
      <c r="AM202" s="198"/>
      <c r="AN202" s="219"/>
      <c r="AO202" s="199"/>
      <c r="AP202" s="219"/>
      <c r="AQ202" s="199"/>
      <c r="AR202" s="219"/>
      <c r="AS202" s="199"/>
      <c r="AT202" s="219"/>
      <c r="AU202" s="199"/>
      <c r="AV202" s="219"/>
      <c r="AW202" s="199"/>
      <c r="AX202" s="220"/>
      <c r="AY202" s="220"/>
      <c r="AZ202" s="220"/>
      <c r="BA202" s="198"/>
      <c r="BB202" s="220"/>
      <c r="BC202" s="220"/>
      <c r="BD202" s="220"/>
      <c r="BE202" s="220"/>
      <c r="BF202" s="220"/>
      <c r="BG202" s="220"/>
      <c r="BH202" s="220"/>
      <c r="BI202" s="220"/>
      <c r="BJ202" s="220"/>
      <c r="BK202" s="220"/>
      <c r="BL202" s="220"/>
      <c r="BM202" s="220"/>
      <c r="BN202" s="220"/>
      <c r="BO202" s="220"/>
      <c r="BP202" s="220"/>
      <c r="BQ202" s="220"/>
      <c r="BR202" s="220"/>
      <c r="BS202" s="220"/>
      <c r="BT202" s="220"/>
      <c r="BU202" s="220"/>
      <c r="BV202" s="220"/>
      <c r="BW202">
        <v>202</v>
      </c>
    </row>
    <row r="203" spans="2:75" ht="12.75" customHeight="1">
      <c r="D203" s="354"/>
      <c r="E203" s="354"/>
      <c r="F203" s="354"/>
      <c r="G203" s="354"/>
      <c r="H203" s="354"/>
      <c r="I203" s="354"/>
      <c r="J203" s="354"/>
      <c r="K203" s="354"/>
      <c r="L203" s="354"/>
      <c r="M203" s="354"/>
      <c r="N203" s="354"/>
      <c r="O203" s="354"/>
      <c r="P203" s="354"/>
      <c r="Q203" s="354"/>
      <c r="R203" s="354"/>
      <c r="S203" s="354"/>
      <c r="T203" s="354"/>
      <c r="U203" s="354"/>
      <c r="V203" s="354"/>
      <c r="W203" s="354"/>
      <c r="X203" s="354"/>
      <c r="Y203" s="354"/>
      <c r="Z203" s="354"/>
      <c r="AA203" s="354"/>
      <c r="AB203" s="354"/>
      <c r="AC203" s="354"/>
      <c r="AD203" s="354"/>
      <c r="AE203" s="354"/>
      <c r="BW203">
        <v>203</v>
      </c>
    </row>
    <row r="204" spans="2:75" ht="12.75" customHeight="1">
      <c r="D204" s="353"/>
      <c r="E204" s="353"/>
      <c r="F204" s="353"/>
      <c r="G204" s="353"/>
      <c r="H204" s="353"/>
      <c r="I204" s="353"/>
      <c r="J204" s="353"/>
      <c r="K204" s="353"/>
      <c r="L204" s="353"/>
      <c r="M204" s="353"/>
      <c r="N204" s="353"/>
      <c r="O204" s="353"/>
      <c r="P204" s="353"/>
      <c r="Q204" s="353"/>
      <c r="R204" s="353"/>
      <c r="S204" s="353"/>
      <c r="T204" s="354"/>
      <c r="U204" s="354"/>
      <c r="V204" s="354"/>
      <c r="W204" s="354"/>
      <c r="X204" s="354"/>
      <c r="Y204" s="354"/>
      <c r="Z204" s="354"/>
      <c r="AA204" s="354"/>
      <c r="AB204" s="354"/>
      <c r="AC204" s="354"/>
      <c r="AD204" s="354"/>
      <c r="AE204" s="354"/>
      <c r="BW204">
        <v>204</v>
      </c>
    </row>
    <row r="205" spans="2:75" ht="12.75" customHeight="1">
      <c r="C205" s="197" t="s">
        <v>295</v>
      </c>
      <c r="D205" s="186">
        <f>IF($A205="Quarter",HLOOKUP("Quarter"&amp;D$1,APMdata,'1 APM'!$BW205,FALSE),IF($A205="Year to date",HLOOKUP("Year to date"&amp;D$1,APMdata,'1 APM'!$BW205,FALSE),HLOOKUP($C$4&amp;D$1,APMdata,'1 APM'!$BW205,FALSE)))</f>
        <v>1148.896867060681</v>
      </c>
      <c r="E205" s="186">
        <f>IF($A205="Quarter",HLOOKUP("Quarter"&amp;E$1,APMdata,'1 APM'!$BW205,FALSE),IF($A205="Year to date",HLOOKUP("Year to date"&amp;E$1,APMdata,'1 APM'!$BW205,FALSE),HLOOKUP($C$4&amp;E$1,APMdata,'1 APM'!$BW205,FALSE)))</f>
        <v>553.95390080683137</v>
      </c>
      <c r="F205" s="186">
        <f>IF($A205="Quarter",HLOOKUP("Quarter"&amp;F$1,APMdata,'1 APM'!$BW205,FALSE),IF($A205="Year to date",HLOOKUP("Year to date"&amp;F$1,APMdata,'1 APM'!$BW205,FALSE),HLOOKUP($C$4&amp;F$1,APMdata,'1 APM'!$BW205,FALSE)))</f>
        <v>2471.3363342985331</v>
      </c>
      <c r="G205" s="186">
        <f>IF($A205="Quarter",HLOOKUP("Quarter"&amp;G$1,APMdata,'1 APM'!$BW205,FALSE),IF($A205="Year to date",HLOOKUP("Year to date"&amp;G$1,APMdata,'1 APM'!$BW205,FALSE),HLOOKUP($C$4&amp;G$1,APMdata,'1 APM'!$BW205,FALSE)))</f>
        <v>1850.5084231085805</v>
      </c>
      <c r="H205" s="186">
        <f>IF($A205="Quarter",HLOOKUP("Quarter"&amp;H$1,APMdata,'1 APM'!$BW205,FALSE),IF($A205="Year to date",HLOOKUP("Year to date"&amp;H$1,APMdata,'1 APM'!$BW205,FALSE),HLOOKUP($C$4&amp;H$1,APMdata,'1 APM'!$BW205,FALSE)))</f>
        <v>1242</v>
      </c>
      <c r="I205" s="186">
        <f>IF($A205="Quarter",HLOOKUP("Quarter"&amp;I$1,APMdata,'1 APM'!$BW205,FALSE),IF($A205="Year to date",HLOOKUP("Year to date"&amp;I$1,APMdata,'1 APM'!$BW205,FALSE),HLOOKUP($C$4&amp;I$1,APMdata,'1 APM'!$BW205,FALSE)))</f>
        <v>602.59767419263665</v>
      </c>
      <c r="J205" s="186">
        <f>IF($A205="Quarter",HLOOKUP("Quarter"&amp;J$1,APMdata,'1 APM'!$BW205,FALSE),IF($A205="Year to date",HLOOKUP("Year to date"&amp;J$1,APMdata,'1 APM'!$BW205,FALSE),HLOOKUP($C$4&amp;J$1,APMdata,'1 APM'!$BW205,FALSE)))</f>
        <v>2257.0078607946148</v>
      </c>
      <c r="K205" s="186">
        <f>IF($A205="Quarter",HLOOKUP("Quarter"&amp;K$1,APMdata,'1 APM'!$BW205,FALSE),IF($A205="Year to date",HLOOKUP("Year to date"&amp;K$1,APMdata,'1 APM'!$BW205,FALSE),HLOOKUP($C$4&amp;K$1,APMdata,'1 APM'!$BW205,FALSE)))</f>
        <v>1780.2881137597842</v>
      </c>
      <c r="L205" s="186">
        <f>IF($A205="Quarter",HLOOKUP("Quarter"&amp;L$1,APMdata,'1 APM'!$BW205,FALSE),IF($A205="Year to date",HLOOKUP("Year to date"&amp;L$1,APMdata,'1 APM'!$BW205,FALSE),HLOOKUP($C$4&amp;L$1,APMdata,'1 APM'!$BW205,FALSE)))</f>
        <v>1056.9708229630971</v>
      </c>
      <c r="M205" s="186">
        <f>IF($A205="Quarter",HLOOKUP("Quarter"&amp;M$1,APMdata,'1 APM'!$BW205,FALSE),IF($A205="Year to date",HLOOKUP("Year to date"&amp;M$1,APMdata,'1 APM'!$BW205,FALSE),HLOOKUP($C$4&amp;M$1,APMdata,'1 APM'!$BW205,FALSE)))</f>
        <v>582.72005577536061</v>
      </c>
      <c r="N205" s="186">
        <f>IF($A205="Quarter",HLOOKUP("Quarter"&amp;N$1,APMdata,'1 APM'!$BW205,FALSE),IF($A205="Year to date",HLOOKUP("Year to date"&amp;N$1,APMdata,'1 APM'!$BW205,FALSE),HLOOKUP($C$4&amp;N$1,APMdata,'1 APM'!$BW205,FALSE)))</f>
        <v>1504.265258340818</v>
      </c>
      <c r="O205" s="186">
        <f>IF($A205="Quarter",HLOOKUP("Quarter"&amp;O$1,APMdata,'1 APM'!$BW205,FALSE),IF($A205="Year to date",HLOOKUP("Year to date"&amp;O$1,APMdata,'1 APM'!$BW205,FALSE),HLOOKUP($C$4&amp;O$1,APMdata,'1 APM'!$BW205,FALSE)))</f>
        <v>1120.1666621707409</v>
      </c>
      <c r="P205" s="186">
        <f>IF($A205="Quarter",HLOOKUP("Quarter"&amp;P$1,APMdata,'1 APM'!$BW205,FALSE),IF($A205="Year to date",HLOOKUP("Year to date"&amp;P$1,APMdata,'1 APM'!$BW205,FALSE),HLOOKUP($C$4&amp;P$1,APMdata,'1 APM'!$BW205,FALSE)))</f>
        <v>830.21309838242712</v>
      </c>
      <c r="Q205" s="186">
        <f>IF($A205="Quarter",HLOOKUP("Quarter"&amp;Q$1,APMdata,'1 APM'!$BW205,FALSE),IF($A205="Year to date",HLOOKUP("Year to date"&amp;Q$1,APMdata,'1 APM'!$BW205,FALSE),HLOOKUP($C$4&amp;Q$1,APMdata,'1 APM'!$BW205,FALSE)))</f>
        <v>440.05788736116597</v>
      </c>
      <c r="R205" s="186">
        <f>IF($A205="Quarter",HLOOKUP("Quarter"&amp;R$1,APMdata,'1 APM'!$BW205,FALSE),IF($A205="Year to date",HLOOKUP("Year to date"&amp;R$1,APMdata,'1 APM'!$BW205,FALSE),HLOOKUP($C$4&amp;R$1,APMdata,'1 APM'!$BW205,FALSE)))</f>
        <v>1316.4437362516915</v>
      </c>
      <c r="S205" s="186">
        <f>IF($A205="Quarter",HLOOKUP("Quarter"&amp;S$1,APMdata,'1 APM'!$BW205,FALSE),IF($A205="Year to date",HLOOKUP("Year to date"&amp;S$1,APMdata,'1 APM'!$BW205,FALSE),HLOOKUP($C$4&amp;S$1,APMdata,'1 APM'!$BW205,FALSE)))</f>
        <v>898.49982718293745</v>
      </c>
      <c r="T205" s="186">
        <f>IF($A205="Quarter",HLOOKUP("Quarter"&amp;T$1,APMdata,'1 APM'!$BW205,FALSE),IF($A205="Year to date",HLOOKUP("Year to date"&amp;T$1,APMdata,'1 APM'!$BW205,FALSE),HLOOKUP($C$4&amp;T$1,APMdata,'1 APM'!$BW205,FALSE)))</f>
        <v>599.60809539001184</v>
      </c>
      <c r="U205" s="186">
        <f>IF($A205="Quarter",HLOOKUP("Quarter"&amp;U$1,APMdata,'1 APM'!$BW205,FALSE),IF($A205="Year to date",HLOOKUP("Year to date"&amp;U$1,APMdata,'1 APM'!$BW205,FALSE),HLOOKUP($C$4&amp;U$1,APMdata,'1 APM'!$BW205,FALSE)))</f>
        <v>365.76787478372665</v>
      </c>
      <c r="V205" s="186">
        <f>IF($A205="Quarter",HLOOKUP("Quarter"&amp;V$1,APMdata,'1 APM'!$BW205,FALSE),IF($A205="Year to date",HLOOKUP("Year to date"&amp;V$1,APMdata,'1 APM'!$BW205,FALSE),HLOOKUP($C$4&amp;V$1,APMdata,'1 APM'!$BW205,FALSE)))</f>
        <v>1385.0433464689233</v>
      </c>
      <c r="W205" s="186">
        <f>IF($A205="Quarter",HLOOKUP("Quarter"&amp;W$1,APMdata,'1 APM'!$BW205,FALSE),IF($A205="Year to date",HLOOKUP("Year to date"&amp;W$1,APMdata,'1 APM'!$BW205,FALSE),HLOOKUP($C$4&amp;W$1,APMdata,'1 APM'!$BW205,FALSE)))</f>
        <v>1043.5044942493485</v>
      </c>
      <c r="X205" s="186">
        <f>IF($A205="Quarter",HLOOKUP("Quarter"&amp;X$1,APMdata,'1 APM'!$BW205,FALSE),IF($A205="Year to date",HLOOKUP("Year to date"&amp;X$1,APMdata,'1 APM'!$BW205,FALSE),HLOOKUP($C$4&amp;X$1,APMdata,'1 APM'!$BW205,FALSE)))</f>
        <v>652.96270076669873</v>
      </c>
      <c r="Y205" s="186">
        <f>IF($A205="Quarter",HLOOKUP("Quarter"&amp;Y$1,APMdata,'1 APM'!$BW205,FALSE),IF($A205="Year to date",HLOOKUP("Year to date"&amp;Y$1,APMdata,'1 APM'!$BW205,FALSE),HLOOKUP($C$4&amp;Y$1,APMdata,'1 APM'!$BW205,FALSE)))</f>
        <v>299.88601577498065</v>
      </c>
      <c r="Z205" s="186">
        <f>IF($A205="Quarter",HLOOKUP("Quarter"&amp;Z$1,APMdata,'1 APM'!$BW205,FALSE),IF($A205="Year to date",HLOOKUP("Year to date"&amp;Z$1,APMdata,'1 APM'!$BW205,FALSE),HLOOKUP($C$4&amp;Z$1,APMdata,'1 APM'!$BW205,FALSE)))</f>
        <v>1108.1492853707143</v>
      </c>
      <c r="AA205" s="186">
        <f>IF($A205="Quarter",HLOOKUP("Quarter"&amp;AA$1,APMdata,'1 APM'!$BW205,FALSE),IF($A205="Year to date",HLOOKUP("Year to date"&amp;AA$1,APMdata,'1 APM'!$BW205,FALSE),HLOOKUP($C$4&amp;AA$1,APMdata,'1 APM'!$BW205,FALSE)))</f>
        <v>787.53593009956614</v>
      </c>
      <c r="AB205" s="186">
        <f>IF($A205="Quarter",HLOOKUP("Quarter"&amp;AB$1,APMdata,'1 APM'!$BW205,FALSE),IF($A205="Year to date",HLOOKUP("Year to date"&amp;AB$1,APMdata,'1 APM'!$BW205,FALSE),HLOOKUP($C$4&amp;AB$1,APMdata,'1 APM'!$BW205,FALSE)))</f>
        <v>486.23131455035985</v>
      </c>
      <c r="AC205" s="186">
        <f>IF($A205="Quarter",HLOOKUP("Quarter"&amp;AC$1,APMdata,'1 APM'!$BW205,FALSE),IF($A205="Year to date",HLOOKUP("Year to date"&amp;AC$1,APMdata,'1 APM'!$BW205,FALSE),HLOOKUP($C$4&amp;AC$1,APMdata,'1 APM'!$BW205,FALSE)))</f>
        <v>183.30192588806312</v>
      </c>
      <c r="AD205" s="186">
        <f>IF($A205="Quarter",HLOOKUP("Quarter"&amp;AD$1,APMdata,'1 APM'!$BW205,FALSE),IF($A205="Year to date",HLOOKUP("Year to date"&amp;AD$1,APMdata,'1 APM'!$BW205,FALSE),HLOOKUP($C$4&amp;AD$1,APMdata,'1 APM'!$BW205,FALSE)))</f>
        <v>1338.4058728375724</v>
      </c>
      <c r="AE205" s="186">
        <f>IF($A205="Quarter",HLOOKUP("Quarter"&amp;AE$1,APMdata,'1 APM'!$BW205,FALSE),IF($A205="Year to date",HLOOKUP("Year to date"&amp;AE$1,APMdata,'1 APM'!$BW205,FALSE),HLOOKUP($C$4&amp;AE$1,APMdata,'1 APM'!$BW205,FALSE)))</f>
        <v>1126.3834231017081</v>
      </c>
      <c r="AF205" s="186"/>
      <c r="AG205" s="191"/>
      <c r="AH205" s="186"/>
      <c r="AI205" s="191"/>
      <c r="AJ205" s="186"/>
      <c r="AK205" s="186"/>
      <c r="AL205" s="186"/>
      <c r="AM205" s="186"/>
      <c r="AN205" s="186"/>
      <c r="AO205" s="186"/>
      <c r="AP205" s="186"/>
      <c r="AQ205" s="191"/>
      <c r="AR205" s="186"/>
      <c r="AS205" s="186"/>
      <c r="AT205" s="186"/>
      <c r="AU205" s="191"/>
      <c r="AV205" s="186"/>
      <c r="AW205" s="186"/>
      <c r="AX205" s="214"/>
      <c r="AY205" s="214"/>
      <c r="AZ205" s="214"/>
      <c r="BA205" s="186"/>
      <c r="BB205" s="214"/>
      <c r="BC205" s="214"/>
      <c r="BD205" s="214"/>
      <c r="BE205" s="214"/>
      <c r="BF205" s="214"/>
      <c r="BG205" s="214"/>
      <c r="BH205" s="214"/>
      <c r="BI205" s="214"/>
      <c r="BJ205" s="214"/>
      <c r="BK205" s="214"/>
      <c r="BL205" s="214"/>
      <c r="BM205" s="214"/>
      <c r="BN205" s="214"/>
      <c r="BO205" s="214"/>
      <c r="BP205" s="214"/>
      <c r="BQ205" s="214"/>
      <c r="BR205" s="214"/>
      <c r="BS205" s="214"/>
      <c r="BT205" s="214"/>
      <c r="BU205" s="214"/>
      <c r="BV205" s="214"/>
      <c r="BW205">
        <v>205</v>
      </c>
    </row>
    <row r="206" spans="2:75" ht="12.75" customHeight="1">
      <c r="C206" s="183" t="s">
        <v>303</v>
      </c>
      <c r="D206" s="186">
        <f>IF($A206="Quarter",HLOOKUP("Quarter"&amp;D$1,APMdata,'1 APM'!$BW206,FALSE),IF($A206="Year to date",HLOOKUP("Year to date"&amp;D$1,APMdata,'1 APM'!$BW206,FALSE),HLOOKUP($C$4&amp;D$1,APMdata,'1 APM'!$BW206,FALSE)))</f>
        <v>135860724</v>
      </c>
      <c r="E206" s="186">
        <f>IF($A206="Quarter",HLOOKUP("Quarter"&amp;E$1,APMdata,'1 APM'!$BW206,FALSE),IF($A206="Year to date",HLOOKUP("Year to date"&amp;E$1,APMdata,'1 APM'!$BW206,FALSE),HLOOKUP($C$4&amp;E$1,APMdata,'1 APM'!$BW206,FALSE)))</f>
        <v>135860724</v>
      </c>
      <c r="F206" s="186">
        <f>IF($A206="Quarter",HLOOKUP("Quarter"&amp;F$1,APMdata,'1 APM'!$BW206,FALSE),IF($A206="Year to date",HLOOKUP("Year to date"&amp;F$1,APMdata,'1 APM'!$BW206,FALSE),HLOOKUP($C$4&amp;F$1,APMdata,'1 APM'!$BW206,FALSE)))</f>
        <v>135860724</v>
      </c>
      <c r="G206" s="186">
        <f>IF($A206="Quarter",HLOOKUP("Quarter"&amp;G$1,APMdata,'1 APM'!$BW206,FALSE),IF($A206="Year to date",HLOOKUP("Year to date"&amp;G$1,APMdata,'1 APM'!$BW206,FALSE),HLOOKUP($C$4&amp;G$1,APMdata,'1 APM'!$BW206,FALSE)))</f>
        <v>135860724</v>
      </c>
      <c r="H206" s="186">
        <f>IF($A206="Quarter",HLOOKUP("Quarter"&amp;H$1,APMdata,'1 APM'!$BW206,FALSE),IF($A206="Year to date",HLOOKUP("Year to date"&amp;H$1,APMdata,'1 APM'!$BW206,FALSE),HLOOKUP($C$4&amp;H$1,APMdata,'1 APM'!$BW206,FALSE)))</f>
        <v>135860724</v>
      </c>
      <c r="I206" s="186">
        <f>IF($A206="Quarter",HLOOKUP("Quarter"&amp;I$1,APMdata,'1 APM'!$BW206,FALSE),IF($A206="Year to date",HLOOKUP("Year to date"&amp;I$1,APMdata,'1 APM'!$BW206,FALSE),HLOOKUP($C$4&amp;I$1,APMdata,'1 APM'!$BW206,FALSE)))</f>
        <v>135860724</v>
      </c>
      <c r="J206" s="186">
        <f>IF($A206="Quarter",HLOOKUP("Quarter"&amp;J$1,APMdata,'1 APM'!$BW206,FALSE),IF($A206="Year to date",HLOOKUP("Year to date"&amp;J$1,APMdata,'1 APM'!$BW206,FALSE),HLOOKUP($C$4&amp;J$1,APMdata,'1 APM'!$BW206,FALSE)))</f>
        <v>119168278.16666666</v>
      </c>
      <c r="K206" s="186">
        <f>IF($A206="Quarter",HLOOKUP("Quarter"&amp;K$1,APMdata,'1 APM'!$BW206,FALSE),IF($A206="Year to date",HLOOKUP("Year to date"&amp;K$1,APMdata,'1 APM'!$BW206,FALSE),HLOOKUP($C$4&amp;K$1,APMdata,'1 APM'!$BW206,FALSE)))</f>
        <v>115829789</v>
      </c>
      <c r="L206" s="186">
        <f>IF($A206="Quarter",HLOOKUP("Quarter"&amp;L$1,APMdata,'1 APM'!$BW206,FALSE),IF($A206="Year to date",HLOOKUP("Year to date"&amp;L$1,APMdata,'1 APM'!$BW206,FALSE),HLOOKUP($C$4&amp;L$1,APMdata,'1 APM'!$BW206,FALSE)))</f>
        <v>115829789</v>
      </c>
      <c r="M206" s="186">
        <f>IF($A206="Quarter",HLOOKUP("Quarter"&amp;M$1,APMdata,'1 APM'!$BW206,FALSE),IF($A206="Year to date",HLOOKUP("Year to date"&amp;M$1,APMdata,'1 APM'!$BW206,FALSE),HLOOKUP($C$4&amp;M$1,APMdata,'1 APM'!$BW206,FALSE)))</f>
        <v>115829789</v>
      </c>
      <c r="N206" s="186">
        <f>IF($A206="Quarter",HLOOKUP("Quarter"&amp;N$1,APMdata,'1 APM'!$BW206,FALSE),IF($A206="Year to date",HLOOKUP("Year to date"&amp;N$1,APMdata,'1 APM'!$BW206,FALSE),HLOOKUP($C$4&amp;N$1,APMdata,'1 APM'!$BW206,FALSE)))</f>
        <v>115829789</v>
      </c>
      <c r="O206" s="186">
        <f>IF($A206="Quarter",HLOOKUP("Quarter"&amp;O$1,APMdata,'1 APM'!$BW206,FALSE),IF($A206="Year to date",HLOOKUP("Year to date"&amp;O$1,APMdata,'1 APM'!$BW206,FALSE),HLOOKUP($C$4&amp;O$1,APMdata,'1 APM'!$BW206,FALSE)))</f>
        <v>115829789</v>
      </c>
      <c r="P206" s="186">
        <f>IF($A206="Quarter",HLOOKUP("Quarter"&amp;P$1,APMdata,'1 APM'!$BW206,FALSE),IF($A206="Year to date",HLOOKUP("Year to date"&amp;P$1,APMdata,'1 APM'!$BW206,FALSE),HLOOKUP($C$4&amp;P$1,APMdata,'1 APM'!$BW206,FALSE)))</f>
        <v>115829789.00000001</v>
      </c>
      <c r="Q206" s="186">
        <f>IF($A206="Quarter",HLOOKUP("Quarter"&amp;Q$1,APMdata,'1 APM'!$BW206,FALSE),IF($A206="Year to date",HLOOKUP("Year to date"&amp;Q$1,APMdata,'1 APM'!$BW206,FALSE),HLOOKUP($C$4&amp;Q$1,APMdata,'1 APM'!$BW206,FALSE)))</f>
        <v>115829789</v>
      </c>
      <c r="R206" s="186">
        <f>IF($A206="Quarter",HLOOKUP("Quarter"&amp;R$1,APMdata,'1 APM'!$BW206,FALSE),IF($A206="Year to date",HLOOKUP("Year to date"&amp;R$1,APMdata,'1 APM'!$BW206,FALSE),HLOOKUP($C$4&amp;R$1,APMdata,'1 APM'!$BW206,FALSE)))</f>
        <v>115829789</v>
      </c>
      <c r="S206" s="186">
        <f>IF($A206="Quarter",HLOOKUP("Quarter"&amp;S$1,APMdata,'1 APM'!$BW206,FALSE),IF($A206="Year to date",HLOOKUP("Year to date"&amp;S$1,APMdata,'1 APM'!$BW206,FALSE),HLOOKUP($C$4&amp;S$1,APMdata,'1 APM'!$BW206,FALSE)))</f>
        <v>115829789</v>
      </c>
      <c r="T206" s="186">
        <f>IF($A206="Quarter",HLOOKUP("Quarter"&amp;T$1,APMdata,'1 APM'!$BW206,FALSE),IF($A206="Year to date",HLOOKUP("Year to date"&amp;T$1,APMdata,'1 APM'!$BW206,FALSE),HLOOKUP($C$4&amp;T$1,APMdata,'1 APM'!$BW206,FALSE)))</f>
        <v>115829789.00000001</v>
      </c>
      <c r="U206" s="186">
        <f>IF($A206="Quarter",HLOOKUP("Quarter"&amp;U$1,APMdata,'1 APM'!$BW206,FALSE),IF($A206="Year to date",HLOOKUP("Year to date"&amp;U$1,APMdata,'1 APM'!$BW206,FALSE),HLOOKUP($C$4&amp;U$1,APMdata,'1 APM'!$BW206,FALSE)))</f>
        <v>115829789</v>
      </c>
      <c r="V206" s="186">
        <f>IF($A206="Quarter",HLOOKUP("Quarter"&amp;V$1,APMdata,'1 APM'!$BW206,FALSE),IF($A206="Year to date",HLOOKUP("Year to date"&amp;V$1,APMdata,'1 APM'!$BW206,FALSE),HLOOKUP($C$4&amp;V$1,APMdata,'1 APM'!$BW206,FALSE)))</f>
        <v>115829789</v>
      </c>
      <c r="W206" s="186">
        <f>IF($A206="Quarter",HLOOKUP("Quarter"&amp;W$1,APMdata,'1 APM'!$BW206,FALSE),IF($A206="Year to date",HLOOKUP("Year to date"&amp;W$1,APMdata,'1 APM'!$BW206,FALSE),HLOOKUP($C$4&amp;W$1,APMdata,'1 APM'!$BW206,FALSE)))</f>
        <v>115829789</v>
      </c>
      <c r="X206" s="186">
        <f>IF($A206="Quarter",HLOOKUP("Quarter"&amp;X$1,APMdata,'1 APM'!$BW206,FALSE),IF($A206="Year to date",HLOOKUP("Year to date"&amp;X$1,APMdata,'1 APM'!$BW206,FALSE),HLOOKUP($C$4&amp;X$1,APMdata,'1 APM'!$BW206,FALSE)))</f>
        <v>115829789.00000001</v>
      </c>
      <c r="Y206" s="186">
        <f>IF($A206="Quarter",HLOOKUP("Quarter"&amp;Y$1,APMdata,'1 APM'!$BW206,FALSE),IF($A206="Year to date",HLOOKUP("Year to date"&amp;Y$1,APMdata,'1 APM'!$BW206,FALSE),HLOOKUP($C$4&amp;Y$1,APMdata,'1 APM'!$BW206,FALSE)))</f>
        <v>115829789</v>
      </c>
      <c r="Z206" s="186">
        <f>IF($A206="Quarter",HLOOKUP("Quarter"&amp;Z$1,APMdata,'1 APM'!$BW206,FALSE),IF($A206="Year to date",HLOOKUP("Year to date"&amp;Z$1,APMdata,'1 APM'!$BW206,FALSE),HLOOKUP($C$4&amp;Z$1,APMdata,'1 APM'!$BW206,FALSE)))</f>
        <v>115829789</v>
      </c>
      <c r="AA206" s="186">
        <f>IF($A206="Quarter",HLOOKUP("Quarter"&amp;AA$1,APMdata,'1 APM'!$BW206,FALSE),IF($A206="Year to date",HLOOKUP("Year to date"&amp;AA$1,APMdata,'1 APM'!$BW206,FALSE),HLOOKUP($C$4&amp;AA$1,APMdata,'1 APM'!$BW206,FALSE)))</f>
        <v>115829789</v>
      </c>
      <c r="AB206" s="186">
        <f>IF($A206="Quarter",HLOOKUP("Quarter"&amp;AB$1,APMdata,'1 APM'!$BW206,FALSE),IF($A206="Year to date",HLOOKUP("Year to date"&amp;AB$1,APMdata,'1 APM'!$BW206,FALSE),HLOOKUP($C$4&amp;AB$1,APMdata,'1 APM'!$BW206,FALSE)))</f>
        <v>115829789</v>
      </c>
      <c r="AC206" s="186">
        <f>IF($A206="Quarter",HLOOKUP("Quarter"&amp;AC$1,APMdata,'1 APM'!$BW206,FALSE),IF($A206="Year to date",HLOOKUP("Year to date"&amp;AC$1,APMdata,'1 APM'!$BW206,FALSE),HLOOKUP($C$4&amp;AC$1,APMdata,'1 APM'!$BW206,FALSE)))</f>
        <v>115829789</v>
      </c>
      <c r="AD206" s="186">
        <f>IF($A206="Quarter",HLOOKUP("Quarter"&amp;AD$1,APMdata,'1 APM'!$BW206,FALSE),IF($A206="Year to date",HLOOKUP("Year to date"&amp;AD$1,APMdata,'1 APM'!$BW206,FALSE),HLOOKUP($C$4&amp;AD$1,APMdata,'1 APM'!$BW206,FALSE)))</f>
        <v>115800431.1150685</v>
      </c>
      <c r="AE206" s="186">
        <f>IF($A206="Quarter",HLOOKUP("Quarter"&amp;AE$1,APMdata,'1 APM'!$BW206,FALSE),IF($A206="Year to date",HLOOKUP("Year to date"&amp;AE$1,APMdata,'1 APM'!$BW206,FALSE),HLOOKUP($C$4&amp;AE$1,APMdata,'1 APM'!$BW206,FALSE)))</f>
        <v>115790537.61538461</v>
      </c>
      <c r="AF206" s="186"/>
      <c r="AG206" s="191"/>
      <c r="AH206" s="186"/>
      <c r="AI206" s="191"/>
      <c r="AJ206" s="186"/>
      <c r="AK206" s="186"/>
      <c r="AL206" s="186"/>
      <c r="AM206" s="186"/>
      <c r="AN206" s="186"/>
      <c r="AO206" s="186"/>
      <c r="AP206" s="186"/>
      <c r="AQ206" s="191"/>
      <c r="AR206" s="186"/>
      <c r="AS206" s="186"/>
      <c r="AT206" s="186"/>
      <c r="AU206" s="191"/>
      <c r="AV206" s="186"/>
      <c r="AW206" s="186"/>
      <c r="AX206" s="214"/>
      <c r="AY206" s="214"/>
      <c r="AZ206" s="214"/>
      <c r="BA206" s="214"/>
      <c r="BB206" s="214"/>
      <c r="BC206" s="214"/>
      <c r="BD206" s="214"/>
      <c r="BE206" s="214"/>
      <c r="BF206" s="214"/>
      <c r="BG206" s="214"/>
      <c r="BH206" s="214"/>
      <c r="BI206" s="214"/>
      <c r="BJ206" s="214"/>
      <c r="BK206" s="214"/>
      <c r="BL206" s="214"/>
      <c r="BM206" s="214"/>
      <c r="BN206" s="214"/>
      <c r="BO206" s="214"/>
      <c r="BP206" s="214"/>
      <c r="BQ206" s="214"/>
      <c r="BR206" s="214"/>
      <c r="BS206" s="214"/>
      <c r="BT206" s="214"/>
      <c r="BU206" s="214"/>
      <c r="BV206" s="214"/>
      <c r="BW206">
        <v>206</v>
      </c>
    </row>
    <row r="207" spans="2:75" ht="12.75" customHeight="1" thickBot="1">
      <c r="B207" s="232" t="s">
        <v>943</v>
      </c>
      <c r="C207" s="193" t="s">
        <v>304</v>
      </c>
      <c r="D207" s="219">
        <f>IF($A207="Quarter",HLOOKUP("Quarter"&amp;D$1,APMdata,'1 APM'!$BW207,FALSE),IF($A207="Year to date",HLOOKUP("Year to date"&amp;D$1,APMdata,'1 APM'!$BW207,FALSE),HLOOKUP($C$4&amp;D$1,APMdata,'1 APM'!$BW207,FALSE)))</f>
        <v>8.4564312130463897</v>
      </c>
      <c r="E207" s="219">
        <f>IF($A207="Quarter",HLOOKUP("Quarter"&amp;E$1,APMdata,'1 APM'!$BW207,FALSE),IF($A207="Year to date",HLOOKUP("Year to date"&amp;E$1,APMdata,'1 APM'!$BW207,FALSE),HLOOKUP($C$4&amp;E$1,APMdata,'1 APM'!$BW207,FALSE)))</f>
        <v>4.0773660296910483</v>
      </c>
      <c r="F207" s="219">
        <f>IF($A207="Quarter",HLOOKUP("Quarter"&amp;F$1,APMdata,'1 APM'!$BW207,FALSE),IF($A207="Year to date",HLOOKUP("Year to date"&amp;F$1,APMdata,'1 APM'!$BW207,FALSE),HLOOKUP($C$4&amp;F$1,APMdata,'1 APM'!$BW207,FALSE)))</f>
        <v>18.190219082731613</v>
      </c>
      <c r="G207" s="219">
        <f>IF($A207="Quarter",HLOOKUP("Quarter"&amp;G$1,APMdata,'1 APM'!$BW207,FALSE),IF($A207="Year to date",HLOOKUP("Year to date"&amp;G$1,APMdata,'1 APM'!$BW207,FALSE),HLOOKUP($C$4&amp;G$1,APMdata,'1 APM'!$BW207,FALSE)))</f>
        <v>13.620628306887136</v>
      </c>
      <c r="H207" s="219">
        <f>IF($A207="Quarter",HLOOKUP("Quarter"&amp;H$1,APMdata,'1 APM'!$BW207,FALSE),IF($A207="Year to date",HLOOKUP("Year to date"&amp;H$1,APMdata,'1 APM'!$BW207,FALSE),HLOOKUP($C$4&amp;H$1,APMdata,'1 APM'!$BW207,FALSE)))</f>
        <v>9.1432800000000007</v>
      </c>
      <c r="I207" s="219">
        <f>IF($A207="Quarter",HLOOKUP("Quarter"&amp;I$1,APMdata,'1 APM'!$BW207,FALSE),IF($A207="Year to date",HLOOKUP("Year to date"&amp;I$1,APMdata,'1 APM'!$BW207,FALSE),HLOOKUP($C$4&amp;I$1,APMdata,'1 APM'!$BW207,FALSE)))</f>
        <v>4.4354075000559883</v>
      </c>
      <c r="J207" s="219">
        <f>IF($A207="Quarter",HLOOKUP("Quarter"&amp;J$1,APMdata,'1 APM'!$BW207,FALSE),IF($A207="Year to date",HLOOKUP("Year to date"&amp;J$1,APMdata,'1 APM'!$BW207,FALSE),HLOOKUP($C$4&amp;J$1,APMdata,'1 APM'!$BW207,FALSE)))</f>
        <v>18.939669981956133</v>
      </c>
      <c r="K207" s="219">
        <f>IF($A207="Quarter",HLOOKUP("Quarter"&amp;K$1,APMdata,'1 APM'!$BW207,FALSE),IF($A207="Year to date",HLOOKUP("Year to date"&amp;K$1,APMdata,'1 APM'!$BW207,FALSE),HLOOKUP($C$4&amp;K$1,APMdata,'1 APM'!$BW207,FALSE)))</f>
        <v>15.369864083580298</v>
      </c>
      <c r="L207" s="219">
        <f>IF($A207="Quarter",HLOOKUP("Quarter"&amp;L$1,APMdata,'1 APM'!$BW207,FALSE),IF($A207="Year to date",HLOOKUP("Year to date"&amp;L$1,APMdata,'1 APM'!$BW207,FALSE),HLOOKUP($C$4&amp;L$1,APMdata,'1 APM'!$BW207,FALSE)))</f>
        <v>9.1252071862368425</v>
      </c>
      <c r="M207" s="219">
        <f>IF($A207="Quarter",HLOOKUP("Quarter"&amp;M$1,APMdata,'1 APM'!$BW207,FALSE),IF($A207="Year to date",HLOOKUP("Year to date"&amp;M$1,APMdata,'1 APM'!$BW207,FALSE),HLOOKUP($C$4&amp;M$1,APMdata,'1 APM'!$BW207,FALSE)))</f>
        <v>5.0308306766868114</v>
      </c>
      <c r="N207" s="219">
        <f>IF($A207="Quarter",HLOOKUP("Quarter"&amp;N$1,APMdata,'1 APM'!$BW207,FALSE),IF($A207="Year to date",HLOOKUP("Year to date"&amp;N$1,APMdata,'1 APM'!$BW207,FALSE),HLOOKUP($C$4&amp;N$1,APMdata,'1 APM'!$BW207,FALSE)))</f>
        <v>12.986860041166249</v>
      </c>
      <c r="O207" s="219">
        <f>IF($A207="Quarter",HLOOKUP("Quarter"&amp;O$1,APMdata,'1 APM'!$BW207,FALSE),IF($A207="Year to date",HLOOKUP("Year to date"&amp;O$1,APMdata,'1 APM'!$BW207,FALSE),HLOOKUP($C$4&amp;O$1,APMdata,'1 APM'!$BW207,FALSE)))</f>
        <v>9.6707994708575438</v>
      </c>
      <c r="P207" s="219">
        <f>IF($A207="Quarter",HLOOKUP("Quarter"&amp;P$1,APMdata,'1 APM'!$BW207,FALSE),IF($A207="Year to date",HLOOKUP("Year to date"&amp;P$1,APMdata,'1 APM'!$BW207,FALSE),HLOOKUP($C$4&amp;P$1,APMdata,'1 APM'!$BW207,FALSE)))</f>
        <v>7.1675266401670381</v>
      </c>
      <c r="Q207" s="219">
        <f>IF($A207="Quarter",HLOOKUP("Quarter"&amp;Q$1,APMdata,'1 APM'!$BW207,FALSE),IF($A207="Year to date",HLOOKUP("Year to date"&amp;Q$1,APMdata,'1 APM'!$BW207,FALSE),HLOOKUP($C$4&amp;Q$1,APMdata,'1 APM'!$BW207,FALSE)))</f>
        <v>3.7991771474362777</v>
      </c>
      <c r="R207" s="219">
        <f>IF($A207="Quarter",HLOOKUP("Quarter"&amp;R$1,APMdata,'1 APM'!$BW207,FALSE),IF($A207="Year to date",HLOOKUP("Year to date"&amp;R$1,APMdata,'1 APM'!$BW207,FALSE),HLOOKUP($C$4&amp;R$1,APMdata,'1 APM'!$BW207,FALSE)))</f>
        <v>11.365329658432612</v>
      </c>
      <c r="S207" s="219">
        <f>IF($A207="Quarter",HLOOKUP("Quarter"&amp;S$1,APMdata,'1 APM'!$BW207,FALSE),IF($A207="Year to date",HLOOKUP("Year to date"&amp;S$1,APMdata,'1 APM'!$BW207,FALSE),HLOOKUP($C$4&amp;S$1,APMdata,'1 APM'!$BW207,FALSE)))</f>
        <v>7.7570703956210911</v>
      </c>
      <c r="T207" s="219">
        <f>IF($A207="Quarter",HLOOKUP("Quarter"&amp;T$1,APMdata,'1 APM'!$BW207,FALSE),IF($A207="Year to date",HLOOKUP("Year to date"&amp;T$1,APMdata,'1 APM'!$BW207,FALSE),HLOOKUP($C$4&amp;T$1,APMdata,'1 APM'!$BW207,FALSE)))</f>
        <v>5.1766311634221465</v>
      </c>
      <c r="U207" s="219">
        <f>IF($A207="Quarter",HLOOKUP("Quarter"&amp;U$1,APMdata,'1 APM'!$BW207,FALSE),IF($A207="Year to date",HLOOKUP("Year to date"&amp;U$1,APMdata,'1 APM'!$BW207,FALSE),HLOOKUP($C$4&amp;U$1,APMdata,'1 APM'!$BW207,FALSE)))</f>
        <v>3.1578048958003939</v>
      </c>
      <c r="V207" s="219">
        <f>IF($A207="Quarter",HLOOKUP("Quarter"&amp;V$1,APMdata,'1 APM'!$BW207,FALSE),IF($A207="Year to date",HLOOKUP("Year to date"&amp;V$1,APMdata,'1 APM'!$BW207,FALSE),HLOOKUP($C$4&amp;V$1,APMdata,'1 APM'!$BW207,FALSE)))</f>
        <v>11.95757463107287</v>
      </c>
      <c r="W207" s="219">
        <f>IF($A207="Quarter",HLOOKUP("Quarter"&amp;W$1,APMdata,'1 APM'!$BW207,FALSE),IF($A207="Year to date",HLOOKUP("Year to date"&amp;W$1,APMdata,'1 APM'!$BW207,FALSE),HLOOKUP($C$4&amp;W$1,APMdata,'1 APM'!$BW207,FALSE)))</f>
        <v>9.0089475536327566</v>
      </c>
      <c r="X207" s="219">
        <f>IF($A207="Quarter",HLOOKUP("Quarter"&amp;X$1,APMdata,'1 APM'!$BW207,FALSE),IF($A207="Year to date",HLOOKUP("Year to date"&amp;X$1,APMdata,'1 APM'!$BW207,FALSE),HLOOKUP($C$4&amp;X$1,APMdata,'1 APM'!$BW207,FALSE)))</f>
        <v>5.6372605562347919</v>
      </c>
      <c r="Y207" s="219">
        <f>IF($A207="Quarter",HLOOKUP("Quarter"&amp;Y$1,APMdata,'1 APM'!$BW207,FALSE),IF($A207="Year to date",HLOOKUP("Year to date"&amp;Y$1,APMdata,'1 APM'!$BW207,FALSE),HLOOKUP($C$4&amp;Y$1,APMdata,'1 APM'!$BW207,FALSE)))</f>
        <v>2.5890232414649454</v>
      </c>
      <c r="Z207" s="219">
        <f>IF($A207="Quarter",HLOOKUP("Quarter"&amp;Z$1,APMdata,'1 APM'!$BW207,FALSE),IF($A207="Year to date",HLOOKUP("Year to date"&amp;Z$1,APMdata,'1 APM'!$BW207,FALSE),HLOOKUP($C$4&amp;Z$1,APMdata,'1 APM'!$BW207,FALSE)))</f>
        <v>9.5670491584053075</v>
      </c>
      <c r="AA207" s="219">
        <f>IF($A207="Quarter",HLOOKUP("Quarter"&amp;AA$1,APMdata,'1 APM'!$BW207,FALSE),IF($A207="Year to date",HLOOKUP("Year to date"&amp;AA$1,APMdata,'1 APM'!$BW207,FALSE),HLOOKUP($C$4&amp;AA$1,APMdata,'1 APM'!$BW207,FALSE)))</f>
        <v>6.7990793810352717</v>
      </c>
      <c r="AB207" s="219">
        <f>IF($A207="Quarter",HLOOKUP("Quarter"&amp;AB$1,APMdata,'1 APM'!$BW207,FALSE),IF($A207="Year to date",HLOOKUP("Year to date"&amp;AB$1,APMdata,'1 APM'!$BW207,FALSE),HLOOKUP($C$4&amp;AB$1,APMdata,'1 APM'!$BW207,FALSE)))</f>
        <v>4.1978088602955141</v>
      </c>
      <c r="AC207" s="219">
        <f>IF($A207="Quarter",HLOOKUP("Quarter"&amp;AC$1,APMdata,'1 APM'!$BW207,FALSE),IF($A207="Year to date",HLOOKUP("Year to date"&amp;AC$1,APMdata,'1 APM'!$BW207,FALSE),HLOOKUP($C$4&amp;AC$1,APMdata,'1 APM'!$BW207,FALSE)))</f>
        <v>1.5825110920996595</v>
      </c>
      <c r="AD207" s="219">
        <f>IF($A207="Quarter",HLOOKUP("Quarter"&amp;AD$1,APMdata,'1 APM'!$BW207,FALSE),IF($A207="Year to date",HLOOKUP("Year to date"&amp;AD$1,APMdata,'1 APM'!$BW207,FALSE),HLOOKUP($C$4&amp;AD$1,APMdata,'1 APM'!$BW207,FALSE)))</f>
        <v>11.557866062757798</v>
      </c>
      <c r="AE207" s="219">
        <f>IF($A207="Quarter",HLOOKUP("Quarter"&amp;AE$1,APMdata,'1 APM'!$BW207,FALSE),IF($A207="Year to date",HLOOKUP("Year to date"&amp;AE$1,APMdata,'1 APM'!$BW207,FALSE),HLOOKUP($C$4&amp;AE$1,APMdata,'1 APM'!$BW207,FALSE)))</f>
        <v>9.7277674523211672</v>
      </c>
      <c r="AF207" s="219"/>
      <c r="AG207" s="199"/>
      <c r="AH207" s="219"/>
      <c r="AI207" s="199"/>
      <c r="AJ207" s="219"/>
      <c r="AK207" s="199"/>
      <c r="AL207" s="219"/>
      <c r="AM207" s="198"/>
      <c r="AN207" s="219"/>
      <c r="AO207" s="199"/>
      <c r="AP207" s="219"/>
      <c r="AQ207" s="199"/>
      <c r="AR207" s="219"/>
      <c r="AS207" s="199"/>
      <c r="AT207" s="219"/>
      <c r="AU207" s="199"/>
      <c r="AV207" s="219"/>
      <c r="AW207" s="199"/>
      <c r="AX207" s="220"/>
      <c r="AY207" s="220"/>
      <c r="AZ207" s="220"/>
      <c r="BA207" s="198"/>
      <c r="BB207" s="220"/>
      <c r="BC207" s="220"/>
      <c r="BD207" s="220"/>
      <c r="BE207" s="220"/>
      <c r="BF207" s="220"/>
      <c r="BG207" s="220"/>
      <c r="BH207" s="220"/>
      <c r="BI207" s="220"/>
      <c r="BJ207" s="220"/>
      <c r="BK207" s="220"/>
      <c r="BL207" s="220"/>
      <c r="BM207" s="220"/>
      <c r="BN207" s="220"/>
      <c r="BO207" s="220"/>
      <c r="BP207" s="220"/>
      <c r="BQ207" s="220"/>
      <c r="BR207" s="220"/>
      <c r="BS207" s="220"/>
      <c r="BT207" s="220"/>
      <c r="BU207" s="220"/>
      <c r="BV207" s="220"/>
      <c r="BW207">
        <v>207</v>
      </c>
    </row>
    <row r="208" spans="2:75" ht="12.75" customHeight="1">
      <c r="D208" s="271"/>
      <c r="E208" s="271"/>
      <c r="F208" s="271"/>
      <c r="G208" s="271"/>
      <c r="H208" s="271"/>
      <c r="I208" s="271"/>
      <c r="J208" s="271"/>
      <c r="K208" s="271"/>
      <c r="L208" s="271"/>
      <c r="M208" s="271"/>
      <c r="N208" s="271"/>
      <c r="O208" s="271"/>
      <c r="P208" s="271"/>
      <c r="Q208" s="271"/>
      <c r="R208" s="271"/>
      <c r="S208" s="271"/>
      <c r="BW208">
        <v>208</v>
      </c>
    </row>
    <row r="209" spans="4:75" ht="12.75" customHeight="1">
      <c r="BW209">
        <v>209</v>
      </c>
    </row>
    <row r="210" spans="4:75" ht="12.75" customHeight="1">
      <c r="BW210">
        <v>210</v>
      </c>
    </row>
    <row r="211" spans="4:75" ht="12.75" customHeight="1">
      <c r="BW211">
        <v>211</v>
      </c>
    </row>
    <row r="212" spans="4:75" ht="12.75" customHeight="1">
      <c r="D212" s="267"/>
      <c r="E212" s="267"/>
      <c r="F212" s="267"/>
      <c r="G212" s="267"/>
      <c r="H212" s="267"/>
      <c r="I212" s="267"/>
      <c r="J212" s="267"/>
      <c r="K212" s="267"/>
      <c r="L212" s="267"/>
      <c r="M212" s="267"/>
      <c r="N212" s="267"/>
      <c r="O212" s="267"/>
      <c r="P212" s="267"/>
      <c r="Q212" s="267"/>
      <c r="R212" s="267"/>
      <c r="S212" s="267"/>
      <c r="BW212">
        <v>212</v>
      </c>
    </row>
    <row r="213" spans="4:75" ht="12.75" customHeight="1">
      <c r="D213" s="271"/>
      <c r="E213" s="271"/>
      <c r="F213" s="271"/>
      <c r="G213" s="271"/>
      <c r="H213" s="271"/>
      <c r="I213" s="271"/>
      <c r="J213" s="271"/>
      <c r="K213" s="271"/>
      <c r="L213" s="271"/>
      <c r="M213" s="271"/>
      <c r="N213" s="271"/>
      <c r="O213" s="271"/>
      <c r="P213" s="271"/>
      <c r="Q213" s="271"/>
      <c r="R213" s="271"/>
      <c r="S213" s="271"/>
      <c r="BW213">
        <v>213</v>
      </c>
    </row>
    <row r="214" spans="4:75" ht="12.75" customHeight="1">
      <c r="D214" s="271"/>
      <c r="E214" s="271"/>
      <c r="F214" s="271"/>
      <c r="G214" s="271"/>
      <c r="H214" s="271"/>
      <c r="I214" s="271"/>
      <c r="J214" s="271"/>
      <c r="K214" s="271"/>
      <c r="L214" s="271"/>
      <c r="M214" s="271"/>
      <c r="N214" s="271"/>
      <c r="O214" s="271"/>
      <c r="P214" s="271"/>
      <c r="Q214" s="271"/>
      <c r="R214" s="271"/>
      <c r="S214" s="271"/>
      <c r="BW214">
        <v>214</v>
      </c>
    </row>
    <row r="215" spans="4:75" ht="12.75" customHeight="1">
      <c r="BW215">
        <v>215</v>
      </c>
    </row>
    <row r="216" spans="4:75" ht="12.75" customHeight="1">
      <c r="BW216">
        <v>216</v>
      </c>
    </row>
    <row r="217" spans="4:75" ht="12.75" customHeight="1">
      <c r="BW217">
        <v>217</v>
      </c>
    </row>
    <row r="218" spans="4:75" ht="12.75" customHeight="1">
      <c r="BW218">
        <v>218</v>
      </c>
    </row>
    <row r="219" spans="4:75" ht="12.75" customHeight="1">
      <c r="D219" s="271"/>
      <c r="E219" s="271"/>
      <c r="F219" s="271"/>
      <c r="G219" s="271"/>
      <c r="H219" s="271"/>
      <c r="I219" s="271"/>
      <c r="J219" s="271"/>
      <c r="K219" s="271"/>
      <c r="L219" s="271"/>
      <c r="M219" s="271"/>
      <c r="N219" s="271"/>
      <c r="O219" s="271"/>
      <c r="P219" s="271"/>
      <c r="Q219" s="271"/>
      <c r="R219" s="271"/>
      <c r="S219" s="271"/>
      <c r="BW219">
        <v>219</v>
      </c>
    </row>
    <row r="220" spans="4:75" ht="12.75" customHeight="1">
      <c r="D220" s="271"/>
      <c r="E220" s="271"/>
      <c r="F220" s="271"/>
      <c r="G220" s="271"/>
      <c r="H220" s="271"/>
      <c r="I220" s="271"/>
      <c r="J220" s="271"/>
      <c r="K220" s="271"/>
      <c r="L220" s="271"/>
      <c r="M220" s="271"/>
      <c r="N220" s="271"/>
      <c r="O220" s="271"/>
      <c r="P220" s="271"/>
      <c r="Q220" s="271"/>
      <c r="R220" s="271"/>
      <c r="S220" s="271"/>
      <c r="BW220">
        <v>220</v>
      </c>
    </row>
    <row r="221" spans="4:75" ht="12.75" customHeight="1">
      <c r="BW221">
        <v>221</v>
      </c>
    </row>
    <row r="222" spans="4:75" ht="12.75" customHeight="1">
      <c r="BW222">
        <v>222</v>
      </c>
    </row>
    <row r="223" spans="4:75" ht="12.75" customHeight="1">
      <c r="D223" s="271"/>
      <c r="E223" s="271"/>
      <c r="F223" s="271"/>
      <c r="G223" s="271"/>
      <c r="H223" s="271"/>
      <c r="I223" s="271"/>
      <c r="J223" s="271"/>
      <c r="K223" s="271"/>
      <c r="L223" s="271"/>
      <c r="M223" s="271"/>
      <c r="N223" s="271"/>
      <c r="O223" s="271"/>
      <c r="P223" s="271"/>
      <c r="Q223" s="271"/>
      <c r="R223" s="271"/>
      <c r="S223" s="271"/>
    </row>
    <row r="228" spans="4:19" ht="12.75" customHeight="1">
      <c r="D228" s="271"/>
      <c r="E228" s="271"/>
      <c r="F228" s="271"/>
      <c r="G228" s="271"/>
      <c r="H228" s="271"/>
      <c r="I228" s="271"/>
      <c r="J228" s="271"/>
      <c r="K228" s="271"/>
      <c r="L228" s="271"/>
      <c r="M228" s="271"/>
      <c r="N228" s="271"/>
      <c r="O228" s="271"/>
      <c r="P228" s="271"/>
      <c r="Q228" s="271"/>
      <c r="R228" s="271"/>
      <c r="S228" s="271"/>
    </row>
  </sheetData>
  <pageMargins left="0.7" right="0.7" top="0.75" bottom="0.75" header="0.3" footer="0.3"/>
  <pageSetup paperSize="9" orientation="portrait" verticalDpi="14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E66005F-EA19-466E-A990-2BE627D1ED2A}">
          <x14:formula1>
            <xm:f>'APM Data'!$B$1:$B$2</xm:f>
          </x14:formula1>
          <xm:sqref>C4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5">
    <tabColor theme="8" tint="0.59999389629810485"/>
  </sheetPr>
  <dimension ref="A1:BB65"/>
  <sheetViews>
    <sheetView showGridLines="0" workbookViewId="0">
      <selection activeCell="A134" sqref="A134"/>
    </sheetView>
  </sheetViews>
  <sheetFormatPr baseColWidth="10" defaultColWidth="11.42578125" defaultRowHeight="14.25"/>
  <cols>
    <col min="1" max="1" width="3.85546875" style="19" customWidth="1"/>
    <col min="2" max="2" width="67.140625" style="19" customWidth="1"/>
    <col min="3" max="4" width="12.5703125" style="19" hidden="1" customWidth="1"/>
    <col min="5" max="20" width="12.5703125" style="19" customWidth="1"/>
    <col min="21" max="38" width="14.28515625" style="19" customWidth="1"/>
    <col min="39" max="16384" width="11.42578125" style="19"/>
  </cols>
  <sheetData>
    <row r="1" spans="1:54" ht="18.75" customHeight="1"/>
    <row r="2" spans="1:54" ht="18.75" customHeight="1">
      <c r="A2" s="20" t="s">
        <v>305</v>
      </c>
      <c r="B2" s="21"/>
      <c r="C2" s="21"/>
      <c r="D2" s="21"/>
      <c r="E2" s="21"/>
      <c r="F2" s="21"/>
      <c r="G2" s="21"/>
      <c r="H2" s="21"/>
      <c r="I2" s="21"/>
      <c r="J2" s="21"/>
      <c r="K2" s="21"/>
      <c r="L2" s="21"/>
      <c r="M2" s="21"/>
      <c r="N2" s="21"/>
      <c r="O2" s="21"/>
      <c r="P2" s="21"/>
      <c r="Q2" s="21"/>
      <c r="R2" s="21"/>
      <c r="S2" s="21"/>
      <c r="T2" s="21"/>
      <c r="U2" s="22"/>
      <c r="V2" s="22"/>
      <c r="W2" s="22"/>
      <c r="X2" s="22"/>
      <c r="Y2" s="22"/>
      <c r="Z2" s="22"/>
      <c r="AA2" s="22"/>
      <c r="AB2" s="22"/>
      <c r="AC2" s="22"/>
      <c r="AD2" s="22"/>
      <c r="AE2" s="22"/>
      <c r="AF2" s="22"/>
      <c r="AG2" s="22"/>
      <c r="AH2" s="22"/>
    </row>
    <row r="3" spans="1:54" ht="14.25" customHeight="1">
      <c r="A3" s="20"/>
      <c r="B3" s="21"/>
      <c r="C3" s="21"/>
      <c r="D3" s="21"/>
      <c r="E3" s="21"/>
      <c r="F3" s="21"/>
      <c r="G3" s="21"/>
      <c r="H3" s="21"/>
      <c r="I3" s="21"/>
      <c r="J3" s="21"/>
      <c r="K3" s="21"/>
      <c r="L3" s="21"/>
      <c r="M3" s="21"/>
      <c r="N3" s="21"/>
      <c r="O3" s="21"/>
      <c r="P3" s="21"/>
      <c r="Q3" s="21"/>
      <c r="R3" s="21"/>
      <c r="S3" s="21"/>
      <c r="T3" s="21"/>
      <c r="U3" s="22"/>
      <c r="V3" s="22"/>
      <c r="W3" s="22"/>
      <c r="X3" s="22"/>
      <c r="Y3" s="22"/>
      <c r="Z3" s="22"/>
      <c r="AA3" s="22"/>
      <c r="AB3" s="22"/>
      <c r="AC3" s="22"/>
      <c r="AD3" s="22"/>
      <c r="AE3" s="22"/>
      <c r="AF3" s="22"/>
      <c r="AG3" s="22"/>
      <c r="AH3" s="22"/>
    </row>
    <row r="4" spans="1:54" ht="14.25" customHeight="1">
      <c r="A4" s="20"/>
      <c r="B4" s="23"/>
      <c r="C4" s="23"/>
      <c r="D4" s="23"/>
      <c r="E4" s="23"/>
      <c r="F4" s="23"/>
      <c r="G4" s="23"/>
      <c r="H4" s="23"/>
      <c r="I4" s="23"/>
      <c r="J4" s="23"/>
      <c r="K4" s="23"/>
      <c r="L4" s="23"/>
      <c r="M4" s="23"/>
      <c r="N4" s="23"/>
      <c r="O4" s="23"/>
      <c r="P4" s="23"/>
      <c r="Q4" s="23"/>
      <c r="R4" s="23"/>
      <c r="S4" s="23"/>
      <c r="T4" s="23"/>
      <c r="U4" s="22"/>
      <c r="V4" s="22"/>
      <c r="W4" s="22"/>
      <c r="X4" s="22"/>
      <c r="Y4" s="22"/>
      <c r="Z4" s="22"/>
      <c r="AA4" s="22"/>
      <c r="AB4" s="22"/>
      <c r="AC4" s="22"/>
      <c r="AD4" s="22"/>
      <c r="AE4" s="22"/>
      <c r="AF4" s="22"/>
      <c r="AG4" s="22"/>
      <c r="AH4" s="22"/>
    </row>
    <row r="5" spans="1:54" ht="14.25" customHeight="1">
      <c r="A5" s="20"/>
      <c r="B5" s="21"/>
      <c r="C5" s="21"/>
      <c r="D5" s="21"/>
      <c r="E5" s="21"/>
      <c r="F5" s="21"/>
      <c r="G5" s="21"/>
      <c r="H5" s="21"/>
      <c r="I5" s="21"/>
      <c r="J5" s="21"/>
      <c r="K5" s="21"/>
      <c r="L5" s="21"/>
      <c r="M5" s="21"/>
      <c r="N5" s="21"/>
      <c r="O5" s="21"/>
      <c r="P5" s="21"/>
      <c r="Q5" s="21"/>
      <c r="R5" s="21"/>
      <c r="S5" s="21"/>
      <c r="T5" s="21"/>
      <c r="U5" s="22"/>
      <c r="V5" s="22"/>
      <c r="W5" s="22"/>
      <c r="X5" s="22"/>
      <c r="Y5" s="22"/>
      <c r="Z5" s="22"/>
      <c r="AA5" s="22"/>
      <c r="AB5" s="22"/>
      <c r="AC5" s="22"/>
      <c r="AD5" s="22"/>
      <c r="AE5" s="22"/>
      <c r="AF5" s="22"/>
      <c r="AG5" s="22"/>
      <c r="AH5" s="22"/>
    </row>
    <row r="6" spans="1:54" ht="14.25" customHeight="1">
      <c r="B6" s="25"/>
      <c r="C6" s="123" t="s">
        <v>306</v>
      </c>
      <c r="D6" s="123" t="s">
        <v>307</v>
      </c>
      <c r="E6" s="123" t="s">
        <v>308</v>
      </c>
      <c r="F6" s="26" t="s">
        <v>309</v>
      </c>
      <c r="G6" s="26" t="s">
        <v>306</v>
      </c>
      <c r="H6" s="26" t="s">
        <v>307</v>
      </c>
      <c r="I6" s="26" t="s">
        <v>308</v>
      </c>
      <c r="J6" s="26" t="s">
        <v>309</v>
      </c>
      <c r="K6" s="26" t="s">
        <v>306</v>
      </c>
      <c r="L6" s="26" t="s">
        <v>307</v>
      </c>
      <c r="M6" s="26" t="s">
        <v>308</v>
      </c>
      <c r="N6" s="26" t="s">
        <v>309</v>
      </c>
      <c r="O6" s="26" t="s">
        <v>306</v>
      </c>
      <c r="P6" s="26" t="s">
        <v>307</v>
      </c>
      <c r="Q6" s="26" t="s">
        <v>308</v>
      </c>
      <c r="R6" s="26" t="s">
        <v>309</v>
      </c>
      <c r="S6" s="26" t="s">
        <v>306</v>
      </c>
      <c r="T6" s="26" t="s">
        <v>307</v>
      </c>
      <c r="U6" s="26" t="s">
        <v>308</v>
      </c>
      <c r="V6" s="26" t="s">
        <v>309</v>
      </c>
      <c r="W6" s="26" t="s">
        <v>306</v>
      </c>
      <c r="X6" s="26" t="s">
        <v>307</v>
      </c>
      <c r="Y6" s="26" t="s">
        <v>308</v>
      </c>
      <c r="Z6" s="26" t="s">
        <v>309</v>
      </c>
      <c r="AA6" s="26" t="s">
        <v>306</v>
      </c>
      <c r="AB6" s="26" t="s">
        <v>307</v>
      </c>
      <c r="AC6" s="26" t="s">
        <v>308</v>
      </c>
      <c r="AD6" s="26" t="s">
        <v>309</v>
      </c>
      <c r="AE6" s="26" t="s">
        <v>306</v>
      </c>
      <c r="AF6" s="26" t="s">
        <v>307</v>
      </c>
      <c r="AG6" s="26" t="s">
        <v>308</v>
      </c>
      <c r="AH6" s="26" t="s">
        <v>309</v>
      </c>
      <c r="AI6" s="26" t="s">
        <v>306</v>
      </c>
      <c r="AJ6" s="26" t="s">
        <v>307</v>
      </c>
      <c r="AK6" s="26" t="s">
        <v>308</v>
      </c>
      <c r="AL6" s="26" t="s">
        <v>309</v>
      </c>
      <c r="AM6" s="26" t="s">
        <v>306</v>
      </c>
      <c r="AN6" s="26" t="s">
        <v>307</v>
      </c>
      <c r="AO6" s="26" t="s">
        <v>308</v>
      </c>
    </row>
    <row r="7" spans="1:54" ht="14.25" customHeight="1">
      <c r="B7" s="27" t="s">
        <v>310</v>
      </c>
      <c r="C7" s="124">
        <v>2024</v>
      </c>
      <c r="D7" s="124">
        <v>2024</v>
      </c>
      <c r="E7" s="124">
        <v>2026</v>
      </c>
      <c r="F7" s="28">
        <v>2026</v>
      </c>
      <c r="G7" s="28">
        <v>2025</v>
      </c>
      <c r="H7" s="28">
        <v>2025</v>
      </c>
      <c r="I7" s="28">
        <v>2025</v>
      </c>
      <c r="J7" s="28">
        <v>2025</v>
      </c>
      <c r="K7" s="28">
        <v>2024</v>
      </c>
      <c r="L7" s="28">
        <v>2024</v>
      </c>
      <c r="M7" s="28">
        <v>2024</v>
      </c>
      <c r="N7" s="28">
        <v>2024</v>
      </c>
      <c r="O7" s="28">
        <v>2023</v>
      </c>
      <c r="P7" s="28">
        <v>2023</v>
      </c>
      <c r="Q7" s="28">
        <v>2023</v>
      </c>
      <c r="R7" s="28">
        <v>2023</v>
      </c>
      <c r="S7" s="28">
        <v>2022</v>
      </c>
      <c r="T7" s="28">
        <v>2022</v>
      </c>
      <c r="U7" s="28">
        <v>2022</v>
      </c>
      <c r="V7" s="28">
        <v>2022</v>
      </c>
      <c r="W7" s="28">
        <v>2021</v>
      </c>
      <c r="X7" s="28">
        <v>2021</v>
      </c>
      <c r="Y7" s="28">
        <v>2021</v>
      </c>
      <c r="Z7" s="28">
        <v>2021</v>
      </c>
      <c r="AA7" s="28">
        <v>2020</v>
      </c>
      <c r="AB7" s="28">
        <v>2020</v>
      </c>
      <c r="AC7" s="28">
        <v>2020</v>
      </c>
      <c r="AD7" s="28">
        <v>2020</v>
      </c>
      <c r="AE7" s="28">
        <v>2019</v>
      </c>
      <c r="AF7" s="28">
        <v>2019</v>
      </c>
      <c r="AG7" s="28">
        <v>2019</v>
      </c>
      <c r="AH7" s="28">
        <v>2019</v>
      </c>
      <c r="AI7" s="28">
        <v>2018</v>
      </c>
      <c r="AJ7" s="28">
        <v>2018</v>
      </c>
      <c r="AK7" s="28">
        <v>2018</v>
      </c>
      <c r="AL7" s="28">
        <v>2018</v>
      </c>
      <c r="AM7" s="28">
        <v>2017</v>
      </c>
      <c r="AN7" s="28">
        <v>2017</v>
      </c>
      <c r="AO7" s="28">
        <v>2017</v>
      </c>
    </row>
    <row r="8" spans="1:54">
      <c r="B8" s="29" t="s">
        <v>311</v>
      </c>
      <c r="C8" s="122"/>
      <c r="D8" s="122"/>
      <c r="E8" s="122">
        <v>2896.0855673599999</v>
      </c>
      <c r="F8" s="30">
        <v>2788.1075429999996</v>
      </c>
      <c r="G8" s="30">
        <v>2902.4189605199999</v>
      </c>
      <c r="H8" s="30">
        <v>3019.57666492</v>
      </c>
      <c r="I8" s="30">
        <v>3034.9750737500008</v>
      </c>
      <c r="J8" s="30">
        <v>3026.0407087500007</v>
      </c>
      <c r="K8" s="30">
        <v>3003.7135124899996</v>
      </c>
      <c r="L8" s="30">
        <v>2777.3365470399995</v>
      </c>
      <c r="M8" s="30">
        <v>2669.3604182300005</v>
      </c>
      <c r="N8" s="30">
        <v>2587.3438792999996</v>
      </c>
      <c r="O8" s="30">
        <v>2517.5617940100001</v>
      </c>
      <c r="P8" s="30">
        <v>2313.2668064300001</v>
      </c>
      <c r="Q8" s="30">
        <v>1986.5938070300003</v>
      </c>
      <c r="R8" s="30">
        <v>1883.04349944</v>
      </c>
      <c r="S8" s="30">
        <v>1679.4468257000001</v>
      </c>
      <c r="T8" s="30">
        <v>1246.9512129899997</v>
      </c>
      <c r="U8" s="30">
        <v>1033.9631601500002</v>
      </c>
      <c r="V8" s="30">
        <v>907.91868785000008</v>
      </c>
      <c r="W8" s="30">
        <v>811.20180731000005</v>
      </c>
      <c r="X8" s="30">
        <v>754.08091683999999</v>
      </c>
      <c r="Y8" s="30">
        <v>739.17649849999987</v>
      </c>
      <c r="Z8" s="30">
        <v>735.16758059999995</v>
      </c>
      <c r="AA8" s="30">
        <v>768.13688999999999</v>
      </c>
      <c r="AB8" s="30">
        <v>780.07</v>
      </c>
      <c r="AC8" s="30">
        <v>839.32372125999973</v>
      </c>
      <c r="AD8" s="30">
        <v>1048.19039481</v>
      </c>
      <c r="AE8" s="30">
        <v>1022.7381415399998</v>
      </c>
      <c r="AF8" s="30">
        <v>980.96140745999992</v>
      </c>
      <c r="AG8" s="30">
        <v>909.94284900000025</v>
      </c>
      <c r="AH8" s="30">
        <v>874.72606599999995</v>
      </c>
      <c r="AI8" s="30">
        <v>896.1855771500002</v>
      </c>
      <c r="AJ8" s="30">
        <v>863.88</v>
      </c>
      <c r="AK8" s="30">
        <v>843.96</v>
      </c>
      <c r="AL8" s="30">
        <v>810.7</v>
      </c>
      <c r="AM8" s="30">
        <v>820</v>
      </c>
      <c r="AN8" s="30">
        <v>808.6</v>
      </c>
      <c r="AO8" s="30">
        <v>822.9</v>
      </c>
      <c r="AP8" s="170"/>
      <c r="AQ8" s="170"/>
      <c r="AR8" s="170"/>
      <c r="AS8" s="170"/>
      <c r="AT8" s="170"/>
      <c r="AU8" s="170"/>
      <c r="AV8" s="170"/>
      <c r="AW8" s="170"/>
      <c r="AX8" s="170"/>
      <c r="AY8" s="170"/>
      <c r="AZ8" s="170"/>
      <c r="BA8" s="170"/>
      <c r="BB8" s="170"/>
    </row>
    <row r="9" spans="1:54" ht="14.25" customHeight="1">
      <c r="B9" s="31" t="s">
        <v>312</v>
      </c>
      <c r="C9" s="125"/>
      <c r="D9" s="125"/>
      <c r="E9" s="125">
        <v>1799.9420664000002</v>
      </c>
      <c r="F9" s="32">
        <v>1669.93585398</v>
      </c>
      <c r="G9" s="32">
        <v>1716.6499052000015</v>
      </c>
      <c r="H9" s="32">
        <v>1826.1413048399995</v>
      </c>
      <c r="I9" s="32">
        <v>1875.5280995499998</v>
      </c>
      <c r="J9" s="32">
        <v>1853.4995418999997</v>
      </c>
      <c r="K9" s="32">
        <v>1824.4733178599993</v>
      </c>
      <c r="L9" s="32">
        <v>1755.8694036499999</v>
      </c>
      <c r="M9" s="32">
        <v>1661.1004915399994</v>
      </c>
      <c r="N9" s="32">
        <v>1582.9240787599999</v>
      </c>
      <c r="O9" s="32">
        <v>1512.9302910399995</v>
      </c>
      <c r="P9" s="32">
        <v>1372.2463574800006</v>
      </c>
      <c r="Q9" s="32">
        <v>1134.2316867100003</v>
      </c>
      <c r="R9" s="32">
        <v>1025.7873397299995</v>
      </c>
      <c r="S9" s="32">
        <v>890.17894545999968</v>
      </c>
      <c r="T9" s="32">
        <v>562.51624961000005</v>
      </c>
      <c r="U9" s="32">
        <v>399.80556664999978</v>
      </c>
      <c r="V9" s="32">
        <v>323.23389204000023</v>
      </c>
      <c r="W9" s="32">
        <v>247.78394547999994</v>
      </c>
      <c r="X9" s="32">
        <v>212.41458645000006</v>
      </c>
      <c r="Y9" s="32">
        <v>207.49162325000009</v>
      </c>
      <c r="Z9" s="32">
        <v>210.93969999999999</v>
      </c>
      <c r="AA9" s="32">
        <v>218.99877000000001</v>
      </c>
      <c r="AB9" s="32">
        <v>244.28</v>
      </c>
      <c r="AC9" s="32">
        <v>341.22664505999995</v>
      </c>
      <c r="AD9" s="32">
        <v>453.72187313000001</v>
      </c>
      <c r="AE9" s="32">
        <v>438.38305799999989</v>
      </c>
      <c r="AF9" s="32">
        <v>426.69256100000007</v>
      </c>
      <c r="AG9" s="32">
        <v>390.36875300000003</v>
      </c>
      <c r="AH9" s="32">
        <v>366.89113700000001</v>
      </c>
      <c r="AI9" s="32">
        <v>351.86614999999995</v>
      </c>
      <c r="AJ9" s="32">
        <v>340.02</v>
      </c>
      <c r="AK9" s="32">
        <v>332.84</v>
      </c>
      <c r="AL9" s="32">
        <v>315.7</v>
      </c>
      <c r="AM9" s="32">
        <v>318</v>
      </c>
      <c r="AN9" s="32">
        <v>310.2</v>
      </c>
      <c r="AO9" s="32">
        <v>331.5</v>
      </c>
      <c r="AP9" s="170"/>
      <c r="AQ9" s="170"/>
      <c r="AR9" s="170"/>
      <c r="AS9" s="170"/>
      <c r="AT9" s="170"/>
      <c r="AU9" s="170"/>
      <c r="AV9" s="170"/>
      <c r="AW9" s="170"/>
      <c r="AX9" s="170"/>
      <c r="AY9" s="170"/>
      <c r="AZ9" s="170"/>
      <c r="BA9" s="170"/>
      <c r="BB9" s="170"/>
    </row>
    <row r="10" spans="1:54" ht="14.25" customHeight="1">
      <c r="B10" s="33" t="s">
        <v>313</v>
      </c>
      <c r="C10" s="126"/>
      <c r="D10" s="126"/>
      <c r="E10" s="126">
        <v>1096.1435009599998</v>
      </c>
      <c r="F10" s="34">
        <v>1118.1716890199996</v>
      </c>
      <c r="G10" s="34">
        <v>1185.7690553199984</v>
      </c>
      <c r="H10" s="34">
        <v>1193.4353600800005</v>
      </c>
      <c r="I10" s="34">
        <v>1159.446974200001</v>
      </c>
      <c r="J10" s="34">
        <v>1172.541166850001</v>
      </c>
      <c r="K10" s="34">
        <v>1179.2401946300004</v>
      </c>
      <c r="L10" s="34">
        <v>1021.4671433899996</v>
      </c>
      <c r="M10" s="34">
        <v>1008.2599266900011</v>
      </c>
      <c r="N10" s="34">
        <v>1004.4198005399996</v>
      </c>
      <c r="O10" s="34">
        <v>1004.6315029700006</v>
      </c>
      <c r="P10" s="34">
        <v>941.02044894999949</v>
      </c>
      <c r="Q10" s="34">
        <v>852.36212032000003</v>
      </c>
      <c r="R10" s="34">
        <v>857.25615971000047</v>
      </c>
      <c r="S10" s="34">
        <v>789.26788024000052</v>
      </c>
      <c r="T10" s="34">
        <v>684.43496338</v>
      </c>
      <c r="U10" s="34">
        <v>634.15759350000053</v>
      </c>
      <c r="V10" s="34">
        <v>584.68479580999974</v>
      </c>
      <c r="W10" s="34">
        <v>563.41786183000011</v>
      </c>
      <c r="X10" s="34">
        <v>541.66633038999998</v>
      </c>
      <c r="Y10" s="34">
        <v>531.68487524999978</v>
      </c>
      <c r="Z10" s="34">
        <v>524.22788059999993</v>
      </c>
      <c r="AA10" s="34">
        <v>549.13811999999996</v>
      </c>
      <c r="AB10" s="34">
        <v>535.79</v>
      </c>
      <c r="AC10" s="34">
        <v>498.09707619999978</v>
      </c>
      <c r="AD10" s="34">
        <v>594.46852168000009</v>
      </c>
      <c r="AE10" s="34">
        <v>584.3550835399999</v>
      </c>
      <c r="AF10" s="34">
        <v>554.26884645999985</v>
      </c>
      <c r="AG10" s="34">
        <v>519.57409600000028</v>
      </c>
      <c r="AH10" s="34">
        <v>507.83492899999993</v>
      </c>
      <c r="AI10" s="34">
        <v>544.31942715000025</v>
      </c>
      <c r="AJ10" s="35">
        <v>523.87</v>
      </c>
      <c r="AK10" s="35">
        <v>511.12</v>
      </c>
      <c r="AL10" s="35">
        <v>495</v>
      </c>
      <c r="AM10" s="35">
        <v>501</v>
      </c>
      <c r="AN10" s="35">
        <v>498.4</v>
      </c>
      <c r="AO10" s="35">
        <v>491.4</v>
      </c>
      <c r="AP10" s="170"/>
      <c r="AQ10" s="170"/>
      <c r="AR10" s="170"/>
      <c r="AS10" s="170"/>
      <c r="AT10" s="170"/>
      <c r="AU10" s="170"/>
      <c r="AV10" s="170"/>
      <c r="AW10" s="170"/>
      <c r="AX10" s="170"/>
      <c r="AY10" s="170"/>
      <c r="AZ10" s="170"/>
      <c r="BA10" s="170"/>
      <c r="BB10" s="170"/>
    </row>
    <row r="11" spans="1:54" ht="14.25" customHeight="1">
      <c r="B11" s="36" t="s">
        <v>314</v>
      </c>
      <c r="C11" s="122"/>
      <c r="D11" s="122"/>
      <c r="E11" s="122">
        <v>468.70791595000003</v>
      </c>
      <c r="F11" s="30">
        <v>458.16014519999987</v>
      </c>
      <c r="G11" s="30">
        <v>494.67350177999998</v>
      </c>
      <c r="H11" s="30">
        <v>503.83463190999987</v>
      </c>
      <c r="I11" s="30">
        <v>499.96332014999996</v>
      </c>
      <c r="J11" s="30">
        <v>433.7916969499999</v>
      </c>
      <c r="K11" s="30">
        <v>426.42889605000005</v>
      </c>
      <c r="L11" s="30">
        <v>422.26972132000009</v>
      </c>
      <c r="M11" s="30">
        <v>418.42076660999987</v>
      </c>
      <c r="N11" s="30">
        <v>347.27715264000005</v>
      </c>
      <c r="O11" s="30">
        <v>315.54714315999996</v>
      </c>
      <c r="P11" s="30">
        <v>348.62888794000008</v>
      </c>
      <c r="Q11" s="30">
        <v>378.11052700999988</v>
      </c>
      <c r="R11" s="30">
        <v>354.87717815999986</v>
      </c>
      <c r="S11" s="30">
        <v>349.65623053999997</v>
      </c>
      <c r="T11" s="30">
        <v>374.64443053999997</v>
      </c>
      <c r="U11" s="30">
        <v>385.99447503999994</v>
      </c>
      <c r="V11" s="30">
        <v>352.27824854999989</v>
      </c>
      <c r="W11" s="30">
        <v>387.08037571999989</v>
      </c>
      <c r="X11" s="30">
        <v>396.97828717999994</v>
      </c>
      <c r="Y11" s="30">
        <v>385.08130634999998</v>
      </c>
      <c r="Z11" s="30">
        <v>349.179867</v>
      </c>
      <c r="AA11" s="30">
        <v>389.38073000000003</v>
      </c>
      <c r="AB11" s="30">
        <v>379.8</v>
      </c>
      <c r="AC11" s="30">
        <v>276.54899083000004</v>
      </c>
      <c r="AD11" s="30">
        <v>313.64757242000002</v>
      </c>
      <c r="AE11" s="30">
        <v>332.16453217000003</v>
      </c>
      <c r="AF11" s="30">
        <v>336.14364882999996</v>
      </c>
      <c r="AG11" s="30">
        <v>323.14792800000004</v>
      </c>
      <c r="AH11" s="30">
        <v>303.825131</v>
      </c>
      <c r="AI11" s="30">
        <v>296.58041600000001</v>
      </c>
      <c r="AJ11" s="30">
        <v>298.82</v>
      </c>
      <c r="AK11" s="30">
        <v>309.98</v>
      </c>
      <c r="AL11" s="30">
        <v>304.39999999999998</v>
      </c>
      <c r="AM11" s="30">
        <v>312</v>
      </c>
      <c r="AN11" s="30">
        <v>310.7</v>
      </c>
      <c r="AO11" s="30">
        <v>297.39999999999998</v>
      </c>
      <c r="AP11" s="170"/>
      <c r="AQ11" s="170"/>
      <c r="AR11" s="170"/>
      <c r="AS11" s="170"/>
      <c r="AT11" s="170"/>
      <c r="AU11" s="170"/>
      <c r="AV11" s="170"/>
      <c r="AW11" s="170"/>
      <c r="AX11" s="170"/>
      <c r="AY11" s="170"/>
      <c r="AZ11" s="170"/>
      <c r="BA11" s="170"/>
      <c r="BB11" s="170"/>
    </row>
    <row r="12" spans="1:54" ht="14.25" customHeight="1">
      <c r="B12" s="36" t="s">
        <v>315</v>
      </c>
      <c r="C12" s="122"/>
      <c r="D12" s="122"/>
      <c r="E12" s="122">
        <v>39.30819687999999</v>
      </c>
      <c r="F12" s="30">
        <v>40.078030539999993</v>
      </c>
      <c r="G12" s="30">
        <v>38.072437719999996</v>
      </c>
      <c r="H12" s="30">
        <v>37.507797049999994</v>
      </c>
      <c r="I12" s="30">
        <v>39.775934939999999</v>
      </c>
      <c r="J12" s="30">
        <v>36.463940690000001</v>
      </c>
      <c r="K12" s="30">
        <v>32.69862663</v>
      </c>
      <c r="L12" s="30">
        <v>31.007498940000005</v>
      </c>
      <c r="M12" s="30">
        <v>29.727453590000003</v>
      </c>
      <c r="N12" s="30">
        <v>30.414993980000002</v>
      </c>
      <c r="O12" s="30">
        <v>39.531142930000001</v>
      </c>
      <c r="P12" s="30">
        <v>30.377250789999998</v>
      </c>
      <c r="Q12" s="30">
        <v>15.07720505</v>
      </c>
      <c r="R12" s="30">
        <v>39.46823985999999</v>
      </c>
      <c r="S12" s="30">
        <v>22.99184507</v>
      </c>
      <c r="T12" s="30">
        <v>23.766280400000003</v>
      </c>
      <c r="U12" s="30">
        <v>19.387362580000001</v>
      </c>
      <c r="V12" s="30">
        <v>21.49109391</v>
      </c>
      <c r="W12" s="30">
        <v>21.970356039999995</v>
      </c>
      <c r="X12" s="30">
        <v>23.16653156000001</v>
      </c>
      <c r="Y12" s="30">
        <v>21.190726570000002</v>
      </c>
      <c r="Z12" s="30">
        <v>22.129301579999996</v>
      </c>
      <c r="AA12" s="30">
        <v>40.263579999999997</v>
      </c>
      <c r="AB12" s="30">
        <v>36.47</v>
      </c>
      <c r="AC12" s="30">
        <v>32.015447589999994</v>
      </c>
      <c r="AD12" s="30">
        <v>35.364367000000001</v>
      </c>
      <c r="AE12" s="30">
        <v>36.705858140000004</v>
      </c>
      <c r="AF12" s="30">
        <v>39.90749885999999</v>
      </c>
      <c r="AG12" s="30">
        <v>36.346273000000004</v>
      </c>
      <c r="AH12" s="30">
        <v>30.424996</v>
      </c>
      <c r="AI12" s="30">
        <v>31.770508000000007</v>
      </c>
      <c r="AJ12" s="30">
        <v>22.85</v>
      </c>
      <c r="AK12" s="30">
        <v>27.31</v>
      </c>
      <c r="AL12" s="30">
        <v>22.5</v>
      </c>
      <c r="AM12" s="30">
        <v>27</v>
      </c>
      <c r="AN12" s="30">
        <v>27.5</v>
      </c>
      <c r="AO12" s="30">
        <v>26.1</v>
      </c>
      <c r="AP12" s="170"/>
      <c r="AQ12" s="170"/>
      <c r="AR12" s="170"/>
      <c r="AS12" s="170"/>
      <c r="AT12" s="170"/>
      <c r="AU12" s="170"/>
      <c r="AV12" s="170"/>
      <c r="AW12" s="170"/>
      <c r="AX12" s="170"/>
      <c r="AY12" s="170"/>
      <c r="AZ12" s="170"/>
      <c r="BA12" s="170"/>
      <c r="BB12" s="170"/>
    </row>
    <row r="13" spans="1:54" ht="14.25" customHeight="1">
      <c r="B13" s="31" t="s">
        <v>316</v>
      </c>
      <c r="C13" s="125"/>
      <c r="D13" s="125"/>
      <c r="E13" s="125">
        <v>61.926673040000004</v>
      </c>
      <c r="F13" s="32">
        <v>57.680473329999998</v>
      </c>
      <c r="G13" s="32">
        <v>214.14324446999998</v>
      </c>
      <c r="H13" s="32">
        <v>41.799703480000005</v>
      </c>
      <c r="I13" s="32">
        <v>59.10579697</v>
      </c>
      <c r="J13" s="32">
        <v>59.552239329999999</v>
      </c>
      <c r="K13" s="32">
        <v>48.146398590000011</v>
      </c>
      <c r="L13" s="32">
        <v>42.000192590000005</v>
      </c>
      <c r="M13" s="32">
        <v>57.052009260000005</v>
      </c>
      <c r="N13" s="32">
        <v>52.703527049999998</v>
      </c>
      <c r="O13" s="32">
        <v>43.304094520000007</v>
      </c>
      <c r="P13" s="32">
        <v>40.115032379999995</v>
      </c>
      <c r="Q13" s="32">
        <v>48.795200230000013</v>
      </c>
      <c r="R13" s="32">
        <v>50.125547730000001</v>
      </c>
      <c r="S13" s="32">
        <v>43.392168439999999</v>
      </c>
      <c r="T13" s="32">
        <v>43.854467290000009</v>
      </c>
      <c r="U13" s="32">
        <v>59.545750700000006</v>
      </c>
      <c r="V13" s="32">
        <v>66.126647720000008</v>
      </c>
      <c r="W13" s="32">
        <v>58.728621270000005</v>
      </c>
      <c r="X13" s="32">
        <v>49.803140569999982</v>
      </c>
      <c r="Y13" s="32">
        <v>61.93931911</v>
      </c>
      <c r="Z13" s="32">
        <v>62.195753980000006</v>
      </c>
      <c r="AA13" s="32">
        <v>56.945509999999999</v>
      </c>
      <c r="AB13" s="32">
        <v>48.81</v>
      </c>
      <c r="AC13" s="32">
        <v>55.757520069999998</v>
      </c>
      <c r="AD13" s="32">
        <v>64.449541409999995</v>
      </c>
      <c r="AE13" s="32">
        <v>37.136278129999994</v>
      </c>
      <c r="AF13" s="32">
        <v>54.031640870000018</v>
      </c>
      <c r="AG13" s="32">
        <v>77.601349999999996</v>
      </c>
      <c r="AH13" s="32">
        <v>67.150913000000003</v>
      </c>
      <c r="AI13" s="32">
        <v>48.350609999999989</v>
      </c>
      <c r="AJ13" s="32">
        <v>39.67</v>
      </c>
      <c r="AK13" s="32">
        <v>51.12</v>
      </c>
      <c r="AL13" s="32">
        <v>41.5</v>
      </c>
      <c r="AM13" s="32">
        <v>29</v>
      </c>
      <c r="AN13" s="32">
        <v>41.6</v>
      </c>
      <c r="AO13" s="32">
        <v>44.8</v>
      </c>
      <c r="AP13" s="170"/>
      <c r="AQ13" s="170"/>
      <c r="AR13" s="170"/>
      <c r="AS13" s="170"/>
      <c r="AT13" s="170"/>
      <c r="AU13" s="170"/>
      <c r="AV13" s="170"/>
      <c r="AW13" s="170"/>
      <c r="AX13" s="170"/>
      <c r="AY13" s="170"/>
      <c r="AZ13" s="170"/>
      <c r="BA13" s="170"/>
      <c r="BB13" s="170"/>
    </row>
    <row r="14" spans="1:54" ht="14.25" customHeight="1">
      <c r="B14" s="33" t="s">
        <v>317</v>
      </c>
      <c r="C14" s="127"/>
      <c r="D14" s="127"/>
      <c r="E14" s="127">
        <v>491.32639211000009</v>
      </c>
      <c r="F14" s="35">
        <v>475.76258798999987</v>
      </c>
      <c r="G14" s="35">
        <v>670.74430853000001</v>
      </c>
      <c r="H14" s="35">
        <v>508.12653833999985</v>
      </c>
      <c r="I14" s="35">
        <v>519.29318217999992</v>
      </c>
      <c r="J14" s="35">
        <v>456.87999558999991</v>
      </c>
      <c r="K14" s="35">
        <v>441.87666801000006</v>
      </c>
      <c r="L14" s="35">
        <v>433.26241497000007</v>
      </c>
      <c r="M14" s="35">
        <v>445.74532227999987</v>
      </c>
      <c r="N14" s="35">
        <v>369.56568571000003</v>
      </c>
      <c r="O14" s="35">
        <v>319.32009474999995</v>
      </c>
      <c r="P14" s="35">
        <v>358.36666953000008</v>
      </c>
      <c r="Q14" s="35">
        <v>411.82852218999994</v>
      </c>
      <c r="R14" s="35">
        <v>365.53448602999987</v>
      </c>
      <c r="S14" s="35">
        <v>370.05655390999993</v>
      </c>
      <c r="T14" s="35">
        <v>394.73261742999995</v>
      </c>
      <c r="U14" s="35">
        <v>426.15286315999992</v>
      </c>
      <c r="V14" s="35">
        <v>396.91380235999986</v>
      </c>
      <c r="W14" s="35">
        <v>423.8386409499999</v>
      </c>
      <c r="X14" s="35">
        <v>423.61489618999991</v>
      </c>
      <c r="Y14" s="35">
        <v>425.82989888999998</v>
      </c>
      <c r="Z14" s="35">
        <v>389.2463194</v>
      </c>
      <c r="AA14" s="35">
        <v>406.06266000000005</v>
      </c>
      <c r="AB14" s="35">
        <v>392.14</v>
      </c>
      <c r="AC14" s="35">
        <v>300.29106331000003</v>
      </c>
      <c r="AD14" s="35">
        <v>342.73274683</v>
      </c>
      <c r="AE14" s="35">
        <v>332.59495215999999</v>
      </c>
      <c r="AF14" s="35">
        <v>350.26779083999998</v>
      </c>
      <c r="AG14" s="35">
        <v>364.40300500000001</v>
      </c>
      <c r="AH14" s="35">
        <v>340.55104799999998</v>
      </c>
      <c r="AI14" s="35">
        <v>313.16051800000002</v>
      </c>
      <c r="AJ14" s="35">
        <v>315.64</v>
      </c>
      <c r="AK14" s="35">
        <v>333.79</v>
      </c>
      <c r="AL14" s="35">
        <v>323.39999999999998</v>
      </c>
      <c r="AM14" s="35">
        <v>315</v>
      </c>
      <c r="AN14" s="35">
        <v>324.89999999999998</v>
      </c>
      <c r="AO14" s="35">
        <v>316</v>
      </c>
      <c r="AP14" s="170"/>
      <c r="AQ14" s="170"/>
      <c r="AR14" s="170"/>
      <c r="AS14" s="170"/>
      <c r="AT14" s="170"/>
      <c r="AU14" s="170"/>
      <c r="AV14" s="170"/>
      <c r="AW14" s="170"/>
      <c r="AX14" s="170"/>
      <c r="AY14" s="170"/>
      <c r="AZ14" s="170"/>
      <c r="BA14" s="170"/>
      <c r="BB14" s="170"/>
    </row>
    <row r="15" spans="1:54" ht="14.25" customHeight="1">
      <c r="B15" s="37" t="s">
        <v>318</v>
      </c>
      <c r="C15" s="122"/>
      <c r="D15" s="122"/>
      <c r="E15" s="122">
        <v>8.4358899399999991</v>
      </c>
      <c r="F15" s="30">
        <v>1.26304371</v>
      </c>
      <c r="G15" s="30">
        <v>8.9981336600000006</v>
      </c>
      <c r="H15" s="30">
        <v>0.34640159999999998</v>
      </c>
      <c r="I15" s="30">
        <v>48.666599220000002</v>
      </c>
      <c r="J15" s="30">
        <v>1.3700003799999998</v>
      </c>
      <c r="K15" s="30">
        <v>14.41051723</v>
      </c>
      <c r="L15" s="30">
        <v>0.40545441999999998</v>
      </c>
      <c r="M15" s="30">
        <v>19.385229629999998</v>
      </c>
      <c r="N15" s="30">
        <v>27.121209570000001</v>
      </c>
      <c r="O15" s="30">
        <v>0.64337446999999992</v>
      </c>
      <c r="P15" s="30">
        <v>0.33133580000000001</v>
      </c>
      <c r="Q15" s="30">
        <v>10.29506439</v>
      </c>
      <c r="R15" s="30">
        <v>17.408655089999996</v>
      </c>
      <c r="S15" s="30">
        <v>13.545307449999999</v>
      </c>
      <c r="T15" s="30">
        <v>0.50182526000000005</v>
      </c>
      <c r="U15" s="30">
        <v>13.697688150000001</v>
      </c>
      <c r="V15" s="30">
        <v>15.666856060000001</v>
      </c>
      <c r="W15" s="30">
        <v>0.26944283999999996</v>
      </c>
      <c r="X15" s="30">
        <v>0.29915522999999999</v>
      </c>
      <c r="Y15" s="30">
        <v>9.261057619999999</v>
      </c>
      <c r="Z15" s="30">
        <v>11.0588</v>
      </c>
      <c r="AA15" s="30">
        <v>28.599769999999999</v>
      </c>
      <c r="AB15" s="30">
        <v>0.52</v>
      </c>
      <c r="AC15" s="30">
        <v>0.20983958999999963</v>
      </c>
      <c r="AD15" s="30">
        <v>12.16452488</v>
      </c>
      <c r="AE15" s="30">
        <v>0.27407664000000054</v>
      </c>
      <c r="AF15" s="30">
        <v>0.21271836000000022</v>
      </c>
      <c r="AG15" s="30">
        <v>6.0267499999999998</v>
      </c>
      <c r="AH15" s="30">
        <v>12.376602999999999</v>
      </c>
      <c r="AI15" s="30">
        <v>0.15571800000000025</v>
      </c>
      <c r="AJ15" s="30">
        <v>0.13</v>
      </c>
      <c r="AK15" s="30">
        <v>0.43</v>
      </c>
      <c r="AL15" s="30">
        <v>12.1</v>
      </c>
      <c r="AM15" s="30">
        <v>0</v>
      </c>
      <c r="AN15" s="30">
        <v>-0.2</v>
      </c>
      <c r="AO15" s="30">
        <v>1.8</v>
      </c>
      <c r="AP15" s="170"/>
      <c r="AQ15" s="170"/>
      <c r="AR15" s="170"/>
      <c r="AS15" s="170"/>
      <c r="AT15" s="170"/>
      <c r="AU15" s="170"/>
      <c r="AV15" s="170"/>
      <c r="AW15" s="170"/>
      <c r="AX15" s="170"/>
      <c r="AY15" s="170"/>
      <c r="AZ15" s="170"/>
      <c r="BA15" s="170"/>
      <c r="BB15" s="170"/>
    </row>
    <row r="16" spans="1:54" ht="14.25" customHeight="1">
      <c r="B16" s="36" t="s">
        <v>319</v>
      </c>
      <c r="C16" s="122"/>
      <c r="D16" s="122"/>
      <c r="E16" s="122">
        <v>205.91234757999993</v>
      </c>
      <c r="F16" s="30">
        <v>116.37628029999998</v>
      </c>
      <c r="G16" s="30">
        <v>149.08470223999998</v>
      </c>
      <c r="H16" s="30">
        <v>159.98135246999999</v>
      </c>
      <c r="I16" s="30">
        <v>121.17484197</v>
      </c>
      <c r="J16" s="30">
        <v>89.716949479999982</v>
      </c>
      <c r="K16" s="30">
        <v>106.59992814</v>
      </c>
      <c r="L16" s="30">
        <v>411.30111688</v>
      </c>
      <c r="M16" s="30">
        <v>67.320681400000012</v>
      </c>
      <c r="N16" s="30">
        <v>75.171896779999997</v>
      </c>
      <c r="O16" s="30">
        <v>0.37127856999999681</v>
      </c>
      <c r="P16" s="30">
        <v>-46.274405829999999</v>
      </c>
      <c r="Q16" s="30">
        <v>22.289854959999978</v>
      </c>
      <c r="R16" s="30">
        <v>59.499501289999998</v>
      </c>
      <c r="S16" s="30">
        <v>112.91527169</v>
      </c>
      <c r="T16" s="30">
        <v>37.01937641</v>
      </c>
      <c r="U16" s="30">
        <v>19.505361920000002</v>
      </c>
      <c r="V16" s="30">
        <v>16.063819970000019</v>
      </c>
      <c r="W16" s="30">
        <v>126.33696184999999</v>
      </c>
      <c r="X16" s="30">
        <v>108.91350774999999</v>
      </c>
      <c r="Y16" s="30">
        <v>110.53405205</v>
      </c>
      <c r="Z16" s="30">
        <v>58.729100000000003</v>
      </c>
      <c r="AA16" s="30">
        <v>63.380850000000002</v>
      </c>
      <c r="AB16" s="30">
        <v>87.894999999999996</v>
      </c>
      <c r="AC16" s="30">
        <v>128.18699436</v>
      </c>
      <c r="AD16" s="30">
        <v>114.91462013</v>
      </c>
      <c r="AE16" s="30">
        <v>-0.99333745000012641</v>
      </c>
      <c r="AF16" s="30">
        <v>43.530613450000089</v>
      </c>
      <c r="AG16" s="30">
        <v>131.22960399999999</v>
      </c>
      <c r="AH16" s="30">
        <v>345.58386999999999</v>
      </c>
      <c r="AI16" s="30">
        <v>57.247618999999986</v>
      </c>
      <c r="AJ16" s="30">
        <v>57.58</v>
      </c>
      <c r="AK16" s="30">
        <v>53.78</v>
      </c>
      <c r="AL16" s="30">
        <v>29.7</v>
      </c>
      <c r="AM16" s="30">
        <v>77</v>
      </c>
      <c r="AN16" s="30">
        <v>81.8</v>
      </c>
      <c r="AO16" s="30">
        <v>30.3</v>
      </c>
      <c r="AP16" s="170"/>
      <c r="AQ16" s="170"/>
      <c r="AR16" s="170"/>
      <c r="AS16" s="170"/>
      <c r="AT16" s="170"/>
      <c r="AU16" s="170"/>
      <c r="AV16" s="170"/>
      <c r="AW16" s="170"/>
      <c r="AX16" s="170"/>
      <c r="AY16" s="170"/>
      <c r="AZ16" s="170"/>
      <c r="BA16" s="170"/>
      <c r="BB16" s="170"/>
    </row>
    <row r="17" spans="2:54" ht="14.25" customHeight="1">
      <c r="B17" s="31" t="s">
        <v>320</v>
      </c>
      <c r="C17" s="125"/>
      <c r="D17" s="125"/>
      <c r="E17" s="125">
        <v>112.98729620999997</v>
      </c>
      <c r="F17" s="32">
        <v>-13.963341719999939</v>
      </c>
      <c r="G17" s="32">
        <v>30.034987020000077</v>
      </c>
      <c r="H17" s="32">
        <v>91.479132120000131</v>
      </c>
      <c r="I17" s="32">
        <v>77.989468529999826</v>
      </c>
      <c r="J17" s="32">
        <v>8.9184998000000117</v>
      </c>
      <c r="K17" s="32">
        <v>19.368528020000145</v>
      </c>
      <c r="L17" s="32">
        <v>118.42936764999997</v>
      </c>
      <c r="M17" s="32">
        <v>55.155920970000047</v>
      </c>
      <c r="N17" s="32">
        <v>127.79211257000006</v>
      </c>
      <c r="O17" s="32">
        <v>76.012715349999667</v>
      </c>
      <c r="P17" s="32">
        <v>-17.130373439999893</v>
      </c>
      <c r="Q17" s="32">
        <v>84.041673380000049</v>
      </c>
      <c r="R17" s="32">
        <v>25.36522114999994</v>
      </c>
      <c r="S17" s="32">
        <v>45.827346680000169</v>
      </c>
      <c r="T17" s="32">
        <v>-27.432976139999749</v>
      </c>
      <c r="U17" s="32">
        <v>-152.98174747000016</v>
      </c>
      <c r="V17" s="32">
        <v>67.982840279999735</v>
      </c>
      <c r="W17" s="32">
        <v>-13.790620199999809</v>
      </c>
      <c r="X17" s="32">
        <v>88.402019889999991</v>
      </c>
      <c r="Y17" s="32">
        <v>61.638719260000038</v>
      </c>
      <c r="Z17" s="32">
        <v>37.816299999999998</v>
      </c>
      <c r="AA17" s="32">
        <v>54.517829999999996</v>
      </c>
      <c r="AB17" s="32">
        <v>44.825000000000003</v>
      </c>
      <c r="AC17" s="32">
        <v>185.32720802</v>
      </c>
      <c r="AD17" s="32">
        <v>-175.49097287000001</v>
      </c>
      <c r="AE17" s="32">
        <v>12.155208039999991</v>
      </c>
      <c r="AF17" s="32">
        <v>59.181588960000013</v>
      </c>
      <c r="AG17" s="32">
        <v>60.766892999999996</v>
      </c>
      <c r="AH17" s="32">
        <v>64.691337000000004</v>
      </c>
      <c r="AI17" s="32">
        <v>-50.752992000000006</v>
      </c>
      <c r="AJ17" s="32">
        <v>32.340000000000003</v>
      </c>
      <c r="AK17" s="32">
        <v>94.6</v>
      </c>
      <c r="AL17" s="32">
        <v>3.6</v>
      </c>
      <c r="AM17" s="32">
        <v>67</v>
      </c>
      <c r="AN17" s="32">
        <v>18.600000000000001</v>
      </c>
      <c r="AO17" s="32">
        <v>1.7</v>
      </c>
      <c r="AP17" s="170"/>
      <c r="AQ17" s="170"/>
      <c r="AR17" s="170"/>
      <c r="AS17" s="170"/>
      <c r="AT17" s="170"/>
      <c r="AU17" s="170"/>
      <c r="AV17" s="170"/>
      <c r="AW17" s="170"/>
      <c r="AX17" s="170"/>
      <c r="AY17" s="170"/>
      <c r="AZ17" s="170"/>
      <c r="BA17" s="170"/>
      <c r="BB17" s="170"/>
    </row>
    <row r="18" spans="2:54" ht="14.25" customHeight="1">
      <c r="B18" s="33" t="s">
        <v>321</v>
      </c>
      <c r="C18" s="127"/>
      <c r="D18" s="127"/>
      <c r="E18" s="127">
        <v>327.3355337299999</v>
      </c>
      <c r="F18" s="38">
        <v>103.67598229000004</v>
      </c>
      <c r="G18" s="38">
        <v>188.11782292000007</v>
      </c>
      <c r="H18" s="38">
        <v>251.80688619000011</v>
      </c>
      <c r="I18" s="38">
        <v>247.83090971999985</v>
      </c>
      <c r="J18" s="38">
        <v>100.00544965999998</v>
      </c>
      <c r="K18" s="38">
        <v>140.37897339000014</v>
      </c>
      <c r="L18" s="38">
        <v>530.13593894999997</v>
      </c>
      <c r="M18" s="38">
        <v>141.86183200000005</v>
      </c>
      <c r="N18" s="38">
        <v>230.08521892000005</v>
      </c>
      <c r="O18" s="38">
        <v>77.027368389999666</v>
      </c>
      <c r="P18" s="38">
        <v>-63.073443469999894</v>
      </c>
      <c r="Q18" s="38">
        <v>116.62659273000003</v>
      </c>
      <c r="R18" s="38">
        <v>102.27337752999993</v>
      </c>
      <c r="S18" s="38">
        <v>172.28792582000017</v>
      </c>
      <c r="T18" s="38">
        <v>10.088225530000248</v>
      </c>
      <c r="U18" s="38">
        <v>-119.77869740000015</v>
      </c>
      <c r="V18" s="38">
        <v>99.713516309999761</v>
      </c>
      <c r="W18" s="38">
        <v>112.81578449000018</v>
      </c>
      <c r="X18" s="38">
        <v>197.61468286999997</v>
      </c>
      <c r="Y18" s="38">
        <v>181.43382893000003</v>
      </c>
      <c r="Z18" s="38">
        <v>107.60420000000001</v>
      </c>
      <c r="AA18" s="38">
        <v>146.49844999999999</v>
      </c>
      <c r="AB18" s="38">
        <v>133.24</v>
      </c>
      <c r="AC18" s="38">
        <v>313.72404197000003</v>
      </c>
      <c r="AD18" s="38">
        <v>-48.411827860000002</v>
      </c>
      <c r="AE18" s="38">
        <v>11.435947229999865</v>
      </c>
      <c r="AF18" s="38">
        <v>102.9249207700001</v>
      </c>
      <c r="AG18" s="38">
        <v>198.02324699999997</v>
      </c>
      <c r="AH18" s="38">
        <v>422.65180999999995</v>
      </c>
      <c r="AI18" s="38">
        <v>6.6503449999999802</v>
      </c>
      <c r="AJ18" s="35">
        <v>90.05</v>
      </c>
      <c r="AK18" s="35">
        <v>148.81</v>
      </c>
      <c r="AL18" s="35">
        <v>45.4</v>
      </c>
      <c r="AM18" s="35">
        <v>143</v>
      </c>
      <c r="AN18" s="35">
        <v>100.1</v>
      </c>
      <c r="AO18" s="35">
        <v>33.799999999999997</v>
      </c>
      <c r="AP18" s="170"/>
      <c r="AQ18" s="170"/>
      <c r="AR18" s="170"/>
      <c r="AS18" s="170"/>
      <c r="AT18" s="170"/>
      <c r="AU18" s="170"/>
      <c r="AV18" s="170"/>
      <c r="AW18" s="170"/>
      <c r="AX18" s="170"/>
      <c r="AY18" s="170"/>
      <c r="AZ18" s="170"/>
      <c r="BA18" s="170"/>
      <c r="BB18" s="170"/>
    </row>
    <row r="19" spans="2:54" s="483" customFormat="1" ht="14.25" customHeight="1">
      <c r="B19" s="39" t="s">
        <v>214</v>
      </c>
      <c r="C19" s="128"/>
      <c r="D19" s="128"/>
      <c r="E19" s="128">
        <v>1914.8054267999999</v>
      </c>
      <c r="F19" s="38">
        <v>1697.6102592999996</v>
      </c>
      <c r="G19" s="38">
        <v>2044.6311867699983</v>
      </c>
      <c r="H19" s="38">
        <v>1953.3687846100004</v>
      </c>
      <c r="I19" s="38">
        <v>1926.5710661000007</v>
      </c>
      <c r="J19" s="38">
        <v>1729.426612100001</v>
      </c>
      <c r="K19" s="38">
        <v>1761.4958360300004</v>
      </c>
      <c r="L19" s="38">
        <v>1984.8654973099997</v>
      </c>
      <c r="M19" s="38">
        <v>1595.8670809700011</v>
      </c>
      <c r="N19" s="38">
        <v>1604.0707051699997</v>
      </c>
      <c r="O19" s="38">
        <v>1400.9789661100003</v>
      </c>
      <c r="P19" s="38">
        <v>1236.3136750099998</v>
      </c>
      <c r="Q19" s="38">
        <v>1380.8172352400002</v>
      </c>
      <c r="R19" s="38">
        <v>1325.0640232700002</v>
      </c>
      <c r="S19" s="38">
        <v>1331.6123599700004</v>
      </c>
      <c r="T19" s="38">
        <v>1089.2558063400002</v>
      </c>
      <c r="U19" s="38">
        <v>940.53175926000029</v>
      </c>
      <c r="V19" s="38">
        <v>1081.3121144799993</v>
      </c>
      <c r="W19" s="38">
        <v>1100.0722872700001</v>
      </c>
      <c r="X19" s="38">
        <v>1162.8959094499999</v>
      </c>
      <c r="Y19" s="38">
        <v>1138.9486030699998</v>
      </c>
      <c r="Z19" s="38">
        <v>1021.0784000000001</v>
      </c>
      <c r="AA19" s="38">
        <v>1101.6992299999999</v>
      </c>
      <c r="AB19" s="38">
        <v>1061.17</v>
      </c>
      <c r="AC19" s="38">
        <v>1112.1121814799999</v>
      </c>
      <c r="AD19" s="38">
        <v>888.78944065000007</v>
      </c>
      <c r="AE19" s="38">
        <v>928.38598292999984</v>
      </c>
      <c r="AF19" s="38">
        <v>1007.4615580699999</v>
      </c>
      <c r="AG19" s="38">
        <v>1082.0003480000003</v>
      </c>
      <c r="AH19" s="38">
        <v>1271.0377869999998</v>
      </c>
      <c r="AI19" s="38">
        <v>864.13029015000029</v>
      </c>
      <c r="AJ19" s="38">
        <v>929.56</v>
      </c>
      <c r="AK19" s="38">
        <v>993.72</v>
      </c>
      <c r="AL19" s="38">
        <v>863.8</v>
      </c>
      <c r="AM19" s="38">
        <v>959</v>
      </c>
      <c r="AN19" s="38">
        <v>923.4</v>
      </c>
      <c r="AO19" s="38">
        <v>841.3</v>
      </c>
      <c r="AP19" s="482"/>
      <c r="AQ19" s="482"/>
      <c r="AR19" s="482"/>
      <c r="AS19" s="482"/>
      <c r="AT19" s="482"/>
      <c r="AU19" s="482"/>
      <c r="AV19" s="482"/>
      <c r="AW19" s="482"/>
      <c r="AX19" s="482"/>
      <c r="AY19" s="482"/>
      <c r="AZ19" s="482"/>
      <c r="BA19" s="482"/>
      <c r="BB19" s="482"/>
    </row>
    <row r="20" spans="2:54" ht="14.25" customHeight="1">
      <c r="B20" s="36" t="s">
        <v>322</v>
      </c>
      <c r="C20" s="122"/>
      <c r="D20" s="122"/>
      <c r="E20" s="122">
        <v>412.05376901</v>
      </c>
      <c r="F20" s="30">
        <v>493.60742979999998</v>
      </c>
      <c r="G20" s="30">
        <v>414.50417283999997</v>
      </c>
      <c r="H20" s="30">
        <v>404.41738914999996</v>
      </c>
      <c r="I20" s="30">
        <v>400.20617420999997</v>
      </c>
      <c r="J20" s="30">
        <v>394.77290162999986</v>
      </c>
      <c r="K20" s="30">
        <v>393.75060749999994</v>
      </c>
      <c r="L20" s="30">
        <v>343.21672737</v>
      </c>
      <c r="M20" s="30">
        <v>340.65473609999998</v>
      </c>
      <c r="N20" s="30">
        <v>326.87471619000002</v>
      </c>
      <c r="O20" s="30">
        <v>315.43062936000001</v>
      </c>
      <c r="P20" s="30">
        <v>305.39356752000003</v>
      </c>
      <c r="Q20" s="30">
        <v>296.86867781000001</v>
      </c>
      <c r="R20" s="30">
        <v>294.94317589000002</v>
      </c>
      <c r="S20" s="30">
        <v>282.38084685000001</v>
      </c>
      <c r="T20" s="30">
        <v>286.04672367000006</v>
      </c>
      <c r="U20" s="30">
        <v>297.3348901600001</v>
      </c>
      <c r="V20" s="30">
        <v>287.16440108</v>
      </c>
      <c r="W20" s="30">
        <v>280.45526598000004</v>
      </c>
      <c r="X20" s="30">
        <v>278.62944698000007</v>
      </c>
      <c r="Y20" s="30">
        <v>283.02917558000001</v>
      </c>
      <c r="Z20" s="30">
        <v>284.39120000000003</v>
      </c>
      <c r="AA20" s="30">
        <v>284.82839999999999</v>
      </c>
      <c r="AB20" s="30">
        <v>269.26</v>
      </c>
      <c r="AC20" s="30">
        <v>254.70243776999996</v>
      </c>
      <c r="AD20" s="30">
        <v>274.48972700000002</v>
      </c>
      <c r="AE20" s="30">
        <v>274.18151510999996</v>
      </c>
      <c r="AF20" s="30">
        <v>266.54262888999995</v>
      </c>
      <c r="AG20" s="30">
        <v>267.35213229999999</v>
      </c>
      <c r="AH20" s="30">
        <v>289.6442237</v>
      </c>
      <c r="AI20" s="30">
        <v>286.04699999999991</v>
      </c>
      <c r="AJ20" s="30">
        <v>259.49</v>
      </c>
      <c r="AK20" s="30">
        <v>246.94</v>
      </c>
      <c r="AL20" s="30">
        <v>257.8</v>
      </c>
      <c r="AM20" s="30">
        <v>308</v>
      </c>
      <c r="AN20" s="30">
        <v>233.2</v>
      </c>
      <c r="AO20" s="30">
        <v>236.6</v>
      </c>
      <c r="AP20" s="170"/>
      <c r="AQ20" s="170"/>
      <c r="AR20" s="170"/>
      <c r="AS20" s="170"/>
      <c r="AT20" s="170"/>
      <c r="AU20" s="170"/>
      <c r="AV20" s="170"/>
      <c r="AW20" s="170"/>
      <c r="AX20" s="170"/>
      <c r="AY20" s="170"/>
      <c r="AZ20" s="170"/>
      <c r="BA20" s="170"/>
      <c r="BB20" s="170"/>
    </row>
    <row r="21" spans="2:54" ht="14.25" customHeight="1">
      <c r="B21" s="37" t="s">
        <v>323</v>
      </c>
      <c r="C21" s="122"/>
      <c r="D21" s="122"/>
      <c r="E21" s="122">
        <v>40.916953560000003</v>
      </c>
      <c r="F21" s="30">
        <v>40.650828209999993</v>
      </c>
      <c r="G21" s="30">
        <v>48.083805689999998</v>
      </c>
      <c r="H21" s="30">
        <v>39.357248900000002</v>
      </c>
      <c r="I21" s="30">
        <v>38.990546189999996</v>
      </c>
      <c r="J21" s="30">
        <v>39.534065229999996</v>
      </c>
      <c r="K21" s="30">
        <v>65.489990430000006</v>
      </c>
      <c r="L21" s="30">
        <v>29.574036669999998</v>
      </c>
      <c r="M21" s="30">
        <v>29.381499269999996</v>
      </c>
      <c r="N21" s="30">
        <v>29.824390340000004</v>
      </c>
      <c r="O21" s="30">
        <v>37.497087399999998</v>
      </c>
      <c r="P21" s="30">
        <v>29.630794240000011</v>
      </c>
      <c r="Q21" s="30">
        <v>29.449424090000004</v>
      </c>
      <c r="R21" s="30">
        <v>34.046526999999998</v>
      </c>
      <c r="S21" s="30">
        <v>24.630368140000002</v>
      </c>
      <c r="T21" s="30">
        <v>30.421884059999996</v>
      </c>
      <c r="U21" s="30">
        <v>36.490387210000002</v>
      </c>
      <c r="V21" s="30">
        <v>30.888339290000001</v>
      </c>
      <c r="W21" s="30">
        <v>30.260621850000003</v>
      </c>
      <c r="X21" s="30">
        <v>31.019660460000001</v>
      </c>
      <c r="Y21" s="30">
        <v>30.262111280000003</v>
      </c>
      <c r="Z21" s="30">
        <v>30.808</v>
      </c>
      <c r="AA21" s="30">
        <v>32.717759999999998</v>
      </c>
      <c r="AB21" s="30">
        <v>32.700000000000003</v>
      </c>
      <c r="AC21" s="30">
        <v>31.770954060000001</v>
      </c>
      <c r="AD21" s="30">
        <v>34.499590939999997</v>
      </c>
      <c r="AE21" s="30">
        <v>32.223097900000013</v>
      </c>
      <c r="AF21" s="30">
        <v>29.826711099999983</v>
      </c>
      <c r="AG21" s="30">
        <v>33.348470000000006</v>
      </c>
      <c r="AH21" s="30">
        <v>35.541224</v>
      </c>
      <c r="AI21" s="30">
        <v>23.057108999999997</v>
      </c>
      <c r="AJ21" s="30">
        <v>24.36</v>
      </c>
      <c r="AK21" s="30">
        <v>31.89</v>
      </c>
      <c r="AL21" s="30">
        <v>23.2</v>
      </c>
      <c r="AM21" s="30">
        <v>22</v>
      </c>
      <c r="AN21" s="30">
        <v>20.7</v>
      </c>
      <c r="AO21" s="30">
        <v>20.8</v>
      </c>
      <c r="AP21" s="170"/>
      <c r="AQ21" s="170"/>
      <c r="AR21" s="170"/>
      <c r="AS21" s="170"/>
      <c r="AT21" s="170"/>
      <c r="AU21" s="170"/>
      <c r="AV21" s="170"/>
      <c r="AW21" s="170"/>
      <c r="AX21" s="170"/>
      <c r="AY21" s="170"/>
      <c r="AZ21" s="170"/>
      <c r="BA21" s="170"/>
      <c r="BB21" s="170"/>
    </row>
    <row r="22" spans="2:54" ht="14.25" customHeight="1">
      <c r="B22" s="31" t="s">
        <v>324</v>
      </c>
      <c r="C22" s="125"/>
      <c r="D22" s="125"/>
      <c r="E22" s="125">
        <v>330.41657885000001</v>
      </c>
      <c r="F22" s="32">
        <v>294.98982882000007</v>
      </c>
      <c r="G22" s="32">
        <v>379.78380427999997</v>
      </c>
      <c r="H22" s="32">
        <v>282.76130939999996</v>
      </c>
      <c r="I22" s="32">
        <v>346.19778098</v>
      </c>
      <c r="J22" s="32">
        <v>285.55727322999996</v>
      </c>
      <c r="K22" s="32">
        <v>304.51114858000005</v>
      </c>
      <c r="L22" s="32">
        <v>223.58550848000002</v>
      </c>
      <c r="M22" s="32">
        <v>266.03238422999993</v>
      </c>
      <c r="N22" s="32">
        <v>242.19118242000002</v>
      </c>
      <c r="O22" s="32">
        <v>241.23536662000004</v>
      </c>
      <c r="P22" s="32">
        <v>197.81321992000005</v>
      </c>
      <c r="Q22" s="32">
        <v>208.11410093999996</v>
      </c>
      <c r="R22" s="32">
        <v>200.33138369</v>
      </c>
      <c r="S22" s="32">
        <v>210.21523216999998</v>
      </c>
      <c r="T22" s="32">
        <v>179.25889029000001</v>
      </c>
      <c r="U22" s="32">
        <v>186.07626809999999</v>
      </c>
      <c r="V22" s="32">
        <v>185.76686601999995</v>
      </c>
      <c r="W22" s="32">
        <v>220.12089823000002</v>
      </c>
      <c r="X22" s="32">
        <v>163.52959405999997</v>
      </c>
      <c r="Y22" s="32">
        <v>178.26430668</v>
      </c>
      <c r="Z22" s="32">
        <v>169.65539999999999</v>
      </c>
      <c r="AA22" s="32">
        <v>185.98228</v>
      </c>
      <c r="AB22" s="32">
        <v>163.34</v>
      </c>
      <c r="AC22" s="32">
        <v>160.40393280999999</v>
      </c>
      <c r="AD22" s="32">
        <v>177.54022799999998</v>
      </c>
      <c r="AE22" s="32">
        <v>183.28411119999998</v>
      </c>
      <c r="AF22" s="32">
        <v>161.08322880000003</v>
      </c>
      <c r="AG22" s="32">
        <v>188.64923399999995</v>
      </c>
      <c r="AH22" s="32">
        <v>168.521896</v>
      </c>
      <c r="AI22" s="32">
        <v>196.91610200000002</v>
      </c>
      <c r="AJ22" s="32">
        <v>173.12</v>
      </c>
      <c r="AK22" s="32">
        <v>189.56</v>
      </c>
      <c r="AL22" s="32">
        <v>168.5</v>
      </c>
      <c r="AM22" s="32">
        <v>220</v>
      </c>
      <c r="AN22" s="32">
        <v>178.9</v>
      </c>
      <c r="AO22" s="32">
        <v>220.8</v>
      </c>
      <c r="AP22" s="170"/>
      <c r="AQ22" s="170"/>
      <c r="AR22" s="170"/>
      <c r="AS22" s="170"/>
      <c r="AT22" s="170"/>
      <c r="AU22" s="170"/>
      <c r="AV22" s="170"/>
      <c r="AW22" s="170"/>
      <c r="AX22" s="170"/>
      <c r="AY22" s="170"/>
      <c r="AZ22" s="170"/>
      <c r="BA22" s="170"/>
      <c r="BB22" s="170"/>
    </row>
    <row r="23" spans="2:54" ht="14.25" customHeight="1">
      <c r="B23" s="33" t="s">
        <v>213</v>
      </c>
      <c r="C23" s="127"/>
      <c r="D23" s="127"/>
      <c r="E23" s="127">
        <v>783.38730142000009</v>
      </c>
      <c r="F23" s="38">
        <v>829.24808683000003</v>
      </c>
      <c r="G23" s="38">
        <v>842.37178281000001</v>
      </c>
      <c r="H23" s="38">
        <v>726.53594744999987</v>
      </c>
      <c r="I23" s="38">
        <v>785.39450137999995</v>
      </c>
      <c r="J23" s="38">
        <v>719.86424008999984</v>
      </c>
      <c r="K23" s="38">
        <v>763.75174650999998</v>
      </c>
      <c r="L23" s="38">
        <v>596.37627252000004</v>
      </c>
      <c r="M23" s="38">
        <v>636.06861959999992</v>
      </c>
      <c r="N23" s="38">
        <v>598.89028895000001</v>
      </c>
      <c r="O23" s="38">
        <v>594.16308337999999</v>
      </c>
      <c r="P23" s="38">
        <v>532.83758168000008</v>
      </c>
      <c r="Q23" s="38">
        <v>534.43220283999995</v>
      </c>
      <c r="R23" s="38">
        <v>529.32108657999993</v>
      </c>
      <c r="S23" s="38">
        <v>517.22644715999991</v>
      </c>
      <c r="T23" s="38">
        <v>495.72749802000004</v>
      </c>
      <c r="U23" s="38">
        <v>519.90154547000009</v>
      </c>
      <c r="V23" s="38">
        <v>503.81960638999993</v>
      </c>
      <c r="W23" s="38">
        <v>530.83678606000012</v>
      </c>
      <c r="X23" s="38">
        <v>473.17870150000005</v>
      </c>
      <c r="Y23" s="38">
        <v>491.55559354000002</v>
      </c>
      <c r="Z23" s="38">
        <v>484.8546</v>
      </c>
      <c r="AA23" s="38">
        <v>503.52843999999999</v>
      </c>
      <c r="AB23" s="38">
        <v>465.3</v>
      </c>
      <c r="AC23" s="38">
        <v>446.87732463999998</v>
      </c>
      <c r="AD23" s="38">
        <v>486.52954594000005</v>
      </c>
      <c r="AE23" s="38">
        <v>489.68872420999998</v>
      </c>
      <c r="AF23" s="38">
        <v>457.45256878999999</v>
      </c>
      <c r="AG23" s="38">
        <v>489.34983629999999</v>
      </c>
      <c r="AH23" s="38">
        <v>493.70734370000002</v>
      </c>
      <c r="AI23" s="38">
        <v>506.0202109999999</v>
      </c>
      <c r="AJ23" s="35">
        <v>456.98</v>
      </c>
      <c r="AK23" s="35">
        <v>468.39</v>
      </c>
      <c r="AL23" s="35">
        <v>449.5</v>
      </c>
      <c r="AM23" s="35">
        <v>550</v>
      </c>
      <c r="AN23" s="35">
        <v>432.8</v>
      </c>
      <c r="AO23" s="35">
        <v>478.1</v>
      </c>
      <c r="AP23" s="170"/>
      <c r="AQ23" s="170"/>
      <c r="AR23" s="170"/>
      <c r="AS23" s="170"/>
      <c r="AT23" s="170"/>
      <c r="AU23" s="170"/>
      <c r="AV23" s="170"/>
      <c r="AW23" s="170"/>
      <c r="AX23" s="170"/>
      <c r="AY23" s="170"/>
      <c r="AZ23" s="170"/>
      <c r="BA23" s="170"/>
      <c r="BB23" s="170"/>
    </row>
    <row r="24" spans="2:54" s="483" customFormat="1" ht="14.25" customHeight="1">
      <c r="B24" s="39" t="s">
        <v>325</v>
      </c>
      <c r="C24" s="128"/>
      <c r="D24" s="128"/>
      <c r="E24" s="128">
        <v>1131.4181253799998</v>
      </c>
      <c r="F24" s="38">
        <v>868.36217246999956</v>
      </c>
      <c r="G24" s="38">
        <v>1202.2594039599983</v>
      </c>
      <c r="H24" s="38">
        <v>1226.8328371600005</v>
      </c>
      <c r="I24" s="38">
        <v>1141.1765647200009</v>
      </c>
      <c r="J24" s="38">
        <v>1009.5623720100011</v>
      </c>
      <c r="K24" s="38">
        <v>997.74408952000044</v>
      </c>
      <c r="L24" s="38">
        <v>1388.4892247899998</v>
      </c>
      <c r="M24" s="38">
        <v>959.79846137000118</v>
      </c>
      <c r="N24" s="38">
        <v>1005.1804162199996</v>
      </c>
      <c r="O24" s="38">
        <v>806.81588273000034</v>
      </c>
      <c r="P24" s="38">
        <v>703.47609332999969</v>
      </c>
      <c r="Q24" s="38">
        <v>846.38503240000023</v>
      </c>
      <c r="R24" s="38">
        <v>795.74293669000031</v>
      </c>
      <c r="S24" s="38">
        <v>814.38591281000049</v>
      </c>
      <c r="T24" s="38">
        <v>593.52830832000018</v>
      </c>
      <c r="U24" s="38">
        <v>420.6302137900002</v>
      </c>
      <c r="V24" s="38">
        <v>577.49250808999932</v>
      </c>
      <c r="W24" s="38">
        <v>569.23550120999994</v>
      </c>
      <c r="X24" s="38">
        <v>689.71720794999987</v>
      </c>
      <c r="Y24" s="38">
        <v>647.39300952999974</v>
      </c>
      <c r="Z24" s="38">
        <v>536.2238000000001</v>
      </c>
      <c r="AA24" s="38">
        <v>598.1707899999999</v>
      </c>
      <c r="AB24" s="38">
        <v>595.87</v>
      </c>
      <c r="AC24" s="38">
        <v>665.23485683999991</v>
      </c>
      <c r="AD24" s="38">
        <v>402.25989471000003</v>
      </c>
      <c r="AE24" s="38">
        <v>438.69725871999987</v>
      </c>
      <c r="AF24" s="38">
        <v>550.00898927999992</v>
      </c>
      <c r="AG24" s="38">
        <v>592.65051170000027</v>
      </c>
      <c r="AH24" s="38">
        <v>777.33044329999973</v>
      </c>
      <c r="AI24" s="38">
        <v>358.11007915000039</v>
      </c>
      <c r="AJ24" s="38">
        <v>472.58</v>
      </c>
      <c r="AK24" s="38">
        <v>525.33000000000004</v>
      </c>
      <c r="AL24" s="38">
        <v>414.3</v>
      </c>
      <c r="AM24" s="38">
        <v>409</v>
      </c>
      <c r="AN24" s="38">
        <v>490.5</v>
      </c>
      <c r="AO24" s="38">
        <v>363.1</v>
      </c>
      <c r="AP24" s="482"/>
      <c r="AQ24" s="482"/>
      <c r="AR24" s="482"/>
      <c r="AS24" s="482"/>
      <c r="AT24" s="482"/>
      <c r="AU24" s="482"/>
      <c r="AV24" s="482"/>
      <c r="AW24" s="482"/>
      <c r="AX24" s="482"/>
      <c r="AY24" s="482"/>
      <c r="AZ24" s="482"/>
      <c r="BA24" s="482"/>
      <c r="BB24" s="482"/>
    </row>
    <row r="25" spans="2:54" ht="14.25" customHeight="1">
      <c r="B25" s="31" t="s">
        <v>256</v>
      </c>
      <c r="C25" s="125"/>
      <c r="D25" s="125"/>
      <c r="E25" s="125">
        <v>76.708323910000004</v>
      </c>
      <c r="F25" s="32">
        <v>40.758192720000018</v>
      </c>
      <c r="G25" s="32">
        <v>128.18347605</v>
      </c>
      <c r="H25" s="32">
        <v>120.56282945999999</v>
      </c>
      <c r="I25" s="32">
        <v>0.78477564999997984</v>
      </c>
      <c r="J25" s="32">
        <v>51.276290690000039</v>
      </c>
      <c r="K25" s="32">
        <v>121.58580325999999</v>
      </c>
      <c r="L25" s="32">
        <v>105.65472025000003</v>
      </c>
      <c r="M25" s="32">
        <v>38.957321130000018</v>
      </c>
      <c r="N25" s="32">
        <v>33.183056260000001</v>
      </c>
      <c r="O25" s="32">
        <v>39.132619549999994</v>
      </c>
      <c r="P25" s="32">
        <v>133.55451012000003</v>
      </c>
      <c r="Q25" s="32">
        <v>85.943070070000005</v>
      </c>
      <c r="R25" s="32">
        <v>48.823381890000014</v>
      </c>
      <c r="S25" s="32">
        <v>63.082382690000003</v>
      </c>
      <c r="T25" s="32">
        <v>18.588188469999995</v>
      </c>
      <c r="U25" s="32">
        <v>-59.181511579999992</v>
      </c>
      <c r="V25" s="32">
        <v>4.3408507300000014</v>
      </c>
      <c r="W25" s="32">
        <v>27.577519549999995</v>
      </c>
      <c r="X25" s="32">
        <v>-15.891484650000002</v>
      </c>
      <c r="Y25" s="32">
        <v>10.752738110000003</v>
      </c>
      <c r="Z25" s="32">
        <v>-17.5688</v>
      </c>
      <c r="AA25" s="32">
        <v>1.16577</v>
      </c>
      <c r="AB25" s="32">
        <v>46.61</v>
      </c>
      <c r="AC25" s="32">
        <v>130.44631705999998</v>
      </c>
      <c r="AD25" s="32">
        <v>151.43107330000001</v>
      </c>
      <c r="AE25" s="32">
        <v>32.809047120000002</v>
      </c>
      <c r="AF25" s="32">
        <v>24.456724880000003</v>
      </c>
      <c r="AG25" s="32">
        <v>8.1164850000000008</v>
      </c>
      <c r="AH25" s="32">
        <v>-32.898592000000001</v>
      </c>
      <c r="AI25" s="32">
        <v>11.441641000000001</v>
      </c>
      <c r="AJ25" s="32">
        <v>11.93</v>
      </c>
      <c r="AK25" s="32">
        <v>7.13</v>
      </c>
      <c r="AL25" s="32">
        <v>4.8</v>
      </c>
      <c r="AM25" s="32">
        <v>-13</v>
      </c>
      <c r="AN25" s="32">
        <v>14.5</v>
      </c>
      <c r="AO25" s="32">
        <v>5.2</v>
      </c>
      <c r="AP25" s="170"/>
      <c r="AQ25" s="170"/>
      <c r="AR25" s="170"/>
      <c r="AS25" s="170"/>
      <c r="AT25" s="170"/>
      <c r="AU25" s="170"/>
      <c r="AV25" s="170"/>
      <c r="AW25" s="170"/>
      <c r="AX25" s="170"/>
      <c r="AY25" s="170"/>
      <c r="AZ25" s="170"/>
      <c r="BA25" s="170"/>
      <c r="BB25" s="170"/>
    </row>
    <row r="26" spans="2:54" ht="14.25" customHeight="1">
      <c r="B26" s="33" t="s">
        <v>326</v>
      </c>
      <c r="C26" s="127"/>
      <c r="D26" s="127"/>
      <c r="E26" s="127">
        <v>1054.7098014699998</v>
      </c>
      <c r="F26" s="38">
        <v>827.60397974999955</v>
      </c>
      <c r="G26" s="38">
        <v>1074.0759279099982</v>
      </c>
      <c r="H26" s="38">
        <v>1106.2700077000004</v>
      </c>
      <c r="I26" s="38">
        <v>1140.3917890700009</v>
      </c>
      <c r="J26" s="38">
        <v>958.28608132000113</v>
      </c>
      <c r="K26" s="38">
        <v>876.15828626000041</v>
      </c>
      <c r="L26" s="38">
        <v>1282.8345045399997</v>
      </c>
      <c r="M26" s="38">
        <v>920.84114024000121</v>
      </c>
      <c r="N26" s="38">
        <v>971.99735995999959</v>
      </c>
      <c r="O26" s="38">
        <v>767.68326318000038</v>
      </c>
      <c r="P26" s="38">
        <v>569.92158320999965</v>
      </c>
      <c r="Q26" s="38">
        <v>760.44196233000025</v>
      </c>
      <c r="R26" s="38">
        <v>746.91955480000024</v>
      </c>
      <c r="S26" s="38">
        <v>751.30353012000046</v>
      </c>
      <c r="T26" s="38">
        <v>574.9401198500002</v>
      </c>
      <c r="U26" s="38">
        <v>479.8117253700002</v>
      </c>
      <c r="V26" s="38">
        <v>573.15165735999926</v>
      </c>
      <c r="W26" s="38">
        <v>541.6579816599999</v>
      </c>
      <c r="X26" s="38">
        <v>705.60869259999993</v>
      </c>
      <c r="Y26" s="38">
        <v>636.64027141999975</v>
      </c>
      <c r="Z26" s="38">
        <v>553.79260000000011</v>
      </c>
      <c r="AA26" s="38">
        <v>597.00501999999994</v>
      </c>
      <c r="AB26" s="38">
        <v>549.26</v>
      </c>
      <c r="AC26" s="38">
        <v>534.78853977999995</v>
      </c>
      <c r="AD26" s="38">
        <v>250.82882141000002</v>
      </c>
      <c r="AE26" s="38">
        <v>405.88821159999986</v>
      </c>
      <c r="AF26" s="38">
        <v>525.5522643999999</v>
      </c>
      <c r="AG26" s="38">
        <v>584.53402670000025</v>
      </c>
      <c r="AH26" s="38">
        <v>810.22903529999974</v>
      </c>
      <c r="AI26" s="38">
        <v>346.66843815000038</v>
      </c>
      <c r="AJ26" s="35">
        <v>460.65</v>
      </c>
      <c r="AK26" s="35">
        <v>518.20000000000005</v>
      </c>
      <c r="AL26" s="35">
        <v>409.5</v>
      </c>
      <c r="AM26" s="35">
        <v>422</v>
      </c>
      <c r="AN26" s="35">
        <v>476</v>
      </c>
      <c r="AO26" s="35">
        <v>357.9</v>
      </c>
      <c r="AP26" s="170"/>
      <c r="AQ26" s="170"/>
      <c r="AR26" s="170"/>
      <c r="AS26" s="170"/>
      <c r="AT26" s="170"/>
      <c r="AU26" s="170"/>
      <c r="AV26" s="170"/>
      <c r="AW26" s="170"/>
      <c r="AX26" s="170"/>
      <c r="AY26" s="170"/>
      <c r="AZ26" s="170"/>
      <c r="BA26" s="170"/>
      <c r="BB26" s="170"/>
    </row>
    <row r="27" spans="2:54" ht="14.25" customHeight="1">
      <c r="B27" s="31" t="s">
        <v>327</v>
      </c>
      <c r="C27" s="129"/>
      <c r="D27" s="129"/>
      <c r="E27" s="129">
        <v>201.91836407</v>
      </c>
      <c r="F27" s="32">
        <v>27.233120209999978</v>
      </c>
      <c r="G27" s="32">
        <v>184.91643506</v>
      </c>
      <c r="H27" s="32">
        <v>230.33303269999999</v>
      </c>
      <c r="I27" s="32">
        <v>223.68399563</v>
      </c>
      <c r="J27" s="32">
        <v>91.075758269999994</v>
      </c>
      <c r="K27" s="32">
        <v>175.34397625</v>
      </c>
      <c r="L27" s="32">
        <v>203.00932469999998</v>
      </c>
      <c r="M27" s="32">
        <v>204.98649237999999</v>
      </c>
      <c r="N27" s="32">
        <v>112.32982825999999</v>
      </c>
      <c r="O27" s="32">
        <v>193.97056996999996</v>
      </c>
      <c r="P27" s="32">
        <v>152.46735559999999</v>
      </c>
      <c r="Q27" s="32">
        <v>180.97120790999998</v>
      </c>
      <c r="R27" s="32">
        <v>95.138984879999995</v>
      </c>
      <c r="S27" s="32">
        <v>129.57419788999997</v>
      </c>
      <c r="T27" s="32">
        <v>133.95430097000002</v>
      </c>
      <c r="U27" s="32">
        <v>130.12101607</v>
      </c>
      <c r="V27" s="32">
        <v>37.455014679999998</v>
      </c>
      <c r="W27" s="32">
        <v>36.714429809999984</v>
      </c>
      <c r="X27" s="32">
        <v>144.18645475</v>
      </c>
      <c r="Y27" s="32">
        <v>120.68237317000001</v>
      </c>
      <c r="Z27" s="32">
        <v>114.4563</v>
      </c>
      <c r="AA27" s="32">
        <v>130.66854000000001</v>
      </c>
      <c r="AB27" s="32">
        <v>111.36</v>
      </c>
      <c r="AC27" s="32">
        <v>96.934554640000002</v>
      </c>
      <c r="AD27" s="32">
        <v>-15.58609452</v>
      </c>
      <c r="AE27" s="32">
        <v>114.40143475999997</v>
      </c>
      <c r="AF27" s="32">
        <v>116.26784424000002</v>
      </c>
      <c r="AG27" s="32">
        <v>113.70849100000001</v>
      </c>
      <c r="AH27" s="32">
        <v>53.659356000000002</v>
      </c>
      <c r="AI27" s="32">
        <v>24.860299999999995</v>
      </c>
      <c r="AJ27" s="40">
        <v>98.98</v>
      </c>
      <c r="AK27" s="40">
        <v>102.05</v>
      </c>
      <c r="AL27" s="40">
        <v>95.6</v>
      </c>
      <c r="AM27" s="40">
        <v>85</v>
      </c>
      <c r="AN27" s="40">
        <v>99.2</v>
      </c>
      <c r="AO27" s="40">
        <v>83.9</v>
      </c>
      <c r="AP27" s="170"/>
      <c r="AQ27" s="170"/>
      <c r="AR27" s="170"/>
      <c r="AS27" s="170"/>
      <c r="AT27" s="170"/>
      <c r="AU27" s="170"/>
      <c r="AV27" s="170"/>
      <c r="AW27" s="170"/>
      <c r="AX27" s="170"/>
      <c r="AY27" s="170"/>
      <c r="AZ27" s="170"/>
      <c r="BA27" s="170"/>
      <c r="BB27" s="170"/>
    </row>
    <row r="28" spans="2:54" ht="14.25" customHeight="1">
      <c r="B28" s="589" t="s">
        <v>199</v>
      </c>
      <c r="C28" s="130"/>
      <c r="D28" s="130"/>
      <c r="E28" s="130">
        <v>852.79143739999972</v>
      </c>
      <c r="F28" s="41">
        <v>800.37085953999963</v>
      </c>
      <c r="G28" s="41">
        <v>889.15949284999817</v>
      </c>
      <c r="H28" s="41">
        <v>875.93697500000042</v>
      </c>
      <c r="I28" s="41">
        <v>916.70779344000084</v>
      </c>
      <c r="J28" s="41">
        <v>867.21032305000108</v>
      </c>
      <c r="K28" s="41">
        <v>700.81431001000044</v>
      </c>
      <c r="L28" s="41">
        <v>1079.8251798399997</v>
      </c>
      <c r="M28" s="41">
        <v>715.85464786000125</v>
      </c>
      <c r="N28" s="41">
        <v>859.66753169999959</v>
      </c>
      <c r="O28" s="41">
        <v>573.71269321000045</v>
      </c>
      <c r="P28" s="41">
        <v>417.45422760999963</v>
      </c>
      <c r="Q28" s="41">
        <v>579.47075442000028</v>
      </c>
      <c r="R28" s="41">
        <v>651.78056992000029</v>
      </c>
      <c r="S28" s="41">
        <v>621.72933223000052</v>
      </c>
      <c r="T28" s="41">
        <v>440.98581888000018</v>
      </c>
      <c r="U28" s="41">
        <v>349.69070930000021</v>
      </c>
      <c r="V28" s="41">
        <v>535.69664267999929</v>
      </c>
      <c r="W28" s="41">
        <v>504.94355184999995</v>
      </c>
      <c r="X28" s="41">
        <v>561.42223784999987</v>
      </c>
      <c r="Y28" s="41">
        <v>515.95789824999974</v>
      </c>
      <c r="Z28" s="41">
        <v>439.33630000000011</v>
      </c>
      <c r="AA28" s="41">
        <v>466.33647999999994</v>
      </c>
      <c r="AB28" s="41">
        <v>437.9</v>
      </c>
      <c r="AC28" s="41">
        <v>437.85398513999996</v>
      </c>
      <c r="AD28" s="41">
        <v>266.41491593000001</v>
      </c>
      <c r="AE28" s="41">
        <v>291.48677683999989</v>
      </c>
      <c r="AF28" s="41">
        <v>409.28442015999985</v>
      </c>
      <c r="AG28" s="41">
        <v>470.82553570000027</v>
      </c>
      <c r="AH28" s="41">
        <v>756.56967929999973</v>
      </c>
      <c r="AI28" s="41">
        <v>321.80813815000039</v>
      </c>
      <c r="AJ28" s="42">
        <v>361.67</v>
      </c>
      <c r="AK28" s="42">
        <v>416.15</v>
      </c>
      <c r="AL28" s="42">
        <v>313.89999999999998</v>
      </c>
      <c r="AM28" s="42">
        <v>337</v>
      </c>
      <c r="AN28" s="42">
        <v>376.8</v>
      </c>
      <c r="AO28" s="42">
        <v>274</v>
      </c>
      <c r="AP28" s="170"/>
      <c r="AQ28" s="170"/>
      <c r="AR28" s="170"/>
      <c r="AS28" s="170"/>
      <c r="AT28" s="170"/>
      <c r="AU28" s="170"/>
      <c r="AV28" s="170"/>
      <c r="AW28" s="170"/>
      <c r="AX28" s="170"/>
      <c r="AY28" s="170"/>
      <c r="AZ28" s="170"/>
      <c r="BA28" s="170"/>
      <c r="BB28" s="170"/>
    </row>
    <row r="29" spans="2:54" ht="14.25" customHeight="1">
      <c r="B29" s="43"/>
      <c r="C29" s="131"/>
      <c r="D29" s="131"/>
      <c r="E29" s="131"/>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5"/>
      <c r="AO29" s="45"/>
    </row>
    <row r="30" spans="2:54" ht="14.25" customHeight="1">
      <c r="B30" s="43"/>
      <c r="C30" s="123" t="str">
        <f t="shared" ref="C30:D30" si="0">+C6</f>
        <v>4Q</v>
      </c>
      <c r="D30" s="123" t="str">
        <f t="shared" si="0"/>
        <v>3Q</v>
      </c>
      <c r="E30" s="123" t="s">
        <v>308</v>
      </c>
      <c r="F30" s="26" t="s">
        <v>309</v>
      </c>
      <c r="G30" s="26" t="s">
        <v>306</v>
      </c>
      <c r="H30" s="26" t="s">
        <v>307</v>
      </c>
      <c r="I30" s="26" t="s">
        <v>308</v>
      </c>
      <c r="J30" s="26" t="s">
        <v>309</v>
      </c>
      <c r="K30" s="26" t="s">
        <v>306</v>
      </c>
      <c r="L30" s="26" t="s">
        <v>307</v>
      </c>
      <c r="M30" s="26" t="s">
        <v>308</v>
      </c>
      <c r="N30" s="26" t="s">
        <v>309</v>
      </c>
      <c r="O30" s="26" t="s">
        <v>306</v>
      </c>
      <c r="P30" s="26" t="s">
        <v>307</v>
      </c>
      <c r="Q30" s="26" t="s">
        <v>308</v>
      </c>
      <c r="R30" s="26" t="s">
        <v>309</v>
      </c>
      <c r="S30" s="26" t="s">
        <v>306</v>
      </c>
      <c r="T30" s="26" t="s">
        <v>307</v>
      </c>
      <c r="U30" s="26" t="s">
        <v>308</v>
      </c>
      <c r="V30" s="26" t="s">
        <v>309</v>
      </c>
      <c r="W30" s="26" t="s">
        <v>306</v>
      </c>
      <c r="X30" s="26" t="s">
        <v>307</v>
      </c>
      <c r="Y30" s="26" t="s">
        <v>308</v>
      </c>
      <c r="Z30" s="26" t="s">
        <v>309</v>
      </c>
      <c r="AA30" s="26" t="s">
        <v>306</v>
      </c>
      <c r="AB30" s="26" t="s">
        <v>307</v>
      </c>
      <c r="AC30" s="26" t="s">
        <v>308</v>
      </c>
      <c r="AD30" s="26" t="s">
        <v>309</v>
      </c>
      <c r="AE30" s="26" t="s">
        <v>306</v>
      </c>
      <c r="AF30" s="26" t="s">
        <v>307</v>
      </c>
      <c r="AG30" s="26" t="s">
        <v>308</v>
      </c>
      <c r="AH30" s="26" t="s">
        <v>309</v>
      </c>
      <c r="AI30" s="26" t="s">
        <v>306</v>
      </c>
      <c r="AJ30" s="26" t="s">
        <v>307</v>
      </c>
      <c r="AK30" s="26" t="s">
        <v>308</v>
      </c>
      <c r="AL30" s="26" t="s">
        <v>309</v>
      </c>
      <c r="AM30" s="26" t="s">
        <v>306</v>
      </c>
      <c r="AN30" s="26" t="s">
        <v>307</v>
      </c>
      <c r="AO30" s="26" t="s">
        <v>308</v>
      </c>
    </row>
    <row r="31" spans="2:54" ht="14.25" customHeight="1">
      <c r="B31" s="46"/>
      <c r="C31" s="284">
        <f t="shared" ref="C31:D31" si="1">+C7</f>
        <v>2024</v>
      </c>
      <c r="D31" s="284">
        <f t="shared" si="1"/>
        <v>2024</v>
      </c>
      <c r="E31" s="284">
        <v>2026</v>
      </c>
      <c r="F31" s="28">
        <v>2026</v>
      </c>
      <c r="G31" s="28">
        <v>2025</v>
      </c>
      <c r="H31" s="28">
        <v>2025</v>
      </c>
      <c r="I31" s="28">
        <v>2025</v>
      </c>
      <c r="J31" s="28">
        <v>2025</v>
      </c>
      <c r="K31" s="28">
        <v>2024</v>
      </c>
      <c r="L31" s="28">
        <v>2024</v>
      </c>
      <c r="M31" s="28">
        <v>2024</v>
      </c>
      <c r="N31" s="28">
        <v>2024</v>
      </c>
      <c r="O31" s="28">
        <v>2023</v>
      </c>
      <c r="P31" s="28">
        <v>2023</v>
      </c>
      <c r="Q31" s="28">
        <v>2023</v>
      </c>
      <c r="R31" s="28">
        <v>2023</v>
      </c>
      <c r="S31" s="28">
        <v>2022</v>
      </c>
      <c r="T31" s="28">
        <v>2022</v>
      </c>
      <c r="U31" s="28">
        <v>2022</v>
      </c>
      <c r="V31" s="28">
        <v>2022</v>
      </c>
      <c r="W31" s="28">
        <v>2021</v>
      </c>
      <c r="X31" s="28">
        <v>2021</v>
      </c>
      <c r="Y31" s="28">
        <v>2021</v>
      </c>
      <c r="Z31" s="28">
        <v>2021</v>
      </c>
      <c r="AA31" s="28">
        <v>2020</v>
      </c>
      <c r="AB31" s="28">
        <v>2020</v>
      </c>
      <c r="AC31" s="28">
        <v>2020</v>
      </c>
      <c r="AD31" s="28">
        <v>2020</v>
      </c>
      <c r="AE31" s="28">
        <v>2019</v>
      </c>
      <c r="AF31" s="28">
        <v>2019</v>
      </c>
      <c r="AG31" s="28">
        <v>2019</v>
      </c>
      <c r="AH31" s="28">
        <v>2019</v>
      </c>
      <c r="AI31" s="28">
        <v>2018</v>
      </c>
      <c r="AJ31" s="28">
        <v>2018</v>
      </c>
      <c r="AK31" s="28">
        <v>2018</v>
      </c>
      <c r="AL31" s="28">
        <v>2018</v>
      </c>
      <c r="AM31" s="28">
        <v>2017</v>
      </c>
      <c r="AN31" s="28">
        <v>2017</v>
      </c>
      <c r="AO31" s="28">
        <v>2017</v>
      </c>
    </row>
    <row r="32" spans="2:54" ht="14.25" customHeight="1">
      <c r="B32" s="47" t="s">
        <v>328</v>
      </c>
      <c r="C32" s="258"/>
      <c r="D32" s="258"/>
      <c r="E32" s="258"/>
      <c r="F32" s="335"/>
      <c r="G32" s="335"/>
      <c r="H32" s="335"/>
      <c r="I32" s="335"/>
      <c r="J32" s="335"/>
      <c r="K32" s="335"/>
      <c r="L32" s="335"/>
      <c r="M32" s="335"/>
      <c r="N32" s="335"/>
      <c r="O32" s="335"/>
      <c r="P32" s="335"/>
      <c r="Q32" s="335"/>
      <c r="R32" s="335"/>
      <c r="S32" s="335"/>
      <c r="T32" s="335"/>
      <c r="U32" s="335"/>
      <c r="V32" s="335"/>
      <c r="W32" s="590"/>
      <c r="X32" s="590"/>
      <c r="Y32" s="590"/>
      <c r="Z32" s="590"/>
      <c r="AA32" s="590"/>
      <c r="AB32" s="590"/>
      <c r="AC32" s="590"/>
      <c r="AD32" s="590"/>
      <c r="AE32" s="590"/>
      <c r="AF32" s="590"/>
      <c r="AG32" s="590"/>
      <c r="AH32" s="590"/>
      <c r="AI32" s="590"/>
      <c r="AJ32" s="590"/>
      <c r="AK32" s="590"/>
      <c r="AL32" s="590"/>
      <c r="AM32" s="590"/>
      <c r="AN32" s="590"/>
      <c r="AO32" s="590"/>
    </row>
    <row r="33" spans="2:49" ht="14.25" customHeight="1">
      <c r="B33" s="48" t="s">
        <v>329</v>
      </c>
      <c r="C33" s="132"/>
      <c r="D33" s="132"/>
      <c r="E33" s="132">
        <v>0.13273586318457689</v>
      </c>
      <c r="F33" s="49">
        <v>0.12364412783013461</v>
      </c>
      <c r="G33" s="49">
        <v>0.13286137878932161</v>
      </c>
      <c r="H33" s="49">
        <v>0.13519964206623436</v>
      </c>
      <c r="I33" s="49">
        <v>0.14887133416787984</v>
      </c>
      <c r="J33" s="49">
        <v>0.14131091962111922</v>
      </c>
      <c r="K33" s="49">
        <v>0.11511256140215102</v>
      </c>
      <c r="L33" s="49">
        <v>0.20424506683175531</v>
      </c>
      <c r="M33" s="49">
        <v>0.14155367366737562</v>
      </c>
      <c r="N33" s="49">
        <v>0.17414575026257581</v>
      </c>
      <c r="O33" s="49">
        <v>0.11314422156553822</v>
      </c>
      <c r="P33" s="49">
        <v>8.3173223104257926E-2</v>
      </c>
      <c r="Q33" s="49">
        <v>0.12164685044205197</v>
      </c>
      <c r="R33" s="49">
        <v>0.13881237964986456</v>
      </c>
      <c r="S33" s="49">
        <v>0.12899607104822805</v>
      </c>
      <c r="T33" s="49">
        <v>9.4200412182896306E-2</v>
      </c>
      <c r="U33" s="49">
        <v>7.7325298508753332E-2</v>
      </c>
      <c r="V33" s="49">
        <v>0.12179218234762802</v>
      </c>
      <c r="W33" s="49">
        <v>0.11106240083304003</v>
      </c>
      <c r="X33" s="49">
        <v>0.12627171176606763</v>
      </c>
      <c r="Y33" s="49">
        <v>0.12099796987572883</v>
      </c>
      <c r="Z33" s="49">
        <v>0.10607723734774743</v>
      </c>
      <c r="AA33" s="49">
        <v>0.11276961958403126</v>
      </c>
      <c r="AB33" s="49">
        <v>0.1087</v>
      </c>
      <c r="AC33" s="49">
        <v>0.11336661784950267</v>
      </c>
      <c r="AD33" s="49">
        <v>6.8537182889276307E-2</v>
      </c>
      <c r="AE33" s="49">
        <v>7.3290211125240062E-2</v>
      </c>
      <c r="AF33" s="49">
        <v>0.10703313978547846</v>
      </c>
      <c r="AG33" s="49">
        <v>0.12832723401509039</v>
      </c>
      <c r="AH33" s="49">
        <v>0.21203709711880703</v>
      </c>
      <c r="AI33" s="49">
        <v>9.0811885264778805E-2</v>
      </c>
      <c r="AJ33" s="49">
        <v>0.10774679608251708</v>
      </c>
      <c r="AK33" s="49">
        <v>0.1292459749133735</v>
      </c>
      <c r="AL33" s="49">
        <v>9.9000000000000005E-2</v>
      </c>
      <c r="AM33" s="49">
        <v>0.104</v>
      </c>
      <c r="AN33" s="49">
        <v>0.11963768594542483</v>
      </c>
      <c r="AO33" s="49">
        <v>8.9898277387968142E-2</v>
      </c>
    </row>
    <row r="34" spans="2:49" ht="14.25" customHeight="1">
      <c r="B34" s="48" t="s">
        <v>330</v>
      </c>
      <c r="C34" s="133"/>
      <c r="D34" s="133"/>
      <c r="E34" s="133">
        <v>2.0252690893856878E-2</v>
      </c>
      <c r="F34" s="50">
        <v>2.107902585338027E-2</v>
      </c>
      <c r="G34" s="50">
        <v>2.1914357787418664E-2</v>
      </c>
      <c r="H34" s="50">
        <v>2.1918079971688865E-2</v>
      </c>
      <c r="I34" s="50">
        <v>2.1651992829906149E-2</v>
      </c>
      <c r="J34" s="50">
        <v>2.252504562933515E-2</v>
      </c>
      <c r="K34" s="50">
        <v>2.3057291423100677E-2</v>
      </c>
      <c r="L34" s="50">
        <v>2.150935421348606E-2</v>
      </c>
      <c r="M34" s="50">
        <v>2.1796671724670338E-2</v>
      </c>
      <c r="N34" s="50">
        <v>2.265650036447454E-2</v>
      </c>
      <c r="O34" s="50">
        <v>2.2714301620939521E-2</v>
      </c>
      <c r="P34" s="50">
        <v>2.1329840210225302E-2</v>
      </c>
      <c r="Q34" s="50">
        <v>1.9806316511146664E-2</v>
      </c>
      <c r="R34" s="50">
        <v>2.0431499116887464E-2</v>
      </c>
      <c r="S34" s="50">
        <v>1.8340701310087061E-2</v>
      </c>
      <c r="T34" s="50">
        <v>1.5977128123911312E-2</v>
      </c>
      <c r="U34" s="50">
        <v>1.5473047126303579E-2</v>
      </c>
      <c r="V34" s="50">
        <v>1.5043917953735938E-2</v>
      </c>
      <c r="W34" s="50">
        <v>1.4431735885386342E-2</v>
      </c>
      <c r="X34" s="50">
        <v>1.3884281489306692E-2</v>
      </c>
      <c r="Y34" s="50">
        <v>1.3967612988538627E-2</v>
      </c>
      <c r="Z34" s="50">
        <v>1.4355794184707626E-2</v>
      </c>
      <c r="AA34" s="50">
        <v>1.4812355949210472E-2</v>
      </c>
      <c r="AB34" s="50">
        <v>1.44E-2</v>
      </c>
      <c r="AC34" s="50">
        <v>1.3778899257049173E-2</v>
      </c>
      <c r="AD34" s="50">
        <v>1.7178223871760628E-2</v>
      </c>
      <c r="AE34" s="50">
        <v>1.7087571255849886E-2</v>
      </c>
      <c r="AF34" s="50">
        <v>1.6445913599537627E-2</v>
      </c>
      <c r="AG34" s="50">
        <v>1.6208759270006506E-2</v>
      </c>
      <c r="AH34" s="50">
        <v>1.649204876408205E-2</v>
      </c>
      <c r="AI34" s="50">
        <v>1.7643891844965856E-2</v>
      </c>
      <c r="AJ34" s="50">
        <v>1.725437806675021E-2</v>
      </c>
      <c r="AK34" s="50">
        <v>1.7546095743363091E-2</v>
      </c>
      <c r="AL34" s="50">
        <v>1.8100000000000002E-2</v>
      </c>
      <c r="AM34" s="50">
        <v>1.8499999999999999E-2</v>
      </c>
      <c r="AN34" s="50">
        <v>1.8482305724621995E-2</v>
      </c>
      <c r="AO34" s="50">
        <v>1.8816458079217023E-2</v>
      </c>
    </row>
    <row r="35" spans="2:49" ht="14.25" customHeight="1">
      <c r="B35" s="48" t="s">
        <v>331</v>
      </c>
      <c r="C35" s="132"/>
      <c r="D35" s="132"/>
      <c r="E35" s="132">
        <v>0.40912109943681729</v>
      </c>
      <c r="F35" s="49">
        <v>0.48847966268296233</v>
      </c>
      <c r="G35" s="49">
        <v>0.41199204446291121</v>
      </c>
      <c r="H35" s="49">
        <v>0.37193998039395121</v>
      </c>
      <c r="I35" s="49">
        <v>0.40766443304367228</v>
      </c>
      <c r="J35" s="49">
        <v>0.4162444564304964</v>
      </c>
      <c r="K35" s="49">
        <v>0.43358135221671473</v>
      </c>
      <c r="L35" s="49">
        <v>0.30046180626759972</v>
      </c>
      <c r="M35" s="49">
        <v>0.39857242948666138</v>
      </c>
      <c r="N35" s="49">
        <v>0.37335654034435439</v>
      </c>
      <c r="O35" s="49">
        <v>0.4241056416641078</v>
      </c>
      <c r="P35" s="49">
        <v>0.43098898964754256</v>
      </c>
      <c r="Q35" s="49">
        <v>0.38704050702778936</v>
      </c>
      <c r="R35" s="49">
        <v>0.39946831042453212</v>
      </c>
      <c r="S35" s="49">
        <v>0.38842118225130651</v>
      </c>
      <c r="T35" s="49">
        <v>0.455106592165609</v>
      </c>
      <c r="U35" s="49">
        <v>0.55277404548151854</v>
      </c>
      <c r="V35" s="49">
        <v>0.46593356316209006</v>
      </c>
      <c r="W35" s="49">
        <v>0.48254718549210424</v>
      </c>
      <c r="X35" s="49">
        <v>0.40689686639605893</v>
      </c>
      <c r="Y35" s="49">
        <v>0.43158716048733675</v>
      </c>
      <c r="Z35" s="49">
        <v>0.47484561420553012</v>
      </c>
      <c r="AA35" s="49">
        <v>0.45704710168491269</v>
      </c>
      <c r="AB35" s="49">
        <v>0.4385</v>
      </c>
      <c r="AC35" s="49">
        <v>0.40182756027840216</v>
      </c>
      <c r="AD35" s="49">
        <v>0.54740698267543042</v>
      </c>
      <c r="AE35" s="49">
        <v>0.52746242749651939</v>
      </c>
      <c r="AF35" s="49">
        <v>0.45406453985831935</v>
      </c>
      <c r="AG35" s="49">
        <v>0.4522640285694251</v>
      </c>
      <c r="AH35" s="49">
        <v>0.38842853355704376</v>
      </c>
      <c r="AI35" s="49">
        <v>0.58558323526902667</v>
      </c>
      <c r="AJ35" s="49">
        <v>0.49160560668880687</v>
      </c>
      <c r="AK35" s="49">
        <v>0.4764039777931286</v>
      </c>
      <c r="AL35" s="49">
        <v>0.51967592592592593</v>
      </c>
      <c r="AM35" s="49">
        <v>0.57399999999999995</v>
      </c>
      <c r="AN35" s="49">
        <v>0.46874258094775179</v>
      </c>
      <c r="AO35" s="49">
        <v>0.56834671267374404</v>
      </c>
    </row>
    <row r="36" spans="2:49" ht="14.25" customHeight="1">
      <c r="B36" s="48" t="s">
        <v>883</v>
      </c>
      <c r="C36" s="132"/>
      <c r="D36" s="132"/>
      <c r="E36" s="132">
        <v>0.37995014697960233</v>
      </c>
      <c r="F36" s="49">
        <v>0.48248636801814609</v>
      </c>
      <c r="G36" s="49">
        <v>0.39783228012627497</v>
      </c>
      <c r="H36" s="49">
        <v>0.36626107322219831</v>
      </c>
      <c r="I36" s="49">
        <v>0.39472363192883508</v>
      </c>
      <c r="J36" s="49">
        <v>0.41518225466538689</v>
      </c>
      <c r="K36" s="49">
        <v>0.42490747420492486</v>
      </c>
      <c r="L36" s="49">
        <v>0.29829541262237408</v>
      </c>
      <c r="M36" s="49">
        <v>0.3976274886341416</v>
      </c>
      <c r="N36" s="49">
        <v>0.35719331573309748</v>
      </c>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row>
    <row r="37" spans="2:49" ht="14.25" customHeight="1">
      <c r="B37" s="51" t="s">
        <v>332</v>
      </c>
      <c r="C37" s="134"/>
      <c r="D37" s="134"/>
      <c r="E37" s="134"/>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row>
    <row r="38" spans="2:49" ht="14.25" customHeight="1">
      <c r="B38" s="29" t="s">
        <v>216</v>
      </c>
      <c r="C38" s="122"/>
      <c r="D38" s="122"/>
      <c r="E38" s="122">
        <v>164441.76359414891</v>
      </c>
      <c r="F38" s="30">
        <v>163026.59277181001</v>
      </c>
      <c r="G38" s="30">
        <v>160966.61193861128</v>
      </c>
      <c r="H38" s="30">
        <v>160653.43</v>
      </c>
      <c r="I38" s="30">
        <v>158261.5120512101</v>
      </c>
      <c r="J38" s="30">
        <v>158953.78</v>
      </c>
      <c r="K38" s="30">
        <v>159357.73713387991</v>
      </c>
      <c r="L38" s="30">
        <v>138558.47607403001</v>
      </c>
      <c r="M38" s="30">
        <v>138508.79931744994</v>
      </c>
      <c r="N38" s="30">
        <v>134464.84167147998</v>
      </c>
      <c r="O38" s="30">
        <v>133680.77901379997</v>
      </c>
      <c r="P38" s="30">
        <v>132726.24851072973</v>
      </c>
      <c r="Q38" s="30">
        <v>130814.26414567999</v>
      </c>
      <c r="R38" s="30">
        <v>127895.85782498002</v>
      </c>
      <c r="S38" s="30">
        <v>130850.89922363999</v>
      </c>
      <c r="T38" s="30">
        <v>130408.67157912999</v>
      </c>
      <c r="U38" s="30">
        <v>128943.31964875996</v>
      </c>
      <c r="V38" s="30">
        <v>124052.51733626999</v>
      </c>
      <c r="W38" s="30">
        <v>121283.85827932002</v>
      </c>
      <c r="X38" s="30">
        <v>119510.62946618006</v>
      </c>
      <c r="Y38" s="30">
        <v>118131.69884341676</v>
      </c>
      <c r="Z38" s="30">
        <v>114037.49212344014</v>
      </c>
      <c r="AA38" s="30">
        <v>113368.40780000002</v>
      </c>
      <c r="AB38" s="30">
        <v>113623.98480000001</v>
      </c>
      <c r="AC38" s="30">
        <v>112381.12907763624</v>
      </c>
      <c r="AD38" s="30">
        <v>108810.93195658</v>
      </c>
      <c r="AE38" s="30">
        <v>107035.45492119202</v>
      </c>
      <c r="AF38" s="30">
        <v>104037.30788707999</v>
      </c>
      <c r="AG38" s="30">
        <v>101668.24776078029</v>
      </c>
      <c r="AH38" s="30">
        <v>98744.151407699988</v>
      </c>
      <c r="AI38" s="30">
        <v>98940.269777329799</v>
      </c>
      <c r="AJ38" s="30">
        <v>98258.985487460028</v>
      </c>
      <c r="AK38" s="53">
        <v>96039.576516000001</v>
      </c>
      <c r="AL38" s="53">
        <v>92817.744119980198</v>
      </c>
      <c r="AM38" s="53">
        <v>90460</v>
      </c>
      <c r="AN38" s="53">
        <v>88945.039514610005</v>
      </c>
      <c r="AO38" s="53">
        <v>87527.837190519887</v>
      </c>
      <c r="AP38" s="170"/>
      <c r="AQ38" s="170"/>
      <c r="AR38" s="170"/>
      <c r="AS38" s="170"/>
      <c r="AT38" s="170"/>
      <c r="AU38" s="170"/>
      <c r="AV38" s="170"/>
      <c r="AW38" s="170"/>
    </row>
    <row r="39" spans="2:49" ht="14.25" customHeight="1">
      <c r="B39" s="29" t="s">
        <v>333</v>
      </c>
      <c r="C39" s="122"/>
      <c r="D39" s="122"/>
      <c r="E39" s="122">
        <v>244131.65259414891</v>
      </c>
      <c r="F39" s="30">
        <v>240693.92777181001</v>
      </c>
      <c r="G39" s="30">
        <v>238513.75093861128</v>
      </c>
      <c r="H39" s="30">
        <v>238359.43</v>
      </c>
      <c r="I39" s="30">
        <v>235727.5120512101</v>
      </c>
      <c r="J39" s="30">
        <v>232497.78</v>
      </c>
      <c r="K39" s="30">
        <v>231167.87266174992</v>
      </c>
      <c r="L39" s="30">
        <v>205820.07316812003</v>
      </c>
      <c r="M39" s="30">
        <v>203649.48388524994</v>
      </c>
      <c r="N39" s="30">
        <v>199408.18229103996</v>
      </c>
      <c r="O39" s="30">
        <v>198644.86696453998</v>
      </c>
      <c r="P39" s="30">
        <v>196858.04159684974</v>
      </c>
      <c r="Q39" s="30">
        <v>194109.59400007996</v>
      </c>
      <c r="R39" s="30">
        <v>190287.29349999997</v>
      </c>
      <c r="S39" s="30">
        <v>188728.94554399999</v>
      </c>
      <c r="T39" s="30">
        <v>186699.84668592998</v>
      </c>
      <c r="U39" s="30">
        <v>183345.72237912996</v>
      </c>
      <c r="V39" s="30">
        <v>177830.73257312999</v>
      </c>
      <c r="W39" s="30">
        <v>173699.77755162001</v>
      </c>
      <c r="X39" s="30">
        <v>170369.04129155006</v>
      </c>
      <c r="Y39" s="30">
        <v>167290.09909082673</v>
      </c>
      <c r="Z39" s="30">
        <v>162567.03839951014</v>
      </c>
      <c r="AA39" s="30">
        <v>161258.65030000001</v>
      </c>
      <c r="AB39" s="30">
        <v>160992.7836</v>
      </c>
      <c r="AC39" s="30">
        <v>157956.06740085623</v>
      </c>
      <c r="AD39" s="30">
        <v>153845.74316593996</v>
      </c>
      <c r="AE39" s="30">
        <v>150688.15955793203</v>
      </c>
      <c r="AF39" s="30">
        <v>147309.94290146002</v>
      </c>
      <c r="AG39" s="30">
        <v>144336.62376078026</v>
      </c>
      <c r="AH39" s="30">
        <v>141078.62044130999</v>
      </c>
      <c r="AI39" s="30">
        <v>140165.15885532982</v>
      </c>
      <c r="AJ39" s="30">
        <v>138152.57848746004</v>
      </c>
      <c r="AK39" s="53">
        <v>135494.81651599999</v>
      </c>
      <c r="AL39" s="53">
        <v>132432.8281199802</v>
      </c>
      <c r="AM39" s="53">
        <v>129535</v>
      </c>
      <c r="AN39" s="53">
        <v>126919.03735160999</v>
      </c>
      <c r="AO39" s="53">
        <v>124393.18279451989</v>
      </c>
      <c r="AP39" s="170"/>
      <c r="AQ39" s="170"/>
      <c r="AR39" s="170"/>
      <c r="AS39" s="170"/>
      <c r="AT39" s="170"/>
      <c r="AU39" s="170"/>
      <c r="AV39" s="170"/>
      <c r="AW39" s="170"/>
    </row>
    <row r="40" spans="2:49" ht="14.25" customHeight="1">
      <c r="B40" s="29" t="s">
        <v>334</v>
      </c>
      <c r="C40" s="135"/>
      <c r="D40" s="135"/>
      <c r="E40" s="135">
        <v>3.9066857238554069E-2</v>
      </c>
      <c r="F40" s="54">
        <v>2.5622622952470933E-2</v>
      </c>
      <c r="G40" s="54">
        <v>1.0095994293516607E-2</v>
      </c>
      <c r="H40" s="54">
        <v>0.15946302638436158</v>
      </c>
      <c r="I40" s="54">
        <v>0.1426098040781415</v>
      </c>
      <c r="J40" s="54">
        <v>0.18212149751643314</v>
      </c>
      <c r="K40" s="54">
        <v>0.19207666434550993</v>
      </c>
      <c r="L40" s="54">
        <v>4.394177963094318E-2</v>
      </c>
      <c r="M40" s="54">
        <v>5.8820306959805321E-2</v>
      </c>
      <c r="N40" s="54">
        <v>5.1361974955352621E-2</v>
      </c>
      <c r="O40" s="54">
        <v>2.1626750805306804E-2</v>
      </c>
      <c r="P40" s="54">
        <v>1.7771647418350252E-2</v>
      </c>
      <c r="Q40" s="54">
        <v>1.4509821074999905E-2</v>
      </c>
      <c r="R40" s="54">
        <v>3.098155983640271E-2</v>
      </c>
      <c r="S40" s="54">
        <v>9.4885385056289018E-2</v>
      </c>
      <c r="T40" s="54">
        <v>9.1185077395320419E-2</v>
      </c>
      <c r="U40" s="54">
        <v>9.1523698808731707E-2</v>
      </c>
      <c r="V40" s="54">
        <v>8.7822692166565269E-2</v>
      </c>
      <c r="W40" s="54">
        <v>6.9821246717221591E-2</v>
      </c>
      <c r="X40" s="54">
        <v>5.1808116715336833E-2</v>
      </c>
      <c r="Y40" s="54">
        <v>5.1170243732004586E-2</v>
      </c>
      <c r="Z40" s="54">
        <v>4.8033410548728284E-2</v>
      </c>
      <c r="AA40" s="54">
        <v>5.9170952007556843E-2</v>
      </c>
      <c r="AB40" s="54">
        <v>9.2100000000000001E-2</v>
      </c>
      <c r="AC40" s="54">
        <v>0.10536960144140514</v>
      </c>
      <c r="AD40" s="54">
        <v>0.10194811951257508</v>
      </c>
      <c r="AE40" s="54">
        <v>8.1818911168130615E-2</v>
      </c>
      <c r="AF40" s="54">
        <v>5.8807063506241937E-2</v>
      </c>
      <c r="AG40" s="54">
        <v>5.860819240917424E-2</v>
      </c>
      <c r="AH40" s="54">
        <v>6.3849938865774003E-2</v>
      </c>
      <c r="AI40" s="54">
        <v>9.3744280600519717E-2</v>
      </c>
      <c r="AJ40" s="54">
        <v>0.10471574383099942</v>
      </c>
      <c r="AK40" s="55">
        <v>9.7246083059870439E-2</v>
      </c>
      <c r="AL40" s="55">
        <v>9.2999999999999999E-2</v>
      </c>
      <c r="AM40" s="55">
        <v>9.0999999999999998E-2</v>
      </c>
      <c r="AN40" s="55">
        <v>9.3550697287916859E-2</v>
      </c>
      <c r="AO40" s="55">
        <v>0.10395072510304325</v>
      </c>
      <c r="AP40" s="170"/>
      <c r="AQ40" s="170"/>
      <c r="AR40" s="170"/>
      <c r="AS40" s="170"/>
      <c r="AT40" s="170"/>
      <c r="AU40" s="170"/>
      <c r="AV40" s="170"/>
      <c r="AW40" s="170"/>
    </row>
    <row r="41" spans="2:49" ht="14.25" customHeight="1">
      <c r="B41" s="29" t="s">
        <v>335</v>
      </c>
      <c r="C41" s="135"/>
      <c r="D41" s="135"/>
      <c r="E41" s="135">
        <v>3.5662619695942178E-2</v>
      </c>
      <c r="F41" s="54">
        <v>3.5252585086231823E-2</v>
      </c>
      <c r="G41" s="54">
        <v>3.1777245653897661E-2</v>
      </c>
      <c r="H41" s="54">
        <v>0.15809612896843564</v>
      </c>
      <c r="I41" s="54">
        <v>0.15751588245632442</v>
      </c>
      <c r="J41" s="54">
        <v>0.16593901678851447</v>
      </c>
      <c r="K41" s="54">
        <v>0.16372436999852411</v>
      </c>
      <c r="L41" s="54">
        <v>4.552535166241186E-2</v>
      </c>
      <c r="M41" s="54">
        <v>4.9146926169790703E-2</v>
      </c>
      <c r="N41" s="54">
        <v>4.7932200954027414E-2</v>
      </c>
      <c r="O41" s="54">
        <v>5.2540543751558276E-2</v>
      </c>
      <c r="P41" s="54">
        <v>5.4409230062240313E-2</v>
      </c>
      <c r="Q41" s="54">
        <v>5.8708059731505564E-2</v>
      </c>
      <c r="R41" s="54">
        <v>7.0047290176614554E-2</v>
      </c>
      <c r="S41" s="54">
        <v>0.10776277819182908</v>
      </c>
      <c r="T41" s="54">
        <v>9.5852786421555244E-2</v>
      </c>
      <c r="U41" s="54">
        <v>9.5976112931560581E-2</v>
      </c>
      <c r="V41" s="54">
        <v>9.3892027440023132E-2</v>
      </c>
      <c r="W41" s="54">
        <v>7.7150595151628171E-2</v>
      </c>
      <c r="X41" s="54">
        <v>5.824023587818776E-2</v>
      </c>
      <c r="Y41" s="54">
        <v>5.9092580890120941E-2</v>
      </c>
      <c r="Z41" s="54">
        <v>5.668857034388846E-2</v>
      </c>
      <c r="AA41" s="54">
        <v>7.0151051489420926E-2</v>
      </c>
      <c r="AB41" s="54">
        <v>9.2899999999999996E-2</v>
      </c>
      <c r="AC41" s="54">
        <v>9.4357938691501733E-2</v>
      </c>
      <c r="AD41" s="54">
        <v>9.0496509568161035E-2</v>
      </c>
      <c r="AE41" s="54">
        <v>7.5075723443251863E-2</v>
      </c>
      <c r="AF41" s="54">
        <v>6.6284426351341574E-2</v>
      </c>
      <c r="AG41" s="54">
        <v>6.5279530717618911E-2</v>
      </c>
      <c r="AH41" s="54">
        <v>6.5284359203572701E-2</v>
      </c>
      <c r="AI41" s="54">
        <v>8.206336534118619E-2</v>
      </c>
      <c r="AJ41" s="54">
        <v>8.850818467763745E-2</v>
      </c>
      <c r="AK41" s="55">
        <v>8.9246319388888426E-2</v>
      </c>
      <c r="AL41" s="55">
        <v>8.7999999999999995E-2</v>
      </c>
      <c r="AM41" s="55">
        <v>8.4000000000000005E-2</v>
      </c>
      <c r="AN41" s="55">
        <v>7.9014132638554668E-2</v>
      </c>
      <c r="AO41" s="55">
        <v>7.9577022100603079E-2</v>
      </c>
      <c r="AP41" s="170"/>
      <c r="AQ41" s="170"/>
      <c r="AR41" s="170"/>
      <c r="AS41" s="170"/>
      <c r="AT41" s="170"/>
      <c r="AU41" s="170"/>
      <c r="AV41" s="170"/>
      <c r="AW41" s="170"/>
    </row>
    <row r="42" spans="2:49" ht="14.25" customHeight="1">
      <c r="B42" s="29" t="s">
        <v>336</v>
      </c>
      <c r="C42" s="135"/>
      <c r="D42" s="135"/>
      <c r="E42" s="135">
        <v>8.6806133789456563E-3</v>
      </c>
      <c r="F42" s="54">
        <v>1.2794903790224632E-2</v>
      </c>
      <c r="G42" s="54">
        <v>1.9494257832608497E-3</v>
      </c>
      <c r="H42" s="54">
        <v>1.5129313661980559E-2</v>
      </c>
      <c r="I42" s="54">
        <v>-4.3551524775937711E-3</v>
      </c>
      <c r="J42" s="54">
        <v>-2.5349075679993449E-3</v>
      </c>
      <c r="K42" s="54">
        <v>0.15011179141965392</v>
      </c>
      <c r="L42" s="54">
        <v>3.5865415644975585E-4</v>
      </c>
      <c r="M42" s="54">
        <v>3.0074461068790193E-2</v>
      </c>
      <c r="N42" s="54">
        <v>5.8651861805734118E-3</v>
      </c>
      <c r="O42" s="54">
        <v>7.1917236701908305E-3</v>
      </c>
      <c r="P42" s="54">
        <v>1.4616023547099344E-2</v>
      </c>
      <c r="Q42" s="54">
        <v>2.2818614850636409E-2</v>
      </c>
      <c r="R42" s="54">
        <v>-2.258327161825191E-2</v>
      </c>
      <c r="S42" s="54">
        <v>3.3910907852601202E-3</v>
      </c>
      <c r="T42" s="54">
        <v>1.1364310569649039E-2</v>
      </c>
      <c r="U42" s="54">
        <v>3.9425256476113724E-2</v>
      </c>
      <c r="V42" s="54">
        <v>2.2827926949468225E-2</v>
      </c>
      <c r="W42" s="54">
        <v>1.4837415057225245E-2</v>
      </c>
      <c r="X42" s="54">
        <v>1.1672824790161407E-2</v>
      </c>
      <c r="Y42" s="54">
        <v>3.5902286552784268E-2</v>
      </c>
      <c r="Z42" s="54">
        <v>5.9018586961236963E-3</v>
      </c>
      <c r="AA42" s="54">
        <v>-2.2493226271711464E-3</v>
      </c>
      <c r="AB42" s="54">
        <v>1.11E-2</v>
      </c>
      <c r="AC42" s="54">
        <v>3.2811015004272859E-2</v>
      </c>
      <c r="AD42" s="54">
        <v>1.6587746898401257E-2</v>
      </c>
      <c r="AE42" s="54">
        <v>2.8817998994804528E-2</v>
      </c>
      <c r="AF42" s="54">
        <v>2.330186836576531E-2</v>
      </c>
      <c r="AG42" s="54">
        <v>2.9612856168130364E-2</v>
      </c>
      <c r="AH42" s="54">
        <v>-1.9821895581160209E-3</v>
      </c>
      <c r="AI42" s="54">
        <v>6.9335571346471614E-3</v>
      </c>
      <c r="AJ42" s="54">
        <v>2.31093165127636E-2</v>
      </c>
      <c r="AK42" s="55">
        <v>3.4711384407868362E-2</v>
      </c>
      <c r="AL42" s="55">
        <v>2.6063941189257145E-2</v>
      </c>
      <c r="AM42" s="55">
        <v>1.7032546094278178E-2</v>
      </c>
      <c r="AN42" s="55">
        <v>1.6191446853705882E-2</v>
      </c>
      <c r="AO42" s="55">
        <v>3.0934832551656521E-2</v>
      </c>
      <c r="AP42" s="170"/>
      <c r="AQ42" s="170"/>
      <c r="AR42" s="170"/>
      <c r="AS42" s="170"/>
      <c r="AT42" s="170"/>
      <c r="AU42" s="170"/>
      <c r="AV42" s="170"/>
      <c r="AW42" s="170"/>
    </row>
    <row r="43" spans="2:49" ht="14.25" customHeight="1">
      <c r="B43" s="29" t="s">
        <v>337</v>
      </c>
      <c r="C43" s="135"/>
      <c r="D43" s="135"/>
      <c r="E43" s="135">
        <v>1.4282557329813761E-2</v>
      </c>
      <c r="F43" s="54">
        <v>9.1388855003109448E-3</v>
      </c>
      <c r="G43" s="54">
        <v>6.4742955045371531E-4</v>
      </c>
      <c r="H43" s="54">
        <v>1.1175523861374215E-2</v>
      </c>
      <c r="I43" s="54">
        <v>1.3891453291339451E-2</v>
      </c>
      <c r="J43" s="54">
        <v>5.7529938002933712E-3</v>
      </c>
      <c r="K43" s="54">
        <v>0.12315513790010679</v>
      </c>
      <c r="L43" s="54">
        <v>1.0658457077618477E-2</v>
      </c>
      <c r="M43" s="54">
        <v>2.1269446145493198E-2</v>
      </c>
      <c r="N43" s="54">
        <v>3.8426128908544133E-3</v>
      </c>
      <c r="O43" s="54">
        <v>9.0767202253769774E-3</v>
      </c>
      <c r="P43" s="54">
        <v>1.4159256841105083E-2</v>
      </c>
      <c r="Q43" s="54">
        <v>2.008699808471448E-2</v>
      </c>
      <c r="R43" s="54">
        <v>8.2570691607910529E-3</v>
      </c>
      <c r="S43" s="54">
        <v>1.0868240623054248E-2</v>
      </c>
      <c r="T43" s="54">
        <v>1.8293987245932231E-2</v>
      </c>
      <c r="U43" s="54">
        <v>3.1012579919120764E-2</v>
      </c>
      <c r="V43" s="54">
        <v>2.3782154932710631E-2</v>
      </c>
      <c r="W43" s="54">
        <v>1.9550126213189856E-2</v>
      </c>
      <c r="X43" s="54">
        <v>1.8404808278891016E-2</v>
      </c>
      <c r="Y43" s="54">
        <v>2.9053003227564655E-2</v>
      </c>
      <c r="Z43" s="54">
        <v>8.1135994693992686E-3</v>
      </c>
      <c r="AA43" s="54">
        <v>1.6514199832742271E-3</v>
      </c>
      <c r="AB43" s="54">
        <v>1.9199999999999998E-2</v>
      </c>
      <c r="AC43" s="54">
        <v>2.6717178846364487E-2</v>
      </c>
      <c r="AD43" s="54">
        <v>2.0954424138374339E-2</v>
      </c>
      <c r="AE43" s="54">
        <v>2.293271309413103E-2</v>
      </c>
      <c r="AF43" s="54">
        <v>2.059989393688233E-2</v>
      </c>
      <c r="AG43" s="54">
        <v>2.309352975864698E-2</v>
      </c>
      <c r="AH43" s="54">
        <v>6.5170374252776497E-3</v>
      </c>
      <c r="AI43" s="54">
        <v>1.4567808939248028E-2</v>
      </c>
      <c r="AJ43" s="54">
        <v>1.9615229864872408E-2</v>
      </c>
      <c r="AK43" s="55">
        <v>2.3121067785743632E-2</v>
      </c>
      <c r="AL43" s="55">
        <v>2.2371004901997171E-2</v>
      </c>
      <c r="AM43" s="55">
        <v>2.0611270798902126E-2</v>
      </c>
      <c r="AN43" s="55">
        <v>2.0305409833129451E-2</v>
      </c>
      <c r="AO43" s="55">
        <v>2.2117824378414142E-2</v>
      </c>
      <c r="AP43" s="170"/>
      <c r="AQ43" s="170"/>
      <c r="AR43" s="170"/>
      <c r="AS43" s="170"/>
      <c r="AT43" s="170"/>
      <c r="AU43" s="170"/>
      <c r="AV43" s="170"/>
      <c r="AW43" s="170"/>
    </row>
    <row r="44" spans="2:49" ht="14.25" customHeight="1">
      <c r="B44" s="29" t="s">
        <v>338</v>
      </c>
      <c r="C44" s="122"/>
      <c r="D44" s="122"/>
      <c r="E44" s="122">
        <v>142837.54756986999</v>
      </c>
      <c r="F44" s="30">
        <v>137184.69427909004</v>
      </c>
      <c r="G44" s="30">
        <v>135233.91164263999</v>
      </c>
      <c r="H44" s="30">
        <v>135682.55283923002</v>
      </c>
      <c r="I44" s="30">
        <v>138412.70978587997</v>
      </c>
      <c r="J44" s="30">
        <v>131267.45266417996</v>
      </c>
      <c r="K44" s="30">
        <v>128269.52919561</v>
      </c>
      <c r="L44" s="30">
        <v>114160.60486932001</v>
      </c>
      <c r="M44" s="30">
        <v>115358.89544309997</v>
      </c>
      <c r="N44" s="30">
        <v>108192.96321607003</v>
      </c>
      <c r="O44" s="30">
        <v>106534.51756375995</v>
      </c>
      <c r="P44" s="30">
        <v>103879.94605184002</v>
      </c>
      <c r="Q44" s="30">
        <v>105881.11059816999</v>
      </c>
      <c r="R44" s="30">
        <v>100400.10823998001</v>
      </c>
      <c r="S44" s="30">
        <v>98812.723648290004</v>
      </c>
      <c r="T44" s="30">
        <v>98895.766511569978</v>
      </c>
      <c r="U44" s="30">
        <v>100005.10316021</v>
      </c>
      <c r="V44" s="30">
        <v>93924.343945789995</v>
      </c>
      <c r="W44" s="30">
        <v>92177.839224470023</v>
      </c>
      <c r="X44" s="30">
        <v>91265.364921159984</v>
      </c>
      <c r="Y44" s="30">
        <v>92550.731135340044</v>
      </c>
      <c r="Z44" s="30">
        <v>87476.178799999994</v>
      </c>
      <c r="AA44" s="30">
        <v>85613.011799999993</v>
      </c>
      <c r="AB44" s="30">
        <v>85495.609500000006</v>
      </c>
      <c r="AC44" s="30">
        <v>85481.013749749996</v>
      </c>
      <c r="AD44" s="30">
        <v>79901.205413660005</v>
      </c>
      <c r="AE44" s="30">
        <v>78493.732629149992</v>
      </c>
      <c r="AF44" s="30">
        <v>76866.417997609999</v>
      </c>
      <c r="AG44" s="30">
        <v>77352.269637999998</v>
      </c>
      <c r="AH44" s="30">
        <v>72377.261180020068</v>
      </c>
      <c r="AI44" s="30">
        <v>71496.705265899989</v>
      </c>
      <c r="AJ44" s="30">
        <v>70251.127166959704</v>
      </c>
      <c r="AK44" s="53">
        <v>70644.658796999996</v>
      </c>
      <c r="AL44" s="53">
        <v>66109.582498999996</v>
      </c>
      <c r="AM44" s="53">
        <v>65985</v>
      </c>
      <c r="AN44" s="53">
        <v>65267.820076999997</v>
      </c>
      <c r="AO44" s="53">
        <v>66652.514345999996</v>
      </c>
      <c r="AP44" s="170"/>
      <c r="AQ44" s="170"/>
      <c r="AR44" s="170"/>
      <c r="AS44" s="170"/>
      <c r="AT44" s="170"/>
      <c r="AU44" s="170"/>
      <c r="AV44" s="170"/>
      <c r="AW44" s="170"/>
    </row>
    <row r="45" spans="2:49" ht="14.25" customHeight="1">
      <c r="B45" s="29" t="s">
        <v>339</v>
      </c>
      <c r="C45" s="135"/>
      <c r="D45" s="135"/>
      <c r="E45" s="135">
        <v>0.86862086885908563</v>
      </c>
      <c r="F45" s="54">
        <v>0.84148660624410432</v>
      </c>
      <c r="G45" s="54">
        <v>0.84013641098574454</v>
      </c>
      <c r="H45" s="54">
        <v>0.84456679723072225</v>
      </c>
      <c r="I45" s="54">
        <v>0.87458225308180126</v>
      </c>
      <c r="J45" s="54">
        <v>0.82582152286142529</v>
      </c>
      <c r="K45" s="54">
        <v>0.80491560373907645</v>
      </c>
      <c r="L45" s="54">
        <v>0.82391642939494714</v>
      </c>
      <c r="M45" s="54">
        <v>0.83286329829996986</v>
      </c>
      <c r="N45" s="54">
        <v>0.80461897601756349</v>
      </c>
      <c r="O45" s="54">
        <v>0.79693220184453228</v>
      </c>
      <c r="P45" s="54">
        <v>0.78266316736468489</v>
      </c>
      <c r="Q45" s="54">
        <v>0.80940034551779894</v>
      </c>
      <c r="R45" s="54">
        <v>0.78501454188902065</v>
      </c>
      <c r="S45" s="54">
        <v>0.75515509816563908</v>
      </c>
      <c r="T45" s="54">
        <v>0.75835268708769521</v>
      </c>
      <c r="U45" s="54">
        <v>0.77557413158450306</v>
      </c>
      <c r="V45" s="54">
        <v>0.75713372015812186</v>
      </c>
      <c r="W45" s="54">
        <v>0.76001737190931007</v>
      </c>
      <c r="X45" s="54">
        <v>0.7636589760159106</v>
      </c>
      <c r="Y45" s="54">
        <v>0.78345382349927761</v>
      </c>
      <c r="Z45" s="54">
        <v>0.76708262494330559</v>
      </c>
      <c r="AA45" s="54">
        <v>0.75517521557712108</v>
      </c>
      <c r="AB45" s="54">
        <v>0.75239999999999996</v>
      </c>
      <c r="AC45" s="54">
        <v>0.76063494335154047</v>
      </c>
      <c r="AD45" s="54">
        <v>0.73431229727490843</v>
      </c>
      <c r="AE45" s="54">
        <v>0.7333432897252905</v>
      </c>
      <c r="AF45" s="54">
        <v>0.73883513096128228</v>
      </c>
      <c r="AG45" s="54">
        <v>0.76083016420235328</v>
      </c>
      <c r="AH45" s="54">
        <v>0.73297770195203837</v>
      </c>
      <c r="AI45" s="54">
        <v>0.72262492741132633</v>
      </c>
      <c r="AJ45" s="54">
        <v>0.71495880828044234</v>
      </c>
      <c r="AK45" s="55">
        <v>0.71225155411603103</v>
      </c>
      <c r="AL45" s="55">
        <v>0.71225155411603103</v>
      </c>
      <c r="AM45" s="55">
        <v>0.72899999999999998</v>
      </c>
      <c r="AN45" s="55">
        <v>0.73379943876779308</v>
      </c>
      <c r="AO45" s="55">
        <v>0.76150075776371529</v>
      </c>
      <c r="AP45" s="170"/>
      <c r="AQ45" s="170"/>
      <c r="AR45" s="170"/>
      <c r="AS45" s="170"/>
      <c r="AT45" s="170"/>
      <c r="AU45" s="170"/>
      <c r="AV45" s="170"/>
      <c r="AW45" s="170"/>
    </row>
    <row r="46" spans="2:49" ht="14.25" customHeight="1">
      <c r="B46" s="29" t="s">
        <v>340</v>
      </c>
      <c r="C46" s="135"/>
      <c r="D46" s="135"/>
      <c r="E46" s="135">
        <v>0.58508409725684773</v>
      </c>
      <c r="F46" s="54">
        <v>0.56995494464300755</v>
      </c>
      <c r="G46" s="54">
        <v>0.56698580736104609</v>
      </c>
      <c r="H46" s="54">
        <v>0.56923509524766869</v>
      </c>
      <c r="I46" s="54">
        <v>0.58717248818971457</v>
      </c>
      <c r="J46" s="54">
        <v>0.56459658524128686</v>
      </c>
      <c r="K46" s="54">
        <v>0.55487610678191812</v>
      </c>
      <c r="L46" s="54">
        <v>0.55466215278268893</v>
      </c>
      <c r="M46" s="54">
        <v>0.56645807905951318</v>
      </c>
      <c r="N46" s="54">
        <v>0.54257032972779606</v>
      </c>
      <c r="O46" s="54">
        <v>0.53630642055692979</v>
      </c>
      <c r="P46" s="54">
        <v>0.52768962450910806</v>
      </c>
      <c r="Q46" s="54">
        <v>0.54547077460852544</v>
      </c>
      <c r="R46" s="54">
        <v>0.5276238176143907</v>
      </c>
      <c r="S46" s="54">
        <v>0.52356952116416589</v>
      </c>
      <c r="T46" s="54">
        <v>0.52970459412285598</v>
      </c>
      <c r="U46" s="54">
        <v>0.54544552151271497</v>
      </c>
      <c r="V46" s="54">
        <v>0.52816710917594145</v>
      </c>
      <c r="W46" s="54">
        <v>0.53067332914157972</v>
      </c>
      <c r="X46" s="54">
        <v>0.53569219049004857</v>
      </c>
      <c r="Y46" s="54">
        <v>0.5532349591417931</v>
      </c>
      <c r="Z46" s="54">
        <v>0.53809295944130076</v>
      </c>
      <c r="AA46" s="54">
        <v>0.53090492597283001</v>
      </c>
      <c r="AB46" s="54">
        <v>0.53110000000000002</v>
      </c>
      <c r="AC46" s="54">
        <v>0.54116954895324665</v>
      </c>
      <c r="AD46" s="54">
        <v>0.51935922157740533</v>
      </c>
      <c r="AE46" s="54">
        <v>0.52090179387301561</v>
      </c>
      <c r="AF46" s="54">
        <v>0.52180060954221008</v>
      </c>
      <c r="AG46" s="54">
        <v>0.53591574766361183</v>
      </c>
      <c r="AH46" s="54">
        <v>0.51302784896546161</v>
      </c>
      <c r="AI46" s="54">
        <v>0.51008899679338038</v>
      </c>
      <c r="AJ46" s="54">
        <v>0.50850391600426281</v>
      </c>
      <c r="AK46" s="55">
        <v>0.52138274078298685</v>
      </c>
      <c r="AL46" s="55">
        <v>0.49919331511297699</v>
      </c>
      <c r="AM46" s="55">
        <v>0.50939900413015782</v>
      </c>
      <c r="AN46" s="55">
        <v>0.51424767662068993</v>
      </c>
      <c r="AO46" s="55">
        <v>0.53582127933892176</v>
      </c>
      <c r="AP46" s="170"/>
      <c r="AQ46" s="170"/>
      <c r="AR46" s="170"/>
      <c r="AS46" s="170"/>
      <c r="AT46" s="170"/>
      <c r="AU46" s="170"/>
      <c r="AV46" s="170"/>
      <c r="AW46" s="170"/>
    </row>
    <row r="47" spans="2:49" ht="14.25" customHeight="1">
      <c r="B47" s="29" t="s">
        <v>129</v>
      </c>
      <c r="C47" s="135"/>
      <c r="D47" s="135"/>
      <c r="E47" s="135">
        <v>3.1968435491474032E-2</v>
      </c>
      <c r="F47" s="54">
        <v>4.5077751528005104E-2</v>
      </c>
      <c r="G47" s="54">
        <v>5.4294909248550842E-2</v>
      </c>
      <c r="H47" s="54">
        <v>0.18852342272140413</v>
      </c>
      <c r="I47" s="54">
        <v>0.19984427082306053</v>
      </c>
      <c r="J47" s="54">
        <v>0.21327162841476416</v>
      </c>
      <c r="K47" s="54">
        <v>0.20401849211774806</v>
      </c>
      <c r="L47" s="54">
        <v>9.8966732350337969E-2</v>
      </c>
      <c r="M47" s="54">
        <v>8.9513462707235605E-2</v>
      </c>
      <c r="N47" s="54">
        <v>7.7617993772110816E-2</v>
      </c>
      <c r="O47" s="54">
        <v>7.8145745106213055E-2</v>
      </c>
      <c r="P47" s="54">
        <v>5.0398310424005159E-2</v>
      </c>
      <c r="Q47" s="54">
        <v>5.8757075911881479E-2</v>
      </c>
      <c r="R47" s="54">
        <v>6.8946601297823359E-2</v>
      </c>
      <c r="S47" s="54">
        <v>7.197917069484365E-2</v>
      </c>
      <c r="T47" s="54">
        <v>8.360676141493055E-2</v>
      </c>
      <c r="U47" s="54">
        <v>8.0543631945696623E-2</v>
      </c>
      <c r="V47" s="54">
        <v>7.371338385199333E-2</v>
      </c>
      <c r="W47" s="54">
        <v>7.6680253228400386E-2</v>
      </c>
      <c r="X47" s="54">
        <v>6.7485984510824965E-2</v>
      </c>
      <c r="Y47" s="54">
        <v>8.2705118662806262E-2</v>
      </c>
      <c r="Z47" s="54">
        <v>9.4804244155307346E-2</v>
      </c>
      <c r="AA47" s="54">
        <v>9.0698695709702237E-2</v>
      </c>
      <c r="AB47" s="54">
        <v>0.1123</v>
      </c>
      <c r="AC47" s="54">
        <v>0.10508733809352479</v>
      </c>
      <c r="AD47" s="54">
        <v>0.10395453089784698</v>
      </c>
      <c r="AE47" s="54">
        <v>9.7865032202920282E-2</v>
      </c>
      <c r="AF47" s="54">
        <v>9.4166330099278148E-2</v>
      </c>
      <c r="AG47" s="54">
        <v>9.4949105780718204E-2</v>
      </c>
      <c r="AH47" s="54">
        <v>9.4807415870685308E-2</v>
      </c>
      <c r="AI47" s="54">
        <v>8.352268377296107E-2</v>
      </c>
      <c r="AJ47" s="54">
        <v>7.6348086683503888E-2</v>
      </c>
      <c r="AK47" s="55">
        <v>5.9894881538547391E-2</v>
      </c>
      <c r="AL47" s="55">
        <v>5.2999999999999999E-2</v>
      </c>
      <c r="AM47" s="55">
        <v>4.5999999999999999E-2</v>
      </c>
      <c r="AN47" s="55">
        <v>5.0893137279211631E-2</v>
      </c>
      <c r="AO47" s="55">
        <v>6.4107705445663049E-2</v>
      </c>
      <c r="AP47" s="170"/>
      <c r="AQ47" s="170"/>
      <c r="AR47" s="170"/>
      <c r="AS47" s="170"/>
      <c r="AT47" s="170"/>
      <c r="AU47" s="170"/>
      <c r="AV47" s="170"/>
      <c r="AW47" s="170"/>
    </row>
    <row r="48" spans="2:49" ht="14.25" customHeight="1">
      <c r="B48" s="29" t="s">
        <v>341</v>
      </c>
      <c r="C48" s="135"/>
      <c r="D48" s="135"/>
      <c r="E48" s="135">
        <v>4.1206151462346963E-2</v>
      </c>
      <c r="F48" s="54">
        <v>1.4425247430578381E-2</v>
      </c>
      <c r="G48" s="54">
        <v>-3.306550379558626E-3</v>
      </c>
      <c r="H48" s="54">
        <v>-1.9724756136003774E-2</v>
      </c>
      <c r="I48" s="54">
        <v>5.4432816183152655E-2</v>
      </c>
      <c r="J48" s="54">
        <v>2.3372062619783751E-2</v>
      </c>
      <c r="K48" s="54">
        <v>0.12358838096942915</v>
      </c>
      <c r="L48" s="54">
        <v>-1.0387500410586115E-2</v>
      </c>
      <c r="M48" s="54">
        <v>6.6232886261919033E-2</v>
      </c>
      <c r="N48" s="54">
        <v>1.556721417842355E-2</v>
      </c>
      <c r="O48" s="54">
        <v>2.5554224976158446E-2</v>
      </c>
      <c r="P48" s="54">
        <v>-1.8900109141512633E-2</v>
      </c>
      <c r="Q48" s="54">
        <v>5.4591598099566818E-2</v>
      </c>
      <c r="R48" s="54">
        <v>1.6064576838708211E-2</v>
      </c>
      <c r="S48" s="54">
        <v>-8.3970089124352221E-4</v>
      </c>
      <c r="T48" s="54">
        <v>-1.109280040302385E-2</v>
      </c>
      <c r="U48" s="54">
        <v>6.4741034740999792E-2</v>
      </c>
      <c r="V48" s="54">
        <v>1.8947121520899612E-2</v>
      </c>
      <c r="W48" s="54">
        <v>9.9980348963517596E-3</v>
      </c>
      <c r="X48" s="54">
        <v>-1.3888234035670965E-2</v>
      </c>
      <c r="Y48" s="54">
        <v>5.8010676791703242E-2</v>
      </c>
      <c r="Z48" s="54">
        <v>2.1762661549070694E-2</v>
      </c>
      <c r="AA48" s="54">
        <v>1.3731963621483878E-3</v>
      </c>
      <c r="AB48" s="54">
        <v>2.0000000000000001E-4</v>
      </c>
      <c r="AC48" s="54">
        <v>6.9833844273093471E-2</v>
      </c>
      <c r="AD48" s="54">
        <v>1.7931021208530629E-2</v>
      </c>
      <c r="AE48" s="54">
        <v>2.1170683816573721E-2</v>
      </c>
      <c r="AF48" s="54">
        <v>-6.2810263055463889E-3</v>
      </c>
      <c r="AG48" s="54">
        <v>6.8737174864987649E-2</v>
      </c>
      <c r="AH48" s="54">
        <v>1.2316034855665681E-2</v>
      </c>
      <c r="AI48" s="54">
        <v>1.773036461009414E-2</v>
      </c>
      <c r="AJ48" s="54">
        <v>-5.5705786784407962E-3</v>
      </c>
      <c r="AK48" s="55">
        <v>6.8599378888356988E-2</v>
      </c>
      <c r="AL48" s="55">
        <v>1.8880427218306295E-3</v>
      </c>
      <c r="AM48" s="55">
        <v>1.098826224246352E-2</v>
      </c>
      <c r="AN48" s="55">
        <v>-2.0774824214611187E-2</v>
      </c>
      <c r="AO48" s="55">
        <v>6.1653835411507929E-2</v>
      </c>
      <c r="AP48" s="170"/>
      <c r="AQ48" s="170"/>
      <c r="AR48" s="170"/>
      <c r="AS48" s="170"/>
      <c r="AT48" s="170"/>
      <c r="AU48" s="170"/>
      <c r="AV48" s="170"/>
      <c r="AW48" s="170"/>
    </row>
    <row r="49" spans="2:49" ht="14.25" customHeight="1">
      <c r="B49" s="29" t="s">
        <v>342</v>
      </c>
      <c r="C49" s="122"/>
      <c r="D49" s="122"/>
      <c r="E49" s="122">
        <v>217088.16669646502</v>
      </c>
      <c r="F49" s="30">
        <v>215133.63269312505</v>
      </c>
      <c r="G49" s="30">
        <v>214672.49392734497</v>
      </c>
      <c r="H49" s="30">
        <v>216023.71539836004</v>
      </c>
      <c r="I49" s="30">
        <v>214785.26752130006</v>
      </c>
      <c r="J49" s="30">
        <v>211111.92943126004</v>
      </c>
      <c r="K49" s="30">
        <v>203463.84299999999</v>
      </c>
      <c r="L49" s="30">
        <v>188925.37292203499</v>
      </c>
      <c r="M49" s="30">
        <v>186046.71927955496</v>
      </c>
      <c r="N49" s="30">
        <v>178304.42908763498</v>
      </c>
      <c r="O49" s="30">
        <v>175473.86468103994</v>
      </c>
      <c r="P49" s="30">
        <v>175031.61343833996</v>
      </c>
      <c r="Q49" s="30">
        <v>172612.36313489999</v>
      </c>
      <c r="R49" s="30">
        <v>170161.27701429999</v>
      </c>
      <c r="S49" s="30">
        <v>170725.58856256498</v>
      </c>
      <c r="T49" s="30">
        <v>169956.78453886497</v>
      </c>
      <c r="U49" s="30">
        <v>164389.02551002504</v>
      </c>
      <c r="V49" s="30">
        <v>157619.95506677512</v>
      </c>
      <c r="W49" s="30">
        <v>154887.75179166521</v>
      </c>
      <c r="X49" s="30">
        <v>154779.51024706519</v>
      </c>
      <c r="Y49" s="30">
        <v>150658.33409875009</v>
      </c>
      <c r="Z49" s="30">
        <v>148095.97199499997</v>
      </c>
      <c r="AA49" s="30">
        <v>147485.97064999997</v>
      </c>
      <c r="AB49" s="30">
        <v>148047.77230000001</v>
      </c>
      <c r="AC49" s="30">
        <v>145391.54804133001</v>
      </c>
      <c r="AD49" s="30">
        <v>139184.31537530507</v>
      </c>
      <c r="AE49" s="30">
        <v>135675.52944625507</v>
      </c>
      <c r="AF49" s="30">
        <v>133711.11239318002</v>
      </c>
      <c r="AG49" s="30">
        <v>128572.82625616502</v>
      </c>
      <c r="AH49" s="30">
        <v>124881.55941526202</v>
      </c>
      <c r="AI49" s="30">
        <v>122395.22782376701</v>
      </c>
      <c r="AJ49" s="30">
        <v>120455.378623</v>
      </c>
      <c r="AK49" s="53">
        <v>116840.040167</v>
      </c>
      <c r="AL49" s="53">
        <v>111204.767137</v>
      </c>
      <c r="AM49" s="53">
        <v>107316</v>
      </c>
      <c r="AN49" s="53">
        <v>106981.69634299999</v>
      </c>
      <c r="AO49" s="53">
        <v>104756.56682800001</v>
      </c>
      <c r="AP49" s="170"/>
      <c r="AQ49" s="170"/>
      <c r="AR49" s="170"/>
      <c r="AS49" s="170"/>
      <c r="AT49" s="170"/>
      <c r="AU49" s="170"/>
      <c r="AV49" s="170"/>
      <c r="AW49" s="170"/>
    </row>
    <row r="50" spans="2:49" ht="14.25" customHeight="1">
      <c r="B50" s="29" t="s">
        <v>101</v>
      </c>
      <c r="C50" s="122"/>
      <c r="D50" s="122"/>
      <c r="E50" s="122">
        <v>218640.48545774998</v>
      </c>
      <c r="F50" s="30">
        <v>215535.84793518006</v>
      </c>
      <c r="G50" s="30">
        <v>215210.82695894002</v>
      </c>
      <c r="H50" s="30">
        <v>214134.16089574996</v>
      </c>
      <c r="I50" s="30">
        <v>217913.6699897701</v>
      </c>
      <c r="J50" s="30">
        <v>211656.86505283005</v>
      </c>
      <c r="K50" s="30">
        <v>210566.99380969006</v>
      </c>
      <c r="L50" s="30">
        <v>186032.67006503002</v>
      </c>
      <c r="M50" s="30">
        <v>191818.07577903997</v>
      </c>
      <c r="N50" s="30">
        <v>180275.36278006999</v>
      </c>
      <c r="O50" s="30">
        <v>176333.49539519998</v>
      </c>
      <c r="P50" s="30">
        <v>174614.23396687992</v>
      </c>
      <c r="Q50" s="30">
        <v>175448.9929098</v>
      </c>
      <c r="R50" s="30">
        <v>169775.73335999995</v>
      </c>
      <c r="S50" s="30">
        <v>170418.51827761999</v>
      </c>
      <c r="T50" s="30">
        <v>170916.07891452996</v>
      </c>
      <c r="U50" s="30">
        <v>168997.49016320001</v>
      </c>
      <c r="V50" s="30">
        <v>159646.67768410599</v>
      </c>
      <c r="W50" s="30">
        <v>155459.3492767002</v>
      </c>
      <c r="X50" s="30">
        <v>154316.1543066302</v>
      </c>
      <c r="Y50" s="30">
        <v>155242.86618750019</v>
      </c>
      <c r="Z50" s="30">
        <v>150118.14197999999</v>
      </c>
      <c r="AA50" s="30">
        <v>146073.80200999998</v>
      </c>
      <c r="AB50" s="30">
        <v>148898.13930000001</v>
      </c>
      <c r="AC50" s="30">
        <v>147197.40538354</v>
      </c>
      <c r="AD50" s="30">
        <v>143585.69069911999</v>
      </c>
      <c r="AE50" s="30">
        <v>134782.94005149015</v>
      </c>
      <c r="AF50" s="30">
        <v>136568.11884102001</v>
      </c>
      <c r="AG50" s="30">
        <v>130854.10594534002</v>
      </c>
      <c r="AH50" s="30">
        <v>126291.54656699001</v>
      </c>
      <c r="AI50" s="30">
        <v>123471.57226353404</v>
      </c>
      <c r="AJ50" s="30">
        <v>121318.88338399999</v>
      </c>
      <c r="AK50" s="53">
        <v>119591.872598</v>
      </c>
      <c r="AL50" s="53">
        <v>114088.20773600001</v>
      </c>
      <c r="AM50" s="53">
        <v>108321</v>
      </c>
      <c r="AN50" s="53">
        <v>106311.634504</v>
      </c>
      <c r="AO50" s="53">
        <v>107652.02759400001</v>
      </c>
      <c r="AP50" s="170"/>
      <c r="AQ50" s="170"/>
      <c r="AR50" s="170"/>
      <c r="AS50" s="170"/>
      <c r="AT50" s="170"/>
      <c r="AU50" s="170"/>
      <c r="AV50" s="170"/>
      <c r="AW50" s="170"/>
    </row>
    <row r="51" spans="2:49" ht="14.25" customHeight="1">
      <c r="B51" s="56" t="s">
        <v>343</v>
      </c>
      <c r="C51" s="122"/>
      <c r="D51" s="122"/>
      <c r="E51" s="122">
        <v>298330.37445775</v>
      </c>
      <c r="F51" s="30">
        <v>293203.18293518008</v>
      </c>
      <c r="G51" s="30">
        <v>292757.96595894004</v>
      </c>
      <c r="H51" s="30">
        <v>291840.16089574993</v>
      </c>
      <c r="I51" s="30">
        <v>295379.6699897701</v>
      </c>
      <c r="J51" s="30">
        <v>285200.86505283008</v>
      </c>
      <c r="K51" s="30">
        <v>282377.12933756009</v>
      </c>
      <c r="L51" s="30">
        <v>253294.26715912003</v>
      </c>
      <c r="M51" s="30">
        <v>256958.76034683996</v>
      </c>
      <c r="N51" s="30">
        <v>245218.70339962997</v>
      </c>
      <c r="O51" s="30">
        <v>241297.58334593999</v>
      </c>
      <c r="P51" s="30">
        <v>238746.02705299994</v>
      </c>
      <c r="Q51" s="30">
        <v>238744.32276419998</v>
      </c>
      <c r="R51" s="30">
        <v>232167.16903501991</v>
      </c>
      <c r="S51" s="30">
        <v>228296.56459798</v>
      </c>
      <c r="T51" s="30">
        <v>227207.25402132995</v>
      </c>
      <c r="U51" s="30">
        <v>223399.89289357001</v>
      </c>
      <c r="V51" s="30">
        <v>213424.892920966</v>
      </c>
      <c r="W51" s="30">
        <v>207875.26854900017</v>
      </c>
      <c r="X51" s="30">
        <v>205174.56613200018</v>
      </c>
      <c r="Y51" s="30">
        <v>204401.26643491015</v>
      </c>
      <c r="Z51" s="30">
        <v>198647.68825606999</v>
      </c>
      <c r="AA51" s="30">
        <v>193964.04450999998</v>
      </c>
      <c r="AB51" s="30">
        <v>196266.9381</v>
      </c>
      <c r="AC51" s="30">
        <v>192772.34370675997</v>
      </c>
      <c r="AD51" s="30">
        <v>188620.50190847999</v>
      </c>
      <c r="AE51" s="30">
        <v>178435.64468823015</v>
      </c>
      <c r="AF51" s="30">
        <v>179840.75385540002</v>
      </c>
      <c r="AG51" s="30">
        <v>173522.48194534</v>
      </c>
      <c r="AH51" s="30">
        <v>168626.01560060002</v>
      </c>
      <c r="AI51" s="30">
        <v>164696.46134153404</v>
      </c>
      <c r="AJ51" s="30">
        <v>161212.47638400001</v>
      </c>
      <c r="AK51" s="53">
        <v>159047.11259800001</v>
      </c>
      <c r="AL51" s="53">
        <v>153703</v>
      </c>
      <c r="AM51" s="53">
        <v>147396</v>
      </c>
      <c r="AN51" s="53">
        <v>144285.63234099999</v>
      </c>
      <c r="AO51" s="53">
        <v>144517.37319800002</v>
      </c>
      <c r="AP51" s="170"/>
      <c r="AQ51" s="170"/>
      <c r="AR51" s="170"/>
      <c r="AS51" s="170"/>
      <c r="AT51" s="170"/>
      <c r="AU51" s="170"/>
      <c r="AV51" s="170"/>
      <c r="AW51" s="170"/>
    </row>
    <row r="52" spans="2:49" ht="14.25" customHeight="1">
      <c r="B52" s="51" t="s">
        <v>344</v>
      </c>
      <c r="C52" s="134"/>
      <c r="D52" s="134"/>
      <c r="E52" s="134"/>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row>
    <row r="53" spans="2:49" ht="16.5" customHeight="1">
      <c r="B53" s="57" t="s">
        <v>345</v>
      </c>
      <c r="C53" s="136"/>
      <c r="D53" s="136"/>
      <c r="E53" s="136">
        <v>1.8710346905166809E-3</v>
      </c>
      <c r="F53" s="58">
        <v>1.0139273115482952E-3</v>
      </c>
      <c r="G53" s="58">
        <v>3.1593757370988076E-3</v>
      </c>
      <c r="H53" s="58">
        <v>2.9773402362288431E-3</v>
      </c>
      <c r="I53" s="58">
        <v>1.9889399939658982E-5</v>
      </c>
      <c r="J53" s="58">
        <v>1.3082661234989899E-3</v>
      </c>
      <c r="K53" s="58">
        <v>3.0353094371410789E-3</v>
      </c>
      <c r="L53" s="58">
        <v>3.0335353791771081E-3</v>
      </c>
      <c r="M53" s="58">
        <v>1.1312313019253798E-3</v>
      </c>
      <c r="N53" s="58">
        <v>9.9253843101863729E-4</v>
      </c>
      <c r="O53" s="58">
        <v>1.1773610008382724E-3</v>
      </c>
      <c r="P53" s="58">
        <v>3.9921493152402865E-3</v>
      </c>
      <c r="Q53" s="58">
        <v>2.6351614777845502E-3</v>
      </c>
      <c r="R53" s="58">
        <v>1.5481810047043327E-3</v>
      </c>
      <c r="S53" s="58">
        <v>1.9126540056411986E-3</v>
      </c>
      <c r="T53" s="58">
        <v>5.6550393778613246E-4</v>
      </c>
      <c r="U53" s="58">
        <v>-1.840935949591722E-3</v>
      </c>
      <c r="V53" s="58">
        <v>1.419121648790737E-4</v>
      </c>
      <c r="W53" s="58">
        <v>9.0210529917489997E-4</v>
      </c>
      <c r="X53" s="58">
        <v>-5.2754920876246119E-4</v>
      </c>
      <c r="Y53" s="58">
        <v>3.6509349158196972E-4</v>
      </c>
      <c r="Z53" s="58">
        <v>-6.2480543124640423E-4</v>
      </c>
      <c r="AA53" s="58">
        <v>4.0908549955952037E-5</v>
      </c>
      <c r="AB53" s="58">
        <v>1.6000000000000001E-3</v>
      </c>
      <c r="AC53" s="58">
        <v>4.6685081789919654E-3</v>
      </c>
      <c r="AD53" s="58">
        <v>5.597346228518982E-3</v>
      </c>
      <c r="AE53" s="58">
        <v>1.2161047789600637E-3</v>
      </c>
      <c r="AF53" s="58">
        <v>9.326404113325663E-4</v>
      </c>
      <c r="AG53" s="58">
        <v>3.2020943470430961E-4</v>
      </c>
      <c r="AH53" s="58">
        <v>-6.7186221750459459E-4</v>
      </c>
      <c r="AI53" s="58">
        <v>4.5879667715713644E-4</v>
      </c>
      <c r="AJ53" s="58">
        <v>4.8168568507325727E-4</v>
      </c>
      <c r="AK53" s="59">
        <v>9.5789346750926868E-5</v>
      </c>
      <c r="AL53" s="59">
        <v>2.184687633817716E-4</v>
      </c>
      <c r="AM53" s="59">
        <v>-1E-3</v>
      </c>
      <c r="AN53" s="59">
        <v>6.4676460584925388E-4</v>
      </c>
      <c r="AO53" s="59">
        <v>2.4003537282928076E-4</v>
      </c>
    </row>
    <row r="54" spans="2:49" ht="16.5" customHeight="1">
      <c r="B54" s="60" t="s">
        <v>346</v>
      </c>
      <c r="C54" s="136"/>
      <c r="D54" s="136"/>
      <c r="E54" s="136">
        <v>7.504934019674156E-2</v>
      </c>
      <c r="F54" s="58">
        <v>7.2144282095484943E-2</v>
      </c>
      <c r="G54" s="58">
        <v>8.7886897666593744E-2</v>
      </c>
      <c r="H54" s="58">
        <v>8.7278852332004359E-2</v>
      </c>
      <c r="I54" s="58">
        <v>9.084432507178973E-2</v>
      </c>
      <c r="J54" s="58">
        <v>9.2832622751091526E-2</v>
      </c>
      <c r="K54" s="58">
        <v>9.9548981925316804E-2</v>
      </c>
      <c r="L54" s="58">
        <v>0.1044538728429058</v>
      </c>
      <c r="M54" s="58">
        <v>0.10364701060037002</v>
      </c>
      <c r="N54" s="58">
        <v>0.10561735723406263</v>
      </c>
      <c r="O54" s="58">
        <v>0.10153210385764477</v>
      </c>
      <c r="P54" s="58">
        <v>0.1004933477308502</v>
      </c>
      <c r="Q54" s="58">
        <v>8.9812089425631583E-2</v>
      </c>
      <c r="R54" s="58">
        <v>9.0157277449746068E-2</v>
      </c>
      <c r="S54" s="58">
        <v>9.0277678706741638E-2</v>
      </c>
      <c r="T54" s="58">
        <v>8.516098989579772E-2</v>
      </c>
      <c r="U54" s="58">
        <v>1.8717898659461191E-3</v>
      </c>
      <c r="V54" s="58">
        <v>1.7044920533682559E-3</v>
      </c>
      <c r="W54" s="58">
        <v>2.8214246971919343E-3</v>
      </c>
      <c r="X54" s="58">
        <v>3.2116557473962429E-3</v>
      </c>
      <c r="Y54" s="58">
        <v>3.3350235699412803E-3</v>
      </c>
      <c r="Z54" s="58">
        <v>2.8967490765442723E-3</v>
      </c>
      <c r="AA54" s="58">
        <v>2.8830342274596184E-3</v>
      </c>
      <c r="AB54" s="58">
        <v>3.5000000000000001E-3</v>
      </c>
      <c r="AC54" s="58">
        <v>3.4776636274049823E-3</v>
      </c>
      <c r="AD54" s="58">
        <v>4.3789717763848849E-3</v>
      </c>
      <c r="AE54" s="58">
        <v>3.801424147723598E-3</v>
      </c>
      <c r="AF54" s="58">
        <v>2.9439780807518972E-3</v>
      </c>
      <c r="AG54" s="58">
        <v>3.3592002175899297E-3</v>
      </c>
      <c r="AH54" s="58">
        <v>3.117075751951812E-3</v>
      </c>
      <c r="AI54" s="58">
        <v>3.175549376478356E-3</v>
      </c>
      <c r="AJ54" s="58">
        <v>3.570966993596528E-3</v>
      </c>
      <c r="AK54" s="59">
        <v>3.2658333405681636E-3</v>
      </c>
      <c r="AL54" s="59">
        <v>2E-3</v>
      </c>
      <c r="AM54" s="59">
        <v>3.0000000000000001E-3</v>
      </c>
      <c r="AN54" s="59">
        <v>3.193265093590142E-3</v>
      </c>
      <c r="AO54" s="59">
        <v>2.9952836477535592E-3</v>
      </c>
    </row>
    <row r="55" spans="2:49" ht="16.5" customHeight="1">
      <c r="B55" s="60" t="s">
        <v>347</v>
      </c>
      <c r="C55" s="135"/>
      <c r="D55" s="135"/>
      <c r="E55" s="135">
        <v>2.0228837095410693E-2</v>
      </c>
      <c r="F55" s="54">
        <v>2.0334962182998191E-2</v>
      </c>
      <c r="G55" s="54">
        <v>2.0652685157797605E-2</v>
      </c>
      <c r="H55" s="54">
        <v>1.9754004924588817E-2</v>
      </c>
      <c r="I55" s="54">
        <v>1.7854491702391596E-2</v>
      </c>
      <c r="J55" s="54">
        <v>1.5054675940214098E-2</v>
      </c>
      <c r="K55" s="54">
        <v>1.6045328537916785E-2</v>
      </c>
      <c r="L55" s="54">
        <v>1.4982265418865107E-2</v>
      </c>
      <c r="M55" s="54">
        <v>1.5694798558693695E-2</v>
      </c>
      <c r="N55" s="54">
        <v>1.4520782678378476E-2</v>
      </c>
      <c r="O55" s="54">
        <v>1.4490848704375904E-2</v>
      </c>
      <c r="P55" s="54">
        <v>1.5312907225489622E-2</v>
      </c>
      <c r="Q55" s="54">
        <v>1.1237511069396869E-2</v>
      </c>
      <c r="R55" s="54">
        <v>6.3471496041956482E-3</v>
      </c>
      <c r="S55" s="54">
        <v>5.5536954479010218E-3</v>
      </c>
      <c r="T55" s="54">
        <v>4.5086702536902522E-3</v>
      </c>
      <c r="U55" s="54">
        <v>2.9545384827826073E-3</v>
      </c>
      <c r="V55" s="54">
        <v>3.0179296723593352E-3</v>
      </c>
      <c r="W55" s="54">
        <v>2.6131866699860805E-3</v>
      </c>
      <c r="X55" s="54">
        <v>2.8066792175579806E-3</v>
      </c>
      <c r="Y55" s="54">
        <v>2.9474346463223122E-3</v>
      </c>
      <c r="Z55" s="54">
        <v>3.4515315329272803E-3</v>
      </c>
      <c r="AA55" s="54">
        <v>1.6560698314755725E-3</v>
      </c>
      <c r="AB55" s="54">
        <v>4.3E-3</v>
      </c>
      <c r="AC55" s="54">
        <v>3.3446415789285637E-3</v>
      </c>
      <c r="AD55" s="54">
        <v>1.5905295543379697E-3</v>
      </c>
      <c r="AE55" s="54">
        <v>7.8301499313202178E-4</v>
      </c>
      <c r="AF55" s="54">
        <v>9.4893067693709704E-4</v>
      </c>
      <c r="AG55" s="54">
        <v>1.0424001823004041E-3</v>
      </c>
      <c r="AH55" s="54">
        <v>1.1255046341036622E-3</v>
      </c>
      <c r="AI55" s="54">
        <v>1.3541549997946232E-3</v>
      </c>
      <c r="AJ55" s="54">
        <v>1.5393923542931752E-3</v>
      </c>
      <c r="AK55" s="55">
        <v>2.2705061174824307E-3</v>
      </c>
      <c r="AL55" s="55">
        <v>3.0000000000000001E-3</v>
      </c>
      <c r="AM55" s="55">
        <v>3.0000000000000001E-3</v>
      </c>
      <c r="AN55" s="55">
        <v>2.8134463870679999E-3</v>
      </c>
      <c r="AO55" s="55">
        <v>2.9986383123885461E-3</v>
      </c>
    </row>
    <row r="56" spans="2:49" ht="16.5" customHeight="1">
      <c r="B56" s="60"/>
      <c r="C56" s="135"/>
      <c r="D56" s="135"/>
      <c r="E56" s="135"/>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5"/>
      <c r="AL56" s="55"/>
      <c r="AM56" s="55"/>
      <c r="AN56" s="55"/>
      <c r="AO56" s="55"/>
    </row>
    <row r="57" spans="2:49" ht="16.5" customHeight="1">
      <c r="B57" s="61" t="s">
        <v>348</v>
      </c>
      <c r="C57" s="134"/>
      <c r="D57" s="134"/>
      <c r="E57" s="134"/>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row>
    <row r="58" spans="2:49" ht="14.25" customHeight="1">
      <c r="B58" s="48" t="s">
        <v>349</v>
      </c>
      <c r="C58" s="136"/>
      <c r="D58" s="136"/>
      <c r="E58" s="136">
        <v>0.17848721498718578</v>
      </c>
      <c r="F58" s="58">
        <v>0.17832029956197568</v>
      </c>
      <c r="G58" s="58">
        <v>0.17550118691048819</v>
      </c>
      <c r="H58" s="58">
        <v>0.173351690358096</v>
      </c>
      <c r="I58" s="58">
        <v>0.18310884754023452</v>
      </c>
      <c r="J58" s="58">
        <v>0.1714991214828252</v>
      </c>
      <c r="K58" s="58">
        <v>0.16758290126262981</v>
      </c>
      <c r="L58" s="58">
        <v>0.1693235797417674</v>
      </c>
      <c r="M58" s="58">
        <v>0.16752907415216553</v>
      </c>
      <c r="N58" s="58">
        <v>0.17</v>
      </c>
      <c r="O58" s="58">
        <v>0.17</v>
      </c>
      <c r="P58" s="58">
        <v>0.17699999999999999</v>
      </c>
      <c r="Q58" s="58">
        <v>0.17917370526699236</v>
      </c>
      <c r="R58" s="58">
        <v>0.17699999999999999</v>
      </c>
      <c r="S58" s="58">
        <v>0.17699999999999999</v>
      </c>
      <c r="T58" s="58">
        <v>0.182</v>
      </c>
      <c r="U58" s="58">
        <v>0.18</v>
      </c>
      <c r="V58" s="58">
        <v>0.18</v>
      </c>
      <c r="W58" s="58">
        <v>0.18010000000000001</v>
      </c>
      <c r="X58" s="58">
        <v>0.18</v>
      </c>
      <c r="Y58" s="58">
        <v>0.17810117935842029</v>
      </c>
      <c r="Z58" s="58">
        <v>0.17799999999999999</v>
      </c>
      <c r="AA58" s="58">
        <v>0.17799999999999999</v>
      </c>
      <c r="AB58" s="58">
        <v>0.17299999999999999</v>
      </c>
      <c r="AC58" s="58">
        <v>0.17139809270732162</v>
      </c>
      <c r="AD58" s="58">
        <v>0.17040437419872376</v>
      </c>
      <c r="AE58" s="58">
        <v>0.17245604062068776</v>
      </c>
      <c r="AF58" s="58">
        <v>0.16745151867093996</v>
      </c>
      <c r="AG58" s="58">
        <v>0.16683419365963417</v>
      </c>
      <c r="AH58" s="58">
        <v>0.16903123341467879</v>
      </c>
      <c r="AI58" s="58">
        <v>0.16755392786221213</v>
      </c>
      <c r="AJ58" s="58">
        <v>0.15853129392997001</v>
      </c>
      <c r="AK58" s="59">
        <v>0.16073137456060585</v>
      </c>
      <c r="AL58" s="59">
        <v>0.16174675708985606</v>
      </c>
      <c r="AM58" s="59">
        <v>0.16800000000000001</v>
      </c>
      <c r="AN58" s="59">
        <v>0.16904691016046353</v>
      </c>
      <c r="AO58" s="59">
        <v>0.16728993952436366</v>
      </c>
    </row>
    <row r="59" spans="2:49" ht="14.25" customHeight="1">
      <c r="B59" s="48" t="s">
        <v>350</v>
      </c>
      <c r="C59" s="136"/>
      <c r="D59" s="136"/>
      <c r="E59" s="136">
        <v>0.19879783238376209</v>
      </c>
      <c r="F59" s="58">
        <v>0.19619622727133648</v>
      </c>
      <c r="G59" s="58">
        <v>0.1934266187981126</v>
      </c>
      <c r="H59" s="58">
        <v>0.19127553150905574</v>
      </c>
      <c r="I59" s="58">
        <v>0.20163155259570537</v>
      </c>
      <c r="J59" s="58">
        <v>0.19014949330975264</v>
      </c>
      <c r="K59" s="58">
        <v>0.18541287184863145</v>
      </c>
      <c r="L59" s="58">
        <v>0.18782511437858426</v>
      </c>
      <c r="M59" s="58">
        <v>0.18787377564677804</v>
      </c>
      <c r="N59" s="58">
        <v>0.187</v>
      </c>
      <c r="O59" s="58">
        <v>0.182</v>
      </c>
      <c r="P59" s="58">
        <v>0.189</v>
      </c>
      <c r="Q59" s="58">
        <v>0.19195027834547534</v>
      </c>
      <c r="R59" s="58">
        <v>0.19</v>
      </c>
      <c r="S59" s="58">
        <v>0.19</v>
      </c>
      <c r="T59" s="58">
        <v>0.19500000000000001</v>
      </c>
      <c r="U59" s="58">
        <v>0.193</v>
      </c>
      <c r="V59" s="58">
        <v>0.193</v>
      </c>
      <c r="W59" s="58">
        <v>0.19359999999999999</v>
      </c>
      <c r="X59" s="58">
        <v>0.19400000000000001</v>
      </c>
      <c r="Y59" s="58">
        <v>0.18791794083977356</v>
      </c>
      <c r="Z59" s="58">
        <v>0.188</v>
      </c>
      <c r="AA59" s="58">
        <v>0.188</v>
      </c>
      <c r="AB59" s="58">
        <v>0.183</v>
      </c>
      <c r="AC59" s="58">
        <v>0.18172422207339059</v>
      </c>
      <c r="AD59" s="58">
        <v>0.17656301131568714</v>
      </c>
      <c r="AE59" s="58">
        <v>0.17860755466420439</v>
      </c>
      <c r="AF59" s="58">
        <v>0.17721126030525525</v>
      </c>
      <c r="AG59" s="58">
        <v>0.17315969229951719</v>
      </c>
      <c r="AH59" s="58">
        <v>0.17488388213557288</v>
      </c>
      <c r="AI59" s="58">
        <v>0.17614814863582226</v>
      </c>
      <c r="AJ59" s="58">
        <v>0.16730043809209208</v>
      </c>
      <c r="AK59" s="59">
        <v>0.16920918599169135</v>
      </c>
      <c r="AL59" s="59">
        <v>0.17027611418028196</v>
      </c>
      <c r="AM59" s="59">
        <v>0.17699999999999999</v>
      </c>
      <c r="AN59" s="59">
        <v>0.17823123747045869</v>
      </c>
      <c r="AO59" s="59">
        <v>0.17645196408748351</v>
      </c>
    </row>
    <row r="60" spans="2:49" ht="14.25" customHeight="1">
      <c r="B60" s="48" t="s">
        <v>351</v>
      </c>
      <c r="C60" s="136"/>
      <c r="D60" s="136"/>
      <c r="E60" s="136">
        <v>0.22195028531219879</v>
      </c>
      <c r="F60" s="58">
        <v>0.22048682262260066</v>
      </c>
      <c r="G60" s="58">
        <v>0.21778082781308325</v>
      </c>
      <c r="H60" s="58">
        <v>0.21629462648901196</v>
      </c>
      <c r="I60" s="58">
        <v>0.2269570597747374</v>
      </c>
      <c r="J60" s="58">
        <v>0.2127267958591012</v>
      </c>
      <c r="K60" s="58">
        <v>0.20687701388410518</v>
      </c>
      <c r="L60" s="58">
        <v>0.210474585688462</v>
      </c>
      <c r="M60" s="58">
        <v>0.21182049284594998</v>
      </c>
      <c r="N60" s="58">
        <v>0.20899999999999999</v>
      </c>
      <c r="O60" s="58">
        <v>0.19900000000000001</v>
      </c>
      <c r="P60" s="58">
        <v>0.20599999999999999</v>
      </c>
      <c r="Q60" s="58">
        <v>0.20921290945782797</v>
      </c>
      <c r="R60" s="58">
        <v>0.20699999999999999</v>
      </c>
      <c r="S60" s="58">
        <v>0.20699999999999999</v>
      </c>
      <c r="T60" s="58">
        <v>0.21199999999999999</v>
      </c>
      <c r="U60" s="58">
        <v>0.21</v>
      </c>
      <c r="V60" s="58">
        <v>0.20899999999999999</v>
      </c>
      <c r="W60" s="58">
        <v>0.2107</v>
      </c>
      <c r="X60" s="58">
        <v>0.21299999999999999</v>
      </c>
      <c r="Y60" s="58">
        <v>0.20670895600869113</v>
      </c>
      <c r="Z60" s="58">
        <v>0.20699999999999999</v>
      </c>
      <c r="AA60" s="58">
        <v>0.20799999999999999</v>
      </c>
      <c r="AB60" s="58">
        <v>0.20200000000000001</v>
      </c>
      <c r="AC60" s="58">
        <v>0.20078948111999259</v>
      </c>
      <c r="AD60" s="58">
        <v>0.19586465825367622</v>
      </c>
      <c r="AE60" s="58">
        <v>0.19832292584471245</v>
      </c>
      <c r="AF60" s="58">
        <v>0.19704139804878543</v>
      </c>
      <c r="AG60" s="58">
        <v>0.19099224797868575</v>
      </c>
      <c r="AH60" s="58">
        <v>0.19378931454724868</v>
      </c>
      <c r="AI60" s="58">
        <v>0.19563394435957501</v>
      </c>
      <c r="AJ60" s="58">
        <v>0.18718469017240807</v>
      </c>
      <c r="AK60" s="59">
        <v>0.19320302052973704</v>
      </c>
      <c r="AL60" s="59">
        <v>0.1943736619626909</v>
      </c>
      <c r="AM60" s="59">
        <v>0.20499999999999999</v>
      </c>
      <c r="AN60" s="59">
        <v>0.19922772977857001</v>
      </c>
      <c r="AO60" s="59">
        <v>0.19899450243251088</v>
      </c>
    </row>
    <row r="61" spans="2:49" ht="14.25" customHeight="1">
      <c r="B61" s="62" t="s">
        <v>352</v>
      </c>
      <c r="C61" s="129"/>
      <c r="D61" s="129"/>
      <c r="E61" s="129">
        <v>26462.59980381764</v>
      </c>
      <c r="F61" s="40">
        <v>26054.738705607357</v>
      </c>
      <c r="G61" s="40">
        <v>25746.758605412339</v>
      </c>
      <c r="H61" s="40">
        <v>25633.874510162284</v>
      </c>
      <c r="I61" s="40">
        <v>25546.585929440524</v>
      </c>
      <c r="J61" s="40">
        <v>25150.833532325418</v>
      </c>
      <c r="K61" s="40">
        <v>24521.489466532985</v>
      </c>
      <c r="L61" s="40">
        <v>22076.923331343372</v>
      </c>
      <c r="M61" s="40">
        <v>22194.697249005727</v>
      </c>
      <c r="N61" s="40">
        <v>21287</v>
      </c>
      <c r="O61" s="40">
        <v>19987</v>
      </c>
      <c r="P61" s="40">
        <v>19983</v>
      </c>
      <c r="Q61" s="40">
        <v>19906.961151107906</v>
      </c>
      <c r="R61" s="40">
        <v>19311</v>
      </c>
      <c r="S61" s="40">
        <v>18854</v>
      </c>
      <c r="T61" s="40">
        <v>19089</v>
      </c>
      <c r="U61" s="40">
        <v>18692</v>
      </c>
      <c r="V61" s="40">
        <v>18312</v>
      </c>
      <c r="W61" s="40">
        <v>17933</v>
      </c>
      <c r="X61" s="40">
        <v>17899</v>
      </c>
      <c r="Y61" s="40">
        <v>17241.829771525772</v>
      </c>
      <c r="Z61" s="40">
        <v>16793</v>
      </c>
      <c r="AA61" s="40">
        <v>16704</v>
      </c>
      <c r="AB61" s="40">
        <v>16502</v>
      </c>
      <c r="AC61" s="40">
        <v>16418.062238133607</v>
      </c>
      <c r="AD61" s="40">
        <v>15882.638526012159</v>
      </c>
      <c r="AE61" s="40">
        <v>15444.079992212821</v>
      </c>
      <c r="AF61" s="40">
        <v>15685.437575662983</v>
      </c>
      <c r="AG61" s="40">
        <v>14981.635857309137</v>
      </c>
      <c r="AH61" s="40">
        <v>14676.088655760017</v>
      </c>
      <c r="AI61" s="40">
        <v>14672.323747520619</v>
      </c>
      <c r="AJ61" s="40">
        <v>14076.975417950534</v>
      </c>
      <c r="AK61" s="63">
        <v>14288.335436423937</v>
      </c>
      <c r="AL61" s="63">
        <v>14028</v>
      </c>
      <c r="AM61" s="63">
        <v>14138</v>
      </c>
      <c r="AN61" s="63">
        <v>13423.270844741101</v>
      </c>
      <c r="AO61" s="63">
        <v>13440.194272883036</v>
      </c>
    </row>
    <row r="62" spans="2:49" ht="14.25" customHeight="1">
      <c r="B62" s="64"/>
      <c r="C62" s="64"/>
      <c r="D62" s="64"/>
      <c r="E62" s="64"/>
      <c r="F62" s="64"/>
      <c r="G62" s="64"/>
      <c r="H62" s="64"/>
      <c r="I62" s="64"/>
      <c r="J62" s="64"/>
      <c r="K62" s="64"/>
      <c r="L62" s="64"/>
      <c r="M62" s="64"/>
      <c r="N62" s="64"/>
      <c r="O62" s="64"/>
      <c r="P62" s="64"/>
      <c r="Q62" s="64"/>
      <c r="R62" s="64"/>
      <c r="S62" s="64"/>
      <c r="T62" s="64"/>
      <c r="U62" s="65"/>
      <c r="V62" s="65"/>
      <c r="W62" s="65"/>
      <c r="X62" s="65"/>
      <c r="Y62" s="65"/>
      <c r="Z62" s="65"/>
      <c r="AA62" s="65"/>
      <c r="AB62" s="65"/>
      <c r="AC62" s="65"/>
      <c r="AD62" s="65"/>
      <c r="AE62" s="65"/>
      <c r="AF62" s="65"/>
      <c r="AG62" s="65"/>
      <c r="AH62" s="65"/>
      <c r="AI62" s="65"/>
      <c r="AJ62" s="65"/>
      <c r="AK62" s="65"/>
      <c r="AL62" s="65"/>
    </row>
    <row r="63" spans="2:49" ht="14.25" customHeight="1">
      <c r="B63" s="176" t="s">
        <v>353</v>
      </c>
      <c r="C63" s="176"/>
      <c r="D63" s="176"/>
      <c r="E63" s="176"/>
      <c r="F63" s="176"/>
      <c r="G63" s="176"/>
      <c r="H63" s="176"/>
      <c r="I63" s="176"/>
      <c r="J63" s="176"/>
      <c r="K63" s="176"/>
      <c r="L63" s="176"/>
      <c r="M63" s="176"/>
      <c r="N63" s="176"/>
      <c r="O63" s="176"/>
      <c r="P63" s="176"/>
      <c r="Q63" s="176"/>
      <c r="R63" s="176"/>
      <c r="S63" s="176"/>
      <c r="T63" s="176"/>
      <c r="U63" s="66"/>
      <c r="V63" s="66"/>
      <c r="W63" s="66"/>
      <c r="X63" s="66"/>
      <c r="Y63" s="66"/>
      <c r="Z63" s="66"/>
      <c r="AA63" s="66"/>
      <c r="AB63" s="66"/>
      <c r="AC63" s="66"/>
      <c r="AD63" s="66"/>
      <c r="AE63" s="66"/>
      <c r="AF63" s="66"/>
      <c r="AG63" s="66"/>
      <c r="AH63" s="66"/>
      <c r="AI63" s="66"/>
      <c r="AJ63" s="66"/>
      <c r="AK63" s="66"/>
      <c r="AL63" s="66"/>
    </row>
    <row r="64" spans="2:49" ht="14.25" customHeight="1">
      <c r="B64" s="176" t="s">
        <v>354</v>
      </c>
      <c r="C64" s="176"/>
      <c r="D64" s="176"/>
      <c r="E64" s="176"/>
      <c r="F64" s="176"/>
      <c r="G64" s="176"/>
      <c r="H64" s="176"/>
      <c r="I64" s="176"/>
      <c r="J64" s="176"/>
      <c r="K64" s="176"/>
      <c r="L64" s="176"/>
      <c r="M64" s="176"/>
      <c r="N64" s="176"/>
      <c r="O64" s="176"/>
      <c r="P64" s="176"/>
      <c r="Q64" s="176"/>
      <c r="R64" s="176"/>
      <c r="S64" s="176"/>
      <c r="T64" s="176"/>
      <c r="U64" s="66"/>
      <c r="V64" s="66"/>
      <c r="W64" s="66"/>
      <c r="X64" s="66"/>
      <c r="Y64" s="66"/>
      <c r="Z64" s="66"/>
      <c r="AA64" s="66"/>
      <c r="AB64" s="66"/>
      <c r="AC64" s="66"/>
      <c r="AD64" s="66"/>
      <c r="AE64" s="66"/>
      <c r="AF64" s="66"/>
      <c r="AG64" s="66"/>
      <c r="AH64" s="66"/>
      <c r="AI64" s="66"/>
      <c r="AJ64" s="66"/>
      <c r="AK64" s="66"/>
      <c r="AL64" s="66"/>
    </row>
    <row r="65" spans="2:38" ht="14.25" customHeight="1">
      <c r="B65" s="176" t="s">
        <v>355</v>
      </c>
      <c r="C65" s="176"/>
      <c r="D65" s="176"/>
      <c r="E65" s="176"/>
      <c r="F65" s="176"/>
      <c r="G65" s="176"/>
      <c r="H65" s="176"/>
      <c r="I65" s="176"/>
      <c r="J65" s="176"/>
      <c r="K65" s="176"/>
      <c r="L65" s="176"/>
      <c r="M65" s="176"/>
      <c r="N65" s="176"/>
      <c r="O65" s="176"/>
      <c r="P65" s="176"/>
      <c r="Q65" s="176"/>
      <c r="R65" s="176"/>
      <c r="S65" s="176"/>
      <c r="T65" s="176"/>
      <c r="U65" s="65"/>
      <c r="V65" s="65"/>
      <c r="W65" s="65"/>
      <c r="X65" s="65"/>
      <c r="Y65" s="65"/>
      <c r="Z65" s="65"/>
      <c r="AA65" s="65"/>
      <c r="AB65" s="65"/>
      <c r="AC65" s="65"/>
      <c r="AD65" s="65"/>
      <c r="AE65" s="65"/>
      <c r="AF65" s="65"/>
      <c r="AG65" s="65"/>
      <c r="AH65" s="65"/>
      <c r="AI65" s="65"/>
      <c r="AJ65" s="65"/>
      <c r="AK65" s="65"/>
      <c r="AL65" s="65"/>
    </row>
  </sheetData>
  <pageMargins left="0.7" right="0.7" top="0.75" bottom="0.75" header="0.3" footer="0.3"/>
  <pageSetup paperSize="9" orientation="portrait" verticalDpi="14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4FD6-7898-44C2-8D38-4C80CCFB4701}">
  <sheetPr>
    <tabColor theme="8" tint="0.59999389629810485"/>
  </sheetPr>
  <dimension ref="A2:AO53"/>
  <sheetViews>
    <sheetView showGridLines="0" workbookViewId="0">
      <selection activeCell="A134" sqref="A134"/>
    </sheetView>
  </sheetViews>
  <sheetFormatPr baseColWidth="10" defaultColWidth="11.42578125" defaultRowHeight="12.75"/>
  <cols>
    <col min="1" max="1" width="5" customWidth="1"/>
    <col min="2" max="2" width="51.5703125" customWidth="1"/>
    <col min="3" max="4" width="11.42578125" hidden="1" customWidth="1"/>
    <col min="5" max="20" width="11.42578125" customWidth="1"/>
    <col min="21" max="22" width="10.28515625" bestFit="1" customWidth="1"/>
    <col min="23" max="23" width="12.140625" bestFit="1" customWidth="1"/>
    <col min="24" max="24" width="12" bestFit="1" customWidth="1"/>
  </cols>
  <sheetData>
    <row r="2" spans="1:41" ht="15">
      <c r="A2" s="20" t="s">
        <v>356</v>
      </c>
      <c r="B2" s="21"/>
      <c r="C2" s="21"/>
      <c r="D2" s="21"/>
      <c r="E2" s="21"/>
      <c r="F2" s="21"/>
      <c r="G2" s="21"/>
      <c r="H2" s="21"/>
      <c r="I2" s="21"/>
      <c r="J2" s="21"/>
      <c r="K2" s="21"/>
      <c r="L2" s="21"/>
      <c r="M2" s="21"/>
      <c r="N2" s="21"/>
      <c r="O2" s="21"/>
      <c r="P2" s="21"/>
      <c r="Q2" s="21"/>
      <c r="R2" s="21"/>
      <c r="S2" s="21"/>
      <c r="T2" s="21"/>
    </row>
    <row r="5" spans="1:41" ht="15">
      <c r="B5" s="323"/>
      <c r="C5" s="123" t="s">
        <v>306</v>
      </c>
      <c r="D5" s="123" t="s">
        <v>307</v>
      </c>
      <c r="E5" s="123" t="s">
        <v>309</v>
      </c>
      <c r="F5" s="428" t="s">
        <v>309</v>
      </c>
      <c r="G5" s="428" t="s">
        <v>306</v>
      </c>
      <c r="H5" s="428" t="s">
        <v>307</v>
      </c>
      <c r="I5" s="428" t="s">
        <v>308</v>
      </c>
      <c r="J5" s="428" t="s">
        <v>309</v>
      </c>
      <c r="K5" s="428" t="s">
        <v>306</v>
      </c>
      <c r="L5" s="428" t="s">
        <v>307</v>
      </c>
      <c r="M5" s="428" t="s">
        <v>308</v>
      </c>
      <c r="N5" s="428" t="s">
        <v>309</v>
      </c>
      <c r="O5" s="428" t="s">
        <v>306</v>
      </c>
      <c r="P5" s="428" t="s">
        <v>307</v>
      </c>
      <c r="Q5" s="428" t="s">
        <v>308</v>
      </c>
      <c r="R5" s="428" t="s">
        <v>309</v>
      </c>
      <c r="S5" s="428" t="s">
        <v>306</v>
      </c>
      <c r="T5" s="428" t="s">
        <v>307</v>
      </c>
      <c r="U5" s="428" t="s">
        <v>308</v>
      </c>
      <c r="V5" s="428" t="s">
        <v>309</v>
      </c>
      <c r="W5" s="428" t="s">
        <v>306</v>
      </c>
      <c r="X5" s="428" t="s">
        <v>307</v>
      </c>
      <c r="Y5" s="428" t="s">
        <v>308</v>
      </c>
      <c r="Z5" s="428" t="s">
        <v>309</v>
      </c>
      <c r="AA5" s="428" t="s">
        <v>306</v>
      </c>
      <c r="AB5" s="428" t="s">
        <v>307</v>
      </c>
      <c r="AC5" s="428" t="s">
        <v>308</v>
      </c>
      <c r="AD5" s="428" t="s">
        <v>309</v>
      </c>
      <c r="AE5" s="428" t="s">
        <v>306</v>
      </c>
      <c r="AF5" s="428" t="s">
        <v>307</v>
      </c>
      <c r="AG5" s="428" t="s">
        <v>308</v>
      </c>
      <c r="AH5" s="428" t="s">
        <v>309</v>
      </c>
      <c r="AI5" s="428" t="s">
        <v>306</v>
      </c>
      <c r="AJ5" s="428" t="s">
        <v>307</v>
      </c>
      <c r="AK5" s="428" t="s">
        <v>308</v>
      </c>
      <c r="AL5" s="428" t="s">
        <v>309</v>
      </c>
      <c r="AM5" s="428" t="s">
        <v>306</v>
      </c>
      <c r="AN5" s="321" t="s">
        <v>307</v>
      </c>
      <c r="AO5" s="321" t="s">
        <v>308</v>
      </c>
    </row>
    <row r="6" spans="1:41" ht="15">
      <c r="B6" s="316" t="s">
        <v>357</v>
      </c>
      <c r="C6" s="124">
        <v>2026</v>
      </c>
      <c r="D6" s="124">
        <v>2026</v>
      </c>
      <c r="E6" s="124">
        <v>2026</v>
      </c>
      <c r="F6" s="429">
        <v>2026</v>
      </c>
      <c r="G6" s="429">
        <v>2025</v>
      </c>
      <c r="H6" s="429">
        <v>2025</v>
      </c>
      <c r="I6" s="429">
        <v>2025</v>
      </c>
      <c r="J6" s="429">
        <v>2025</v>
      </c>
      <c r="K6" s="429">
        <v>2024</v>
      </c>
      <c r="L6" s="429">
        <v>2024</v>
      </c>
      <c r="M6" s="429">
        <v>2024</v>
      </c>
      <c r="N6" s="429">
        <v>2024</v>
      </c>
      <c r="O6" s="429">
        <v>2023</v>
      </c>
      <c r="P6" s="429">
        <v>2023</v>
      </c>
      <c r="Q6" s="429">
        <v>2023</v>
      </c>
      <c r="R6" s="429">
        <v>2023</v>
      </c>
      <c r="S6" s="429">
        <v>2022</v>
      </c>
      <c r="T6" s="429">
        <v>2022</v>
      </c>
      <c r="U6" s="429">
        <v>2022</v>
      </c>
      <c r="V6" s="429">
        <v>2022</v>
      </c>
      <c r="W6" s="429">
        <v>2021</v>
      </c>
      <c r="X6" s="429">
        <v>2021</v>
      </c>
      <c r="Y6" s="429">
        <v>2021</v>
      </c>
      <c r="Z6" s="429">
        <v>2021</v>
      </c>
      <c r="AA6" s="429">
        <v>2020</v>
      </c>
      <c r="AB6" s="429">
        <v>2020</v>
      </c>
      <c r="AC6" s="429">
        <v>2020</v>
      </c>
      <c r="AD6" s="429">
        <v>2020</v>
      </c>
      <c r="AE6" s="429">
        <v>2019</v>
      </c>
      <c r="AF6" s="429">
        <v>2019</v>
      </c>
      <c r="AG6" s="429">
        <v>2019</v>
      </c>
      <c r="AH6" s="429">
        <v>2019</v>
      </c>
      <c r="AI6" s="429">
        <v>2018</v>
      </c>
      <c r="AJ6" s="429">
        <v>2018</v>
      </c>
      <c r="AK6" s="429">
        <v>2018</v>
      </c>
      <c r="AL6" s="429">
        <v>2018</v>
      </c>
      <c r="AM6" s="429">
        <v>2017</v>
      </c>
      <c r="AN6" s="322">
        <v>2017</v>
      </c>
      <c r="AO6" s="322">
        <v>2017</v>
      </c>
    </row>
    <row r="7" spans="1:41" ht="15">
      <c r="B7" s="432"/>
      <c r="C7" s="317"/>
      <c r="D7" s="317"/>
      <c r="E7" s="317"/>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314"/>
      <c r="AO7" s="314"/>
    </row>
    <row r="8" spans="1:41" ht="15">
      <c r="B8" s="433" t="s">
        <v>358</v>
      </c>
      <c r="C8" s="317"/>
      <c r="D8" s="317"/>
      <c r="E8" s="317"/>
      <c r="F8" s="430"/>
      <c r="G8" s="430"/>
      <c r="H8" s="430"/>
      <c r="I8" s="430"/>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314"/>
      <c r="AO8" s="314"/>
    </row>
    <row r="9" spans="1:41">
      <c r="B9" s="324" t="s">
        <v>359</v>
      </c>
      <c r="C9" s="325"/>
      <c r="D9" s="325"/>
      <c r="E9" s="325">
        <v>257.29202931999998</v>
      </c>
      <c r="F9" s="326">
        <v>154.52609096000006</v>
      </c>
      <c r="G9" s="326">
        <v>11.384753849999999</v>
      </c>
      <c r="H9" s="326">
        <v>12.295950810000003</v>
      </c>
      <c r="I9" s="326">
        <v>665.87100204000012</v>
      </c>
      <c r="J9" s="326">
        <v>543.17469498000003</v>
      </c>
      <c r="K9" s="326">
        <v>566.56489940999984</v>
      </c>
      <c r="L9" s="326">
        <v>671.43518230999996</v>
      </c>
      <c r="M9" s="326">
        <v>609.03372319999994</v>
      </c>
      <c r="N9" s="326">
        <v>1257.5325780199998</v>
      </c>
      <c r="O9" s="326">
        <v>496.62653091999994</v>
      </c>
      <c r="P9" s="326">
        <v>120.78857226999995</v>
      </c>
      <c r="Q9" s="326">
        <v>612.14811025999995</v>
      </c>
      <c r="R9" s="326">
        <v>85.125468779999935</v>
      </c>
      <c r="S9" s="326">
        <v>676.70302701000026</v>
      </c>
      <c r="T9" s="326">
        <v>177.1070928200001</v>
      </c>
      <c r="U9" s="326">
        <v>293.91090153000005</v>
      </c>
      <c r="V9" s="326">
        <v>657.85240928999997</v>
      </c>
      <c r="W9" s="326">
        <v>457.67445801999997</v>
      </c>
      <c r="X9" s="326">
        <v>366.09292717999995</v>
      </c>
      <c r="Y9" s="326">
        <v>248.96066387999991</v>
      </c>
      <c r="Z9" s="326">
        <v>587.72658000000001</v>
      </c>
      <c r="AA9" s="326">
        <v>682.74738000000002</v>
      </c>
      <c r="AB9" s="326">
        <v>673.44931999999994</v>
      </c>
      <c r="AC9" s="326">
        <v>375.37632889999998</v>
      </c>
      <c r="AD9" s="326">
        <v>1697.8275003900001</v>
      </c>
      <c r="AE9" s="326">
        <v>1324.7398635</v>
      </c>
      <c r="AF9" s="326">
        <v>1279.0373320000001</v>
      </c>
      <c r="AG9" s="326">
        <v>778.82646299999999</v>
      </c>
      <c r="AH9" s="326">
        <v>359.99559900000003</v>
      </c>
      <c r="AI9" s="326">
        <v>1878.3081159999999</v>
      </c>
      <c r="AJ9" s="326">
        <v>288.48948899999999</v>
      </c>
      <c r="AK9" s="326">
        <v>639.42028400000004</v>
      </c>
      <c r="AL9" s="326">
        <v>663.98488199999997</v>
      </c>
      <c r="AM9" s="326">
        <v>672.68698600000005</v>
      </c>
      <c r="AN9" s="326">
        <v>657.66968399999996</v>
      </c>
      <c r="AO9" s="326">
        <v>664.78348200000005</v>
      </c>
    </row>
    <row r="10" spans="1:41">
      <c r="B10" s="324" t="s">
        <v>360</v>
      </c>
      <c r="C10" s="325"/>
      <c r="D10" s="325"/>
      <c r="E10" s="325">
        <v>1686.0081133600017</v>
      </c>
      <c r="F10" s="326">
        <v>1162.5632380300015</v>
      </c>
      <c r="G10" s="326">
        <v>2264.7743061199994</v>
      </c>
      <c r="H10" s="326">
        <v>3289.9384612699996</v>
      </c>
      <c r="I10" s="326">
        <v>4809.3050374499999</v>
      </c>
      <c r="J10" s="326">
        <v>4107.9194344299995</v>
      </c>
      <c r="K10" s="326">
        <v>2845.1452030299993</v>
      </c>
      <c r="L10" s="326">
        <v>2763.3038841200009</v>
      </c>
      <c r="M10" s="326">
        <v>6185.8506628600007</v>
      </c>
      <c r="N10" s="326">
        <v>3380.3487991699999</v>
      </c>
      <c r="O10" s="326">
        <v>3520.2572840299968</v>
      </c>
      <c r="P10" s="326">
        <v>3804.8242657999986</v>
      </c>
      <c r="Q10" s="326">
        <v>4062.6102581300001</v>
      </c>
      <c r="R10" s="326">
        <v>3144.6310240499984</v>
      </c>
      <c r="S10" s="326">
        <v>2693.8847448600036</v>
      </c>
      <c r="T10" s="326">
        <v>3998.6303238400023</v>
      </c>
      <c r="U10" s="326">
        <v>2283.3232439800022</v>
      </c>
      <c r="V10" s="326">
        <v>2437.7522741999996</v>
      </c>
      <c r="W10" s="326">
        <v>1435.4332373099992</v>
      </c>
      <c r="X10" s="326">
        <v>1392.4629601699996</v>
      </c>
      <c r="Y10" s="326">
        <v>3120.6357694499998</v>
      </c>
      <c r="Z10" s="326">
        <v>3507.87014</v>
      </c>
      <c r="AA10" s="326">
        <v>1576.16661</v>
      </c>
      <c r="AB10" s="326">
        <v>3320.9339100000002</v>
      </c>
      <c r="AC10" s="326">
        <v>2061.2227146700002</v>
      </c>
      <c r="AD10" s="326">
        <v>4170.6037621100004</v>
      </c>
      <c r="AE10" s="326">
        <v>1199.06413275</v>
      </c>
      <c r="AF10" s="326">
        <v>4728.5451089999997</v>
      </c>
      <c r="AG10" s="326">
        <v>2886.9467970000001</v>
      </c>
      <c r="AH10" s="326">
        <v>1020.299053</v>
      </c>
      <c r="AI10" s="326">
        <v>1022.7689820000001</v>
      </c>
      <c r="AJ10" s="326">
        <v>2057.0973829999998</v>
      </c>
      <c r="AK10" s="326">
        <v>4300.791886</v>
      </c>
      <c r="AL10" s="326">
        <v>2447.8061389999998</v>
      </c>
      <c r="AM10" s="326">
        <v>1807.8047610000001</v>
      </c>
      <c r="AN10" s="326">
        <v>1712.055752</v>
      </c>
      <c r="AO10" s="326">
        <v>3197.2681040000002</v>
      </c>
    </row>
    <row r="11" spans="1:41">
      <c r="B11" s="324" t="s">
        <v>361</v>
      </c>
      <c r="C11" s="325"/>
      <c r="D11" s="325"/>
      <c r="E11" s="325">
        <v>163314.19875277</v>
      </c>
      <c r="F11" s="326">
        <v>161913.84348614002</v>
      </c>
      <c r="G11" s="326">
        <v>159868.67727602003</v>
      </c>
      <c r="H11" s="326">
        <v>159591.54595596998</v>
      </c>
      <c r="I11" s="326">
        <v>157285.57949841002</v>
      </c>
      <c r="J11" s="326">
        <v>157918.76822458996</v>
      </c>
      <c r="K11" s="326">
        <v>158196.68330210005</v>
      </c>
      <c r="L11" s="326">
        <v>137758.50474238003</v>
      </c>
      <c r="M11" s="326">
        <v>137821.14112739998</v>
      </c>
      <c r="N11" s="326">
        <v>133792.80519247</v>
      </c>
      <c r="O11" s="326">
        <v>133009.19554544997</v>
      </c>
      <c r="P11" s="326">
        <v>132093.18513413999</v>
      </c>
      <c r="Q11" s="326">
        <v>130282.08770072</v>
      </c>
      <c r="R11" s="326">
        <v>127421.77246855</v>
      </c>
      <c r="S11" s="326">
        <v>130404.90886221</v>
      </c>
      <c r="T11" s="326">
        <v>130017.60624076998</v>
      </c>
      <c r="U11" s="326">
        <v>128558.06249856998</v>
      </c>
      <c r="V11" s="326">
        <v>123616.10002882</v>
      </c>
      <c r="W11" s="326">
        <v>120840.61077718997</v>
      </c>
      <c r="X11" s="326">
        <v>119086.45155642</v>
      </c>
      <c r="Y11" s="326">
        <v>117685.73577325998</v>
      </c>
      <c r="Z11" s="326">
        <v>113581.26602</v>
      </c>
      <c r="AA11" s="326">
        <v>112884.74255</v>
      </c>
      <c r="AB11" s="326">
        <v>113048.86279</v>
      </c>
      <c r="AC11" s="326">
        <v>111828.26380571</v>
      </c>
      <c r="AD11" s="326">
        <v>108363.80187286</v>
      </c>
      <c r="AE11" s="326">
        <v>106718.07852533</v>
      </c>
      <c r="AF11" s="326">
        <v>103744.13766399999</v>
      </c>
      <c r="AG11" s="326">
        <v>101377.882492</v>
      </c>
      <c r="AH11" s="326">
        <v>98451.214464000004</v>
      </c>
      <c r="AI11" s="326">
        <v>98605.716025999995</v>
      </c>
      <c r="AJ11" s="326">
        <v>97896.155442000003</v>
      </c>
      <c r="AK11" s="326">
        <v>95680.740309000001</v>
      </c>
      <c r="AL11" s="326">
        <v>92449.979246000003</v>
      </c>
      <c r="AM11" s="326">
        <v>90097.511352000001</v>
      </c>
      <c r="AN11" s="326">
        <v>88565.457437999998</v>
      </c>
      <c r="AO11" s="326">
        <v>87154.565503999998</v>
      </c>
    </row>
    <row r="12" spans="1:41">
      <c r="B12" s="324" t="s">
        <v>362</v>
      </c>
      <c r="C12" s="325"/>
      <c r="D12" s="325"/>
      <c r="E12" s="325">
        <v>40477.893193319993</v>
      </c>
      <c r="F12" s="326">
        <v>39226.980581930002</v>
      </c>
      <c r="G12" s="326">
        <v>39226.186954160003</v>
      </c>
      <c r="H12" s="326">
        <v>37321.025844969998</v>
      </c>
      <c r="I12" s="326">
        <v>41111.187585480009</v>
      </c>
      <c r="J12" s="326">
        <v>35784.980815709998</v>
      </c>
      <c r="K12" s="326">
        <v>35541.560901400007</v>
      </c>
      <c r="L12" s="326">
        <v>33347.876870470012</v>
      </c>
      <c r="M12" s="326">
        <v>36154.183268259992</v>
      </c>
      <c r="N12" s="326">
        <v>31241.74731251</v>
      </c>
      <c r="O12" s="326">
        <v>29109.345554839998</v>
      </c>
      <c r="P12" s="326">
        <v>28014.743014209998</v>
      </c>
      <c r="Q12" s="326">
        <v>29656.557236060002</v>
      </c>
      <c r="R12" s="326">
        <v>28385.386181759994</v>
      </c>
      <c r="S12" s="326">
        <v>26351.044216090006</v>
      </c>
      <c r="T12" s="326">
        <v>25839.374591210006</v>
      </c>
      <c r="U12" s="326">
        <v>27653.490501250002</v>
      </c>
      <c r="V12" s="326">
        <v>23838.20522091</v>
      </c>
      <c r="W12" s="326">
        <v>23824.94351252</v>
      </c>
      <c r="X12" s="326">
        <v>24337.522061980002</v>
      </c>
      <c r="Y12" s="326">
        <v>24946.220340430009</v>
      </c>
      <c r="Z12" s="326">
        <v>23424.765340000002</v>
      </c>
      <c r="AA12" s="326">
        <v>20999.177110000001</v>
      </c>
      <c r="AB12" s="326">
        <v>20786.05458</v>
      </c>
      <c r="AC12" s="326">
        <v>21170.802316739999</v>
      </c>
      <c r="AD12" s="326">
        <v>17874.283924110001</v>
      </c>
      <c r="AE12" s="326">
        <v>17252.349264619999</v>
      </c>
      <c r="AF12" s="326">
        <v>18050.495138999999</v>
      </c>
      <c r="AG12" s="326">
        <v>17589.802342999999</v>
      </c>
      <c r="AH12" s="326">
        <v>17689.053485</v>
      </c>
      <c r="AI12" s="326">
        <v>14445.539526</v>
      </c>
      <c r="AJ12" s="326">
        <v>14242.267663000001</v>
      </c>
      <c r="AK12" s="326">
        <v>11912.862777</v>
      </c>
      <c r="AL12" s="326">
        <v>11658.575022000001</v>
      </c>
      <c r="AM12" s="326">
        <v>8883.2063739999994</v>
      </c>
      <c r="AN12" s="326">
        <v>8837.5591530000002</v>
      </c>
      <c r="AO12" s="326">
        <v>8725.5315559999999</v>
      </c>
    </row>
    <row r="13" spans="1:41">
      <c r="B13" s="324" t="s">
        <v>363</v>
      </c>
      <c r="C13" s="325"/>
      <c r="D13" s="325"/>
      <c r="E13" s="325">
        <v>1733.4747011300001</v>
      </c>
      <c r="F13" s="326">
        <v>1731.8768791300004</v>
      </c>
      <c r="G13" s="326">
        <v>1965.0796665100002</v>
      </c>
      <c r="H13" s="326">
        <v>1802.3270510600003</v>
      </c>
      <c r="I13" s="326">
        <v>1928.6293884500005</v>
      </c>
      <c r="J13" s="326">
        <v>1776.7350575599999</v>
      </c>
      <c r="K13" s="326">
        <v>2144.0543870800007</v>
      </c>
      <c r="L13" s="326">
        <v>1835.3811184000003</v>
      </c>
      <c r="M13" s="326">
        <v>1997.4890274000002</v>
      </c>
      <c r="N13" s="326">
        <v>2243.7407399600002</v>
      </c>
      <c r="O13" s="326">
        <v>1797.0251154600001</v>
      </c>
      <c r="P13" s="326">
        <v>2215.27975917</v>
      </c>
      <c r="Q13" s="326">
        <v>2453.7756630899999</v>
      </c>
      <c r="R13" s="326">
        <v>2059.8647860900001</v>
      </c>
      <c r="S13" s="326">
        <v>1855.1209110799996</v>
      </c>
      <c r="T13" s="326">
        <v>2104.5452155100002</v>
      </c>
      <c r="U13" s="326">
        <v>1793.7871682699997</v>
      </c>
      <c r="V13" s="326">
        <v>776.28093908000005</v>
      </c>
      <c r="W13" s="326">
        <v>813.87900342000046</v>
      </c>
      <c r="X13" s="326">
        <v>1147.7729144800003</v>
      </c>
      <c r="Y13" s="326">
        <v>1398.1160280100012</v>
      </c>
      <c r="Z13" s="326">
        <v>1237.1099999999999</v>
      </c>
      <c r="AA13" s="326">
        <v>2212.31691</v>
      </c>
      <c r="AB13" s="326">
        <v>3316.3608300000001</v>
      </c>
      <c r="AC13" s="326">
        <v>3074.5962567900001</v>
      </c>
      <c r="AD13" s="326">
        <v>3946.3133910000001</v>
      </c>
      <c r="AE13" s="326">
        <v>878.28834528999005</v>
      </c>
      <c r="AF13" s="326">
        <v>1200.6310129999999</v>
      </c>
      <c r="AG13" s="326">
        <v>781.96812</v>
      </c>
      <c r="AH13" s="326">
        <v>645.60446100000001</v>
      </c>
      <c r="AI13" s="326">
        <v>818.95522599999993</v>
      </c>
      <c r="AJ13" s="326">
        <v>376.79364500000003</v>
      </c>
      <c r="AK13" s="326">
        <v>436.098163</v>
      </c>
      <c r="AL13" s="326">
        <v>454.59990399999998</v>
      </c>
      <c r="AM13" s="326">
        <v>581.66810399999997</v>
      </c>
      <c r="AN13" s="326">
        <v>578.24714700000004</v>
      </c>
      <c r="AO13" s="326">
        <v>612.27700000000004</v>
      </c>
    </row>
    <row r="14" spans="1:41">
      <c r="B14" s="324" t="s">
        <v>364</v>
      </c>
      <c r="C14" s="325"/>
      <c r="D14" s="325"/>
      <c r="E14" s="325">
        <v>485.04379705999992</v>
      </c>
      <c r="F14" s="326">
        <v>438.36751892000001</v>
      </c>
      <c r="G14" s="326">
        <v>494.27739355999995</v>
      </c>
      <c r="H14" s="326">
        <v>749.63141996999991</v>
      </c>
      <c r="I14" s="326">
        <v>775.60265417000005</v>
      </c>
      <c r="J14" s="326">
        <v>1323.45256004</v>
      </c>
      <c r="K14" s="326">
        <v>1304.8016601999998</v>
      </c>
      <c r="L14" s="326">
        <v>918.42578065999999</v>
      </c>
      <c r="M14" s="326">
        <v>895.20937989999993</v>
      </c>
      <c r="N14" s="326">
        <v>879.73906783000007</v>
      </c>
      <c r="O14" s="326">
        <v>828.27577115000008</v>
      </c>
      <c r="P14" s="326">
        <v>787.86648645000002</v>
      </c>
      <c r="Q14" s="326">
        <v>806.58001702000001</v>
      </c>
      <c r="R14" s="326">
        <v>789.35892543000011</v>
      </c>
      <c r="S14" s="326">
        <v>791.11125975999983</v>
      </c>
      <c r="T14" s="326">
        <v>766.23516900000004</v>
      </c>
      <c r="U14" s="326">
        <v>775.71365782999987</v>
      </c>
      <c r="V14" s="326">
        <v>853.39582999000004</v>
      </c>
      <c r="W14" s="326">
        <v>761.09212194999998</v>
      </c>
      <c r="X14" s="326">
        <v>691.00870423000003</v>
      </c>
      <c r="Y14" s="326">
        <v>686.4992229500001</v>
      </c>
      <c r="Z14" s="326">
        <v>635.65778999999998</v>
      </c>
      <c r="AA14" s="326">
        <v>616.37981000000002</v>
      </c>
      <c r="AB14" s="326">
        <v>654.93573000000004</v>
      </c>
      <c r="AC14" s="326">
        <v>690.30167682000001</v>
      </c>
      <c r="AD14" s="326">
        <v>660.42835894999996</v>
      </c>
      <c r="AE14" s="326">
        <v>674.76843206000001</v>
      </c>
      <c r="AF14" s="326">
        <v>643.03755799999999</v>
      </c>
      <c r="AG14" s="326">
        <v>625.12832400000002</v>
      </c>
      <c r="AH14" s="326">
        <v>616.07110599999999</v>
      </c>
      <c r="AI14" s="326">
        <v>593.61375299999997</v>
      </c>
      <c r="AJ14" s="326">
        <v>606.26696800000002</v>
      </c>
      <c r="AK14" s="326">
        <v>554.11826399999995</v>
      </c>
      <c r="AL14" s="326">
        <v>486.660977</v>
      </c>
      <c r="AM14" s="326">
        <v>494.96768800000001</v>
      </c>
      <c r="AN14" s="326">
        <v>455.51671099999999</v>
      </c>
      <c r="AO14" s="326">
        <v>430.98628400000001</v>
      </c>
    </row>
    <row r="15" spans="1:41">
      <c r="B15" s="324" t="s">
        <v>365</v>
      </c>
      <c r="C15" s="325"/>
      <c r="D15" s="325"/>
      <c r="E15" s="325">
        <v>7779.7065767700005</v>
      </c>
      <c r="F15" s="326">
        <v>7965.0917373900002</v>
      </c>
      <c r="G15" s="326">
        <v>7987.7465537400003</v>
      </c>
      <c r="H15" s="326">
        <v>7949.1725682400011</v>
      </c>
      <c r="I15" s="326">
        <v>7517.2217639100008</v>
      </c>
      <c r="J15" s="326">
        <v>6822.0754166000006</v>
      </c>
      <c r="K15" s="326">
        <v>6765.6424316600005</v>
      </c>
      <c r="L15" s="326">
        <v>6374.1490330400011</v>
      </c>
      <c r="M15" s="326">
        <v>6014.7923165800012</v>
      </c>
      <c r="N15" s="326">
        <v>5995.1167249800001</v>
      </c>
      <c r="O15" s="326">
        <v>5721.2547595900005</v>
      </c>
      <c r="P15" s="326">
        <v>5763.8717829899997</v>
      </c>
      <c r="Q15" s="326">
        <v>5771.3295921700001</v>
      </c>
      <c r="R15" s="326">
        <v>5924.9847573900006</v>
      </c>
      <c r="S15" s="326">
        <v>5875.2810221099999</v>
      </c>
      <c r="T15" s="326">
        <v>6045.0556365400007</v>
      </c>
      <c r="U15" s="326">
        <v>5677.7178974259996</v>
      </c>
      <c r="V15" s="326">
        <v>5669.0705941300002</v>
      </c>
      <c r="W15" s="326">
        <v>5641.6888382900006</v>
      </c>
      <c r="X15" s="326">
        <v>5413.4111952000012</v>
      </c>
      <c r="Y15" s="326">
        <v>5329.7149719000008</v>
      </c>
      <c r="Z15" s="326">
        <v>5345.0649299999995</v>
      </c>
      <c r="AA15" s="326">
        <v>5325.4157699999996</v>
      </c>
      <c r="AB15" s="326">
        <v>5229.4253900000003</v>
      </c>
      <c r="AC15" s="326">
        <v>5087.21391227</v>
      </c>
      <c r="AD15" s="326">
        <v>4963.5195766099996</v>
      </c>
      <c r="AE15" s="326">
        <v>4870.3173606</v>
      </c>
      <c r="AF15" s="326">
        <v>4832.9879629999996</v>
      </c>
      <c r="AG15" s="326">
        <v>4793.8684910000002</v>
      </c>
      <c r="AH15" s="326">
        <v>4326.8841089999996</v>
      </c>
      <c r="AI15" s="326">
        <v>4123.5721299999996</v>
      </c>
      <c r="AJ15" s="326">
        <v>3998.4704230000002</v>
      </c>
      <c r="AK15" s="326">
        <v>3912.1149999999998</v>
      </c>
      <c r="AL15" s="326">
        <v>3957.1392110000002</v>
      </c>
      <c r="AM15" s="326">
        <v>3928.959006</v>
      </c>
      <c r="AN15" s="326">
        <v>3680.3470969999998</v>
      </c>
      <c r="AO15" s="326">
        <v>3529.3277720000001</v>
      </c>
    </row>
    <row r="16" spans="1:41">
      <c r="B16" s="324" t="s">
        <v>366</v>
      </c>
      <c r="C16" s="325"/>
      <c r="D16" s="325"/>
      <c r="E16" s="325"/>
      <c r="F16" s="326"/>
      <c r="G16" s="326">
        <v>-3.7000000476837156E-7</v>
      </c>
      <c r="H16" s="326"/>
      <c r="I16" s="326">
        <v>-3.7000000476837156E-7</v>
      </c>
      <c r="J16" s="326"/>
      <c r="K16" s="326">
        <v>-3.7000000476837156E-7</v>
      </c>
      <c r="L16" s="326">
        <v>3.7000000476837156E-7</v>
      </c>
      <c r="M16" s="326">
        <v>-3.7000003457069398E-7</v>
      </c>
      <c r="N16" s="326">
        <v>-3.7000000476837156E-7</v>
      </c>
      <c r="O16" s="326">
        <v>0</v>
      </c>
      <c r="P16" s="326">
        <v>0</v>
      </c>
      <c r="Q16" s="326">
        <v>0</v>
      </c>
      <c r="R16" s="326">
        <v>0</v>
      </c>
      <c r="S16" s="326">
        <v>0</v>
      </c>
      <c r="T16" s="326">
        <v>0</v>
      </c>
      <c r="U16" s="326">
        <v>0</v>
      </c>
      <c r="V16" s="326">
        <v>0</v>
      </c>
      <c r="W16" s="326">
        <v>0</v>
      </c>
      <c r="X16" s="326">
        <v>-2.9802322387695311E-14</v>
      </c>
      <c r="Y16" s="326">
        <v>0</v>
      </c>
      <c r="Z16" s="326">
        <v>0</v>
      </c>
      <c r="AA16" s="326">
        <v>0</v>
      </c>
      <c r="AB16" s="326">
        <v>0</v>
      </c>
      <c r="AC16" s="326">
        <v>0</v>
      </c>
      <c r="AD16" s="326">
        <v>0</v>
      </c>
      <c r="AE16" s="326">
        <v>0</v>
      </c>
      <c r="AF16" s="326">
        <v>0</v>
      </c>
      <c r="AG16" s="326">
        <v>0</v>
      </c>
      <c r="AH16" s="326">
        <v>0</v>
      </c>
      <c r="AI16" s="326">
        <v>0</v>
      </c>
      <c r="AJ16" s="326">
        <v>0</v>
      </c>
      <c r="AK16" s="326">
        <v>0</v>
      </c>
      <c r="AL16" s="326">
        <v>0</v>
      </c>
      <c r="AM16" s="326">
        <v>0</v>
      </c>
      <c r="AN16" s="326">
        <v>0</v>
      </c>
      <c r="AO16" s="326">
        <v>0</v>
      </c>
    </row>
    <row r="17" spans="2:41">
      <c r="B17" s="324" t="s">
        <v>367</v>
      </c>
      <c r="C17" s="325"/>
      <c r="D17" s="325"/>
      <c r="E17" s="325">
        <v>1383.72070697</v>
      </c>
      <c r="F17" s="326">
        <v>1392.6474966399999</v>
      </c>
      <c r="G17" s="326">
        <v>1398.3614360699999</v>
      </c>
      <c r="H17" s="326">
        <v>1401.1431214500003</v>
      </c>
      <c r="I17" s="326">
        <v>1415.2212930799999</v>
      </c>
      <c r="J17" s="326">
        <v>1421.1610948200002</v>
      </c>
      <c r="K17" s="326">
        <v>1432.6511291500001</v>
      </c>
      <c r="L17" s="326">
        <v>396.34330033000003</v>
      </c>
      <c r="M17" s="326">
        <v>399.7185571</v>
      </c>
      <c r="N17" s="326">
        <v>400.70809301999998</v>
      </c>
      <c r="O17" s="326">
        <v>332.95202148000004</v>
      </c>
      <c r="P17" s="326">
        <v>340.18551917000008</v>
      </c>
      <c r="Q17" s="326">
        <v>342.61894828999999</v>
      </c>
      <c r="R17" s="326">
        <v>345.93966016999997</v>
      </c>
      <c r="S17" s="326">
        <v>353.46240111000003</v>
      </c>
      <c r="T17" s="326">
        <v>356.60181305000009</v>
      </c>
      <c r="U17" s="326">
        <v>392.82197425999999</v>
      </c>
      <c r="V17" s="326">
        <v>388.84766550000001</v>
      </c>
      <c r="W17" s="326">
        <v>389.86084963999997</v>
      </c>
      <c r="X17" s="326">
        <v>412.81119086000007</v>
      </c>
      <c r="Y17" s="326">
        <v>414.40283357000004</v>
      </c>
      <c r="Z17" s="326">
        <v>410.80718000000002</v>
      </c>
      <c r="AA17" s="326">
        <v>410.13628999999997</v>
      </c>
      <c r="AB17" s="326">
        <v>407.98964999999998</v>
      </c>
      <c r="AC17" s="326">
        <v>409.60346866999998</v>
      </c>
      <c r="AD17" s="326">
        <v>405.64959035999999</v>
      </c>
      <c r="AE17" s="326">
        <v>406</v>
      </c>
      <c r="AF17" s="326">
        <v>405.31681099999997</v>
      </c>
      <c r="AG17" s="326">
        <v>409.44604733999995</v>
      </c>
      <c r="AH17" s="326">
        <v>412</v>
      </c>
      <c r="AI17" s="326">
        <v>399.57269600000001</v>
      </c>
      <c r="AJ17" s="326">
        <v>402.280035</v>
      </c>
      <c r="AK17" s="326">
        <v>406.37406099999998</v>
      </c>
      <c r="AL17" s="326">
        <v>366.96337999999997</v>
      </c>
      <c r="AM17" s="326">
        <v>366.49702100000002</v>
      </c>
      <c r="AN17" s="326">
        <v>362.02146900000002</v>
      </c>
      <c r="AO17" s="326">
        <v>364.84555</v>
      </c>
    </row>
    <row r="18" spans="2:41">
      <c r="B18" s="324" t="s">
        <v>368</v>
      </c>
      <c r="C18" s="325"/>
      <c r="D18" s="325"/>
      <c r="E18" s="325">
        <v>608.77909604000001</v>
      </c>
      <c r="F18" s="326">
        <v>621.57566073999999</v>
      </c>
      <c r="G18" s="326">
        <v>629.75724579999996</v>
      </c>
      <c r="H18" s="326">
        <v>738.25636979000024</v>
      </c>
      <c r="I18" s="326">
        <v>756.32823495000002</v>
      </c>
      <c r="J18" s="326">
        <v>740.07344798999998</v>
      </c>
      <c r="K18" s="326">
        <v>687.98172060000002</v>
      </c>
      <c r="L18" s="326">
        <v>585.56183265999994</v>
      </c>
      <c r="M18" s="326">
        <v>600.78181545000007</v>
      </c>
      <c r="N18" s="326">
        <v>609.39563344999999</v>
      </c>
      <c r="O18" s="326">
        <v>609.62902876999988</v>
      </c>
      <c r="P18" s="326">
        <v>618.65563854999994</v>
      </c>
      <c r="Q18" s="326">
        <v>633.53990650000003</v>
      </c>
      <c r="R18" s="326">
        <v>635.04229736999991</v>
      </c>
      <c r="S18" s="326">
        <v>619.11029442999984</v>
      </c>
      <c r="T18" s="326">
        <v>628.60493139000027</v>
      </c>
      <c r="U18" s="326">
        <v>610.68581286000006</v>
      </c>
      <c r="V18" s="326">
        <v>609.30980753000006</v>
      </c>
      <c r="W18" s="326">
        <v>603.26037683000027</v>
      </c>
      <c r="X18" s="326">
        <v>599.1196460000001</v>
      </c>
      <c r="Y18" s="326">
        <v>602.22279178000008</v>
      </c>
      <c r="Z18" s="326">
        <v>606.55493000000001</v>
      </c>
      <c r="AA18" s="326">
        <v>620.43528000000003</v>
      </c>
      <c r="AB18" s="326">
        <v>623.15400999999997</v>
      </c>
      <c r="AC18" s="326">
        <v>639.99595277000003</v>
      </c>
      <c r="AD18" s="326">
        <v>664.00329307000004</v>
      </c>
      <c r="AE18" s="326">
        <v>672</v>
      </c>
      <c r="AF18" s="326">
        <v>676.75414475000002</v>
      </c>
      <c r="AG18" s="326">
        <v>686.45781065000006</v>
      </c>
      <c r="AH18" s="326">
        <v>686.44888800000001</v>
      </c>
      <c r="AI18" s="326">
        <v>543.07394399999998</v>
      </c>
      <c r="AJ18" s="326">
        <v>544.13642800000002</v>
      </c>
      <c r="AK18" s="326">
        <v>553.48247800000001</v>
      </c>
      <c r="AL18" s="326">
        <v>564.32797700000003</v>
      </c>
      <c r="AM18" s="326">
        <v>578.47511299999996</v>
      </c>
      <c r="AN18" s="326">
        <v>579.64138600000001</v>
      </c>
      <c r="AO18" s="326">
        <v>588.87787200000002</v>
      </c>
    </row>
    <row r="19" spans="2:41">
      <c r="B19" s="327" t="s">
        <v>369</v>
      </c>
      <c r="C19" s="328"/>
      <c r="D19" s="328"/>
      <c r="E19" s="328">
        <v>914.36849100997972</v>
      </c>
      <c r="F19" s="329">
        <v>928.37524530005737</v>
      </c>
      <c r="G19" s="329">
        <v>885.17186560998891</v>
      </c>
      <c r="H19" s="329">
        <v>1278.8241522199389</v>
      </c>
      <c r="I19" s="329">
        <v>1648.3234430300688</v>
      </c>
      <c r="J19" s="329">
        <v>1218.5243061100664</v>
      </c>
      <c r="K19" s="329">
        <v>1081.9081754299937</v>
      </c>
      <c r="L19" s="329">
        <v>1381.6883210300011</v>
      </c>
      <c r="M19" s="329">
        <v>1139.8759012599946</v>
      </c>
      <c r="N19" s="329">
        <v>474.22863902999381</v>
      </c>
      <c r="O19" s="329">
        <v>908.93378351000831</v>
      </c>
      <c r="P19" s="329">
        <v>854.83379412999579</v>
      </c>
      <c r="Q19" s="329">
        <v>827.74547755999993</v>
      </c>
      <c r="R19" s="329">
        <v>983.62779040999726</v>
      </c>
      <c r="S19" s="329">
        <v>797.89158504001045</v>
      </c>
      <c r="T19" s="329">
        <v>982.3179003999993</v>
      </c>
      <c r="U19" s="329">
        <v>837.66284247999818</v>
      </c>
      <c r="V19" s="329">
        <v>799.8629873999987</v>
      </c>
      <c r="W19" s="329">
        <v>690.90610153020145</v>
      </c>
      <c r="X19" s="329">
        <v>869.50115011022342</v>
      </c>
      <c r="Y19" s="329">
        <v>810.3577922701819</v>
      </c>
      <c r="Z19" s="329">
        <v>781.31907000000001</v>
      </c>
      <c r="AA19" s="329">
        <v>746.28430000000003</v>
      </c>
      <c r="AB19" s="329">
        <v>836.95840999999996</v>
      </c>
      <c r="AC19" s="329">
        <v>1859.5769371699998</v>
      </c>
      <c r="AD19" s="329">
        <v>839.25942966000002</v>
      </c>
      <c r="AE19" s="329">
        <v>787.47939578018998</v>
      </c>
      <c r="AF19" s="329">
        <v>1007.176503</v>
      </c>
      <c r="AG19" s="329">
        <v>924.09148200000004</v>
      </c>
      <c r="AH19" s="329">
        <v>2084.4004660000001</v>
      </c>
      <c r="AI19" s="329">
        <v>1041.1232949999999</v>
      </c>
      <c r="AJ19" s="329">
        <v>906.807051</v>
      </c>
      <c r="AK19" s="329">
        <v>1195.8692679999999</v>
      </c>
      <c r="AL19" s="329">
        <v>1038.1709980000001</v>
      </c>
      <c r="AM19" s="329">
        <v>909.55013299999996</v>
      </c>
      <c r="AN19" s="329">
        <v>883.11866699999996</v>
      </c>
      <c r="AO19" s="329">
        <v>2383.5644699999998</v>
      </c>
    </row>
    <row r="20" spans="2:41" ht="15">
      <c r="B20" s="591" t="s">
        <v>101</v>
      </c>
      <c r="C20" s="592">
        <f t="shared" ref="C20:D20" si="0">SUM(C9:C19)</f>
        <v>0</v>
      </c>
      <c r="D20" s="592">
        <f t="shared" si="0"/>
        <v>0</v>
      </c>
      <c r="E20" s="592">
        <f t="shared" ref="E20" si="1">SUM(E9:E19)</f>
        <v>218640.48545774998</v>
      </c>
      <c r="F20" s="593">
        <v>215535.84793518006</v>
      </c>
      <c r="G20" s="593">
        <v>214731.41745107004</v>
      </c>
      <c r="H20" s="593">
        <v>214134.16089574996</v>
      </c>
      <c r="I20" s="593">
        <v>217913.26990060011</v>
      </c>
      <c r="J20" s="593">
        <v>211656.86505283005</v>
      </c>
      <c r="K20" s="593">
        <v>210566.99380969006</v>
      </c>
      <c r="L20" s="593">
        <v>186032.67006577001</v>
      </c>
      <c r="M20" s="593">
        <v>191818.07577903997</v>
      </c>
      <c r="N20" s="593">
        <v>180275.36278006999</v>
      </c>
      <c r="O20" s="593">
        <v>176333.49539519998</v>
      </c>
      <c r="P20" s="593">
        <v>174614.23396687992</v>
      </c>
      <c r="Q20" s="593">
        <v>175448.9929098</v>
      </c>
      <c r="R20" s="593">
        <v>169775.73335999995</v>
      </c>
      <c r="S20" s="593">
        <v>170418.5183237</v>
      </c>
      <c r="T20" s="593">
        <v>170916.07891452996</v>
      </c>
      <c r="U20" s="593">
        <v>168877.17649845598</v>
      </c>
      <c r="V20" s="593">
        <v>159646.67775685003</v>
      </c>
      <c r="W20" s="593">
        <v>155459.3492767002</v>
      </c>
      <c r="X20" s="593">
        <v>154316.1543066302</v>
      </c>
      <c r="Y20" s="593">
        <v>155242.86618750019</v>
      </c>
      <c r="Z20" s="593">
        <v>150118.14197999999</v>
      </c>
      <c r="AA20" s="593">
        <v>146073.80200999998</v>
      </c>
      <c r="AB20" s="593">
        <v>148898.12461999999</v>
      </c>
      <c r="AC20" s="593">
        <v>147196.95337050999</v>
      </c>
      <c r="AD20" s="593">
        <v>143585.69069912005</v>
      </c>
      <c r="AE20" s="593">
        <v>134783.08531993016</v>
      </c>
      <c r="AF20" s="593">
        <v>136568.11923675</v>
      </c>
      <c r="AG20" s="593">
        <v>130854.41836999002</v>
      </c>
      <c r="AH20" s="593">
        <v>126291.97163100001</v>
      </c>
      <c r="AI20" s="593">
        <v>123472.243694</v>
      </c>
      <c r="AJ20" s="593">
        <v>121318.76452700001</v>
      </c>
      <c r="AK20" s="593">
        <v>119591.87249000001</v>
      </c>
      <c r="AL20" s="593">
        <v>114088.20773600001</v>
      </c>
      <c r="AM20" s="593">
        <v>108321.32653799999</v>
      </c>
      <c r="AN20" s="594">
        <v>106311.634504</v>
      </c>
      <c r="AO20" s="594">
        <v>107652.027594</v>
      </c>
    </row>
    <row r="21" spans="2:41">
      <c r="B21" s="324"/>
      <c r="C21" s="325"/>
      <c r="D21" s="325"/>
      <c r="E21" s="325"/>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row>
    <row r="22" spans="2:41">
      <c r="B22" s="330" t="s">
        <v>370</v>
      </c>
      <c r="C22" s="325"/>
      <c r="D22" s="325"/>
      <c r="E22" s="325"/>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row>
    <row r="23" spans="2:41">
      <c r="B23" s="324" t="s">
        <v>371</v>
      </c>
      <c r="C23" s="325"/>
      <c r="D23" s="325"/>
      <c r="E23" s="325">
        <v>1531.9241309099989</v>
      </c>
      <c r="F23" s="326">
        <v>1904.0390242699987</v>
      </c>
      <c r="G23" s="326">
        <v>2375.8187398099999</v>
      </c>
      <c r="H23" s="326">
        <v>1709.2778377999991</v>
      </c>
      <c r="I23" s="326">
        <v>2069.6553750699973</v>
      </c>
      <c r="J23" s="326">
        <v>3779.9064715299983</v>
      </c>
      <c r="K23" s="326">
        <v>3142.0434869799992</v>
      </c>
      <c r="L23" s="326">
        <v>2753.3141990499998</v>
      </c>
      <c r="M23" s="326">
        <v>2627.0264764000012</v>
      </c>
      <c r="N23" s="326">
        <v>2633.5845557899997</v>
      </c>
      <c r="O23" s="326">
        <v>2229.1138861999998</v>
      </c>
      <c r="P23" s="326">
        <v>3778.0091915599996</v>
      </c>
      <c r="Q23" s="326">
        <v>4263.3565135299996</v>
      </c>
      <c r="R23" s="326">
        <v>3797.543632169999</v>
      </c>
      <c r="S23" s="326">
        <v>3295.7446132199993</v>
      </c>
      <c r="T23" s="326">
        <v>4237.7068253799989</v>
      </c>
      <c r="U23" s="326">
        <v>3471.3436756699989</v>
      </c>
      <c r="V23" s="326">
        <v>3159.8801415699995</v>
      </c>
      <c r="W23" s="326">
        <v>3787.4687893499995</v>
      </c>
      <c r="X23" s="326">
        <v>4426.7082672699999</v>
      </c>
      <c r="Y23" s="326">
        <v>4068.6670678599999</v>
      </c>
      <c r="Z23" s="326">
        <v>4952.7369699999999</v>
      </c>
      <c r="AA23" s="326">
        <v>5090.2755100000004</v>
      </c>
      <c r="AB23" s="326">
        <v>5505.7842099999998</v>
      </c>
      <c r="AC23" s="326">
        <v>5745.9181593100002</v>
      </c>
      <c r="AD23" s="326">
        <v>6429.07227943</v>
      </c>
      <c r="AE23" s="326">
        <v>3650.2140058600003</v>
      </c>
      <c r="AF23" s="326">
        <v>3897.2793259999999</v>
      </c>
      <c r="AG23" s="326">
        <v>3656.1168360000001</v>
      </c>
      <c r="AH23" s="326">
        <v>3624.9766749999999</v>
      </c>
      <c r="AI23" s="326">
        <v>2635.6622080000002</v>
      </c>
      <c r="AJ23" s="326">
        <v>2190.558258</v>
      </c>
      <c r="AK23" s="326">
        <v>2517.3967539999999</v>
      </c>
      <c r="AL23" s="326">
        <v>2170.9614139999999</v>
      </c>
      <c r="AM23" s="326">
        <v>2285.8654080000001</v>
      </c>
      <c r="AN23" s="326">
        <v>1438.3744810000001</v>
      </c>
      <c r="AO23" s="326">
        <v>2333.2555379999999</v>
      </c>
    </row>
    <row r="24" spans="2:41">
      <c r="B24" s="324" t="s">
        <v>239</v>
      </c>
      <c r="C24" s="325"/>
      <c r="D24" s="325"/>
      <c r="E24" s="325">
        <v>142837.54756986999</v>
      </c>
      <c r="F24" s="326">
        <v>137184.69427909004</v>
      </c>
      <c r="G24" s="326">
        <v>135233.91164263999</v>
      </c>
      <c r="H24" s="326">
        <v>135682.55283923002</v>
      </c>
      <c r="I24" s="326">
        <v>138412.70978587997</v>
      </c>
      <c r="J24" s="326">
        <v>131267.45266417996</v>
      </c>
      <c r="K24" s="326">
        <v>128269.52919561</v>
      </c>
      <c r="L24" s="326">
        <v>114160.60486932001</v>
      </c>
      <c r="M24" s="326">
        <v>115358.89544309997</v>
      </c>
      <c r="N24" s="326">
        <v>108192.96321607003</v>
      </c>
      <c r="O24" s="326">
        <v>106534.51756375995</v>
      </c>
      <c r="P24" s="326">
        <v>103879.94605184002</v>
      </c>
      <c r="Q24" s="326">
        <v>105881.11059816999</v>
      </c>
      <c r="R24" s="326">
        <v>100400.10823998001</v>
      </c>
      <c r="S24" s="326">
        <v>98812.723648290004</v>
      </c>
      <c r="T24" s="326">
        <v>98895.766511569978</v>
      </c>
      <c r="U24" s="326">
        <v>100005.10316021</v>
      </c>
      <c r="V24" s="326">
        <v>93924.343945789995</v>
      </c>
      <c r="W24" s="326">
        <v>92177.839224470023</v>
      </c>
      <c r="X24" s="326">
        <v>91265.364921159984</v>
      </c>
      <c r="Y24" s="326">
        <v>92550.731135340044</v>
      </c>
      <c r="Z24" s="326">
        <v>87476.178799999994</v>
      </c>
      <c r="AA24" s="326">
        <v>85613.011799999993</v>
      </c>
      <c r="AB24" s="326">
        <v>85495.609540000005</v>
      </c>
      <c r="AC24" s="326">
        <v>85481.013749749996</v>
      </c>
      <c r="AD24" s="326">
        <v>79901.205413660005</v>
      </c>
      <c r="AE24" s="326">
        <v>78493.732629149992</v>
      </c>
      <c r="AF24" s="326">
        <v>76866.417998000004</v>
      </c>
      <c r="AG24" s="326">
        <v>77352.269637999998</v>
      </c>
      <c r="AH24" s="326">
        <v>72377.261538000006</v>
      </c>
      <c r="AI24" s="326">
        <v>71497.104424999998</v>
      </c>
      <c r="AJ24" s="326">
        <v>70251.127166999999</v>
      </c>
      <c r="AK24" s="326">
        <v>70644.658796999996</v>
      </c>
      <c r="AL24" s="326">
        <v>66109.582498999996</v>
      </c>
      <c r="AM24" s="326">
        <v>65985.425443</v>
      </c>
      <c r="AN24" s="326">
        <v>65267.820076999997</v>
      </c>
      <c r="AO24" s="326">
        <v>66652.514345999996</v>
      </c>
    </row>
    <row r="25" spans="2:41">
      <c r="B25" s="324" t="s">
        <v>372</v>
      </c>
      <c r="C25" s="325"/>
      <c r="D25" s="325"/>
      <c r="E25" s="325">
        <v>40536.191290700001</v>
      </c>
      <c r="F25" s="326">
        <v>41067.177423479996</v>
      </c>
      <c r="G25" s="326">
        <v>42721.716111070011</v>
      </c>
      <c r="H25" s="326">
        <v>43183.493047950004</v>
      </c>
      <c r="I25" s="326">
        <v>44204.332112480006</v>
      </c>
      <c r="J25" s="326">
        <v>43392.097507030012</v>
      </c>
      <c r="K25" s="326">
        <v>46815.671061930007</v>
      </c>
      <c r="L25" s="326">
        <v>40658.608047029993</v>
      </c>
      <c r="M25" s="326">
        <v>46189.972806889993</v>
      </c>
      <c r="N25" s="326">
        <v>41993.130973260013</v>
      </c>
      <c r="O25" s="326">
        <v>41649.598165179996</v>
      </c>
      <c r="P25" s="326">
        <v>40667.272886869992</v>
      </c>
      <c r="Q25" s="326">
        <v>39963.116686330002</v>
      </c>
      <c r="R25" s="326">
        <v>39880.885609039993</v>
      </c>
      <c r="S25" s="326">
        <v>43296.379861419999</v>
      </c>
      <c r="T25" s="326">
        <v>42868.443695549977</v>
      </c>
      <c r="U25" s="326">
        <v>42267.910313729997</v>
      </c>
      <c r="V25" s="326">
        <v>38359.133019029992</v>
      </c>
      <c r="W25" s="326">
        <v>37232.094938550006</v>
      </c>
      <c r="X25" s="326">
        <v>36383.782928970002</v>
      </c>
      <c r="Y25" s="326">
        <v>37359.128945609998</v>
      </c>
      <c r="Z25" s="326">
        <v>36849.211660000001</v>
      </c>
      <c r="AA25" s="326">
        <v>34952.186280000002</v>
      </c>
      <c r="AB25" s="326">
        <v>37872.034460000003</v>
      </c>
      <c r="AC25" s="326">
        <v>36373.49416591</v>
      </c>
      <c r="AD25" s="326">
        <v>37624.847766879997</v>
      </c>
      <c r="AE25" s="326">
        <v>33732.489345189999</v>
      </c>
      <c r="AF25" s="326">
        <v>35460.326316999999</v>
      </c>
      <c r="AG25" s="326">
        <v>31638.376914</v>
      </c>
      <c r="AH25" s="326">
        <v>32128.172106000002</v>
      </c>
      <c r="AI25" s="326">
        <v>31984.282126999999</v>
      </c>
      <c r="AJ25" s="326">
        <v>32357.857035000001</v>
      </c>
      <c r="AK25" s="326">
        <v>29956.974822</v>
      </c>
      <c r="AL25" s="326">
        <v>29273.633760000001</v>
      </c>
      <c r="AM25" s="326">
        <v>23685.531761999999</v>
      </c>
      <c r="AN25" s="326">
        <v>24077.086178000001</v>
      </c>
      <c r="AO25" s="326">
        <v>23297.976006000001</v>
      </c>
    </row>
    <row r="26" spans="2:41">
      <c r="B26" s="324" t="s">
        <v>363</v>
      </c>
      <c r="C26" s="325"/>
      <c r="D26" s="325"/>
      <c r="E26" s="325">
        <v>1455.5286908400001</v>
      </c>
      <c r="F26" s="326">
        <v>1576.8466495700002</v>
      </c>
      <c r="G26" s="326">
        <v>1337.8478215099999</v>
      </c>
      <c r="H26" s="326">
        <v>1538.4634354099999</v>
      </c>
      <c r="I26" s="326">
        <v>1565.3292426200001</v>
      </c>
      <c r="J26" s="326">
        <v>1599.9130952099999</v>
      </c>
      <c r="K26" s="326">
        <v>1646.4897110600002</v>
      </c>
      <c r="L26" s="326">
        <v>1579.8994670900001</v>
      </c>
      <c r="M26" s="326">
        <v>2016.0076816800004</v>
      </c>
      <c r="N26" s="326">
        <v>1764.3705608300002</v>
      </c>
      <c r="O26" s="326">
        <v>2042.2672132700004</v>
      </c>
      <c r="P26" s="326">
        <v>2727.7321967300004</v>
      </c>
      <c r="Q26" s="326">
        <v>2595.6321090299998</v>
      </c>
      <c r="R26" s="326">
        <v>2139.8851553</v>
      </c>
      <c r="S26" s="326">
        <v>2587.0618457799997</v>
      </c>
      <c r="T26" s="326">
        <v>2684.8942551200003</v>
      </c>
      <c r="U26" s="326">
        <v>1926.9610990599999</v>
      </c>
      <c r="V26" s="326">
        <v>1548.1879174299997</v>
      </c>
      <c r="W26" s="326">
        <v>678.51129379000008</v>
      </c>
      <c r="X26" s="326">
        <v>539.71129193999991</v>
      </c>
      <c r="Y26" s="326">
        <v>615.60026498000002</v>
      </c>
      <c r="Z26" s="326">
        <v>695.09617000000003</v>
      </c>
      <c r="AA26" s="326">
        <v>697.08542</v>
      </c>
      <c r="AB26" s="326">
        <v>826.69574999999998</v>
      </c>
      <c r="AC26" s="326">
        <v>799.58827765000001</v>
      </c>
      <c r="AD26" s="326">
        <v>804.41813215000002</v>
      </c>
      <c r="AE26" s="326">
        <v>372.70519100000001</v>
      </c>
      <c r="AF26" s="326">
        <v>352.91125199999999</v>
      </c>
      <c r="AG26" s="326">
        <v>278.15249</v>
      </c>
      <c r="AH26" s="326">
        <v>303.39644900000002</v>
      </c>
      <c r="AI26" s="326">
        <v>353.83291300000002</v>
      </c>
      <c r="AJ26" s="326">
        <v>442.48053900000002</v>
      </c>
      <c r="AK26" s="326">
        <v>362.07805999999999</v>
      </c>
      <c r="AL26" s="326">
        <v>328.908953</v>
      </c>
      <c r="AM26" s="326">
        <v>306.71988099999999</v>
      </c>
      <c r="AN26" s="326">
        <v>305.37372900000003</v>
      </c>
      <c r="AO26" s="326">
        <v>302.13050700000002</v>
      </c>
    </row>
    <row r="27" spans="2:41">
      <c r="B27" s="324" t="s">
        <v>373</v>
      </c>
      <c r="C27" s="325"/>
      <c r="D27" s="325"/>
      <c r="E27" s="325">
        <v>222.0367395100001</v>
      </c>
      <c r="F27" s="326">
        <v>66.136093190000111</v>
      </c>
      <c r="G27" s="326">
        <v>682.48068399999988</v>
      </c>
      <c r="H27" s="326">
        <v>502.58117896000005</v>
      </c>
      <c r="I27" s="326">
        <v>304.75253298000001</v>
      </c>
      <c r="J27" s="326">
        <v>379.72093503000008</v>
      </c>
      <c r="K27" s="326">
        <v>607.76906006000002</v>
      </c>
      <c r="L27" s="326">
        <v>437.95917468999994</v>
      </c>
      <c r="M27" s="326">
        <v>242.84661089999997</v>
      </c>
      <c r="N27" s="326">
        <v>467.96102912999999</v>
      </c>
      <c r="O27" s="326">
        <v>495.60062378000003</v>
      </c>
      <c r="P27" s="326">
        <v>386.9711078900001</v>
      </c>
      <c r="Q27" s="326">
        <v>217.75248235000001</v>
      </c>
      <c r="R27" s="326">
        <v>60.619950530000033</v>
      </c>
      <c r="S27" s="326">
        <v>211.34267199000001</v>
      </c>
      <c r="T27" s="326">
        <v>368.02991861000004</v>
      </c>
      <c r="U27" s="326">
        <v>221.86132661000002</v>
      </c>
      <c r="V27" s="326">
        <v>92.199252340000029</v>
      </c>
      <c r="W27" s="326">
        <v>708.68813633999991</v>
      </c>
      <c r="X27" s="326">
        <v>355.01111794000002</v>
      </c>
      <c r="Y27" s="326">
        <v>226.69516025999999</v>
      </c>
      <c r="Z27" s="326">
        <v>126.38663</v>
      </c>
      <c r="AA27" s="326">
        <v>127.90208000000001</v>
      </c>
      <c r="AB27" s="326">
        <v>179.02213</v>
      </c>
      <c r="AC27" s="326">
        <v>74.076929300000018</v>
      </c>
      <c r="AD27" s="326">
        <v>167.77968430000001</v>
      </c>
      <c r="AE27" s="326">
        <v>376.41946200000001</v>
      </c>
      <c r="AF27" s="326">
        <v>274.30494199999998</v>
      </c>
      <c r="AG27" s="326">
        <v>163.15605521000001</v>
      </c>
      <c r="AH27" s="326">
        <v>74.294236999999995</v>
      </c>
      <c r="AI27" s="326">
        <v>248.25874899999999</v>
      </c>
      <c r="AJ27" s="326">
        <v>395.85076500000002</v>
      </c>
      <c r="AK27" s="326">
        <v>294.87136200000003</v>
      </c>
      <c r="AL27" s="326">
        <v>245.82747999999998</v>
      </c>
      <c r="AM27" s="326">
        <v>358.05188800000002</v>
      </c>
      <c r="AN27" s="326">
        <v>281.76187099999993</v>
      </c>
      <c r="AO27" s="326">
        <v>182.83922399999997</v>
      </c>
    </row>
    <row r="28" spans="2:41">
      <c r="B28" s="324" t="s">
        <v>374</v>
      </c>
      <c r="C28" s="325"/>
      <c r="D28" s="325"/>
      <c r="E28" s="325">
        <v>678.97628115000009</v>
      </c>
      <c r="F28" s="326">
        <v>660.00583106000022</v>
      </c>
      <c r="G28" s="326">
        <v>666.42490599000018</v>
      </c>
      <c r="H28" s="326">
        <v>676.91692919000002</v>
      </c>
      <c r="I28" s="326">
        <v>643.26659122000001</v>
      </c>
      <c r="J28" s="326">
        <v>638.59411223000006</v>
      </c>
      <c r="K28" s="326">
        <v>640.02512094000008</v>
      </c>
      <c r="L28" s="326">
        <v>522.50073034000002</v>
      </c>
      <c r="M28" s="326">
        <v>515.49969094000005</v>
      </c>
      <c r="N28" s="326">
        <v>511.76674614000007</v>
      </c>
      <c r="O28" s="326">
        <v>489.27836646000003</v>
      </c>
      <c r="P28" s="326">
        <v>392.22608317999993</v>
      </c>
      <c r="Q28" s="326">
        <v>402.36951477999997</v>
      </c>
      <c r="R28" s="326">
        <v>381.63519599999995</v>
      </c>
      <c r="S28" s="326">
        <v>383.23149418999998</v>
      </c>
      <c r="T28" s="326">
        <v>121.89969619</v>
      </c>
      <c r="U28" s="326">
        <v>123.76227360999998</v>
      </c>
      <c r="V28" s="326">
        <v>133.23344537</v>
      </c>
      <c r="W28" s="326">
        <v>130.13275957999994</v>
      </c>
      <c r="X28" s="326">
        <v>434.42701613999998</v>
      </c>
      <c r="Y28" s="326">
        <v>415.90034695000003</v>
      </c>
      <c r="Z28" s="326">
        <v>417.88866000000002</v>
      </c>
      <c r="AA28" s="326">
        <v>417.17140000000001</v>
      </c>
      <c r="AB28" s="326">
        <v>212.74708999999999</v>
      </c>
      <c r="AC28" s="326">
        <v>206.71124674999999</v>
      </c>
      <c r="AD28" s="326">
        <v>184.70904582</v>
      </c>
      <c r="AE28" s="326">
        <v>212.24971600000001</v>
      </c>
      <c r="AF28" s="326">
        <v>210.11859699999999</v>
      </c>
      <c r="AG28" s="326">
        <v>205.58998</v>
      </c>
      <c r="AH28" s="326">
        <v>194.456053</v>
      </c>
      <c r="AI28" s="326">
        <v>201.742031</v>
      </c>
      <c r="AJ28" s="326">
        <v>136.36432400000001</v>
      </c>
      <c r="AK28" s="326">
        <v>137.08743799999999</v>
      </c>
      <c r="AL28" s="326">
        <v>129.56702100000001</v>
      </c>
      <c r="AM28" s="326">
        <v>121.67645899999999</v>
      </c>
      <c r="AN28" s="326">
        <v>105.77618099999999</v>
      </c>
      <c r="AO28" s="326">
        <v>105.899027</v>
      </c>
    </row>
    <row r="29" spans="2:41">
      <c r="B29" s="324" t="s">
        <v>375</v>
      </c>
      <c r="C29" s="325"/>
      <c r="D29" s="325"/>
      <c r="E29" s="325">
        <v>1390.6067842900109</v>
      </c>
      <c r="F29" s="326">
        <v>4184.0966893099803</v>
      </c>
      <c r="G29" s="326">
        <v>1229.0976577499703</v>
      </c>
      <c r="H29" s="326">
        <v>1208.1259562799496</v>
      </c>
      <c r="I29" s="326">
        <v>1969.813896769982</v>
      </c>
      <c r="J29" s="326">
        <v>3181.1928480899724</v>
      </c>
      <c r="K29" s="326">
        <v>985.21621990000392</v>
      </c>
      <c r="L29" s="326">
        <v>1363.2413601299718</v>
      </c>
      <c r="M29" s="326">
        <v>944.58021971999358</v>
      </c>
      <c r="N29" s="326">
        <v>2133.6779781199989</v>
      </c>
      <c r="O29" s="326">
        <v>820.15564219995372</v>
      </c>
      <c r="P29" s="326">
        <v>1160.4336248299869</v>
      </c>
      <c r="Q29" s="326">
        <v>849.86699171999999</v>
      </c>
      <c r="R29" s="326">
        <v>2187.58439701003</v>
      </c>
      <c r="S29" s="326">
        <v>727.09422928000311</v>
      </c>
      <c r="T29" s="326">
        <v>1042.7570265500024</v>
      </c>
      <c r="U29" s="326">
        <v>887.67684668000209</v>
      </c>
      <c r="V29" s="326">
        <v>2922.189855509977</v>
      </c>
      <c r="W29" s="326">
        <v>736.53949574000683</v>
      </c>
      <c r="X29" s="326">
        <v>866.55250389999196</v>
      </c>
      <c r="Y29" s="326">
        <v>913.15664681002409</v>
      </c>
      <c r="Z29" s="326">
        <v>994.44187999999997</v>
      </c>
      <c r="AA29" s="326">
        <v>739.34384</v>
      </c>
      <c r="AB29" s="326">
        <v>849.76189999999997</v>
      </c>
      <c r="AC29" s="326">
        <v>970.71121672999993</v>
      </c>
      <c r="AD29" s="326">
        <v>1666.66190977</v>
      </c>
      <c r="AE29" s="326">
        <v>739.32284000000004</v>
      </c>
      <c r="AF29" s="326">
        <v>2297.0734750000001</v>
      </c>
      <c r="AG29" s="326">
        <v>1369.066593</v>
      </c>
      <c r="AH29" s="326">
        <v>1882.3458179999998</v>
      </c>
      <c r="AI29" s="326">
        <v>687.15079999999989</v>
      </c>
      <c r="AJ29" s="326">
        <v>669.55545600000005</v>
      </c>
      <c r="AK29" s="326">
        <v>856.31318399999998</v>
      </c>
      <c r="AL29" s="326">
        <v>1319.8271360000001</v>
      </c>
      <c r="AM29" s="326">
        <v>540.71019000000001</v>
      </c>
      <c r="AN29" s="326">
        <v>640.01364500000011</v>
      </c>
      <c r="AO29" s="326">
        <v>980.80036800000005</v>
      </c>
    </row>
    <row r="30" spans="2:41">
      <c r="B30" s="327" t="s">
        <v>376</v>
      </c>
      <c r="C30" s="328"/>
      <c r="D30" s="328"/>
      <c r="E30" s="328">
        <v>2648.18322223</v>
      </c>
      <c r="F30" s="329">
        <v>2646.9952221999997</v>
      </c>
      <c r="G30" s="329">
        <v>2647.3995</v>
      </c>
      <c r="H30" s="329">
        <v>2647.6180416699999</v>
      </c>
      <c r="I30" s="329">
        <v>2648.6412638899997</v>
      </c>
      <c r="J30" s="329">
        <v>2246.1361666600001</v>
      </c>
      <c r="K30" s="329">
        <v>2247.1176666599995</v>
      </c>
      <c r="L30" s="329">
        <v>2045.2195833299995</v>
      </c>
      <c r="M30" s="329">
        <v>2207.2043952800004</v>
      </c>
      <c r="N30" s="329">
        <v>1917.0745833399999</v>
      </c>
      <c r="O30" s="329">
        <v>1413.2224444400001</v>
      </c>
      <c r="P30" s="329">
        <v>1412.8194444400001</v>
      </c>
      <c r="Q30" s="329">
        <v>1411.17727777</v>
      </c>
      <c r="R30" s="329">
        <v>1669.4034718199998</v>
      </c>
      <c r="S30" s="329">
        <v>1307.98775</v>
      </c>
      <c r="T30" s="329">
        <v>1303.7641111199998</v>
      </c>
      <c r="U30" s="329">
        <v>1302.7103888900001</v>
      </c>
      <c r="V30" s="329">
        <v>1302.5397777799999</v>
      </c>
      <c r="W30" s="329">
        <v>1302.222</v>
      </c>
      <c r="X30" s="329">
        <v>1301.77916667</v>
      </c>
      <c r="Y30" s="329">
        <v>1301.5666111099999</v>
      </c>
      <c r="Z30" s="329">
        <v>1301.78611</v>
      </c>
      <c r="AA30" s="329">
        <v>1301.8157200000001</v>
      </c>
      <c r="AB30" s="329">
        <v>1301.6005299999999</v>
      </c>
      <c r="AC30" s="329">
        <v>1301.5819444399999</v>
      </c>
      <c r="AD30" s="329">
        <v>1303.02688889</v>
      </c>
      <c r="AE30" s="329">
        <v>1303.2181109999999</v>
      </c>
      <c r="AF30" s="329">
        <v>1428.063709</v>
      </c>
      <c r="AG30" s="329">
        <v>1102.5319999999999</v>
      </c>
      <c r="AH30" s="329">
        <v>1102.2795000000001</v>
      </c>
      <c r="AI30" s="329">
        <v>1102.3983880000001</v>
      </c>
      <c r="AJ30" s="329">
        <v>1102.177944</v>
      </c>
      <c r="AK30" s="329">
        <v>1402.6669999999999</v>
      </c>
      <c r="AL30" s="329">
        <v>1502.8569230000001</v>
      </c>
      <c r="AM30" s="329">
        <v>1705.7639509999999</v>
      </c>
      <c r="AN30" s="329">
        <v>1204.909232</v>
      </c>
      <c r="AO30" s="329">
        <v>1205.457416</v>
      </c>
    </row>
    <row r="31" spans="2:41" ht="15">
      <c r="B31" s="434" t="s">
        <v>377</v>
      </c>
      <c r="C31" s="318">
        <f t="shared" ref="C31:D31" si="2">SUM(C23:C30)</f>
        <v>0</v>
      </c>
      <c r="D31" s="318">
        <f t="shared" si="2"/>
        <v>0</v>
      </c>
      <c r="E31" s="318">
        <f t="shared" ref="E31" si="3">SUM(E23:E30)</f>
        <v>191300.9947095</v>
      </c>
      <c r="F31" s="431">
        <v>189289.99121217002</v>
      </c>
      <c r="G31" s="431">
        <v>186894.69706276996</v>
      </c>
      <c r="H31" s="431">
        <v>187149.02926648999</v>
      </c>
      <c r="I31" s="431">
        <v>191818.50080090994</v>
      </c>
      <c r="J31" s="431">
        <v>186485.01379995994</v>
      </c>
      <c r="K31" s="431">
        <v>184353.86152314002</v>
      </c>
      <c r="L31" s="431">
        <v>163521.34743097998</v>
      </c>
      <c r="M31" s="431">
        <v>170102.03332490992</v>
      </c>
      <c r="N31" s="431">
        <v>159614.52964268002</v>
      </c>
      <c r="O31" s="431">
        <v>155673.75390528989</v>
      </c>
      <c r="P31" s="431">
        <v>154405.41058734004</v>
      </c>
      <c r="Q31" s="431">
        <v>155584.38217368</v>
      </c>
      <c r="R31" s="431">
        <v>150517.66565185002</v>
      </c>
      <c r="S31" s="431">
        <v>150621.56611417001</v>
      </c>
      <c r="T31" s="431">
        <v>151523.26204008993</v>
      </c>
      <c r="U31" s="431">
        <v>150207.32908445998</v>
      </c>
      <c r="V31" s="431">
        <v>141441.70735482001</v>
      </c>
      <c r="W31" s="431">
        <v>136753.49663782006</v>
      </c>
      <c r="X31" s="431">
        <v>135573.33721398999</v>
      </c>
      <c r="Y31" s="431">
        <v>137451.44617892004</v>
      </c>
      <c r="Z31" s="431">
        <v>132813.72687999997</v>
      </c>
      <c r="AA31" s="431">
        <v>128938.79205000002</v>
      </c>
      <c r="AB31" s="431">
        <v>132243.25561000002</v>
      </c>
      <c r="AC31" s="431">
        <v>130953.09568983997</v>
      </c>
      <c r="AD31" s="431">
        <v>128081.72112089999</v>
      </c>
      <c r="AE31" s="431">
        <v>118880.3513002</v>
      </c>
      <c r="AF31" s="431">
        <v>120786.495616</v>
      </c>
      <c r="AG31" s="431">
        <v>115765.26050620999</v>
      </c>
      <c r="AH31" s="431">
        <v>111687.18237600001</v>
      </c>
      <c r="AI31" s="431">
        <v>108710.431641</v>
      </c>
      <c r="AJ31" s="431">
        <v>107545.97148799998</v>
      </c>
      <c r="AK31" s="431">
        <v>106172.04741700001</v>
      </c>
      <c r="AL31" s="431">
        <v>101081.16518600001</v>
      </c>
      <c r="AM31" s="431">
        <v>94989.744981999989</v>
      </c>
      <c r="AN31" s="315">
        <v>93321.115393999993</v>
      </c>
      <c r="AO31" s="315">
        <v>95060.872431999989</v>
      </c>
    </row>
    <row r="32" spans="2:41">
      <c r="B32" s="324"/>
      <c r="C32" s="325"/>
      <c r="D32" s="325"/>
      <c r="E32" s="325"/>
      <c r="F32" s="326"/>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row>
    <row r="33" spans="2:41">
      <c r="B33" s="330" t="s">
        <v>378</v>
      </c>
      <c r="C33" s="325"/>
      <c r="D33" s="325"/>
      <c r="E33" s="325"/>
      <c r="F33" s="326"/>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row>
    <row r="34" spans="2:41">
      <c r="B34" s="324" t="s">
        <v>379</v>
      </c>
      <c r="C34" s="325"/>
      <c r="D34" s="325"/>
      <c r="E34" s="325">
        <v>6793.03624279</v>
      </c>
      <c r="F34" s="326">
        <v>6793.03624279</v>
      </c>
      <c r="G34" s="326">
        <v>6793.03624279</v>
      </c>
      <c r="H34" s="326">
        <v>6793.03624279</v>
      </c>
      <c r="I34" s="326">
        <v>6793.03624279</v>
      </c>
      <c r="J34" s="326">
        <v>6793.03624279</v>
      </c>
      <c r="K34" s="326">
        <v>6793.03624279</v>
      </c>
      <c r="L34" s="326">
        <v>5791.4894927899995</v>
      </c>
      <c r="M34" s="326">
        <v>5791.4894927899995</v>
      </c>
      <c r="N34" s="326">
        <v>5791.4894927899995</v>
      </c>
      <c r="O34" s="326">
        <v>5791.4894927899995</v>
      </c>
      <c r="P34" s="326">
        <v>5791.4894927899995</v>
      </c>
      <c r="Q34" s="326">
        <v>5791.4894927899995</v>
      </c>
      <c r="R34" s="326">
        <v>5791.4894927899995</v>
      </c>
      <c r="S34" s="326">
        <v>5791.4894927899995</v>
      </c>
      <c r="T34" s="326">
        <v>5791.4894927899995</v>
      </c>
      <c r="U34" s="326">
        <v>5791.4894927899995</v>
      </c>
      <c r="V34" s="326">
        <v>5791.4894927699997</v>
      </c>
      <c r="W34" s="326">
        <v>5791.4894927699997</v>
      </c>
      <c r="X34" s="326">
        <v>5791.4894927699997</v>
      </c>
      <c r="Y34" s="326">
        <v>5791.4894927699997</v>
      </c>
      <c r="Z34" s="326">
        <v>5791.4894899999999</v>
      </c>
      <c r="AA34" s="326">
        <v>5791.4894899999999</v>
      </c>
      <c r="AB34" s="326">
        <v>5791.4894899999999</v>
      </c>
      <c r="AC34" s="326">
        <v>5791.4894927900004</v>
      </c>
      <c r="AD34" s="326">
        <v>5791.4894927900004</v>
      </c>
      <c r="AE34" s="326">
        <v>5791.489493</v>
      </c>
      <c r="AF34" s="326">
        <v>5791.489493</v>
      </c>
      <c r="AG34" s="326">
        <v>5791.4894927900004</v>
      </c>
      <c r="AH34" s="326">
        <v>5791.4894927900004</v>
      </c>
      <c r="AI34" s="326">
        <v>5766.2760930000004</v>
      </c>
      <c r="AJ34" s="326">
        <v>5358.9993489999997</v>
      </c>
      <c r="AK34" s="326">
        <v>5358.9993489999997</v>
      </c>
      <c r="AL34" s="326">
        <v>5358.9993489999997</v>
      </c>
      <c r="AM34" s="326">
        <v>5358.8723499999996</v>
      </c>
      <c r="AN34" s="326">
        <v>5358.9989999999998</v>
      </c>
      <c r="AO34" s="326">
        <v>5358.9993489999997</v>
      </c>
    </row>
    <row r="35" spans="2:41">
      <c r="B35" s="324" t="s">
        <v>380</v>
      </c>
      <c r="C35" s="325"/>
      <c r="D35" s="325"/>
      <c r="E35" s="325">
        <v>2682.33168531</v>
      </c>
      <c r="F35" s="326">
        <v>2682.33168531</v>
      </c>
      <c r="G35" s="326">
        <v>2682.33168531</v>
      </c>
      <c r="H35" s="326">
        <v>2682.2934533100001</v>
      </c>
      <c r="I35" s="326">
        <v>2682.2934533100001</v>
      </c>
      <c r="J35" s="326">
        <v>2682.2934533100001</v>
      </c>
      <c r="K35" s="326">
        <v>2682.2934533100001</v>
      </c>
      <c r="L35" s="326">
        <v>847.76921630999993</v>
      </c>
      <c r="M35" s="326">
        <v>847.76921630999993</v>
      </c>
      <c r="N35" s="326">
        <v>847.76921630999993</v>
      </c>
      <c r="O35" s="326">
        <v>847.76921630999993</v>
      </c>
      <c r="P35" s="326">
        <v>847.76921630999993</v>
      </c>
      <c r="Q35" s="326">
        <v>847.76921630999993</v>
      </c>
      <c r="R35" s="326">
        <v>847.76921630999993</v>
      </c>
      <c r="S35" s="326">
        <v>847.76921630999993</v>
      </c>
      <c r="T35" s="326">
        <v>847.76921630999993</v>
      </c>
      <c r="U35" s="326">
        <v>847.76921630999993</v>
      </c>
      <c r="V35" s="326">
        <v>847.76921630999993</v>
      </c>
      <c r="W35" s="326">
        <v>847.76921630999993</v>
      </c>
      <c r="X35" s="326">
        <v>847.76921630999993</v>
      </c>
      <c r="Y35" s="331">
        <v>847.76921630999993</v>
      </c>
      <c r="Z35" s="331">
        <v>847.76922000000002</v>
      </c>
      <c r="AA35" s="331">
        <v>847.76922000000002</v>
      </c>
      <c r="AB35" s="331">
        <v>847.76922000000002</v>
      </c>
      <c r="AC35" s="326">
        <v>847.76921631000005</v>
      </c>
      <c r="AD35" s="326">
        <v>847.76921631000005</v>
      </c>
      <c r="AE35" s="326">
        <v>847.76921700000003</v>
      </c>
      <c r="AF35" s="326">
        <v>847.76921600000003</v>
      </c>
      <c r="AG35" s="326">
        <v>847.76921631000005</v>
      </c>
      <c r="AH35" s="326">
        <v>847.76921631000005</v>
      </c>
      <c r="AI35" s="326">
        <v>830.10758899999996</v>
      </c>
      <c r="AJ35" s="326">
        <v>547.05940699999996</v>
      </c>
      <c r="AK35" s="326">
        <v>547.05940699999996</v>
      </c>
      <c r="AL35" s="326">
        <v>547.05940699999996</v>
      </c>
      <c r="AM35" s="326">
        <v>547.368516</v>
      </c>
      <c r="AN35" s="326">
        <v>547.05940699999996</v>
      </c>
      <c r="AO35" s="326">
        <v>547.05940699999996</v>
      </c>
    </row>
    <row r="36" spans="2:41">
      <c r="B36" s="324" t="s">
        <v>381</v>
      </c>
      <c r="C36" s="325"/>
      <c r="D36" s="325"/>
      <c r="E36" s="325">
        <v>7534.94861227</v>
      </c>
      <c r="F36" s="326">
        <v>6869.7177270200009</v>
      </c>
      <c r="G36" s="326">
        <v>6198.7292903199996</v>
      </c>
      <c r="H36" s="326">
        <v>7336.5613352500004</v>
      </c>
      <c r="I36" s="326">
        <v>6852.42721368</v>
      </c>
      <c r="J36" s="326">
        <v>6165.2514707300006</v>
      </c>
      <c r="K36" s="326">
        <v>5504.3049655499999</v>
      </c>
      <c r="L36" s="326">
        <v>6462.1878642299998</v>
      </c>
      <c r="M36" s="326">
        <v>6077.5357572499997</v>
      </c>
      <c r="N36" s="326">
        <v>5686.4839978700002</v>
      </c>
      <c r="O36" s="326">
        <v>5145.8690897799997</v>
      </c>
      <c r="P36" s="326">
        <v>5721.2917312500003</v>
      </c>
      <c r="Q36" s="326">
        <v>5407.14952954</v>
      </c>
      <c r="R36" s="326">
        <v>4822.6512014499995</v>
      </c>
      <c r="S36" s="326">
        <v>4360.73701093</v>
      </c>
      <c r="T36" s="326">
        <v>4853.4894780900004</v>
      </c>
      <c r="U36" s="326">
        <v>4559.846896</v>
      </c>
      <c r="V36" s="326">
        <v>4196.4782230000001</v>
      </c>
      <c r="W36" s="326">
        <v>3775.55828643</v>
      </c>
      <c r="X36" s="326">
        <v>4254.8449914500006</v>
      </c>
      <c r="Y36" s="331">
        <v>3950.1396138299992</v>
      </c>
      <c r="Z36" s="331">
        <v>3574.131652</v>
      </c>
      <c r="AA36" s="331">
        <v>3269.398365</v>
      </c>
      <c r="AB36" s="331">
        <v>3535.1155699999999</v>
      </c>
      <c r="AC36" s="326">
        <v>3336.8488183999998</v>
      </c>
      <c r="AD36" s="326">
        <v>3124.4054245212151</v>
      </c>
      <c r="AE36" s="326">
        <v>2740.2512000000002</v>
      </c>
      <c r="AF36" s="326">
        <v>3192.1535140000001</v>
      </c>
      <c r="AG36" s="326">
        <v>2982.983442697574</v>
      </c>
      <c r="AH36" s="326">
        <v>2609.8223500690028</v>
      </c>
      <c r="AI36" s="326">
        <v>2089.0689657749531</v>
      </c>
      <c r="AJ36" s="326">
        <v>2387.0763293315358</v>
      </c>
      <c r="AK36" s="326">
        <v>2198.3725466816709</v>
      </c>
      <c r="AL36" s="326">
        <v>1880.3658170318058</v>
      </c>
      <c r="AM36" s="326">
        <v>1569.2981632254123</v>
      </c>
      <c r="AN36" s="326">
        <v>1856.5269649654986</v>
      </c>
      <c r="AO36" s="326">
        <v>2045.0570112816765</v>
      </c>
    </row>
    <row r="37" spans="2:41">
      <c r="B37" s="324" t="s">
        <v>382</v>
      </c>
      <c r="C37" s="325"/>
      <c r="D37" s="325"/>
      <c r="E37" s="325">
        <v>0</v>
      </c>
      <c r="F37" s="326">
        <v>0</v>
      </c>
      <c r="G37" s="326">
        <v>1725.4311958199999</v>
      </c>
      <c r="H37" s="326">
        <v>0</v>
      </c>
      <c r="I37" s="326">
        <v>0</v>
      </c>
      <c r="J37" s="326">
        <v>0</v>
      </c>
      <c r="K37" s="326">
        <v>1399.365458</v>
      </c>
      <c r="L37" s="326">
        <v>0</v>
      </c>
      <c r="M37" s="326">
        <v>0</v>
      </c>
      <c r="N37" s="326">
        <v>0</v>
      </c>
      <c r="O37" s="326">
        <v>903.47235420000004</v>
      </c>
      <c r="P37" s="326">
        <v>0</v>
      </c>
      <c r="Q37" s="326">
        <v>0</v>
      </c>
      <c r="R37" s="326">
        <v>0</v>
      </c>
      <c r="S37" s="326">
        <v>787.64256520000004</v>
      </c>
      <c r="T37" s="326">
        <v>0</v>
      </c>
      <c r="U37" s="326">
        <v>0</v>
      </c>
      <c r="V37" s="326">
        <v>0</v>
      </c>
      <c r="W37" s="326">
        <v>694.97873400000003</v>
      </c>
      <c r="X37" s="326">
        <v>352.12255855999996</v>
      </c>
      <c r="Y37" s="331">
        <v>352.12255855999996</v>
      </c>
      <c r="Z37" s="331">
        <v>352.12255800000003</v>
      </c>
      <c r="AA37" s="331">
        <v>554.82468900000003</v>
      </c>
      <c r="AB37" s="331">
        <v>0</v>
      </c>
      <c r="AC37" s="326">
        <v>0</v>
      </c>
      <c r="AD37" s="326">
        <v>0</v>
      </c>
      <c r="AE37" s="326">
        <v>662.54639299999997</v>
      </c>
      <c r="AF37" s="326">
        <v>0</v>
      </c>
      <c r="AG37" s="326">
        <v>0</v>
      </c>
      <c r="AH37" s="326">
        <v>0</v>
      </c>
      <c r="AI37" s="326">
        <v>477.21873068000002</v>
      </c>
      <c r="AJ37" s="326">
        <v>0</v>
      </c>
      <c r="AK37" s="326">
        <v>0</v>
      </c>
      <c r="AL37" s="326">
        <v>0</v>
      </c>
      <c r="AM37" s="326">
        <v>424.432748</v>
      </c>
      <c r="AN37" s="326">
        <v>0</v>
      </c>
      <c r="AO37" s="326">
        <v>0</v>
      </c>
    </row>
    <row r="38" spans="2:41">
      <c r="B38" s="324" t="s">
        <v>383</v>
      </c>
      <c r="C38" s="325"/>
      <c r="D38" s="325"/>
      <c r="E38" s="325">
        <v>6020.0962349799993</v>
      </c>
      <c r="F38" s="326">
        <v>5775.5632766899998</v>
      </c>
      <c r="G38" s="326">
        <v>5529.4956267400003</v>
      </c>
      <c r="H38" s="326">
        <v>5946.6895431900002</v>
      </c>
      <c r="I38" s="326">
        <v>5942.9242708000002</v>
      </c>
      <c r="J38" s="326">
        <v>5517.0751284599992</v>
      </c>
      <c r="K38" s="326">
        <v>5275.1313110299998</v>
      </c>
      <c r="L38" s="326">
        <v>5590.5480526400006</v>
      </c>
      <c r="M38" s="326">
        <v>5425.3749374099998</v>
      </c>
      <c r="N38" s="326">
        <v>5257.3619743999998</v>
      </c>
      <c r="O38" s="326">
        <v>5025.1076533999994</v>
      </c>
      <c r="P38" s="326">
        <v>5271.5117704700006</v>
      </c>
      <c r="Q38" s="326">
        <v>5136.47762375</v>
      </c>
      <c r="R38" s="326">
        <v>4886.4494534100004</v>
      </c>
      <c r="S38" s="326">
        <v>4688.865257630001</v>
      </c>
      <c r="T38" s="326">
        <v>4899.8737769100007</v>
      </c>
      <c r="U38" s="326">
        <v>4774.1641950000003</v>
      </c>
      <c r="V38" s="326">
        <v>4618.6061171800011</v>
      </c>
      <c r="W38" s="326">
        <v>4438.2476093500009</v>
      </c>
      <c r="X38" s="326">
        <v>4641.2613409800006</v>
      </c>
      <c r="Y38" s="331">
        <v>4510.6542795100004</v>
      </c>
      <c r="Z38" s="331">
        <v>4349.4857419999998</v>
      </c>
      <c r="AA38" s="331">
        <v>4218.872026</v>
      </c>
      <c r="AB38" s="331">
        <v>4332.2117000000007</v>
      </c>
      <c r="AC38" s="326">
        <v>4247.5811768399999</v>
      </c>
      <c r="AD38" s="326">
        <v>4157.3127234487856</v>
      </c>
      <c r="AE38" s="326">
        <v>3991.1502489999998</v>
      </c>
      <c r="AF38" s="326">
        <v>4244.9533299999994</v>
      </c>
      <c r="AG38" s="326">
        <v>4152.5135293129306</v>
      </c>
      <c r="AH38" s="326">
        <v>4069.4717453342155</v>
      </c>
      <c r="AI38" s="326">
        <v>3845.9179855682437</v>
      </c>
      <c r="AJ38" s="326">
        <v>3983.8961247429115</v>
      </c>
      <c r="AK38" s="326">
        <v>3893.1838825121931</v>
      </c>
      <c r="AL38" s="326">
        <v>3740.2950612814743</v>
      </c>
      <c r="AM38" s="326">
        <v>3590.715864298852</v>
      </c>
      <c r="AN38" s="326">
        <v>3669.0624393328926</v>
      </c>
      <c r="AO38" s="326">
        <v>3724.5076077811877</v>
      </c>
    </row>
    <row r="39" spans="2:41">
      <c r="B39" s="324" t="s">
        <v>384</v>
      </c>
      <c r="C39" s="325"/>
      <c r="D39" s="325"/>
      <c r="E39" s="325">
        <v>4.1000008583068848E-7</v>
      </c>
      <c r="F39" s="326">
        <v>4.1000008583068848E-7</v>
      </c>
      <c r="G39" s="326">
        <v>173.60906199999999</v>
      </c>
      <c r="H39" s="326">
        <v>173.60906199999999</v>
      </c>
      <c r="I39" s="326">
        <v>173.60906199999999</v>
      </c>
      <c r="J39" s="326">
        <v>173.60906199999999</v>
      </c>
      <c r="K39" s="326">
        <v>173.60906199999999</v>
      </c>
      <c r="L39" s="326"/>
      <c r="M39" s="326"/>
      <c r="N39" s="326"/>
      <c r="O39" s="326"/>
      <c r="P39" s="326"/>
      <c r="Q39" s="326"/>
      <c r="R39" s="326"/>
      <c r="S39" s="326"/>
      <c r="T39" s="326"/>
      <c r="U39" s="326"/>
      <c r="V39" s="326"/>
      <c r="W39" s="326"/>
      <c r="X39" s="326"/>
      <c r="Y39" s="331"/>
      <c r="Z39" s="331"/>
      <c r="AA39" s="331"/>
      <c r="AB39" s="331"/>
      <c r="AC39" s="326"/>
      <c r="AD39" s="326"/>
      <c r="AE39" s="326"/>
      <c r="AF39" s="326"/>
      <c r="AG39" s="326"/>
      <c r="AH39" s="326"/>
      <c r="AI39" s="326"/>
      <c r="AJ39" s="326"/>
      <c r="AK39" s="326"/>
      <c r="AL39" s="326"/>
      <c r="AM39" s="326"/>
      <c r="AN39" s="326"/>
      <c r="AO39" s="326"/>
    </row>
    <row r="40" spans="2:41">
      <c r="B40" s="324" t="s">
        <v>385</v>
      </c>
      <c r="C40" s="325"/>
      <c r="D40" s="325"/>
      <c r="E40" s="325">
        <v>173.60906199999999</v>
      </c>
      <c r="F40" s="326">
        <v>173.60906199999999</v>
      </c>
      <c r="G40" s="326">
        <v>632.75725269999998</v>
      </c>
      <c r="H40" s="326">
        <v>3.9999997615814211E-7</v>
      </c>
      <c r="I40" s="326">
        <v>3.9999997615814211E-7</v>
      </c>
      <c r="J40" s="326">
        <v>3.9999997615814211E-7</v>
      </c>
      <c r="K40" s="326">
        <v>512.246938</v>
      </c>
      <c r="L40" s="326">
        <v>0</v>
      </c>
      <c r="M40" s="326">
        <v>0</v>
      </c>
      <c r="N40" s="326">
        <v>0</v>
      </c>
      <c r="O40" s="326">
        <v>387.34344793999998</v>
      </c>
      <c r="P40" s="326">
        <v>0</v>
      </c>
      <c r="Q40" s="326">
        <v>0</v>
      </c>
      <c r="R40" s="326">
        <v>0</v>
      </c>
      <c r="S40" s="326">
        <v>337.25714902999999</v>
      </c>
      <c r="T40" s="326">
        <v>0</v>
      </c>
      <c r="U40" s="326">
        <v>0</v>
      </c>
      <c r="V40" s="326">
        <v>0</v>
      </c>
      <c r="W40" s="326">
        <v>301.14234064999999</v>
      </c>
      <c r="X40" s="326">
        <v>230.65231861000001</v>
      </c>
      <c r="Y40" s="331">
        <v>230.65231861000001</v>
      </c>
      <c r="Z40" s="331">
        <v>230.65231800000001</v>
      </c>
      <c r="AA40" s="331">
        <v>236.65231900000001</v>
      </c>
      <c r="AB40" s="331">
        <v>0</v>
      </c>
      <c r="AC40" s="326">
        <v>0</v>
      </c>
      <c r="AD40" s="326">
        <v>0</v>
      </c>
      <c r="AE40" s="326">
        <v>292.07714499999997</v>
      </c>
      <c r="AF40" s="326">
        <v>0</v>
      </c>
      <c r="AG40" s="326">
        <v>0</v>
      </c>
      <c r="AH40" s="326">
        <v>0</v>
      </c>
      <c r="AI40" s="326">
        <v>221.901596600169</v>
      </c>
      <c r="AJ40" s="326">
        <v>0</v>
      </c>
      <c r="AK40" s="326">
        <v>0</v>
      </c>
      <c r="AL40" s="326">
        <v>0</v>
      </c>
      <c r="AM40" s="326">
        <v>204.11640399999999</v>
      </c>
      <c r="AN40" s="326">
        <v>0</v>
      </c>
      <c r="AO40" s="326">
        <v>0</v>
      </c>
    </row>
    <row r="41" spans="2:41">
      <c r="B41" s="324" t="s">
        <v>386</v>
      </c>
      <c r="C41" s="325"/>
      <c r="D41" s="325"/>
      <c r="E41" s="325">
        <v>59.964959890000003</v>
      </c>
      <c r="F41" s="326">
        <v>59.964959890000003</v>
      </c>
      <c r="G41" s="326">
        <v>44.964959890000003</v>
      </c>
      <c r="H41" s="326">
        <v>44.964959890000003</v>
      </c>
      <c r="I41" s="326">
        <v>46.114959890000002</v>
      </c>
      <c r="J41" s="326">
        <v>46.51495989</v>
      </c>
      <c r="K41" s="326">
        <v>34.667459890000003</v>
      </c>
      <c r="L41" s="326">
        <v>34.917459890000003</v>
      </c>
      <c r="M41" s="326">
        <v>34.917459890000003</v>
      </c>
      <c r="N41" s="326">
        <v>37.917459890000003</v>
      </c>
      <c r="O41" s="326">
        <v>37.917459890000003</v>
      </c>
      <c r="P41" s="326">
        <v>38.367459889999999</v>
      </c>
      <c r="Q41" s="326">
        <v>41.392459889999998</v>
      </c>
      <c r="R41" s="326">
        <v>16.392459890000001</v>
      </c>
      <c r="S41" s="326">
        <v>16.392459890000001</v>
      </c>
      <c r="T41" s="326">
        <v>20.00745989</v>
      </c>
      <c r="U41" s="326">
        <v>20.00745989</v>
      </c>
      <c r="V41" s="326">
        <v>20.00745989</v>
      </c>
      <c r="W41" s="326">
        <v>21.00745989</v>
      </c>
      <c r="X41" s="326">
        <v>23.88245989</v>
      </c>
      <c r="Y41" s="331">
        <v>23.892459890000001</v>
      </c>
      <c r="Z41" s="331">
        <v>28.696660000000001</v>
      </c>
      <c r="AA41" s="331">
        <v>29.296659999999999</v>
      </c>
      <c r="AB41" s="331">
        <v>30.43666</v>
      </c>
      <c r="AC41" s="326">
        <v>31.936659890000001</v>
      </c>
      <c r="AD41" s="326">
        <v>31.93666</v>
      </c>
      <c r="AE41" s="326">
        <v>12.411659999999998</v>
      </c>
      <c r="AF41" s="326">
        <v>12.96166</v>
      </c>
      <c r="AG41" s="326">
        <v>14.46165989</v>
      </c>
      <c r="AH41" s="326">
        <v>14.56165989</v>
      </c>
      <c r="AI41" s="326">
        <v>14.661659999999999</v>
      </c>
      <c r="AJ41" s="326">
        <v>16.509160000000001</v>
      </c>
      <c r="AK41" s="326">
        <v>19.009160000000001</v>
      </c>
      <c r="AL41" s="326">
        <v>19.237159999999999</v>
      </c>
      <c r="AM41" s="326">
        <v>19.520132000000004</v>
      </c>
      <c r="AN41" s="326">
        <v>23.610119999999998</v>
      </c>
      <c r="AO41" s="326">
        <v>27.225885000000002</v>
      </c>
    </row>
    <row r="42" spans="2:41">
      <c r="B42" s="324" t="s">
        <v>387</v>
      </c>
      <c r="C42" s="325"/>
      <c r="D42" s="325"/>
      <c r="E42" s="325">
        <v>409.32432617999996</v>
      </c>
      <c r="F42" s="326">
        <v>324.17456305999997</v>
      </c>
      <c r="G42" s="326">
        <v>350.85645327999998</v>
      </c>
      <c r="H42" s="326">
        <v>371.41548371999994</v>
      </c>
      <c r="I42" s="326">
        <v>397.89807772999995</v>
      </c>
      <c r="J42" s="326">
        <v>473.59914160999995</v>
      </c>
      <c r="K42" s="326">
        <v>451.1044007399999</v>
      </c>
      <c r="L42" s="326">
        <v>607.8900691099999</v>
      </c>
      <c r="M42" s="326">
        <v>573.89871072999995</v>
      </c>
      <c r="N42" s="326">
        <v>575.49943752000001</v>
      </c>
      <c r="O42" s="326">
        <v>519.40007602000003</v>
      </c>
      <c r="P42" s="326">
        <v>479.47020010999995</v>
      </c>
      <c r="Q42" s="326">
        <v>497.72829301999997</v>
      </c>
      <c r="R42" s="326">
        <v>482.87862099999995</v>
      </c>
      <c r="S42" s="326">
        <v>485.88133099999993</v>
      </c>
      <c r="T42" s="326">
        <v>450.36659075999995</v>
      </c>
      <c r="U42" s="326">
        <v>458.58391399999999</v>
      </c>
      <c r="V42" s="326">
        <v>576.58869600000003</v>
      </c>
      <c r="W42" s="326">
        <v>459.61961238999999</v>
      </c>
      <c r="X42" s="326">
        <v>417.88813399999992</v>
      </c>
      <c r="Y42" s="331">
        <v>408.22992199999993</v>
      </c>
      <c r="Z42" s="331">
        <v>360.53138000000001</v>
      </c>
      <c r="AA42" s="331">
        <v>319.890423</v>
      </c>
      <c r="AB42" s="331">
        <v>359.61671999999999</v>
      </c>
      <c r="AC42" s="326">
        <v>351.37818499999997</v>
      </c>
      <c r="AD42" s="326">
        <v>321.75502799999998</v>
      </c>
      <c r="AE42" s="326">
        <v>334.45811600000002</v>
      </c>
      <c r="AF42" s="326">
        <v>303.28629599999999</v>
      </c>
      <c r="AG42" s="326">
        <v>284.78418599999998</v>
      </c>
      <c r="AH42" s="326">
        <v>273.54773499999999</v>
      </c>
      <c r="AI42" s="326">
        <v>253</v>
      </c>
      <c r="AJ42" s="326">
        <v>263</v>
      </c>
      <c r="AK42" s="326">
        <v>279.25554</v>
      </c>
      <c r="AL42" s="326">
        <v>274.35565800000001</v>
      </c>
      <c r="AM42" s="326">
        <v>280.72628099999997</v>
      </c>
      <c r="AN42" s="326">
        <v>257.47662030000004</v>
      </c>
      <c r="AO42" s="326">
        <v>237.7012</v>
      </c>
    </row>
    <row r="43" spans="2:41">
      <c r="B43" s="324" t="s">
        <v>388</v>
      </c>
      <c r="C43" s="325"/>
      <c r="D43" s="325"/>
      <c r="E43" s="325">
        <v>1219.7786038799982</v>
      </c>
      <c r="F43" s="326">
        <v>1425.7530964200002</v>
      </c>
      <c r="G43" s="326">
        <v>1870.86</v>
      </c>
      <c r="H43" s="326">
        <v>1870.86</v>
      </c>
      <c r="I43" s="326">
        <v>1870.86</v>
      </c>
      <c r="J43" s="326">
        <v>1820.86</v>
      </c>
      <c r="K43" s="326">
        <v>1820.86</v>
      </c>
      <c r="L43" s="326">
        <v>1720.9208404799999</v>
      </c>
      <c r="M43" s="326">
        <v>1919.86</v>
      </c>
      <c r="N43" s="326">
        <v>1500</v>
      </c>
      <c r="O43" s="326">
        <v>1000</v>
      </c>
      <c r="P43" s="326">
        <v>1000</v>
      </c>
      <c r="Q43" s="326">
        <v>1000</v>
      </c>
      <c r="R43" s="326">
        <v>1000</v>
      </c>
      <c r="S43" s="326">
        <v>1000</v>
      </c>
      <c r="T43" s="326">
        <v>1000</v>
      </c>
      <c r="U43" s="326">
        <v>1000</v>
      </c>
      <c r="V43" s="326">
        <v>1000</v>
      </c>
      <c r="W43" s="326">
        <v>1000</v>
      </c>
      <c r="X43" s="326">
        <v>1000</v>
      </c>
      <c r="Y43" s="331">
        <v>650</v>
      </c>
      <c r="Z43" s="331">
        <v>650</v>
      </c>
      <c r="AA43" s="331">
        <v>650</v>
      </c>
      <c r="AB43" s="331">
        <v>650</v>
      </c>
      <c r="AC43" s="326">
        <v>650</v>
      </c>
      <c r="AD43" s="326">
        <v>300</v>
      </c>
      <c r="AE43" s="326">
        <v>300.00475699999998</v>
      </c>
      <c r="AF43" s="326">
        <v>493.44836600000002</v>
      </c>
      <c r="AG43" s="326">
        <v>200</v>
      </c>
      <c r="AH43" s="326">
        <v>200</v>
      </c>
      <c r="AI43" s="326">
        <v>400</v>
      </c>
      <c r="AJ43" s="326">
        <v>400</v>
      </c>
      <c r="AK43" s="326">
        <v>400</v>
      </c>
      <c r="AL43" s="326">
        <v>400</v>
      </c>
      <c r="AM43" s="326">
        <v>400</v>
      </c>
      <c r="AN43" s="326">
        <v>400</v>
      </c>
      <c r="AO43" s="326">
        <v>400</v>
      </c>
    </row>
    <row r="44" spans="2:41">
      <c r="B44" s="324" t="s">
        <v>389</v>
      </c>
      <c r="C44" s="325"/>
      <c r="D44" s="325"/>
      <c r="E44" s="325">
        <v>2169.86</v>
      </c>
      <c r="F44" s="326">
        <v>1870.86</v>
      </c>
      <c r="G44" s="326">
        <v>1540.3539676799976</v>
      </c>
      <c r="H44" s="326">
        <v>1477.7663061099988</v>
      </c>
      <c r="I44" s="326">
        <v>1056.4502012499988</v>
      </c>
      <c r="J44" s="326">
        <v>1228.6756350999999</v>
      </c>
      <c r="K44" s="326">
        <v>1273.9042335599981</v>
      </c>
      <c r="L44" s="326">
        <v>1168.9612329500001</v>
      </c>
      <c r="M44" s="326">
        <v>766.5292557899993</v>
      </c>
      <c r="N44" s="326">
        <v>693.1964801000006</v>
      </c>
      <c r="O44" s="326">
        <v>734.04188630999829</v>
      </c>
      <c r="P44" s="326">
        <v>796.72939863000056</v>
      </c>
      <c r="Q44" s="326">
        <v>864.91468872999997</v>
      </c>
      <c r="R44" s="326">
        <v>1138.6406290599994</v>
      </c>
      <c r="S44" s="326">
        <v>1195.41092364</v>
      </c>
      <c r="T44" s="326">
        <v>1367.8459281400001</v>
      </c>
      <c r="U44" s="326">
        <v>1031.900732756</v>
      </c>
      <c r="V44" s="326">
        <v>1043.9647104599999</v>
      </c>
      <c r="W44" s="326">
        <v>1259.7051754600002</v>
      </c>
      <c r="X44" s="326">
        <v>1068.312607840001</v>
      </c>
      <c r="Y44" s="331">
        <v>914.04033425</v>
      </c>
      <c r="Z44" s="331">
        <v>1009.9652240199999</v>
      </c>
      <c r="AA44" s="331">
        <v>1104</v>
      </c>
      <c r="AB44" s="331">
        <v>995.66836999999998</v>
      </c>
      <c r="AC44" s="326">
        <v>876.83843945000001</v>
      </c>
      <c r="AD44" s="326">
        <v>820.40357730000005</v>
      </c>
      <c r="AE44" s="326">
        <v>817</v>
      </c>
      <c r="AF44" s="326">
        <v>794.58731</v>
      </c>
      <c r="AG44" s="326">
        <v>714.99486470219188</v>
      </c>
      <c r="AH44" s="326">
        <v>699.34966502751888</v>
      </c>
      <c r="AI44" s="326">
        <v>760.7748075130595</v>
      </c>
      <c r="AJ44" s="326">
        <v>721.89140809421622</v>
      </c>
      <c r="AK44" s="326">
        <v>631.00295849965005</v>
      </c>
      <c r="AL44" s="326">
        <v>729.30983440508385</v>
      </c>
      <c r="AM44" s="326">
        <v>873.86750094566207</v>
      </c>
      <c r="AN44" s="326">
        <v>824.8251674862405</v>
      </c>
      <c r="AO44" s="326">
        <v>199.747784776939</v>
      </c>
    </row>
    <row r="45" spans="2:41">
      <c r="B45" s="327" t="s">
        <v>390</v>
      </c>
      <c r="C45" s="328"/>
      <c r="D45" s="328"/>
      <c r="E45" s="328">
        <v>276.54102</v>
      </c>
      <c r="F45" s="329">
        <v>270.84610900000001</v>
      </c>
      <c r="G45" s="329">
        <v>294.29465099999999</v>
      </c>
      <c r="H45" s="329">
        <v>287.93524300000001</v>
      </c>
      <c r="I45" s="329">
        <v>279.155619</v>
      </c>
      <c r="J45" s="329">
        <v>270.93615999999997</v>
      </c>
      <c r="K45" s="329">
        <v>292.60876300000001</v>
      </c>
      <c r="L45" s="329">
        <v>286.63840599999997</v>
      </c>
      <c r="M45" s="329">
        <v>278.66762299999999</v>
      </c>
      <c r="N45" s="329">
        <v>271.11507799999998</v>
      </c>
      <c r="O45" s="329">
        <v>267.33081199999998</v>
      </c>
      <c r="P45" s="329">
        <v>262.19410900000003</v>
      </c>
      <c r="Q45" s="329">
        <v>277.68943200000001</v>
      </c>
      <c r="R45" s="329">
        <v>271.79663499999998</v>
      </c>
      <c r="S45" s="329">
        <v>285.50674900000001</v>
      </c>
      <c r="T45" s="329">
        <v>161.97493399999999</v>
      </c>
      <c r="U45" s="329">
        <v>186.08550500000001</v>
      </c>
      <c r="V45" s="329">
        <v>110.066487</v>
      </c>
      <c r="W45" s="329">
        <v>116.334711</v>
      </c>
      <c r="X45" s="329">
        <v>114.593974</v>
      </c>
      <c r="Y45" s="329">
        <v>112.42981</v>
      </c>
      <c r="Z45" s="329">
        <v>109.570846</v>
      </c>
      <c r="AA45" s="329">
        <v>113.26664</v>
      </c>
      <c r="AB45" s="329">
        <v>112.57595999999999</v>
      </c>
      <c r="AC45" s="329">
        <v>110.50827200000001</v>
      </c>
      <c r="AD45" s="329">
        <v>108.83542270000001</v>
      </c>
      <c r="AE45" s="329">
        <v>113.514532</v>
      </c>
      <c r="AF45" s="329">
        <v>100.881528</v>
      </c>
      <c r="AG45" s="329">
        <v>100.21979899999999</v>
      </c>
      <c r="AH45" s="329">
        <v>98.409527999999995</v>
      </c>
      <c r="AI45" s="329">
        <v>102.476</v>
      </c>
      <c r="AJ45" s="329">
        <v>94.432304000000002</v>
      </c>
      <c r="AK45" s="329">
        <v>92.616168999999999</v>
      </c>
      <c r="AL45" s="329">
        <v>57.376956999999997</v>
      </c>
      <c r="AM45" s="329">
        <v>62.4</v>
      </c>
      <c r="AN45" s="329">
        <v>53.335999999999999</v>
      </c>
      <c r="AO45" s="329">
        <v>51</v>
      </c>
    </row>
    <row r="46" spans="2:41" ht="15">
      <c r="B46" s="434" t="s">
        <v>277</v>
      </c>
      <c r="C46" s="318">
        <f t="shared" ref="C46:D46" si="4">SUM(C34:C45)</f>
        <v>0</v>
      </c>
      <c r="D46" s="318">
        <f t="shared" si="4"/>
        <v>0</v>
      </c>
      <c r="E46" s="318">
        <f t="shared" ref="E46" si="5">SUM(E34:E45)</f>
        <v>27339.490747709999</v>
      </c>
      <c r="F46" s="431">
        <v>26245.856722590001</v>
      </c>
      <c r="G46" s="431">
        <v>27836.720387530004</v>
      </c>
      <c r="H46" s="431">
        <v>26985.131629660002</v>
      </c>
      <c r="I46" s="431">
        <v>26094.769100850001</v>
      </c>
      <c r="J46" s="431">
        <v>25171.851254289999</v>
      </c>
      <c r="K46" s="431">
        <v>26213.132287869998</v>
      </c>
      <c r="L46" s="431">
        <v>22511.3226344</v>
      </c>
      <c r="M46" s="431">
        <v>21716.042453170001</v>
      </c>
      <c r="N46" s="431">
        <v>20660.833136879995</v>
      </c>
      <c r="O46" s="431">
        <v>20659.741488639993</v>
      </c>
      <c r="P46" s="431">
        <v>20208.823378450001</v>
      </c>
      <c r="Q46" s="431">
        <v>19864.610736030005</v>
      </c>
      <c r="R46" s="431">
        <v>19258.067708909999</v>
      </c>
      <c r="S46" s="431">
        <v>19796.952155420004</v>
      </c>
      <c r="T46" s="431">
        <v>19392.81687689</v>
      </c>
      <c r="U46" s="431">
        <v>18669.847411745995</v>
      </c>
      <c r="V46" s="431">
        <v>18204.970402610001</v>
      </c>
      <c r="W46" s="431">
        <v>18705.852638249999</v>
      </c>
      <c r="X46" s="431">
        <v>18742.817094410002</v>
      </c>
      <c r="Y46" s="431">
        <v>17791.420005730004</v>
      </c>
      <c r="Z46" s="431">
        <v>17304.41509002</v>
      </c>
      <c r="AA46" s="431">
        <v>17135.459832000004</v>
      </c>
      <c r="AB46" s="431">
        <v>16654.883689999999</v>
      </c>
      <c r="AC46" s="431">
        <v>16244.350260679999</v>
      </c>
      <c r="AD46" s="431">
        <v>15503.90754507</v>
      </c>
      <c r="AE46" s="431">
        <v>15902.672762</v>
      </c>
      <c r="AF46" s="431">
        <v>15781.530713000002</v>
      </c>
      <c r="AG46" s="431">
        <v>15089.216190702698</v>
      </c>
      <c r="AH46" s="431">
        <v>14604.421392420738</v>
      </c>
      <c r="AI46" s="431">
        <v>14761.403428136427</v>
      </c>
      <c r="AJ46" s="431">
        <v>13772.86408216866</v>
      </c>
      <c r="AK46" s="431">
        <v>13419.499012693514</v>
      </c>
      <c r="AL46" s="431">
        <v>13006.999243718365</v>
      </c>
      <c r="AM46" s="431">
        <v>13331.317959469925</v>
      </c>
      <c r="AN46" s="315">
        <v>12990.895719084629</v>
      </c>
      <c r="AO46" s="315">
        <v>12591.298244839802</v>
      </c>
    </row>
    <row r="47" spans="2:41">
      <c r="B47" s="327"/>
      <c r="C47" s="328"/>
      <c r="D47" s="328"/>
      <c r="E47" s="328"/>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row>
    <row r="48" spans="2:41" ht="15">
      <c r="B48" s="434" t="s">
        <v>391</v>
      </c>
      <c r="C48" s="318">
        <f t="shared" ref="C48:D48" si="6">C31+C46</f>
        <v>0</v>
      </c>
      <c r="D48" s="318">
        <f t="shared" si="6"/>
        <v>0</v>
      </c>
      <c r="E48" s="318">
        <f t="shared" ref="E48" si="7">E31+E46</f>
        <v>218640.48545720999</v>
      </c>
      <c r="F48" s="431">
        <v>215535.84793476001</v>
      </c>
      <c r="G48" s="431">
        <v>214731.41745029995</v>
      </c>
      <c r="H48" s="431">
        <v>214134.16089614999</v>
      </c>
      <c r="I48" s="431">
        <v>217913.26990175995</v>
      </c>
      <c r="J48" s="431">
        <v>211656.86505424994</v>
      </c>
      <c r="K48" s="431">
        <v>210566.99381101</v>
      </c>
      <c r="L48" s="431">
        <v>186032.67006537999</v>
      </c>
      <c r="M48" s="431">
        <v>191818.07577807992</v>
      </c>
      <c r="N48" s="431">
        <v>180275.36277956</v>
      </c>
      <c r="O48" s="431">
        <v>176333.49539392989</v>
      </c>
      <c r="P48" s="431">
        <v>174614.23396579004</v>
      </c>
      <c r="Q48" s="431">
        <v>175448.99290971001</v>
      </c>
      <c r="R48" s="431">
        <v>169775.73336076003</v>
      </c>
      <c r="S48" s="431">
        <v>170418.51826959001</v>
      </c>
      <c r="T48" s="431">
        <v>170916.07891697992</v>
      </c>
      <c r="U48" s="431">
        <v>168877.17649620597</v>
      </c>
      <c r="V48" s="431">
        <v>159646.67775743001</v>
      </c>
      <c r="W48" s="431">
        <v>155459.34927607008</v>
      </c>
      <c r="X48" s="431">
        <v>154316.1543084</v>
      </c>
      <c r="Y48" s="431">
        <v>155242.86618465005</v>
      </c>
      <c r="Z48" s="431">
        <v>150118.14197001996</v>
      </c>
      <c r="AA48" s="431">
        <v>146074.25188200001</v>
      </c>
      <c r="AB48" s="431">
        <v>148898.13930000001</v>
      </c>
      <c r="AC48" s="431">
        <v>147197.44595051996</v>
      </c>
      <c r="AD48" s="431">
        <v>143585.62866597</v>
      </c>
      <c r="AE48" s="431">
        <v>134783.02406219998</v>
      </c>
      <c r="AF48" s="431">
        <v>136568.02632900001</v>
      </c>
      <c r="AG48" s="431">
        <v>130854.47669691269</v>
      </c>
      <c r="AH48" s="431">
        <v>126291.60376842075</v>
      </c>
      <c r="AI48" s="431">
        <v>123471.83506913643</v>
      </c>
      <c r="AJ48" s="431">
        <v>121318.83557016864</v>
      </c>
      <c r="AK48" s="431">
        <v>119591.54642969352</v>
      </c>
      <c r="AL48" s="431">
        <v>114088.16442971838</v>
      </c>
      <c r="AM48" s="431">
        <v>108321.06294146992</v>
      </c>
      <c r="AN48" s="315">
        <v>106312.01111308462</v>
      </c>
      <c r="AO48" s="315">
        <v>107652.17067683979</v>
      </c>
    </row>
    <row r="49" spans="21:41">
      <c r="U49" s="276"/>
      <c r="V49" s="276"/>
      <c r="W49" s="276"/>
      <c r="X49" s="276"/>
      <c r="Y49" s="276"/>
      <c r="Z49" s="276"/>
      <c r="AA49" s="276"/>
      <c r="AB49" s="276"/>
      <c r="AC49" s="276"/>
      <c r="AD49" s="276"/>
      <c r="AE49" s="276"/>
      <c r="AF49" s="276"/>
      <c r="AG49" s="276"/>
      <c r="AH49" s="276"/>
      <c r="AI49" s="276"/>
      <c r="AJ49" s="276"/>
      <c r="AK49" s="276"/>
      <c r="AL49" s="276"/>
      <c r="AM49" s="276"/>
      <c r="AN49" s="276"/>
      <c r="AO49" s="276"/>
    </row>
    <row r="51" spans="21:41">
      <c r="U51" s="319"/>
      <c r="V51" s="319"/>
      <c r="W51" s="319"/>
      <c r="X51" s="319"/>
      <c r="Y51" s="319"/>
      <c r="Z51" s="319"/>
      <c r="AA51" s="319"/>
      <c r="AB51" s="319"/>
      <c r="AC51" s="319"/>
      <c r="AD51" s="319"/>
      <c r="AE51" s="319"/>
      <c r="AF51" s="319"/>
      <c r="AG51" s="319"/>
      <c r="AH51" s="319"/>
      <c r="AI51" s="319"/>
      <c r="AJ51" s="319"/>
      <c r="AK51" s="319"/>
      <c r="AL51" s="319"/>
      <c r="AM51" s="319"/>
      <c r="AN51" s="319"/>
      <c r="AO51" s="423"/>
    </row>
    <row r="53" spans="21:41">
      <c r="U53" s="319"/>
      <c r="V53" s="319"/>
      <c r="W53" s="319"/>
      <c r="X53" s="319"/>
      <c r="Y53" s="319"/>
      <c r="Z53" s="319"/>
      <c r="AA53" s="319"/>
      <c r="AB53" s="319"/>
      <c r="AC53" s="319"/>
      <c r="AD53" s="319"/>
      <c r="AE53" s="319"/>
      <c r="AF53" s="319"/>
      <c r="AG53" s="319"/>
      <c r="AH53" s="319"/>
    </row>
  </sheetData>
  <pageMargins left="0.7" right="0.7" top="0.75" bottom="0.75" header="0.3" footer="0.3"/>
  <pageSetup paperSize="9" orientation="portrait" horizontalDpi="144" verticalDpi="144"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E7790-A7D6-4D8B-8712-97C809D44519}">
  <sheetPr>
    <tabColor theme="8" tint="0.59999389629810485"/>
  </sheetPr>
  <dimension ref="A2:AO69"/>
  <sheetViews>
    <sheetView showGridLines="0" workbookViewId="0">
      <selection activeCell="A134" sqref="A134"/>
    </sheetView>
  </sheetViews>
  <sheetFormatPr baseColWidth="10" defaultColWidth="11.42578125" defaultRowHeight="12.75"/>
  <cols>
    <col min="1" max="1" width="5" customWidth="1"/>
    <col min="2" max="2" width="92.42578125" customWidth="1"/>
    <col min="3" max="4" width="10.85546875" hidden="1" customWidth="1"/>
    <col min="5" max="5" width="10.85546875" customWidth="1"/>
    <col min="6" max="20" width="10.42578125" customWidth="1"/>
  </cols>
  <sheetData>
    <row r="2" spans="1:41" ht="15">
      <c r="A2" s="20" t="s">
        <v>392</v>
      </c>
      <c r="B2" s="21"/>
      <c r="C2" s="21"/>
      <c r="D2" s="21"/>
      <c r="E2" s="21"/>
      <c r="F2" s="21"/>
      <c r="G2" s="21"/>
      <c r="H2" s="21"/>
      <c r="I2" s="21"/>
      <c r="J2" s="21"/>
      <c r="K2" s="21"/>
      <c r="L2" s="21"/>
      <c r="M2" s="21"/>
      <c r="N2" s="21"/>
      <c r="O2" s="21"/>
      <c r="P2" s="21"/>
      <c r="Q2" s="21"/>
      <c r="R2" s="21"/>
      <c r="S2" s="21"/>
      <c r="T2" s="21"/>
    </row>
    <row r="5" spans="1:41">
      <c r="B5" s="286"/>
      <c r="C5" s="123" t="s">
        <v>306</v>
      </c>
      <c r="D5" s="123" t="s">
        <v>307</v>
      </c>
      <c r="E5" s="123" t="s">
        <v>308</v>
      </c>
      <c r="F5" s="286" t="s">
        <v>309</v>
      </c>
      <c r="G5" s="286" t="s">
        <v>306</v>
      </c>
      <c r="H5" s="286" t="s">
        <v>307</v>
      </c>
      <c r="I5" s="286" t="s">
        <v>308</v>
      </c>
      <c r="J5" s="286" t="s">
        <v>309</v>
      </c>
      <c r="K5" s="286" t="s">
        <v>306</v>
      </c>
      <c r="L5" s="286" t="s">
        <v>307</v>
      </c>
      <c r="M5" s="286" t="s">
        <v>308</v>
      </c>
      <c r="N5" s="286" t="s">
        <v>309</v>
      </c>
      <c r="O5" s="286" t="s">
        <v>306</v>
      </c>
      <c r="P5" s="286" t="s">
        <v>307</v>
      </c>
      <c r="Q5" s="286" t="s">
        <v>308</v>
      </c>
      <c r="R5" s="286" t="s">
        <v>309</v>
      </c>
      <c r="S5" s="286" t="s">
        <v>306</v>
      </c>
      <c r="T5" s="286" t="s">
        <v>307</v>
      </c>
      <c r="U5" s="286" t="s">
        <v>308</v>
      </c>
      <c r="V5" s="286" t="s">
        <v>309</v>
      </c>
      <c r="W5" s="286" t="s">
        <v>306</v>
      </c>
      <c r="X5" s="286" t="s">
        <v>307</v>
      </c>
      <c r="Y5" s="286" t="s">
        <v>308</v>
      </c>
      <c r="Z5" s="286" t="s">
        <v>309</v>
      </c>
      <c r="AA5" s="286" t="s">
        <v>306</v>
      </c>
      <c r="AB5" s="286" t="s">
        <v>307</v>
      </c>
      <c r="AC5" s="286" t="s">
        <v>308</v>
      </c>
      <c r="AD5" s="286" t="s">
        <v>309</v>
      </c>
      <c r="AE5" s="286" t="s">
        <v>306</v>
      </c>
      <c r="AF5" s="286" t="s">
        <v>307</v>
      </c>
      <c r="AG5" s="286" t="s">
        <v>308</v>
      </c>
      <c r="AH5" s="286" t="s">
        <v>309</v>
      </c>
      <c r="AI5" s="286" t="s">
        <v>306</v>
      </c>
      <c r="AJ5" s="286" t="s">
        <v>307</v>
      </c>
      <c r="AK5" s="286" t="s">
        <v>308</v>
      </c>
      <c r="AL5" s="286" t="s">
        <v>309</v>
      </c>
      <c r="AM5" s="286" t="s">
        <v>306</v>
      </c>
      <c r="AN5" s="286" t="s">
        <v>307</v>
      </c>
      <c r="AO5" s="286" t="s">
        <v>308</v>
      </c>
    </row>
    <row r="6" spans="1:41">
      <c r="B6" s="287"/>
      <c r="C6" s="124">
        <v>2026</v>
      </c>
      <c r="D6" s="124">
        <v>2026</v>
      </c>
      <c r="E6" s="124">
        <v>2026</v>
      </c>
      <c r="F6" s="287">
        <v>2026</v>
      </c>
      <c r="G6" s="287">
        <v>2025</v>
      </c>
      <c r="H6" s="287">
        <v>2025</v>
      </c>
      <c r="I6" s="287">
        <v>2025</v>
      </c>
      <c r="J6" s="287">
        <v>2025</v>
      </c>
      <c r="K6" s="287">
        <v>2024</v>
      </c>
      <c r="L6" s="287">
        <v>2024</v>
      </c>
      <c r="M6" s="287">
        <v>2024</v>
      </c>
      <c r="N6" s="287">
        <v>2024</v>
      </c>
      <c r="O6" s="287">
        <v>2023</v>
      </c>
      <c r="P6" s="287">
        <v>2023</v>
      </c>
      <c r="Q6" s="287">
        <v>2023</v>
      </c>
      <c r="R6" s="287">
        <v>2023</v>
      </c>
      <c r="S6" s="287">
        <v>2022</v>
      </c>
      <c r="T6" s="287">
        <v>2022</v>
      </c>
      <c r="U6" s="287">
        <v>2022</v>
      </c>
      <c r="V6" s="287">
        <v>2022</v>
      </c>
      <c r="W6" s="287">
        <v>2021</v>
      </c>
      <c r="X6" s="287">
        <v>2021</v>
      </c>
      <c r="Y6" s="287">
        <v>2021</v>
      </c>
      <c r="Z6" s="287">
        <v>2021</v>
      </c>
      <c r="AA6" s="287">
        <v>2020</v>
      </c>
      <c r="AB6" s="287">
        <v>2020</v>
      </c>
      <c r="AC6" s="287">
        <v>2020</v>
      </c>
      <c r="AD6" s="287">
        <v>2020</v>
      </c>
      <c r="AE6" s="287">
        <v>2019</v>
      </c>
      <c r="AF6" s="287">
        <v>2019</v>
      </c>
      <c r="AG6" s="287">
        <v>2019</v>
      </c>
      <c r="AH6" s="287">
        <v>2019</v>
      </c>
      <c r="AI6" s="287">
        <v>2018</v>
      </c>
      <c r="AJ6" s="287">
        <v>2018</v>
      </c>
      <c r="AK6" s="287">
        <v>2018</v>
      </c>
      <c r="AL6" s="287">
        <v>2018</v>
      </c>
      <c r="AM6" s="287">
        <v>2017</v>
      </c>
      <c r="AN6" s="287">
        <v>2017</v>
      </c>
      <c r="AO6" s="287">
        <v>2017</v>
      </c>
    </row>
    <row r="7" spans="1:41">
      <c r="B7" s="595" t="s">
        <v>393</v>
      </c>
      <c r="C7" s="596"/>
      <c r="D7" s="596"/>
      <c r="E7" s="596">
        <v>27339.490747709999</v>
      </c>
      <c r="F7" s="597">
        <v>26245.856722590001</v>
      </c>
      <c r="G7" s="597">
        <v>27836.72038753</v>
      </c>
      <c r="H7" s="597">
        <v>26985</v>
      </c>
      <c r="I7" s="597">
        <v>26094.769100849997</v>
      </c>
      <c r="J7" s="597">
        <v>25171.851254000001</v>
      </c>
      <c r="K7" s="597">
        <v>26213.132287869998</v>
      </c>
      <c r="L7" s="597">
        <v>22511.3226344</v>
      </c>
      <c r="M7" s="597">
        <v>21716.042453169997</v>
      </c>
      <c r="N7" s="597">
        <v>20661</v>
      </c>
      <c r="O7" s="597" t="s">
        <v>394</v>
      </c>
      <c r="P7" s="597">
        <v>20209</v>
      </c>
      <c r="Q7" s="597">
        <v>19864.610735509999</v>
      </c>
      <c r="R7" s="597">
        <v>19258</v>
      </c>
      <c r="S7" s="597">
        <v>19925</v>
      </c>
      <c r="T7" s="597">
        <v>19393</v>
      </c>
      <c r="U7" s="597">
        <v>18790</v>
      </c>
      <c r="V7" s="597">
        <v>18339</v>
      </c>
      <c r="W7" s="597">
        <v>18706</v>
      </c>
      <c r="X7" s="597">
        <v>18743</v>
      </c>
      <c r="Y7" s="597">
        <v>17791.42000573</v>
      </c>
      <c r="Z7" s="597">
        <v>17304</v>
      </c>
      <c r="AA7" s="597">
        <v>17135</v>
      </c>
      <c r="AB7" s="597">
        <v>16655</v>
      </c>
      <c r="AC7" s="597">
        <v>16244.309692139999</v>
      </c>
      <c r="AD7" s="597">
        <v>15503.969579549999</v>
      </c>
      <c r="AE7" s="597">
        <v>15903</v>
      </c>
      <c r="AF7" s="597">
        <v>15782</v>
      </c>
      <c r="AG7" s="597">
        <v>15088.84546773</v>
      </c>
      <c r="AH7" s="597">
        <v>14604.361196650001</v>
      </c>
      <c r="AI7" s="597">
        <v>14762.313418040003</v>
      </c>
      <c r="AJ7" s="597">
        <v>13772.794400500001</v>
      </c>
      <c r="AK7" s="597">
        <v>13419.826436819998</v>
      </c>
      <c r="AL7" s="597">
        <v>13006.901985659999</v>
      </c>
      <c r="AM7" s="597">
        <v>13331.581140399996</v>
      </c>
      <c r="AN7" s="597">
        <v>12991.201010299999</v>
      </c>
      <c r="AO7" s="597">
        <v>12591.153999999999</v>
      </c>
    </row>
    <row r="8" spans="1:41">
      <c r="B8" s="288"/>
      <c r="C8" s="302"/>
      <c r="D8" s="302"/>
      <c r="E8" s="302"/>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89"/>
      <c r="AL8" s="289"/>
      <c r="AM8" s="289"/>
      <c r="AN8" s="289"/>
      <c r="AO8" s="289"/>
    </row>
    <row r="9" spans="1:41">
      <c r="B9" s="288" t="s">
        <v>395</v>
      </c>
      <c r="C9" s="302"/>
      <c r="D9" s="302"/>
      <c r="E9" s="302"/>
      <c r="F9" s="290"/>
      <c r="G9" s="290"/>
      <c r="H9" s="290"/>
      <c r="I9" s="290"/>
      <c r="J9" s="290"/>
      <c r="K9" s="290"/>
      <c r="L9" s="290"/>
      <c r="M9" s="290"/>
      <c r="N9" s="290"/>
      <c r="O9" s="290"/>
      <c r="P9" s="290"/>
      <c r="Q9" s="290"/>
      <c r="R9" s="290"/>
      <c r="S9" s="290"/>
      <c r="T9" s="290"/>
      <c r="U9" s="290"/>
      <c r="V9" s="290"/>
      <c r="W9" s="290"/>
      <c r="X9" s="290"/>
      <c r="Y9" s="290"/>
      <c r="Z9" s="290"/>
      <c r="AA9" s="290"/>
      <c r="AB9" s="290"/>
      <c r="AC9" s="290"/>
      <c r="AD9" s="290"/>
      <c r="AE9" s="290"/>
      <c r="AF9" s="290"/>
      <c r="AG9" s="290"/>
      <c r="AH9" s="290"/>
      <c r="AI9" s="290"/>
      <c r="AJ9" s="290"/>
      <c r="AK9" s="290"/>
      <c r="AL9" s="290"/>
      <c r="AM9" s="290"/>
      <c r="AN9" s="290"/>
      <c r="AO9" s="290"/>
    </row>
    <row r="10" spans="1:41">
      <c r="B10" s="291" t="s">
        <v>396</v>
      </c>
      <c r="C10" s="303"/>
      <c r="D10" s="303"/>
      <c r="E10" s="303">
        <v>-1099.3886047200001</v>
      </c>
      <c r="F10" s="290">
        <v>-529.93359179000004</v>
      </c>
      <c r="G10" s="290">
        <v>-2358.1884483400004</v>
      </c>
      <c r="H10" s="290">
        <v>-1517</v>
      </c>
      <c r="I10" s="290">
        <v>-1018.4503628</v>
      </c>
      <c r="J10" s="290">
        <v>-493.90951100000001</v>
      </c>
      <c r="K10" s="290">
        <v>-1911.6123964099997</v>
      </c>
      <c r="L10" s="290">
        <v>-1272.5016316599999</v>
      </c>
      <c r="M10" s="290">
        <v>-755.55527135999989</v>
      </c>
      <c r="N10" s="290">
        <v>-417</v>
      </c>
      <c r="O10" s="290">
        <v>-1291</v>
      </c>
      <c r="P10" s="290">
        <v>-800</v>
      </c>
      <c r="Q10" s="290">
        <v>-581.78602620999982</v>
      </c>
      <c r="R10" s="290">
        <v>-303</v>
      </c>
      <c r="S10" s="290">
        <v>-1125</v>
      </c>
      <c r="T10" s="290">
        <v>-641</v>
      </c>
      <c r="U10" s="290">
        <v>-428</v>
      </c>
      <c r="V10" s="290">
        <v>-261</v>
      </c>
      <c r="W10" s="290">
        <v>-996</v>
      </c>
      <c r="X10" s="290">
        <v>-745</v>
      </c>
      <c r="Y10" s="290">
        <v>-468.89739742000108</v>
      </c>
      <c r="Z10" s="290">
        <v>-215</v>
      </c>
      <c r="AA10" s="290">
        <v>-791</v>
      </c>
      <c r="AB10" s="290">
        <v>-562</v>
      </c>
      <c r="AC10" s="290">
        <v>-346.81306887999995</v>
      </c>
      <c r="AD10" s="290">
        <v>-99.339878520000013</v>
      </c>
      <c r="AE10" s="290">
        <v>-955</v>
      </c>
      <c r="AF10" s="290">
        <v>-817</v>
      </c>
      <c r="AG10" s="290">
        <v>-612.31566773000009</v>
      </c>
      <c r="AH10" s="290">
        <v>-377.78693430999994</v>
      </c>
      <c r="AI10" s="290">
        <v>-705.09759835999989</v>
      </c>
      <c r="AJ10" s="290">
        <v>-545.8739275800001</v>
      </c>
      <c r="AK10" s="290">
        <v>-364.99105109000004</v>
      </c>
      <c r="AL10" s="290">
        <v>-156.96264959000001</v>
      </c>
      <c r="AM10" s="290">
        <v>-628.54915244000006</v>
      </c>
      <c r="AN10" s="290">
        <v>-462.89591999999993</v>
      </c>
      <c r="AO10" s="290">
        <v>-273.94847500000014</v>
      </c>
    </row>
    <row r="11" spans="1:41">
      <c r="B11" s="291" t="s">
        <v>388</v>
      </c>
      <c r="C11" s="303"/>
      <c r="D11" s="303"/>
      <c r="E11" s="303">
        <v>-2169.86</v>
      </c>
      <c r="F11" s="290">
        <v>-1870.86</v>
      </c>
      <c r="G11" s="290">
        <v>-1870.86</v>
      </c>
      <c r="H11" s="290">
        <v>-1871</v>
      </c>
      <c r="I11" s="290">
        <v>-1870.86</v>
      </c>
      <c r="J11" s="290">
        <v>-1820.86</v>
      </c>
      <c r="K11" s="290">
        <v>-1820.86</v>
      </c>
      <c r="L11" s="290">
        <v>-1720.9204804799999</v>
      </c>
      <c r="M11" s="290">
        <v>-1919.86</v>
      </c>
      <c r="N11" s="290">
        <v>-1500</v>
      </c>
      <c r="O11" s="290">
        <v>-1000</v>
      </c>
      <c r="P11" s="290">
        <v>-1000</v>
      </c>
      <c r="Q11" s="290">
        <v>-1000</v>
      </c>
      <c r="R11" s="290">
        <v>-1000</v>
      </c>
      <c r="S11" s="290">
        <v>-1000</v>
      </c>
      <c r="T11" s="290">
        <v>-1000</v>
      </c>
      <c r="U11" s="290">
        <v>-1000</v>
      </c>
      <c r="V11" s="290">
        <v>-1000</v>
      </c>
      <c r="W11" s="290">
        <v>-1000</v>
      </c>
      <c r="X11" s="290">
        <v>-1000</v>
      </c>
      <c r="Y11" s="290">
        <v>-650</v>
      </c>
      <c r="Z11" s="290">
        <v>-650</v>
      </c>
      <c r="AA11" s="290">
        <v>-650</v>
      </c>
      <c r="AB11" s="290">
        <v>-650</v>
      </c>
      <c r="AC11" s="290">
        <v>-650</v>
      </c>
      <c r="AD11" s="290">
        <v>-300</v>
      </c>
      <c r="AE11" s="290">
        <v>-300</v>
      </c>
      <c r="AF11" s="290">
        <v>-493</v>
      </c>
      <c r="AG11" s="290">
        <v>-200</v>
      </c>
      <c r="AH11" s="290">
        <v>-200</v>
      </c>
      <c r="AI11" s="290">
        <v>-400</v>
      </c>
      <c r="AJ11" s="290">
        <v>-400</v>
      </c>
      <c r="AK11" s="290">
        <v>-400</v>
      </c>
      <c r="AL11" s="290">
        <v>-400</v>
      </c>
      <c r="AM11" s="290">
        <v>-400</v>
      </c>
      <c r="AN11" s="290">
        <v>-400</v>
      </c>
      <c r="AO11" s="290">
        <v>-400</v>
      </c>
    </row>
    <row r="12" spans="1:41">
      <c r="B12" s="292" t="s">
        <v>397</v>
      </c>
      <c r="C12" s="303"/>
      <c r="D12" s="303"/>
      <c r="E12" s="303">
        <v>-61.483654034161091</v>
      </c>
      <c r="F12" s="290">
        <v>-57.159468721216349</v>
      </c>
      <c r="G12" s="290">
        <v>-88.781174841178384</v>
      </c>
      <c r="H12" s="290">
        <v>-81</v>
      </c>
      <c r="I12" s="290">
        <v>-68.613773824789675</v>
      </c>
      <c r="J12" s="290">
        <v>-68.467583119353947</v>
      </c>
      <c r="K12" s="290">
        <v>-92.183634268604308</v>
      </c>
      <c r="L12" s="290">
        <v>-81.984899216458089</v>
      </c>
      <c r="M12" s="290">
        <v>-67.943279363563889</v>
      </c>
      <c r="N12" s="290">
        <v>-69</v>
      </c>
      <c r="O12" s="290">
        <v>-69</v>
      </c>
      <c r="P12" s="290">
        <v>-84</v>
      </c>
      <c r="Q12" s="290">
        <v>-122.5711899588192</v>
      </c>
      <c r="R12" s="290">
        <v>-125</v>
      </c>
      <c r="S12" s="290">
        <v>-132</v>
      </c>
      <c r="T12" s="290">
        <v>-66</v>
      </c>
      <c r="U12" s="290">
        <v>-92</v>
      </c>
      <c r="V12" s="290">
        <v>-65</v>
      </c>
      <c r="W12" s="290">
        <v>-75</v>
      </c>
      <c r="X12" s="290">
        <v>-74</v>
      </c>
      <c r="Y12" s="290">
        <v>-73.32800566001967</v>
      </c>
      <c r="Z12" s="290">
        <v>-70</v>
      </c>
      <c r="AA12" s="290">
        <v>-74</v>
      </c>
      <c r="AB12" s="290">
        <v>-74</v>
      </c>
      <c r="AC12" s="290">
        <v>-71.01619253276337</v>
      </c>
      <c r="AD12" s="290">
        <v>-68.106350418620735</v>
      </c>
      <c r="AE12" s="290">
        <v>-60</v>
      </c>
      <c r="AF12" s="290">
        <v>-59</v>
      </c>
      <c r="AG12" s="290">
        <v>-58.800967733456865</v>
      </c>
      <c r="AH12" s="290">
        <v>-53.93528445618724</v>
      </c>
      <c r="AI12" s="290">
        <v>-57.704292789962267</v>
      </c>
      <c r="AJ12" s="290">
        <v>-8.4905819499999993</v>
      </c>
      <c r="AK12" s="290">
        <v>-9.1685087000000038</v>
      </c>
      <c r="AL12" s="290">
        <v>-17.260120712677079</v>
      </c>
      <c r="AM12" s="290">
        <v>-21</v>
      </c>
      <c r="AN12" s="290">
        <v>-13</v>
      </c>
      <c r="AO12" s="290">
        <v>-14</v>
      </c>
    </row>
    <row r="13" spans="1:41">
      <c r="B13" s="292" t="s">
        <v>398</v>
      </c>
      <c r="C13" s="303"/>
      <c r="D13" s="303"/>
      <c r="E13" s="303">
        <v>0</v>
      </c>
      <c r="F13" s="290">
        <v>0</v>
      </c>
      <c r="G13" s="290">
        <v>0</v>
      </c>
      <c r="H13" s="290">
        <v>0</v>
      </c>
      <c r="I13" s="290">
        <v>0</v>
      </c>
      <c r="J13" s="290">
        <v>0</v>
      </c>
      <c r="K13" s="290">
        <v>0</v>
      </c>
      <c r="L13" s="290">
        <v>0</v>
      </c>
      <c r="M13" s="290">
        <v>0</v>
      </c>
      <c r="N13" s="290">
        <v>0</v>
      </c>
      <c r="O13" s="290" t="s">
        <v>399</v>
      </c>
      <c r="P13" s="290">
        <v>0</v>
      </c>
      <c r="Q13" s="290">
        <v>0.578847</v>
      </c>
      <c r="R13" s="290">
        <v>1</v>
      </c>
      <c r="S13" s="290">
        <v>1</v>
      </c>
      <c r="T13" s="290">
        <v>2</v>
      </c>
      <c r="U13" s="290">
        <v>5</v>
      </c>
      <c r="V13" s="290">
        <v>7</v>
      </c>
      <c r="W13" s="290">
        <v>11</v>
      </c>
      <c r="X13" s="290">
        <v>14</v>
      </c>
      <c r="Y13" s="290">
        <v>14.758065999999999</v>
      </c>
      <c r="Z13" s="290">
        <v>17</v>
      </c>
      <c r="AA13" s="290">
        <v>17</v>
      </c>
      <c r="AB13" s="290">
        <v>18</v>
      </c>
      <c r="AC13" s="290">
        <v>14.697101</v>
      </c>
      <c r="AD13" s="290">
        <v>-29.172188999999999</v>
      </c>
      <c r="AE13" s="290">
        <v>25</v>
      </c>
      <c r="AF13" s="290">
        <v>38</v>
      </c>
      <c r="AG13" s="290">
        <v>35.617061999999997</v>
      </c>
      <c r="AH13" s="290">
        <v>33.789335000000001</v>
      </c>
      <c r="AI13" s="290">
        <v>20.469172</v>
      </c>
      <c r="AJ13" s="290">
        <v>40.293514999999999</v>
      </c>
      <c r="AK13" s="290">
        <v>43.590032000000001</v>
      </c>
      <c r="AL13" s="290">
        <v>46.8091725695067</v>
      </c>
      <c r="AM13" s="290">
        <v>93</v>
      </c>
      <c r="AN13" s="290">
        <v>122.4</v>
      </c>
      <c r="AO13" s="290">
        <v>106</v>
      </c>
    </row>
    <row r="14" spans="1:41">
      <c r="B14" s="292" t="s">
        <v>367</v>
      </c>
      <c r="C14" s="303"/>
      <c r="D14" s="303"/>
      <c r="E14" s="303">
        <v>-1696.120256667632</v>
      </c>
      <c r="F14" s="290">
        <v>-1704.447784667632</v>
      </c>
      <c r="G14" s="290">
        <v>-1710.3719729176321</v>
      </c>
      <c r="H14" s="290">
        <v>-1714</v>
      </c>
      <c r="I14" s="290">
        <v>-1773.3888507183392</v>
      </c>
      <c r="J14" s="290">
        <v>-1732.4753629776321</v>
      </c>
      <c r="K14" s="290">
        <v>-1735.9646679058817</v>
      </c>
      <c r="L14" s="290">
        <v>-758.66578860439995</v>
      </c>
      <c r="M14" s="290">
        <v>-521.50656345690004</v>
      </c>
      <c r="N14" s="290">
        <v>-532</v>
      </c>
      <c r="O14" s="290">
        <v>-430</v>
      </c>
      <c r="P14" s="290">
        <v>-389</v>
      </c>
      <c r="Q14" s="290">
        <v>-381.26896257999999</v>
      </c>
      <c r="R14" s="290">
        <v>-385</v>
      </c>
      <c r="S14" s="290">
        <v>-402</v>
      </c>
      <c r="T14" s="290">
        <v>-370</v>
      </c>
      <c r="U14" s="290">
        <v>-400</v>
      </c>
      <c r="V14" s="290">
        <v>-414</v>
      </c>
      <c r="W14" s="290">
        <v>-441</v>
      </c>
      <c r="X14" s="290">
        <v>-476</v>
      </c>
      <c r="Y14" s="290">
        <v>-480.03266998000004</v>
      </c>
      <c r="Z14" s="290">
        <v>-482</v>
      </c>
      <c r="AA14" s="290">
        <v>-461</v>
      </c>
      <c r="AB14" s="290">
        <v>-452</v>
      </c>
      <c r="AC14" s="290">
        <v>-460.53923550999997</v>
      </c>
      <c r="AD14" s="290">
        <v>-471.11373408000003</v>
      </c>
      <c r="AE14" s="290">
        <v>-420</v>
      </c>
      <c r="AF14" s="290">
        <v>-401</v>
      </c>
      <c r="AG14" s="290">
        <v>-403.70694225</v>
      </c>
      <c r="AH14" s="290">
        <v>-405.67993274999998</v>
      </c>
      <c r="AI14" s="290">
        <v>-395.25335174999998</v>
      </c>
      <c r="AJ14" s="290">
        <v>-415.75892599999997</v>
      </c>
      <c r="AK14" s="290">
        <v>-406.37406099999998</v>
      </c>
      <c r="AL14" s="290">
        <v>-366.96337979000003</v>
      </c>
      <c r="AM14" s="290">
        <v>-380</v>
      </c>
      <c r="AN14" s="290">
        <v>-381</v>
      </c>
      <c r="AO14" s="290">
        <v>-365</v>
      </c>
    </row>
    <row r="15" spans="1:41">
      <c r="B15" s="291" t="s">
        <v>400</v>
      </c>
      <c r="C15" s="303"/>
      <c r="D15" s="303"/>
      <c r="E15" s="303">
        <v>-832.37491806629998</v>
      </c>
      <c r="F15" s="290">
        <v>-707.69022768640002</v>
      </c>
      <c r="G15" s="290">
        <v>-753.1601014803</v>
      </c>
      <c r="H15" s="290">
        <v>-893</v>
      </c>
      <c r="I15" s="290">
        <v>-452.6476276418656</v>
      </c>
      <c r="J15" s="290">
        <v>-425.23081020947347</v>
      </c>
      <c r="K15" s="290">
        <v>-439.55296746605666</v>
      </c>
      <c r="L15" s="290">
        <v>-638.27479711199794</v>
      </c>
      <c r="M15" s="290">
        <v>-617.39557143799993</v>
      </c>
      <c r="N15" s="290">
        <v>-559</v>
      </c>
      <c r="O15" s="290">
        <v>-541</v>
      </c>
      <c r="P15" s="290">
        <v>-520</v>
      </c>
      <c r="Q15" s="290">
        <v>-467.37067649739998</v>
      </c>
      <c r="R15" s="290">
        <v>-537</v>
      </c>
      <c r="S15" s="290">
        <v>-526</v>
      </c>
      <c r="T15" s="290">
        <v>-445</v>
      </c>
      <c r="U15" s="290">
        <v>-429</v>
      </c>
      <c r="V15" s="290">
        <v>-338</v>
      </c>
      <c r="W15" s="290">
        <v>-345</v>
      </c>
      <c r="X15" s="290">
        <v>-329</v>
      </c>
      <c r="Y15" s="290">
        <v>-298.71344599999998</v>
      </c>
      <c r="Z15" s="290">
        <v>-338</v>
      </c>
      <c r="AA15" s="290">
        <v>-278</v>
      </c>
      <c r="AB15" s="290">
        <v>-288</v>
      </c>
      <c r="AC15" s="290">
        <v>-254.54170199999999</v>
      </c>
      <c r="AD15" s="290">
        <v>-329.716184</v>
      </c>
      <c r="AE15" s="290">
        <v>-441</v>
      </c>
      <c r="AF15" s="290">
        <v>-408</v>
      </c>
      <c r="AG15" s="290">
        <v>-392.19646899999998</v>
      </c>
      <c r="AH15" s="290">
        <v>-369.43411800000001</v>
      </c>
      <c r="AI15" s="290">
        <v>-311.07254499999999</v>
      </c>
      <c r="AJ15" s="290">
        <v>-191.22640799999999</v>
      </c>
      <c r="AK15" s="290">
        <v>-174.12935400000001</v>
      </c>
      <c r="AL15" s="290">
        <v>-208.0407772392</v>
      </c>
      <c r="AM15" s="290">
        <v>-231</v>
      </c>
      <c r="AN15" s="290">
        <v>-208</v>
      </c>
      <c r="AO15" s="290">
        <v>-222</v>
      </c>
    </row>
    <row r="16" spans="1:41">
      <c r="B16" s="291" t="s">
        <v>401</v>
      </c>
      <c r="C16" s="303"/>
      <c r="D16" s="303"/>
      <c r="E16" s="303">
        <v>0</v>
      </c>
      <c r="F16" s="290">
        <v>0</v>
      </c>
      <c r="G16" s="290">
        <v>0</v>
      </c>
      <c r="H16" s="290">
        <v>0</v>
      </c>
      <c r="I16" s="290">
        <v>0</v>
      </c>
      <c r="J16" s="290">
        <v>0</v>
      </c>
      <c r="K16" s="290">
        <v>0</v>
      </c>
      <c r="L16" s="290">
        <v>0</v>
      </c>
      <c r="M16" s="290">
        <v>0</v>
      </c>
      <c r="N16" s="290">
        <v>0</v>
      </c>
      <c r="O16" s="290" t="s">
        <v>399</v>
      </c>
      <c r="P16" s="290" t="s">
        <v>399</v>
      </c>
      <c r="Q16" s="290">
        <v>0</v>
      </c>
      <c r="R16" s="290">
        <v>-160</v>
      </c>
      <c r="S16" s="290">
        <v>-302</v>
      </c>
      <c r="T16" s="290">
        <v>-178</v>
      </c>
      <c r="U16" s="290">
        <v>-210</v>
      </c>
      <c r="V16" s="290">
        <v>-379</v>
      </c>
      <c r="W16" s="290">
        <v>-354</v>
      </c>
      <c r="X16" s="290">
        <v>-229</v>
      </c>
      <c r="Y16" s="290">
        <v>-222.10686999999999</v>
      </c>
      <c r="Z16" s="290">
        <v>-387</v>
      </c>
      <c r="AA16" s="290">
        <v>-539</v>
      </c>
      <c r="AB16" s="290">
        <v>-481</v>
      </c>
      <c r="AC16" s="290">
        <v>-439.89979899999997</v>
      </c>
      <c r="AD16" s="290">
        <v>-367.92282399999999</v>
      </c>
      <c r="AE16" s="290">
        <v>-292</v>
      </c>
      <c r="AF16" s="290">
        <v>-292</v>
      </c>
      <c r="AG16" s="290">
        <v>-350.11274100000003</v>
      </c>
      <c r="AH16" s="290">
        <v>-409.40793100000002</v>
      </c>
      <c r="AI16" s="290">
        <v>-325.93778700000001</v>
      </c>
      <c r="AJ16" s="290">
        <v>-298.83286700000002</v>
      </c>
      <c r="AK16" s="290">
        <v>-193.46922499999999</v>
      </c>
      <c r="AL16" s="290">
        <v>-202.21417611344995</v>
      </c>
      <c r="AM16" s="290">
        <v>-154</v>
      </c>
      <c r="AN16" s="290">
        <v>-225</v>
      </c>
      <c r="AO16" s="290">
        <v>-73</v>
      </c>
    </row>
    <row r="17" spans="2:41">
      <c r="B17" s="291" t="s">
        <v>402</v>
      </c>
      <c r="C17" s="303"/>
      <c r="D17" s="303"/>
      <c r="E17" s="303">
        <v>-64.675538771529816</v>
      </c>
      <c r="F17" s="290">
        <v>-61.201698989571007</v>
      </c>
      <c r="G17" s="290">
        <v>-62.692360023634599</v>
      </c>
      <c r="H17" s="290">
        <v>-62</v>
      </c>
      <c r="I17" s="290">
        <v>0</v>
      </c>
      <c r="J17" s="290">
        <v>-59.878396196391826</v>
      </c>
      <c r="K17" s="290">
        <v>-61.549410875457809</v>
      </c>
      <c r="L17" s="290">
        <v>-57.0659875941653</v>
      </c>
      <c r="M17" s="290">
        <v>-57.820556610463491</v>
      </c>
      <c r="N17" s="290">
        <v>-53</v>
      </c>
      <c r="O17" s="290">
        <v>-49</v>
      </c>
      <c r="P17" s="290">
        <v>-46</v>
      </c>
      <c r="Q17" s="290">
        <v>-47.862032422508491</v>
      </c>
      <c r="R17" s="290">
        <v>-47</v>
      </c>
      <c r="S17" s="290">
        <v>-46</v>
      </c>
      <c r="T17" s="290">
        <v>-46</v>
      </c>
      <c r="U17" s="290">
        <v>-48</v>
      </c>
      <c r="V17" s="290">
        <v>-41</v>
      </c>
      <c r="W17" s="290">
        <v>-39</v>
      </c>
      <c r="X17" s="290">
        <v>-31</v>
      </c>
      <c r="Y17" s="290">
        <v>-40.767139072435597</v>
      </c>
      <c r="Z17" s="290">
        <v>-40</v>
      </c>
      <c r="AA17" s="290">
        <v>-36</v>
      </c>
      <c r="AB17" s="290">
        <v>-39</v>
      </c>
      <c r="AC17" s="290">
        <v>-37.462444664419294</v>
      </c>
      <c r="AD17" s="290">
        <v>-35.303351582362005</v>
      </c>
      <c r="AE17" s="290">
        <v>-33</v>
      </c>
      <c r="AF17" s="290">
        <v>-25</v>
      </c>
      <c r="AG17" s="290">
        <v>-27.054808325750002</v>
      </c>
      <c r="AH17" s="290">
        <v>-26.982502582000002</v>
      </c>
      <c r="AI17" s="290">
        <v>-26.950457590630005</v>
      </c>
      <c r="AJ17" s="290">
        <v>-32.817639019463634</v>
      </c>
      <c r="AK17" s="290">
        <v>-32.690712606060231</v>
      </c>
      <c r="AL17" s="290">
        <v>-32.079589487150002</v>
      </c>
      <c r="AM17" s="290">
        <v>-35</v>
      </c>
      <c r="AN17" s="290">
        <v>-43</v>
      </c>
      <c r="AO17" s="290">
        <v>-50.7</v>
      </c>
    </row>
    <row r="18" spans="2:41">
      <c r="B18" s="293" t="s">
        <v>403</v>
      </c>
      <c r="C18" s="129"/>
      <c r="D18" s="129"/>
      <c r="E18" s="129">
        <v>-134.98552859999998</v>
      </c>
      <c r="F18" s="40">
        <v>-242.60710664999996</v>
      </c>
      <c r="G18" s="40">
        <v>-244.34454364999996</v>
      </c>
      <c r="H18" s="40">
        <v>-302</v>
      </c>
      <c r="I18" s="40">
        <v>-299.83514681000003</v>
      </c>
      <c r="J18" s="40">
        <v>-294.57199644999997</v>
      </c>
      <c r="K18" s="40">
        <v>-287.51872388999999</v>
      </c>
      <c r="L18" s="40">
        <v>-221.36244539999998</v>
      </c>
      <c r="M18" s="40">
        <v>-222.14934289999997</v>
      </c>
      <c r="N18" s="40">
        <v>-224</v>
      </c>
      <c r="O18" s="40">
        <v>-232</v>
      </c>
      <c r="P18" s="40">
        <v>-246</v>
      </c>
      <c r="Q18" s="40">
        <v>-215.65048053999999</v>
      </c>
      <c r="R18" s="40">
        <v>-224</v>
      </c>
      <c r="S18" s="40">
        <v>-231</v>
      </c>
      <c r="T18" s="40">
        <v>-213</v>
      </c>
      <c r="U18" s="40">
        <v>-161</v>
      </c>
      <c r="V18" s="40">
        <v>-139</v>
      </c>
      <c r="W18" s="40">
        <v>-139</v>
      </c>
      <c r="X18" s="40">
        <v>-716</v>
      </c>
      <c r="Y18" s="40">
        <v>-716.71004954000011</v>
      </c>
      <c r="Z18" s="40">
        <v>-719</v>
      </c>
      <c r="AA18" s="40">
        <v>12</v>
      </c>
      <c r="AB18" s="40">
        <v>15</v>
      </c>
      <c r="AC18" s="40">
        <v>16.066314649999999</v>
      </c>
      <c r="AD18" s="40">
        <v>14.77248329</v>
      </c>
      <c r="AE18" s="40">
        <v>3</v>
      </c>
      <c r="AF18" s="40">
        <v>6</v>
      </c>
      <c r="AG18" s="40">
        <v>6.3773488424999991</v>
      </c>
      <c r="AH18" s="40">
        <v>6.1811910000000001</v>
      </c>
      <c r="AI18" s="40">
        <v>5.5878284999999996</v>
      </c>
      <c r="AJ18" s="40">
        <v>2.0473349999999999</v>
      </c>
      <c r="AK18" s="40">
        <v>4.3002849999999997</v>
      </c>
      <c r="AL18" s="40">
        <v>2.9683141050000001</v>
      </c>
      <c r="AM18" s="40">
        <v>8</v>
      </c>
      <c r="AN18" s="40">
        <v>9</v>
      </c>
      <c r="AO18" s="40">
        <v>0</v>
      </c>
    </row>
    <row r="19" spans="2:41">
      <c r="B19" s="288" t="s">
        <v>395</v>
      </c>
      <c r="C19" s="304"/>
      <c r="D19" s="304"/>
      <c r="E19" s="304">
        <v>21280.602246850376</v>
      </c>
      <c r="F19" s="294">
        <v>21071.956844085184</v>
      </c>
      <c r="G19" s="294">
        <v>20748.321786277254</v>
      </c>
      <c r="H19" s="294">
        <v>20545</v>
      </c>
      <c r="I19" s="294">
        <v>20610.973339055003</v>
      </c>
      <c r="J19" s="294">
        <v>20276.457594047151</v>
      </c>
      <c r="K19" s="294">
        <v>19863.890487053995</v>
      </c>
      <c r="L19" s="294">
        <v>17760.54660433298</v>
      </c>
      <c r="M19" s="294">
        <v>17553.81186804107</v>
      </c>
      <c r="N19" s="294">
        <v>17308</v>
      </c>
      <c r="O19" s="294">
        <v>17047</v>
      </c>
      <c r="P19" s="294">
        <v>17124</v>
      </c>
      <c r="Q19" s="294">
        <v>17048.680214301268</v>
      </c>
      <c r="R19" s="294">
        <v>16479</v>
      </c>
      <c r="S19" s="294">
        <v>16162</v>
      </c>
      <c r="T19" s="294">
        <v>16436</v>
      </c>
      <c r="U19" s="294">
        <v>16027</v>
      </c>
      <c r="V19" s="294">
        <v>15709</v>
      </c>
      <c r="W19" s="294">
        <v>15328</v>
      </c>
      <c r="X19" s="294">
        <v>15156</v>
      </c>
      <c r="Y19" s="294">
        <v>14855.622494057541</v>
      </c>
      <c r="Z19" s="294">
        <v>14421</v>
      </c>
      <c r="AA19" s="294">
        <v>14335</v>
      </c>
      <c r="AB19" s="294">
        <v>14142</v>
      </c>
      <c r="AC19" s="294">
        <v>14014.800665202816</v>
      </c>
      <c r="AD19" s="294">
        <v>13818.067551239015</v>
      </c>
      <c r="AE19" s="294">
        <v>13430</v>
      </c>
      <c r="AF19" s="294">
        <v>13330</v>
      </c>
      <c r="AG19" s="294">
        <v>13086.652282533289</v>
      </c>
      <c r="AH19" s="294">
        <v>12801.105019551816</v>
      </c>
      <c r="AI19" s="294">
        <v>12566.35438604941</v>
      </c>
      <c r="AJ19" s="294">
        <v>11922.134900950536</v>
      </c>
      <c r="AK19" s="294">
        <v>11886.893841423935</v>
      </c>
      <c r="AL19" s="294">
        <v>11673.158779402031</v>
      </c>
      <c r="AM19" s="294">
        <v>11583.031987959996</v>
      </c>
      <c r="AN19" s="294">
        <v>11389.7050903</v>
      </c>
      <c r="AO19" s="294">
        <v>11298.505524999997</v>
      </c>
    </row>
    <row r="20" spans="2:41">
      <c r="B20" s="295"/>
      <c r="C20" s="305"/>
      <c r="D20" s="305"/>
      <c r="E20" s="305"/>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AN20" s="290"/>
      <c r="AO20" s="290"/>
    </row>
    <row r="21" spans="2:41">
      <c r="B21" s="288" t="s">
        <v>404</v>
      </c>
      <c r="C21" s="302"/>
      <c r="D21" s="302"/>
      <c r="E21" s="302"/>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row>
    <row r="22" spans="2:41">
      <c r="B22" s="291" t="s">
        <v>388</v>
      </c>
      <c r="C22" s="306"/>
      <c r="D22" s="306"/>
      <c r="E22" s="306">
        <v>2149</v>
      </c>
      <c r="F22" s="44">
        <v>1850</v>
      </c>
      <c r="G22" s="44">
        <v>1850</v>
      </c>
      <c r="H22" s="44">
        <v>1850</v>
      </c>
      <c r="I22" s="44">
        <v>1850</v>
      </c>
      <c r="J22" s="44">
        <v>1800</v>
      </c>
      <c r="K22" s="44">
        <v>1800</v>
      </c>
      <c r="L22" s="44">
        <v>1700</v>
      </c>
      <c r="M22" s="44">
        <v>1899</v>
      </c>
      <c r="N22" s="44">
        <v>1500</v>
      </c>
      <c r="O22" s="44">
        <v>1000</v>
      </c>
      <c r="P22" s="44">
        <v>1000</v>
      </c>
      <c r="Q22" s="44">
        <v>1000</v>
      </c>
      <c r="R22" s="44">
        <v>1000</v>
      </c>
      <c r="S22" s="44">
        <v>1000</v>
      </c>
      <c r="T22" s="44">
        <v>1000</v>
      </c>
      <c r="U22" s="44">
        <v>1000</v>
      </c>
      <c r="V22" s="44">
        <v>1000</v>
      </c>
      <c r="W22" s="44">
        <v>1000</v>
      </c>
      <c r="X22" s="44">
        <v>1000</v>
      </c>
      <c r="Y22" s="44">
        <v>650</v>
      </c>
      <c r="Z22" s="44">
        <v>650</v>
      </c>
      <c r="AA22" s="44">
        <v>650</v>
      </c>
      <c r="AB22" s="44">
        <v>650</v>
      </c>
      <c r="AC22" s="44">
        <v>650</v>
      </c>
      <c r="AD22" s="44">
        <v>300</v>
      </c>
      <c r="AE22" s="44">
        <v>300</v>
      </c>
      <c r="AF22" s="44">
        <v>493</v>
      </c>
      <c r="AG22" s="44">
        <v>200</v>
      </c>
      <c r="AH22" s="44">
        <v>200</v>
      </c>
      <c r="AI22" s="44">
        <v>400</v>
      </c>
      <c r="AJ22" s="44">
        <v>400</v>
      </c>
      <c r="AK22" s="44">
        <v>400</v>
      </c>
      <c r="AL22" s="44">
        <v>400</v>
      </c>
      <c r="AM22" s="44">
        <v>400</v>
      </c>
      <c r="AN22" s="44">
        <v>400</v>
      </c>
      <c r="AO22" s="44">
        <v>400</v>
      </c>
    </row>
    <row r="23" spans="2:41">
      <c r="B23" s="291" t="s">
        <v>405</v>
      </c>
      <c r="C23" s="306"/>
      <c r="D23" s="306"/>
      <c r="E23" s="306">
        <v>-31.340803000000001</v>
      </c>
      <c r="F23" s="44">
        <v>-31.346088999999999</v>
      </c>
      <c r="G23" s="44">
        <v>-31.391681999999999</v>
      </c>
      <c r="H23" s="44">
        <v>-31.357845000000001</v>
      </c>
      <c r="I23" s="44">
        <v>-31.329719000000001</v>
      </c>
      <c r="J23" s="44">
        <v>-31.364782000000002</v>
      </c>
      <c r="K23" s="44">
        <v>-31.240974000000001</v>
      </c>
      <c r="L23" s="44">
        <v>-31.103821</v>
      </c>
      <c r="M23" s="44">
        <v>-30.992324</v>
      </c>
      <c r="N23" s="44">
        <v>-31</v>
      </c>
      <c r="O23" s="44">
        <v>-31</v>
      </c>
      <c r="P23" s="44">
        <v>-30</v>
      </c>
      <c r="Q23" s="44">
        <v>-29.871327999999998</v>
      </c>
      <c r="R23" s="44">
        <v>-30</v>
      </c>
      <c r="S23" s="44">
        <v>-30</v>
      </c>
      <c r="T23" s="44">
        <v>-29</v>
      </c>
      <c r="U23" s="44">
        <v>-29</v>
      </c>
      <c r="V23" s="44">
        <v>-30</v>
      </c>
      <c r="W23" s="44">
        <v>-31</v>
      </c>
      <c r="X23" s="44">
        <v>0</v>
      </c>
      <c r="Y23" s="44">
        <v>0</v>
      </c>
      <c r="Z23" s="44">
        <v>0</v>
      </c>
      <c r="AA23" s="44">
        <v>0</v>
      </c>
      <c r="AB23" s="44">
        <v>0</v>
      </c>
      <c r="AC23" s="44">
        <v>0</v>
      </c>
      <c r="AD23" s="44">
        <v>0</v>
      </c>
      <c r="AE23" s="44">
        <v>0</v>
      </c>
      <c r="AF23" s="44">
        <v>0</v>
      </c>
      <c r="AG23" s="44">
        <v>0</v>
      </c>
      <c r="AH23" s="44">
        <v>0</v>
      </c>
      <c r="AI23" s="44">
        <v>0</v>
      </c>
      <c r="AJ23" s="44">
        <v>0</v>
      </c>
      <c r="AK23" s="44">
        <v>0</v>
      </c>
      <c r="AL23" s="44">
        <v>0</v>
      </c>
      <c r="AM23" s="44">
        <v>0</v>
      </c>
      <c r="AN23" s="44">
        <v>0</v>
      </c>
      <c r="AO23" s="44">
        <v>0</v>
      </c>
    </row>
    <row r="24" spans="2:41">
      <c r="B24" s="293" t="s">
        <v>406</v>
      </c>
      <c r="C24" s="307"/>
      <c r="D24" s="307"/>
      <c r="E24" s="307">
        <v>303.92696666741369</v>
      </c>
      <c r="F24" s="40">
        <v>293.72913324629519</v>
      </c>
      <c r="G24" s="40">
        <v>300.59460882761766</v>
      </c>
      <c r="H24" s="40">
        <v>305.5784151634536</v>
      </c>
      <c r="I24" s="40">
        <v>266.26982535724613</v>
      </c>
      <c r="J24" s="40">
        <v>436.4109081387677</v>
      </c>
      <c r="K24" s="40">
        <v>344.65815701370121</v>
      </c>
      <c r="L24" s="40">
        <v>271.75124098725178</v>
      </c>
      <c r="M24" s="40">
        <v>263.72417027944181</v>
      </c>
      <c r="N24" s="40">
        <v>269</v>
      </c>
      <c r="O24" s="40">
        <v>264</v>
      </c>
      <c r="P24" s="40">
        <v>247</v>
      </c>
      <c r="Q24" s="40">
        <v>245.58380280271243</v>
      </c>
      <c r="R24" s="40">
        <v>244</v>
      </c>
      <c r="S24" s="40">
        <v>213</v>
      </c>
      <c r="T24" s="40">
        <v>195</v>
      </c>
      <c r="U24" s="40">
        <v>200</v>
      </c>
      <c r="V24" s="40">
        <v>178</v>
      </c>
      <c r="W24" s="40">
        <v>178</v>
      </c>
      <c r="X24" s="40">
        <v>172</v>
      </c>
      <c r="Y24" s="40">
        <v>168.82727114178718</v>
      </c>
      <c r="Z24" s="40">
        <v>160</v>
      </c>
      <c r="AA24" s="40">
        <v>162</v>
      </c>
      <c r="AB24" s="40">
        <v>153</v>
      </c>
      <c r="AC24" s="40">
        <v>194.34221188023471</v>
      </c>
      <c r="AD24" s="40">
        <v>199.40304705162333</v>
      </c>
      <c r="AE24" s="40">
        <v>179</v>
      </c>
      <c r="AF24" s="40">
        <v>283</v>
      </c>
      <c r="AG24" s="40">
        <v>296.17886716118147</v>
      </c>
      <c r="AH24" s="40">
        <v>243.23388882166611</v>
      </c>
      <c r="AI24" s="40">
        <v>244.55680204611326</v>
      </c>
      <c r="AJ24" s="40">
        <v>259</v>
      </c>
      <c r="AK24" s="40">
        <v>227</v>
      </c>
      <c r="AL24" s="40">
        <v>216</v>
      </c>
      <c r="AM24" s="40">
        <v>216</v>
      </c>
      <c r="AN24" s="40">
        <v>219</v>
      </c>
      <c r="AO24" s="40">
        <v>219</v>
      </c>
    </row>
    <row r="25" spans="2:41">
      <c r="B25" s="288" t="s">
        <v>407</v>
      </c>
      <c r="C25" s="304"/>
      <c r="D25" s="304"/>
      <c r="E25" s="304">
        <v>2421.5861636674135</v>
      </c>
      <c r="F25" s="294">
        <v>2112.3830442462954</v>
      </c>
      <c r="G25" s="294">
        <v>2119.2029268276178</v>
      </c>
      <c r="H25" s="294">
        <v>2124.2205701634534</v>
      </c>
      <c r="I25" s="294">
        <v>2084.9401063572459</v>
      </c>
      <c r="J25" s="294">
        <v>2205.0461261387677</v>
      </c>
      <c r="K25" s="294">
        <v>2113.4171830137011</v>
      </c>
      <c r="L25" s="294">
        <v>1940.6474199872519</v>
      </c>
      <c r="M25" s="294">
        <v>2131.7318462794419</v>
      </c>
      <c r="N25" s="294">
        <v>1739</v>
      </c>
      <c r="O25" s="294">
        <v>1233</v>
      </c>
      <c r="P25" s="294">
        <v>1217</v>
      </c>
      <c r="Q25" s="294">
        <v>1215.7124748027124</v>
      </c>
      <c r="R25" s="294">
        <v>1215</v>
      </c>
      <c r="S25" s="294">
        <v>1183</v>
      </c>
      <c r="T25" s="294">
        <v>1166</v>
      </c>
      <c r="U25" s="294">
        <v>1171</v>
      </c>
      <c r="V25" s="294">
        <v>1147</v>
      </c>
      <c r="W25" s="294">
        <v>1147</v>
      </c>
      <c r="X25" s="294">
        <v>1172</v>
      </c>
      <c r="Y25" s="294">
        <v>818.82727114178715</v>
      </c>
      <c r="Z25" s="294">
        <v>810</v>
      </c>
      <c r="AA25" s="294">
        <v>812</v>
      </c>
      <c r="AB25" s="294">
        <v>803</v>
      </c>
      <c r="AC25" s="294">
        <v>844.34221188023469</v>
      </c>
      <c r="AD25" s="294">
        <v>499.40304705162333</v>
      </c>
      <c r="AE25" s="294">
        <v>479</v>
      </c>
      <c r="AF25" s="294">
        <v>777</v>
      </c>
      <c r="AG25" s="294">
        <v>496.17886716118147</v>
      </c>
      <c r="AH25" s="294">
        <v>443.23388882166614</v>
      </c>
      <c r="AI25" s="294">
        <v>644.55680204611326</v>
      </c>
      <c r="AJ25" s="294">
        <v>659.471812</v>
      </c>
      <c r="AK25" s="294">
        <v>626.97681</v>
      </c>
      <c r="AL25" s="294">
        <v>615.55818116</v>
      </c>
      <c r="AM25" s="294">
        <v>616</v>
      </c>
      <c r="AN25" s="294">
        <v>619</v>
      </c>
      <c r="AO25" s="294">
        <v>619</v>
      </c>
    </row>
    <row r="26" spans="2:41">
      <c r="B26" s="288"/>
      <c r="C26" s="302"/>
      <c r="D26" s="302"/>
      <c r="E26" s="302"/>
      <c r="F26" s="289"/>
      <c r="G26" s="289"/>
      <c r="H26" s="289"/>
      <c r="I26" s="289"/>
      <c r="J26" s="289"/>
      <c r="K26" s="289"/>
      <c r="L26" s="289"/>
      <c r="M26" s="289"/>
      <c r="N26" s="289"/>
      <c r="O26" s="289"/>
      <c r="P26" s="289"/>
      <c r="Q26" s="289"/>
      <c r="R26" s="289"/>
      <c r="S26" s="289"/>
      <c r="T26" s="289"/>
      <c r="U26" s="289"/>
      <c r="V26" s="289"/>
      <c r="W26" s="289"/>
      <c r="X26" s="289"/>
      <c r="Y26" s="289"/>
      <c r="Z26" s="289"/>
      <c r="AA26" s="289"/>
      <c r="AB26" s="289"/>
      <c r="AC26" s="289"/>
      <c r="AD26" s="289"/>
      <c r="AE26" s="289"/>
      <c r="AF26" s="289"/>
      <c r="AG26" s="289"/>
      <c r="AH26" s="289"/>
      <c r="AI26" s="289"/>
      <c r="AJ26" s="289"/>
      <c r="AK26" s="289"/>
      <c r="AL26" s="289"/>
      <c r="AM26" s="289"/>
      <c r="AN26" s="289"/>
      <c r="AO26" s="289"/>
    </row>
    <row r="27" spans="2:41">
      <c r="B27" s="288" t="s">
        <v>408</v>
      </c>
      <c r="C27" s="302"/>
      <c r="D27" s="302"/>
      <c r="E27" s="302"/>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c r="AL27" s="289"/>
      <c r="AM27" s="289"/>
      <c r="AN27" s="289"/>
      <c r="AO27" s="289"/>
    </row>
    <row r="28" spans="2:41">
      <c r="B28" s="291" t="s">
        <v>376</v>
      </c>
      <c r="C28" s="308"/>
      <c r="D28" s="308"/>
      <c r="E28" s="308">
        <v>2600</v>
      </c>
      <c r="F28" s="290">
        <v>2600</v>
      </c>
      <c r="G28" s="290">
        <v>2600</v>
      </c>
      <c r="H28" s="290">
        <v>2600</v>
      </c>
      <c r="I28" s="290">
        <v>2600</v>
      </c>
      <c r="J28" s="290">
        <v>2200</v>
      </c>
      <c r="K28" s="290">
        <v>2200</v>
      </c>
      <c r="L28" s="290">
        <v>2000</v>
      </c>
      <c r="M28" s="290">
        <v>2162</v>
      </c>
      <c r="N28" s="290">
        <v>1900</v>
      </c>
      <c r="O28" s="290">
        <v>1400</v>
      </c>
      <c r="P28" s="290">
        <v>1400</v>
      </c>
      <c r="Q28" s="290">
        <v>1400</v>
      </c>
      <c r="R28" s="290">
        <v>1659</v>
      </c>
      <c r="S28" s="290">
        <v>1300</v>
      </c>
      <c r="T28" s="290">
        <v>1300</v>
      </c>
      <c r="U28" s="290">
        <v>1300</v>
      </c>
      <c r="V28" s="290">
        <v>1300</v>
      </c>
      <c r="W28" s="290">
        <v>1300</v>
      </c>
      <c r="X28" s="290">
        <v>1300</v>
      </c>
      <c r="Y28" s="290">
        <v>1300</v>
      </c>
      <c r="Z28" s="290">
        <v>1300</v>
      </c>
      <c r="AA28" s="290">
        <v>1300</v>
      </c>
      <c r="AB28" s="290">
        <v>1300</v>
      </c>
      <c r="AC28" s="290">
        <v>1300</v>
      </c>
      <c r="AD28" s="290">
        <v>1300</v>
      </c>
      <c r="AE28" s="290">
        <v>1300</v>
      </c>
      <c r="AF28" s="290">
        <v>1425</v>
      </c>
      <c r="AG28" s="290">
        <v>1100</v>
      </c>
      <c r="AH28" s="290">
        <v>1100</v>
      </c>
      <c r="AI28" s="290">
        <v>1100</v>
      </c>
      <c r="AJ28" s="290">
        <v>1100</v>
      </c>
      <c r="AK28" s="290">
        <v>1400</v>
      </c>
      <c r="AL28" s="290">
        <v>1499.9341456700001</v>
      </c>
      <c r="AM28" s="290">
        <v>1700</v>
      </c>
      <c r="AN28" s="290">
        <v>1200</v>
      </c>
      <c r="AO28" s="290">
        <v>1198</v>
      </c>
    </row>
    <row r="29" spans="2:41">
      <c r="B29" s="291" t="s">
        <v>409</v>
      </c>
      <c r="C29" s="308"/>
      <c r="D29" s="308"/>
      <c r="E29" s="308">
        <v>-249.55252100000001</v>
      </c>
      <c r="F29" s="290">
        <v>-125.01768199999999</v>
      </c>
      <c r="G29" s="290">
        <v>-125.09897100000001</v>
      </c>
      <c r="H29" s="290">
        <v>-125.027913</v>
      </c>
      <c r="I29" s="290">
        <v>-124.761523</v>
      </c>
      <c r="J29" s="290">
        <v>-124.49053000000001</v>
      </c>
      <c r="K29" s="290">
        <v>-124.366928</v>
      </c>
      <c r="L29" s="290">
        <v>-124.01092300000001</v>
      </c>
      <c r="M29" s="290">
        <v>-123.584315</v>
      </c>
      <c r="N29" s="290">
        <v>-122</v>
      </c>
      <c r="O29" s="290">
        <v>-122</v>
      </c>
      <c r="P29" s="290">
        <v>-120</v>
      </c>
      <c r="Q29" s="290">
        <v>-118.565274</v>
      </c>
      <c r="R29" s="290">
        <v>-119</v>
      </c>
      <c r="S29" s="290">
        <v>-119</v>
      </c>
      <c r="T29" s="290">
        <v>-118</v>
      </c>
      <c r="U29" s="290">
        <v>-118</v>
      </c>
      <c r="V29" s="290">
        <v>-122</v>
      </c>
      <c r="W29" s="290">
        <v>281</v>
      </c>
      <c r="X29" s="290">
        <v>272</v>
      </c>
      <c r="Y29" s="290">
        <v>267.38000632644628</v>
      </c>
      <c r="Z29" s="290">
        <v>262</v>
      </c>
      <c r="AA29" s="290">
        <v>257</v>
      </c>
      <c r="AB29" s="290">
        <v>257</v>
      </c>
      <c r="AC29" s="290">
        <v>258.91936105055379</v>
      </c>
      <c r="AD29" s="290">
        <v>265.16792772152093</v>
      </c>
      <c r="AE29" s="290">
        <v>235</v>
      </c>
      <c r="AF29" s="290">
        <v>154</v>
      </c>
      <c r="AG29" s="290">
        <v>298.8047076146662</v>
      </c>
      <c r="AH29" s="290">
        <v>331.74974738653447</v>
      </c>
      <c r="AI29" s="290">
        <v>361.41255942509412</v>
      </c>
      <c r="AJ29" s="290">
        <v>395.36870500000009</v>
      </c>
      <c r="AK29" s="290">
        <v>374.46478499999989</v>
      </c>
      <c r="AL29" s="290">
        <v>369.1144201300001</v>
      </c>
      <c r="AM29" s="290">
        <v>368.08982010999989</v>
      </c>
      <c r="AN29" s="290">
        <v>343.5</v>
      </c>
      <c r="AO29" s="290">
        <v>324.5</v>
      </c>
    </row>
    <row r="30" spans="2:41">
      <c r="B30" s="293" t="s">
        <v>410</v>
      </c>
      <c r="C30" s="307"/>
      <c r="D30" s="307"/>
      <c r="E30" s="307">
        <v>409.96391429985238</v>
      </c>
      <c r="F30" s="296">
        <v>395.41649927587463</v>
      </c>
      <c r="G30" s="296">
        <v>404.33286330746887</v>
      </c>
      <c r="H30" s="296">
        <v>490.13320241230537</v>
      </c>
      <c r="I30" s="296">
        <v>375.43400702827694</v>
      </c>
      <c r="J30" s="296">
        <v>593.82034213949726</v>
      </c>
      <c r="K30" s="296">
        <v>468.54872446528623</v>
      </c>
      <c r="L30" s="296">
        <v>499.7402300231409</v>
      </c>
      <c r="M30" s="296">
        <v>470.73784968521403</v>
      </c>
      <c r="N30" s="296">
        <v>463</v>
      </c>
      <c r="O30" s="296">
        <v>429</v>
      </c>
      <c r="P30" s="296">
        <v>363</v>
      </c>
      <c r="Q30" s="296">
        <v>361.13373600392413</v>
      </c>
      <c r="R30" s="296">
        <v>77</v>
      </c>
      <c r="S30" s="296">
        <v>328</v>
      </c>
      <c r="T30" s="296">
        <v>304</v>
      </c>
      <c r="U30" s="296">
        <v>311</v>
      </c>
      <c r="V30" s="296">
        <v>277</v>
      </c>
      <c r="W30" s="296">
        <v>-124</v>
      </c>
      <c r="X30" s="296">
        <v>0</v>
      </c>
      <c r="Y30" s="296">
        <v>0</v>
      </c>
      <c r="Z30" s="296">
        <v>0</v>
      </c>
      <c r="AA30" s="296">
        <v>0</v>
      </c>
      <c r="AB30" s="296">
        <v>0</v>
      </c>
      <c r="AC30" s="296">
        <v>0</v>
      </c>
      <c r="AD30" s="296">
        <v>0</v>
      </c>
      <c r="AE30" s="296">
        <v>0</v>
      </c>
      <c r="AF30" s="296">
        <v>0</v>
      </c>
      <c r="AG30" s="296">
        <v>0</v>
      </c>
      <c r="AH30" s="296">
        <v>0</v>
      </c>
      <c r="AI30" s="296">
        <v>0</v>
      </c>
      <c r="AJ30" s="296">
        <v>0</v>
      </c>
      <c r="AK30" s="296">
        <v>0</v>
      </c>
      <c r="AL30" s="296">
        <v>-129.94413786999999</v>
      </c>
      <c r="AM30" s="296">
        <v>-129.54524748</v>
      </c>
      <c r="AN30" s="296">
        <v>-128.80000000000001</v>
      </c>
      <c r="AO30" s="296">
        <v>0</v>
      </c>
    </row>
    <row r="31" spans="2:41">
      <c r="B31" s="288" t="s">
        <v>411</v>
      </c>
      <c r="C31" s="304"/>
      <c r="D31" s="304"/>
      <c r="E31" s="304">
        <v>2760.4113932998525</v>
      </c>
      <c r="F31" s="297">
        <v>2870.3988172758745</v>
      </c>
      <c r="G31" s="297">
        <v>2879.233892307469</v>
      </c>
      <c r="H31" s="297">
        <v>2965.1052894123054</v>
      </c>
      <c r="I31" s="297">
        <v>2850.6724840282768</v>
      </c>
      <c r="J31" s="297">
        <v>2669.3298121394973</v>
      </c>
      <c r="K31" s="297">
        <v>2544.1817964652864</v>
      </c>
      <c r="L31" s="297">
        <v>2375.7293070231408</v>
      </c>
      <c r="M31" s="297">
        <v>2509.1535346852138</v>
      </c>
      <c r="N31" s="297">
        <v>2241</v>
      </c>
      <c r="O31" s="297">
        <v>1706</v>
      </c>
      <c r="P31" s="297">
        <v>1642</v>
      </c>
      <c r="Q31" s="297">
        <v>1642.5684620039242</v>
      </c>
      <c r="R31" s="297">
        <v>1617</v>
      </c>
      <c r="S31" s="297">
        <v>1508</v>
      </c>
      <c r="T31" s="297">
        <v>1487</v>
      </c>
      <c r="U31" s="297">
        <v>1493</v>
      </c>
      <c r="V31" s="297">
        <v>1455</v>
      </c>
      <c r="W31" s="297">
        <v>1457</v>
      </c>
      <c r="X31" s="297">
        <v>1572</v>
      </c>
      <c r="Y31" s="297">
        <v>1567.3800063264462</v>
      </c>
      <c r="Z31" s="297">
        <v>1562</v>
      </c>
      <c r="AA31" s="297">
        <v>1557</v>
      </c>
      <c r="AB31" s="297">
        <v>1557</v>
      </c>
      <c r="AC31" s="297">
        <v>1558.9193610505538</v>
      </c>
      <c r="AD31" s="297">
        <v>1565.167927721521</v>
      </c>
      <c r="AE31" s="297">
        <v>1535</v>
      </c>
      <c r="AF31" s="297">
        <v>1579</v>
      </c>
      <c r="AG31" s="297">
        <v>1398.8047076146663</v>
      </c>
      <c r="AH31" s="297">
        <v>1431.7497473865344</v>
      </c>
      <c r="AI31" s="297">
        <v>1461.4125594250941</v>
      </c>
      <c r="AJ31" s="297">
        <v>1495.3687050000001</v>
      </c>
      <c r="AK31" s="297">
        <v>1774.4647849999999</v>
      </c>
      <c r="AL31" s="297">
        <v>1739.1044279300002</v>
      </c>
      <c r="AM31" s="297">
        <v>1938.5445726299999</v>
      </c>
      <c r="AN31" s="297">
        <v>1414.7</v>
      </c>
      <c r="AO31" s="297">
        <v>1522.5</v>
      </c>
    </row>
    <row r="32" spans="2:41">
      <c r="B32" s="293"/>
      <c r="C32" s="309"/>
      <c r="D32" s="309"/>
      <c r="E32" s="309"/>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row>
    <row r="33" spans="2:41">
      <c r="B33" s="595" t="s">
        <v>412</v>
      </c>
      <c r="C33" s="596"/>
      <c r="D33" s="596"/>
      <c r="E33" s="596">
        <v>26462.59980381764</v>
      </c>
      <c r="F33" s="597">
        <v>26054.738705607357</v>
      </c>
      <c r="G33" s="597">
        <v>25746.758605412339</v>
      </c>
      <c r="H33" s="597">
        <v>25633.874510162284</v>
      </c>
      <c r="I33" s="597">
        <v>25546.585929440524</v>
      </c>
      <c r="J33" s="597">
        <v>25150.833532325418</v>
      </c>
      <c r="K33" s="597">
        <v>24521.489466532985</v>
      </c>
      <c r="L33" s="597">
        <v>22076.923331343372</v>
      </c>
      <c r="M33" s="597">
        <v>22194.697249005727</v>
      </c>
      <c r="N33" s="597">
        <v>21287</v>
      </c>
      <c r="O33" s="597">
        <v>19987</v>
      </c>
      <c r="P33" s="597">
        <v>19983</v>
      </c>
      <c r="Q33" s="597">
        <v>19906.961151107906</v>
      </c>
      <c r="R33" s="597">
        <v>19311</v>
      </c>
      <c r="S33" s="597">
        <v>18854</v>
      </c>
      <c r="T33" s="597">
        <v>19089</v>
      </c>
      <c r="U33" s="597">
        <v>18692</v>
      </c>
      <c r="V33" s="597">
        <v>18312</v>
      </c>
      <c r="W33" s="597">
        <v>17933</v>
      </c>
      <c r="X33" s="597">
        <v>17899</v>
      </c>
      <c r="Y33" s="597">
        <v>17241.829771525772</v>
      </c>
      <c r="Z33" s="597">
        <v>16793</v>
      </c>
      <c r="AA33" s="597">
        <v>16704</v>
      </c>
      <c r="AB33" s="597">
        <v>16502</v>
      </c>
      <c r="AC33" s="597">
        <v>16418.062238133607</v>
      </c>
      <c r="AD33" s="597">
        <v>15882.638526012159</v>
      </c>
      <c r="AE33" s="597">
        <v>15444</v>
      </c>
      <c r="AF33" s="597">
        <v>15685</v>
      </c>
      <c r="AG33" s="597">
        <v>14981.635857309137</v>
      </c>
      <c r="AH33" s="597">
        <v>14676.088655760017</v>
      </c>
      <c r="AI33" s="597">
        <v>14672.323747520619</v>
      </c>
      <c r="AJ33" s="597">
        <v>14076.975417950536</v>
      </c>
      <c r="AK33" s="597">
        <v>14288.335436423935</v>
      </c>
      <c r="AL33" s="597">
        <v>14027.821388492031</v>
      </c>
      <c r="AM33" s="597">
        <v>14137.576560589996</v>
      </c>
      <c r="AN33" s="597">
        <v>13423.405090300001</v>
      </c>
      <c r="AO33" s="597">
        <v>13440.005524999997</v>
      </c>
    </row>
    <row r="34" spans="2:41">
      <c r="B34" s="291"/>
      <c r="C34" s="305"/>
      <c r="D34" s="305"/>
      <c r="E34" s="305"/>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row>
    <row r="35" spans="2:41">
      <c r="B35" s="291" t="s">
        <v>413</v>
      </c>
      <c r="C35" s="303"/>
      <c r="D35" s="303"/>
      <c r="E35" s="303">
        <v>0</v>
      </c>
      <c r="F35" s="290">
        <v>0</v>
      </c>
      <c r="G35" s="290">
        <v>0</v>
      </c>
      <c r="H35" s="290">
        <v>0</v>
      </c>
      <c r="I35" s="290">
        <v>0</v>
      </c>
      <c r="J35" s="290">
        <v>6296.8777209999998</v>
      </c>
      <c r="K35" s="290">
        <v>6442.8744710000001</v>
      </c>
      <c r="L35" s="290">
        <v>6522.71108</v>
      </c>
      <c r="M35" s="290">
        <v>5022.1707020000003</v>
      </c>
      <c r="N35" s="290">
        <v>5540</v>
      </c>
      <c r="O35" s="290">
        <v>5416</v>
      </c>
      <c r="P35" s="290">
        <v>5204</v>
      </c>
      <c r="Q35" s="290">
        <v>4931.067403</v>
      </c>
      <c r="R35" s="290">
        <v>4971</v>
      </c>
      <c r="S35" s="290">
        <v>5189</v>
      </c>
      <c r="T35" s="290">
        <v>5503</v>
      </c>
      <c r="U35" s="290">
        <v>6322</v>
      </c>
      <c r="V35" s="290">
        <v>6060</v>
      </c>
      <c r="W35" s="290">
        <v>5806</v>
      </c>
      <c r="X35" s="290">
        <v>4847</v>
      </c>
      <c r="Y35" s="290">
        <v>5292.3370169999998</v>
      </c>
      <c r="Z35" s="290">
        <v>5173</v>
      </c>
      <c r="AA35" s="290">
        <v>4775</v>
      </c>
      <c r="AB35" s="290">
        <v>4712</v>
      </c>
      <c r="AC35" s="290">
        <v>4794.5865119999999</v>
      </c>
      <c r="AD35" s="290">
        <v>4796.5726459999996</v>
      </c>
      <c r="AE35" s="290">
        <v>4819</v>
      </c>
      <c r="AF35" s="290">
        <v>4782</v>
      </c>
      <c r="AG35" s="290">
        <v>5128.4148880000002</v>
      </c>
      <c r="AH35" s="290">
        <v>5203.8071069999996</v>
      </c>
      <c r="AI35" s="290">
        <v>4781.244976</v>
      </c>
      <c r="AJ35" s="290">
        <v>5538.4748900000004</v>
      </c>
      <c r="AK35" s="290">
        <v>5347.1102810000002</v>
      </c>
      <c r="AL35" s="290">
        <v>5410.1873019499999</v>
      </c>
      <c r="AM35" s="290">
        <v>5154.3418541700003</v>
      </c>
      <c r="AN35" s="290">
        <v>4907.1917407299998</v>
      </c>
      <c r="AO35" s="290">
        <v>4890.6433948200001</v>
      </c>
    </row>
    <row r="36" spans="2:41">
      <c r="B36" s="291" t="s">
        <v>414</v>
      </c>
      <c r="C36" s="303"/>
      <c r="D36" s="303"/>
      <c r="E36" s="303">
        <v>18721.720840999998</v>
      </c>
      <c r="F36" s="290">
        <v>17078.822322</v>
      </c>
      <c r="G36" s="290">
        <v>17685.681286999999</v>
      </c>
      <c r="H36" s="290">
        <v>19511</v>
      </c>
      <c r="I36" s="290">
        <v>20411.583340000001</v>
      </c>
      <c r="J36" s="290">
        <v>22265.853781999998</v>
      </c>
      <c r="K36" s="290">
        <v>22475.055221999999</v>
      </c>
      <c r="L36" s="290">
        <v>21747.622337000001</v>
      </c>
      <c r="M36" s="290">
        <v>21669.800030999999</v>
      </c>
      <c r="N36" s="290">
        <v>20647</v>
      </c>
      <c r="O36" s="290">
        <v>20621</v>
      </c>
      <c r="P36" s="290">
        <v>21141</v>
      </c>
      <c r="Q36" s="290">
        <v>19035.687743999999</v>
      </c>
      <c r="R36" s="290">
        <v>19261</v>
      </c>
      <c r="S36" s="290">
        <v>19437</v>
      </c>
      <c r="T36" s="290">
        <v>18855</v>
      </c>
      <c r="U36" s="290">
        <v>18241</v>
      </c>
      <c r="V36" s="290">
        <v>18170</v>
      </c>
      <c r="W36" s="290">
        <v>17699</v>
      </c>
      <c r="X36" s="290">
        <v>17186</v>
      </c>
      <c r="Y36" s="290">
        <v>16809.617212000001</v>
      </c>
      <c r="Z36" s="290">
        <v>15536</v>
      </c>
      <c r="AA36" s="290">
        <v>14428</v>
      </c>
      <c r="AB36" s="290">
        <v>15367</v>
      </c>
      <c r="AC36" s="290">
        <v>14554.750641000001</v>
      </c>
      <c r="AD36" s="290">
        <v>15103.473314000001</v>
      </c>
      <c r="AE36" s="290">
        <v>14980</v>
      </c>
      <c r="AF36" s="290">
        <v>14546</v>
      </c>
      <c r="AG36" s="290">
        <v>13950.653437999999</v>
      </c>
      <c r="AH36" s="290">
        <v>12968.051084000001</v>
      </c>
      <c r="AI36" s="290">
        <v>11034.329040000001</v>
      </c>
      <c r="AJ36" s="290">
        <v>10528.845767000001</v>
      </c>
      <c r="AK36" s="290">
        <v>10171.756998999999</v>
      </c>
      <c r="AL36" s="290">
        <v>10526.407762229999</v>
      </c>
      <c r="AM36" s="290">
        <v>9775.826941700001</v>
      </c>
      <c r="AN36" s="290">
        <v>10420.695847249999</v>
      </c>
      <c r="AO36" s="290">
        <v>10992.69500485</v>
      </c>
    </row>
    <row r="37" spans="2:41">
      <c r="B37" s="291" t="s">
        <v>415</v>
      </c>
      <c r="C37" s="303"/>
      <c r="D37" s="303"/>
      <c r="E37" s="303">
        <v>9349.1876150000007</v>
      </c>
      <c r="F37" s="290">
        <v>8973.8396979999998</v>
      </c>
      <c r="G37" s="290">
        <v>8191.9702180000004</v>
      </c>
      <c r="H37" s="290">
        <v>7237</v>
      </c>
      <c r="I37" s="290">
        <v>10227.463218000001</v>
      </c>
      <c r="J37" s="290">
        <v>2702.3735419999998</v>
      </c>
      <c r="K37" s="290">
        <v>2735.474091</v>
      </c>
      <c r="L37" s="290">
        <v>3047.0833859999998</v>
      </c>
      <c r="M37" s="290">
        <v>4804.0940289999999</v>
      </c>
      <c r="N37" s="290">
        <v>4046</v>
      </c>
      <c r="O37" s="290">
        <v>4267</v>
      </c>
      <c r="P37" s="290">
        <v>4146</v>
      </c>
      <c r="Q37" s="290">
        <v>4483.025268115488</v>
      </c>
      <c r="R37" s="290">
        <v>2590</v>
      </c>
      <c r="S37" s="290">
        <v>2294</v>
      </c>
      <c r="T37" s="290">
        <v>1456</v>
      </c>
      <c r="U37" s="290">
        <v>1028</v>
      </c>
      <c r="V37" s="290">
        <v>892</v>
      </c>
      <c r="W37" s="290">
        <v>800</v>
      </c>
      <c r="X37" s="290">
        <v>1170</v>
      </c>
      <c r="Y37" s="290">
        <v>1143.429005</v>
      </c>
      <c r="Z37" s="290">
        <v>1327</v>
      </c>
      <c r="AA37" s="290">
        <v>1986</v>
      </c>
      <c r="AB37" s="290">
        <v>2457</v>
      </c>
      <c r="AC37" s="290">
        <v>3163.199169</v>
      </c>
      <c r="AD37" s="290">
        <v>2814.0348650000001</v>
      </c>
      <c r="AE37" s="290">
        <v>1815</v>
      </c>
      <c r="AF37" s="290">
        <v>2021</v>
      </c>
      <c r="AG37" s="290">
        <v>1557.077499</v>
      </c>
      <c r="AH37" s="290">
        <v>1501.6866379999999</v>
      </c>
      <c r="AI37" s="290">
        <v>1410.6694279999999</v>
      </c>
      <c r="AJ37" s="290">
        <v>944.78887199999997</v>
      </c>
      <c r="AK37" s="290">
        <v>657.95309899999995</v>
      </c>
      <c r="AL37" s="290">
        <v>589.08075298000006</v>
      </c>
      <c r="AM37" s="290">
        <v>633.36783109999999</v>
      </c>
      <c r="AN37" s="290">
        <v>674.34251733999997</v>
      </c>
      <c r="AO37" s="290">
        <v>681.34758598999997</v>
      </c>
    </row>
    <row r="38" spans="2:41">
      <c r="B38" s="291" t="s">
        <v>416</v>
      </c>
      <c r="C38" s="303"/>
      <c r="D38" s="303"/>
      <c r="E38" s="303">
        <v>0</v>
      </c>
      <c r="F38" s="290">
        <v>0</v>
      </c>
      <c r="G38" s="290">
        <v>0</v>
      </c>
      <c r="H38" s="290">
        <v>0</v>
      </c>
      <c r="I38" s="290">
        <v>0</v>
      </c>
      <c r="J38" s="290">
        <v>2011.251174</v>
      </c>
      <c r="K38" s="290">
        <v>2254.0425839999998</v>
      </c>
      <c r="L38" s="290">
        <v>2169.0105050000002</v>
      </c>
      <c r="M38" s="290">
        <v>1995.1470839999999</v>
      </c>
      <c r="N38" s="290">
        <v>1889</v>
      </c>
      <c r="O38" s="290">
        <v>1930</v>
      </c>
      <c r="P38" s="290">
        <v>1895</v>
      </c>
      <c r="Q38" s="290">
        <v>1855.5812510000001</v>
      </c>
      <c r="R38" s="290">
        <v>1777</v>
      </c>
      <c r="S38" s="290">
        <v>1683</v>
      </c>
      <c r="T38" s="290">
        <v>1655</v>
      </c>
      <c r="U38" s="290">
        <v>1601</v>
      </c>
      <c r="V38" s="290">
        <v>1538</v>
      </c>
      <c r="W38" s="290">
        <v>1567</v>
      </c>
      <c r="X38" s="290">
        <v>1501</v>
      </c>
      <c r="Y38" s="290">
        <v>1466.1487629999999</v>
      </c>
      <c r="Z38" s="290">
        <v>1435</v>
      </c>
      <c r="AA38" s="290">
        <v>1530</v>
      </c>
      <c r="AB38" s="290">
        <v>1507</v>
      </c>
      <c r="AC38" s="290">
        <v>1436.1537820000001</v>
      </c>
      <c r="AD38" s="290">
        <v>1530.7514659999999</v>
      </c>
      <c r="AE38" s="290">
        <v>1381</v>
      </c>
      <c r="AF38" s="290">
        <v>1420</v>
      </c>
      <c r="AG38" s="290">
        <v>1376.640885</v>
      </c>
      <c r="AH38" s="290">
        <v>1338.481168</v>
      </c>
      <c r="AI38" s="290">
        <v>1424.0888669999999</v>
      </c>
      <c r="AJ38" s="290">
        <v>1308.9687449999999</v>
      </c>
      <c r="AK38" s="290">
        <v>1245.284987</v>
      </c>
      <c r="AL38" s="290">
        <v>1208.9255964189879</v>
      </c>
      <c r="AM38" s="290">
        <v>1202.8766286394641</v>
      </c>
      <c r="AN38" s="290">
        <v>1112.987111183566</v>
      </c>
      <c r="AO38" s="290">
        <v>1140.631917248664</v>
      </c>
    </row>
    <row r="39" spans="2:41">
      <c r="B39" s="291" t="s">
        <v>417</v>
      </c>
      <c r="C39" s="303"/>
      <c r="D39" s="303"/>
      <c r="E39" s="303">
        <v>37317.213596000001</v>
      </c>
      <c r="F39" s="290">
        <v>35263.273741999998</v>
      </c>
      <c r="G39" s="290">
        <v>33831.520876000002</v>
      </c>
      <c r="H39" s="290">
        <v>35016</v>
      </c>
      <c r="I39" s="290">
        <v>28267.063319000001</v>
      </c>
      <c r="J39" s="290">
        <v>36303.108548999997</v>
      </c>
      <c r="K39" s="290">
        <v>36196.822609000003</v>
      </c>
      <c r="L39" s="290">
        <v>34675.402812</v>
      </c>
      <c r="M39" s="290">
        <v>34825.516628999998</v>
      </c>
      <c r="N39" s="290">
        <v>34474</v>
      </c>
      <c r="O39" s="290">
        <v>33913</v>
      </c>
      <c r="P39" s="290">
        <v>32187</v>
      </c>
      <c r="Q39" s="290">
        <v>31589.745156000001</v>
      </c>
      <c r="R39" s="290">
        <v>31900</v>
      </c>
      <c r="S39" s="290">
        <v>31772</v>
      </c>
      <c r="T39" s="290">
        <v>30631</v>
      </c>
      <c r="U39" s="290">
        <v>30234</v>
      </c>
      <c r="V39" s="290">
        <v>30139</v>
      </c>
      <c r="W39" s="290">
        <v>29450</v>
      </c>
      <c r="X39" s="290">
        <v>28367</v>
      </c>
      <c r="Y39" s="290">
        <v>27825.551872</v>
      </c>
      <c r="Z39" s="290">
        <v>28242</v>
      </c>
      <c r="AA39" s="290">
        <v>28485</v>
      </c>
      <c r="AB39" s="290">
        <v>27820</v>
      </c>
      <c r="AC39" s="290">
        <v>27573.646814</v>
      </c>
      <c r="AD39" s="290">
        <v>27618.661767000001</v>
      </c>
      <c r="AE39" s="290">
        <v>27293</v>
      </c>
      <c r="AF39" s="290">
        <v>24912</v>
      </c>
      <c r="AG39" s="290">
        <v>24611.071200999999</v>
      </c>
      <c r="AH39" s="290">
        <v>24500.906522000001</v>
      </c>
      <c r="AI39" s="290">
        <v>24235.144795</v>
      </c>
      <c r="AJ39" s="290">
        <v>23640.501744000001</v>
      </c>
      <c r="AK39" s="290">
        <v>23081.603894</v>
      </c>
      <c r="AL39" s="290">
        <v>22495.766742667325</v>
      </c>
      <c r="AM39" s="290">
        <v>21839.634278225651</v>
      </c>
      <c r="AN39" s="290">
        <v>21056.783763860174</v>
      </c>
      <c r="AO39" s="290">
        <v>20668.806828154811</v>
      </c>
    </row>
    <row r="40" spans="2:41">
      <c r="B40" s="291" t="s">
        <v>418</v>
      </c>
      <c r="C40" s="303"/>
      <c r="D40" s="303"/>
      <c r="E40" s="303">
        <v>2372.707723</v>
      </c>
      <c r="F40" s="290">
        <v>1425.810103</v>
      </c>
      <c r="G40" s="290">
        <v>1341.0719309999999</v>
      </c>
      <c r="H40" s="290">
        <v>1297</v>
      </c>
      <c r="I40" s="290">
        <v>1378.880034</v>
      </c>
      <c r="J40" s="290">
        <v>1278.3256550000001</v>
      </c>
      <c r="K40" s="290">
        <v>1148.7314100000001</v>
      </c>
      <c r="L40" s="290">
        <v>1142.7572</v>
      </c>
      <c r="M40" s="290">
        <v>980.872793</v>
      </c>
      <c r="N40" s="290">
        <v>1036</v>
      </c>
      <c r="O40" s="290">
        <v>781</v>
      </c>
      <c r="P40" s="290">
        <v>730</v>
      </c>
      <c r="Q40" s="290">
        <v>769.91161099999999</v>
      </c>
      <c r="R40" s="290">
        <v>766</v>
      </c>
      <c r="S40" s="290">
        <v>641</v>
      </c>
      <c r="T40" s="290">
        <v>573</v>
      </c>
      <c r="U40" s="290">
        <v>636</v>
      </c>
      <c r="V40" s="290">
        <v>670</v>
      </c>
      <c r="W40" s="290">
        <v>602</v>
      </c>
      <c r="X40" s="290">
        <v>830</v>
      </c>
      <c r="Y40" s="290">
        <v>850.33087</v>
      </c>
      <c r="Z40" s="290">
        <v>842</v>
      </c>
      <c r="AA40" s="290">
        <v>907</v>
      </c>
      <c r="AB40" s="290">
        <v>1028</v>
      </c>
      <c r="AC40" s="290">
        <v>1077.0105349999999</v>
      </c>
      <c r="AD40" s="290">
        <v>1081.805378</v>
      </c>
      <c r="AE40" s="290">
        <v>1071</v>
      </c>
      <c r="AF40" s="290">
        <v>1166</v>
      </c>
      <c r="AG40" s="290">
        <v>1195.326988</v>
      </c>
      <c r="AH40" s="290">
        <v>1184.4344520000002</v>
      </c>
      <c r="AI40" s="290">
        <v>1259.44281</v>
      </c>
      <c r="AJ40" s="290">
        <v>1352.932988</v>
      </c>
      <c r="AK40" s="290">
        <v>1444.7846569999999</v>
      </c>
      <c r="AL40" s="290">
        <v>1590.014714462784</v>
      </c>
      <c r="AM40" s="290">
        <v>1723.4930838588759</v>
      </c>
      <c r="AN40" s="290">
        <v>1668.891843760978</v>
      </c>
      <c r="AO40" s="290">
        <v>1689.0641823036337</v>
      </c>
    </row>
    <row r="41" spans="2:41">
      <c r="B41" s="291" t="s">
        <v>419</v>
      </c>
      <c r="C41" s="303"/>
      <c r="D41" s="303"/>
      <c r="E41" s="303"/>
      <c r="F41" s="290"/>
      <c r="G41" s="290"/>
      <c r="H41" s="290"/>
      <c r="I41" s="290"/>
      <c r="J41" s="290"/>
      <c r="K41" s="290"/>
      <c r="L41" s="290"/>
      <c r="M41" s="290"/>
      <c r="N41" s="290"/>
      <c r="O41" s="290"/>
      <c r="P41" s="290"/>
      <c r="Q41" s="290"/>
      <c r="R41" s="290"/>
      <c r="S41" s="290"/>
      <c r="T41" s="290"/>
      <c r="U41" s="290"/>
      <c r="V41" s="290"/>
      <c r="W41" s="290">
        <v>0</v>
      </c>
      <c r="X41" s="290">
        <v>0</v>
      </c>
      <c r="Y41" s="290">
        <v>0</v>
      </c>
      <c r="Z41" s="290">
        <v>0</v>
      </c>
      <c r="AA41" s="290">
        <v>0</v>
      </c>
      <c r="AB41" s="290">
        <v>0</v>
      </c>
      <c r="AC41" s="290">
        <v>2.53107580059</v>
      </c>
      <c r="AD41" s="290">
        <v>2.53107580059</v>
      </c>
      <c r="AE41" s="290">
        <v>3</v>
      </c>
      <c r="AF41" s="290">
        <v>0</v>
      </c>
      <c r="AG41" s="290">
        <v>0</v>
      </c>
      <c r="AH41" s="290">
        <v>0</v>
      </c>
      <c r="AI41" s="290">
        <v>0</v>
      </c>
      <c r="AJ41" s="290">
        <v>0</v>
      </c>
      <c r="AK41" s="290">
        <v>0</v>
      </c>
      <c r="AL41" s="290">
        <v>0</v>
      </c>
      <c r="AM41" s="290">
        <v>0</v>
      </c>
      <c r="AN41" s="290">
        <v>0</v>
      </c>
      <c r="AO41" s="290">
        <v>0</v>
      </c>
    </row>
    <row r="42" spans="2:41">
      <c r="B42" s="595" t="s">
        <v>420</v>
      </c>
      <c r="C42" s="596"/>
      <c r="D42" s="596"/>
      <c r="E42" s="596">
        <v>67760.829775000006</v>
      </c>
      <c r="F42" s="597">
        <v>62741.745864999997</v>
      </c>
      <c r="G42" s="597">
        <v>61050.244312000003</v>
      </c>
      <c r="H42" s="597">
        <v>63061</v>
      </c>
      <c r="I42" s="597">
        <v>60284.989911000004</v>
      </c>
      <c r="J42" s="597">
        <v>70857.790422999999</v>
      </c>
      <c r="K42" s="597">
        <v>71253.000386999993</v>
      </c>
      <c r="L42" s="597">
        <v>69304.587319999991</v>
      </c>
      <c r="M42" s="597">
        <v>69297.601267999999</v>
      </c>
      <c r="N42" s="597">
        <v>67633</v>
      </c>
      <c r="O42" s="597">
        <v>66927</v>
      </c>
      <c r="P42" s="597">
        <v>65302</v>
      </c>
      <c r="Q42" s="597">
        <v>62665.018433115489</v>
      </c>
      <c r="R42" s="597">
        <v>61265</v>
      </c>
      <c r="S42" s="597">
        <v>61016</v>
      </c>
      <c r="T42" s="597">
        <v>58674</v>
      </c>
      <c r="U42" s="597">
        <v>58062</v>
      </c>
      <c r="V42" s="597">
        <v>57470</v>
      </c>
      <c r="W42" s="597">
        <v>55924</v>
      </c>
      <c r="X42" s="597">
        <v>53902</v>
      </c>
      <c r="Y42" s="597">
        <v>53387.414739</v>
      </c>
      <c r="Z42" s="597">
        <v>52554</v>
      </c>
      <c r="AA42" s="597">
        <v>52110</v>
      </c>
      <c r="AB42" s="597">
        <v>52891</v>
      </c>
      <c r="AC42" s="597">
        <v>52601.878528800589</v>
      </c>
      <c r="AD42" s="597">
        <v>52947.830511800588</v>
      </c>
      <c r="AE42" s="597">
        <v>51361</v>
      </c>
      <c r="AF42" s="597">
        <v>48848</v>
      </c>
      <c r="AG42" s="597">
        <v>47819.184899</v>
      </c>
      <c r="AH42" s="597">
        <v>46697.366970999996</v>
      </c>
      <c r="AI42" s="597">
        <v>44144.919915999999</v>
      </c>
      <c r="AJ42" s="597">
        <v>43314.513006000001</v>
      </c>
      <c r="AK42" s="597">
        <v>41948.493917</v>
      </c>
      <c r="AL42" s="597">
        <v>41820.382870709094</v>
      </c>
      <c r="AM42" s="597">
        <v>40329.540617693994</v>
      </c>
      <c r="AN42" s="597">
        <v>39840.892824124712</v>
      </c>
      <c r="AO42" s="597">
        <v>40063.188913367114</v>
      </c>
    </row>
    <row r="43" spans="2:41">
      <c r="B43" s="291"/>
      <c r="C43" s="303"/>
      <c r="D43" s="303"/>
      <c r="E43" s="303"/>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row>
    <row r="44" spans="2:41">
      <c r="B44" s="291" t="s">
        <v>421</v>
      </c>
      <c r="C44" s="303"/>
      <c r="D44" s="303"/>
      <c r="E44" s="303">
        <v>27427.031151512077</v>
      </c>
      <c r="F44" s="290">
        <v>35042.942407905794</v>
      </c>
      <c r="G44" s="290">
        <v>34853.079517229184</v>
      </c>
      <c r="H44" s="290">
        <v>35265.812461348622</v>
      </c>
      <c r="I44" s="290">
        <v>37584.709488810644</v>
      </c>
      <c r="J44" s="290">
        <v>35365.396270638819</v>
      </c>
      <c r="K44" s="290">
        <v>35536.864748405984</v>
      </c>
      <c r="L44" s="290">
        <v>25696.415627184877</v>
      </c>
      <c r="M44" s="290">
        <v>26230.385685000001</v>
      </c>
      <c r="N44" s="290">
        <v>24476</v>
      </c>
      <c r="O44" s="290">
        <v>23495</v>
      </c>
      <c r="P44" s="290">
        <v>23138</v>
      </c>
      <c r="Q44" s="290">
        <v>23577.898689709997</v>
      </c>
      <c r="R44" s="290">
        <v>22827</v>
      </c>
      <c r="S44" s="290">
        <v>21864</v>
      </c>
      <c r="T44" s="290">
        <v>22735</v>
      </c>
      <c r="U44" s="290">
        <v>22264</v>
      </c>
      <c r="V44" s="290">
        <v>21815</v>
      </c>
      <c r="W44" s="290">
        <v>20398</v>
      </c>
      <c r="X44" s="290">
        <v>21052</v>
      </c>
      <c r="Y44" s="290">
        <v>20624.956847000001</v>
      </c>
      <c r="Z44" s="290">
        <v>19770</v>
      </c>
      <c r="AA44" s="290">
        <v>19705</v>
      </c>
      <c r="AB44" s="290">
        <v>19324</v>
      </c>
      <c r="AC44" s="290">
        <v>19419.33699</v>
      </c>
      <c r="AD44" s="290">
        <v>18536.346997000001</v>
      </c>
      <c r="AE44" s="290">
        <v>17972</v>
      </c>
      <c r="AF44" s="290">
        <v>19918</v>
      </c>
      <c r="AG44" s="290">
        <v>19596.794559000002</v>
      </c>
      <c r="AH44" s="290">
        <v>17998.023391999999</v>
      </c>
      <c r="AI44" s="290">
        <v>16405.282044</v>
      </c>
      <c r="AJ44" s="290">
        <v>16717.040118000001</v>
      </c>
      <c r="AK44" s="290">
        <v>16600.437551999999</v>
      </c>
      <c r="AL44" s="290">
        <v>16674.558599065898</v>
      </c>
      <c r="AM44" s="290">
        <v>14935.876195975099</v>
      </c>
      <c r="AN44" s="290">
        <v>14801.108244793613</v>
      </c>
      <c r="AO44" s="290">
        <v>15581.127284871549</v>
      </c>
    </row>
    <row r="45" spans="2:41">
      <c r="B45" s="291" t="s">
        <v>422</v>
      </c>
      <c r="C45" s="303"/>
      <c r="D45" s="303"/>
      <c r="E45" s="303">
        <v>1495.478963</v>
      </c>
      <c r="F45" s="290">
        <v>1352.5124175000001</v>
      </c>
      <c r="G45" s="290">
        <v>1899.5766289999999</v>
      </c>
      <c r="H45" s="290">
        <v>2586.6046495000001</v>
      </c>
      <c r="I45" s="290">
        <v>2359.127915</v>
      </c>
      <c r="J45" s="290">
        <v>2363.1695205000001</v>
      </c>
      <c r="K45" s="290">
        <v>2097.5377170000002</v>
      </c>
      <c r="L45" s="290">
        <v>2539.2438204999999</v>
      </c>
      <c r="M45" s="290">
        <v>1901.7896505000001</v>
      </c>
      <c r="N45" s="290">
        <v>2466</v>
      </c>
      <c r="O45" s="290">
        <v>2568</v>
      </c>
      <c r="P45" s="290">
        <v>1893</v>
      </c>
      <c r="Q45" s="290">
        <v>2263.9552870000002</v>
      </c>
      <c r="R45" s="290">
        <v>2379</v>
      </c>
      <c r="S45" s="290">
        <v>1634</v>
      </c>
      <c r="T45" s="290">
        <v>1941</v>
      </c>
      <c r="U45" s="290">
        <v>1873</v>
      </c>
      <c r="V45" s="290">
        <v>1241</v>
      </c>
      <c r="W45" s="290">
        <v>1890</v>
      </c>
      <c r="X45" s="290">
        <v>2615</v>
      </c>
      <c r="Y45" s="290">
        <v>2734.9640724999999</v>
      </c>
      <c r="Z45" s="290">
        <v>2239</v>
      </c>
      <c r="AA45" s="290">
        <v>1966</v>
      </c>
      <c r="AB45" s="290">
        <v>2869</v>
      </c>
      <c r="AC45" s="290">
        <v>3087.7946455000001</v>
      </c>
      <c r="AD45" s="290">
        <v>2947.155248</v>
      </c>
      <c r="AE45" s="290">
        <v>1881</v>
      </c>
      <c r="AF45" s="290">
        <v>2024</v>
      </c>
      <c r="AG45" s="290">
        <v>1959.741522</v>
      </c>
      <c r="AH45" s="290">
        <v>1812.9278959999999</v>
      </c>
      <c r="AI45" s="290">
        <v>1732.1153605</v>
      </c>
      <c r="AJ45" s="290">
        <v>1125.0209600000001</v>
      </c>
      <c r="AK45" s="290">
        <v>1462.1319105</v>
      </c>
      <c r="AL45" s="290">
        <v>1568.4010952633466</v>
      </c>
      <c r="AM45" s="290">
        <v>1267</v>
      </c>
      <c r="AN45" s="290">
        <v>1164.634083697387</v>
      </c>
      <c r="AO45" s="290">
        <v>1162.6390970005509</v>
      </c>
    </row>
    <row r="46" spans="2:41">
      <c r="B46" s="291" t="s">
        <v>423</v>
      </c>
      <c r="C46" s="303"/>
      <c r="D46" s="303"/>
      <c r="E46" s="303">
        <v>0</v>
      </c>
      <c r="F46" s="290">
        <v>0</v>
      </c>
      <c r="G46" s="290">
        <v>0</v>
      </c>
      <c r="H46" s="290">
        <v>0</v>
      </c>
      <c r="I46" s="290">
        <v>0</v>
      </c>
      <c r="J46" s="290">
        <v>0</v>
      </c>
      <c r="K46" s="290">
        <v>0</v>
      </c>
      <c r="L46" s="290">
        <v>0</v>
      </c>
      <c r="M46" s="290">
        <v>0</v>
      </c>
      <c r="N46" s="290">
        <v>0</v>
      </c>
      <c r="O46" s="290">
        <v>0</v>
      </c>
      <c r="P46" s="290">
        <v>0</v>
      </c>
      <c r="Q46" s="290">
        <v>0</v>
      </c>
      <c r="R46" s="290">
        <v>0</v>
      </c>
      <c r="S46" s="290">
        <v>0</v>
      </c>
      <c r="T46" s="290">
        <v>0</v>
      </c>
      <c r="U46" s="290">
        <v>0</v>
      </c>
      <c r="V46" s="290">
        <v>0</v>
      </c>
      <c r="W46" s="290">
        <v>0</v>
      </c>
      <c r="X46" s="290">
        <v>0</v>
      </c>
      <c r="Y46" s="290">
        <v>0</v>
      </c>
      <c r="Z46" s="290">
        <v>0</v>
      </c>
      <c r="AA46" s="290">
        <v>0</v>
      </c>
      <c r="AB46" s="290">
        <v>0</v>
      </c>
      <c r="AC46" s="290">
        <v>0</v>
      </c>
      <c r="AD46" s="290">
        <v>0</v>
      </c>
      <c r="AE46" s="290">
        <v>0</v>
      </c>
      <c r="AF46" s="290">
        <v>0</v>
      </c>
      <c r="AG46" s="290">
        <v>0</v>
      </c>
      <c r="AH46" s="290">
        <v>0</v>
      </c>
      <c r="AI46" s="290">
        <v>0</v>
      </c>
      <c r="AJ46" s="290">
        <v>0</v>
      </c>
      <c r="AK46" s="290">
        <v>0</v>
      </c>
      <c r="AL46" s="290">
        <v>0</v>
      </c>
      <c r="AM46" s="290">
        <v>0</v>
      </c>
      <c r="AN46" s="290">
        <v>0</v>
      </c>
      <c r="AO46" s="290">
        <v>0</v>
      </c>
    </row>
    <row r="47" spans="2:41">
      <c r="B47" s="291" t="s">
        <v>424</v>
      </c>
      <c r="C47" s="303"/>
      <c r="D47" s="303"/>
      <c r="E47" s="303">
        <v>11149.978429000001</v>
      </c>
      <c r="F47" s="290">
        <v>11149.978429000001</v>
      </c>
      <c r="G47" s="290">
        <v>11149.978429000001</v>
      </c>
      <c r="H47" s="290">
        <v>10387.548354</v>
      </c>
      <c r="I47" s="290">
        <v>10387.548354</v>
      </c>
      <c r="J47" s="290">
        <v>9644.3228629999994</v>
      </c>
      <c r="K47" s="290">
        <v>9644.3228629999994</v>
      </c>
      <c r="L47" s="290">
        <v>7350.9126999999999</v>
      </c>
      <c r="M47" s="290">
        <v>7350.9126999999999</v>
      </c>
      <c r="N47" s="290">
        <v>7351</v>
      </c>
      <c r="O47" s="290">
        <v>7351</v>
      </c>
      <c r="P47" s="290">
        <v>6645</v>
      </c>
      <c r="Q47" s="290">
        <v>6644.8139879999999</v>
      </c>
      <c r="R47" s="290">
        <v>6645</v>
      </c>
      <c r="S47" s="290">
        <v>6645</v>
      </c>
      <c r="T47" s="290">
        <v>6904</v>
      </c>
      <c r="U47" s="290">
        <v>6904</v>
      </c>
      <c r="V47" s="290">
        <v>6904</v>
      </c>
      <c r="W47" s="290">
        <v>6904</v>
      </c>
      <c r="X47" s="290">
        <v>6664</v>
      </c>
      <c r="Y47" s="290">
        <v>6663.804838</v>
      </c>
      <c r="Z47" s="290">
        <v>6664</v>
      </c>
      <c r="AA47" s="290">
        <v>6664</v>
      </c>
      <c r="AB47" s="290">
        <v>6659</v>
      </c>
      <c r="AC47" s="290">
        <v>6658.5313749999996</v>
      </c>
      <c r="AD47" s="290">
        <v>6658.5313749999996</v>
      </c>
      <c r="AE47" s="290">
        <v>6659</v>
      </c>
      <c r="AF47" s="290">
        <v>5869</v>
      </c>
      <c r="AG47" s="290">
        <v>5868.9960629999996</v>
      </c>
      <c r="AH47" s="290">
        <v>5868.9960629999996</v>
      </c>
      <c r="AI47" s="290">
        <v>5222.0207879999998</v>
      </c>
      <c r="AJ47" s="290">
        <v>5222.0207879999998</v>
      </c>
      <c r="AK47" s="290">
        <v>5222.0207879999998</v>
      </c>
      <c r="AL47" s="290">
        <v>5222.020794012501</v>
      </c>
      <c r="AM47" s="290">
        <v>4503.1996204325005</v>
      </c>
      <c r="AN47" s="290">
        <v>4503.1996204325005</v>
      </c>
      <c r="AO47" s="290">
        <v>4503.1996204325005</v>
      </c>
    </row>
    <row r="48" spans="2:41">
      <c r="B48" s="291" t="s">
        <v>425</v>
      </c>
      <c r="C48" s="303"/>
      <c r="D48" s="303"/>
      <c r="E48" s="303">
        <v>11394.281531584673</v>
      </c>
      <c r="F48" s="290">
        <v>7881.9631254544029</v>
      </c>
      <c r="G48" s="290">
        <v>8787.4956114659981</v>
      </c>
      <c r="H48" s="290">
        <v>7212.6992135418013</v>
      </c>
      <c r="I48" s="290">
        <v>1944.9430000000018</v>
      </c>
      <c r="J48" s="290"/>
      <c r="K48" s="290"/>
      <c r="L48" s="290"/>
      <c r="M48" s="290"/>
      <c r="N48" s="290"/>
      <c r="O48" s="290"/>
      <c r="P48" s="290"/>
      <c r="Q48" s="290"/>
      <c r="R48" s="290"/>
      <c r="S48" s="290">
        <v>0</v>
      </c>
      <c r="T48" s="290">
        <v>0</v>
      </c>
      <c r="U48" s="290">
        <v>0</v>
      </c>
      <c r="V48" s="290">
        <v>0</v>
      </c>
      <c r="W48" s="290">
        <v>0</v>
      </c>
      <c r="X48" s="290">
        <v>0</v>
      </c>
      <c r="Y48" s="290">
        <v>0</v>
      </c>
      <c r="Z48" s="290">
        <v>0</v>
      </c>
      <c r="AA48" s="290">
        <v>0</v>
      </c>
      <c r="AB48" s="290">
        <v>0</v>
      </c>
      <c r="AC48" s="290">
        <v>0</v>
      </c>
      <c r="AD48" s="290">
        <v>0</v>
      </c>
      <c r="AE48" s="290">
        <v>0</v>
      </c>
      <c r="AF48" s="290">
        <v>2946</v>
      </c>
      <c r="AG48" s="290">
        <v>3196.3506750000001</v>
      </c>
      <c r="AH48" s="290">
        <v>3354.8729250000001</v>
      </c>
      <c r="AI48" s="290">
        <v>7494.5267130000002</v>
      </c>
      <c r="AJ48" s="290">
        <v>8825.0737879999997</v>
      </c>
      <c r="AK48" s="290">
        <v>8721.9471630000007</v>
      </c>
      <c r="AL48" s="290">
        <v>6883.9894578169324</v>
      </c>
      <c r="AM48" s="290">
        <v>7884.0406852068591</v>
      </c>
      <c r="AN48" s="290">
        <v>7066.6838454205326</v>
      </c>
      <c r="AO48" s="290">
        <v>6230.3756446702328</v>
      </c>
    </row>
    <row r="49" spans="2:41">
      <c r="B49" s="595" t="s">
        <v>426</v>
      </c>
      <c r="C49" s="596"/>
      <c r="D49" s="596"/>
      <c r="E49" s="596">
        <v>119227.59985009674</v>
      </c>
      <c r="F49" s="597">
        <v>118169.1422448602</v>
      </c>
      <c r="G49" s="597">
        <v>117740.37449869519</v>
      </c>
      <c r="H49" s="597">
        <v>118513.69091439042</v>
      </c>
      <c r="I49" s="597">
        <v>112561.31866881065</v>
      </c>
      <c r="J49" s="597">
        <v>118230.67907713882</v>
      </c>
      <c r="K49" s="597">
        <v>118531.72571540596</v>
      </c>
      <c r="L49" s="597">
        <v>104891.15946768488</v>
      </c>
      <c r="M49" s="597">
        <v>104780.6893035</v>
      </c>
      <c r="N49" s="597">
        <v>101926</v>
      </c>
      <c r="O49" s="597">
        <v>100341</v>
      </c>
      <c r="P49" s="597">
        <v>96978</v>
      </c>
      <c r="Q49" s="597">
        <v>95151.686397825484</v>
      </c>
      <c r="R49" s="597">
        <v>93116</v>
      </c>
      <c r="S49" s="597">
        <v>91159</v>
      </c>
      <c r="T49" s="597">
        <v>90254</v>
      </c>
      <c r="U49" s="597">
        <v>89103</v>
      </c>
      <c r="V49" s="597">
        <v>87430</v>
      </c>
      <c r="W49" s="597">
        <v>85115</v>
      </c>
      <c r="X49" s="597">
        <v>84232</v>
      </c>
      <c r="Y49" s="597">
        <v>83411.140496499997</v>
      </c>
      <c r="Z49" s="597">
        <v>81227</v>
      </c>
      <c r="AA49" s="597">
        <v>80445</v>
      </c>
      <c r="AB49" s="597">
        <v>81743</v>
      </c>
      <c r="AC49" s="597">
        <v>81767.541539300597</v>
      </c>
      <c r="AD49" s="597">
        <v>81089.864131800583</v>
      </c>
      <c r="AE49" s="597">
        <v>77873</v>
      </c>
      <c r="AF49" s="597">
        <v>79605</v>
      </c>
      <c r="AG49" s="597">
        <v>78441.067717999991</v>
      </c>
      <c r="AH49" s="597">
        <v>75732.187246999994</v>
      </c>
      <c r="AI49" s="597">
        <v>74998.864821499999</v>
      </c>
      <c r="AJ49" s="597">
        <v>75203.668659999996</v>
      </c>
      <c r="AK49" s="597">
        <v>73955.031330500002</v>
      </c>
      <c r="AL49" s="597">
        <v>72169.352816867773</v>
      </c>
      <c r="AM49" s="597">
        <v>68919.657119308453</v>
      </c>
      <c r="AN49" s="597">
        <v>67376.518618468748</v>
      </c>
      <c r="AO49" s="597">
        <v>67540.530560341955</v>
      </c>
    </row>
    <row r="50" spans="2:41">
      <c r="B50" s="595" t="s">
        <v>427</v>
      </c>
      <c r="C50" s="596"/>
      <c r="D50" s="596"/>
      <c r="E50" s="596">
        <v>9538.2079880077399</v>
      </c>
      <c r="F50" s="597">
        <v>9453.531379588816</v>
      </c>
      <c r="G50" s="597">
        <v>9419.229959895616</v>
      </c>
      <c r="H50" s="597">
        <v>9481</v>
      </c>
      <c r="I50" s="597">
        <v>9004.9054935048516</v>
      </c>
      <c r="J50" s="597">
        <v>9458.454326171106</v>
      </c>
      <c r="K50" s="597">
        <v>9482.5380572324775</v>
      </c>
      <c r="L50" s="597">
        <v>8391.2927574147907</v>
      </c>
      <c r="M50" s="597">
        <v>8382.4551442800002</v>
      </c>
      <c r="N50" s="597">
        <v>8154</v>
      </c>
      <c r="O50" s="597">
        <v>8027</v>
      </c>
      <c r="P50" s="597">
        <v>7758</v>
      </c>
      <c r="Q50" s="597">
        <v>7612.1349118260387</v>
      </c>
      <c r="R50" s="597">
        <v>7449</v>
      </c>
      <c r="S50" s="597">
        <v>7293</v>
      </c>
      <c r="T50" s="597">
        <v>7220</v>
      </c>
      <c r="U50" s="597">
        <v>7128</v>
      </c>
      <c r="V50" s="597">
        <v>6994</v>
      </c>
      <c r="W50" s="597">
        <v>6809</v>
      </c>
      <c r="X50" s="597">
        <v>6739</v>
      </c>
      <c r="Y50" s="597">
        <v>6672.8912397200002</v>
      </c>
      <c r="Z50" s="597">
        <v>6498</v>
      </c>
      <c r="AA50" s="597">
        <v>6436</v>
      </c>
      <c r="AB50" s="597">
        <v>6539</v>
      </c>
      <c r="AC50" s="597">
        <v>6541.403323144048</v>
      </c>
      <c r="AD50" s="597">
        <v>6487.1891305440467</v>
      </c>
      <c r="AE50" s="597">
        <v>6230</v>
      </c>
      <c r="AF50" s="597">
        <v>6368</v>
      </c>
      <c r="AG50" s="597">
        <v>6275.285417439999</v>
      </c>
      <c r="AH50" s="597">
        <v>6058.5749797599992</v>
      </c>
      <c r="AI50" s="597">
        <v>5999.9091857200001</v>
      </c>
      <c r="AJ50" s="597">
        <v>6016.2934927999995</v>
      </c>
      <c r="AK50" s="597">
        <v>5916.4025064400003</v>
      </c>
      <c r="AL50" s="597">
        <v>5773.548225349422</v>
      </c>
      <c r="AM50" s="597">
        <v>5514</v>
      </c>
      <c r="AN50" s="597">
        <v>3031.9433378310951</v>
      </c>
      <c r="AO50" s="597">
        <v>5403.2424448273541</v>
      </c>
    </row>
    <row r="51" spans="2:41">
      <c r="B51" s="291"/>
      <c r="C51" s="305"/>
      <c r="D51" s="305"/>
      <c r="E51" s="305"/>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row>
    <row r="52" spans="2:41">
      <c r="B52" s="595" t="s">
        <v>428</v>
      </c>
      <c r="C52" s="598"/>
      <c r="D52" s="598"/>
      <c r="E52" s="598">
        <v>1907.6415976015478</v>
      </c>
      <c r="F52" s="597">
        <v>1890.7062759177632</v>
      </c>
      <c r="G52" s="597">
        <v>1883.845991979123</v>
      </c>
      <c r="H52" s="597">
        <v>2252</v>
      </c>
      <c r="I52" s="597">
        <v>2138.6650547074023</v>
      </c>
      <c r="J52" s="597">
        <v>2246.3829024656375</v>
      </c>
      <c r="K52" s="597">
        <v>2252.1027885927133</v>
      </c>
      <c r="L52" s="597">
        <v>1992.9320298860125</v>
      </c>
      <c r="M52" s="597">
        <v>1990.8330967664999</v>
      </c>
      <c r="N52" s="597">
        <v>1937</v>
      </c>
      <c r="O52" s="597">
        <v>1906</v>
      </c>
      <c r="P52" s="597">
        <v>1746</v>
      </c>
      <c r="Q52" s="597">
        <v>1712.7303551608586</v>
      </c>
      <c r="R52" s="597">
        <v>1676</v>
      </c>
      <c r="S52" s="597">
        <v>1641</v>
      </c>
      <c r="T52" s="597">
        <v>1625</v>
      </c>
      <c r="U52" s="597">
        <v>1604</v>
      </c>
      <c r="V52" s="597">
        <v>1574</v>
      </c>
      <c r="W52" s="597">
        <v>1532</v>
      </c>
      <c r="X52" s="597">
        <v>1516</v>
      </c>
      <c r="Y52" s="597">
        <v>1501.4005289369998</v>
      </c>
      <c r="Z52" s="597">
        <v>1462</v>
      </c>
      <c r="AA52" s="597">
        <v>1448</v>
      </c>
      <c r="AB52" s="597">
        <v>1471</v>
      </c>
      <c r="AC52" s="597">
        <v>1471.8157477074105</v>
      </c>
      <c r="AD52" s="597">
        <v>1459.6175543724105</v>
      </c>
      <c r="AE52" s="597">
        <v>1402</v>
      </c>
      <c r="AF52" s="597">
        <v>1433</v>
      </c>
      <c r="AG52" s="597">
        <v>1411.9392189239998</v>
      </c>
      <c r="AH52" s="597">
        <v>1363.1793704459999</v>
      </c>
      <c r="AI52" s="597">
        <v>1349.9795667869998</v>
      </c>
      <c r="AJ52" s="597">
        <v>1353.6660358799998</v>
      </c>
      <c r="AK52" s="597">
        <v>1331.1905639489999</v>
      </c>
      <c r="AL52" s="597">
        <v>1299.0483507036201</v>
      </c>
      <c r="AM52" s="597">
        <v>1172</v>
      </c>
      <c r="AN52" s="597">
        <v>1145.4008165139694</v>
      </c>
      <c r="AO52" s="597">
        <v>1148.1890195258129</v>
      </c>
    </row>
    <row r="53" spans="2:41">
      <c r="B53" s="291"/>
      <c r="C53" s="308"/>
      <c r="D53" s="308"/>
      <c r="E53" s="308"/>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58"/>
      <c r="AK53" s="290"/>
      <c r="AL53" s="290">
        <v>1.8000000000000002E-2</v>
      </c>
      <c r="AM53" s="290"/>
      <c r="AN53" s="290"/>
      <c r="AO53" s="290"/>
    </row>
    <row r="54" spans="2:41">
      <c r="B54" s="288" t="s">
        <v>429</v>
      </c>
      <c r="C54" s="305"/>
      <c r="D54" s="305"/>
      <c r="E54" s="305"/>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row>
    <row r="55" spans="2:41">
      <c r="B55" s="291" t="s">
        <v>430</v>
      </c>
      <c r="C55" s="303"/>
      <c r="D55" s="303"/>
      <c r="E55" s="303">
        <v>2980.6899962524185</v>
      </c>
      <c r="F55" s="290">
        <v>2954.2285561215049</v>
      </c>
      <c r="G55" s="290">
        <v>2943.50936246738</v>
      </c>
      <c r="H55" s="290">
        <v>2962.8422728597607</v>
      </c>
      <c r="I55" s="290">
        <v>2814.0329667202664</v>
      </c>
      <c r="J55" s="290">
        <v>2955.7669769284707</v>
      </c>
      <c r="K55" s="290">
        <v>2963.2931428851493</v>
      </c>
      <c r="L55" s="290">
        <v>2622.2789866921221</v>
      </c>
      <c r="M55" s="290">
        <v>2619.5172325875001</v>
      </c>
      <c r="N55" s="290">
        <v>2548</v>
      </c>
      <c r="O55" s="290">
        <v>2509</v>
      </c>
      <c r="P55" s="290">
        <v>2424</v>
      </c>
      <c r="Q55" s="290">
        <v>2378.7921599456372</v>
      </c>
      <c r="R55" s="290">
        <v>2328</v>
      </c>
      <c r="S55" s="290">
        <v>2279</v>
      </c>
      <c r="T55" s="290">
        <v>2256</v>
      </c>
      <c r="U55" s="290">
        <v>2228</v>
      </c>
      <c r="V55" s="290">
        <v>2186</v>
      </c>
      <c r="W55" s="290">
        <v>2128</v>
      </c>
      <c r="X55" s="290">
        <v>2106</v>
      </c>
      <c r="Y55" s="290">
        <v>2085.2785124124998</v>
      </c>
      <c r="Z55" s="290">
        <v>2031</v>
      </c>
      <c r="AA55" s="290">
        <v>2011</v>
      </c>
      <c r="AB55" s="290">
        <v>2044</v>
      </c>
      <c r="AC55" s="290">
        <v>2044.188538482515</v>
      </c>
      <c r="AD55" s="290">
        <v>2027.2466032950147</v>
      </c>
      <c r="AE55" s="290">
        <v>1947</v>
      </c>
      <c r="AF55" s="290">
        <v>1990</v>
      </c>
      <c r="AG55" s="290">
        <v>1961.0266929499999</v>
      </c>
      <c r="AH55" s="290">
        <v>1893.304681175</v>
      </c>
      <c r="AI55" s="290">
        <v>1874.9716205375</v>
      </c>
      <c r="AJ55" s="290">
        <v>1880.0917165000001</v>
      </c>
      <c r="AK55" s="290">
        <v>1848.8757832625001</v>
      </c>
      <c r="AL55" s="290">
        <v>1804.2338204216944</v>
      </c>
      <c r="AM55" s="290">
        <v>1722.9958907814614</v>
      </c>
      <c r="AN55" s="290">
        <v>1684.4129654617195</v>
      </c>
      <c r="AO55" s="290">
        <v>1688.5132640085483</v>
      </c>
    </row>
    <row r="56" spans="2:41">
      <c r="B56" s="291" t="s">
        <v>431</v>
      </c>
      <c r="C56" s="131"/>
      <c r="D56" s="131"/>
      <c r="E56" s="131">
        <v>2980.6899962524185</v>
      </c>
      <c r="F56" s="44">
        <v>2954.2285561215049</v>
      </c>
      <c r="G56" s="44">
        <v>2943.50936246738</v>
      </c>
      <c r="H56" s="44">
        <v>2962.8422728597607</v>
      </c>
      <c r="I56" s="44">
        <v>2814.0329667202664</v>
      </c>
      <c r="J56" s="44">
        <v>2955.7669769284707</v>
      </c>
      <c r="K56" s="44">
        <v>2963.2931428851493</v>
      </c>
      <c r="L56" s="44">
        <v>2622.2789866921221</v>
      </c>
      <c r="M56" s="44">
        <v>2619.5172325875001</v>
      </c>
      <c r="N56" s="44">
        <v>2548</v>
      </c>
      <c r="O56" s="44">
        <v>2509</v>
      </c>
      <c r="P56" s="44">
        <v>2424</v>
      </c>
      <c r="Q56" s="44">
        <v>2378.7921599456372</v>
      </c>
      <c r="R56" s="44">
        <v>2328</v>
      </c>
      <c r="S56" s="44">
        <v>1823</v>
      </c>
      <c r="T56" s="44">
        <v>1354</v>
      </c>
      <c r="U56" s="44">
        <v>1337</v>
      </c>
      <c r="V56" s="44">
        <v>874</v>
      </c>
      <c r="W56" s="44">
        <v>851</v>
      </c>
      <c r="X56" s="44">
        <v>842</v>
      </c>
      <c r="Y56" s="44">
        <v>834.11140496500002</v>
      </c>
      <c r="Z56" s="44">
        <v>812</v>
      </c>
      <c r="AA56" s="44">
        <v>804</v>
      </c>
      <c r="AB56" s="44">
        <v>817</v>
      </c>
      <c r="AC56" s="44">
        <v>817.67541539300601</v>
      </c>
      <c r="AD56" s="44">
        <v>810.89864131800584</v>
      </c>
      <c r="AE56" s="44">
        <v>1947</v>
      </c>
      <c r="AF56" s="44">
        <v>1592</v>
      </c>
      <c r="AG56" s="44">
        <v>1568.8213543599998</v>
      </c>
      <c r="AH56" s="44">
        <v>1514.6437449399998</v>
      </c>
      <c r="AI56" s="44">
        <v>1499.97729643</v>
      </c>
      <c r="AJ56" s="44">
        <v>1504.0733731999999</v>
      </c>
      <c r="AK56" s="44">
        <v>1479.1006266100001</v>
      </c>
      <c r="AL56" s="44">
        <v>1443.3870563373555</v>
      </c>
      <c r="AM56" s="44">
        <v>1378.3967126251691</v>
      </c>
      <c r="AN56" s="44">
        <v>1010.6477792770316</v>
      </c>
      <c r="AO56" s="44">
        <v>1013.1079584051289</v>
      </c>
    </row>
    <row r="57" spans="2:41">
      <c r="B57" s="291" t="s">
        <v>432</v>
      </c>
      <c r="C57" s="497"/>
      <c r="D57" s="497"/>
      <c r="E57" s="497">
        <v>2.5000000000000001E-2</v>
      </c>
      <c r="F57" s="468">
        <v>2.5000000000000001E-2</v>
      </c>
      <c r="G57" s="468">
        <v>2.5000000000000001E-2</v>
      </c>
      <c r="H57" s="468">
        <v>2.5000000000000001E-2</v>
      </c>
      <c r="I57" s="468">
        <v>2.5000000000000001E-2</v>
      </c>
      <c r="J57" s="468">
        <v>2.5000000000000001E-2</v>
      </c>
      <c r="K57" s="468">
        <v>2.5000000000000001E-2</v>
      </c>
      <c r="L57" s="468">
        <v>2.5000000000000001E-2</v>
      </c>
      <c r="M57" s="468">
        <v>2.5000000000000001E-2</v>
      </c>
      <c r="N57" s="468">
        <v>2.5000000000000001E-2</v>
      </c>
      <c r="O57" s="468">
        <v>2.5000000000000001E-2</v>
      </c>
      <c r="P57" s="468">
        <v>2.5000000000000001E-2</v>
      </c>
      <c r="Q57" s="468">
        <v>2.5000000000000001E-2</v>
      </c>
      <c r="R57" s="468">
        <v>2.5001073929292496E-2</v>
      </c>
      <c r="S57" s="468">
        <v>1.9998025428098157E-2</v>
      </c>
      <c r="T57" s="468">
        <v>1.5002105169853968E-2</v>
      </c>
      <c r="U57" s="468">
        <v>1.500510644983895E-2</v>
      </c>
      <c r="V57" s="468">
        <v>9.9965686835182428E-3</v>
      </c>
      <c r="W57" s="468">
        <v>9.9982376784350582E-3</v>
      </c>
      <c r="X57" s="468">
        <v>9.9962009687529687E-3</v>
      </c>
      <c r="Y57" s="468">
        <v>0.01</v>
      </c>
      <c r="Z57" s="468">
        <v>9.9966759821241702E-3</v>
      </c>
      <c r="AA57" s="468">
        <v>9.9944061159798619E-3</v>
      </c>
      <c r="AB57" s="468">
        <v>9.9947396107311938E-3</v>
      </c>
      <c r="AC57" s="468">
        <v>0.01</v>
      </c>
      <c r="AD57" s="468">
        <v>0.01</v>
      </c>
      <c r="AE57" s="468">
        <v>2.500224724872549E-2</v>
      </c>
      <c r="AF57" s="468">
        <v>1.9998743797500156E-2</v>
      </c>
      <c r="AG57" s="468">
        <v>0.02</v>
      </c>
      <c r="AH57" s="468">
        <v>0.02</v>
      </c>
      <c r="AI57" s="468">
        <v>0.02</v>
      </c>
      <c r="AJ57" s="468">
        <v>0.02</v>
      </c>
      <c r="AK57" s="468">
        <v>0.02</v>
      </c>
      <c r="AL57" s="468">
        <v>0.02</v>
      </c>
      <c r="AM57" s="468">
        <v>2.0000051802912977E-2</v>
      </c>
      <c r="AN57" s="468">
        <v>1.5000000000000006E-2</v>
      </c>
      <c r="AO57" s="468">
        <v>1.4999999999999994E-2</v>
      </c>
    </row>
    <row r="58" spans="2:41">
      <c r="B58" s="291" t="s">
        <v>433</v>
      </c>
      <c r="C58" s="131"/>
      <c r="D58" s="131"/>
      <c r="E58" s="131">
        <v>5365.2419932543535</v>
      </c>
      <c r="F58" s="44">
        <v>5317.6114010187084</v>
      </c>
      <c r="G58" s="44">
        <v>5298.3168524412831</v>
      </c>
      <c r="H58" s="44">
        <v>5333.116091147569</v>
      </c>
      <c r="I58" s="44">
        <v>5065.2593400964788</v>
      </c>
      <c r="J58" s="44">
        <v>5320.3805584712463</v>
      </c>
      <c r="K58" s="44">
        <v>5333.9276571932678</v>
      </c>
      <c r="L58" s="44">
        <v>4720.1021760458189</v>
      </c>
      <c r="M58" s="44">
        <v>4715.1310186574992</v>
      </c>
      <c r="N58" s="44">
        <v>4587</v>
      </c>
      <c r="O58" s="44">
        <v>4515</v>
      </c>
      <c r="P58" s="44">
        <v>4364</v>
      </c>
      <c r="Q58" s="44">
        <v>4281.8258879021469</v>
      </c>
      <c r="R58" s="44">
        <v>4190</v>
      </c>
      <c r="S58" s="44">
        <v>4102</v>
      </c>
      <c r="T58" s="44">
        <v>4061</v>
      </c>
      <c r="U58" s="44">
        <v>4010</v>
      </c>
      <c r="V58" s="44">
        <v>3934</v>
      </c>
      <c r="W58" s="44">
        <v>3830</v>
      </c>
      <c r="X58" s="44">
        <v>3706</v>
      </c>
      <c r="Y58" s="44">
        <v>3670.0901818459997</v>
      </c>
      <c r="Z58" s="44">
        <v>3655</v>
      </c>
      <c r="AA58" s="44">
        <v>3459</v>
      </c>
      <c r="AB58" s="44">
        <v>2452</v>
      </c>
      <c r="AC58" s="44">
        <v>2453.026246179018</v>
      </c>
      <c r="AD58" s="44">
        <v>2432.6959239540174</v>
      </c>
      <c r="AE58" s="44">
        <v>2336</v>
      </c>
      <c r="AF58" s="44">
        <v>2388</v>
      </c>
      <c r="AG58" s="44">
        <v>2353.2320315399998</v>
      </c>
      <c r="AH58" s="44">
        <v>2271.9656174099996</v>
      </c>
      <c r="AI58" s="44">
        <v>2249.965944645</v>
      </c>
      <c r="AJ58" s="44">
        <v>2256.1100597999998</v>
      </c>
      <c r="AK58" s="44">
        <v>2218.650939915</v>
      </c>
      <c r="AL58" s="44">
        <v>2165.0805845060331</v>
      </c>
      <c r="AM58" s="44">
        <v>2067.5950689377532</v>
      </c>
      <c r="AN58" s="44">
        <v>2021.2955585540633</v>
      </c>
      <c r="AO58" s="44">
        <v>2026.2159168102578</v>
      </c>
    </row>
    <row r="59" spans="2:41">
      <c r="B59" s="291" t="s">
        <v>434</v>
      </c>
      <c r="C59" s="136"/>
      <c r="D59" s="136"/>
      <c r="E59" s="136">
        <v>4.4999999999999998E-2</v>
      </c>
      <c r="F59" s="58">
        <v>4.4999999999999998E-2</v>
      </c>
      <c r="G59" s="58">
        <v>4.4999999999999998E-2</v>
      </c>
      <c r="H59" s="58">
        <v>4.4999999999999998E-2</v>
      </c>
      <c r="I59" s="58">
        <v>4.4999999999999998E-2</v>
      </c>
      <c r="J59" s="58">
        <v>4.4999999999999998E-2</v>
      </c>
      <c r="K59" s="58">
        <v>4.4999999999999998E-2</v>
      </c>
      <c r="L59" s="58">
        <v>4.4999999999999998E-2</v>
      </c>
      <c r="M59" s="58">
        <v>4.4999999999999998E-2</v>
      </c>
      <c r="N59" s="58">
        <v>4.4999999999999998E-2</v>
      </c>
      <c r="O59" s="58">
        <v>4.4999999999999998E-2</v>
      </c>
      <c r="P59" s="58">
        <v>4.4999999999999998E-2</v>
      </c>
      <c r="Q59" s="58">
        <v>4.4999999999999998E-2</v>
      </c>
      <c r="R59" s="58">
        <v>4.4999999999999998E-2</v>
      </c>
      <c r="S59" s="58">
        <v>4.4999999999999998E-2</v>
      </c>
      <c r="T59" s="58">
        <v>4.4999999999999998E-2</v>
      </c>
      <c r="U59" s="58">
        <v>4.4999999999999998E-2</v>
      </c>
      <c r="V59" s="58">
        <v>4.4999999999999998E-2</v>
      </c>
      <c r="W59" s="58">
        <v>4.4999999999999998E-2</v>
      </c>
      <c r="X59" s="58">
        <v>4.3999999999999997E-2</v>
      </c>
      <c r="Y59" s="58">
        <v>4.3999999999999997E-2</v>
      </c>
      <c r="Z59" s="58">
        <v>4.4999999999999998E-2</v>
      </c>
      <c r="AA59" s="58">
        <v>4.2999999999999997E-2</v>
      </c>
      <c r="AB59" s="58">
        <v>0.03</v>
      </c>
      <c r="AC59" s="58">
        <v>0.03</v>
      </c>
      <c r="AD59" s="58">
        <v>0.03</v>
      </c>
      <c r="AE59" s="58">
        <v>0.03</v>
      </c>
      <c r="AF59" s="58">
        <v>0.03</v>
      </c>
      <c r="AG59" s="58">
        <v>0.03</v>
      </c>
      <c r="AH59" s="58">
        <v>0.03</v>
      </c>
      <c r="AI59" s="58">
        <v>0.03</v>
      </c>
      <c r="AJ59" s="58">
        <v>0.03</v>
      </c>
      <c r="AK59" s="58">
        <v>0.03</v>
      </c>
      <c r="AL59" s="58">
        <v>0.03</v>
      </c>
      <c r="AM59" s="58">
        <v>0.03</v>
      </c>
      <c r="AN59" s="58">
        <v>0.03</v>
      </c>
      <c r="AO59" s="58">
        <v>0.03</v>
      </c>
    </row>
    <row r="60" spans="2:41">
      <c r="B60" s="595" t="s">
        <v>435</v>
      </c>
      <c r="C60" s="596"/>
      <c r="D60" s="596"/>
      <c r="E60" s="596">
        <v>11326.646985759191</v>
      </c>
      <c r="F60" s="597">
        <v>11226.093513261718</v>
      </c>
      <c r="G60" s="597">
        <v>11185.360577376043</v>
      </c>
      <c r="H60" s="597">
        <v>11258.82563686709</v>
      </c>
      <c r="I60" s="597">
        <v>10693.350273537011</v>
      </c>
      <c r="J60" s="597">
        <v>11231.939512328187</v>
      </c>
      <c r="K60" s="597">
        <v>11260.538942963565</v>
      </c>
      <c r="L60" s="597">
        <v>9964.7301494300627</v>
      </c>
      <c r="M60" s="597">
        <v>9954.190483832499</v>
      </c>
      <c r="N60" s="597">
        <v>9683</v>
      </c>
      <c r="O60" s="597">
        <v>9532</v>
      </c>
      <c r="P60" s="597">
        <v>9213</v>
      </c>
      <c r="Q60" s="597">
        <v>9039.43520779342</v>
      </c>
      <c r="R60" s="597">
        <v>8846</v>
      </c>
      <c r="S60" s="597">
        <v>8204</v>
      </c>
      <c r="T60" s="597">
        <v>7672</v>
      </c>
      <c r="U60" s="597">
        <v>7574</v>
      </c>
      <c r="V60" s="597">
        <v>6994</v>
      </c>
      <c r="W60" s="597">
        <v>6809</v>
      </c>
      <c r="X60" s="597">
        <v>6654</v>
      </c>
      <c r="Y60" s="597">
        <v>6589.4800992234996</v>
      </c>
      <c r="Z60" s="597">
        <v>6498</v>
      </c>
      <c r="AA60" s="597">
        <v>6275</v>
      </c>
      <c r="AB60" s="597">
        <v>5313</v>
      </c>
      <c r="AC60" s="597">
        <v>5314.8902000545386</v>
      </c>
      <c r="AD60" s="597">
        <v>5270.841168567038</v>
      </c>
      <c r="AE60" s="597">
        <v>6230</v>
      </c>
      <c r="AF60" s="597">
        <v>5970</v>
      </c>
      <c r="AG60" s="597">
        <v>5883.0800788500001</v>
      </c>
      <c r="AH60" s="597">
        <v>5679.9140435249992</v>
      </c>
      <c r="AI60" s="597">
        <v>5624.9148616125003</v>
      </c>
      <c r="AJ60" s="597">
        <v>5640.2751494999993</v>
      </c>
      <c r="AK60" s="597">
        <v>5546.6273497875</v>
      </c>
      <c r="AL60" s="597">
        <v>5412.7014612650828</v>
      </c>
      <c r="AM60" s="597">
        <v>5168.987672344384</v>
      </c>
      <c r="AN60" s="597">
        <v>4716.3563032928141</v>
      </c>
      <c r="AO60" s="597">
        <v>4727.8371392239351</v>
      </c>
    </row>
    <row r="61" spans="2:41">
      <c r="B61" s="288"/>
      <c r="C61" s="332"/>
      <c r="D61" s="332"/>
      <c r="E61" s="332"/>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row>
    <row r="62" spans="2:41">
      <c r="B62" s="288" t="s">
        <v>436</v>
      </c>
      <c r="C62" s="333"/>
      <c r="D62" s="333"/>
      <c r="E62" s="333">
        <v>0.14900000000000002</v>
      </c>
      <c r="F62" s="334">
        <v>0.14900000000000002</v>
      </c>
      <c r="G62" s="334">
        <v>0.14900000000000002</v>
      </c>
      <c r="H62" s="334">
        <v>0.151</v>
      </c>
      <c r="I62" s="334">
        <v>0.1506875</v>
      </c>
      <c r="J62" s="334">
        <v>0.1506875</v>
      </c>
      <c r="K62" s="334">
        <v>0.1506875</v>
      </c>
      <c r="L62" s="334">
        <v>0.1506875</v>
      </c>
      <c r="M62" s="334">
        <v>0.1506875</v>
      </c>
      <c r="N62" s="334">
        <v>0.151</v>
      </c>
      <c r="O62" s="334">
        <v>0.151</v>
      </c>
      <c r="P62" s="334">
        <v>0.158</v>
      </c>
      <c r="Q62" s="334">
        <v>0.158</v>
      </c>
      <c r="R62" s="334">
        <v>0.158</v>
      </c>
      <c r="S62" s="334">
        <v>0.153</v>
      </c>
      <c r="T62" s="334">
        <v>0.14799999999999999</v>
      </c>
      <c r="U62" s="334">
        <v>0.14799999999999999</v>
      </c>
      <c r="V62" s="334">
        <v>0.14299999999999999</v>
      </c>
      <c r="W62" s="334">
        <v>0.14299999999999999</v>
      </c>
      <c r="X62" s="334">
        <v>0.14199999999999999</v>
      </c>
      <c r="Y62" s="334">
        <v>0.14200000000000002</v>
      </c>
      <c r="Z62" s="334">
        <v>0.14299999999999999</v>
      </c>
      <c r="AA62" s="334">
        <v>0.14099999999999999</v>
      </c>
      <c r="AB62" s="334">
        <v>0.128</v>
      </c>
      <c r="AC62" s="334">
        <v>0.128</v>
      </c>
      <c r="AD62" s="334">
        <v>0.128</v>
      </c>
      <c r="AE62" s="334">
        <v>0.14299999999999999</v>
      </c>
      <c r="AF62" s="334">
        <v>0.13800000000000001</v>
      </c>
      <c r="AG62" s="334">
        <v>0.13800000000000001</v>
      </c>
      <c r="AH62" s="334">
        <v>0.13800000000000001</v>
      </c>
      <c r="AI62" s="334">
        <v>0.13800000000000001</v>
      </c>
      <c r="AJ62" s="334">
        <v>0.13800000000000001</v>
      </c>
      <c r="AK62" s="334">
        <v>0.13800000000000001</v>
      </c>
      <c r="AL62" s="334">
        <v>0.13800000000000001</v>
      </c>
      <c r="AM62" s="334">
        <v>0.13700000000000001</v>
      </c>
      <c r="AN62" s="334">
        <v>0.13200000000000001</v>
      </c>
      <c r="AO62" s="334">
        <v>0.13200000000000001</v>
      </c>
    </row>
    <row r="63" spans="2:41">
      <c r="B63" s="599" t="s">
        <v>437</v>
      </c>
      <c r="C63" s="596"/>
      <c r="D63" s="596"/>
      <c r="E63" s="596">
        <v>3515.6898691859606</v>
      </c>
      <c r="F63" s="597">
        <v>3464.7546496010109</v>
      </c>
      <c r="G63" s="597">
        <v>3205.0059859716675</v>
      </c>
      <c r="H63" s="597">
        <v>2686.0168509243194</v>
      </c>
      <c r="I63" s="597">
        <v>3649.389632148599</v>
      </c>
      <c r="J63" s="597">
        <v>2460.572140610795</v>
      </c>
      <c r="K63" s="597">
        <v>2002.6410683137583</v>
      </c>
      <c r="L63" s="597">
        <v>1954.7600120462139</v>
      </c>
      <c r="M63" s="597">
        <v>1764.6717486199141</v>
      </c>
      <c r="N63" s="597">
        <v>1949</v>
      </c>
      <c r="O63" s="597">
        <v>1927</v>
      </c>
      <c r="P63" s="597">
        <v>1801</v>
      </c>
      <c r="Q63" s="597">
        <v>2014.7137634448409</v>
      </c>
      <c r="R63" s="597">
        <v>1767</v>
      </c>
      <c r="S63" s="597">
        <v>2215</v>
      </c>
      <c r="T63" s="597">
        <v>3078</v>
      </c>
      <c r="U63" s="597">
        <v>2840</v>
      </c>
      <c r="V63" s="597">
        <v>3207</v>
      </c>
      <c r="W63" s="597">
        <v>3157</v>
      </c>
      <c r="X63" s="597">
        <v>3195</v>
      </c>
      <c r="Y63" s="597">
        <v>3011.2405435545406</v>
      </c>
      <c r="Z63" s="597">
        <v>2806</v>
      </c>
      <c r="AA63" s="597">
        <v>2992</v>
      </c>
      <c r="AB63" s="597">
        <v>3679</v>
      </c>
      <c r="AC63" s="597">
        <v>3548.55534817234</v>
      </c>
      <c r="AD63" s="597">
        <v>3438.5649423685409</v>
      </c>
      <c r="AE63" s="597">
        <v>2294</v>
      </c>
      <c r="AF63" s="597">
        <v>2344</v>
      </c>
      <c r="AG63" s="597">
        <v>2261.7849374492889</v>
      </c>
      <c r="AH63" s="597">
        <v>2350.0631794658166</v>
      </c>
      <c r="AI63" s="597">
        <v>2216.5110406824097</v>
      </c>
      <c r="AJ63" s="597">
        <v>1544.0286258705346</v>
      </c>
      <c r="AK63" s="597">
        <v>1681.0995178149333</v>
      </c>
      <c r="AL63" s="597">
        <v>1714</v>
      </c>
      <c r="AM63" s="597">
        <v>2141.0660008601553</v>
      </c>
      <c r="AN63" s="597">
        <v>3641.3459391971874</v>
      </c>
      <c r="AO63" s="597">
        <v>3531.6902584437157</v>
      </c>
    </row>
    <row r="64" spans="2:41">
      <c r="B64" s="291"/>
      <c r="C64" s="310"/>
      <c r="D64" s="310"/>
      <c r="E64" s="310"/>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98"/>
      <c r="AG64" s="298"/>
      <c r="AH64" s="298"/>
      <c r="AI64" s="298"/>
      <c r="AJ64" s="298"/>
      <c r="AK64" s="298"/>
      <c r="AL64" s="298"/>
      <c r="AM64" s="298"/>
      <c r="AN64" s="298"/>
      <c r="AO64" s="298"/>
    </row>
    <row r="65" spans="2:41">
      <c r="B65" s="288" t="s">
        <v>438</v>
      </c>
      <c r="C65" s="311"/>
      <c r="D65" s="311"/>
      <c r="E65" s="311"/>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98"/>
      <c r="AG65" s="298"/>
      <c r="AH65" s="298"/>
      <c r="AI65" s="298"/>
      <c r="AJ65" s="298"/>
      <c r="AK65" s="298"/>
      <c r="AL65" s="298"/>
      <c r="AM65" s="298"/>
      <c r="AN65" s="298"/>
      <c r="AO65" s="298"/>
    </row>
    <row r="66" spans="2:41">
      <c r="B66" s="299" t="s">
        <v>439</v>
      </c>
      <c r="C66" s="312"/>
      <c r="D66" s="312"/>
      <c r="E66" s="312">
        <v>0.17848721498718578</v>
      </c>
      <c r="F66" s="300">
        <v>0.17832029956197568</v>
      </c>
      <c r="G66" s="300">
        <v>0.17622095967180051</v>
      </c>
      <c r="H66" s="300">
        <v>0.17335169035809619</v>
      </c>
      <c r="I66" s="300">
        <v>0.18310884754023452</v>
      </c>
      <c r="J66" s="300">
        <v>0.1714991214828252</v>
      </c>
      <c r="K66" s="300">
        <v>0.16758290126262981</v>
      </c>
      <c r="L66" s="300">
        <v>0.1693235797417674</v>
      </c>
      <c r="M66" s="300">
        <v>0.16752907415216553</v>
      </c>
      <c r="N66" s="300">
        <v>0.17</v>
      </c>
      <c r="O66" s="300">
        <v>0.17</v>
      </c>
      <c r="P66" s="300">
        <v>0.17699999999999999</v>
      </c>
      <c r="Q66" s="300">
        <v>0.17917370526699236</v>
      </c>
      <c r="R66" s="300">
        <v>0.17699999999999999</v>
      </c>
      <c r="S66" s="300">
        <v>0.17699999999999999</v>
      </c>
      <c r="T66" s="300">
        <v>0.182</v>
      </c>
      <c r="U66" s="300">
        <v>0.18</v>
      </c>
      <c r="V66" s="300">
        <v>0.18</v>
      </c>
      <c r="W66" s="300">
        <v>0.18010000000000001</v>
      </c>
      <c r="X66" s="300">
        <v>0.18</v>
      </c>
      <c r="Y66" s="300">
        <v>0.17810117935842029</v>
      </c>
      <c r="Z66" s="300">
        <v>0.17799999999999999</v>
      </c>
      <c r="AA66" s="300">
        <v>0.17799999999999999</v>
      </c>
      <c r="AB66" s="300">
        <v>0.17299999999999999</v>
      </c>
      <c r="AC66" s="300">
        <v>0.17139809270732162</v>
      </c>
      <c r="AD66" s="300">
        <v>0.17040437419872376</v>
      </c>
      <c r="AE66" s="300">
        <v>0.17199999999999999</v>
      </c>
      <c r="AF66" s="300">
        <v>0.16700000000000001</v>
      </c>
      <c r="AG66" s="300">
        <v>0.16683419365963417</v>
      </c>
      <c r="AH66" s="300">
        <v>0.16903123341467879</v>
      </c>
      <c r="AI66" s="300">
        <v>0.16755392786221213</v>
      </c>
      <c r="AJ66" s="300">
        <v>0.15853129392997004</v>
      </c>
      <c r="AK66" s="300">
        <v>0.16073137456060582</v>
      </c>
      <c r="AL66" s="300">
        <v>0.16174675708985606</v>
      </c>
      <c r="AM66" s="300">
        <v>0.16806603463646508</v>
      </c>
      <c r="AN66" s="300">
        <v>0.16904473270304957</v>
      </c>
      <c r="AO66" s="300">
        <v>0.16728993952436366</v>
      </c>
    </row>
    <row r="67" spans="2:41">
      <c r="B67" s="299" t="s">
        <v>440</v>
      </c>
      <c r="C67" s="313"/>
      <c r="D67" s="313"/>
      <c r="E67" s="313">
        <v>0.19879783238376209</v>
      </c>
      <c r="F67" s="301">
        <v>0.19619622727133648</v>
      </c>
      <c r="G67" s="301">
        <v>0.19421990808563541</v>
      </c>
      <c r="H67" s="301">
        <v>0.19127553150905574</v>
      </c>
      <c r="I67" s="301">
        <v>0.20163155259570537</v>
      </c>
      <c r="J67" s="301">
        <v>0.19014949330975264</v>
      </c>
      <c r="K67" s="301">
        <v>0.18541287184863145</v>
      </c>
      <c r="L67" s="301">
        <v>0.18782511437858426</v>
      </c>
      <c r="M67" s="301">
        <v>0.18787377564677804</v>
      </c>
      <c r="N67" s="301">
        <v>0.187</v>
      </c>
      <c r="O67" s="301">
        <v>0.182</v>
      </c>
      <c r="P67" s="301">
        <v>0.189</v>
      </c>
      <c r="Q67" s="301">
        <v>0.19195027834547534</v>
      </c>
      <c r="R67" s="301">
        <v>0.19</v>
      </c>
      <c r="S67" s="301">
        <v>0.19</v>
      </c>
      <c r="T67" s="301">
        <v>0.19500000000000001</v>
      </c>
      <c r="U67" s="301">
        <v>0.193</v>
      </c>
      <c r="V67" s="301">
        <v>0.193</v>
      </c>
      <c r="W67" s="301">
        <v>0.19359999999999999</v>
      </c>
      <c r="X67" s="301">
        <v>0.19400000000000001</v>
      </c>
      <c r="Y67" s="301">
        <v>0.18791794083977356</v>
      </c>
      <c r="Z67" s="301">
        <v>0.188</v>
      </c>
      <c r="AA67" s="301">
        <v>0.188</v>
      </c>
      <c r="AB67" s="301">
        <v>0.183</v>
      </c>
      <c r="AC67" s="301">
        <v>0.18172422207339059</v>
      </c>
      <c r="AD67" s="301">
        <v>0.17656301131568714</v>
      </c>
      <c r="AE67" s="301">
        <v>0.17899999999999999</v>
      </c>
      <c r="AF67" s="301">
        <v>0.17699999999999999</v>
      </c>
      <c r="AG67" s="301">
        <v>0.17315969229951719</v>
      </c>
      <c r="AH67" s="301">
        <v>0.17488388213557288</v>
      </c>
      <c r="AI67" s="301">
        <v>0.17614814863582226</v>
      </c>
      <c r="AJ67" s="301">
        <v>0.16730043809209208</v>
      </c>
      <c r="AK67" s="301">
        <v>0.16920918599169132</v>
      </c>
      <c r="AL67" s="301">
        <v>0.17027611418028196</v>
      </c>
      <c r="AM67" s="301">
        <v>0.17700916318392276</v>
      </c>
      <c r="AN67" s="301">
        <v>0.17822906001304473</v>
      </c>
      <c r="AO67" s="301">
        <v>0.17645196408748351</v>
      </c>
    </row>
    <row r="68" spans="2:41">
      <c r="B68" s="299" t="s">
        <v>441</v>
      </c>
      <c r="C68" s="313"/>
      <c r="D68" s="313"/>
      <c r="E68" s="313">
        <v>0.22195028531219879</v>
      </c>
      <c r="F68" s="301">
        <v>0.22048682262260066</v>
      </c>
      <c r="G68" s="301">
        <v>0.2186739995947411</v>
      </c>
      <c r="H68" s="301">
        <v>0.21629462648901196</v>
      </c>
      <c r="I68" s="301">
        <v>0.2269570597747374</v>
      </c>
      <c r="J68" s="301">
        <v>0.2127267958591012</v>
      </c>
      <c r="K68" s="301">
        <v>0.20687701388410518</v>
      </c>
      <c r="L68" s="301">
        <v>0.210474585688462</v>
      </c>
      <c r="M68" s="301">
        <v>0.21182049284594998</v>
      </c>
      <c r="N68" s="301">
        <v>0.20899999999999999</v>
      </c>
      <c r="O68" s="301">
        <v>0.19900000000000001</v>
      </c>
      <c r="P68" s="301">
        <v>0.20599999999999999</v>
      </c>
      <c r="Q68" s="301">
        <v>0.20921290945782797</v>
      </c>
      <c r="R68" s="301">
        <v>0.20699999999999999</v>
      </c>
      <c r="S68" s="301">
        <v>0.20699999999999999</v>
      </c>
      <c r="T68" s="301">
        <v>0.21199999999999999</v>
      </c>
      <c r="U68" s="301">
        <v>0.21</v>
      </c>
      <c r="V68" s="301">
        <v>0.20899999999999999</v>
      </c>
      <c r="W68" s="301">
        <v>0.2107</v>
      </c>
      <c r="X68" s="301">
        <v>0.21299999999999999</v>
      </c>
      <c r="Y68" s="301">
        <v>0.20670895600869113</v>
      </c>
      <c r="Z68" s="301">
        <v>0.20699999999999999</v>
      </c>
      <c r="AA68" s="301">
        <v>0.20799999999999999</v>
      </c>
      <c r="AB68" s="301">
        <v>0.20200000000000001</v>
      </c>
      <c r="AC68" s="301">
        <v>0.20078948111999259</v>
      </c>
      <c r="AD68" s="301">
        <v>0.19586465825367622</v>
      </c>
      <c r="AE68" s="301">
        <v>0.19800000000000001</v>
      </c>
      <c r="AF68" s="301">
        <v>0.19700000000000001</v>
      </c>
      <c r="AG68" s="301">
        <v>0.19099224797868575</v>
      </c>
      <c r="AH68" s="301">
        <v>0.19378931454724868</v>
      </c>
      <c r="AI68" s="301">
        <v>0.19563394435957501</v>
      </c>
      <c r="AJ68" s="301">
        <v>0.1871846901724081</v>
      </c>
      <c r="AK68" s="301">
        <v>0.19320302052973701</v>
      </c>
      <c r="AL68" s="301">
        <v>0.1943736619626909</v>
      </c>
      <c r="AM68" s="301">
        <v>0.20513669069286503</v>
      </c>
      <c r="AN68" s="301">
        <v>0.19922555232115605</v>
      </c>
      <c r="AO68" s="301">
        <v>0.19899450243251088</v>
      </c>
    </row>
    <row r="69" spans="2:41">
      <c r="B69" s="299" t="s">
        <v>442</v>
      </c>
      <c r="C69" s="313"/>
      <c r="D69" s="313"/>
      <c r="E69" s="313">
        <v>7.3103367904728558E-2</v>
      </c>
      <c r="F69" s="301">
        <v>7.3204394471058157E-2</v>
      </c>
      <c r="G69" s="301">
        <v>7.1977579058721847E-2</v>
      </c>
      <c r="H69" s="301">
        <v>7.1185121565485773E-2</v>
      </c>
      <c r="I69" s="301">
        <v>7.1731298193159682E-2</v>
      </c>
      <c r="J69" s="301">
        <v>7.5144804065456122E-2</v>
      </c>
      <c r="K69" s="301">
        <v>7.3099481091217416E-2</v>
      </c>
      <c r="L69" s="301">
        <v>7.1876870043004276E-2</v>
      </c>
      <c r="M69" s="301">
        <v>7.1086247370884662E-2</v>
      </c>
      <c r="N69" s="301">
        <v>7.1999999999999995E-2</v>
      </c>
      <c r="O69" s="301">
        <v>7.0000000000000007E-2</v>
      </c>
      <c r="P69" s="301">
        <v>7.2999999999999995E-2</v>
      </c>
      <c r="Q69" s="301">
        <v>7.2504914185134439E-2</v>
      </c>
      <c r="R69" s="301">
        <v>7.1999999999999995E-2</v>
      </c>
      <c r="S69" s="301">
        <v>7.1999999999999995E-2</v>
      </c>
      <c r="T69" s="301">
        <v>7.1999999999999995E-2</v>
      </c>
      <c r="U69" s="301">
        <v>7.0999999999999994E-2</v>
      </c>
      <c r="V69" s="301">
        <v>7.2999999999999995E-2</v>
      </c>
      <c r="W69" s="301">
        <v>7.3099999999999998E-2</v>
      </c>
      <c r="X69" s="301">
        <v>7.2999999999999995E-2</v>
      </c>
      <c r="Y69" s="301">
        <v>7.0799013988265977E-2</v>
      </c>
      <c r="Z69" s="301">
        <v>7.0999999999999994E-2</v>
      </c>
      <c r="AA69" s="301">
        <v>7.1999999999999995E-2</v>
      </c>
      <c r="AB69" s="301">
        <v>7.0999999999999994E-2</v>
      </c>
      <c r="AC69" s="301">
        <v>7.068385915709062E-2</v>
      </c>
      <c r="AD69" s="301">
        <v>7.0352404801812804E-2</v>
      </c>
      <c r="AE69" s="301">
        <v>7.1999999999999995E-2</v>
      </c>
      <c r="AF69" s="301">
        <v>7.3999999999999996E-2</v>
      </c>
      <c r="AG69" s="301">
        <v>7.2944745677482672E-2</v>
      </c>
      <c r="AH69" s="301">
        <v>7.3651490467500288E-2</v>
      </c>
      <c r="AI69" s="301">
        <v>7.5119866566402738E-2</v>
      </c>
      <c r="AJ69" s="301">
        <v>7.2492699823943921E-2</v>
      </c>
      <c r="AK69" s="301">
        <v>7.2903356386416956E-2</v>
      </c>
      <c r="AL69" s="301">
        <v>7.3288442137376925E-2</v>
      </c>
      <c r="AM69" s="301">
        <v>7.0601254146604162E-2</v>
      </c>
      <c r="AN69" s="301">
        <v>7.3300000000000004E-2</v>
      </c>
      <c r="AO69" s="301">
        <v>7.4700000000000003E-2</v>
      </c>
    </row>
  </sheetData>
  <pageMargins left="0.7" right="0.7" top="0.75" bottom="0.75" header="0.3" footer="0.3"/>
  <pageSetup paperSize="9" orientation="portrait" horizontalDpi="144" verticalDpi="144"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78556-018B-42B8-BD3C-C431861649F1}">
  <sheetPr>
    <tabColor theme="8" tint="0.59999389629810485"/>
  </sheetPr>
  <dimension ref="A2:BU679"/>
  <sheetViews>
    <sheetView showGridLines="0" workbookViewId="0">
      <selection activeCell="A134" sqref="A134"/>
    </sheetView>
  </sheetViews>
  <sheetFormatPr baseColWidth="10" defaultColWidth="11.42578125" defaultRowHeight="12.75"/>
  <cols>
    <col min="1" max="1" width="15.42578125" bestFit="1" customWidth="1"/>
    <col min="2" max="2" width="2" customWidth="1"/>
    <col min="3" max="3" width="42.140625" customWidth="1"/>
    <col min="4" max="5" width="11" hidden="1" customWidth="1"/>
    <col min="6" max="6" width="11" customWidth="1"/>
    <col min="7" max="14" width="10.140625" bestFit="1" customWidth="1"/>
    <col min="15" max="15" width="10.140625" customWidth="1"/>
    <col min="16" max="34" width="10.140625" bestFit="1" customWidth="1"/>
    <col min="35" max="36" width="10.140625" customWidth="1"/>
    <col min="37" max="42" width="10.140625" bestFit="1" customWidth="1"/>
  </cols>
  <sheetData>
    <row r="2" spans="1:73" ht="15">
      <c r="A2" s="20" t="s">
        <v>44</v>
      </c>
    </row>
    <row r="3" spans="1:73" ht="15">
      <c r="A3" s="20"/>
    </row>
    <row r="4" spans="1:73" ht="15">
      <c r="A4" s="20"/>
      <c r="AP4" s="180" t="s">
        <v>443</v>
      </c>
    </row>
    <row r="5" spans="1:73" s="92" customFormat="1" ht="15.75">
      <c r="A5" s="381"/>
      <c r="B5" s="381"/>
      <c r="C5" s="394" t="s">
        <v>444</v>
      </c>
      <c r="D5" s="387">
        <v>46387</v>
      </c>
      <c r="E5" s="387">
        <v>46295</v>
      </c>
      <c r="F5" s="387">
        <v>46203</v>
      </c>
      <c r="G5" s="484">
        <v>46112</v>
      </c>
      <c r="H5" s="484">
        <v>46022</v>
      </c>
      <c r="I5" s="484">
        <v>45930</v>
      </c>
      <c r="J5" s="484">
        <v>45838</v>
      </c>
      <c r="K5" s="484">
        <v>45747</v>
      </c>
      <c r="L5" s="484">
        <v>45657</v>
      </c>
      <c r="M5" s="484">
        <v>45565</v>
      </c>
      <c r="N5" s="484">
        <v>45473</v>
      </c>
      <c r="O5" s="484">
        <v>45382</v>
      </c>
      <c r="P5" s="484">
        <v>45291</v>
      </c>
      <c r="Q5" s="484">
        <v>45199</v>
      </c>
      <c r="R5" s="484">
        <v>45107</v>
      </c>
      <c r="S5" s="484">
        <v>45016</v>
      </c>
      <c r="T5" s="484">
        <v>44926</v>
      </c>
      <c r="U5" s="484">
        <v>44834</v>
      </c>
      <c r="V5" s="484">
        <v>44742</v>
      </c>
      <c r="W5" s="484">
        <v>44651</v>
      </c>
      <c r="X5" s="484">
        <v>44561</v>
      </c>
      <c r="Y5" s="484">
        <v>44469</v>
      </c>
      <c r="Z5" s="484">
        <v>44377</v>
      </c>
      <c r="AA5" s="484">
        <v>44286</v>
      </c>
      <c r="AB5" s="484">
        <v>44196</v>
      </c>
      <c r="AC5" s="484">
        <v>44104</v>
      </c>
      <c r="AD5" s="484">
        <v>44012</v>
      </c>
      <c r="AE5" s="484">
        <v>43921</v>
      </c>
      <c r="AF5" s="484">
        <v>43830</v>
      </c>
      <c r="AG5" s="484">
        <v>43738</v>
      </c>
      <c r="AH5" s="484">
        <v>43646</v>
      </c>
      <c r="AI5" s="484">
        <v>43555</v>
      </c>
      <c r="AJ5" s="484">
        <v>43465</v>
      </c>
      <c r="AK5" s="484">
        <v>43373</v>
      </c>
      <c r="AL5" s="484">
        <v>43281</v>
      </c>
      <c r="AM5" s="484">
        <v>43190</v>
      </c>
      <c r="AN5" s="484">
        <v>43100</v>
      </c>
      <c r="AO5" s="484">
        <v>43008</v>
      </c>
      <c r="AP5" s="484">
        <v>42916</v>
      </c>
      <c r="AQ5" s="485"/>
      <c r="AR5" s="485"/>
      <c r="AS5" s="485"/>
      <c r="AT5" s="485"/>
      <c r="AU5" s="485"/>
      <c r="AV5" s="485"/>
      <c r="AW5" s="485"/>
      <c r="AX5" s="485"/>
      <c r="AY5" s="485"/>
      <c r="AZ5" s="485"/>
      <c r="BA5" s="485"/>
      <c r="BB5" s="485"/>
      <c r="BC5" s="485"/>
      <c r="BD5" s="485"/>
      <c r="BE5" s="485"/>
      <c r="BF5" s="485"/>
      <c r="BG5" s="485"/>
      <c r="BH5" s="485"/>
      <c r="BI5" s="485"/>
      <c r="BJ5" s="485"/>
      <c r="BK5" s="485"/>
      <c r="BL5" s="485"/>
      <c r="BM5" s="485"/>
      <c r="BN5" s="485"/>
      <c r="BO5" s="485"/>
      <c r="BP5" s="485"/>
      <c r="BQ5" s="485"/>
      <c r="BR5" s="485"/>
      <c r="BS5" s="485"/>
      <c r="BT5" s="485"/>
      <c r="BU5" s="485"/>
    </row>
    <row r="6" spans="1:73">
      <c r="C6" s="252" t="s">
        <v>445</v>
      </c>
      <c r="D6" s="388"/>
      <c r="E6" s="388"/>
      <c r="F6" s="388"/>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361"/>
      <c r="AQ6" s="271"/>
      <c r="AR6" s="271"/>
      <c r="AS6" s="271"/>
      <c r="AT6" s="271"/>
      <c r="AU6" s="271"/>
      <c r="AV6" s="271"/>
      <c r="AW6" s="271"/>
      <c r="AX6" s="271"/>
      <c r="AY6" s="271"/>
      <c r="AZ6" s="271"/>
      <c r="BA6" s="271"/>
      <c r="BB6" s="271"/>
      <c r="BC6" s="271"/>
      <c r="BD6" s="271"/>
      <c r="BE6" s="271"/>
      <c r="BF6" s="271"/>
      <c r="BG6" s="271"/>
      <c r="BH6" s="271"/>
      <c r="BI6" s="271"/>
      <c r="BJ6" s="271"/>
      <c r="BK6" s="271"/>
      <c r="BL6" s="271"/>
      <c r="BM6" s="271"/>
      <c r="BN6" s="271"/>
      <c r="BO6" s="271"/>
      <c r="BP6" s="271"/>
      <c r="BQ6" s="271"/>
      <c r="BR6" s="271"/>
      <c r="BS6" s="271"/>
      <c r="BT6" s="271"/>
      <c r="BU6" s="271"/>
    </row>
    <row r="7" spans="1:73">
      <c r="C7" s="29" t="s">
        <v>313</v>
      </c>
      <c r="D7" s="389">
        <v>0</v>
      </c>
      <c r="E7" s="389">
        <v>0</v>
      </c>
      <c r="F7" s="389">
        <v>912.49874468128883</v>
      </c>
      <c r="G7" s="362">
        <v>454.67777902730808</v>
      </c>
      <c r="H7" s="362">
        <v>1965.4104274354111</v>
      </c>
      <c r="I7" s="362">
        <v>1489.2367072228267</v>
      </c>
      <c r="J7" s="362">
        <v>994.14248055732799</v>
      </c>
      <c r="K7" s="362">
        <v>500.35373582335171</v>
      </c>
      <c r="L7" s="362">
        <v>1713.5850644906136</v>
      </c>
      <c r="M7" s="362">
        <v>1243.3372026649909</v>
      </c>
      <c r="N7" s="362">
        <v>814.06883419873452</v>
      </c>
      <c r="O7" s="362">
        <v>392.85350926607941</v>
      </c>
      <c r="P7" s="362">
        <v>1432.3391999999999</v>
      </c>
      <c r="Q7" s="362">
        <v>1046.4445677638334</v>
      </c>
      <c r="R7" s="362">
        <v>668.28300572328999</v>
      </c>
      <c r="S7" s="362">
        <v>329.30664572974734</v>
      </c>
      <c r="T7" s="362">
        <v>1026.185174156785</v>
      </c>
      <c r="U7" s="362">
        <v>741.43938574983122</v>
      </c>
      <c r="V7" s="362">
        <v>491.12311024735641</v>
      </c>
      <c r="W7" s="362">
        <v>240.10078283099094</v>
      </c>
      <c r="X7" s="362">
        <v>980.43199441892978</v>
      </c>
      <c r="Y7" s="362">
        <v>738.20492758408159</v>
      </c>
      <c r="Z7" s="362">
        <v>483.19014760443821</v>
      </c>
      <c r="AA7" s="362">
        <v>235.91851</v>
      </c>
      <c r="AB7" s="362">
        <v>908.36980000000005</v>
      </c>
      <c r="AC7" s="362">
        <v>671.87477999999999</v>
      </c>
      <c r="AD7" s="362">
        <v>451.43900000000002</v>
      </c>
      <c r="AE7" s="362">
        <v>285.42437644809115</v>
      </c>
      <c r="AF7" s="362">
        <v>1048.7371203135699</v>
      </c>
      <c r="AG7" s="362">
        <v>766</v>
      </c>
      <c r="AH7" s="362">
        <v>497.47234104914202</v>
      </c>
      <c r="AI7" s="362">
        <v>247.518656229767</v>
      </c>
      <c r="AJ7" s="362">
        <v>987.11164850154398</v>
      </c>
      <c r="AK7" s="362">
        <v>731.44403896127903</v>
      </c>
      <c r="AL7" s="362">
        <v>470.722529461303</v>
      </c>
      <c r="AM7" s="362">
        <v>223.45053836304501</v>
      </c>
      <c r="AN7" s="362">
        <v>938.37136506811191</v>
      </c>
      <c r="AO7" s="362">
        <v>709.30374548999998</v>
      </c>
      <c r="AP7" s="362">
        <v>461.64063819</v>
      </c>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c r="BQ7" s="271"/>
      <c r="BR7" s="271"/>
      <c r="BS7" s="271"/>
      <c r="BT7" s="271"/>
      <c r="BU7" s="271"/>
    </row>
    <row r="8" spans="1:73">
      <c r="C8" s="29" t="s">
        <v>446</v>
      </c>
      <c r="D8" s="389">
        <v>0</v>
      </c>
      <c r="E8" s="389">
        <v>0</v>
      </c>
      <c r="F8" s="389">
        <v>477.339607540293</v>
      </c>
      <c r="G8" s="362">
        <v>240.73601853740709</v>
      </c>
      <c r="H8" s="362">
        <v>1084.3488880447792</v>
      </c>
      <c r="I8" s="362">
        <v>796.9324008956329</v>
      </c>
      <c r="J8" s="362">
        <v>502.22045667849164</v>
      </c>
      <c r="K8" s="362">
        <v>228.79436001554032</v>
      </c>
      <c r="L8" s="362">
        <v>870.28814390275454</v>
      </c>
      <c r="M8" s="362">
        <v>639.69758110800933</v>
      </c>
      <c r="N8" s="362">
        <v>405.1642800017496</v>
      </c>
      <c r="O8" s="362">
        <v>190.71391652847217</v>
      </c>
      <c r="P8" s="362">
        <v>693.25243</v>
      </c>
      <c r="Q8" s="362">
        <v>552.00117339594169</v>
      </c>
      <c r="R8" s="362">
        <v>375.04659178985395</v>
      </c>
      <c r="S8" s="362">
        <v>187.26380710178267</v>
      </c>
      <c r="T8" s="362">
        <v>780.33440190278191</v>
      </c>
      <c r="U8" s="362">
        <v>596.56986911924162</v>
      </c>
      <c r="V8" s="362">
        <v>392.87263096062964</v>
      </c>
      <c r="W8" s="362">
        <v>187.2746928490414</v>
      </c>
      <c r="X8" s="362">
        <v>844.18409103137185</v>
      </c>
      <c r="Y8" s="362">
        <v>617.82037200211971</v>
      </c>
      <c r="Z8" s="362">
        <v>391.92260146582396</v>
      </c>
      <c r="AA8" s="362">
        <v>184.96025</v>
      </c>
      <c r="AB8" s="362">
        <v>678.81025999999997</v>
      </c>
      <c r="AC8" s="362">
        <v>472.37662999999998</v>
      </c>
      <c r="AD8" s="362">
        <v>295.27600000000001</v>
      </c>
      <c r="AE8" s="362">
        <v>178.3430486225254</v>
      </c>
      <c r="AF8" s="362">
        <v>698.01440344826699</v>
      </c>
      <c r="AG8" s="362">
        <v>519</v>
      </c>
      <c r="AH8" s="362">
        <v>348.534310296493</v>
      </c>
      <c r="AI8" s="362">
        <v>156.290572281322</v>
      </c>
      <c r="AJ8" s="362">
        <v>763.78481741553003</v>
      </c>
      <c r="AK8" s="362">
        <v>573.48665535347004</v>
      </c>
      <c r="AL8" s="362">
        <v>391.70530744044498</v>
      </c>
      <c r="AM8" s="362">
        <v>209.841068504974</v>
      </c>
      <c r="AN8" s="362">
        <v>767.46529850807997</v>
      </c>
      <c r="AO8" s="362">
        <v>529.91319870999996</v>
      </c>
      <c r="AP8" s="362">
        <v>332.42444913000003</v>
      </c>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1"/>
      <c r="BU8" s="271"/>
    </row>
    <row r="9" spans="1:73">
      <c r="C9" s="29" t="s">
        <v>321</v>
      </c>
      <c r="D9" s="389">
        <v>0</v>
      </c>
      <c r="E9" s="389">
        <v>0</v>
      </c>
      <c r="F9" s="389">
        <v>69.288044909999996</v>
      </c>
      <c r="G9" s="362">
        <v>34.454101080000001</v>
      </c>
      <c r="H9" s="362">
        <v>149.00117603000001</v>
      </c>
      <c r="I9" s="362">
        <v>110.82832582000002</v>
      </c>
      <c r="J9" s="362">
        <v>72.693228730000016</v>
      </c>
      <c r="K9" s="362">
        <v>34.456821480000002</v>
      </c>
      <c r="L9" s="362">
        <v>106.85963246</v>
      </c>
      <c r="M9" s="362">
        <v>81.039360799999997</v>
      </c>
      <c r="N9" s="362">
        <v>54.041267189999999</v>
      </c>
      <c r="O9" s="362">
        <v>27.892142</v>
      </c>
      <c r="P9" s="362">
        <v>11.74311</v>
      </c>
      <c r="Q9" s="362">
        <v>9.3156795300000006</v>
      </c>
      <c r="R9" s="362">
        <v>7.7776024999999995</v>
      </c>
      <c r="S9" s="362">
        <v>2.7615450700000004</v>
      </c>
      <c r="T9" s="362">
        <v>45.086842749999995</v>
      </c>
      <c r="U9" s="362">
        <v>33.727962130000002</v>
      </c>
      <c r="V9" s="362">
        <v>23.98271793</v>
      </c>
      <c r="W9" s="362">
        <v>10.622463239999998</v>
      </c>
      <c r="X9" s="362">
        <v>46.601264419999993</v>
      </c>
      <c r="Y9" s="362">
        <v>32.883874739999996</v>
      </c>
      <c r="Z9" s="362">
        <v>22.419412639999997</v>
      </c>
      <c r="AA9" s="362">
        <v>9.9644300000000001</v>
      </c>
      <c r="AB9" s="362">
        <v>24.65475</v>
      </c>
      <c r="AC9" s="362">
        <v>18.731850000000001</v>
      </c>
      <c r="AD9" s="362">
        <v>0</v>
      </c>
      <c r="AE9" s="362">
        <v>0</v>
      </c>
      <c r="AF9" s="362">
        <v>0</v>
      </c>
      <c r="AG9" s="362">
        <v>0</v>
      </c>
      <c r="AH9" s="362">
        <v>0</v>
      </c>
      <c r="AI9" s="362">
        <v>0</v>
      </c>
      <c r="AJ9" s="362">
        <v>0</v>
      </c>
      <c r="AK9" s="362">
        <v>0</v>
      </c>
      <c r="AL9" s="362">
        <v>0</v>
      </c>
      <c r="AM9" s="362">
        <v>0</v>
      </c>
      <c r="AN9" s="362">
        <v>0</v>
      </c>
      <c r="AO9" s="362">
        <v>0</v>
      </c>
      <c r="AP9" s="362">
        <v>0</v>
      </c>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row>
    <row r="10" spans="1:73">
      <c r="C10" s="52" t="s">
        <v>213</v>
      </c>
      <c r="D10" s="390">
        <v>0</v>
      </c>
      <c r="E10" s="390">
        <v>0</v>
      </c>
      <c r="F10" s="390">
        <v>848.16929429500692</v>
      </c>
      <c r="G10" s="364">
        <v>439.1920761863019</v>
      </c>
      <c r="H10" s="364">
        <v>1619.4715610785124</v>
      </c>
      <c r="I10" s="364">
        <v>1161.8688374960277</v>
      </c>
      <c r="J10" s="364">
        <v>769.23833149786731</v>
      </c>
      <c r="K10" s="364">
        <v>358.19169183368723</v>
      </c>
      <c r="L10" s="364">
        <v>1291.8411831449305</v>
      </c>
      <c r="M10" s="364">
        <v>921.19475642558052</v>
      </c>
      <c r="N10" s="364">
        <v>599.24467513670811</v>
      </c>
      <c r="O10" s="364">
        <v>292.31818781358459</v>
      </c>
      <c r="P10" s="364">
        <v>1061.7422999999999</v>
      </c>
      <c r="Q10" s="364">
        <v>769.10096448916875</v>
      </c>
      <c r="R10" s="364">
        <v>511.83906615605861</v>
      </c>
      <c r="S10" s="364">
        <v>257.53798430604007</v>
      </c>
      <c r="T10" s="364">
        <v>963.98169942883078</v>
      </c>
      <c r="U10" s="364">
        <v>703.53150640941476</v>
      </c>
      <c r="V10" s="364">
        <v>468.008746082703</v>
      </c>
      <c r="W10" s="364">
        <v>232.54802338906029</v>
      </c>
      <c r="X10" s="364">
        <v>910.78497593874067</v>
      </c>
      <c r="Y10" s="364">
        <v>662.60317133723015</v>
      </c>
      <c r="Z10" s="364">
        <v>444.6779687123705</v>
      </c>
      <c r="AA10" s="364">
        <v>223.03942000000001</v>
      </c>
      <c r="AB10" s="364">
        <v>881.94358</v>
      </c>
      <c r="AC10" s="364">
        <v>650.34456</v>
      </c>
      <c r="AD10" s="364">
        <v>435.73099999999999</v>
      </c>
      <c r="AE10" s="364">
        <v>222.23814424310751</v>
      </c>
      <c r="AF10" s="364">
        <v>888.23649964916797</v>
      </c>
      <c r="AG10" s="364">
        <v>668</v>
      </c>
      <c r="AH10" s="364">
        <v>456.52068827356999</v>
      </c>
      <c r="AI10" s="364">
        <v>225.57141403201601</v>
      </c>
      <c r="AJ10" s="364">
        <v>887.80334897572504</v>
      </c>
      <c r="AK10" s="364">
        <v>655.27874587627002</v>
      </c>
      <c r="AL10" s="364">
        <v>435.40947818220201</v>
      </c>
      <c r="AM10" s="364">
        <v>216.55049297963001</v>
      </c>
      <c r="AN10" s="364">
        <v>928.9986323566194</v>
      </c>
      <c r="AO10" s="364">
        <v>521.60535202999995</v>
      </c>
      <c r="AP10" s="364">
        <v>363.22488027999998</v>
      </c>
      <c r="AQ10" s="271"/>
      <c r="AR10" s="271"/>
      <c r="AS10" s="271"/>
      <c r="AT10" s="271"/>
      <c r="AU10" s="271"/>
      <c r="AV10" s="271"/>
      <c r="AW10" s="271"/>
      <c r="AX10" s="271"/>
      <c r="AY10" s="271"/>
      <c r="AZ10" s="271"/>
      <c r="BA10" s="271"/>
      <c r="BB10" s="271"/>
      <c r="BC10" s="271"/>
      <c r="BD10" s="271"/>
      <c r="BE10" s="271"/>
      <c r="BF10" s="271"/>
      <c r="BH10" s="271"/>
      <c r="BI10" s="271"/>
      <c r="BJ10" s="271"/>
      <c r="BK10" s="271"/>
      <c r="BL10" s="271"/>
      <c r="BM10" s="271"/>
      <c r="BN10" s="271"/>
      <c r="BO10" s="271"/>
      <c r="BP10" s="271"/>
      <c r="BQ10" s="271"/>
      <c r="BR10" s="271"/>
      <c r="BS10" s="271"/>
      <c r="BT10" s="271"/>
      <c r="BU10" s="271"/>
    </row>
    <row r="11" spans="1:73">
      <c r="C11" s="252" t="s">
        <v>447</v>
      </c>
      <c r="D11" s="391">
        <v>0</v>
      </c>
      <c r="E11" s="391">
        <v>0</v>
      </c>
      <c r="F11" s="391">
        <v>610.9571028365749</v>
      </c>
      <c r="G11" s="366">
        <v>290.67582245841328</v>
      </c>
      <c r="H11" s="366">
        <v>1579.2889304316777</v>
      </c>
      <c r="I11" s="366">
        <v>1235.1285964424317</v>
      </c>
      <c r="J11" s="366">
        <v>799.81783446795237</v>
      </c>
      <c r="K11" s="366">
        <v>405.4132254852048</v>
      </c>
      <c r="L11" s="366">
        <v>1398.8916577084376</v>
      </c>
      <c r="M11" s="366">
        <v>1042.8793881474194</v>
      </c>
      <c r="N11" s="366">
        <v>674.02970625377611</v>
      </c>
      <c r="O11" s="366">
        <v>319.14137998096703</v>
      </c>
      <c r="P11" s="366">
        <v>1075.5924399999999</v>
      </c>
      <c r="Q11" s="366">
        <v>838.66045620060618</v>
      </c>
      <c r="R11" s="366">
        <v>539.2681338570851</v>
      </c>
      <c r="S11" s="366">
        <v>261.79401359548996</v>
      </c>
      <c r="T11" s="366">
        <v>887.62471938073622</v>
      </c>
      <c r="U11" s="366">
        <v>668.20580750339911</v>
      </c>
      <c r="V11" s="366">
        <v>439.96980996902403</v>
      </c>
      <c r="W11" s="366">
        <v>205.44991553097202</v>
      </c>
      <c r="X11" s="366">
        <v>960.43237393156096</v>
      </c>
      <c r="Y11" s="366">
        <v>726.30600298897116</v>
      </c>
      <c r="Z11" s="366">
        <v>452.85419299789174</v>
      </c>
      <c r="AA11" s="366">
        <v>207.80376999999999</v>
      </c>
      <c r="AB11" s="366">
        <v>729.89123000000006</v>
      </c>
      <c r="AC11" s="366">
        <v>512.63869999999974</v>
      </c>
      <c r="AD11" s="366">
        <v>310.98400000000004</v>
      </c>
      <c r="AE11" s="366">
        <v>241.52928082750907</v>
      </c>
      <c r="AF11" s="366">
        <v>858.51502411266881</v>
      </c>
      <c r="AG11" s="366">
        <v>617</v>
      </c>
      <c r="AH11" s="366">
        <v>389.48596307206498</v>
      </c>
      <c r="AI11" s="366">
        <v>178.23781447907302</v>
      </c>
      <c r="AJ11" s="366">
        <v>863.09311694134897</v>
      </c>
      <c r="AK11" s="366">
        <v>649.65194843847894</v>
      </c>
      <c r="AL11" s="366">
        <v>427.01835871954592</v>
      </c>
      <c r="AM11" s="366">
        <v>216.74111388838901</v>
      </c>
      <c r="AN11" s="366">
        <v>776.83803121957237</v>
      </c>
      <c r="AO11" s="366">
        <v>717.61159216999999</v>
      </c>
      <c r="AP11" s="366">
        <v>430.84020704</v>
      </c>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row>
    <row r="12" spans="1:73">
      <c r="C12" s="158" t="s">
        <v>448</v>
      </c>
      <c r="D12" s="390">
        <v>0</v>
      </c>
      <c r="E12" s="390">
        <v>0</v>
      </c>
      <c r="F12" s="390">
        <v>25.187866230000001</v>
      </c>
      <c r="G12" s="364">
        <v>21.950280709999998</v>
      </c>
      <c r="H12" s="364">
        <v>-13.733354569999996</v>
      </c>
      <c r="I12" s="364">
        <v>7.6598630799999992</v>
      </c>
      <c r="J12" s="364">
        <v>-5.7787901300000009</v>
      </c>
      <c r="K12" s="364">
        <v>-1.7981092699999996</v>
      </c>
      <c r="L12" s="364">
        <v>21.398834360000006</v>
      </c>
      <c r="M12" s="364">
        <v>10.142239559999997</v>
      </c>
      <c r="N12" s="364">
        <v>7.2783815300000008</v>
      </c>
      <c r="O12" s="364">
        <v>2.5110946000000003</v>
      </c>
      <c r="P12" s="364">
        <v>11.439209999999999</v>
      </c>
      <c r="Q12" s="364">
        <v>15.472460830000005</v>
      </c>
      <c r="R12" s="364">
        <v>19.676514870000002</v>
      </c>
      <c r="S12" s="364">
        <v>11.944652479999997</v>
      </c>
      <c r="T12" s="364">
        <v>-23.175806079999997</v>
      </c>
      <c r="U12" s="364">
        <v>-24.882094620000004</v>
      </c>
      <c r="V12" s="364">
        <v>-24.098586090000008</v>
      </c>
      <c r="W12" s="364">
        <v>-0.59410769999999924</v>
      </c>
      <c r="X12" s="364">
        <v>-4.2806050000001677E-2</v>
      </c>
      <c r="Y12" s="364">
        <v>0.75063855999999773</v>
      </c>
      <c r="Z12" s="364">
        <v>1.7301271500000024</v>
      </c>
      <c r="AA12" s="364">
        <v>1.0528900000000001</v>
      </c>
      <c r="AB12" s="364">
        <v>29.475999999999999</v>
      </c>
      <c r="AC12" s="364">
        <v>25.1248</v>
      </c>
      <c r="AD12" s="364">
        <v>26.139199370000007</v>
      </c>
      <c r="AE12" s="364">
        <v>16.179999730000002</v>
      </c>
      <c r="AF12" s="364">
        <v>1.33336955</v>
      </c>
      <c r="AG12" s="364">
        <v>-8</v>
      </c>
      <c r="AH12" s="364">
        <v>-8.71536081</v>
      </c>
      <c r="AI12" s="364">
        <v>-8.5645859400000006</v>
      </c>
      <c r="AJ12" s="364">
        <v>7.9835199299999999</v>
      </c>
      <c r="AK12" s="364">
        <v>7.7945739999999999</v>
      </c>
      <c r="AL12" s="364">
        <v>4.2208768900000004</v>
      </c>
      <c r="AM12" s="364">
        <v>3.1018168799999999</v>
      </c>
      <c r="AN12" s="364">
        <v>7.4484588400000025</v>
      </c>
      <c r="AO12" s="364">
        <v>3.7199327700000002</v>
      </c>
      <c r="AP12" s="364">
        <v>-0.17608135000000003</v>
      </c>
      <c r="AQ12" s="271"/>
      <c r="AR12" s="271"/>
      <c r="AS12" s="271"/>
      <c r="AT12" s="271"/>
      <c r="AU12" s="271"/>
      <c r="AV12" s="271"/>
      <c r="AW12" s="271"/>
      <c r="AX12" s="271"/>
      <c r="AY12" s="271"/>
      <c r="AZ12" s="271"/>
      <c r="BA12" s="271"/>
      <c r="BB12" s="271"/>
      <c r="BC12" s="271"/>
      <c r="BD12" s="271"/>
      <c r="BE12" s="271"/>
      <c r="BF12" s="271"/>
      <c r="BG12" s="271"/>
      <c r="BH12" s="271"/>
      <c r="BI12" s="271"/>
      <c r="BJ12" s="271"/>
      <c r="BK12" s="271"/>
      <c r="BL12" s="271"/>
      <c r="BM12" s="271"/>
      <c r="BN12" s="271"/>
      <c r="BO12" s="271"/>
      <c r="BP12" s="271"/>
      <c r="BQ12" s="271"/>
      <c r="BR12" s="271"/>
      <c r="BS12" s="271"/>
      <c r="BT12" s="271"/>
      <c r="BU12" s="271"/>
    </row>
    <row r="13" spans="1:73">
      <c r="C13" s="359" t="s">
        <v>326</v>
      </c>
      <c r="D13" s="391">
        <v>0</v>
      </c>
      <c r="E13" s="391">
        <v>0</v>
      </c>
      <c r="F13" s="391">
        <v>585.76923660657485</v>
      </c>
      <c r="G13" s="366">
        <v>268.72554174841326</v>
      </c>
      <c r="H13" s="366">
        <v>1593.0222850016778</v>
      </c>
      <c r="I13" s="366">
        <v>1227.4687333624317</v>
      </c>
      <c r="J13" s="366">
        <v>805.59662459795231</v>
      </c>
      <c r="K13" s="366">
        <v>407.2113347552048</v>
      </c>
      <c r="L13" s="366">
        <v>1377.4928233484377</v>
      </c>
      <c r="M13" s="366">
        <v>1032.7371485874194</v>
      </c>
      <c r="N13" s="366">
        <v>666.75132472377607</v>
      </c>
      <c r="O13" s="366">
        <v>316.63028538096705</v>
      </c>
      <c r="P13" s="366">
        <v>1064.1532299999999</v>
      </c>
      <c r="Q13" s="366">
        <v>823.18799537060613</v>
      </c>
      <c r="R13" s="366">
        <v>519.5916189870851</v>
      </c>
      <c r="S13" s="366">
        <v>249.84936111548996</v>
      </c>
      <c r="T13" s="366">
        <v>910.80052546073625</v>
      </c>
      <c r="U13" s="366">
        <v>693.08790212339909</v>
      </c>
      <c r="V13" s="366">
        <v>464.06839605902405</v>
      </c>
      <c r="W13" s="366">
        <v>206.04402323097202</v>
      </c>
      <c r="X13" s="366">
        <v>960.47517998156093</v>
      </c>
      <c r="Y13" s="366">
        <v>725.55536442897119</v>
      </c>
      <c r="Z13" s="366">
        <v>451.12406584789176</v>
      </c>
      <c r="AA13" s="366">
        <v>206.75088</v>
      </c>
      <c r="AB13" s="366">
        <v>700.41523000000007</v>
      </c>
      <c r="AC13" s="366">
        <v>487.51389999999975</v>
      </c>
      <c r="AD13" s="366">
        <v>284.84480063000001</v>
      </c>
      <c r="AE13" s="366">
        <v>225.34928109750908</v>
      </c>
      <c r="AF13" s="366">
        <v>857.18165456266877</v>
      </c>
      <c r="AG13" s="366">
        <v>624</v>
      </c>
      <c r="AH13" s="366">
        <v>398.20132388206497</v>
      </c>
      <c r="AI13" s="366">
        <v>186.80240041907302</v>
      </c>
      <c r="AJ13" s="366">
        <v>855.10959701134902</v>
      </c>
      <c r="AK13" s="366">
        <v>641.85737443847893</v>
      </c>
      <c r="AL13" s="366">
        <v>422.79748182954592</v>
      </c>
      <c r="AM13" s="366">
        <v>213.63929700838901</v>
      </c>
      <c r="AN13" s="366">
        <v>769.38957237957231</v>
      </c>
      <c r="AO13" s="366">
        <v>713.89165939999998</v>
      </c>
      <c r="AP13" s="366">
        <v>431.01628839</v>
      </c>
      <c r="AQ13" s="271"/>
      <c r="AR13" s="271"/>
    </row>
    <row r="14" spans="1:73">
      <c r="C14" s="358" t="s">
        <v>327</v>
      </c>
      <c r="D14" s="392">
        <v>0</v>
      </c>
      <c r="E14" s="392">
        <v>0</v>
      </c>
      <c r="F14" s="392">
        <v>66.894943695228704</v>
      </c>
      <c r="G14" s="367">
        <v>27.422521565710522</v>
      </c>
      <c r="H14" s="367">
        <v>259.06061951114657</v>
      </c>
      <c r="I14" s="367">
        <v>202.63137292084755</v>
      </c>
      <c r="J14" s="367">
        <v>131.91636811337176</v>
      </c>
      <c r="K14" s="367">
        <v>67.068129205684727</v>
      </c>
      <c r="L14" s="367">
        <v>254.03269327374926</v>
      </c>
      <c r="M14" s="367">
        <v>176.47816366506487</v>
      </c>
      <c r="N14" s="367">
        <v>112.22697091346073</v>
      </c>
      <c r="O14" s="367">
        <v>51.930888305269079</v>
      </c>
      <c r="P14" s="367">
        <v>197.06833</v>
      </c>
      <c r="Q14" s="367">
        <v>154.06951328842743</v>
      </c>
      <c r="R14" s="367">
        <v>95.412914377288459</v>
      </c>
      <c r="S14" s="367">
        <v>63.067681413872499</v>
      </c>
      <c r="T14" s="367">
        <v>157.44511611512291</v>
      </c>
      <c r="U14" s="367">
        <v>120.71088174020632</v>
      </c>
      <c r="V14" s="367">
        <v>81.055643072644855</v>
      </c>
      <c r="W14" s="367">
        <v>34.144145255685046</v>
      </c>
      <c r="X14" s="367">
        <v>180.46561778461754</v>
      </c>
      <c r="Y14" s="367">
        <v>136.8058247393337</v>
      </c>
      <c r="Z14" s="367">
        <v>83.059005549200165</v>
      </c>
      <c r="AA14" s="367">
        <v>36.826999999999998</v>
      </c>
      <c r="AB14" s="367">
        <v>123.971</v>
      </c>
      <c r="AC14" s="367">
        <v>83.492000000000004</v>
      </c>
      <c r="AD14" s="367">
        <v>23.696686475326057</v>
      </c>
      <c r="AE14" s="367">
        <v>-26.813282944148863</v>
      </c>
      <c r="AF14" s="367">
        <v>141.83859729098552</v>
      </c>
      <c r="AG14" s="367">
        <v>88</v>
      </c>
      <c r="AH14" s="367">
        <v>99.550330970516242</v>
      </c>
      <c r="AI14" s="367">
        <v>46.700600104768256</v>
      </c>
      <c r="AJ14" s="367">
        <v>213.77739925283726</v>
      </c>
      <c r="AK14" s="367">
        <v>160.46434360961973</v>
      </c>
      <c r="AL14" s="367">
        <v>105.69937045738648</v>
      </c>
      <c r="AM14" s="367">
        <v>53.409824252097252</v>
      </c>
      <c r="AN14" s="367">
        <v>192.34739309489308</v>
      </c>
      <c r="AO14" s="367">
        <v>178.47291485</v>
      </c>
      <c r="AP14" s="367">
        <v>107.7540720975</v>
      </c>
    </row>
    <row r="15" spans="1:73">
      <c r="C15" s="600" t="s">
        <v>449</v>
      </c>
      <c r="D15" s="601">
        <v>0</v>
      </c>
      <c r="E15" s="601">
        <v>0</v>
      </c>
      <c r="F15" s="601">
        <v>518.87429291134617</v>
      </c>
      <c r="G15" s="602">
        <v>241.30302018270274</v>
      </c>
      <c r="H15" s="602">
        <v>1333.9616654905312</v>
      </c>
      <c r="I15" s="602">
        <v>1024.8373604415842</v>
      </c>
      <c r="J15" s="602">
        <v>673.68025648458058</v>
      </c>
      <c r="K15" s="602">
        <v>340.14320554952008</v>
      </c>
      <c r="L15" s="602">
        <v>1123.4601300746885</v>
      </c>
      <c r="M15" s="602">
        <v>856.25898492235456</v>
      </c>
      <c r="N15" s="602">
        <v>554.52435381031535</v>
      </c>
      <c r="O15" s="602">
        <v>264.69939707569796</v>
      </c>
      <c r="P15" s="602">
        <v>867.08489999999983</v>
      </c>
      <c r="Q15" s="602">
        <v>669.11848208217873</v>
      </c>
      <c r="R15" s="602">
        <v>424.17870460979663</v>
      </c>
      <c r="S15" s="602">
        <v>186.78167970161746</v>
      </c>
      <c r="T15" s="602">
        <v>753.35540934561334</v>
      </c>
      <c r="U15" s="602">
        <v>572.37702038319276</v>
      </c>
      <c r="V15" s="602">
        <v>383.01275298637921</v>
      </c>
      <c r="W15" s="602">
        <v>171.89987797528698</v>
      </c>
      <c r="X15" s="602">
        <v>780.00956219694342</v>
      </c>
      <c r="Y15" s="602">
        <v>588.74953968963746</v>
      </c>
      <c r="Z15" s="602">
        <v>368.06506029869161</v>
      </c>
      <c r="AA15" s="602">
        <v>169.92388</v>
      </c>
      <c r="AB15" s="602">
        <v>576.44423000000006</v>
      </c>
      <c r="AC15" s="602">
        <v>404.02189999999973</v>
      </c>
      <c r="AD15" s="602">
        <v>261.14811415467398</v>
      </c>
      <c r="AE15" s="602">
        <v>252.16256404165793</v>
      </c>
      <c r="AF15" s="602">
        <v>715.34305727168328</v>
      </c>
      <c r="AG15" s="602">
        <v>537</v>
      </c>
      <c r="AH15" s="602">
        <v>298.65099291154871</v>
      </c>
      <c r="AI15" s="602">
        <v>140.10180031430477</v>
      </c>
      <c r="AJ15" s="602">
        <v>641.33219775851171</v>
      </c>
      <c r="AK15" s="602">
        <v>481.3930308288592</v>
      </c>
      <c r="AL15" s="602">
        <v>317.09811137215945</v>
      </c>
      <c r="AM15" s="602">
        <v>160.22947275629176</v>
      </c>
      <c r="AN15" s="602">
        <v>577.04217928467926</v>
      </c>
      <c r="AO15" s="602">
        <v>535.41874454999993</v>
      </c>
      <c r="AP15" s="602">
        <v>323.2622162925</v>
      </c>
      <c r="AQ15" s="271"/>
      <c r="AR15" s="271"/>
      <c r="AS15" s="360"/>
      <c r="AT15" s="360"/>
      <c r="AU15" s="360"/>
      <c r="AV15" s="360"/>
      <c r="AW15" s="360"/>
      <c r="AX15" s="360"/>
      <c r="AY15" s="360"/>
      <c r="AZ15" s="360"/>
      <c r="BA15" s="360"/>
      <c r="BB15" s="360"/>
      <c r="BC15" s="360"/>
      <c r="BD15" s="360"/>
      <c r="BE15" s="360"/>
      <c r="BF15" s="360"/>
      <c r="BG15" s="360"/>
      <c r="BH15" s="360"/>
      <c r="BI15" s="360"/>
      <c r="BJ15" s="360"/>
      <c r="BK15" s="360"/>
      <c r="BL15" s="360"/>
      <c r="BM15" s="360"/>
      <c r="BN15" s="360"/>
      <c r="BO15" s="360"/>
      <c r="BP15" s="360"/>
      <c r="BQ15" s="360"/>
      <c r="BR15" s="360"/>
      <c r="BS15" s="360"/>
      <c r="BT15" s="360"/>
      <c r="BU15" s="360"/>
    </row>
    <row r="16" spans="1:73">
      <c r="C16" s="372" t="s">
        <v>450</v>
      </c>
      <c r="D16" s="391"/>
      <c r="E16" s="391"/>
      <c r="F16" s="391"/>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271"/>
      <c r="AR16" s="271"/>
      <c r="AS16" s="271"/>
      <c r="AT16" s="271"/>
      <c r="AU16" s="271"/>
      <c r="AV16" s="271"/>
      <c r="AW16" s="271"/>
      <c r="AX16" s="271"/>
      <c r="AY16" s="271"/>
      <c r="AZ16" s="271"/>
      <c r="BA16" s="271"/>
      <c r="BB16" s="271"/>
      <c r="BC16" s="271"/>
      <c r="BD16" s="271"/>
      <c r="BE16" s="271"/>
      <c r="BF16" s="271"/>
      <c r="BG16" s="271"/>
      <c r="BH16" s="271"/>
      <c r="BI16" s="271"/>
      <c r="BJ16" s="271"/>
      <c r="BK16" s="271"/>
      <c r="BL16" s="271"/>
      <c r="BM16" s="271"/>
      <c r="BN16" s="271"/>
      <c r="BO16" s="271"/>
      <c r="BP16" s="271"/>
      <c r="BQ16" s="271"/>
      <c r="BR16" s="271"/>
      <c r="BS16" s="271"/>
      <c r="BT16" s="271"/>
      <c r="BU16" s="271"/>
    </row>
    <row r="17" spans="1:73">
      <c r="C17" s="357"/>
      <c r="D17" s="391"/>
      <c r="E17" s="391"/>
      <c r="F17" s="391"/>
      <c r="G17" s="366"/>
      <c r="H17" s="366"/>
      <c r="I17" s="366"/>
      <c r="J17" s="366"/>
      <c r="K17" s="366"/>
      <c r="L17" s="366"/>
      <c r="M17" s="366"/>
      <c r="N17" s="366"/>
      <c r="O17" s="366"/>
      <c r="P17" s="366"/>
      <c r="Q17" s="366"/>
      <c r="R17" s="366"/>
      <c r="S17" s="366"/>
      <c r="T17" s="366"/>
      <c r="U17" s="366"/>
      <c r="V17" s="366"/>
      <c r="W17" s="366"/>
      <c r="X17" s="366"/>
      <c r="Y17" s="366"/>
      <c r="Z17" s="366"/>
      <c r="AA17" s="366"/>
      <c r="AB17" s="366"/>
      <c r="AC17" s="366"/>
      <c r="AD17" s="366"/>
      <c r="AE17" s="366"/>
      <c r="AF17" s="366"/>
      <c r="AG17" s="366"/>
      <c r="AH17" s="366"/>
      <c r="AI17" s="366"/>
      <c r="AJ17" s="366"/>
      <c r="AK17" s="366"/>
      <c r="AL17" s="366"/>
      <c r="AM17" s="366"/>
      <c r="AN17" s="366"/>
      <c r="AO17" s="366"/>
      <c r="AP17" s="366"/>
      <c r="AQ17" s="271"/>
      <c r="AR17" s="271"/>
      <c r="AS17" s="271"/>
      <c r="AT17" s="271"/>
      <c r="AU17" s="271"/>
      <c r="AV17" s="271"/>
      <c r="AW17" s="271"/>
      <c r="AX17" s="271"/>
      <c r="AY17" s="271"/>
      <c r="AZ17" s="271"/>
      <c r="BA17" s="271"/>
      <c r="BB17" s="271"/>
      <c r="BC17" s="271"/>
      <c r="BD17" s="271"/>
      <c r="BE17" s="271"/>
      <c r="BF17" s="271"/>
      <c r="BG17" s="271"/>
      <c r="BH17" s="271"/>
      <c r="BI17" s="271"/>
      <c r="BJ17" s="271"/>
      <c r="BK17" s="271"/>
      <c r="BL17" s="271"/>
      <c r="BM17" s="271"/>
      <c r="BN17" s="271"/>
      <c r="BO17" s="271"/>
      <c r="BP17" s="271"/>
      <c r="BQ17" s="271"/>
      <c r="BR17" s="271"/>
      <c r="BS17" s="271"/>
      <c r="BT17" s="271"/>
      <c r="BU17" s="271"/>
    </row>
    <row r="18" spans="1:73">
      <c r="C18" s="252" t="s">
        <v>41</v>
      </c>
      <c r="D18" s="393"/>
      <c r="E18" s="393"/>
      <c r="F18" s="393"/>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69"/>
      <c r="AL18" s="369"/>
      <c r="AM18" s="369"/>
      <c r="AN18" s="369"/>
      <c r="AO18" s="369"/>
      <c r="AP18" s="369"/>
      <c r="AQ18" s="271"/>
      <c r="AR18" s="271"/>
      <c r="AS18" s="271"/>
      <c r="AT18" s="271"/>
      <c r="AU18" s="271"/>
      <c r="AV18" s="271"/>
      <c r="AW18" s="271"/>
      <c r="AX18" s="271"/>
      <c r="AY18" s="271"/>
      <c r="AZ18" s="271"/>
      <c r="BA18" s="271"/>
      <c r="BB18" s="271"/>
      <c r="BC18" s="271"/>
      <c r="BD18" s="271"/>
      <c r="BE18" s="271"/>
      <c r="BF18" s="271"/>
      <c r="BG18" s="271"/>
      <c r="BH18" s="271"/>
      <c r="BI18" s="271"/>
      <c r="BJ18" s="271"/>
      <c r="BK18" s="271"/>
      <c r="BL18" s="271"/>
      <c r="BM18" s="271"/>
      <c r="BN18" s="271"/>
      <c r="BO18" s="271"/>
      <c r="BP18" s="271"/>
      <c r="BQ18" s="271"/>
      <c r="BR18" s="271"/>
      <c r="BS18" s="271"/>
      <c r="BT18" s="271"/>
      <c r="BU18" s="271"/>
    </row>
    <row r="19" spans="1:73">
      <c r="C19" s="56" t="s">
        <v>451</v>
      </c>
      <c r="D19" s="389">
        <v>0</v>
      </c>
      <c r="E19" s="389">
        <v>0</v>
      </c>
      <c r="F19" s="389">
        <v>93940.652083849971</v>
      </c>
      <c r="G19" s="363">
        <v>93041.99336324996</v>
      </c>
      <c r="H19" s="363">
        <v>91042.235551740014</v>
      </c>
      <c r="I19" s="363">
        <v>90183.21699996003</v>
      </c>
      <c r="J19" s="363">
        <v>88110.904413110024</v>
      </c>
      <c r="K19" s="363">
        <v>89270.40558791002</v>
      </c>
      <c r="L19" s="363">
        <v>86805.867949719992</v>
      </c>
      <c r="M19" s="363">
        <v>76527.701025539995</v>
      </c>
      <c r="N19" s="363">
        <v>77075.793127359997</v>
      </c>
      <c r="O19" s="363">
        <v>74723.900241840005</v>
      </c>
      <c r="P19" s="363">
        <v>74062.264429999996</v>
      </c>
      <c r="Q19" s="363">
        <v>73821.89334619997</v>
      </c>
      <c r="R19" s="363">
        <v>73238.571540780002</v>
      </c>
      <c r="S19" s="363">
        <v>72854.579827940004</v>
      </c>
      <c r="T19" s="363">
        <v>76378.536822650014</v>
      </c>
      <c r="U19" s="363">
        <v>77005.561856480024</v>
      </c>
      <c r="V19" s="363">
        <v>77267.13274546001</v>
      </c>
      <c r="W19" s="363">
        <v>75039.765448110003</v>
      </c>
      <c r="X19" s="363">
        <v>73683.574521939983</v>
      </c>
      <c r="Y19" s="363">
        <v>73151.946410089964</v>
      </c>
      <c r="Z19" s="363">
        <v>72673.552821739984</v>
      </c>
      <c r="AA19" s="363">
        <v>70509.602440000002</v>
      </c>
      <c r="AB19" s="363">
        <v>70021.04376</v>
      </c>
      <c r="AC19" s="363">
        <v>69484.850099999996</v>
      </c>
      <c r="AD19" s="363">
        <v>68155.715579209995</v>
      </c>
      <c r="AE19" s="363">
        <v>65137.423108839997</v>
      </c>
      <c r="AF19" s="363">
        <v>64281.305394609997</v>
      </c>
      <c r="AG19" s="363">
        <v>62761</v>
      </c>
      <c r="AH19" s="363">
        <v>61886.181373369996</v>
      </c>
      <c r="AI19" s="363">
        <v>60396.780655889997</v>
      </c>
      <c r="AJ19" s="363">
        <v>60943.262641200003</v>
      </c>
      <c r="AK19" s="363">
        <v>61018.379693110001</v>
      </c>
      <c r="AL19" s="363">
        <v>59531.703293929997</v>
      </c>
      <c r="AM19" s="363">
        <v>57283.578384400003</v>
      </c>
      <c r="AN19" s="363">
        <v>56208.33418011001</v>
      </c>
      <c r="AO19" s="363">
        <v>55046.843848140001</v>
      </c>
      <c r="AP19" s="363">
        <v>54030.34398682</v>
      </c>
      <c r="AQ19" s="271"/>
      <c r="AR19" s="271"/>
      <c r="AS19" s="271"/>
      <c r="AT19" s="271"/>
      <c r="AU19" s="271"/>
      <c r="AV19" s="271"/>
      <c r="AW19" s="271"/>
      <c r="AX19" s="271"/>
      <c r="AY19" s="271"/>
      <c r="AZ19" s="271"/>
      <c r="BA19" s="271"/>
      <c r="BB19" s="271"/>
      <c r="BC19" s="271"/>
      <c r="BD19" s="271"/>
      <c r="BE19" s="271"/>
      <c r="BF19" s="271"/>
      <c r="BG19" s="271"/>
      <c r="BH19" s="271"/>
      <c r="BI19" s="271"/>
      <c r="BJ19" s="271"/>
      <c r="BK19" s="271"/>
      <c r="BL19" s="271"/>
      <c r="BM19" s="271"/>
      <c r="BN19" s="271"/>
      <c r="BO19" s="271"/>
      <c r="BP19" s="271"/>
      <c r="BQ19" s="271"/>
      <c r="BR19" s="271"/>
      <c r="BS19" s="271"/>
      <c r="BT19" s="271"/>
      <c r="BU19" s="271"/>
    </row>
    <row r="20" spans="1:73">
      <c r="A20" s="271"/>
      <c r="B20" s="271"/>
      <c r="C20" s="56" t="s">
        <v>452</v>
      </c>
      <c r="D20" s="389">
        <v>0</v>
      </c>
      <c r="E20" s="389">
        <v>0</v>
      </c>
      <c r="F20" s="389">
        <v>-81.926560649999999</v>
      </c>
      <c r="G20" s="363">
        <v>-86.698677930000002</v>
      </c>
      <c r="H20" s="363">
        <v>-79.519367860000003</v>
      </c>
      <c r="I20" s="363">
        <v>-94.01527394</v>
      </c>
      <c r="J20" s="363">
        <v>-81.326274739999988</v>
      </c>
      <c r="K20" s="363">
        <v>-82.398700369999972</v>
      </c>
      <c r="L20" s="363">
        <v>-83.972231739999984</v>
      </c>
      <c r="M20" s="363">
        <v>-59.513487699999999</v>
      </c>
      <c r="N20" s="363">
        <v>-54.793423379999993</v>
      </c>
      <c r="O20" s="363">
        <v>-55.310825939999994</v>
      </c>
      <c r="P20" s="363">
        <v>-57.261789999999998</v>
      </c>
      <c r="Q20" s="363">
        <v>-55.783715469999997</v>
      </c>
      <c r="R20" s="363">
        <v>-62.222948839999987</v>
      </c>
      <c r="S20" s="363">
        <v>-58.749068929999993</v>
      </c>
      <c r="T20" s="363">
        <v>-48.918066109999998</v>
      </c>
      <c r="U20" s="363">
        <v>-45.207577260000001</v>
      </c>
      <c r="V20" s="363">
        <v>-47.085984379999992</v>
      </c>
      <c r="W20" s="363">
        <v>-57.913616759999996</v>
      </c>
      <c r="X20" s="363">
        <v>-60.731714349999997</v>
      </c>
      <c r="Y20" s="363">
        <v>-61.542726819999992</v>
      </c>
      <c r="Z20" s="363">
        <v>-63.652304779999994</v>
      </c>
      <c r="AA20" s="363">
        <v>-69.268889999999999</v>
      </c>
      <c r="AB20" s="363">
        <v>-73.684280000000001</v>
      </c>
      <c r="AC20" s="363">
        <v>-69.141900000000007</v>
      </c>
      <c r="AD20" s="363">
        <v>-74.141000000000005</v>
      </c>
      <c r="AE20" s="363">
        <v>-70.932517329999996</v>
      </c>
      <c r="AF20" s="363">
        <v>-65.148698620000005</v>
      </c>
      <c r="AG20" s="363">
        <v>-59</v>
      </c>
      <c r="AH20" s="363">
        <v>-58.774020059999998</v>
      </c>
      <c r="AI20" s="363">
        <v>-60.206372270000003</v>
      </c>
      <c r="AJ20" s="363">
        <v>-67.519011199999994</v>
      </c>
      <c r="AK20" s="363">
        <v>-68.727942420000005</v>
      </c>
      <c r="AL20" s="363">
        <v>-63.61857071</v>
      </c>
      <c r="AM20" s="363">
        <v>-64.335694349999997</v>
      </c>
      <c r="AN20" s="363">
        <v>-105.69255972000001</v>
      </c>
      <c r="AO20" s="363">
        <v>-103.69293500000001</v>
      </c>
      <c r="AP20" s="363">
        <v>-101.22376</v>
      </c>
      <c r="AV20" s="271"/>
      <c r="AX20" s="271"/>
      <c r="AY20" s="271"/>
      <c r="AZ20" s="271"/>
      <c r="BA20" s="271"/>
      <c r="BB20" s="271"/>
      <c r="BC20" s="271"/>
      <c r="BD20" s="271"/>
      <c r="BE20" s="271"/>
      <c r="BF20" s="271"/>
      <c r="BG20" s="271"/>
      <c r="BH20" s="271"/>
      <c r="BJ20" s="271"/>
      <c r="BK20" s="271"/>
      <c r="BL20" s="271"/>
      <c r="BM20" s="271"/>
      <c r="BN20" s="271"/>
      <c r="BO20" s="271"/>
      <c r="BP20" s="271"/>
      <c r="BQ20" s="271"/>
      <c r="BR20" s="271"/>
      <c r="BS20" s="271"/>
      <c r="BT20" s="271"/>
      <c r="BU20" s="271"/>
    </row>
    <row r="21" spans="1:73">
      <c r="C21" s="31" t="s">
        <v>369</v>
      </c>
      <c r="D21" s="390">
        <v>0</v>
      </c>
      <c r="E21" s="390">
        <v>0</v>
      </c>
      <c r="F21" s="390">
        <v>4697.7168338499996</v>
      </c>
      <c r="G21" s="363">
        <v>4653.9911245100002</v>
      </c>
      <c r="H21" s="363">
        <v>4692.63662088</v>
      </c>
      <c r="I21" s="363">
        <v>4810.8874061900005</v>
      </c>
      <c r="J21" s="363">
        <v>4570.31333447</v>
      </c>
      <c r="K21" s="363">
        <v>3768.4179067499999</v>
      </c>
      <c r="L21" s="363">
        <v>3801.6765678900006</v>
      </c>
      <c r="M21" s="363">
        <v>3405.2505455099999</v>
      </c>
      <c r="N21" s="363">
        <v>3385.0322728699998</v>
      </c>
      <c r="O21" s="363">
        <v>3446.5090614899996</v>
      </c>
      <c r="P21" s="363">
        <v>3098.31702</v>
      </c>
      <c r="Q21" s="363">
        <v>3004.3170029100002</v>
      </c>
      <c r="R21" s="363">
        <v>2968.4279060899999</v>
      </c>
      <c r="S21" s="363">
        <v>2960.13615549</v>
      </c>
      <c r="T21" s="363">
        <v>2931.8187485599997</v>
      </c>
      <c r="U21" s="363">
        <v>2965.2663330499995</v>
      </c>
      <c r="V21" s="363">
        <v>2959.368781919999</v>
      </c>
      <c r="W21" s="363">
        <v>2934.91411741</v>
      </c>
      <c r="X21" s="363">
        <v>2943.6076252900002</v>
      </c>
      <c r="Y21" s="363">
        <v>2869.4601699499999</v>
      </c>
      <c r="Z21" s="363">
        <v>2864.4709913400002</v>
      </c>
      <c r="AA21" s="363">
        <v>2886.6514099999999</v>
      </c>
      <c r="AB21" s="363">
        <v>2904.3673899999999</v>
      </c>
      <c r="AC21" s="363">
        <v>2875.6433000000002</v>
      </c>
      <c r="AD21" s="363">
        <v>2800.5520000000001</v>
      </c>
      <c r="AE21" s="363">
        <v>2831.3909101099998</v>
      </c>
      <c r="AF21" s="363">
        <v>2810.06188948</v>
      </c>
      <c r="AG21" s="363">
        <v>2804</v>
      </c>
      <c r="AH21" s="363">
        <v>2717.9519700800001</v>
      </c>
      <c r="AI21" s="363">
        <v>2835.35903934</v>
      </c>
      <c r="AJ21" s="363">
        <v>2861.9111434900001</v>
      </c>
      <c r="AK21" s="363">
        <v>2682.9457470699999</v>
      </c>
      <c r="AL21" s="363">
        <v>2686.5252922099999</v>
      </c>
      <c r="AM21" s="363">
        <v>2692.6036164000002</v>
      </c>
      <c r="AN21" s="363">
        <v>1538.4053334200019</v>
      </c>
      <c r="AO21" s="363">
        <v>1289.8969780299999</v>
      </c>
      <c r="AP21" s="363">
        <v>1257.62686383</v>
      </c>
      <c r="AQ21" s="271"/>
      <c r="AR21" s="271"/>
      <c r="AS21" s="271"/>
      <c r="AT21" s="271"/>
      <c r="AU21" s="271"/>
      <c r="AV21" s="271"/>
      <c r="AW21" s="271"/>
    </row>
    <row r="22" spans="1:73">
      <c r="C22" s="589" t="s">
        <v>453</v>
      </c>
      <c r="D22" s="603">
        <v>0</v>
      </c>
      <c r="E22" s="603">
        <v>0</v>
      </c>
      <c r="F22" s="603">
        <v>98556.442357049978</v>
      </c>
      <c r="G22" s="604">
        <v>97609.285809829948</v>
      </c>
      <c r="H22" s="604">
        <v>95655.352804760012</v>
      </c>
      <c r="I22" s="604">
        <v>94900.089132210036</v>
      </c>
      <c r="J22" s="604">
        <v>92599.891472840027</v>
      </c>
      <c r="K22" s="604">
        <v>92956.424794290011</v>
      </c>
      <c r="L22" s="604">
        <v>90523.572285869988</v>
      </c>
      <c r="M22" s="604">
        <v>79873.438083350004</v>
      </c>
      <c r="N22" s="604">
        <v>80406.03197684999</v>
      </c>
      <c r="O22" s="604">
        <v>78115.098477389998</v>
      </c>
      <c r="P22" s="604">
        <v>77103.319659999994</v>
      </c>
      <c r="Q22" s="604">
        <v>76770.426633639974</v>
      </c>
      <c r="R22" s="604">
        <v>76144.776498029998</v>
      </c>
      <c r="S22" s="604">
        <v>75755.966914500008</v>
      </c>
      <c r="T22" s="604">
        <v>79261.437505100024</v>
      </c>
      <c r="U22" s="604">
        <v>79925.620612270024</v>
      </c>
      <c r="V22" s="604">
        <v>80179.41554300001</v>
      </c>
      <c r="W22" s="604">
        <v>77916.765948760003</v>
      </c>
      <c r="X22" s="604">
        <v>76566.450432879981</v>
      </c>
      <c r="Y22" s="604">
        <v>75959.863853219969</v>
      </c>
      <c r="Z22" s="604">
        <v>75474.371508299984</v>
      </c>
      <c r="AA22" s="604">
        <v>73326.984960000002</v>
      </c>
      <c r="AB22" s="604">
        <v>72851.726869999999</v>
      </c>
      <c r="AC22" s="604">
        <v>72291.35149999999</v>
      </c>
      <c r="AD22" s="604">
        <v>70882.126579209988</v>
      </c>
      <c r="AE22" s="604">
        <v>67897.881501619995</v>
      </c>
      <c r="AF22" s="604">
        <v>67026.218585469993</v>
      </c>
      <c r="AG22" s="604">
        <v>65507</v>
      </c>
      <c r="AH22" s="604">
        <v>64545.359323389996</v>
      </c>
      <c r="AI22" s="604">
        <v>63171.933322960002</v>
      </c>
      <c r="AJ22" s="604">
        <v>63737.653883569998</v>
      </c>
      <c r="AK22" s="604">
        <v>63632.597497759998</v>
      </c>
      <c r="AL22" s="604">
        <v>62154.610015429993</v>
      </c>
      <c r="AM22" s="604">
        <v>59911.84630645001</v>
      </c>
      <c r="AN22" s="604">
        <v>57641.046953810008</v>
      </c>
      <c r="AO22" s="604">
        <v>56233.047891170005</v>
      </c>
      <c r="AP22" s="604">
        <v>55186.747090650009</v>
      </c>
      <c r="AQ22" s="271"/>
      <c r="AR22" s="271"/>
      <c r="AS22" s="271"/>
      <c r="AT22" s="271"/>
      <c r="AU22" s="271"/>
    </row>
    <row r="23" spans="1:73">
      <c r="C23" s="25"/>
      <c r="D23" s="393"/>
      <c r="E23" s="393"/>
      <c r="F23" s="393"/>
      <c r="G23" s="369"/>
      <c r="H23" s="369"/>
      <c r="I23" s="369"/>
      <c r="J23" s="369"/>
      <c r="K23" s="369"/>
      <c r="L23" s="369"/>
      <c r="M23" s="369"/>
      <c r="N23" s="369"/>
      <c r="O23" s="369"/>
      <c r="P23" s="369"/>
      <c r="Q23" s="369"/>
      <c r="R23" s="369"/>
      <c r="S23" s="369"/>
      <c r="T23" s="369"/>
      <c r="U23" s="369"/>
      <c r="V23" s="369"/>
      <c r="W23" s="369"/>
      <c r="X23" s="369"/>
      <c r="Y23" s="369"/>
      <c r="Z23" s="369"/>
      <c r="AA23" s="369"/>
      <c r="AB23" s="369"/>
      <c r="AC23" s="369"/>
      <c r="AD23" s="369"/>
      <c r="AE23" s="369"/>
      <c r="AF23" s="369"/>
      <c r="AG23" s="369"/>
      <c r="AH23" s="369"/>
      <c r="AI23" s="369"/>
      <c r="AJ23" s="369"/>
      <c r="AK23" s="369"/>
      <c r="AL23" s="369"/>
      <c r="AM23" s="369"/>
      <c r="AN23" s="369"/>
      <c r="AO23" s="369"/>
      <c r="AP23" s="369"/>
      <c r="AQ23" s="271"/>
      <c r="AR23" s="271"/>
      <c r="AS23" s="271"/>
      <c r="AT23" s="271"/>
      <c r="AU23" s="271"/>
      <c r="AV23" s="271"/>
      <c r="AW23" s="271"/>
    </row>
    <row r="24" spans="1:73">
      <c r="C24" s="56" t="s">
        <v>239</v>
      </c>
      <c r="D24" s="389">
        <v>0</v>
      </c>
      <c r="E24" s="389">
        <v>0</v>
      </c>
      <c r="F24" s="389">
        <v>84628.551051859977</v>
      </c>
      <c r="G24" s="363">
        <v>80964.478160500003</v>
      </c>
      <c r="H24" s="363">
        <v>80163.787606780039</v>
      </c>
      <c r="I24" s="363">
        <v>78427.228258099989</v>
      </c>
      <c r="J24" s="363">
        <v>79596.816546680013</v>
      </c>
      <c r="K24" s="363">
        <v>74643.522217469974</v>
      </c>
      <c r="L24" s="363">
        <v>73690.52228279</v>
      </c>
      <c r="M24" s="363">
        <v>65037.089149950014</v>
      </c>
      <c r="N24" s="363">
        <v>66065.65082160999</v>
      </c>
      <c r="O24" s="363">
        <v>62456.564171579994</v>
      </c>
      <c r="P24" s="363">
        <v>61178.238400000002</v>
      </c>
      <c r="Q24" s="363">
        <v>60072.403415849985</v>
      </c>
      <c r="R24" s="363">
        <v>60415.141860359996</v>
      </c>
      <c r="S24" s="363">
        <v>56888.331496790022</v>
      </c>
      <c r="T24" s="363">
        <v>55531.242093560002</v>
      </c>
      <c r="U24" s="363">
        <v>55087.043217199993</v>
      </c>
      <c r="V24" s="363">
        <v>56259.377680950012</v>
      </c>
      <c r="W24" s="363">
        <v>53297.931394769999</v>
      </c>
      <c r="X24" s="363">
        <v>52238.067037660032</v>
      </c>
      <c r="Y24" s="363">
        <v>51957.072419150027</v>
      </c>
      <c r="Z24" s="363">
        <v>52494.93038308002</v>
      </c>
      <c r="AA24" s="363">
        <v>49868.3004</v>
      </c>
      <c r="AB24" s="363">
        <v>49520.084000000003</v>
      </c>
      <c r="AC24" s="363">
        <v>49224.566299999999</v>
      </c>
      <c r="AD24" s="363">
        <v>49929.513053729999</v>
      </c>
      <c r="AE24" s="363">
        <v>46274.229827689996</v>
      </c>
      <c r="AF24" s="363">
        <v>45028.056327619997</v>
      </c>
      <c r="AG24" s="363">
        <v>44005</v>
      </c>
      <c r="AH24" s="363">
        <v>44521.324846429998</v>
      </c>
      <c r="AI24" s="363">
        <v>42074.026094269997</v>
      </c>
      <c r="AJ24" s="363">
        <v>41486.75861615</v>
      </c>
      <c r="AK24" s="363">
        <v>41329.570274619997</v>
      </c>
      <c r="AL24" s="363">
        <v>41972.536518770001</v>
      </c>
      <c r="AM24" s="363">
        <v>39454.170983540003</v>
      </c>
      <c r="AN24" s="363">
        <v>39259.531217129996</v>
      </c>
      <c r="AO24" s="363">
        <v>39080.242545749999</v>
      </c>
      <c r="AP24" s="363">
        <v>39494.510194540002</v>
      </c>
      <c r="AQ24" s="271"/>
      <c r="AR24" s="271"/>
      <c r="AS24" s="271"/>
      <c r="AT24" s="271"/>
      <c r="AU24" s="271"/>
      <c r="AV24" s="271"/>
      <c r="AW24" s="271"/>
      <c r="AX24" s="271"/>
      <c r="AY24" s="271"/>
      <c r="AZ24" s="271"/>
      <c r="BA24" s="271"/>
      <c r="BB24" s="271"/>
      <c r="BC24" s="271"/>
      <c r="BD24" s="271"/>
      <c r="BE24" s="271"/>
      <c r="BF24" s="271"/>
      <c r="BG24" s="271"/>
      <c r="BH24" s="271"/>
      <c r="BI24" s="271"/>
      <c r="BJ24" s="271"/>
      <c r="BK24" s="271"/>
      <c r="BL24" s="271"/>
      <c r="BM24" s="271"/>
      <c r="BN24" s="271"/>
      <c r="BO24" s="271"/>
      <c r="BP24" s="271"/>
      <c r="BQ24" s="271"/>
      <c r="BR24" s="271"/>
      <c r="BS24" s="271"/>
      <c r="BT24" s="271"/>
      <c r="BU24" s="271"/>
    </row>
    <row r="25" spans="1:73">
      <c r="C25" s="335" t="s">
        <v>454</v>
      </c>
      <c r="D25" s="389">
        <v>0</v>
      </c>
      <c r="E25" s="389">
        <v>0</v>
      </c>
      <c r="F25" s="389">
        <v>13927.891305189945</v>
      </c>
      <c r="G25" s="365">
        <v>16644.807649329945</v>
      </c>
      <c r="H25" s="365">
        <v>15491.566209439989</v>
      </c>
      <c r="I25" s="365">
        <v>16472.861885570001</v>
      </c>
      <c r="J25" s="365">
        <v>13003.075937619993</v>
      </c>
      <c r="K25" s="365">
        <v>18312.902576819986</v>
      </c>
      <c r="L25" s="365">
        <v>16833.050003079996</v>
      </c>
      <c r="M25" s="365">
        <v>14836.348933400002</v>
      </c>
      <c r="N25" s="365">
        <v>14340.381155239995</v>
      </c>
      <c r="O25" s="365">
        <v>15658.534305809999</v>
      </c>
      <c r="P25" s="365">
        <v>15925.0813</v>
      </c>
      <c r="Q25" s="365">
        <v>16698.023217790007</v>
      </c>
      <c r="R25" s="365">
        <v>15729.634637670006</v>
      </c>
      <c r="S25" s="365">
        <v>18867.635417710015</v>
      </c>
      <c r="T25" s="365">
        <v>23730.195411539997</v>
      </c>
      <c r="U25" s="365">
        <v>24838.577395069999</v>
      </c>
      <c r="V25" s="365">
        <v>23920.037862050001</v>
      </c>
      <c r="W25" s="365">
        <v>24618.834553990007</v>
      </c>
      <c r="X25" s="365">
        <v>24328.383395219993</v>
      </c>
      <c r="Y25" s="365">
        <v>24002.791434069997</v>
      </c>
      <c r="Z25" s="365">
        <v>22979.441125219986</v>
      </c>
      <c r="AA25" s="365">
        <v>23458.684600000001</v>
      </c>
      <c r="AB25" s="365">
        <v>23331.642899999999</v>
      </c>
      <c r="AC25" s="365">
        <v>23066.785199999998</v>
      </c>
      <c r="AD25" s="365">
        <v>20952.613934389999</v>
      </c>
      <c r="AE25" s="365">
        <v>21623.651673929999</v>
      </c>
      <c r="AF25" s="365">
        <v>21998.162257849999</v>
      </c>
      <c r="AG25" s="365">
        <v>21502</v>
      </c>
      <c r="AH25" s="365">
        <v>20024.034476960001</v>
      </c>
      <c r="AI25" s="365">
        <v>21097.907228690001</v>
      </c>
      <c r="AJ25" s="365">
        <v>22250.895267420001</v>
      </c>
      <c r="AK25" s="365">
        <v>22303.027223140001</v>
      </c>
      <c r="AL25" s="365">
        <v>20182.073496659999</v>
      </c>
      <c r="AM25" s="365">
        <v>20458.15434623</v>
      </c>
      <c r="AN25" s="365">
        <v>18381.515786649994</v>
      </c>
      <c r="AO25" s="365">
        <v>17152.805345420002</v>
      </c>
      <c r="AP25" s="365">
        <v>15692.23689611</v>
      </c>
    </row>
    <row r="26" spans="1:73">
      <c r="C26" s="61" t="s">
        <v>455</v>
      </c>
      <c r="D26" s="603">
        <v>0</v>
      </c>
      <c r="E26" s="603">
        <v>0</v>
      </c>
      <c r="F26" s="603">
        <v>98556.44235704992</v>
      </c>
      <c r="G26" s="604">
        <v>97609.285809829948</v>
      </c>
      <c r="H26" s="604">
        <v>95655.353816220028</v>
      </c>
      <c r="I26" s="604">
        <v>94900.090143669993</v>
      </c>
      <c r="J26" s="604">
        <v>92599.892484300013</v>
      </c>
      <c r="K26" s="604">
        <v>92956.424794289953</v>
      </c>
      <c r="L26" s="604">
        <v>90523.572285870003</v>
      </c>
      <c r="M26" s="604">
        <v>79873.438083350018</v>
      </c>
      <c r="N26" s="604">
        <v>80406.03197684999</v>
      </c>
      <c r="O26" s="604">
        <v>78115.098477389998</v>
      </c>
      <c r="P26" s="604">
        <v>77103.319700000007</v>
      </c>
      <c r="Q26" s="604">
        <v>76770.426633639989</v>
      </c>
      <c r="R26" s="604">
        <v>76144.776498029998</v>
      </c>
      <c r="S26" s="604">
        <v>75755.966914500037</v>
      </c>
      <c r="T26" s="604">
        <v>79261.437505099995</v>
      </c>
      <c r="U26" s="604">
        <v>79925.620612269995</v>
      </c>
      <c r="V26" s="604">
        <v>80179.41554300001</v>
      </c>
      <c r="W26" s="604">
        <v>77916.765948760003</v>
      </c>
      <c r="X26" s="604">
        <v>76566.450432880025</v>
      </c>
      <c r="Y26" s="604">
        <v>75959.863853220028</v>
      </c>
      <c r="Z26" s="604">
        <v>75474.371508300013</v>
      </c>
      <c r="AA26" s="604">
        <v>73326.985000000001</v>
      </c>
      <c r="AB26" s="604">
        <v>72851.726900000009</v>
      </c>
      <c r="AC26" s="604">
        <v>72291.35149999999</v>
      </c>
      <c r="AD26" s="604">
        <v>70882.126988119999</v>
      </c>
      <c r="AE26" s="604">
        <v>67897.881501619995</v>
      </c>
      <c r="AF26" s="604">
        <v>67026.218585469993</v>
      </c>
      <c r="AG26" s="604">
        <v>65507</v>
      </c>
      <c r="AH26" s="604">
        <v>64545.359323390003</v>
      </c>
      <c r="AI26" s="604">
        <v>63171.933322960002</v>
      </c>
      <c r="AJ26" s="604">
        <v>63737.653883569998</v>
      </c>
      <c r="AK26" s="604">
        <v>63632.597497759998</v>
      </c>
      <c r="AL26" s="604">
        <v>62154.61001543</v>
      </c>
      <c r="AM26" s="604">
        <v>59912.325329769999</v>
      </c>
      <c r="AN26" s="604">
        <v>57641.04700377999</v>
      </c>
      <c r="AO26" s="604">
        <v>56233.047891170005</v>
      </c>
      <c r="AP26" s="604">
        <v>55186.747090650002</v>
      </c>
    </row>
    <row r="27" spans="1:73">
      <c r="AN27" s="360"/>
      <c r="AO27" s="360"/>
      <c r="AP27" s="360"/>
      <c r="AQ27" s="360"/>
      <c r="AR27" s="360"/>
      <c r="AS27" s="360"/>
      <c r="AT27" s="360"/>
      <c r="AU27" s="360"/>
      <c r="AV27" s="360"/>
      <c r="AW27" s="360"/>
      <c r="AX27" s="360"/>
      <c r="AY27" s="360"/>
      <c r="AZ27" s="360"/>
      <c r="BA27" s="360"/>
      <c r="BB27" s="360"/>
      <c r="BC27" s="360"/>
      <c r="BD27" s="360"/>
      <c r="BE27" s="360"/>
      <c r="BF27" s="360"/>
      <c r="BG27" s="360"/>
      <c r="BH27" s="360"/>
      <c r="BI27" s="360"/>
      <c r="BJ27" s="360"/>
      <c r="BK27" s="360"/>
      <c r="BL27" s="360"/>
      <c r="BM27" s="360"/>
      <c r="BN27" s="360"/>
      <c r="BO27" s="360"/>
      <c r="BP27" s="360"/>
      <c r="BQ27" s="360"/>
      <c r="BR27" s="360"/>
      <c r="BS27" s="360"/>
      <c r="BT27" s="360"/>
      <c r="BU27" s="360"/>
    </row>
    <row r="28" spans="1:73">
      <c r="A28" s="356"/>
      <c r="B28" s="356"/>
      <c r="C28" s="349"/>
      <c r="Y28" s="349"/>
      <c r="Z28" s="349"/>
      <c r="AA28" s="349"/>
      <c r="AI28" s="360"/>
      <c r="AJ28" s="360"/>
      <c r="AK28" s="360"/>
      <c r="AL28" s="360"/>
      <c r="AM28" s="271"/>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c r="BK28" s="271"/>
      <c r="BL28" s="271"/>
      <c r="BM28" s="271"/>
      <c r="BN28" s="271"/>
      <c r="BO28" s="271"/>
      <c r="BP28" s="271"/>
      <c r="BQ28" s="271"/>
      <c r="BR28" s="271"/>
      <c r="BS28" s="271"/>
      <c r="BT28" s="271"/>
      <c r="BU28" s="271"/>
    </row>
    <row r="29" spans="1:73" s="92" customFormat="1">
      <c r="C29" s="394" t="s">
        <v>456</v>
      </c>
      <c r="D29" s="387">
        <v>46387</v>
      </c>
      <c r="E29" s="387">
        <v>46295</v>
      </c>
      <c r="F29" s="387">
        <v>46203</v>
      </c>
      <c r="G29" s="484">
        <v>46112</v>
      </c>
      <c r="H29" s="484">
        <v>46022</v>
      </c>
      <c r="I29" s="484">
        <v>45930</v>
      </c>
      <c r="J29" s="484">
        <v>45838</v>
      </c>
      <c r="K29" s="484">
        <v>45747</v>
      </c>
      <c r="L29" s="484">
        <v>45657</v>
      </c>
      <c r="M29" s="484">
        <v>45565</v>
      </c>
      <c r="N29" s="484">
        <v>45473</v>
      </c>
      <c r="O29" s="484">
        <v>45382</v>
      </c>
      <c r="P29" s="484">
        <v>45291</v>
      </c>
      <c r="Q29" s="484">
        <v>45199</v>
      </c>
      <c r="R29" s="484">
        <v>45107</v>
      </c>
      <c r="S29" s="484">
        <v>45016</v>
      </c>
      <c r="T29" s="484">
        <v>44926</v>
      </c>
      <c r="U29" s="484">
        <v>44834</v>
      </c>
      <c r="V29" s="484">
        <v>44742</v>
      </c>
      <c r="W29" s="484">
        <v>44651</v>
      </c>
      <c r="X29" s="484">
        <v>44561</v>
      </c>
      <c r="Y29" s="484">
        <v>44469</v>
      </c>
      <c r="Z29" s="484">
        <v>44377</v>
      </c>
      <c r="AA29" s="484">
        <v>44286</v>
      </c>
      <c r="AB29" s="484">
        <v>44196</v>
      </c>
      <c r="AC29" s="484">
        <v>44104</v>
      </c>
      <c r="AD29" s="484">
        <v>44012</v>
      </c>
      <c r="AE29" s="484">
        <v>43921</v>
      </c>
      <c r="AF29" s="484">
        <v>43830</v>
      </c>
      <c r="AG29" s="484">
        <v>43738</v>
      </c>
      <c r="AH29" s="484">
        <v>43646</v>
      </c>
      <c r="AI29" s="484">
        <v>43555</v>
      </c>
      <c r="AJ29" s="484">
        <v>43465</v>
      </c>
      <c r="AK29" s="484">
        <v>43373</v>
      </c>
      <c r="AL29" s="484">
        <v>43281</v>
      </c>
      <c r="AM29" s="484">
        <v>43190</v>
      </c>
      <c r="AN29" s="484">
        <v>43100</v>
      </c>
      <c r="AO29" s="484">
        <v>43008</v>
      </c>
      <c r="AP29" s="484">
        <v>42916</v>
      </c>
      <c r="AQ29" s="486"/>
      <c r="AR29" s="486"/>
      <c r="AS29" s="486"/>
      <c r="AT29" s="486"/>
      <c r="AU29" s="486"/>
    </row>
    <row r="30" spans="1:73">
      <c r="C30" s="252" t="s">
        <v>445</v>
      </c>
      <c r="D30" s="388"/>
      <c r="E30" s="388"/>
      <c r="F30" s="388"/>
      <c r="G30" s="361"/>
      <c r="H30" s="361"/>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1"/>
      <c r="AL30" s="361"/>
      <c r="AM30" s="361"/>
      <c r="AN30" s="361"/>
      <c r="AO30" s="361"/>
      <c r="AP30" s="361"/>
      <c r="AQ30" s="271"/>
      <c r="AR30" s="271"/>
      <c r="AS30" s="271"/>
      <c r="AT30" s="271"/>
      <c r="AU30" s="271"/>
      <c r="AV30" s="271"/>
      <c r="AW30" s="271"/>
      <c r="AX30" s="271"/>
      <c r="AY30" s="271"/>
      <c r="AZ30" s="271"/>
      <c r="BA30" s="271"/>
      <c r="BB30" s="271"/>
      <c r="BC30" s="271"/>
      <c r="BD30" s="271"/>
      <c r="BE30" s="271"/>
      <c r="BF30" s="271"/>
      <c r="BG30" s="271"/>
      <c r="BH30" s="271"/>
      <c r="BI30" s="271"/>
      <c r="BJ30" s="271"/>
      <c r="BK30" s="271"/>
      <c r="BL30" s="271"/>
      <c r="BM30" s="271"/>
      <c r="BN30" s="271"/>
      <c r="BO30" s="271"/>
      <c r="BP30" s="271"/>
      <c r="BQ30" s="271"/>
      <c r="BR30" s="271"/>
      <c r="BS30" s="271"/>
      <c r="BT30" s="271"/>
      <c r="BU30" s="271"/>
    </row>
    <row r="31" spans="1:73">
      <c r="C31" s="29" t="s">
        <v>313</v>
      </c>
      <c r="D31" s="389">
        <v>0</v>
      </c>
      <c r="E31" s="389">
        <v>0</v>
      </c>
      <c r="F31" s="389">
        <v>983.93993152871144</v>
      </c>
      <c r="G31" s="362">
        <v>497.15904172269211</v>
      </c>
      <c r="H31" s="362">
        <v>2144.4180441145891</v>
      </c>
      <c r="I31" s="362">
        <v>1611.2082660871731</v>
      </c>
      <c r="J31" s="362">
        <v>1064.859722132672</v>
      </c>
      <c r="K31" s="362">
        <v>534.35995032664835</v>
      </c>
      <c r="L31" s="362">
        <v>1864.839532619387</v>
      </c>
      <c r="M31" s="362">
        <v>1369.2231054850095</v>
      </c>
      <c r="N31" s="362">
        <v>901.03294911126602</v>
      </c>
      <c r="O31" s="362">
        <v>450.3620350439208</v>
      </c>
      <c r="P31" s="362">
        <v>1644.58484</v>
      </c>
      <c r="Q31" s="362">
        <v>1186.1507036761673</v>
      </c>
      <c r="R31" s="362">
        <v>767.39185406671004</v>
      </c>
      <c r="S31" s="362">
        <v>388.28054237025259</v>
      </c>
      <c r="T31" s="362">
        <v>1255.4442801732146</v>
      </c>
      <c r="U31" s="362">
        <v>884.36162962879678</v>
      </c>
      <c r="V31" s="362">
        <v>560.1800190026438</v>
      </c>
      <c r="W31" s="362">
        <v>261.86906606900902</v>
      </c>
      <c r="X31" s="362">
        <v>936.66156570107023</v>
      </c>
      <c r="Y31" s="362">
        <v>685.5027838959187</v>
      </c>
      <c r="Z31" s="362">
        <v>456.24885759556179</v>
      </c>
      <c r="AA31" s="362">
        <v>226.14184</v>
      </c>
      <c r="AB31" s="362">
        <v>968.22901000000002</v>
      </c>
      <c r="AC31" s="362">
        <v>742.75847999999996</v>
      </c>
      <c r="AD31" s="362">
        <v>517.44399999999996</v>
      </c>
      <c r="AE31" s="362">
        <v>280.81051676190867</v>
      </c>
      <c r="AF31" s="362">
        <v>957.11902535642605</v>
      </c>
      <c r="AG31" s="362">
        <v>697</v>
      </c>
      <c r="AH31" s="362">
        <v>453.18140052085801</v>
      </c>
      <c r="AI31" s="362">
        <v>221.43117932023301</v>
      </c>
      <c r="AJ31" s="362">
        <v>839.33348423845598</v>
      </c>
      <c r="AK31" s="362">
        <v>615.38499138872101</v>
      </c>
      <c r="AL31" s="362">
        <v>384.38058519869702</v>
      </c>
      <c r="AM31" s="362">
        <v>181.07049518695399</v>
      </c>
      <c r="AN31" s="362">
        <v>751.29946303188797</v>
      </c>
      <c r="AO31" s="362">
        <v>559.46246111999994</v>
      </c>
      <c r="AP31" s="362">
        <v>366.67325998000001</v>
      </c>
      <c r="AQ31" s="271"/>
      <c r="AR31" s="271"/>
      <c r="AS31" s="271"/>
      <c r="AT31" s="271"/>
      <c r="AU31" s="271"/>
      <c r="AV31" s="271"/>
      <c r="AW31" s="271"/>
      <c r="AX31" s="271"/>
      <c r="AY31" s="271"/>
      <c r="AZ31" s="271"/>
      <c r="BA31" s="271"/>
      <c r="BB31" s="271"/>
      <c r="BC31" s="271"/>
      <c r="BD31" s="271"/>
      <c r="BE31" s="271"/>
      <c r="BF31" s="271"/>
      <c r="BG31" s="271"/>
      <c r="BH31" s="271"/>
      <c r="BI31" s="271"/>
      <c r="BJ31" s="271"/>
      <c r="BK31" s="271"/>
      <c r="BL31" s="271"/>
      <c r="BM31" s="271"/>
      <c r="BN31" s="271"/>
      <c r="BO31" s="271"/>
      <c r="BP31" s="271"/>
      <c r="BQ31" s="271"/>
      <c r="BR31" s="271"/>
      <c r="BS31" s="271"/>
      <c r="BT31" s="271"/>
      <c r="BU31" s="271"/>
    </row>
    <row r="32" spans="1:73">
      <c r="C32" s="29" t="s">
        <v>446</v>
      </c>
      <c r="D32" s="389">
        <v>0</v>
      </c>
      <c r="E32" s="389">
        <v>0</v>
      </c>
      <c r="F32" s="389">
        <v>142.24850932970699</v>
      </c>
      <c r="G32" s="362">
        <v>72.96225346259294</v>
      </c>
      <c r="H32" s="362">
        <v>254.80195785522076</v>
      </c>
      <c r="I32" s="362">
        <v>185.6848916443671</v>
      </c>
      <c r="J32" s="362">
        <v>125.37868566150833</v>
      </c>
      <c r="K32" s="362">
        <v>63.265216684459581</v>
      </c>
      <c r="L32" s="362">
        <v>200.28500802724537</v>
      </c>
      <c r="M32" s="362">
        <v>154.97555661199078</v>
      </c>
      <c r="N32" s="362">
        <v>102.24441549825048</v>
      </c>
      <c r="O32" s="362">
        <v>51.880961341527851</v>
      </c>
      <c r="P32" s="362">
        <v>207.88212999999999</v>
      </c>
      <c r="Q32" s="362">
        <v>167.7744684140583</v>
      </c>
      <c r="R32" s="362">
        <v>114.03734508014597</v>
      </c>
      <c r="S32" s="362">
        <v>57.587567438217341</v>
      </c>
      <c r="T32" s="362">
        <v>214.89898808721813</v>
      </c>
      <c r="U32" s="362">
        <v>155.45054579707033</v>
      </c>
      <c r="V32" s="362">
        <v>106.0417646593704</v>
      </c>
      <c r="W32" s="362">
        <v>57.484575230958626</v>
      </c>
      <c r="X32" s="362">
        <v>190.32033700862803</v>
      </c>
      <c r="Y32" s="362">
        <v>135.52644895788038</v>
      </c>
      <c r="Z32" s="362">
        <v>90.416660254176136</v>
      </c>
      <c r="AA32" s="362">
        <v>44.121600000000001</v>
      </c>
      <c r="AB32" s="362">
        <v>184.99247</v>
      </c>
      <c r="AC32" s="362">
        <v>132.7244</v>
      </c>
      <c r="AD32" s="362">
        <v>121.79500000000002</v>
      </c>
      <c r="AE32" s="362">
        <v>68.332838227474426</v>
      </c>
      <c r="AF32" s="362">
        <v>227.87906267173301</v>
      </c>
      <c r="AG32" s="362">
        <v>173</v>
      </c>
      <c r="AH32" s="362">
        <v>109.716058733507</v>
      </c>
      <c r="AI32" s="362">
        <v>57.626421048677898</v>
      </c>
      <c r="AJ32" s="362">
        <v>192.75397145447101</v>
      </c>
      <c r="AK32" s="362">
        <v>144.45823770653001</v>
      </c>
      <c r="AL32" s="362">
        <v>96.805720859554796</v>
      </c>
      <c r="AM32" s="362">
        <v>49.176043305025601</v>
      </c>
      <c r="AN32" s="362">
        <v>216.01723735192016</v>
      </c>
      <c r="AO32" s="362">
        <v>97.904624580000004</v>
      </c>
      <c r="AP32" s="362">
        <v>73.040019079999894</v>
      </c>
      <c r="AQ32" s="271"/>
      <c r="AR32" s="271"/>
      <c r="AS32" s="271"/>
      <c r="AT32" s="271"/>
      <c r="AU32" s="271"/>
      <c r="AV32" s="271"/>
      <c r="AW32" s="271"/>
      <c r="AX32" s="271"/>
      <c r="AY32" s="271"/>
      <c r="AZ32" s="271"/>
      <c r="BA32" s="271"/>
      <c r="BB32" s="271"/>
      <c r="BC32" s="271"/>
      <c r="BD32" s="271"/>
      <c r="BE32" s="271"/>
      <c r="BF32" s="271"/>
      <c r="BG32" s="271"/>
      <c r="BH32" s="271"/>
      <c r="BI32" s="271"/>
      <c r="BJ32" s="271"/>
      <c r="BK32" s="271"/>
      <c r="BL32" s="271"/>
      <c r="BM32" s="271"/>
      <c r="BN32" s="271"/>
      <c r="BO32" s="271"/>
      <c r="BP32" s="271"/>
      <c r="BQ32" s="271"/>
      <c r="BR32" s="271"/>
      <c r="BS32" s="271"/>
      <c r="BT32" s="271"/>
      <c r="BU32" s="271"/>
    </row>
    <row r="33" spans="1:73">
      <c r="C33" s="29" t="s">
        <v>321</v>
      </c>
      <c r="D33" s="389">
        <v>0</v>
      </c>
      <c r="E33" s="389">
        <v>0</v>
      </c>
      <c r="F33" s="389">
        <v>26.401341229999986</v>
      </c>
      <c r="G33" s="362">
        <v>13.234897189999955</v>
      </c>
      <c r="H33" s="362">
        <v>56.703580520000116</v>
      </c>
      <c r="I33" s="362">
        <v>42.82660790000002</v>
      </c>
      <c r="J33" s="362">
        <v>29.103931040000248</v>
      </c>
      <c r="K33" s="362">
        <v>14.242700740000034</v>
      </c>
      <c r="L33" s="362">
        <v>65.717085680000224</v>
      </c>
      <c r="M33" s="362">
        <v>50.57869595999987</v>
      </c>
      <c r="N33" s="362">
        <v>33.404472850000062</v>
      </c>
      <c r="O33" s="362">
        <v>17.044440979999958</v>
      </c>
      <c r="P33" s="362">
        <v>59.738340000000001</v>
      </c>
      <c r="Q33" s="362">
        <v>44.391551879999973</v>
      </c>
      <c r="R33" s="362">
        <v>32.337022850000096</v>
      </c>
      <c r="S33" s="362">
        <v>19.692499360000003</v>
      </c>
      <c r="T33" s="362">
        <v>51.435919740000223</v>
      </c>
      <c r="U33" s="362">
        <v>31.295737950000003</v>
      </c>
      <c r="V33" s="362">
        <v>26.712761500000102</v>
      </c>
      <c r="W33" s="362">
        <v>12.933710789999978</v>
      </c>
      <c r="X33" s="362">
        <v>57.79878229000014</v>
      </c>
      <c r="Y33" s="362">
        <v>44.50616487000007</v>
      </c>
      <c r="Z33" s="362">
        <v>28.959385059999917</v>
      </c>
      <c r="AA33" s="362">
        <v>14.70046</v>
      </c>
      <c r="AB33" s="362">
        <v>57.679250000000003</v>
      </c>
      <c r="AC33" s="362">
        <v>42.819659999999999</v>
      </c>
      <c r="AD33" s="362">
        <v>3.0000000000000001E-3</v>
      </c>
      <c r="AE33" s="362">
        <v>3.0000000000000001E-3</v>
      </c>
      <c r="AF33" s="362">
        <v>0</v>
      </c>
      <c r="AG33" s="362">
        <v>0</v>
      </c>
      <c r="AH33" s="362">
        <v>3.0000000000000001E-3</v>
      </c>
      <c r="AI33" s="362">
        <v>3.0000000000000001E-3</v>
      </c>
      <c r="AJ33" s="362">
        <v>0</v>
      </c>
      <c r="AK33" s="362">
        <v>3.0000000000000001E-6</v>
      </c>
      <c r="AL33" s="362">
        <v>0</v>
      </c>
      <c r="AM33" s="362">
        <v>2.9999999999999997E-4</v>
      </c>
      <c r="AN33" s="362">
        <v>3.0000000000000001E-3</v>
      </c>
      <c r="AO33" s="362">
        <v>0</v>
      </c>
      <c r="AP33" s="362">
        <v>0</v>
      </c>
      <c r="AQ33" s="271"/>
      <c r="AR33" s="271"/>
      <c r="AS33" s="271"/>
      <c r="AT33" s="271"/>
      <c r="AU33" s="271"/>
      <c r="AV33" s="271"/>
      <c r="AX33" s="271"/>
      <c r="AY33" s="271"/>
      <c r="AZ33" s="271"/>
      <c r="BA33" s="271"/>
      <c r="BB33" s="271"/>
      <c r="BC33" s="271"/>
      <c r="BD33" s="271"/>
      <c r="BE33" s="271"/>
      <c r="BF33" s="271"/>
      <c r="BG33" s="271"/>
      <c r="BH33" s="271"/>
      <c r="BJ33" s="271"/>
      <c r="BK33" s="271"/>
      <c r="BL33" s="271"/>
      <c r="BM33" s="271"/>
      <c r="BN33" s="271"/>
      <c r="BO33" s="271"/>
      <c r="BQ33" s="271"/>
      <c r="BT33" s="271"/>
      <c r="BU33" s="271"/>
    </row>
    <row r="34" spans="1:73">
      <c r="C34" s="52" t="s">
        <v>213</v>
      </c>
      <c r="D34" s="390">
        <v>0</v>
      </c>
      <c r="E34" s="390">
        <v>0</v>
      </c>
      <c r="F34" s="390">
        <v>364.81766446499313</v>
      </c>
      <c r="G34" s="364">
        <v>192.22464817369814</v>
      </c>
      <c r="H34" s="364">
        <v>713.25125332148787</v>
      </c>
      <c r="I34" s="364">
        <v>519.06678343397232</v>
      </c>
      <c r="J34" s="364">
        <v>353.52181433213258</v>
      </c>
      <c r="K34" s="364">
        <v>171.63928895631278</v>
      </c>
      <c r="L34" s="364">
        <v>614.04340095506961</v>
      </c>
      <c r="M34" s="364">
        <v>437.68342480441947</v>
      </c>
      <c r="N34" s="364">
        <v>287.7109723832919</v>
      </c>
      <c r="O34" s="364">
        <v>141.81757433641539</v>
      </c>
      <c r="P34" s="364">
        <v>526.29435999999998</v>
      </c>
      <c r="Q34" s="364">
        <v>379.38818116083144</v>
      </c>
      <c r="R34" s="364">
        <v>254.37102907394134</v>
      </c>
      <c r="S34" s="364">
        <v>125.89140091395993</v>
      </c>
      <c r="T34" s="364">
        <v>489.58430220116907</v>
      </c>
      <c r="U34" s="364">
        <v>307.0612080949478</v>
      </c>
      <c r="V34" s="364">
        <v>239.68871380729695</v>
      </c>
      <c r="W34" s="364">
        <v>121.26759839093971</v>
      </c>
      <c r="X34" s="364">
        <v>456.08829041125938</v>
      </c>
      <c r="Y34" s="364">
        <v>332.95874747276991</v>
      </c>
      <c r="Z34" s="364">
        <v>222.59600728762953</v>
      </c>
      <c r="AA34" s="364">
        <v>111.92140000000001</v>
      </c>
      <c r="AB34" s="364">
        <v>432.27568000000002</v>
      </c>
      <c r="AC34" s="364">
        <v>319.98788999999999</v>
      </c>
      <c r="AD34" s="364">
        <v>216.00600000000003</v>
      </c>
      <c r="AE34" s="364">
        <v>108.70877629689247</v>
      </c>
      <c r="AF34" s="364">
        <v>429.35690659083201</v>
      </c>
      <c r="AG34" s="364">
        <v>317</v>
      </c>
      <c r="AH34" s="364">
        <v>214.04283199643001</v>
      </c>
      <c r="AI34" s="364">
        <v>105.38096194798401</v>
      </c>
      <c r="AJ34" s="364">
        <v>403.14513325427498</v>
      </c>
      <c r="AK34" s="364">
        <v>289.08581669373001</v>
      </c>
      <c r="AL34" s="364">
        <v>195.60362449779899</v>
      </c>
      <c r="AM34" s="364">
        <v>96.177693360369801</v>
      </c>
      <c r="AN34" s="364">
        <v>398.56239637338081</v>
      </c>
      <c r="AO34" s="364">
        <v>187.14899588</v>
      </c>
      <c r="AP34" s="364">
        <v>130.55478564000001</v>
      </c>
      <c r="AQ34" s="271"/>
      <c r="AR34" s="271"/>
      <c r="AS34" s="271"/>
      <c r="AT34" s="271"/>
      <c r="AU34" s="271"/>
      <c r="AV34" s="271"/>
      <c r="AW34" s="271"/>
    </row>
    <row r="35" spans="1:73">
      <c r="C35" s="252" t="s">
        <v>447</v>
      </c>
      <c r="D35" s="391">
        <v>0</v>
      </c>
      <c r="E35" s="391">
        <v>0</v>
      </c>
      <c r="F35" s="391">
        <v>787.7721176234254</v>
      </c>
      <c r="G35" s="366">
        <v>391.13154420158685</v>
      </c>
      <c r="H35" s="366">
        <v>1742.6723291683222</v>
      </c>
      <c r="I35" s="366">
        <v>1320.6529821975678</v>
      </c>
      <c r="J35" s="366">
        <v>865.8205245020481</v>
      </c>
      <c r="K35" s="366">
        <v>440.22857879479517</v>
      </c>
      <c r="L35" s="366">
        <v>1516.7982253715631</v>
      </c>
      <c r="M35" s="366">
        <v>1137.0939332525804</v>
      </c>
      <c r="N35" s="366">
        <v>748.97086507622475</v>
      </c>
      <c r="O35" s="366">
        <v>377.46986302903315</v>
      </c>
      <c r="P35" s="366">
        <v>1385.91095</v>
      </c>
      <c r="Q35" s="366">
        <v>1018.928542809394</v>
      </c>
      <c r="R35" s="366">
        <v>659.3951929229147</v>
      </c>
      <c r="S35" s="366">
        <v>339.66920825450995</v>
      </c>
      <c r="T35" s="366">
        <v>1032.1948857992638</v>
      </c>
      <c r="U35" s="366">
        <v>720.72350515660094</v>
      </c>
      <c r="V35" s="366">
        <v>453.24573444097632</v>
      </c>
      <c r="W35" s="366">
        <v>211.01975369902789</v>
      </c>
      <c r="X35" s="366">
        <v>728.69239458843913</v>
      </c>
      <c r="Y35" s="366">
        <v>532.57665025102915</v>
      </c>
      <c r="Z35" s="366">
        <v>353.02889562210839</v>
      </c>
      <c r="AA35" s="366">
        <v>173.04250000000002</v>
      </c>
      <c r="AB35" s="366">
        <v>778.62504999999987</v>
      </c>
      <c r="AC35" s="366">
        <v>598.31465000000003</v>
      </c>
      <c r="AD35" s="366">
        <v>423.23600000000005</v>
      </c>
      <c r="AE35" s="366">
        <v>240.43757869249063</v>
      </c>
      <c r="AF35" s="366">
        <v>755.64118143732708</v>
      </c>
      <c r="AG35" s="366">
        <v>553</v>
      </c>
      <c r="AH35" s="366">
        <v>348.85762725793506</v>
      </c>
      <c r="AI35" s="366">
        <v>173.67663842092691</v>
      </c>
      <c r="AJ35" s="366">
        <v>628.94232243865213</v>
      </c>
      <c r="AK35" s="366">
        <v>470.75741540152097</v>
      </c>
      <c r="AL35" s="366">
        <v>285.58268156045284</v>
      </c>
      <c r="AM35" s="366">
        <v>134.06914513160982</v>
      </c>
      <c r="AN35" s="366">
        <v>568.75730401042733</v>
      </c>
      <c r="AO35" s="366">
        <v>470.21808981999993</v>
      </c>
      <c r="AP35" s="366">
        <v>309.1584934199999</v>
      </c>
    </row>
    <row r="36" spans="1:73">
      <c r="C36" s="158" t="s">
        <v>448</v>
      </c>
      <c r="D36" s="390">
        <v>0</v>
      </c>
      <c r="E36" s="390">
        <v>0</v>
      </c>
      <c r="F36" s="390">
        <v>59.058514700000003</v>
      </c>
      <c r="G36" s="364">
        <v>17.021497780000004</v>
      </c>
      <c r="H36" s="364">
        <v>268.71654989999996</v>
      </c>
      <c r="I36" s="364">
        <v>147.4301217</v>
      </c>
      <c r="J36" s="364">
        <v>48.307790129999979</v>
      </c>
      <c r="K36" s="364">
        <v>46.975137789999998</v>
      </c>
      <c r="L36" s="364">
        <v>235.14511254999999</v>
      </c>
      <c r="M36" s="364">
        <v>131.03519469</v>
      </c>
      <c r="N36" s="364">
        <v>39.933049980000014</v>
      </c>
      <c r="O36" s="364">
        <v>14.993386900000004</v>
      </c>
      <c r="P36" s="364">
        <v>222.80833000000001</v>
      </c>
      <c r="Q36" s="364">
        <v>192.30453620999995</v>
      </c>
      <c r="R36" s="364">
        <v>100.86357057999997</v>
      </c>
      <c r="S36" s="364">
        <v>32.116173319999987</v>
      </c>
      <c r="T36" s="364">
        <v>41.267705880000008</v>
      </c>
      <c r="U36" s="364">
        <v>-14.462994129999997</v>
      </c>
      <c r="V36" s="364">
        <v>-30.864797159999984</v>
      </c>
      <c r="W36" s="364">
        <v>6.7649347000000013</v>
      </c>
      <c r="X36" s="364">
        <v>-3.5557428500000023</v>
      </c>
      <c r="Y36" s="364">
        <v>-28.647300950000002</v>
      </c>
      <c r="Z36" s="364">
        <v>-12.381802460000003</v>
      </c>
      <c r="AA36" s="364">
        <v>-20.021529999999998</v>
      </c>
      <c r="AB36" s="364">
        <v>215.7577</v>
      </c>
      <c r="AC36" s="364">
        <v>237.65066999999999</v>
      </c>
      <c r="AD36" s="364">
        <v>201.99483927999995</v>
      </c>
      <c r="AE36" s="364">
        <v>114.27322676999998</v>
      </c>
      <c r="AF36" s="364">
        <v>-12.75575881</v>
      </c>
      <c r="AG36" s="364">
        <v>-22</v>
      </c>
      <c r="AH36" s="364">
        <v>-33.395675939999997</v>
      </c>
      <c r="AI36" s="364">
        <v>-36.0884255</v>
      </c>
      <c r="AJ36" s="364">
        <v>8.3298348900000008</v>
      </c>
      <c r="AK36" s="364">
        <v>3.2276950000000002</v>
      </c>
      <c r="AL36" s="364">
        <v>2.9086504799999999</v>
      </c>
      <c r="AM36" s="364">
        <v>-1.88803389</v>
      </c>
      <c r="AN36" s="364">
        <v>-53.530956379999999</v>
      </c>
      <c r="AO36" s="364">
        <v>-29.909324739999999</v>
      </c>
      <c r="AP36" s="364">
        <v>-31.309438409999998</v>
      </c>
      <c r="AQ36" s="271"/>
      <c r="AR36" s="271"/>
      <c r="AS36" s="271"/>
      <c r="AT36" s="271"/>
      <c r="AU36" s="271"/>
      <c r="AV36" s="271"/>
      <c r="AW36" s="271"/>
    </row>
    <row r="37" spans="1:73">
      <c r="C37" s="359" t="s">
        <v>326</v>
      </c>
      <c r="D37" s="391">
        <v>0</v>
      </c>
      <c r="E37" s="391">
        <v>0</v>
      </c>
      <c r="F37" s="391">
        <v>728.71360292342536</v>
      </c>
      <c r="G37" s="366">
        <v>374.11004642158684</v>
      </c>
      <c r="H37" s="366">
        <v>1473.9557792683222</v>
      </c>
      <c r="I37" s="366">
        <v>1173.2228604975678</v>
      </c>
      <c r="J37" s="366">
        <v>817.51273437204816</v>
      </c>
      <c r="K37" s="366">
        <v>393.25344100479515</v>
      </c>
      <c r="L37" s="366">
        <v>1281.6531128215631</v>
      </c>
      <c r="M37" s="366">
        <v>1006.0587385625804</v>
      </c>
      <c r="N37" s="366">
        <v>709.03781509622479</v>
      </c>
      <c r="O37" s="366">
        <v>362.47647612903313</v>
      </c>
      <c r="P37" s="366">
        <v>1163.1026199999999</v>
      </c>
      <c r="Q37" s="366">
        <v>826.62400659939408</v>
      </c>
      <c r="R37" s="366">
        <v>558.53162234291472</v>
      </c>
      <c r="S37" s="366">
        <v>307.55303493450998</v>
      </c>
      <c r="T37" s="366">
        <v>990.92717991926384</v>
      </c>
      <c r="U37" s="366">
        <v>735.18649928660091</v>
      </c>
      <c r="V37" s="366">
        <v>484.11053160097629</v>
      </c>
      <c r="W37" s="366">
        <v>204.25481899902789</v>
      </c>
      <c r="X37" s="366">
        <v>732.24813743843913</v>
      </c>
      <c r="Y37" s="366">
        <v>561.22395120102919</v>
      </c>
      <c r="Z37" s="366">
        <v>365.41069808210841</v>
      </c>
      <c r="AA37" s="366">
        <v>193.06403</v>
      </c>
      <c r="AB37" s="366">
        <v>562.86734999999987</v>
      </c>
      <c r="AC37" s="366">
        <v>360.66398000000004</v>
      </c>
      <c r="AD37" s="366">
        <v>221.2411607200001</v>
      </c>
      <c r="AE37" s="366">
        <v>126.16435192249065</v>
      </c>
      <c r="AF37" s="366">
        <v>768.39694024732705</v>
      </c>
      <c r="AG37" s="366">
        <v>575</v>
      </c>
      <c r="AH37" s="366">
        <v>382.25330319793505</v>
      </c>
      <c r="AI37" s="366">
        <v>209.76506392092691</v>
      </c>
      <c r="AJ37" s="366">
        <v>620.6124875486521</v>
      </c>
      <c r="AK37" s="366">
        <v>467.52972040152099</v>
      </c>
      <c r="AL37" s="366">
        <v>282.67403108045283</v>
      </c>
      <c r="AM37" s="366">
        <v>135.95717902160982</v>
      </c>
      <c r="AN37" s="366">
        <v>622.28826039042735</v>
      </c>
      <c r="AO37" s="366">
        <v>500.12741455999992</v>
      </c>
      <c r="AP37" s="366">
        <v>340.46793182999988</v>
      </c>
      <c r="AQ37" s="271"/>
      <c r="AR37" s="271"/>
      <c r="AS37" s="271"/>
      <c r="AT37" s="271"/>
      <c r="AU37" s="271"/>
      <c r="AV37" s="271"/>
      <c r="AW37" s="271"/>
      <c r="AX37" s="271"/>
      <c r="AY37" s="271"/>
      <c r="AZ37" s="271"/>
      <c r="BA37" s="271"/>
      <c r="BB37" s="271"/>
      <c r="BC37" s="271"/>
      <c r="BD37" s="271"/>
      <c r="BE37" s="271"/>
      <c r="BF37" s="271"/>
      <c r="BG37" s="271"/>
      <c r="BH37" s="271"/>
      <c r="BI37" s="271"/>
      <c r="BJ37" s="271"/>
      <c r="BK37" s="271"/>
      <c r="BL37" s="271"/>
      <c r="BM37" s="271"/>
      <c r="BN37" s="271"/>
      <c r="BO37" s="271"/>
      <c r="BP37" s="271"/>
      <c r="BQ37" s="271"/>
      <c r="BR37" s="271"/>
      <c r="BS37" s="271"/>
      <c r="BT37" s="271"/>
      <c r="BU37" s="271"/>
    </row>
    <row r="38" spans="1:73">
      <c r="C38" s="358" t="s">
        <v>327</v>
      </c>
      <c r="D38" s="392">
        <v>0</v>
      </c>
      <c r="E38" s="392">
        <v>0</v>
      </c>
      <c r="F38" s="392">
        <v>175.37763799980218</v>
      </c>
      <c r="G38" s="367">
        <v>89.957864987416215</v>
      </c>
      <c r="H38" s="367">
        <v>354.9722647348255</v>
      </c>
      <c r="I38" s="367">
        <v>283.0077218558402</v>
      </c>
      <c r="J38" s="367">
        <v>197.50527887841207</v>
      </c>
      <c r="K38" s="367">
        <v>94.870377466234061</v>
      </c>
      <c r="L38" s="367">
        <v>366.81593674684177</v>
      </c>
      <c r="M38" s="367">
        <v>243.17606134769682</v>
      </c>
      <c r="N38" s="367">
        <v>171.6905023697116</v>
      </c>
      <c r="O38" s="367">
        <v>87.83089625006707</v>
      </c>
      <c r="P38" s="367">
        <v>282.51970999999998</v>
      </c>
      <c r="Q38" s="367">
        <v>200.48086079047994</v>
      </c>
      <c r="R38" s="367">
        <v>135.53857109531637</v>
      </c>
      <c r="S38" s="367">
        <v>76.081137221127506</v>
      </c>
      <c r="T38" s="367">
        <v>240.41559526033944</v>
      </c>
      <c r="U38" s="367">
        <v>178.17952890126219</v>
      </c>
      <c r="V38" s="367">
        <v>117.20348061425059</v>
      </c>
      <c r="W38" s="367">
        <v>49.037760381128159</v>
      </c>
      <c r="X38" s="367">
        <v>175.55011982700756</v>
      </c>
      <c r="Y38" s="367">
        <v>134.68972114654787</v>
      </c>
      <c r="Z38" s="367">
        <v>86.685427122461093</v>
      </c>
      <c r="AA38" s="367">
        <v>46.393999999999998</v>
      </c>
      <c r="AB38" s="367">
        <v>130.55500000000001</v>
      </c>
      <c r="AC38" s="367">
        <v>84.72</v>
      </c>
      <c r="AD38" s="367">
        <v>18.406039024660483</v>
      </c>
      <c r="AE38" s="367">
        <v>-15.011720690154474</v>
      </c>
      <c r="AF38" s="367">
        <v>127.14731304296471</v>
      </c>
      <c r="AG38" s="367">
        <v>81</v>
      </c>
      <c r="AH38" s="367">
        <v>95.563325799483763</v>
      </c>
      <c r="AI38" s="367">
        <v>52.441265980231726</v>
      </c>
      <c r="AJ38" s="367">
        <v>155.15312188716302</v>
      </c>
      <c r="AK38" s="367">
        <v>116.88243010038025</v>
      </c>
      <c r="AL38" s="367">
        <v>70.668507770113209</v>
      </c>
      <c r="AM38" s="367">
        <v>33.989294755402454</v>
      </c>
      <c r="AN38" s="367">
        <v>155.57206509760684</v>
      </c>
      <c r="AO38" s="367">
        <v>125.03185363999998</v>
      </c>
      <c r="AP38" s="367">
        <v>85.116982957499971</v>
      </c>
    </row>
    <row r="39" spans="1:73">
      <c r="C39" s="600" t="s">
        <v>449</v>
      </c>
      <c r="D39" s="601">
        <v>0</v>
      </c>
      <c r="E39" s="601">
        <v>0</v>
      </c>
      <c r="F39" s="601">
        <v>553.33596492362312</v>
      </c>
      <c r="G39" s="602">
        <v>284.15218143417064</v>
      </c>
      <c r="H39" s="602">
        <v>1118.9835145334966</v>
      </c>
      <c r="I39" s="602">
        <v>890.21513864172766</v>
      </c>
      <c r="J39" s="602">
        <v>620.00745549363614</v>
      </c>
      <c r="K39" s="602">
        <v>298.38306353856109</v>
      </c>
      <c r="L39" s="602">
        <v>914.83717607472136</v>
      </c>
      <c r="M39" s="602">
        <v>762.88267721488364</v>
      </c>
      <c r="N39" s="602">
        <v>537.34731272651322</v>
      </c>
      <c r="O39" s="602">
        <v>274.64557987896603</v>
      </c>
      <c r="P39" s="602">
        <v>880.58290999999986</v>
      </c>
      <c r="Q39" s="602">
        <v>626.14314580891414</v>
      </c>
      <c r="R39" s="602">
        <v>422.99305124759837</v>
      </c>
      <c r="S39" s="602">
        <v>231.47189771338248</v>
      </c>
      <c r="T39" s="602">
        <v>750.51158465892445</v>
      </c>
      <c r="U39" s="602">
        <v>557.00697038533872</v>
      </c>
      <c r="V39" s="602">
        <v>366.90705098672572</v>
      </c>
      <c r="W39" s="602">
        <v>155.21705861789974</v>
      </c>
      <c r="X39" s="602">
        <v>556.69801761143162</v>
      </c>
      <c r="Y39" s="602">
        <v>426.53423005448133</v>
      </c>
      <c r="Z39" s="602">
        <v>278.72527095964733</v>
      </c>
      <c r="AA39" s="602">
        <v>146.67003</v>
      </c>
      <c r="AB39" s="602">
        <v>432.31234999999987</v>
      </c>
      <c r="AC39" s="602">
        <v>275.94398000000001</v>
      </c>
      <c r="AD39" s="602">
        <v>202.83512169533961</v>
      </c>
      <c r="AE39" s="602">
        <v>141.17607261264513</v>
      </c>
      <c r="AF39" s="602">
        <v>641.24962720436235</v>
      </c>
      <c r="AG39" s="602">
        <v>494</v>
      </c>
      <c r="AH39" s="602">
        <v>286.68997739845128</v>
      </c>
      <c r="AI39" s="602">
        <v>157.32379794069519</v>
      </c>
      <c r="AJ39" s="602">
        <v>465.45936566148907</v>
      </c>
      <c r="AK39" s="602">
        <v>350.64729030114074</v>
      </c>
      <c r="AL39" s="602">
        <v>212.00552331033964</v>
      </c>
      <c r="AM39" s="602">
        <v>101.96788426620736</v>
      </c>
      <c r="AN39" s="602">
        <v>466.71619529282054</v>
      </c>
      <c r="AO39" s="602">
        <v>375.09556091999991</v>
      </c>
      <c r="AP39" s="602">
        <v>255.35094887249991</v>
      </c>
    </row>
    <row r="40" spans="1:73">
      <c r="C40" s="372" t="s">
        <v>457</v>
      </c>
      <c r="D40" s="391"/>
      <c r="E40" s="391"/>
      <c r="F40" s="391"/>
      <c r="G40" s="368"/>
      <c r="H40" s="368"/>
      <c r="I40" s="368"/>
      <c r="J40" s="368"/>
      <c r="K40" s="368"/>
      <c r="L40" s="368"/>
      <c r="M40" s="368"/>
      <c r="N40" s="368"/>
      <c r="O40" s="368"/>
      <c r="P40" s="368"/>
      <c r="Q40" s="368"/>
      <c r="R40" s="368"/>
      <c r="S40" s="368"/>
      <c r="T40" s="368"/>
      <c r="U40" s="368"/>
      <c r="V40" s="368"/>
      <c r="W40" s="368"/>
      <c r="X40" s="368"/>
      <c r="Y40" s="368"/>
      <c r="Z40" s="368"/>
      <c r="AA40" s="368"/>
      <c r="AB40" s="368"/>
      <c r="AC40" s="368"/>
      <c r="AD40" s="368"/>
      <c r="AE40" s="368"/>
      <c r="AF40" s="368"/>
      <c r="AG40" s="368"/>
      <c r="AH40" s="368"/>
      <c r="AI40" s="368"/>
      <c r="AJ40" s="368"/>
      <c r="AK40" s="368"/>
      <c r="AL40" s="368"/>
      <c r="AM40" s="368"/>
      <c r="AN40" s="368"/>
      <c r="AO40" s="368"/>
      <c r="AP40" s="368"/>
    </row>
    <row r="41" spans="1:73">
      <c r="C41" s="357"/>
      <c r="D41" s="391"/>
      <c r="E41" s="391"/>
      <c r="F41" s="391"/>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366"/>
      <c r="AN41" s="366"/>
      <c r="AO41" s="366"/>
      <c r="AP41" s="366"/>
    </row>
    <row r="42" spans="1:73">
      <c r="C42" s="252" t="s">
        <v>41</v>
      </c>
      <c r="D42" s="393"/>
      <c r="E42" s="393"/>
      <c r="F42" s="393"/>
      <c r="G42" s="369"/>
      <c r="H42" s="369"/>
      <c r="I42" s="369"/>
      <c r="J42" s="369"/>
      <c r="K42" s="369"/>
      <c r="L42" s="369"/>
      <c r="M42" s="369"/>
      <c r="N42" s="369"/>
      <c r="O42" s="369"/>
      <c r="P42" s="369"/>
      <c r="Q42" s="369"/>
      <c r="R42" s="369"/>
      <c r="S42" s="369"/>
      <c r="T42" s="369"/>
      <c r="U42" s="369"/>
      <c r="V42" s="369"/>
      <c r="W42" s="369"/>
      <c r="X42" s="369"/>
      <c r="Y42" s="369"/>
      <c r="Z42" s="369"/>
      <c r="AA42" s="369"/>
      <c r="AB42" s="369"/>
      <c r="AC42" s="369"/>
      <c r="AD42" s="369"/>
      <c r="AE42" s="369"/>
      <c r="AF42" s="369"/>
      <c r="AG42" s="369"/>
      <c r="AH42" s="369"/>
      <c r="AI42" s="369"/>
      <c r="AJ42" s="369"/>
      <c r="AK42" s="369"/>
      <c r="AL42" s="369"/>
      <c r="AM42" s="369"/>
      <c r="AN42" s="369"/>
      <c r="AO42" s="369"/>
      <c r="AP42" s="369"/>
    </row>
    <row r="43" spans="1:73">
      <c r="C43" s="56" t="s">
        <v>451</v>
      </c>
      <c r="D43" s="389">
        <v>0</v>
      </c>
      <c r="E43" s="389">
        <v>0</v>
      </c>
      <c r="F43" s="389">
        <v>57712.213374909981</v>
      </c>
      <c r="G43" s="363">
        <v>57323.1847948</v>
      </c>
      <c r="H43" s="363">
        <v>57328.267086729997</v>
      </c>
      <c r="I43" s="363">
        <v>57817.663034630001</v>
      </c>
      <c r="J43" s="363">
        <v>57676.410666200005</v>
      </c>
      <c r="K43" s="363">
        <v>57342.456804089998</v>
      </c>
      <c r="L43" s="363">
        <v>57811.662616670001</v>
      </c>
      <c r="M43" s="363">
        <v>49397.79835990999</v>
      </c>
      <c r="N43" s="363">
        <v>49012.501459879997</v>
      </c>
      <c r="O43" s="363">
        <v>47850.493301900009</v>
      </c>
      <c r="P43" s="363">
        <v>48054.883260000002</v>
      </c>
      <c r="Q43" s="363">
        <v>47561.097886490003</v>
      </c>
      <c r="R43" s="363">
        <v>46284.687366040002</v>
      </c>
      <c r="S43" s="363">
        <v>44097.946280670003</v>
      </c>
      <c r="T43" s="363">
        <v>43849.782172629995</v>
      </c>
      <c r="U43" s="363">
        <v>43169.15787753999</v>
      </c>
      <c r="V43" s="363">
        <v>41691.538972060007</v>
      </c>
      <c r="W43" s="363">
        <v>39247.039729430006</v>
      </c>
      <c r="X43" s="363">
        <v>38144.577431219994</v>
      </c>
      <c r="Y43" s="363">
        <v>37058.084138539998</v>
      </c>
      <c r="Z43" s="363">
        <v>36398.791264599997</v>
      </c>
      <c r="AA43" s="363">
        <v>34532.362549999998</v>
      </c>
      <c r="AB43" s="363">
        <v>34128.440459999998</v>
      </c>
      <c r="AC43" s="363">
        <v>34922.565499999997</v>
      </c>
      <c r="AD43" s="363">
        <v>35051.948777520003</v>
      </c>
      <c r="AE43" s="363">
        <v>34785.677269250002</v>
      </c>
      <c r="AF43" s="363">
        <v>34027.979034579999</v>
      </c>
      <c r="AG43" s="363">
        <v>32515</v>
      </c>
      <c r="AH43" s="363">
        <v>31266.03528896</v>
      </c>
      <c r="AI43" s="363">
        <v>30146.8678602</v>
      </c>
      <c r="AJ43" s="363">
        <v>30215.406627569999</v>
      </c>
      <c r="AK43" s="363">
        <v>29406.75651485</v>
      </c>
      <c r="AL43" s="363">
        <v>28848.765642580001</v>
      </c>
      <c r="AM43" s="363">
        <v>28190.568034470001</v>
      </c>
      <c r="AN43" s="363">
        <v>27045.576640630003</v>
      </c>
      <c r="AO43" s="363">
        <v>26259.795739770001</v>
      </c>
      <c r="AP43" s="363">
        <v>26086.850410169998</v>
      </c>
    </row>
    <row r="44" spans="1:73">
      <c r="A44" s="271"/>
      <c r="B44" s="271"/>
      <c r="C44" s="56" t="s">
        <v>452</v>
      </c>
      <c r="D44" s="389">
        <v>0</v>
      </c>
      <c r="E44" s="389">
        <v>0</v>
      </c>
      <c r="F44" s="389">
        <v>-911.19393774000014</v>
      </c>
      <c r="G44" s="363">
        <v>-911.82997439999997</v>
      </c>
      <c r="H44" s="363">
        <v>-897.71437883999999</v>
      </c>
      <c r="I44" s="363">
        <v>-858.17265478000013</v>
      </c>
      <c r="J44" s="363">
        <v>-789.90571385999999</v>
      </c>
      <c r="K44" s="363">
        <v>-807.15136462000009</v>
      </c>
      <c r="L44" s="363">
        <v>-909.78034293000007</v>
      </c>
      <c r="M44" s="363">
        <v>-568.46253423999997</v>
      </c>
      <c r="N44" s="363">
        <v>-469.13413697999999</v>
      </c>
      <c r="O44" s="363">
        <v>-455.37943529</v>
      </c>
      <c r="P44" s="363">
        <v>-462.76747</v>
      </c>
      <c r="Q44" s="363">
        <v>-432.91677685999991</v>
      </c>
      <c r="R44" s="363">
        <v>-370.85922160000001</v>
      </c>
      <c r="S44" s="363">
        <v>-323.66993138000004</v>
      </c>
      <c r="T44" s="363">
        <v>-304.82072458999994</v>
      </c>
      <c r="U44" s="363">
        <v>-256.09078254999997</v>
      </c>
      <c r="V44" s="363">
        <v>-250.0199217</v>
      </c>
      <c r="W44" s="363">
        <v>-284.50001180999999</v>
      </c>
      <c r="X44" s="363">
        <v>-285.02032035000002</v>
      </c>
      <c r="Y44" s="363">
        <v>-259.64485459000002</v>
      </c>
      <c r="Z44" s="363">
        <v>-275.71190224999992</v>
      </c>
      <c r="AA44" s="363">
        <v>-275.27884999999998</v>
      </c>
      <c r="AB44" s="363">
        <v>-297.64400000000001</v>
      </c>
      <c r="AC44" s="363">
        <v>-400.0829</v>
      </c>
      <c r="AD44" s="363">
        <v>-372.94200000000001</v>
      </c>
      <c r="AE44" s="363">
        <v>-287.91611554999997</v>
      </c>
      <c r="AF44" s="363">
        <v>-185.95244436999999</v>
      </c>
      <c r="AG44" s="363">
        <v>-174</v>
      </c>
      <c r="AH44" s="363">
        <v>-171.72961527000001</v>
      </c>
      <c r="AI44" s="363">
        <v>-171.84951982000001</v>
      </c>
      <c r="AJ44" s="363">
        <v>-210.60091213000001</v>
      </c>
      <c r="AK44" s="363">
        <v>-226.35994047</v>
      </c>
      <c r="AL44" s="363">
        <v>-231.00833675999999</v>
      </c>
      <c r="AM44" s="363">
        <v>-236.08663264</v>
      </c>
      <c r="AN44" s="363">
        <v>-218.820998</v>
      </c>
      <c r="AO44" s="363">
        <v>-236.02314999999999</v>
      </c>
      <c r="AP44" s="363">
        <v>-234.46994810000001</v>
      </c>
    </row>
    <row r="45" spans="1:73">
      <c r="C45" s="31" t="s">
        <v>369</v>
      </c>
      <c r="D45" s="390">
        <v>0</v>
      </c>
      <c r="E45" s="390">
        <v>0</v>
      </c>
      <c r="F45" s="390">
        <v>1519.5279705799999</v>
      </c>
      <c r="G45" s="363">
        <v>1406.4953202500003</v>
      </c>
      <c r="H45" s="363">
        <v>1035.52154703</v>
      </c>
      <c r="I45" s="363">
        <v>1576.1774579100002</v>
      </c>
      <c r="J45" s="363">
        <v>1162.3645381000003</v>
      </c>
      <c r="K45" s="363">
        <v>1139.1345503700002</v>
      </c>
      <c r="L45" s="363">
        <v>1368.93334968</v>
      </c>
      <c r="M45" s="363">
        <v>1130.6728779399998</v>
      </c>
      <c r="N45" s="363">
        <v>1458.2471377699999</v>
      </c>
      <c r="O45" s="363">
        <v>1527.2055781399999</v>
      </c>
      <c r="P45" s="363">
        <v>1148.5666200000001</v>
      </c>
      <c r="Q45" s="363">
        <v>1160.5562727900001</v>
      </c>
      <c r="R45" s="363">
        <v>1073.1851903199999</v>
      </c>
      <c r="S45" s="363">
        <v>681.71527150000009</v>
      </c>
      <c r="T45" s="363">
        <v>670.10867025999983</v>
      </c>
      <c r="U45" s="363">
        <v>1056.7775933</v>
      </c>
      <c r="V45" s="363">
        <v>795.18143949000023</v>
      </c>
      <c r="W45" s="363">
        <v>585.82918153000003</v>
      </c>
      <c r="X45" s="363">
        <v>421.65151943999996</v>
      </c>
      <c r="Y45" s="363">
        <v>402.17872078000011</v>
      </c>
      <c r="Z45" s="363">
        <v>703.64704128999995</v>
      </c>
      <c r="AA45" s="363">
        <v>506.33307000000002</v>
      </c>
      <c r="AB45" s="363">
        <v>552.83308</v>
      </c>
      <c r="AC45" s="363">
        <v>686.41639999999995</v>
      </c>
      <c r="AD45" s="363">
        <v>716.15100000000007</v>
      </c>
      <c r="AE45" s="363">
        <v>1101.3708697300001</v>
      </c>
      <c r="AF45" s="363">
        <v>486.07357949999999</v>
      </c>
      <c r="AG45" s="363">
        <v>597</v>
      </c>
      <c r="AH45" s="363">
        <v>437.61079247999999</v>
      </c>
      <c r="AI45" s="363">
        <v>338.26438105</v>
      </c>
      <c r="AJ45" s="363">
        <v>462.09648413999997</v>
      </c>
      <c r="AK45" s="363">
        <v>461.33695065000001</v>
      </c>
      <c r="AL45" s="363">
        <v>414.81920224999999</v>
      </c>
      <c r="AM45" s="363">
        <v>420.49459830000001</v>
      </c>
      <c r="AN45" s="363">
        <v>447.98833580000036</v>
      </c>
      <c r="AO45" s="363">
        <v>272.74453573</v>
      </c>
      <c r="AP45" s="363">
        <v>1666.6237647999999</v>
      </c>
    </row>
    <row r="46" spans="1:73">
      <c r="C46" s="589" t="s">
        <v>453</v>
      </c>
      <c r="D46" s="603">
        <v>0</v>
      </c>
      <c r="E46" s="603">
        <v>0</v>
      </c>
      <c r="F46" s="603">
        <v>58320.547407749982</v>
      </c>
      <c r="G46" s="604">
        <v>57817.85014065</v>
      </c>
      <c r="H46" s="604">
        <v>57466.07425492</v>
      </c>
      <c r="I46" s="604">
        <v>58535.667837760004</v>
      </c>
      <c r="J46" s="604">
        <v>58048.869490440011</v>
      </c>
      <c r="K46" s="604">
        <v>57674.439989840001</v>
      </c>
      <c r="L46" s="604">
        <v>58270.815623420007</v>
      </c>
      <c r="M46" s="604">
        <v>49960.008703609987</v>
      </c>
      <c r="N46" s="604">
        <v>50001.614460669996</v>
      </c>
      <c r="O46" s="604">
        <v>48922.319444750006</v>
      </c>
      <c r="P46" s="604">
        <v>48740.682410000001</v>
      </c>
      <c r="Q46" s="604">
        <v>48288.737382420004</v>
      </c>
      <c r="R46" s="604">
        <v>46987.013334759999</v>
      </c>
      <c r="S46" s="604">
        <v>44455.991620790002</v>
      </c>
      <c r="T46" s="604">
        <v>44215.070118299998</v>
      </c>
      <c r="U46" s="604">
        <v>43969.844688289988</v>
      </c>
      <c r="V46" s="604">
        <v>42236.700489850009</v>
      </c>
      <c r="W46" s="604">
        <v>39548.368899150009</v>
      </c>
      <c r="X46" s="604">
        <v>38281.208630309993</v>
      </c>
      <c r="Y46" s="604">
        <v>37200.61800473</v>
      </c>
      <c r="Z46" s="604">
        <v>36826.726403640001</v>
      </c>
      <c r="AA46" s="604">
        <v>34763.416769999996</v>
      </c>
      <c r="AB46" s="604">
        <v>34383.629539999994</v>
      </c>
      <c r="AC46" s="604">
        <v>35208.898999999998</v>
      </c>
      <c r="AD46" s="604">
        <v>35395.157777519998</v>
      </c>
      <c r="AE46" s="604">
        <v>35599.132023430007</v>
      </c>
      <c r="AF46" s="604">
        <v>34328.10016971</v>
      </c>
      <c r="AG46" s="604">
        <v>32937</v>
      </c>
      <c r="AH46" s="604">
        <v>31531.916466170002</v>
      </c>
      <c r="AI46" s="604">
        <v>30313.282721430001</v>
      </c>
      <c r="AJ46" s="604">
        <v>30466.902199579999</v>
      </c>
      <c r="AK46" s="604">
        <v>29641.733525029998</v>
      </c>
      <c r="AL46" s="604">
        <v>29032.576508070004</v>
      </c>
      <c r="AM46" s="604">
        <v>28374.976000130002</v>
      </c>
      <c r="AN46" s="604">
        <v>27274.74397843</v>
      </c>
      <c r="AO46" s="604">
        <v>26296.517125499999</v>
      </c>
      <c r="AP46" s="604">
        <v>27519.004226869998</v>
      </c>
    </row>
    <row r="47" spans="1:73">
      <c r="C47" s="25"/>
      <c r="D47" s="393"/>
      <c r="E47" s="393"/>
      <c r="F47" s="393"/>
      <c r="G47" s="369"/>
      <c r="H47" s="369"/>
      <c r="I47" s="369"/>
      <c r="J47" s="369"/>
      <c r="K47" s="369"/>
      <c r="L47" s="369"/>
      <c r="M47" s="369"/>
      <c r="N47" s="369"/>
      <c r="O47" s="369"/>
      <c r="P47" s="369"/>
      <c r="Q47" s="369"/>
      <c r="R47" s="369"/>
      <c r="S47" s="369"/>
      <c r="T47" s="369"/>
      <c r="U47" s="369"/>
      <c r="V47" s="369"/>
      <c r="W47" s="369"/>
      <c r="X47" s="369"/>
      <c r="Y47" s="369"/>
      <c r="Z47" s="369"/>
      <c r="AA47" s="369"/>
      <c r="AB47" s="369"/>
      <c r="AC47" s="369"/>
      <c r="AD47" s="369"/>
      <c r="AE47" s="369"/>
      <c r="AF47" s="369"/>
      <c r="AG47" s="369"/>
      <c r="AH47" s="369"/>
      <c r="AI47" s="369"/>
      <c r="AJ47" s="369"/>
      <c r="AK47" s="369"/>
      <c r="AL47" s="369"/>
      <c r="AM47" s="369"/>
      <c r="AN47" s="369"/>
      <c r="AO47" s="369"/>
      <c r="AP47" s="369"/>
    </row>
    <row r="48" spans="1:73">
      <c r="C48" s="56" t="s">
        <v>239</v>
      </c>
      <c r="D48" s="389">
        <v>0</v>
      </c>
      <c r="E48" s="389">
        <v>0</v>
      </c>
      <c r="F48" s="389">
        <v>58112.075834599986</v>
      </c>
      <c r="G48" s="363">
        <v>56151.998406989995</v>
      </c>
      <c r="H48" s="363">
        <v>54311.116332949998</v>
      </c>
      <c r="I48" s="363">
        <v>53355.382254129996</v>
      </c>
      <c r="J48" s="363">
        <v>54930.771044039997</v>
      </c>
      <c r="K48" s="363">
        <v>52782.073053799992</v>
      </c>
      <c r="L48" s="363">
        <v>50717.416794469995</v>
      </c>
      <c r="M48" s="363">
        <v>45241.865739269997</v>
      </c>
      <c r="N48" s="363">
        <v>45399.55440845</v>
      </c>
      <c r="O48" s="363">
        <v>42635.673644210008</v>
      </c>
      <c r="P48" s="363">
        <v>43308.8364</v>
      </c>
      <c r="Q48" s="363">
        <v>43772.670620320008</v>
      </c>
      <c r="R48" s="363">
        <v>45440.224441419989</v>
      </c>
      <c r="S48" s="363">
        <v>43487.412419369997</v>
      </c>
      <c r="T48" s="363">
        <v>43261.131152449998</v>
      </c>
      <c r="U48" s="363">
        <v>43754.643985950002</v>
      </c>
      <c r="V48" s="363">
        <v>43667.132433819999</v>
      </c>
      <c r="W48" s="363">
        <v>40559.9136334</v>
      </c>
      <c r="X48" s="363">
        <v>39907.427900410003</v>
      </c>
      <c r="Y48" s="363">
        <v>39261.048485139989</v>
      </c>
      <c r="Z48" s="363">
        <v>40044.263875209996</v>
      </c>
      <c r="AA48" s="363">
        <v>37592.194300000003</v>
      </c>
      <c r="AB48" s="363">
        <v>36042.972900000001</v>
      </c>
      <c r="AC48" s="363">
        <v>36230.922299999998</v>
      </c>
      <c r="AD48" s="363">
        <v>35504.046744499996</v>
      </c>
      <c r="AE48" s="363">
        <v>33575.009500920001</v>
      </c>
      <c r="AF48" s="363">
        <v>33422.17232754</v>
      </c>
      <c r="AG48" s="363">
        <v>32802</v>
      </c>
      <c r="AH48" s="363">
        <v>32799.72746491</v>
      </c>
      <c r="AI48" s="363">
        <v>30249.533622260002</v>
      </c>
      <c r="AJ48" s="363">
        <v>29973.50235458</v>
      </c>
      <c r="AK48" s="363">
        <v>28863.255661790001</v>
      </c>
      <c r="AL48" s="363">
        <v>28597.949447939998</v>
      </c>
      <c r="AM48" s="363">
        <v>26558.151293350002</v>
      </c>
      <c r="AN48" s="363">
        <v>26645.338557080002</v>
      </c>
      <c r="AO48" s="363">
        <v>18393.808371430001</v>
      </c>
      <c r="AP48" s="363">
        <v>19631.755542949999</v>
      </c>
    </row>
    <row r="49" spans="3:42">
      <c r="C49" s="335" t="s">
        <v>454</v>
      </c>
      <c r="D49" s="389">
        <v>0</v>
      </c>
      <c r="E49" s="389">
        <v>0</v>
      </c>
      <c r="F49" s="389">
        <v>208.47556170001067</v>
      </c>
      <c r="G49" s="365">
        <v>1665.8557222099789</v>
      </c>
      <c r="H49" s="365">
        <v>3154.9619105200004</v>
      </c>
      <c r="I49" s="365">
        <v>5180.2895721799923</v>
      </c>
      <c r="J49" s="365">
        <v>3118.1024349500035</v>
      </c>
      <c r="K49" s="365">
        <v>4892.3669360399845</v>
      </c>
      <c r="L49" s="365">
        <v>7553.3988289500057</v>
      </c>
      <c r="M49" s="365">
        <v>4718.1429643400079</v>
      </c>
      <c r="N49" s="365">
        <v>4602.0600522200011</v>
      </c>
      <c r="O49" s="365">
        <v>6286.6458005400018</v>
      </c>
      <c r="P49" s="365">
        <v>5431.8459999999995</v>
      </c>
      <c r="Q49" s="365">
        <v>4516.0667620999911</v>
      </c>
      <c r="R49" s="365">
        <v>1546.7888933399952</v>
      </c>
      <c r="S49" s="365">
        <v>968.57920142001194</v>
      </c>
      <c r="T49" s="365">
        <v>953.93896585000118</v>
      </c>
      <c r="U49" s="365">
        <v>215.20070234000775</v>
      </c>
      <c r="V49" s="365">
        <v>-1430.4319439700078</v>
      </c>
      <c r="W49" s="365">
        <v>-1011.5447342500054</v>
      </c>
      <c r="X49" s="365">
        <v>-1626.2192701000181</v>
      </c>
      <c r="Y49" s="365">
        <v>-2060.4304804100047</v>
      </c>
      <c r="Z49" s="365">
        <v>-3217.5374715700104</v>
      </c>
      <c r="AA49" s="365">
        <v>-2828.7775000000001</v>
      </c>
      <c r="AB49" s="365">
        <v>-1659.3434</v>
      </c>
      <c r="AC49" s="365">
        <v>-1022.0232999999999</v>
      </c>
      <c r="AD49" s="365">
        <v>-108.88899999999987</v>
      </c>
      <c r="AE49" s="365">
        <v>2024.1225228400101</v>
      </c>
      <c r="AF49" s="365">
        <v>905.92784217000201</v>
      </c>
      <c r="AG49" s="365">
        <v>135</v>
      </c>
      <c r="AH49" s="365">
        <v>-1267.8109987400001</v>
      </c>
      <c r="AI49" s="365">
        <v>63.836574040002098</v>
      </c>
      <c r="AJ49" s="365">
        <v>493.40935625999902</v>
      </c>
      <c r="AK49" s="365">
        <v>778.38700091999999</v>
      </c>
      <c r="AL49" s="365">
        <v>434.63619781000205</v>
      </c>
      <c r="AM49" s="365">
        <v>1816.6539487</v>
      </c>
      <c r="AN49" s="365">
        <v>629.40542135000135</v>
      </c>
      <c r="AO49" s="365">
        <v>7902.7087540700004</v>
      </c>
      <c r="AP49" s="365">
        <v>6387.2872956000001</v>
      </c>
    </row>
    <row r="50" spans="3:42">
      <c r="C50" s="61" t="s">
        <v>455</v>
      </c>
      <c r="D50" s="603">
        <v>0</v>
      </c>
      <c r="E50" s="603">
        <v>0</v>
      </c>
      <c r="F50" s="603">
        <v>58320.551396299998</v>
      </c>
      <c r="G50" s="604">
        <v>57817.854129199972</v>
      </c>
      <c r="H50" s="604">
        <v>57466.078243470001</v>
      </c>
      <c r="I50" s="604">
        <v>58535.67182630999</v>
      </c>
      <c r="J50" s="604">
        <v>58048.873478989997</v>
      </c>
      <c r="K50" s="604">
        <v>57674.439989839979</v>
      </c>
      <c r="L50" s="604">
        <v>58270.81562342</v>
      </c>
      <c r="M50" s="604">
        <v>49960.008703610001</v>
      </c>
      <c r="N50" s="604">
        <v>50001.614460670004</v>
      </c>
      <c r="O50" s="604">
        <v>48922.319444750014</v>
      </c>
      <c r="P50" s="604">
        <v>48740.682399999998</v>
      </c>
      <c r="Q50" s="604">
        <v>48288.737382419997</v>
      </c>
      <c r="R50" s="604">
        <v>46987.013334759984</v>
      </c>
      <c r="S50" s="604">
        <v>44455.99162079001</v>
      </c>
      <c r="T50" s="604">
        <v>44215.070118299998</v>
      </c>
      <c r="U50" s="604">
        <v>43969.84468829001</v>
      </c>
      <c r="V50" s="604">
        <v>42236.700489849994</v>
      </c>
      <c r="W50" s="604">
        <v>39548.368899149995</v>
      </c>
      <c r="X50" s="604">
        <v>38281.208630309986</v>
      </c>
      <c r="Y50" s="604">
        <v>37200.618004729986</v>
      </c>
      <c r="Z50" s="604">
        <v>36826.726403639987</v>
      </c>
      <c r="AA50" s="604">
        <v>34763.416800000006</v>
      </c>
      <c r="AB50" s="604">
        <v>34383.629500000003</v>
      </c>
      <c r="AC50" s="604">
        <v>35208.898999999998</v>
      </c>
      <c r="AD50" s="604">
        <v>35395.157744499993</v>
      </c>
      <c r="AE50" s="604">
        <v>35599.132023760008</v>
      </c>
      <c r="AF50" s="604">
        <v>34328.10016971</v>
      </c>
      <c r="AG50" s="604">
        <v>32937</v>
      </c>
      <c r="AH50" s="604">
        <v>31531.916466170002</v>
      </c>
      <c r="AI50" s="604">
        <v>30313.370196300002</v>
      </c>
      <c r="AJ50" s="604">
        <v>30466.911710839999</v>
      </c>
      <c r="AK50" s="604">
        <v>29641.642662710001</v>
      </c>
      <c r="AL50" s="604">
        <v>29032.585645750001</v>
      </c>
      <c r="AM50" s="604">
        <v>28374.805242050003</v>
      </c>
      <c r="AN50" s="604">
        <v>27274.743978430004</v>
      </c>
      <c r="AO50" s="604">
        <v>26296.517125500002</v>
      </c>
      <c r="AP50" s="604">
        <v>26019.042838549998</v>
      </c>
    </row>
    <row r="53" spans="3:42" s="92" customFormat="1">
      <c r="C53" s="394" t="s">
        <v>458</v>
      </c>
      <c r="D53" s="387">
        <v>46387</v>
      </c>
      <c r="E53" s="387">
        <v>46295</v>
      </c>
      <c r="F53" s="387">
        <v>46203</v>
      </c>
      <c r="G53" s="484">
        <v>46112</v>
      </c>
      <c r="H53" s="484">
        <v>46022</v>
      </c>
      <c r="I53" s="484">
        <v>45930</v>
      </c>
      <c r="J53" s="484">
        <v>45838</v>
      </c>
      <c r="K53" s="484">
        <v>45747</v>
      </c>
      <c r="L53" s="484">
        <v>45657</v>
      </c>
      <c r="M53" s="484">
        <v>45565</v>
      </c>
      <c r="N53" s="484">
        <v>45473</v>
      </c>
      <c r="O53" s="484">
        <v>45382</v>
      </c>
      <c r="P53" s="484">
        <v>45291</v>
      </c>
      <c r="Q53" s="484">
        <v>45199</v>
      </c>
      <c r="R53" s="484">
        <v>45107</v>
      </c>
      <c r="S53" s="484">
        <v>45016</v>
      </c>
      <c r="T53" s="484">
        <v>44926</v>
      </c>
      <c r="U53" s="484">
        <v>44834</v>
      </c>
      <c r="V53" s="484">
        <v>44742</v>
      </c>
      <c r="W53" s="484">
        <v>44651</v>
      </c>
      <c r="X53" s="484">
        <v>44561</v>
      </c>
      <c r="Y53" s="484">
        <v>44469</v>
      </c>
      <c r="Z53" s="484">
        <v>44377</v>
      </c>
      <c r="AA53" s="484">
        <v>44286</v>
      </c>
      <c r="AB53" s="484">
        <v>44196</v>
      </c>
      <c r="AC53" s="484">
        <v>44104</v>
      </c>
      <c r="AD53" s="484">
        <v>44012</v>
      </c>
      <c r="AE53" s="484">
        <v>43921</v>
      </c>
      <c r="AF53" s="484">
        <v>43830</v>
      </c>
      <c r="AG53" s="484">
        <v>43738</v>
      </c>
      <c r="AH53" s="484">
        <v>43646</v>
      </c>
      <c r="AI53" s="484">
        <v>43555</v>
      </c>
      <c r="AJ53" s="484">
        <v>43465</v>
      </c>
      <c r="AK53" s="484">
        <v>43373</v>
      </c>
      <c r="AL53" s="484">
        <v>43281</v>
      </c>
      <c r="AM53" s="484">
        <v>43190</v>
      </c>
      <c r="AN53" s="484">
        <v>43100</v>
      </c>
      <c r="AO53" s="484">
        <v>43008</v>
      </c>
      <c r="AP53" s="484">
        <v>42916</v>
      </c>
    </row>
    <row r="54" spans="3:42">
      <c r="C54" s="252" t="s">
        <v>445</v>
      </c>
      <c r="D54" s="388"/>
      <c r="E54" s="388"/>
      <c r="F54" s="388"/>
      <c r="G54" s="361"/>
      <c r="H54" s="361"/>
      <c r="I54" s="361"/>
      <c r="J54" s="361"/>
      <c r="K54" s="361"/>
      <c r="L54" s="361"/>
      <c r="M54" s="361"/>
      <c r="N54" s="361"/>
      <c r="O54" s="361"/>
      <c r="P54" s="361"/>
      <c r="Q54" s="361"/>
      <c r="R54" s="361"/>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1"/>
      <c r="AP54" s="361"/>
    </row>
    <row r="55" spans="3:42">
      <c r="C55" s="29" t="s">
        <v>313</v>
      </c>
      <c r="D55" s="389">
        <v>0</v>
      </c>
      <c r="E55" s="389">
        <v>0</v>
      </c>
      <c r="F55" s="389">
        <v>223.88223785</v>
      </c>
      <c r="G55" s="362">
        <v>117.42461873000001</v>
      </c>
      <c r="H55" s="362">
        <v>429.18280773999993</v>
      </c>
      <c r="I55" s="362">
        <v>319.80235163999993</v>
      </c>
      <c r="J55" s="362">
        <v>211.45941729999987</v>
      </c>
      <c r="K55" s="362">
        <v>107.70908849000003</v>
      </c>
      <c r="L55" s="362">
        <v>398.71686557000015</v>
      </c>
      <c r="M55" s="362">
        <v>295.63661177000006</v>
      </c>
      <c r="N55" s="362">
        <v>197.97441347000009</v>
      </c>
      <c r="O55" s="362">
        <v>100.60147620000006</v>
      </c>
      <c r="P55" s="362">
        <v>261.61200000000002</v>
      </c>
      <c r="Q55" s="362">
        <v>189.40056512000001</v>
      </c>
      <c r="R55" s="362">
        <v>132.44854164000003</v>
      </c>
      <c r="S55" s="362">
        <v>81.512353500000046</v>
      </c>
      <c r="T55" s="362">
        <v>197.34665742000016</v>
      </c>
      <c r="U55" s="362">
        <v>151.58861443000012</v>
      </c>
      <c r="V55" s="362">
        <v>111.08695072000006</v>
      </c>
      <c r="W55" s="362">
        <v>57.877188150000052</v>
      </c>
      <c r="X55" s="362">
        <v>246.50147853000001</v>
      </c>
      <c r="Y55" s="362">
        <v>188.51262868000006</v>
      </c>
      <c r="Z55" s="362">
        <v>126.56292025999997</v>
      </c>
      <c r="AA55" s="362">
        <v>62.809140599999999</v>
      </c>
      <c r="AB55" s="362">
        <v>297.14429000000001</v>
      </c>
      <c r="AC55" s="362">
        <v>222.70797999999999</v>
      </c>
      <c r="AD55" s="362">
        <v>146.434</v>
      </c>
      <c r="AE55" s="362">
        <v>70.923378069999998</v>
      </c>
      <c r="AF55" s="362">
        <v>245.851</v>
      </c>
      <c r="AG55" s="362">
        <v>184</v>
      </c>
      <c r="AH55" s="362">
        <v>122.23399999999999</v>
      </c>
      <c r="AI55" s="362">
        <v>61.021334000000003</v>
      </c>
      <c r="AJ55" s="362">
        <v>339.56599699999998</v>
      </c>
      <c r="AK55" s="362">
        <v>252.34738999999999</v>
      </c>
      <c r="AL55" s="362">
        <v>164.045286</v>
      </c>
      <c r="AM55" s="362">
        <v>80.219938999999997</v>
      </c>
      <c r="AN55" s="362">
        <v>311.74381899999997</v>
      </c>
      <c r="AO55" s="362">
        <v>230.74286900000001</v>
      </c>
      <c r="AP55" s="362">
        <v>151.02621500000001</v>
      </c>
    </row>
    <row r="56" spans="3:42">
      <c r="C56" s="29" t="s">
        <v>446</v>
      </c>
      <c r="D56" s="389">
        <v>0</v>
      </c>
      <c r="E56" s="389">
        <v>0</v>
      </c>
      <c r="F56" s="389">
        <v>31.572310440000003</v>
      </c>
      <c r="G56" s="362">
        <v>14.79780057</v>
      </c>
      <c r="H56" s="362">
        <v>56.071986789999997</v>
      </c>
      <c r="I56" s="362">
        <v>40.237367319999997</v>
      </c>
      <c r="J56" s="362">
        <v>26.126014719999997</v>
      </c>
      <c r="K56" s="362">
        <v>13.500301590000001</v>
      </c>
      <c r="L56" s="362">
        <v>55.504353300000005</v>
      </c>
      <c r="M56" s="362">
        <v>42.423431199999996</v>
      </c>
      <c r="N56" s="362">
        <v>25.560026720000003</v>
      </c>
      <c r="O56" s="362">
        <v>12.56082486</v>
      </c>
      <c r="P56" s="362">
        <v>121.38727</v>
      </c>
      <c r="Q56" s="362">
        <v>90.86040122</v>
      </c>
      <c r="R56" s="362">
        <v>61.299299789999999</v>
      </c>
      <c r="S56" s="362">
        <v>22.113116099999999</v>
      </c>
      <c r="T56" s="362">
        <v>111.22209364000001</v>
      </c>
      <c r="U56" s="362">
        <v>83.275909420000005</v>
      </c>
      <c r="V56" s="362">
        <v>56.422139629999997</v>
      </c>
      <c r="W56" s="362">
        <v>29.884938820000002</v>
      </c>
      <c r="X56" s="362">
        <v>105.23645399</v>
      </c>
      <c r="Y56" s="362">
        <v>78.087901319999986</v>
      </c>
      <c r="Z56" s="362">
        <v>52.600350619999993</v>
      </c>
      <c r="AA56" s="362">
        <v>26.440619399999999</v>
      </c>
      <c r="AB56" s="362">
        <v>55.309330000000003</v>
      </c>
      <c r="AC56" s="362">
        <v>43.538629999999998</v>
      </c>
      <c r="AD56" s="362">
        <v>29.584</v>
      </c>
      <c r="AE56" s="362">
        <v>15.673999999999999</v>
      </c>
      <c r="AF56" s="362">
        <v>54.805999999999997</v>
      </c>
      <c r="AG56" s="362">
        <v>39</v>
      </c>
      <c r="AH56" s="362">
        <v>25.923999999999999</v>
      </c>
      <c r="AI56" s="362">
        <v>13.284352</v>
      </c>
      <c r="AJ56" s="362">
        <v>-31.421133999999999</v>
      </c>
      <c r="AK56" s="362">
        <v>-22.973673000000002</v>
      </c>
      <c r="AL56" s="362">
        <v>-20.044142999999998</v>
      </c>
      <c r="AM56" s="362">
        <v>-9.414021</v>
      </c>
      <c r="AN56" s="362">
        <v>-38.933394</v>
      </c>
      <c r="AO56" s="362">
        <v>-28.231897</v>
      </c>
      <c r="AP56" s="362">
        <v>-18.293022000000001</v>
      </c>
    </row>
    <row r="57" spans="3:42">
      <c r="C57" s="29" t="s">
        <v>321</v>
      </c>
      <c r="D57" s="389">
        <v>0</v>
      </c>
      <c r="E57" s="389">
        <v>0</v>
      </c>
      <c r="F57" s="389">
        <v>0</v>
      </c>
      <c r="G57" s="362">
        <v>0</v>
      </c>
      <c r="H57" s="362">
        <v>0.18257799999999999</v>
      </c>
      <c r="I57" s="362">
        <v>0.18257799999999999</v>
      </c>
      <c r="J57" s="362">
        <v>0.18257799999999999</v>
      </c>
      <c r="K57" s="362">
        <v>0.173317</v>
      </c>
      <c r="L57" s="362">
        <v>-0.63177247999999997</v>
      </c>
      <c r="M57" s="362">
        <v>-0.35046249999999995</v>
      </c>
      <c r="N57" s="362">
        <v>-0.32131342999999996</v>
      </c>
      <c r="O57" s="362">
        <v>-1.3958879999999998E-2</v>
      </c>
      <c r="P57" s="362">
        <v>-85.529409999999999</v>
      </c>
      <c r="Q57" s="362">
        <v>-74.250076960000001</v>
      </c>
      <c r="R57" s="362">
        <v>-13.45902021</v>
      </c>
      <c r="S57" s="362">
        <v>-6.5517437799999998</v>
      </c>
      <c r="T57" s="362">
        <v>-20.904485000000001</v>
      </c>
      <c r="U57" s="362">
        <v>-14.93771405</v>
      </c>
      <c r="V57" s="362">
        <v>-11.81848046</v>
      </c>
      <c r="W57" s="362">
        <v>-3.4726159900000004</v>
      </c>
      <c r="X57" s="362">
        <v>2.8016464400000043</v>
      </c>
      <c r="Y57" s="362">
        <v>0</v>
      </c>
      <c r="Z57" s="362">
        <v>0</v>
      </c>
      <c r="AA57" s="362">
        <v>0</v>
      </c>
      <c r="AB57" s="362">
        <v>-1.89E-3</v>
      </c>
      <c r="AC57" s="362">
        <v>-4.5068900000000003</v>
      </c>
      <c r="AD57" s="362">
        <v>0</v>
      </c>
      <c r="AE57" s="362">
        <v>3.0000000000000001E-3</v>
      </c>
      <c r="AF57" s="362">
        <v>0.3</v>
      </c>
      <c r="AG57" s="362">
        <v>0</v>
      </c>
      <c r="AH57" s="362">
        <v>0</v>
      </c>
      <c r="AI57" s="362">
        <v>3.0000000000000001E-3</v>
      </c>
      <c r="AJ57" s="362">
        <v>0</v>
      </c>
      <c r="AK57" s="362">
        <v>0</v>
      </c>
      <c r="AL57" s="362">
        <v>0</v>
      </c>
      <c r="AM57" s="362">
        <v>0</v>
      </c>
      <c r="AN57" s="362">
        <v>0</v>
      </c>
      <c r="AO57" s="362">
        <v>0</v>
      </c>
      <c r="AP57" s="362">
        <v>0</v>
      </c>
    </row>
    <row r="58" spans="3:42">
      <c r="C58" s="52" t="s">
        <v>213</v>
      </c>
      <c r="D58" s="390">
        <v>0</v>
      </c>
      <c r="E58" s="390">
        <v>0</v>
      </c>
      <c r="F58" s="390">
        <v>75.394717040000003</v>
      </c>
      <c r="G58" s="364">
        <v>38.362904399999991</v>
      </c>
      <c r="H58" s="364">
        <v>144.42935344</v>
      </c>
      <c r="I58" s="364">
        <v>104.89834299</v>
      </c>
      <c r="J58" s="364">
        <v>73.205762480000004</v>
      </c>
      <c r="K58" s="364">
        <v>37.723364019999991</v>
      </c>
      <c r="L58" s="364">
        <v>143.04985338999998</v>
      </c>
      <c r="M58" s="364">
        <v>96.603177890000026</v>
      </c>
      <c r="N58" s="364">
        <v>65.093200609999997</v>
      </c>
      <c r="O58" s="364">
        <v>31.489120079999996</v>
      </c>
      <c r="P58" s="364">
        <v>112.49312999999999</v>
      </c>
      <c r="Q58" s="364">
        <v>83.892723240000009</v>
      </c>
      <c r="R58" s="364">
        <v>54.489377589999997</v>
      </c>
      <c r="S58" s="364">
        <v>26.546003619999997</v>
      </c>
      <c r="T58" s="364">
        <v>104.45038086000001</v>
      </c>
      <c r="U58" s="364">
        <v>76.91784792</v>
      </c>
      <c r="V58" s="364">
        <v>50.935356679999998</v>
      </c>
      <c r="W58" s="364">
        <v>26.707965789999999</v>
      </c>
      <c r="X58" s="364">
        <v>102.57124530000002</v>
      </c>
      <c r="Y58" s="364">
        <v>72.705869200000009</v>
      </c>
      <c r="Z58" s="364">
        <v>48.66568797</v>
      </c>
      <c r="AA58" s="364">
        <v>23.636379999999999</v>
      </c>
      <c r="AB58" s="364">
        <v>99.405879999999996</v>
      </c>
      <c r="AC58" s="364">
        <v>69.621650000000002</v>
      </c>
      <c r="AD58" s="364">
        <v>48.002000000000002</v>
      </c>
      <c r="AE58" s="364">
        <v>29.207000000000001</v>
      </c>
      <c r="AF58" s="364">
        <v>99.692999999999998</v>
      </c>
      <c r="AG58" s="364">
        <v>71</v>
      </c>
      <c r="AH58" s="364">
        <v>47.445</v>
      </c>
      <c r="AI58" s="364">
        <v>23.733892999999998</v>
      </c>
      <c r="AJ58" s="364">
        <v>103.12750200000001</v>
      </c>
      <c r="AK58" s="364">
        <v>74.295455000000004</v>
      </c>
      <c r="AL58" s="364">
        <v>42.189869999999999</v>
      </c>
      <c r="AM58" s="364">
        <v>22.567270000000001</v>
      </c>
      <c r="AN58" s="364">
        <v>89.085126000000002</v>
      </c>
      <c r="AO58" s="364">
        <v>61.618324999999999</v>
      </c>
      <c r="AP58" s="364">
        <v>39.129551999999997</v>
      </c>
    </row>
    <row r="59" spans="3:42">
      <c r="C59" s="252" t="s">
        <v>447</v>
      </c>
      <c r="D59" s="391">
        <v>0</v>
      </c>
      <c r="E59" s="391">
        <v>0</v>
      </c>
      <c r="F59" s="391">
        <v>180.05983125</v>
      </c>
      <c r="G59" s="366">
        <v>93.859514900000022</v>
      </c>
      <c r="H59" s="366">
        <v>341.00801908999989</v>
      </c>
      <c r="I59" s="366">
        <v>255.32395396999988</v>
      </c>
      <c r="J59" s="366">
        <v>164.56224753999987</v>
      </c>
      <c r="K59" s="366">
        <v>83.65934306000004</v>
      </c>
      <c r="L59" s="366">
        <v>310.5395930000002</v>
      </c>
      <c r="M59" s="366">
        <v>241.10640258000001</v>
      </c>
      <c r="N59" s="366">
        <v>158.11992615000008</v>
      </c>
      <c r="O59" s="366">
        <v>81.659222100000065</v>
      </c>
      <c r="P59" s="366">
        <v>184.97673000000003</v>
      </c>
      <c r="Q59" s="366">
        <v>122.11816613999997</v>
      </c>
      <c r="R59" s="366">
        <v>125.79944363000001</v>
      </c>
      <c r="S59" s="366">
        <v>70.527722200000056</v>
      </c>
      <c r="T59" s="366">
        <v>183.21388520000016</v>
      </c>
      <c r="U59" s="366">
        <v>143.00896188000013</v>
      </c>
      <c r="V59" s="366">
        <v>104.75525321000008</v>
      </c>
      <c r="W59" s="366">
        <v>57.581545190000057</v>
      </c>
      <c r="X59" s="366">
        <v>251.96833366000001</v>
      </c>
      <c r="Y59" s="366">
        <v>193.89466080000005</v>
      </c>
      <c r="Z59" s="366">
        <v>130.49758290999998</v>
      </c>
      <c r="AA59" s="366">
        <v>65.613379999999992</v>
      </c>
      <c r="AB59" s="366">
        <v>253.04585</v>
      </c>
      <c r="AC59" s="366">
        <v>192.11806999999999</v>
      </c>
      <c r="AD59" s="366">
        <v>128.01599999999999</v>
      </c>
      <c r="AE59" s="366">
        <v>57.39337806999999</v>
      </c>
      <c r="AF59" s="366">
        <v>201.26400000000001</v>
      </c>
      <c r="AG59" s="366">
        <v>152</v>
      </c>
      <c r="AH59" s="366">
        <v>100.71299999999999</v>
      </c>
      <c r="AI59" s="366">
        <v>50.571793000000014</v>
      </c>
      <c r="AJ59" s="366">
        <v>205.01736099999999</v>
      </c>
      <c r="AK59" s="366">
        <v>155.078262</v>
      </c>
      <c r="AL59" s="366">
        <v>101.81127300000001</v>
      </c>
      <c r="AM59" s="366">
        <v>48.238647999999991</v>
      </c>
      <c r="AN59" s="366">
        <v>183.72529899999995</v>
      </c>
      <c r="AO59" s="366">
        <v>140.89264700000001</v>
      </c>
      <c r="AP59" s="366">
        <v>93.60364100000001</v>
      </c>
    </row>
    <row r="60" spans="3:42">
      <c r="C60" s="158" t="s">
        <v>448</v>
      </c>
      <c r="D60" s="390">
        <v>0</v>
      </c>
      <c r="E60" s="390">
        <v>0</v>
      </c>
      <c r="F60" s="390">
        <v>33.248468589999995</v>
      </c>
      <c r="G60" s="364">
        <v>1.8360415099999998</v>
      </c>
      <c r="H60" s="364">
        <v>46.556608010000005</v>
      </c>
      <c r="I60" s="364">
        <v>18.186125050000005</v>
      </c>
      <c r="J60" s="364">
        <v>10.176113689999998</v>
      </c>
      <c r="K60" s="364">
        <v>6.7415077099999969</v>
      </c>
      <c r="L60" s="364">
        <v>43.410100399999997</v>
      </c>
      <c r="M60" s="364">
        <v>36.561324019999994</v>
      </c>
      <c r="N60" s="364">
        <v>24.872614329999998</v>
      </c>
      <c r="O60" s="364">
        <v>15.688856009999999</v>
      </c>
      <c r="P60" s="364">
        <v>73.416690000000003</v>
      </c>
      <c r="Q60" s="364">
        <v>60.768965120000004</v>
      </c>
      <c r="R60" s="364">
        <v>14.44628925</v>
      </c>
      <c r="S60" s="364">
        <v>4.9844874900000002</v>
      </c>
      <c r="T60" s="364">
        <v>8.6922569800000034</v>
      </c>
      <c r="U60" s="364">
        <v>3.2509647600000018</v>
      </c>
      <c r="V60" s="364">
        <v>0.29198682000000031</v>
      </c>
      <c r="W60" s="364">
        <v>-1.9285807799999992</v>
      </c>
      <c r="X60" s="364">
        <v>8.7393244500000034</v>
      </c>
      <c r="Y60" s="364">
        <v>5.3335337999999997</v>
      </c>
      <c r="Z60" s="364">
        <v>4.0685840099999986</v>
      </c>
      <c r="AA60" s="364">
        <v>1.6334500000000001</v>
      </c>
      <c r="AB60" s="364">
        <v>84.366860000000003</v>
      </c>
      <c r="AC60" s="364">
        <v>65.666269999999997</v>
      </c>
      <c r="AD60" s="364">
        <v>53.786999999999999</v>
      </c>
      <c r="AE60" s="364">
        <v>21.071000000000002</v>
      </c>
      <c r="AF60" s="364">
        <v>43.344999999999999</v>
      </c>
      <c r="AG60" s="364">
        <v>29</v>
      </c>
      <c r="AH60" s="364">
        <v>17.116</v>
      </c>
      <c r="AI60" s="364">
        <v>11.760088</v>
      </c>
      <c r="AJ60" s="364">
        <v>19.170179000000001</v>
      </c>
      <c r="AK60" s="364">
        <v>12.970204000000001</v>
      </c>
      <c r="AL60" s="364">
        <v>4.8809019999999999</v>
      </c>
      <c r="AM60" s="364">
        <v>3.665232</v>
      </c>
      <c r="AN60" s="364">
        <v>25.91283</v>
      </c>
      <c r="AO60" s="364">
        <v>19.673387999999999</v>
      </c>
      <c r="AP60" s="364">
        <v>10.810995</v>
      </c>
    </row>
    <row r="61" spans="3:42">
      <c r="C61" s="359" t="s">
        <v>326</v>
      </c>
      <c r="D61" s="391">
        <v>0</v>
      </c>
      <c r="E61" s="391">
        <v>0</v>
      </c>
      <c r="F61" s="391">
        <v>146.81136266000001</v>
      </c>
      <c r="G61" s="366">
        <v>92.023473390000021</v>
      </c>
      <c r="H61" s="366">
        <v>294.4514110799999</v>
      </c>
      <c r="I61" s="366">
        <v>237.13782891999986</v>
      </c>
      <c r="J61" s="366">
        <v>154.38613384999988</v>
      </c>
      <c r="K61" s="366">
        <v>76.917835350000047</v>
      </c>
      <c r="L61" s="366">
        <v>267.12949260000022</v>
      </c>
      <c r="M61" s="366">
        <v>204.54507856000001</v>
      </c>
      <c r="N61" s="366">
        <v>133.24731182000008</v>
      </c>
      <c r="O61" s="366">
        <v>65.97036609000007</v>
      </c>
      <c r="P61" s="366">
        <v>111.56004000000003</v>
      </c>
      <c r="Q61" s="366">
        <v>61.349201019999967</v>
      </c>
      <c r="R61" s="366">
        <v>111.35315438000001</v>
      </c>
      <c r="S61" s="366">
        <v>65.54323471000005</v>
      </c>
      <c r="T61" s="366">
        <v>174.52162822000017</v>
      </c>
      <c r="U61" s="366">
        <v>139.75799712000014</v>
      </c>
      <c r="V61" s="366">
        <v>104.46326639000007</v>
      </c>
      <c r="W61" s="366">
        <v>59.510125970000054</v>
      </c>
      <c r="X61" s="366">
        <v>243.22900921000002</v>
      </c>
      <c r="Y61" s="366">
        <v>188.56112700000006</v>
      </c>
      <c r="Z61" s="366">
        <v>126.42899889999998</v>
      </c>
      <c r="AA61" s="366">
        <v>63.979929999999989</v>
      </c>
      <c r="AB61" s="366">
        <v>168.67899</v>
      </c>
      <c r="AC61" s="366">
        <v>126.45179999999999</v>
      </c>
      <c r="AD61" s="366">
        <v>74.228999999999985</v>
      </c>
      <c r="AE61" s="366">
        <v>36.322378069999985</v>
      </c>
      <c r="AF61" s="366">
        <v>157.91900000000001</v>
      </c>
      <c r="AG61" s="366">
        <v>124</v>
      </c>
      <c r="AH61" s="366">
        <v>83.596999999999994</v>
      </c>
      <c r="AI61" s="366">
        <v>38.811705000000018</v>
      </c>
      <c r="AJ61" s="366">
        <v>185.847182</v>
      </c>
      <c r="AK61" s="366">
        <v>142.108058</v>
      </c>
      <c r="AL61" s="366">
        <v>96.930371000000008</v>
      </c>
      <c r="AM61" s="366">
        <v>44.573415999999987</v>
      </c>
      <c r="AN61" s="366">
        <v>157.81246899999996</v>
      </c>
      <c r="AO61" s="366">
        <v>121.21925900000001</v>
      </c>
      <c r="AP61" s="366">
        <v>82.792646000000005</v>
      </c>
    </row>
    <row r="62" spans="3:42">
      <c r="C62" s="358" t="s">
        <v>327</v>
      </c>
      <c r="D62" s="392">
        <v>0</v>
      </c>
      <c r="E62" s="392">
        <v>0</v>
      </c>
      <c r="F62" s="392">
        <v>36.702840670000008</v>
      </c>
      <c r="G62" s="367">
        <v>23.00586835</v>
      </c>
      <c r="H62" s="367">
        <v>70.980625000000003</v>
      </c>
      <c r="I62" s="367">
        <v>59.284457230000008</v>
      </c>
      <c r="J62" s="367">
        <v>38.596533470000004</v>
      </c>
      <c r="K62" s="367">
        <v>19.229458839999999</v>
      </c>
      <c r="L62" s="367">
        <v>67.405626220000002</v>
      </c>
      <c r="M62" s="367">
        <v>51.223885000000003</v>
      </c>
      <c r="N62" s="367">
        <v>33.392156320000005</v>
      </c>
      <c r="O62" s="367">
        <v>16.496080999999997</v>
      </c>
      <c r="P62" s="367">
        <v>49.636899999999997</v>
      </c>
      <c r="Q62" s="367">
        <v>33.900584990000006</v>
      </c>
      <c r="R62" s="367">
        <v>31.203809</v>
      </c>
      <c r="S62" s="367">
        <v>18.024509999999999</v>
      </c>
      <c r="T62" s="367">
        <v>49.378082999999997</v>
      </c>
      <c r="U62" s="367">
        <v>38.678137</v>
      </c>
      <c r="V62" s="367">
        <v>29.070437000000002</v>
      </c>
      <c r="W62" s="367">
        <v>15.745685</v>
      </c>
      <c r="X62" s="367">
        <v>60.384523999999999</v>
      </c>
      <c r="Y62" s="367">
        <v>47.140281999999999</v>
      </c>
      <c r="Z62" s="367">
        <v>31.607248999999999</v>
      </c>
      <c r="AA62" s="367">
        <v>15.99498</v>
      </c>
      <c r="AB62" s="367">
        <v>42.350149999999999</v>
      </c>
      <c r="AC62" s="367">
        <v>31.612950000000001</v>
      </c>
      <c r="AD62" s="367">
        <v>18.806000000000001</v>
      </c>
      <c r="AE62" s="367">
        <v>9.3290000000000006</v>
      </c>
      <c r="AF62" s="367">
        <v>40.046999999999997</v>
      </c>
      <c r="AG62" s="367">
        <v>31</v>
      </c>
      <c r="AH62" s="367">
        <v>21.074999999999999</v>
      </c>
      <c r="AI62" s="367">
        <v>9.7511030000000005</v>
      </c>
      <c r="AJ62" s="367">
        <v>46.670476000000001</v>
      </c>
      <c r="AK62" s="367">
        <v>35.527014999999999</v>
      </c>
      <c r="AL62" s="367">
        <v>24.232590999999999</v>
      </c>
      <c r="AM62" s="367">
        <v>11.143354</v>
      </c>
      <c r="AN62" s="367">
        <v>39.40155</v>
      </c>
      <c r="AO62" s="367">
        <v>30.304815999999999</v>
      </c>
      <c r="AP62" s="367">
        <v>20.698163000000001</v>
      </c>
    </row>
    <row r="63" spans="3:42">
      <c r="C63" s="600" t="s">
        <v>449</v>
      </c>
      <c r="D63" s="601">
        <v>0</v>
      </c>
      <c r="E63" s="601">
        <v>0</v>
      </c>
      <c r="F63" s="601">
        <v>110.10852199000001</v>
      </c>
      <c r="G63" s="602">
        <v>69.017605040000021</v>
      </c>
      <c r="H63" s="602">
        <v>223.4707860799999</v>
      </c>
      <c r="I63" s="602">
        <v>177.85337168999985</v>
      </c>
      <c r="J63" s="602">
        <v>115.78960037999988</v>
      </c>
      <c r="K63" s="602">
        <v>57.688376510000047</v>
      </c>
      <c r="L63" s="602">
        <v>199.72386638000023</v>
      </c>
      <c r="M63" s="602">
        <v>153.32119356000001</v>
      </c>
      <c r="N63" s="602">
        <v>99.85515550000008</v>
      </c>
      <c r="O63" s="602">
        <v>49.474285090000073</v>
      </c>
      <c r="P63" s="602">
        <v>61.923140000000032</v>
      </c>
      <c r="Q63" s="602">
        <v>27.448616029999961</v>
      </c>
      <c r="R63" s="602">
        <v>80.14934538</v>
      </c>
      <c r="S63" s="602">
        <v>47.51872471000005</v>
      </c>
      <c r="T63" s="602">
        <v>125.14354522000016</v>
      </c>
      <c r="U63" s="602">
        <v>101.07986012000015</v>
      </c>
      <c r="V63" s="602">
        <v>75.392829390000074</v>
      </c>
      <c r="W63" s="602">
        <v>43.764440970000052</v>
      </c>
      <c r="X63" s="602">
        <v>182.84448521000002</v>
      </c>
      <c r="Y63" s="602">
        <v>141.42084500000004</v>
      </c>
      <c r="Z63" s="602">
        <v>94.821749899999986</v>
      </c>
      <c r="AA63" s="602">
        <v>47.984949999999991</v>
      </c>
      <c r="AB63" s="602">
        <v>126.32884</v>
      </c>
      <c r="AC63" s="602">
        <v>94.838849999999994</v>
      </c>
      <c r="AD63" s="602">
        <v>55.422999999999988</v>
      </c>
      <c r="AE63" s="602">
        <v>26.993378069999984</v>
      </c>
      <c r="AF63" s="602">
        <v>117.87200000000001</v>
      </c>
      <c r="AG63" s="602">
        <v>93</v>
      </c>
      <c r="AH63" s="602">
        <v>62.521999999999991</v>
      </c>
      <c r="AI63" s="602">
        <v>29.060602000000017</v>
      </c>
      <c r="AJ63" s="602">
        <v>139.176706</v>
      </c>
      <c r="AK63" s="602">
        <v>106.58104299999999</v>
      </c>
      <c r="AL63" s="602">
        <v>72.697780000000009</v>
      </c>
      <c r="AM63" s="602">
        <v>33.430061999999985</v>
      </c>
      <c r="AN63" s="602">
        <v>118.41091899999996</v>
      </c>
      <c r="AO63" s="602">
        <v>90.914443000000006</v>
      </c>
      <c r="AP63" s="602">
        <v>62.094483000000004</v>
      </c>
    </row>
    <row r="64" spans="3:42">
      <c r="C64" s="372" t="s">
        <v>459</v>
      </c>
      <c r="D64" s="391"/>
      <c r="E64" s="391"/>
      <c r="F64" s="391"/>
      <c r="G64" s="368"/>
      <c r="H64" s="368"/>
      <c r="I64" s="368"/>
      <c r="J64" s="368"/>
      <c r="K64" s="368"/>
      <c r="L64" s="368"/>
      <c r="M64" s="368"/>
      <c r="N64" s="368"/>
      <c r="O64" s="368"/>
      <c r="P64" s="368"/>
      <c r="Q64" s="368"/>
      <c r="R64" s="368"/>
      <c r="S64" s="368"/>
      <c r="T64" s="368"/>
      <c r="U64" s="368"/>
      <c r="V64" s="368"/>
      <c r="W64" s="368"/>
      <c r="X64" s="368"/>
      <c r="Y64" s="368"/>
      <c r="Z64" s="368"/>
      <c r="AA64" s="368"/>
      <c r="AB64" s="368"/>
      <c r="AC64" s="368"/>
      <c r="AD64" s="368"/>
      <c r="AE64" s="368"/>
      <c r="AF64" s="368"/>
      <c r="AG64" s="368"/>
      <c r="AH64" s="368"/>
      <c r="AI64" s="368"/>
      <c r="AJ64" s="368"/>
      <c r="AK64" s="368"/>
      <c r="AL64" s="368"/>
      <c r="AM64" s="368"/>
      <c r="AN64" s="368"/>
      <c r="AO64" s="368"/>
      <c r="AP64" s="368"/>
    </row>
    <row r="65" spans="1:42">
      <c r="C65" s="357"/>
      <c r="D65" s="391"/>
      <c r="E65" s="391"/>
      <c r="F65" s="391"/>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c r="AK65" s="366"/>
      <c r="AL65" s="366"/>
      <c r="AM65" s="366"/>
      <c r="AN65" s="366"/>
      <c r="AO65" s="366"/>
      <c r="AP65" s="366"/>
    </row>
    <row r="66" spans="1:42">
      <c r="C66" s="252" t="s">
        <v>41</v>
      </c>
      <c r="D66" s="393">
        <v>0</v>
      </c>
      <c r="E66" s="393">
        <v>0</v>
      </c>
      <c r="F66" s="393">
        <v>0</v>
      </c>
      <c r="G66" s="369">
        <v>0</v>
      </c>
      <c r="H66" s="369">
        <v>0</v>
      </c>
      <c r="I66" s="369">
        <v>0</v>
      </c>
      <c r="J66" s="369">
        <v>0</v>
      </c>
      <c r="K66" s="369">
        <v>0</v>
      </c>
      <c r="L66" s="369">
        <v>0</v>
      </c>
      <c r="M66" s="369">
        <v>0</v>
      </c>
      <c r="N66" s="369">
        <v>0</v>
      </c>
      <c r="O66" s="369">
        <v>0</v>
      </c>
      <c r="P66" s="369">
        <v>0</v>
      </c>
      <c r="Q66" s="369">
        <v>0</v>
      </c>
      <c r="R66" s="369">
        <v>0</v>
      </c>
      <c r="S66" s="369">
        <v>0</v>
      </c>
      <c r="T66" s="369">
        <v>0</v>
      </c>
      <c r="U66" s="369">
        <v>0</v>
      </c>
      <c r="V66" s="369">
        <v>0</v>
      </c>
      <c r="W66" s="369">
        <v>0</v>
      </c>
      <c r="X66" s="369">
        <v>0</v>
      </c>
      <c r="Y66" s="369">
        <v>0</v>
      </c>
      <c r="Z66" s="369">
        <v>0</v>
      </c>
      <c r="AA66" s="369">
        <v>0</v>
      </c>
      <c r="AB66" s="369">
        <v>0</v>
      </c>
      <c r="AC66" s="369">
        <v>0</v>
      </c>
      <c r="AD66" s="369">
        <v>0</v>
      </c>
      <c r="AE66" s="369">
        <v>0</v>
      </c>
      <c r="AF66" s="369">
        <v>0</v>
      </c>
      <c r="AG66" s="369">
        <v>0</v>
      </c>
      <c r="AH66" s="369">
        <v>0</v>
      </c>
      <c r="AI66" s="369">
        <v>0</v>
      </c>
      <c r="AJ66" s="369">
        <v>0</v>
      </c>
      <c r="AK66" s="369">
        <v>0</v>
      </c>
      <c r="AL66" s="369">
        <v>0</v>
      </c>
      <c r="AM66" s="369">
        <v>0</v>
      </c>
      <c r="AN66" s="369">
        <v>0</v>
      </c>
      <c r="AO66" s="369">
        <v>0</v>
      </c>
      <c r="AP66" s="369">
        <v>0</v>
      </c>
    </row>
    <row r="67" spans="1:42">
      <c r="C67" s="56" t="s">
        <v>451</v>
      </c>
      <c r="D67" s="389">
        <v>0</v>
      </c>
      <c r="E67" s="389">
        <v>0</v>
      </c>
      <c r="F67" s="389">
        <v>13139.131148930001</v>
      </c>
      <c r="G67" s="363">
        <v>13033.390173780002</v>
      </c>
      <c r="H67" s="363">
        <v>12881.588916960001</v>
      </c>
      <c r="I67" s="363">
        <v>12800.290766159998</v>
      </c>
      <c r="J67" s="363">
        <v>12741.587081380001</v>
      </c>
      <c r="K67" s="363">
        <v>12740.23833722</v>
      </c>
      <c r="L67" s="363">
        <v>12666.81489233</v>
      </c>
      <c r="M67" s="363">
        <v>12861.566096660001</v>
      </c>
      <c r="N67" s="363">
        <v>12747.165662180001</v>
      </c>
      <c r="O67" s="363">
        <v>12216.39615681</v>
      </c>
      <c r="P67" s="363">
        <v>11888.523859999999</v>
      </c>
      <c r="Q67" s="363">
        <v>11773.796633330001</v>
      </c>
      <c r="R67" s="363">
        <v>11685.74049991</v>
      </c>
      <c r="S67" s="363">
        <v>11242.570874809999</v>
      </c>
      <c r="T67" s="363">
        <v>10937.268197889998</v>
      </c>
      <c r="U67" s="363">
        <v>10610.13146074</v>
      </c>
      <c r="V67" s="363">
        <v>10308.024625849999</v>
      </c>
      <c r="W67" s="363">
        <v>9969.7934559999994</v>
      </c>
      <c r="X67" s="363">
        <v>9514.0481351599992</v>
      </c>
      <c r="Y67" s="363">
        <v>9307.0289952899984</v>
      </c>
      <c r="Z67" s="363">
        <v>9049.2055313300007</v>
      </c>
      <c r="AA67" s="363">
        <v>8976.8008000000009</v>
      </c>
      <c r="AB67" s="363">
        <v>9120.2488599999997</v>
      </c>
      <c r="AC67" s="363">
        <v>9103.9120999999996</v>
      </c>
      <c r="AD67" s="363">
        <v>9084.1749999999993</v>
      </c>
      <c r="AE67" s="363">
        <v>8878.2496411400007</v>
      </c>
      <c r="AF67" s="363">
        <v>8823.6137730000009</v>
      </c>
      <c r="AG67" s="363">
        <v>8798</v>
      </c>
      <c r="AH67" s="363">
        <v>8570.5815380000004</v>
      </c>
      <c r="AI67" s="363">
        <v>8250.7711909999998</v>
      </c>
      <c r="AJ67" s="363">
        <v>7828.3164219999999</v>
      </c>
      <c r="AK67" s="363">
        <v>7841.813486</v>
      </c>
      <c r="AL67" s="363">
        <v>7623.9454589999996</v>
      </c>
      <c r="AM67" s="363">
        <v>7318.0451849999999</v>
      </c>
      <c r="AN67" s="363">
        <v>7131.4385089999996</v>
      </c>
      <c r="AO67" s="363">
        <v>7028.0429999999997</v>
      </c>
      <c r="AP67" s="363">
        <v>6802.7843059999996</v>
      </c>
    </row>
    <row r="68" spans="1:42">
      <c r="A68" s="271"/>
      <c r="B68" s="271"/>
      <c r="C68" s="56" t="s">
        <v>452</v>
      </c>
      <c r="D68" s="389">
        <v>0</v>
      </c>
      <c r="E68" s="389">
        <v>0</v>
      </c>
      <c r="F68" s="389">
        <v>-135.17988101</v>
      </c>
      <c r="G68" s="363">
        <v>-114.63239789000002</v>
      </c>
      <c r="H68" s="363">
        <v>-120.57850822000002</v>
      </c>
      <c r="I68" s="363">
        <v>-104.08857729</v>
      </c>
      <c r="J68" s="363">
        <v>-102.09059274000001</v>
      </c>
      <c r="K68" s="363">
        <v>-144.78918057000001</v>
      </c>
      <c r="L68" s="363">
        <v>-166.67085102000001</v>
      </c>
      <c r="M68" s="363">
        <v>-171.46249499999999</v>
      </c>
      <c r="N68" s="363">
        <v>-163.19366037999998</v>
      </c>
      <c r="O68" s="363">
        <v>-160.96761735999999</v>
      </c>
      <c r="P68" s="363">
        <v>-151.12880000000001</v>
      </c>
      <c r="Q68" s="363">
        <v>-143.40328829000001</v>
      </c>
      <c r="R68" s="363">
        <v>-98.664401330000004</v>
      </c>
      <c r="S68" s="363">
        <v>-91.312639500000003</v>
      </c>
      <c r="T68" s="363">
        <v>-91.570388280000003</v>
      </c>
      <c r="U68" s="363">
        <v>-89.051817320000012</v>
      </c>
      <c r="V68" s="363">
        <v>-87.638478200000009</v>
      </c>
      <c r="W68" s="363">
        <v>-93.407014059999995</v>
      </c>
      <c r="X68" s="363">
        <v>-96.854878459999995</v>
      </c>
      <c r="Y68" s="363">
        <v>-99.187468900000027</v>
      </c>
      <c r="Z68" s="363">
        <v>-105.80576819000001</v>
      </c>
      <c r="AA68" s="363">
        <v>-107.50815</v>
      </c>
      <c r="AB68" s="363">
        <v>-111.84717999999999</v>
      </c>
      <c r="AC68" s="363">
        <v>-105.40730000000001</v>
      </c>
      <c r="AD68" s="363">
        <v>-105.29700000000001</v>
      </c>
      <c r="AE68" s="363">
        <v>-87.798434289999989</v>
      </c>
      <c r="AF68" s="363">
        <v>-65.341330999999997</v>
      </c>
      <c r="AG68" s="363">
        <v>-60</v>
      </c>
      <c r="AH68" s="363">
        <v>-59.518537999999992</v>
      </c>
      <c r="AI68" s="363">
        <v>-60.461174</v>
      </c>
      <c r="AJ68" s="363">
        <v>-55.754821999999997</v>
      </c>
      <c r="AK68" s="363">
        <v>-67.706273999999993</v>
      </c>
      <c r="AL68" s="363">
        <v>-64.306209999999993</v>
      </c>
      <c r="AM68" s="363">
        <v>-67.067639999999997</v>
      </c>
      <c r="AN68" s="363">
        <v>-38.123466000000001</v>
      </c>
      <c r="AO68" s="363">
        <v>-40.107962000000001</v>
      </c>
      <c r="AP68" s="363">
        <v>-37.577941000000003</v>
      </c>
    </row>
    <row r="69" spans="1:42">
      <c r="C69" s="31" t="s">
        <v>369</v>
      </c>
      <c r="D69" s="390">
        <v>0</v>
      </c>
      <c r="E69" s="390">
        <v>0</v>
      </c>
      <c r="F69" s="390">
        <v>150.37844907999994</v>
      </c>
      <c r="G69" s="363">
        <v>160.52606476999995</v>
      </c>
      <c r="H69" s="363">
        <v>171.31524111999997</v>
      </c>
      <c r="I69" s="363">
        <v>142.90347901000001</v>
      </c>
      <c r="J69" s="363">
        <v>176.83871691999994</v>
      </c>
      <c r="K69" s="363">
        <v>215.02959582999992</v>
      </c>
      <c r="L69" s="363">
        <v>398.68113742999998</v>
      </c>
      <c r="M69" s="363">
        <v>165.44344469999999</v>
      </c>
      <c r="N69" s="363">
        <v>169.39829423999998</v>
      </c>
      <c r="O69" s="363">
        <v>171.35286712000001</v>
      </c>
      <c r="P69" s="363">
        <v>159.80610999999999</v>
      </c>
      <c r="Q69" s="363">
        <v>156.36870568000001</v>
      </c>
      <c r="R69" s="363">
        <v>229.67581203000003</v>
      </c>
      <c r="S69" s="363">
        <v>207.10199073999999</v>
      </c>
      <c r="T69" s="363">
        <v>237.70770938000001</v>
      </c>
      <c r="U69" s="363">
        <v>206.07758731999999</v>
      </c>
      <c r="V69" s="363">
        <v>204.28309805999999</v>
      </c>
      <c r="W69" s="363">
        <v>211.51843048000001</v>
      </c>
      <c r="X69" s="363">
        <v>207.40707954999996</v>
      </c>
      <c r="Y69" s="363">
        <v>265.43844240999994</v>
      </c>
      <c r="Z69" s="363">
        <v>162.98953407999994</v>
      </c>
      <c r="AA69" s="363">
        <v>137.55751000000001</v>
      </c>
      <c r="AB69" s="363">
        <v>151.03277</v>
      </c>
      <c r="AC69" s="363">
        <v>166.86009999999999</v>
      </c>
      <c r="AD69" s="363">
        <v>48.601999999999997</v>
      </c>
      <c r="AE69" s="363">
        <v>162.47543429000001</v>
      </c>
      <c r="AF69" s="363">
        <v>169.40137199999882</v>
      </c>
      <c r="AG69" s="363">
        <v>169</v>
      </c>
      <c r="AH69" s="363">
        <v>166.49382199999999</v>
      </c>
      <c r="AI69" s="363">
        <v>135.70655799999983</v>
      </c>
      <c r="AJ69" s="363">
        <v>233.61552300000051</v>
      </c>
      <c r="AK69" s="363">
        <v>182.2298840000002</v>
      </c>
      <c r="AL69" s="363">
        <v>182.03718499999999</v>
      </c>
      <c r="AM69" s="363">
        <v>174.919477</v>
      </c>
      <c r="AN69" s="363">
        <v>153.96178599999999</v>
      </c>
      <c r="AO69" s="363">
        <v>210.59968600000047</v>
      </c>
      <c r="AP69" s="363">
        <v>191.54832300000001</v>
      </c>
    </row>
    <row r="70" spans="1:42">
      <c r="C70" s="589" t="s">
        <v>453</v>
      </c>
      <c r="D70" s="603">
        <v>0</v>
      </c>
      <c r="E70" s="603">
        <v>0</v>
      </c>
      <c r="F70" s="603">
        <v>13154.329717000001</v>
      </c>
      <c r="G70" s="604">
        <v>13079.283840660002</v>
      </c>
      <c r="H70" s="604">
        <v>12932.325649860002</v>
      </c>
      <c r="I70" s="604">
        <v>12839.105667879998</v>
      </c>
      <c r="J70" s="604">
        <v>12816.335205560001</v>
      </c>
      <c r="K70" s="604">
        <v>12810.478752479999</v>
      </c>
      <c r="L70" s="604">
        <v>12898.825178739999</v>
      </c>
      <c r="M70" s="604">
        <v>12855.547046360001</v>
      </c>
      <c r="N70" s="604">
        <v>12753.370296040001</v>
      </c>
      <c r="O70" s="604">
        <v>12226.78140657</v>
      </c>
      <c r="P70" s="604">
        <v>11897.201169999998</v>
      </c>
      <c r="Q70" s="604">
        <v>11786.762050720003</v>
      </c>
      <c r="R70" s="604">
        <v>11816.751910610001</v>
      </c>
      <c r="S70" s="604">
        <v>11358.360226049999</v>
      </c>
      <c r="T70" s="604">
        <v>11083.405518989997</v>
      </c>
      <c r="U70" s="604">
        <v>10727.15723074</v>
      </c>
      <c r="V70" s="604">
        <v>10424.669245709998</v>
      </c>
      <c r="W70" s="604">
        <v>10087.90487242</v>
      </c>
      <c r="X70" s="604">
        <v>9624.6003362499978</v>
      </c>
      <c r="Y70" s="604">
        <v>9473.2799687999996</v>
      </c>
      <c r="Z70" s="604">
        <v>9106.3892972199992</v>
      </c>
      <c r="AA70" s="604">
        <v>9006.8501600000018</v>
      </c>
      <c r="AB70" s="604">
        <v>9159.4344499999988</v>
      </c>
      <c r="AC70" s="604">
        <v>9165.3648999999987</v>
      </c>
      <c r="AD70" s="604">
        <v>9027.48</v>
      </c>
      <c r="AE70" s="604">
        <v>8952.9266411400004</v>
      </c>
      <c r="AF70" s="604">
        <v>8927.6738139999998</v>
      </c>
      <c r="AG70" s="604">
        <v>8907</v>
      </c>
      <c r="AH70" s="604">
        <v>8677.5568220000005</v>
      </c>
      <c r="AI70" s="604">
        <v>8326.0165749999996</v>
      </c>
      <c r="AJ70" s="604">
        <v>8006.1771230000004</v>
      </c>
      <c r="AK70" s="604">
        <v>7956.3370960000002</v>
      </c>
      <c r="AL70" s="604">
        <v>7741.676434</v>
      </c>
      <c r="AM70" s="604">
        <v>7425.8970220000001</v>
      </c>
      <c r="AN70" s="604">
        <v>7247.2768289999995</v>
      </c>
      <c r="AO70" s="604">
        <v>7198.5347240000001</v>
      </c>
      <c r="AP70" s="604">
        <v>6956.7546879999991</v>
      </c>
    </row>
    <row r="71" spans="1:42">
      <c r="C71" s="25"/>
      <c r="D71" s="393"/>
      <c r="E71" s="393"/>
      <c r="F71" s="393"/>
      <c r="G71" s="369"/>
      <c r="H71" s="369"/>
      <c r="I71" s="369"/>
      <c r="J71" s="369"/>
      <c r="K71" s="369"/>
      <c r="L71" s="369"/>
      <c r="M71" s="369"/>
      <c r="N71" s="369"/>
      <c r="O71" s="369"/>
      <c r="P71" s="369"/>
      <c r="Q71" s="369"/>
      <c r="R71" s="369"/>
      <c r="S71" s="369"/>
      <c r="T71" s="369"/>
      <c r="U71" s="369"/>
      <c r="V71" s="369"/>
      <c r="W71" s="369"/>
      <c r="X71" s="369"/>
      <c r="Y71" s="369"/>
      <c r="Z71" s="369"/>
      <c r="AA71" s="369"/>
      <c r="AB71" s="369"/>
      <c r="AC71" s="369"/>
      <c r="AD71" s="369"/>
      <c r="AE71" s="369"/>
      <c r="AF71" s="369"/>
      <c r="AG71" s="369"/>
      <c r="AH71" s="369"/>
      <c r="AI71" s="369"/>
      <c r="AJ71" s="369"/>
      <c r="AK71" s="369"/>
      <c r="AL71" s="369"/>
      <c r="AM71" s="369"/>
      <c r="AN71" s="369"/>
      <c r="AO71" s="369"/>
      <c r="AP71" s="369"/>
    </row>
    <row r="72" spans="1:42">
      <c r="C72" s="56" t="s">
        <v>239</v>
      </c>
      <c r="D72" s="389">
        <v>0</v>
      </c>
      <c r="E72" s="389">
        <v>0</v>
      </c>
      <c r="F72" s="389">
        <v>2.1849014100000002</v>
      </c>
      <c r="G72" s="363">
        <v>2.0041153</v>
      </c>
      <c r="H72" s="363">
        <v>2.0812500200000001</v>
      </c>
      <c r="I72" s="363">
        <v>2.10591668</v>
      </c>
      <c r="J72" s="363">
        <v>2.1860833399999997</v>
      </c>
      <c r="K72" s="363">
        <v>2.1012916700000002</v>
      </c>
      <c r="L72" s="363">
        <v>2.1088458399999999</v>
      </c>
      <c r="M72" s="363">
        <v>4.3457499999999998</v>
      </c>
      <c r="N72" s="363">
        <v>4.1301440000000005</v>
      </c>
      <c r="O72" s="363">
        <v>0</v>
      </c>
      <c r="P72" s="363">
        <v>0</v>
      </c>
      <c r="Q72" s="363">
        <v>0</v>
      </c>
      <c r="R72" s="363">
        <v>8.0000000000000002E-8</v>
      </c>
      <c r="S72" s="363">
        <v>0</v>
      </c>
      <c r="T72" s="363">
        <v>0</v>
      </c>
      <c r="U72" s="363">
        <v>0</v>
      </c>
      <c r="V72" s="363">
        <v>0</v>
      </c>
      <c r="W72" s="363">
        <v>0</v>
      </c>
      <c r="X72" s="363">
        <v>0</v>
      </c>
      <c r="Y72" s="363">
        <v>0</v>
      </c>
      <c r="Z72" s="363">
        <v>0</v>
      </c>
      <c r="AA72" s="363">
        <v>0</v>
      </c>
      <c r="AB72" s="363">
        <v>0</v>
      </c>
      <c r="AC72" s="363">
        <v>0</v>
      </c>
      <c r="AD72" s="363">
        <v>0</v>
      </c>
      <c r="AE72" s="363">
        <v>0</v>
      </c>
      <c r="AF72" s="363">
        <v>0</v>
      </c>
      <c r="AG72" s="363">
        <v>0</v>
      </c>
      <c r="AH72" s="363">
        <v>0</v>
      </c>
      <c r="AI72" s="363">
        <v>0</v>
      </c>
      <c r="AJ72" s="363">
        <v>0</v>
      </c>
      <c r="AK72" s="363">
        <v>0</v>
      </c>
      <c r="AL72" s="363">
        <v>0</v>
      </c>
      <c r="AM72" s="363">
        <v>0</v>
      </c>
      <c r="AN72" s="363">
        <v>0</v>
      </c>
      <c r="AO72" s="363">
        <v>0</v>
      </c>
      <c r="AP72" s="363">
        <v>0</v>
      </c>
    </row>
    <row r="73" spans="1:42">
      <c r="C73" s="335" t="s">
        <v>454</v>
      </c>
      <c r="D73" s="389">
        <v>0</v>
      </c>
      <c r="E73" s="389">
        <v>0</v>
      </c>
      <c r="F73" s="389">
        <v>13152.144815590002</v>
      </c>
      <c r="G73" s="365">
        <v>13077.279725360002</v>
      </c>
      <c r="H73" s="365">
        <v>12930.244399840001</v>
      </c>
      <c r="I73" s="365">
        <v>12836.999751199997</v>
      </c>
      <c r="J73" s="365">
        <v>12814.149122219998</v>
      </c>
      <c r="K73" s="365">
        <v>12808.647460809998</v>
      </c>
      <c r="L73" s="365">
        <v>12896.716332899998</v>
      </c>
      <c r="M73" s="365">
        <v>12851.201296359995</v>
      </c>
      <c r="N73" s="365">
        <v>12749.240152040002</v>
      </c>
      <c r="O73" s="365">
        <v>12226.78140657</v>
      </c>
      <c r="P73" s="365">
        <v>11897.2012</v>
      </c>
      <c r="Q73" s="365">
        <v>11786.762050720003</v>
      </c>
      <c r="R73" s="365">
        <v>11816.75191053</v>
      </c>
      <c r="S73" s="365">
        <v>11358.360226050003</v>
      </c>
      <c r="T73" s="365">
        <v>11083.405518989997</v>
      </c>
      <c r="U73" s="365">
        <v>10727.157230739998</v>
      </c>
      <c r="V73" s="365">
        <v>10424.669245710002</v>
      </c>
      <c r="W73" s="365">
        <v>10087.904872420002</v>
      </c>
      <c r="X73" s="365">
        <v>9624.6003362499996</v>
      </c>
      <c r="Y73" s="365">
        <v>9473.2799687999996</v>
      </c>
      <c r="Z73" s="365">
        <v>9106.3892972199974</v>
      </c>
      <c r="AA73" s="365">
        <v>9006.8502000000008</v>
      </c>
      <c r="AB73" s="365">
        <v>9159.4344999999994</v>
      </c>
      <c r="AC73" s="365">
        <v>9165.3647999999994</v>
      </c>
      <c r="AD73" s="365">
        <v>9027.48</v>
      </c>
      <c r="AE73" s="365">
        <v>8952.9189999999999</v>
      </c>
      <c r="AF73" s="365">
        <v>8927.6738139999998</v>
      </c>
      <c r="AG73" s="365">
        <v>8907</v>
      </c>
      <c r="AH73" s="365">
        <v>8678.5572890000003</v>
      </c>
      <c r="AI73" s="365">
        <v>8326.0165749999996</v>
      </c>
      <c r="AJ73" s="365">
        <v>8006.1771250000002</v>
      </c>
      <c r="AK73" s="365">
        <v>7956.337098</v>
      </c>
      <c r="AL73" s="365">
        <v>7741.676434</v>
      </c>
      <c r="AM73" s="365">
        <v>7425.8970179999997</v>
      </c>
      <c r="AN73" s="365">
        <v>7247.2768269999997</v>
      </c>
      <c r="AO73" s="365">
        <v>7198.534721</v>
      </c>
      <c r="AP73" s="365">
        <v>6956.7546860000002</v>
      </c>
    </row>
    <row r="74" spans="1:42">
      <c r="A74" s="356"/>
      <c r="B74" s="356"/>
      <c r="C74" s="61" t="s">
        <v>455</v>
      </c>
      <c r="D74" s="603">
        <v>0</v>
      </c>
      <c r="E74" s="603">
        <v>0</v>
      </c>
      <c r="F74" s="603">
        <v>13154.329717000002</v>
      </c>
      <c r="G74" s="604">
        <v>13079.283840660002</v>
      </c>
      <c r="H74" s="604">
        <v>12932.325649860002</v>
      </c>
      <c r="I74" s="604">
        <v>12839.105667879998</v>
      </c>
      <c r="J74" s="604">
        <v>12816.335205559999</v>
      </c>
      <c r="K74" s="604">
        <v>12810.748752479998</v>
      </c>
      <c r="L74" s="604">
        <v>12898.825178739999</v>
      </c>
      <c r="M74" s="604">
        <v>12855.547046359996</v>
      </c>
      <c r="N74" s="604">
        <v>12753.370296040002</v>
      </c>
      <c r="O74" s="604">
        <v>12226.78140657</v>
      </c>
      <c r="P74" s="604">
        <v>11897.2012</v>
      </c>
      <c r="Q74" s="604">
        <v>11786.762050720003</v>
      </c>
      <c r="R74" s="604">
        <v>11816.751910609999</v>
      </c>
      <c r="S74" s="604">
        <v>11358.360226050003</v>
      </c>
      <c r="T74" s="604">
        <v>11083.405518989997</v>
      </c>
      <c r="U74" s="604">
        <v>10727.157230739998</v>
      </c>
      <c r="V74" s="604">
        <v>10424.669245710002</v>
      </c>
      <c r="W74" s="604">
        <v>10087.904872420002</v>
      </c>
      <c r="X74" s="604">
        <v>9624.6003362499996</v>
      </c>
      <c r="Y74" s="604">
        <v>9473.2799687999996</v>
      </c>
      <c r="Z74" s="604">
        <v>9106.3892972199974</v>
      </c>
      <c r="AA74" s="604">
        <v>9006.8502000000008</v>
      </c>
      <c r="AB74" s="604">
        <v>9159.4344999999994</v>
      </c>
      <c r="AC74" s="604">
        <v>9165.3647999999994</v>
      </c>
      <c r="AD74" s="604">
        <v>9027.48</v>
      </c>
      <c r="AE74" s="604">
        <v>8952.9189999999999</v>
      </c>
      <c r="AF74" s="604">
        <v>8927.6738139999998</v>
      </c>
      <c r="AG74" s="604">
        <v>8907</v>
      </c>
      <c r="AH74" s="604">
        <v>8678.5572890000003</v>
      </c>
      <c r="AI74" s="604">
        <v>8326.0165749999996</v>
      </c>
      <c r="AJ74" s="604">
        <v>8006.1771250000002</v>
      </c>
      <c r="AK74" s="604">
        <v>7956.337098</v>
      </c>
      <c r="AL74" s="604">
        <v>7741.676434</v>
      </c>
      <c r="AM74" s="604">
        <v>7425.8970179999997</v>
      </c>
      <c r="AN74" s="604">
        <v>7247.2768269999997</v>
      </c>
      <c r="AO74" s="604">
        <v>7198.534721</v>
      </c>
      <c r="AP74" s="604">
        <v>6956.7546860000002</v>
      </c>
    </row>
    <row r="75" spans="1:42">
      <c r="A75" s="356"/>
      <c r="B75" s="356"/>
      <c r="C75" s="350"/>
      <c r="Y75" s="350"/>
      <c r="Z75" s="350"/>
      <c r="AA75" s="350"/>
    </row>
    <row r="76" spans="1:42">
      <c r="A76" s="356"/>
      <c r="B76" s="356"/>
      <c r="C76" s="349"/>
      <c r="Y76" s="349"/>
      <c r="Z76" s="349"/>
      <c r="AA76" s="349"/>
    </row>
    <row r="77" spans="1:42" s="92" customFormat="1">
      <c r="C77" s="394" t="s">
        <v>460</v>
      </c>
      <c r="D77" s="387">
        <v>46387</v>
      </c>
      <c r="E77" s="387">
        <v>46295</v>
      </c>
      <c r="F77" s="387">
        <v>46203</v>
      </c>
      <c r="G77" s="484">
        <v>46112</v>
      </c>
      <c r="H77" s="484">
        <v>46022</v>
      </c>
      <c r="I77" s="484">
        <v>45930</v>
      </c>
      <c r="J77" s="484">
        <v>45838</v>
      </c>
      <c r="K77" s="484">
        <v>45747</v>
      </c>
      <c r="L77" s="484">
        <v>45657</v>
      </c>
      <c r="M77" s="484">
        <v>45565</v>
      </c>
      <c r="N77" s="484">
        <v>45473</v>
      </c>
      <c r="O77" s="484">
        <v>45382</v>
      </c>
      <c r="P77" s="484">
        <v>45291</v>
      </c>
      <c r="Q77" s="484">
        <v>45199</v>
      </c>
      <c r="R77" s="484">
        <v>45107</v>
      </c>
      <c r="S77" s="484">
        <v>45016</v>
      </c>
      <c r="T77" s="484">
        <v>44926</v>
      </c>
      <c r="U77" s="484">
        <v>44834</v>
      </c>
      <c r="V77" s="484">
        <v>44742</v>
      </c>
      <c r="W77" s="484">
        <v>44651</v>
      </c>
      <c r="X77" s="484">
        <v>44561</v>
      </c>
      <c r="Y77" s="484">
        <v>44469</v>
      </c>
      <c r="Z77" s="484">
        <v>44377</v>
      </c>
      <c r="AA77" s="484">
        <v>44286</v>
      </c>
      <c r="AB77" s="484">
        <v>44196</v>
      </c>
      <c r="AC77" s="484">
        <v>44104</v>
      </c>
      <c r="AD77" s="484">
        <v>44012</v>
      </c>
      <c r="AE77" s="484">
        <v>43921</v>
      </c>
      <c r="AF77" s="484">
        <v>43830</v>
      </c>
      <c r="AG77" s="484">
        <v>43738</v>
      </c>
      <c r="AH77" s="484">
        <v>43646</v>
      </c>
      <c r="AI77" s="484">
        <v>43555</v>
      </c>
      <c r="AJ77" s="484">
        <v>43465</v>
      </c>
      <c r="AK77" s="484">
        <v>43373</v>
      </c>
      <c r="AL77" s="484">
        <v>43281</v>
      </c>
      <c r="AM77" s="484">
        <v>43190</v>
      </c>
      <c r="AN77" s="484">
        <v>43100</v>
      </c>
      <c r="AO77" s="484">
        <v>43008</v>
      </c>
      <c r="AP77" s="484">
        <v>42916</v>
      </c>
    </row>
    <row r="78" spans="1:42">
      <c r="C78" s="252" t="s">
        <v>445</v>
      </c>
      <c r="D78" s="388"/>
      <c r="E78" s="388"/>
      <c r="F78" s="388"/>
      <c r="G78" s="361"/>
      <c r="H78" s="361"/>
      <c r="I78" s="361"/>
      <c r="J78" s="361"/>
      <c r="K78" s="361"/>
      <c r="L78" s="361"/>
      <c r="M78" s="361"/>
      <c r="N78" s="361"/>
      <c r="O78" s="361"/>
      <c r="P78" s="361"/>
      <c r="Q78" s="361"/>
      <c r="R78" s="361"/>
      <c r="S78" s="361"/>
      <c r="T78" s="361"/>
      <c r="U78" s="361"/>
      <c r="V78" s="361"/>
      <c r="W78" s="361"/>
      <c r="X78" s="361"/>
      <c r="Y78" s="361"/>
      <c r="Z78" s="361"/>
      <c r="AA78" s="361"/>
      <c r="AB78" s="361"/>
      <c r="AC78" s="361"/>
      <c r="AD78" s="361"/>
      <c r="AE78" s="361"/>
      <c r="AF78" s="361"/>
      <c r="AG78" s="361"/>
      <c r="AH78" s="361"/>
      <c r="AI78" s="361"/>
      <c r="AJ78" s="361"/>
      <c r="AK78" s="361"/>
      <c r="AL78" s="361"/>
      <c r="AM78" s="361"/>
      <c r="AN78" s="361"/>
      <c r="AO78" s="361"/>
      <c r="AP78" s="361"/>
    </row>
    <row r="79" spans="1:42">
      <c r="C79" s="29" t="s">
        <v>313</v>
      </c>
      <c r="D79" s="389">
        <v>0</v>
      </c>
      <c r="E79" s="389">
        <v>0</v>
      </c>
      <c r="F79" s="389">
        <v>0</v>
      </c>
      <c r="G79" s="362">
        <v>0</v>
      </c>
      <c r="H79" s="362">
        <v>0</v>
      </c>
      <c r="I79" s="362">
        <v>0</v>
      </c>
      <c r="J79" s="362">
        <v>0</v>
      </c>
      <c r="K79" s="362">
        <v>0</v>
      </c>
      <c r="L79" s="362">
        <v>-2.5702140099999986</v>
      </c>
      <c r="M79" s="362">
        <v>-3.15231314</v>
      </c>
      <c r="N79" s="362">
        <v>-1.8513263499999992</v>
      </c>
      <c r="O79" s="362">
        <v>-0.89982395999999976</v>
      </c>
      <c r="P79" s="362">
        <v>-2.41181</v>
      </c>
      <c r="Q79" s="362">
        <v>-2.9692924800000005</v>
      </c>
      <c r="R79" s="362">
        <v>-1.7470000000000001</v>
      </c>
      <c r="S79" s="362">
        <v>-0.68283796999999991</v>
      </c>
      <c r="T79" s="362">
        <v>-0.12859500999999979</v>
      </c>
      <c r="U79" s="362">
        <v>-0.8140381000000001</v>
      </c>
      <c r="V79" s="362">
        <v>0.55300000000000005</v>
      </c>
      <c r="W79" s="362">
        <v>-0.22853222000000009</v>
      </c>
      <c r="X79" s="362">
        <v>-0.60137635999999983</v>
      </c>
      <c r="Y79" s="362">
        <v>-0.61626499999999995</v>
      </c>
      <c r="Z79" s="362">
        <v>-0.337279</v>
      </c>
      <c r="AA79" s="362">
        <v>-0.12324</v>
      </c>
      <c r="AB79" s="362">
        <v>-0.6925</v>
      </c>
      <c r="AC79" s="362">
        <v>-0.85136000000000001</v>
      </c>
      <c r="AD79" s="362">
        <v>-0.66100000000000003</v>
      </c>
      <c r="AE79" s="362">
        <v>-0.31729299999999999</v>
      </c>
      <c r="AF79" s="362">
        <v>-0.73699999999999999</v>
      </c>
      <c r="AG79" s="362">
        <v>-1</v>
      </c>
      <c r="AH79" s="362">
        <v>-0.68799999999999994</v>
      </c>
      <c r="AI79" s="362">
        <v>-0.26416899999999999</v>
      </c>
      <c r="AJ79" s="362">
        <v>0.27795199999999998</v>
      </c>
      <c r="AK79" s="362">
        <v>-0.10671700000000001</v>
      </c>
      <c r="AL79" s="362">
        <v>-0.13125200000000001</v>
      </c>
      <c r="AM79" s="362">
        <v>-5.407E-2</v>
      </c>
      <c r="AN79" s="362">
        <v>0.43051800000000001</v>
      </c>
      <c r="AO79" s="362">
        <v>0.100192</v>
      </c>
      <c r="AP79" s="362">
        <v>0</v>
      </c>
    </row>
    <row r="80" spans="1:42">
      <c r="C80" s="29" t="s">
        <v>446</v>
      </c>
      <c r="D80" s="389">
        <v>0</v>
      </c>
      <c r="E80" s="389">
        <v>0</v>
      </c>
      <c r="F80" s="389">
        <v>0</v>
      </c>
      <c r="G80" s="362">
        <v>0</v>
      </c>
      <c r="H80" s="362">
        <v>0</v>
      </c>
      <c r="I80" s="362">
        <v>0</v>
      </c>
      <c r="J80" s="362">
        <v>0</v>
      </c>
      <c r="K80" s="362">
        <v>0</v>
      </c>
      <c r="L80" s="362">
        <v>162.93451895000001</v>
      </c>
      <c r="M80" s="362">
        <v>126.63191223</v>
      </c>
      <c r="N80" s="362">
        <v>80.867075909999983</v>
      </c>
      <c r="O80" s="362">
        <v>31.02561511</v>
      </c>
      <c r="P80" s="362">
        <v>130.03133</v>
      </c>
      <c r="Q80" s="362">
        <v>102.17079227999999</v>
      </c>
      <c r="R80" s="362">
        <v>69.070999999999998</v>
      </c>
      <c r="S80" s="362">
        <v>29.893260010000002</v>
      </c>
      <c r="T80" s="362">
        <v>131.51652704000003</v>
      </c>
      <c r="U80" s="362">
        <v>103.48087808</v>
      </c>
      <c r="V80" s="362">
        <v>66.802000000000007</v>
      </c>
      <c r="W80" s="362">
        <v>28.067233029999997</v>
      </c>
      <c r="X80" s="362">
        <v>129.94268296000001</v>
      </c>
      <c r="Y80" s="362">
        <v>104.11366100000001</v>
      </c>
      <c r="Z80" s="362">
        <v>70.059339000000008</v>
      </c>
      <c r="AA80" s="362">
        <v>28.430420000000002</v>
      </c>
      <c r="AB80" s="362">
        <v>133.10307</v>
      </c>
      <c r="AC80" s="362">
        <v>103.87372000000001</v>
      </c>
      <c r="AD80" s="362">
        <v>64.141999999999996</v>
      </c>
      <c r="AE80" s="362">
        <v>27.833366999999999</v>
      </c>
      <c r="AF80" s="362">
        <v>123.59399999999999</v>
      </c>
      <c r="AG80" s="362">
        <v>96</v>
      </c>
      <c r="AH80" s="362">
        <v>60.863</v>
      </c>
      <c r="AI80" s="362">
        <v>25.426311999999999</v>
      </c>
      <c r="AJ80" s="362">
        <v>119.913509</v>
      </c>
      <c r="AK80" s="362">
        <v>91.031293000000005</v>
      </c>
      <c r="AL80" s="362">
        <v>55.889505999999997</v>
      </c>
      <c r="AM80" s="362">
        <v>2.2011205</v>
      </c>
      <c r="AN80" s="362">
        <v>108.458789</v>
      </c>
      <c r="AO80" s="362">
        <v>83.750715999999997</v>
      </c>
      <c r="AP80" s="362">
        <v>52.397601000000002</v>
      </c>
    </row>
    <row r="81" spans="1:42">
      <c r="C81" s="29" t="s">
        <v>321</v>
      </c>
      <c r="D81" s="389">
        <v>0</v>
      </c>
      <c r="E81" s="389">
        <v>0</v>
      </c>
      <c r="F81" s="389">
        <v>0</v>
      </c>
      <c r="G81" s="362">
        <v>0</v>
      </c>
      <c r="H81" s="362">
        <v>0</v>
      </c>
      <c r="I81" s="362">
        <v>0</v>
      </c>
      <c r="J81" s="362">
        <v>0</v>
      </c>
      <c r="K81" s="362">
        <v>0</v>
      </c>
      <c r="L81" s="362">
        <v>0</v>
      </c>
      <c r="M81" s="362">
        <v>0</v>
      </c>
      <c r="N81" s="362">
        <v>0</v>
      </c>
      <c r="O81" s="362">
        <v>0</v>
      </c>
      <c r="P81" s="362">
        <v>0</v>
      </c>
      <c r="Q81" s="362">
        <v>0</v>
      </c>
      <c r="R81" s="362">
        <v>0</v>
      </c>
      <c r="S81" s="362">
        <v>0</v>
      </c>
      <c r="T81" s="362">
        <v>0</v>
      </c>
      <c r="U81" s="362">
        <v>0</v>
      </c>
      <c r="V81" s="362">
        <v>0</v>
      </c>
      <c r="W81" s="362">
        <v>0</v>
      </c>
      <c r="X81" s="362">
        <v>0</v>
      </c>
      <c r="Y81" s="362">
        <v>0</v>
      </c>
      <c r="Z81" s="362">
        <v>0</v>
      </c>
      <c r="AA81" s="362">
        <v>0</v>
      </c>
      <c r="AB81" s="362">
        <v>0</v>
      </c>
      <c r="AC81" s="362">
        <v>0</v>
      </c>
      <c r="AD81" s="362">
        <v>0</v>
      </c>
      <c r="AE81" s="362">
        <v>3.0000000000000001E-3</v>
      </c>
      <c r="AF81" s="362">
        <v>0</v>
      </c>
      <c r="AG81" s="362">
        <v>0</v>
      </c>
      <c r="AH81" s="362">
        <v>0</v>
      </c>
      <c r="AI81" s="362">
        <v>3.0000000000000001E-3</v>
      </c>
      <c r="AJ81" s="362">
        <v>0</v>
      </c>
      <c r="AK81" s="362">
        <v>0</v>
      </c>
      <c r="AL81" s="362">
        <v>0</v>
      </c>
      <c r="AM81" s="362">
        <v>0</v>
      </c>
      <c r="AN81" s="362">
        <v>0</v>
      </c>
      <c r="AO81" s="362">
        <v>0</v>
      </c>
      <c r="AP81" s="362">
        <v>0</v>
      </c>
    </row>
    <row r="82" spans="1:42">
      <c r="C82" s="52" t="s">
        <v>213</v>
      </c>
      <c r="D82" s="390">
        <v>0</v>
      </c>
      <c r="E82" s="390">
        <v>0</v>
      </c>
      <c r="F82" s="390">
        <v>0</v>
      </c>
      <c r="G82" s="364">
        <v>0</v>
      </c>
      <c r="H82" s="364">
        <v>0</v>
      </c>
      <c r="I82" s="364">
        <v>0</v>
      </c>
      <c r="J82" s="364">
        <v>0</v>
      </c>
      <c r="K82" s="364">
        <v>0</v>
      </c>
      <c r="L82" s="364">
        <v>156.09419023999996</v>
      </c>
      <c r="M82" s="364">
        <v>116.75116920999997</v>
      </c>
      <c r="N82" s="364">
        <v>75.314504200000002</v>
      </c>
      <c r="O82" s="364">
        <v>33.959563750000001</v>
      </c>
      <c r="P82" s="364">
        <v>135.71216999999999</v>
      </c>
      <c r="Q82" s="364">
        <v>106.79472351</v>
      </c>
      <c r="R82" s="364">
        <v>70.260999999999996</v>
      </c>
      <c r="S82" s="364">
        <v>33.664572930000006</v>
      </c>
      <c r="T82" s="364">
        <v>129.15054814000001</v>
      </c>
      <c r="U82" s="364">
        <v>102.63982568</v>
      </c>
      <c r="V82" s="364">
        <v>66.58</v>
      </c>
      <c r="W82" s="364">
        <v>31.687963809999992</v>
      </c>
      <c r="X82" s="364">
        <v>125.12833826999999</v>
      </c>
      <c r="Y82" s="364">
        <v>96.826537000000002</v>
      </c>
      <c r="Z82" s="364">
        <v>63.701667</v>
      </c>
      <c r="AA82" s="364">
        <v>30.054670000000002</v>
      </c>
      <c r="AB82" s="364">
        <v>120.22168000000001</v>
      </c>
      <c r="AC82" s="364">
        <v>81.897210000000001</v>
      </c>
      <c r="AD82" s="364">
        <v>49.439</v>
      </c>
      <c r="AE82" s="364">
        <v>27.155538</v>
      </c>
      <c r="AF82" s="364">
        <v>115.90300000000001</v>
      </c>
      <c r="AG82" s="364">
        <v>80</v>
      </c>
      <c r="AH82" s="364">
        <v>51.651000000000003</v>
      </c>
      <c r="AI82" s="364">
        <v>27.701107</v>
      </c>
      <c r="AJ82" s="364">
        <v>109.333787</v>
      </c>
      <c r="AK82" s="364">
        <v>74.222098000000003</v>
      </c>
      <c r="AL82" s="364">
        <v>45.845801999999999</v>
      </c>
      <c r="AM82" s="364">
        <v>24.076395999999999</v>
      </c>
      <c r="AN82" s="364">
        <v>95.224412000000001</v>
      </c>
      <c r="AO82" s="364">
        <v>63.719067000000003</v>
      </c>
      <c r="AP82" s="364">
        <v>39.570509999999999</v>
      </c>
    </row>
    <row r="83" spans="1:42">
      <c r="C83" s="252" t="s">
        <v>447</v>
      </c>
      <c r="D83" s="391">
        <v>0</v>
      </c>
      <c r="E83" s="391">
        <v>0</v>
      </c>
      <c r="F83" s="391">
        <v>0</v>
      </c>
      <c r="G83" s="366">
        <v>0</v>
      </c>
      <c r="H83" s="366">
        <v>0</v>
      </c>
      <c r="I83" s="366">
        <v>0</v>
      </c>
      <c r="J83" s="366">
        <v>0</v>
      </c>
      <c r="K83" s="366">
        <v>0</v>
      </c>
      <c r="L83" s="366">
        <v>4.2701147000000503</v>
      </c>
      <c r="M83" s="366">
        <v>6.7284298800000215</v>
      </c>
      <c r="N83" s="366">
        <v>3.7012453599999873</v>
      </c>
      <c r="O83" s="366">
        <v>-3.8337725999999996</v>
      </c>
      <c r="P83" s="366">
        <v>-8.0926499999999919</v>
      </c>
      <c r="Q83" s="366">
        <v>-7.5932237100000179</v>
      </c>
      <c r="R83" s="366">
        <v>-2.9369999999999976</v>
      </c>
      <c r="S83" s="366">
        <v>-4.4541508900000046</v>
      </c>
      <c r="T83" s="366">
        <v>2.237383890000018</v>
      </c>
      <c r="U83" s="366">
        <v>2.7014299999976288E-2</v>
      </c>
      <c r="V83" s="366">
        <v>-0.33157301999999333</v>
      </c>
      <c r="W83" s="366">
        <v>-3.849262999999997</v>
      </c>
      <c r="X83" s="366">
        <v>4.212968330000038</v>
      </c>
      <c r="Y83" s="366">
        <v>6.6708590000000072</v>
      </c>
      <c r="Z83" s="366">
        <v>6.0203930000000128</v>
      </c>
      <c r="AA83" s="366">
        <v>-1.7474899999999991</v>
      </c>
      <c r="AB83" s="366">
        <v>12.188890000000001</v>
      </c>
      <c r="AC83" s="366">
        <v>21.125150000000005</v>
      </c>
      <c r="AD83" s="366">
        <v>14.041999999999994</v>
      </c>
      <c r="AE83" s="366">
        <v>0.36353599999999986</v>
      </c>
      <c r="AF83" s="366">
        <v>6.9539999999999935</v>
      </c>
      <c r="AG83" s="366">
        <v>15</v>
      </c>
      <c r="AH83" s="366">
        <v>8.5239999999999938</v>
      </c>
      <c r="AI83" s="366">
        <v>-2.538964</v>
      </c>
      <c r="AJ83" s="366">
        <v>10.857674000000003</v>
      </c>
      <c r="AK83" s="366">
        <v>16.702477999999999</v>
      </c>
      <c r="AL83" s="366">
        <v>9.9124519999999947</v>
      </c>
      <c r="AM83" s="366">
        <v>-21.9293455</v>
      </c>
      <c r="AN83" s="366">
        <v>13.664895000000001</v>
      </c>
      <c r="AO83" s="366">
        <v>20.131841000000001</v>
      </c>
      <c r="AP83" s="366">
        <v>12.827091000000003</v>
      </c>
    </row>
    <row r="84" spans="1:42">
      <c r="C84" s="158" t="s">
        <v>448</v>
      </c>
      <c r="D84" s="390">
        <v>0</v>
      </c>
      <c r="E84" s="390">
        <v>0</v>
      </c>
      <c r="F84" s="390">
        <v>0</v>
      </c>
      <c r="G84" s="364">
        <v>0</v>
      </c>
      <c r="H84" s="364">
        <v>0</v>
      </c>
      <c r="I84" s="364">
        <v>0</v>
      </c>
      <c r="J84" s="364">
        <v>0</v>
      </c>
      <c r="K84" s="364">
        <v>0</v>
      </c>
      <c r="L84" s="364">
        <v>0</v>
      </c>
      <c r="M84" s="364">
        <v>0</v>
      </c>
      <c r="N84" s="364">
        <v>0</v>
      </c>
      <c r="O84" s="364">
        <v>0</v>
      </c>
      <c r="P84" s="364">
        <v>0</v>
      </c>
      <c r="Q84" s="364">
        <v>0</v>
      </c>
      <c r="R84" s="364">
        <v>0</v>
      </c>
      <c r="S84" s="364">
        <v>0</v>
      </c>
      <c r="T84" s="364">
        <v>0</v>
      </c>
      <c r="U84" s="364">
        <v>0</v>
      </c>
      <c r="V84" s="364">
        <v>0</v>
      </c>
      <c r="W84" s="364">
        <v>0</v>
      </c>
      <c r="X84" s="364">
        <v>0</v>
      </c>
      <c r="Y84" s="364">
        <v>0</v>
      </c>
      <c r="Z84" s="364">
        <v>0</v>
      </c>
      <c r="AA84" s="364">
        <v>0</v>
      </c>
      <c r="AB84" s="364">
        <v>0</v>
      </c>
      <c r="AC84" s="364">
        <v>0</v>
      </c>
      <c r="AD84" s="364">
        <v>0</v>
      </c>
      <c r="AE84" s="364">
        <v>0</v>
      </c>
      <c r="AF84" s="364">
        <v>0</v>
      </c>
      <c r="AG84" s="364">
        <v>0</v>
      </c>
      <c r="AH84" s="364">
        <v>0</v>
      </c>
      <c r="AI84" s="364">
        <v>0</v>
      </c>
      <c r="AJ84" s="364">
        <v>0</v>
      </c>
      <c r="AK84" s="364">
        <v>0</v>
      </c>
      <c r="AL84" s="364">
        <v>0</v>
      </c>
      <c r="AM84" s="364">
        <v>0</v>
      </c>
      <c r="AN84" s="364">
        <v>0</v>
      </c>
      <c r="AO84" s="364">
        <v>0</v>
      </c>
      <c r="AP84" s="364">
        <v>0</v>
      </c>
    </row>
    <row r="85" spans="1:42">
      <c r="C85" s="359" t="s">
        <v>326</v>
      </c>
      <c r="D85" s="391">
        <v>0</v>
      </c>
      <c r="E85" s="391">
        <v>0</v>
      </c>
      <c r="F85" s="391">
        <v>0</v>
      </c>
      <c r="G85" s="366">
        <v>0</v>
      </c>
      <c r="H85" s="366">
        <v>0</v>
      </c>
      <c r="I85" s="366">
        <v>0</v>
      </c>
      <c r="J85" s="366">
        <v>0</v>
      </c>
      <c r="K85" s="366">
        <v>0</v>
      </c>
      <c r="L85" s="366">
        <v>4.2701147000000503</v>
      </c>
      <c r="M85" s="366">
        <v>6.7284298800000215</v>
      </c>
      <c r="N85" s="366">
        <v>3.7012453599999873</v>
      </c>
      <c r="O85" s="366">
        <v>-3.8337725999999996</v>
      </c>
      <c r="P85" s="366">
        <v>-8.0926499999999919</v>
      </c>
      <c r="Q85" s="366">
        <v>-7.5932237100000179</v>
      </c>
      <c r="R85" s="366">
        <v>-2.9369999999999976</v>
      </c>
      <c r="S85" s="366">
        <v>-4.4541508900000046</v>
      </c>
      <c r="T85" s="366">
        <v>2.237383890000018</v>
      </c>
      <c r="U85" s="366">
        <v>2.7014299999976288E-2</v>
      </c>
      <c r="V85" s="366">
        <v>-0.33157301999999333</v>
      </c>
      <c r="W85" s="366">
        <v>-3.849262999999997</v>
      </c>
      <c r="X85" s="366">
        <v>4.212968330000038</v>
      </c>
      <c r="Y85" s="366">
        <v>6.6708590000000072</v>
      </c>
      <c r="Z85" s="366">
        <v>6.0203930000000128</v>
      </c>
      <c r="AA85" s="366">
        <v>-1.7474899999999991</v>
      </c>
      <c r="AB85" s="366">
        <v>12.188890000000001</v>
      </c>
      <c r="AC85" s="366">
        <v>21.125150000000005</v>
      </c>
      <c r="AD85" s="366">
        <v>14.041999999999994</v>
      </c>
      <c r="AE85" s="366">
        <v>0.36353599999999986</v>
      </c>
      <c r="AF85" s="366">
        <v>6.9539999999999935</v>
      </c>
      <c r="AG85" s="366">
        <v>15</v>
      </c>
      <c r="AH85" s="366">
        <v>8.5239999999999938</v>
      </c>
      <c r="AI85" s="366">
        <v>-2.538964</v>
      </c>
      <c r="AJ85" s="366">
        <v>10.857674000000003</v>
      </c>
      <c r="AK85" s="366">
        <v>16.702477999999999</v>
      </c>
      <c r="AL85" s="366">
        <v>9.9124519999999947</v>
      </c>
      <c r="AM85" s="366">
        <v>-21.9293455</v>
      </c>
      <c r="AN85" s="366">
        <v>13.664895000000001</v>
      </c>
      <c r="AO85" s="366">
        <v>20.131841000000001</v>
      </c>
      <c r="AP85" s="366">
        <v>12.827091000000003</v>
      </c>
    </row>
    <row r="86" spans="1:42">
      <c r="C86" s="358" t="s">
        <v>327</v>
      </c>
      <c r="D86" s="392">
        <v>0</v>
      </c>
      <c r="E86" s="392">
        <v>0</v>
      </c>
      <c r="F86" s="392">
        <v>0</v>
      </c>
      <c r="G86" s="367">
        <v>0</v>
      </c>
      <c r="H86" s="367">
        <v>0</v>
      </c>
      <c r="I86" s="367">
        <v>0</v>
      </c>
      <c r="J86" s="367">
        <v>0</v>
      </c>
      <c r="K86" s="367">
        <v>0</v>
      </c>
      <c r="L86" s="367">
        <v>0.94742399999999993</v>
      </c>
      <c r="M86" s="367">
        <v>1.4802550000000001</v>
      </c>
      <c r="N86" s="367">
        <v>0.81427400000000005</v>
      </c>
      <c r="O86" s="367">
        <v>-0.8434299999999999</v>
      </c>
      <c r="P86" s="367">
        <v>-1.7568299999999999</v>
      </c>
      <c r="Q86" s="367">
        <v>-1.6705092400000001</v>
      </c>
      <c r="R86" s="367">
        <v>-0.64600000000000002</v>
      </c>
      <c r="S86" s="367">
        <v>-0.97991300000000003</v>
      </c>
      <c r="T86" s="367">
        <v>0.52436699999999992</v>
      </c>
      <c r="U86" s="367">
        <v>-5.9429999999999995E-3</v>
      </c>
      <c r="V86" s="367">
        <v>-7.2999999999999995E-2</v>
      </c>
      <c r="W86" s="367">
        <v>-0.84683900000000001</v>
      </c>
      <c r="X86" s="367">
        <v>0.94968700000000006</v>
      </c>
      <c r="Y86" s="367">
        <v>1.46759</v>
      </c>
      <c r="Z86" s="367">
        <v>1.324487</v>
      </c>
      <c r="AA86" s="367">
        <v>-0.38445000000000001</v>
      </c>
      <c r="AB86" s="367">
        <v>2.6815500000000001</v>
      </c>
      <c r="AC86" s="367">
        <v>4.6475299999999997</v>
      </c>
      <c r="AD86" s="367">
        <v>3.089</v>
      </c>
      <c r="AE86" s="367">
        <v>7.9318E-2</v>
      </c>
      <c r="AF86" s="367">
        <v>1.548</v>
      </c>
      <c r="AG86" s="367">
        <v>3</v>
      </c>
      <c r="AH86" s="367">
        <v>1.875</v>
      </c>
      <c r="AI86" s="367">
        <v>-0.55857199999999996</v>
      </c>
      <c r="AJ86" s="367">
        <v>2.4710179999999999</v>
      </c>
      <c r="AK86" s="367">
        <v>3.8237299999999999</v>
      </c>
      <c r="AL86" s="367">
        <v>2.2798639999999999</v>
      </c>
      <c r="AM86" s="367">
        <v>-4.8743000000000002E-2</v>
      </c>
      <c r="AN86" s="367">
        <v>3.2421329999999999</v>
      </c>
      <c r="AO86" s="367">
        <v>5.0329600000000001</v>
      </c>
      <c r="AP86" s="367">
        <v>3.2189269999999999</v>
      </c>
    </row>
    <row r="87" spans="1:42">
      <c r="C87" s="600" t="s">
        <v>449</v>
      </c>
      <c r="D87" s="601">
        <v>0</v>
      </c>
      <c r="E87" s="601">
        <v>0</v>
      </c>
      <c r="F87" s="601">
        <v>0</v>
      </c>
      <c r="G87" s="602">
        <v>0</v>
      </c>
      <c r="H87" s="602">
        <v>0</v>
      </c>
      <c r="I87" s="602">
        <v>0</v>
      </c>
      <c r="J87" s="602">
        <v>0</v>
      </c>
      <c r="K87" s="602">
        <v>0</v>
      </c>
      <c r="L87" s="602">
        <v>3.3226907000000505</v>
      </c>
      <c r="M87" s="602">
        <v>5.2481748800000219</v>
      </c>
      <c r="N87" s="602">
        <v>2.8869713599999871</v>
      </c>
      <c r="O87" s="602">
        <v>-2.9903426</v>
      </c>
      <c r="P87" s="602">
        <v>-6.335819999999992</v>
      </c>
      <c r="Q87" s="602">
        <v>-5.9227144700000176</v>
      </c>
      <c r="R87" s="602">
        <v>-2.2909999999999977</v>
      </c>
      <c r="S87" s="602">
        <v>-3.4742378900000048</v>
      </c>
      <c r="T87" s="602">
        <v>1.7130168900000182</v>
      </c>
      <c r="U87" s="602">
        <v>3.2957299999976285E-2</v>
      </c>
      <c r="V87" s="602">
        <v>-0.25862701999999332</v>
      </c>
      <c r="W87" s="602">
        <v>-3.0024239999999969</v>
      </c>
      <c r="X87" s="602">
        <v>3.2632813300000381</v>
      </c>
      <c r="Y87" s="602">
        <v>5.2032690000000077</v>
      </c>
      <c r="Z87" s="602">
        <v>4.6959060000000132</v>
      </c>
      <c r="AA87" s="602">
        <v>-1.3630399999999991</v>
      </c>
      <c r="AB87" s="602">
        <v>9.507340000000001</v>
      </c>
      <c r="AC87" s="602">
        <v>16.477620000000005</v>
      </c>
      <c r="AD87" s="602">
        <v>10.952999999999994</v>
      </c>
      <c r="AE87" s="602">
        <v>0.28421799999999986</v>
      </c>
      <c r="AF87" s="602">
        <v>5.4059999999999935</v>
      </c>
      <c r="AG87" s="602">
        <v>11</v>
      </c>
      <c r="AH87" s="602">
        <v>6.6489999999999938</v>
      </c>
      <c r="AI87" s="602">
        <v>-1.9803920000000002</v>
      </c>
      <c r="AJ87" s="602">
        <v>8.3866560000000021</v>
      </c>
      <c r="AK87" s="602">
        <v>12.878748</v>
      </c>
      <c r="AL87" s="602">
        <v>7.6325879999999948</v>
      </c>
      <c r="AM87" s="602">
        <v>-21.880602499999998</v>
      </c>
      <c r="AN87" s="602">
        <v>10.422762000000002</v>
      </c>
      <c r="AO87" s="602">
        <v>15.098881000000002</v>
      </c>
      <c r="AP87" s="602">
        <v>9.6081640000000021</v>
      </c>
    </row>
    <row r="88" spans="1:42">
      <c r="C88" s="372" t="s">
        <v>461</v>
      </c>
      <c r="D88" s="391"/>
      <c r="E88" s="391"/>
      <c r="F88" s="391"/>
      <c r="G88" s="368"/>
      <c r="H88" s="368"/>
      <c r="I88" s="368"/>
      <c r="J88" s="368"/>
      <c r="K88" s="368"/>
      <c r="L88" s="368"/>
      <c r="M88" s="368"/>
      <c r="N88" s="368"/>
      <c r="O88" s="368"/>
      <c r="P88" s="368"/>
      <c r="Q88" s="368"/>
      <c r="R88" s="368"/>
      <c r="S88" s="368"/>
      <c r="T88" s="368"/>
      <c r="U88" s="368"/>
      <c r="V88" s="368"/>
      <c r="W88" s="368"/>
      <c r="X88" s="368"/>
      <c r="Y88" s="368"/>
      <c r="Z88" s="368"/>
      <c r="AA88" s="368"/>
      <c r="AB88" s="368"/>
      <c r="AC88" s="368"/>
      <c r="AD88" s="368"/>
      <c r="AE88" s="368"/>
      <c r="AF88" s="368"/>
      <c r="AG88" s="368"/>
      <c r="AH88" s="368"/>
      <c r="AI88" s="368"/>
      <c r="AJ88" s="368"/>
      <c r="AK88" s="368"/>
      <c r="AL88" s="368"/>
      <c r="AM88" s="368"/>
      <c r="AN88" s="368"/>
      <c r="AO88" s="368"/>
      <c r="AP88" s="368"/>
    </row>
    <row r="89" spans="1:42">
      <c r="C89" s="357"/>
      <c r="D89" s="391"/>
      <c r="E89" s="391"/>
      <c r="F89" s="391"/>
      <c r="G89" s="366"/>
      <c r="H89" s="366"/>
      <c r="I89" s="366"/>
      <c r="J89" s="366"/>
      <c r="K89" s="366"/>
      <c r="L89" s="366"/>
      <c r="M89" s="366"/>
      <c r="N89" s="366"/>
      <c r="O89" s="366"/>
      <c r="P89" s="366"/>
      <c r="Q89" s="366"/>
      <c r="R89" s="366"/>
      <c r="S89" s="366"/>
      <c r="T89" s="366"/>
      <c r="U89" s="366"/>
      <c r="V89" s="366"/>
      <c r="W89" s="366"/>
      <c r="X89" s="366"/>
      <c r="Y89" s="366"/>
      <c r="Z89" s="366"/>
      <c r="AA89" s="366"/>
      <c r="AB89" s="366"/>
      <c r="AC89" s="366"/>
      <c r="AD89" s="366"/>
      <c r="AE89" s="366"/>
      <c r="AF89" s="366"/>
      <c r="AG89" s="366"/>
      <c r="AH89" s="366"/>
      <c r="AI89" s="366"/>
      <c r="AJ89" s="366"/>
      <c r="AK89" s="366"/>
      <c r="AL89" s="366"/>
      <c r="AM89" s="366"/>
      <c r="AN89" s="366"/>
      <c r="AO89" s="366"/>
      <c r="AP89" s="366"/>
    </row>
    <row r="90" spans="1:42">
      <c r="C90" s="252" t="s">
        <v>41</v>
      </c>
      <c r="D90" s="393"/>
      <c r="E90" s="393"/>
      <c r="F90" s="393"/>
      <c r="G90" s="369"/>
      <c r="H90" s="369"/>
      <c r="I90" s="369"/>
      <c r="J90" s="369"/>
      <c r="K90" s="369"/>
      <c r="L90" s="369"/>
      <c r="M90" s="369"/>
      <c r="N90" s="369"/>
      <c r="O90" s="369"/>
      <c r="P90" s="369"/>
      <c r="Q90" s="369"/>
      <c r="R90" s="369"/>
      <c r="S90" s="369"/>
      <c r="T90" s="369"/>
      <c r="U90" s="369"/>
      <c r="V90" s="369"/>
      <c r="W90" s="369"/>
      <c r="X90" s="369"/>
      <c r="Y90" s="369"/>
      <c r="Z90" s="369"/>
      <c r="AA90" s="369"/>
      <c r="AB90" s="369"/>
      <c r="AC90" s="369"/>
      <c r="AD90" s="369"/>
      <c r="AE90" s="369"/>
      <c r="AF90" s="369"/>
      <c r="AG90" s="369"/>
      <c r="AH90" s="369"/>
      <c r="AI90" s="369"/>
      <c r="AJ90" s="369"/>
      <c r="AK90" s="369"/>
      <c r="AL90" s="369"/>
      <c r="AM90" s="369"/>
      <c r="AN90" s="369"/>
      <c r="AO90" s="369"/>
      <c r="AP90" s="369"/>
    </row>
    <row r="91" spans="1:42">
      <c r="C91" s="56" t="s">
        <v>451</v>
      </c>
      <c r="D91" s="389">
        <v>0</v>
      </c>
      <c r="E91" s="389">
        <v>0</v>
      </c>
      <c r="F91" s="389">
        <v>0</v>
      </c>
      <c r="G91" s="363">
        <v>0</v>
      </c>
      <c r="H91" s="363">
        <v>0</v>
      </c>
      <c r="I91" s="363">
        <v>0</v>
      </c>
      <c r="J91" s="363">
        <v>0</v>
      </c>
      <c r="K91" s="363">
        <v>0</v>
      </c>
      <c r="L91" s="363">
        <v>1.4895176699999999</v>
      </c>
      <c r="M91" s="363">
        <v>2.0837693599999998</v>
      </c>
      <c r="N91" s="363">
        <v>1.24770727</v>
      </c>
      <c r="O91" s="363">
        <v>1.4239211000000001</v>
      </c>
      <c r="P91" s="363">
        <v>1.7671300000000001</v>
      </c>
      <c r="Q91" s="363">
        <v>1.2078871600000003</v>
      </c>
      <c r="R91" s="363">
        <v>0</v>
      </c>
      <c r="S91" s="363">
        <v>1.2681557499999998</v>
      </c>
      <c r="T91" s="363">
        <v>0.32552375</v>
      </c>
      <c r="U91" s="363">
        <v>0.32552375</v>
      </c>
      <c r="V91" s="363">
        <v>1</v>
      </c>
      <c r="W91" s="363">
        <v>0</v>
      </c>
      <c r="X91" s="363">
        <v>0</v>
      </c>
      <c r="Y91" s="363">
        <v>0</v>
      </c>
      <c r="Z91" s="363">
        <v>0</v>
      </c>
      <c r="AA91" s="363">
        <v>0</v>
      </c>
      <c r="AB91" s="363">
        <v>0</v>
      </c>
      <c r="AC91" s="363">
        <v>0</v>
      </c>
      <c r="AD91" s="363">
        <v>0</v>
      </c>
      <c r="AE91" s="363">
        <v>3.4834200000000002</v>
      </c>
      <c r="AF91" s="363">
        <v>0</v>
      </c>
      <c r="AG91" s="363">
        <v>0</v>
      </c>
      <c r="AH91" s="363">
        <v>0</v>
      </c>
      <c r="AI91" s="363">
        <v>0</v>
      </c>
      <c r="AJ91" s="363">
        <v>0</v>
      </c>
      <c r="AK91" s="363">
        <v>0</v>
      </c>
      <c r="AL91" s="363">
        <v>0.80576300000000001</v>
      </c>
      <c r="AM91" s="363">
        <v>0</v>
      </c>
      <c r="AN91" s="363">
        <v>0</v>
      </c>
      <c r="AO91" s="363">
        <v>0</v>
      </c>
      <c r="AP91" s="363">
        <v>0</v>
      </c>
    </row>
    <row r="92" spans="1:42">
      <c r="A92" s="271"/>
      <c r="B92" s="271"/>
      <c r="C92" s="56" t="s">
        <v>452</v>
      </c>
      <c r="D92" s="389">
        <v>0</v>
      </c>
      <c r="E92" s="389">
        <v>0</v>
      </c>
      <c r="F92" s="389">
        <v>0</v>
      </c>
      <c r="G92" s="363">
        <v>0</v>
      </c>
      <c r="H92" s="363">
        <v>0</v>
      </c>
      <c r="I92" s="363">
        <v>0</v>
      </c>
      <c r="J92" s="363">
        <v>0</v>
      </c>
      <c r="K92" s="363">
        <v>0</v>
      </c>
      <c r="L92" s="363">
        <v>0</v>
      </c>
      <c r="M92" s="363">
        <v>0</v>
      </c>
      <c r="N92" s="363">
        <v>0</v>
      </c>
      <c r="O92" s="363">
        <v>0</v>
      </c>
      <c r="P92" s="363">
        <v>0</v>
      </c>
      <c r="Q92" s="363">
        <v>0</v>
      </c>
      <c r="R92" s="363">
        <v>0</v>
      </c>
      <c r="S92" s="363">
        <v>0</v>
      </c>
      <c r="T92" s="363">
        <v>0</v>
      </c>
      <c r="U92" s="363">
        <v>0</v>
      </c>
      <c r="V92" s="363">
        <v>0</v>
      </c>
      <c r="W92" s="363">
        <v>0</v>
      </c>
      <c r="X92" s="363">
        <v>0</v>
      </c>
      <c r="Y92" s="363">
        <v>0</v>
      </c>
      <c r="Z92" s="363">
        <v>0</v>
      </c>
      <c r="AA92" s="363">
        <v>0</v>
      </c>
      <c r="AB92" s="363">
        <v>0</v>
      </c>
      <c r="AC92" s="363">
        <v>0</v>
      </c>
      <c r="AD92" s="363">
        <v>0</v>
      </c>
      <c r="AE92" s="363">
        <v>0</v>
      </c>
      <c r="AF92" s="363">
        <v>0</v>
      </c>
      <c r="AG92" s="363">
        <v>0</v>
      </c>
      <c r="AH92" s="363">
        <v>0</v>
      </c>
      <c r="AI92" s="363">
        <v>0</v>
      </c>
      <c r="AJ92" s="363">
        <v>0</v>
      </c>
      <c r="AK92" s="363">
        <v>0</v>
      </c>
      <c r="AL92" s="363">
        <v>0</v>
      </c>
      <c r="AM92" s="363">
        <v>0</v>
      </c>
      <c r="AN92" s="363">
        <v>0</v>
      </c>
      <c r="AO92" s="363">
        <v>0</v>
      </c>
      <c r="AP92" s="363">
        <v>0</v>
      </c>
    </row>
    <row r="93" spans="1:42">
      <c r="C93" s="31" t="s">
        <v>369</v>
      </c>
      <c r="D93" s="390">
        <v>0</v>
      </c>
      <c r="E93" s="390">
        <v>0</v>
      </c>
      <c r="F93" s="390">
        <v>0</v>
      </c>
      <c r="G93" s="363">
        <v>0</v>
      </c>
      <c r="H93" s="363">
        <v>0</v>
      </c>
      <c r="I93" s="363">
        <v>0</v>
      </c>
      <c r="J93" s="363">
        <v>0</v>
      </c>
      <c r="K93" s="363">
        <v>0</v>
      </c>
      <c r="L93" s="363">
        <v>96.534185639999976</v>
      </c>
      <c r="M93" s="363">
        <v>110.96118985</v>
      </c>
      <c r="N93" s="363">
        <v>109.11815838000001</v>
      </c>
      <c r="O93" s="363">
        <v>82.980667620000062</v>
      </c>
      <c r="P93" s="363">
        <v>83.127369999999999</v>
      </c>
      <c r="Q93" s="363">
        <v>90.218509179999984</v>
      </c>
      <c r="R93" s="363">
        <v>94.164000000000001</v>
      </c>
      <c r="S93" s="363">
        <v>81.628265080000006</v>
      </c>
      <c r="T93" s="363">
        <v>81.965344610000244</v>
      </c>
      <c r="U93" s="363">
        <v>84.483894530000228</v>
      </c>
      <c r="V93" s="363">
        <v>84.244</v>
      </c>
      <c r="W93" s="363">
        <v>75.232023540000228</v>
      </c>
      <c r="X93" s="363">
        <v>69.037557160000006</v>
      </c>
      <c r="Y93" s="363">
        <v>79.556362000000007</v>
      </c>
      <c r="Z93" s="363">
        <v>87.955803000000003</v>
      </c>
      <c r="AA93" s="363">
        <v>72.719350000000006</v>
      </c>
      <c r="AB93" s="363">
        <v>69.653239999999997</v>
      </c>
      <c r="AC93" s="363">
        <v>84.396000000000001</v>
      </c>
      <c r="AD93" s="363">
        <v>82.992999999999995</v>
      </c>
      <c r="AE93" s="363">
        <v>68.047007000000008</v>
      </c>
      <c r="AF93" s="363">
        <v>73.834475999999995</v>
      </c>
      <c r="AG93" s="363">
        <v>85</v>
      </c>
      <c r="AH93" s="363">
        <v>84.415276000000006</v>
      </c>
      <c r="AI93" s="363">
        <v>69.617024999999998</v>
      </c>
      <c r="AJ93" s="363">
        <v>70.605924000000002</v>
      </c>
      <c r="AK93" s="363">
        <v>82.293293000000006</v>
      </c>
      <c r="AL93" s="363">
        <v>75.911670000000001</v>
      </c>
      <c r="AM93" s="363">
        <v>62.827041999999999</v>
      </c>
      <c r="AN93" s="363">
        <v>60.999509000000003</v>
      </c>
      <c r="AO93" s="363">
        <v>67.830325999999999</v>
      </c>
      <c r="AP93" s="363">
        <v>65.634737000000001</v>
      </c>
    </row>
    <row r="94" spans="1:42">
      <c r="C94" s="589" t="s">
        <v>453</v>
      </c>
      <c r="D94" s="603">
        <v>0</v>
      </c>
      <c r="E94" s="603">
        <v>0</v>
      </c>
      <c r="F94" s="603">
        <v>0</v>
      </c>
      <c r="G94" s="604">
        <v>0</v>
      </c>
      <c r="H94" s="604">
        <v>0</v>
      </c>
      <c r="I94" s="604">
        <v>0</v>
      </c>
      <c r="J94" s="604">
        <v>0</v>
      </c>
      <c r="K94" s="604">
        <v>0</v>
      </c>
      <c r="L94" s="604">
        <v>98.023703309999973</v>
      </c>
      <c r="M94" s="604">
        <v>113.04495921</v>
      </c>
      <c r="N94" s="604">
        <v>110.36586565000002</v>
      </c>
      <c r="O94" s="604">
        <v>84.404588720000064</v>
      </c>
      <c r="P94" s="604">
        <v>84.894499999999994</v>
      </c>
      <c r="Q94" s="604">
        <v>91.426396339999982</v>
      </c>
      <c r="R94" s="604">
        <v>94.164000000000001</v>
      </c>
      <c r="S94" s="604">
        <v>82.896420830000011</v>
      </c>
      <c r="T94" s="604">
        <v>82.290868360000246</v>
      </c>
      <c r="U94" s="604">
        <v>84.80941828000023</v>
      </c>
      <c r="V94" s="604">
        <v>85.244</v>
      </c>
      <c r="W94" s="604">
        <v>75.232023540000228</v>
      </c>
      <c r="X94" s="604">
        <v>69.037557160000006</v>
      </c>
      <c r="Y94" s="604">
        <v>79.556362000000007</v>
      </c>
      <c r="Z94" s="604">
        <v>87.955803000000003</v>
      </c>
      <c r="AA94" s="604">
        <v>72.719350000000006</v>
      </c>
      <c r="AB94" s="604">
        <v>69.653239999999997</v>
      </c>
      <c r="AC94" s="604">
        <v>84.396000000000001</v>
      </c>
      <c r="AD94" s="604">
        <v>82.992999999999995</v>
      </c>
      <c r="AE94" s="604">
        <v>71.530427000000003</v>
      </c>
      <c r="AF94" s="604">
        <v>73.834475999999995</v>
      </c>
      <c r="AG94" s="604">
        <v>85</v>
      </c>
      <c r="AH94" s="604">
        <v>84.415276000000006</v>
      </c>
      <c r="AI94" s="604">
        <v>69.617024999999998</v>
      </c>
      <c r="AJ94" s="604">
        <v>70.605924000000002</v>
      </c>
      <c r="AK94" s="604">
        <v>82.293293000000006</v>
      </c>
      <c r="AL94" s="604">
        <v>76.717433</v>
      </c>
      <c r="AM94" s="604">
        <v>62.827041999999999</v>
      </c>
      <c r="AN94" s="604">
        <v>60.999509000000003</v>
      </c>
      <c r="AO94" s="604">
        <v>67.830325999999999</v>
      </c>
      <c r="AP94" s="604">
        <v>65.634737000000001</v>
      </c>
    </row>
    <row r="95" spans="1:42">
      <c r="C95" s="25"/>
      <c r="D95" s="393"/>
      <c r="E95" s="393"/>
      <c r="F95" s="393"/>
      <c r="G95" s="369"/>
      <c r="H95" s="369"/>
      <c r="I95" s="369"/>
      <c r="J95" s="369"/>
      <c r="K95" s="369"/>
      <c r="L95" s="369"/>
      <c r="M95" s="369"/>
      <c r="N95" s="369"/>
      <c r="O95" s="369"/>
      <c r="P95" s="369"/>
      <c r="Q95" s="369"/>
      <c r="R95" s="369"/>
      <c r="S95" s="369"/>
      <c r="T95" s="369"/>
      <c r="U95" s="369"/>
      <c r="V95" s="369"/>
      <c r="W95" s="369"/>
      <c r="X95" s="369"/>
      <c r="Y95" s="369"/>
      <c r="Z95" s="369"/>
      <c r="AA95" s="369"/>
      <c r="AB95" s="369"/>
      <c r="AC95" s="369"/>
      <c r="AD95" s="369"/>
      <c r="AE95" s="369"/>
      <c r="AF95" s="369"/>
      <c r="AG95" s="369"/>
      <c r="AH95" s="369"/>
      <c r="AI95" s="369"/>
      <c r="AJ95" s="369"/>
      <c r="AK95" s="369"/>
      <c r="AL95" s="369"/>
      <c r="AM95" s="369"/>
      <c r="AN95" s="369"/>
      <c r="AO95" s="369"/>
      <c r="AP95" s="369"/>
    </row>
    <row r="96" spans="1:42">
      <c r="C96" s="56" t="s">
        <v>239</v>
      </c>
      <c r="D96" s="389">
        <v>0</v>
      </c>
      <c r="E96" s="389">
        <v>0</v>
      </c>
      <c r="F96" s="389">
        <v>0</v>
      </c>
      <c r="G96" s="363">
        <v>0</v>
      </c>
      <c r="H96" s="363">
        <v>0</v>
      </c>
      <c r="I96" s="363">
        <v>0</v>
      </c>
      <c r="J96" s="363">
        <v>0</v>
      </c>
      <c r="K96" s="363">
        <v>0</v>
      </c>
      <c r="L96" s="363">
        <v>0</v>
      </c>
      <c r="M96" s="363">
        <v>0</v>
      </c>
      <c r="N96" s="363">
        <v>0</v>
      </c>
      <c r="O96" s="363">
        <v>0</v>
      </c>
      <c r="P96" s="363">
        <v>0</v>
      </c>
      <c r="Q96" s="363">
        <v>0</v>
      </c>
      <c r="R96" s="363">
        <v>0</v>
      </c>
      <c r="S96" s="363">
        <v>0</v>
      </c>
      <c r="T96" s="363">
        <v>0</v>
      </c>
      <c r="U96" s="363">
        <v>0</v>
      </c>
      <c r="V96" s="363">
        <v>0</v>
      </c>
      <c r="W96" s="363">
        <v>0</v>
      </c>
      <c r="X96" s="363">
        <v>0</v>
      </c>
      <c r="Y96" s="363">
        <v>0</v>
      </c>
      <c r="Z96" s="363">
        <v>0</v>
      </c>
      <c r="AA96" s="363">
        <v>0</v>
      </c>
      <c r="AB96" s="363">
        <v>0</v>
      </c>
      <c r="AC96" s="363">
        <v>0</v>
      </c>
      <c r="AD96" s="363">
        <v>0</v>
      </c>
      <c r="AE96" s="363">
        <v>0</v>
      </c>
      <c r="AF96" s="363">
        <v>0</v>
      </c>
      <c r="AG96" s="363">
        <v>0</v>
      </c>
      <c r="AH96" s="363">
        <v>0</v>
      </c>
      <c r="AI96" s="363">
        <v>0</v>
      </c>
      <c r="AJ96" s="363">
        <v>0</v>
      </c>
      <c r="AK96" s="363">
        <v>0</v>
      </c>
      <c r="AL96" s="363">
        <v>0</v>
      </c>
      <c r="AM96" s="363">
        <v>0</v>
      </c>
      <c r="AN96" s="363">
        <v>0</v>
      </c>
      <c r="AO96" s="363">
        <v>0</v>
      </c>
      <c r="AP96" s="363">
        <v>0</v>
      </c>
    </row>
    <row r="97" spans="3:42">
      <c r="C97" s="335" t="s">
        <v>454</v>
      </c>
      <c r="D97" s="389">
        <v>0</v>
      </c>
      <c r="E97" s="389">
        <v>0</v>
      </c>
      <c r="F97" s="389">
        <v>0</v>
      </c>
      <c r="G97" s="365">
        <v>0</v>
      </c>
      <c r="H97" s="365">
        <v>0</v>
      </c>
      <c r="I97" s="365">
        <v>0</v>
      </c>
      <c r="J97" s="365">
        <v>0</v>
      </c>
      <c r="K97" s="365">
        <v>0</v>
      </c>
      <c r="L97" s="365">
        <v>98.023703310000002</v>
      </c>
      <c r="M97" s="365">
        <v>113.04495921000002</v>
      </c>
      <c r="N97" s="365">
        <v>110.36586565000003</v>
      </c>
      <c r="O97" s="365">
        <v>84.404588720000092</v>
      </c>
      <c r="P97" s="365">
        <v>84.894499999999994</v>
      </c>
      <c r="Q97" s="365">
        <v>91.426396339999997</v>
      </c>
      <c r="R97" s="365">
        <v>94.164000000000001</v>
      </c>
      <c r="S97" s="365">
        <v>82.896420830000011</v>
      </c>
      <c r="T97" s="365">
        <v>82.290868360000246</v>
      </c>
      <c r="U97" s="365">
        <v>84.809418280000216</v>
      </c>
      <c r="V97" s="365">
        <v>85.244</v>
      </c>
      <c r="W97" s="365">
        <v>75.23202352000024</v>
      </c>
      <c r="X97" s="365">
        <v>69.03755713999999</v>
      </c>
      <c r="Y97" s="365">
        <v>79.556361999999993</v>
      </c>
      <c r="Z97" s="365">
        <v>87.955803000000003</v>
      </c>
      <c r="AA97" s="365">
        <v>72.719399999999993</v>
      </c>
      <c r="AB97" s="365">
        <v>69.653199999999998</v>
      </c>
      <c r="AC97" s="365">
        <v>84.396100000000004</v>
      </c>
      <c r="AD97" s="365">
        <v>82.992999999999995</v>
      </c>
      <c r="AE97" s="365">
        <v>134.66732176999997</v>
      </c>
      <c r="AF97" s="365">
        <v>73.834475999999995</v>
      </c>
      <c r="AG97" s="365">
        <v>85</v>
      </c>
      <c r="AH97" s="365">
        <v>84.415276000000006</v>
      </c>
      <c r="AI97" s="365">
        <v>69.617024999999998</v>
      </c>
      <c r="AJ97" s="365">
        <v>70.605919</v>
      </c>
      <c r="AK97" s="365">
        <v>82.293289999999999</v>
      </c>
      <c r="AL97" s="365">
        <v>76.717433</v>
      </c>
      <c r="AM97" s="365">
        <v>62.827041999999999</v>
      </c>
      <c r="AN97" s="365">
        <v>60.999509000000003</v>
      </c>
      <c r="AO97" s="365">
        <v>67.830603999999994</v>
      </c>
      <c r="AP97" s="365">
        <v>65.634737000000001</v>
      </c>
    </row>
    <row r="98" spans="3:42">
      <c r="C98" s="61" t="s">
        <v>455</v>
      </c>
      <c r="D98" s="603">
        <v>0</v>
      </c>
      <c r="E98" s="603">
        <v>0</v>
      </c>
      <c r="F98" s="603">
        <v>0</v>
      </c>
      <c r="G98" s="604">
        <v>0</v>
      </c>
      <c r="H98" s="604">
        <v>0</v>
      </c>
      <c r="I98" s="604">
        <v>0</v>
      </c>
      <c r="J98" s="604">
        <v>0</v>
      </c>
      <c r="K98" s="604">
        <v>0</v>
      </c>
      <c r="L98" s="604">
        <v>98.023703310000002</v>
      </c>
      <c r="M98" s="604">
        <v>113.04495921000002</v>
      </c>
      <c r="N98" s="604">
        <v>110.36586565000003</v>
      </c>
      <c r="O98" s="604">
        <v>84.404588720000092</v>
      </c>
      <c r="P98" s="604">
        <v>84.894499999999994</v>
      </c>
      <c r="Q98" s="604">
        <v>91.426396339999997</v>
      </c>
      <c r="R98" s="604">
        <v>94.164000000000001</v>
      </c>
      <c r="S98" s="604">
        <v>82.896420830000011</v>
      </c>
      <c r="T98" s="604">
        <v>82.290868360000246</v>
      </c>
      <c r="U98" s="604">
        <v>84.809418280000216</v>
      </c>
      <c r="V98" s="604">
        <v>85.244</v>
      </c>
      <c r="W98" s="604">
        <v>75.23202352000024</v>
      </c>
      <c r="X98" s="604">
        <v>69.03755713999999</v>
      </c>
      <c r="Y98" s="604">
        <v>79.556361999999993</v>
      </c>
      <c r="Z98" s="604">
        <v>87.955803000000003</v>
      </c>
      <c r="AA98" s="604">
        <v>72.719399999999993</v>
      </c>
      <c r="AB98" s="604">
        <v>69.653199999999998</v>
      </c>
      <c r="AC98" s="604">
        <v>84.396100000000004</v>
      </c>
      <c r="AD98" s="604">
        <v>82.992999999999995</v>
      </c>
      <c r="AE98" s="604">
        <v>134.66732176999997</v>
      </c>
      <c r="AF98" s="604">
        <v>73.834475999999995</v>
      </c>
      <c r="AG98" s="604">
        <v>85</v>
      </c>
      <c r="AH98" s="604">
        <v>84.415276000000006</v>
      </c>
      <c r="AI98" s="604">
        <v>69.617024999999998</v>
      </c>
      <c r="AJ98" s="604">
        <v>70.605919</v>
      </c>
      <c r="AK98" s="604">
        <v>82.293289999999999</v>
      </c>
      <c r="AL98" s="604">
        <v>76.717433</v>
      </c>
      <c r="AM98" s="604">
        <v>62.827041999999999</v>
      </c>
      <c r="AN98" s="604">
        <v>60.999509000000003</v>
      </c>
      <c r="AO98" s="604">
        <v>67.830603999999994</v>
      </c>
      <c r="AP98" s="604">
        <v>65.634737000000001</v>
      </c>
    </row>
    <row r="101" spans="3:42" s="92" customFormat="1">
      <c r="C101" s="394" t="s">
        <v>462</v>
      </c>
      <c r="D101" s="387">
        <v>46387</v>
      </c>
      <c r="E101" s="387">
        <v>46295</v>
      </c>
      <c r="F101" s="387">
        <v>46203</v>
      </c>
      <c r="G101" s="484">
        <v>46112</v>
      </c>
      <c r="H101" s="484">
        <v>46022</v>
      </c>
      <c r="I101" s="484">
        <v>45930</v>
      </c>
      <c r="J101" s="484">
        <v>45838</v>
      </c>
      <c r="K101" s="484">
        <v>45747</v>
      </c>
      <c r="L101" s="484">
        <v>45657</v>
      </c>
      <c r="M101" s="484">
        <v>45565</v>
      </c>
      <c r="N101" s="484">
        <v>45473</v>
      </c>
      <c r="O101" s="484">
        <v>45382</v>
      </c>
      <c r="P101" s="484">
        <v>45291</v>
      </c>
      <c r="Q101" s="484">
        <v>45199</v>
      </c>
      <c r="R101" s="484">
        <v>45107</v>
      </c>
      <c r="S101" s="484">
        <v>45016</v>
      </c>
      <c r="T101" s="484">
        <v>44926</v>
      </c>
      <c r="U101" s="484">
        <v>44834</v>
      </c>
      <c r="V101" s="484">
        <v>44742</v>
      </c>
      <c r="W101" s="484">
        <v>44651</v>
      </c>
      <c r="X101" s="484">
        <v>44561</v>
      </c>
      <c r="Y101" s="484">
        <v>44469</v>
      </c>
      <c r="Z101" s="484">
        <v>44377</v>
      </c>
      <c r="AA101" s="484">
        <v>44286</v>
      </c>
      <c r="AB101" s="484">
        <v>44196</v>
      </c>
      <c r="AC101" s="484">
        <v>44104</v>
      </c>
      <c r="AD101" s="484">
        <v>44012</v>
      </c>
      <c r="AE101" s="484">
        <v>43921</v>
      </c>
      <c r="AF101" s="484">
        <v>43830</v>
      </c>
      <c r="AG101" s="484">
        <v>43738</v>
      </c>
      <c r="AH101" s="484">
        <v>43646</v>
      </c>
      <c r="AI101" s="484">
        <v>43555</v>
      </c>
      <c r="AJ101" s="484">
        <v>43465</v>
      </c>
      <c r="AK101" s="484">
        <v>43373</v>
      </c>
      <c r="AL101" s="484">
        <v>43281</v>
      </c>
      <c r="AM101" s="484">
        <v>43190</v>
      </c>
      <c r="AN101" s="484">
        <v>43100</v>
      </c>
      <c r="AO101" s="484">
        <v>43008</v>
      </c>
      <c r="AP101" s="484">
        <v>42916</v>
      </c>
    </row>
    <row r="102" spans="3:42">
      <c r="C102" s="252" t="s">
        <v>445</v>
      </c>
      <c r="D102" s="388"/>
      <c r="E102" s="388"/>
      <c r="F102" s="388"/>
      <c r="G102" s="361"/>
      <c r="H102" s="361"/>
      <c r="I102" s="361"/>
      <c r="J102" s="361"/>
      <c r="K102" s="361"/>
      <c r="L102" s="361"/>
      <c r="M102" s="361"/>
      <c r="N102" s="361"/>
      <c r="O102" s="361"/>
      <c r="P102" s="361"/>
      <c r="Q102" s="361"/>
      <c r="R102" s="361"/>
      <c r="S102" s="361"/>
      <c r="T102" s="361"/>
      <c r="U102" s="361"/>
      <c r="V102" s="361"/>
      <c r="W102" s="361"/>
      <c r="X102" s="361"/>
      <c r="Y102" s="361"/>
      <c r="Z102" s="361"/>
      <c r="AA102" s="361"/>
      <c r="AB102" s="361"/>
      <c r="AC102" s="361"/>
      <c r="AD102" s="361"/>
      <c r="AE102" s="361"/>
      <c r="AF102" s="361"/>
      <c r="AG102" s="361"/>
      <c r="AH102" s="361"/>
      <c r="AI102" s="361"/>
      <c r="AJ102" s="361"/>
      <c r="AK102" s="361"/>
      <c r="AL102" s="361"/>
      <c r="AM102" s="361"/>
      <c r="AN102" s="361"/>
      <c r="AO102" s="361"/>
      <c r="AP102" s="361"/>
    </row>
    <row r="103" spans="3:42">
      <c r="C103" s="29" t="s">
        <v>313</v>
      </c>
      <c r="D103" s="389">
        <v>0</v>
      </c>
      <c r="E103" s="389">
        <v>0</v>
      </c>
      <c r="F103" s="389">
        <v>-0.49808182000000029</v>
      </c>
      <c r="G103" s="362">
        <v>0.49999281000000051</v>
      </c>
      <c r="H103" s="362">
        <v>-1.5976410199999995</v>
      </c>
      <c r="I103" s="362">
        <v>-3.0909101400000005</v>
      </c>
      <c r="J103" s="362">
        <v>-1.8070382300000003</v>
      </c>
      <c r="K103" s="362">
        <v>-0.63193736000000034</v>
      </c>
      <c r="L103" s="362">
        <v>-0.6610908899999931</v>
      </c>
      <c r="M103" s="362">
        <v>-0.9010793299999964</v>
      </c>
      <c r="N103" s="362">
        <v>-0.34606912999999706</v>
      </c>
      <c r="O103" s="362">
        <v>2.6147720000000204E-2</v>
      </c>
      <c r="P103" s="362">
        <v>-2.5820799999999999</v>
      </c>
      <c r="Q103" s="362">
        <v>-0.27057682999999821</v>
      </c>
      <c r="R103" s="362">
        <v>-0.12486381999999936</v>
      </c>
      <c r="S103" s="362">
        <v>-9.3685879999999888E-2</v>
      </c>
      <c r="T103" s="362">
        <v>0.15042666999999993</v>
      </c>
      <c r="U103" s="362">
        <v>-0.33370131999999936</v>
      </c>
      <c r="V103" s="362">
        <v>-0.62976725</v>
      </c>
      <c r="W103" s="362">
        <v>0.34228093999999992</v>
      </c>
      <c r="X103" s="362">
        <v>-0.1034647799999998</v>
      </c>
      <c r="Y103" s="362">
        <v>-0.23084812999999987</v>
      </c>
      <c r="Z103" s="362">
        <v>-0.1665156599999999</v>
      </c>
      <c r="AA103" s="362">
        <v>2.9579999999999999E-2</v>
      </c>
      <c r="AB103" s="362">
        <v>-1.31111</v>
      </c>
      <c r="AC103" s="362">
        <v>-1.0487500000000001</v>
      </c>
      <c r="AD103" s="362">
        <v>-0.59599999999999997</v>
      </c>
      <c r="AE103" s="362">
        <v>0.18556885000000009</v>
      </c>
      <c r="AF103" s="362">
        <v>0.843005</v>
      </c>
      <c r="AG103" s="362">
        <v>2</v>
      </c>
      <c r="AH103" s="362">
        <v>1.0760000000000001</v>
      </c>
      <c r="AI103" s="362">
        <v>7.2678000000000006E-2</v>
      </c>
      <c r="AJ103" s="362">
        <v>2.2307899999999998</v>
      </c>
      <c r="AK103" s="362">
        <v>2.4074990000000001</v>
      </c>
      <c r="AL103" s="362">
        <v>1.4925539999999999</v>
      </c>
      <c r="AM103" s="362">
        <v>0.32003799999999999</v>
      </c>
      <c r="AN103" s="362">
        <v>1.637337</v>
      </c>
      <c r="AO103" s="362">
        <v>1.235697</v>
      </c>
      <c r="AP103" s="362">
        <v>1.1993</v>
      </c>
    </row>
    <row r="104" spans="3:42">
      <c r="C104" s="29" t="s">
        <v>446</v>
      </c>
      <c r="D104" s="389">
        <v>0</v>
      </c>
      <c r="E104" s="389">
        <v>0</v>
      </c>
      <c r="F104" s="389">
        <v>227.37777461000002</v>
      </c>
      <c r="G104" s="362">
        <v>104.85248271000002</v>
      </c>
      <c r="H104" s="362">
        <v>443.36371431000003</v>
      </c>
      <c r="I104" s="362">
        <v>352.60347827000004</v>
      </c>
      <c r="J104" s="362">
        <v>237.52370377</v>
      </c>
      <c r="K104" s="362">
        <v>108.98258042000001</v>
      </c>
      <c r="L104" s="362">
        <v>223.51080816999999</v>
      </c>
      <c r="M104" s="362">
        <v>174.29099735000003</v>
      </c>
      <c r="N104" s="362">
        <v>115.12455236</v>
      </c>
      <c r="O104" s="362">
        <v>47.671949589999997</v>
      </c>
      <c r="P104" s="362">
        <v>191.49535</v>
      </c>
      <c r="Q104" s="362">
        <v>151.66290000000001</v>
      </c>
      <c r="R104" s="362">
        <v>102.47635252000001</v>
      </c>
      <c r="S104" s="362">
        <v>45.326951919999999</v>
      </c>
      <c r="T104" s="362">
        <v>198.10348753000002</v>
      </c>
      <c r="U104" s="362">
        <v>156.81674446</v>
      </c>
      <c r="V104" s="362">
        <v>109.07946952000002</v>
      </c>
      <c r="W104" s="362">
        <v>47.676697530000006</v>
      </c>
      <c r="X104" s="362">
        <v>218.43983062999999</v>
      </c>
      <c r="Y104" s="362">
        <v>167.28559787</v>
      </c>
      <c r="Z104" s="362">
        <v>117.06675095999999</v>
      </c>
      <c r="AA104" s="362">
        <v>52.45805</v>
      </c>
      <c r="AB104" s="362">
        <v>206.74057999999999</v>
      </c>
      <c r="AC104" s="362">
        <v>158.38111000000001</v>
      </c>
      <c r="AD104" s="362">
        <v>96.161000000000001</v>
      </c>
      <c r="AE104" s="362">
        <v>48.453607380000001</v>
      </c>
      <c r="AF104" s="362">
        <v>208.304937</v>
      </c>
      <c r="AG104" s="362">
        <v>166</v>
      </c>
      <c r="AH104" s="362">
        <v>111.94199999999999</v>
      </c>
      <c r="AI104" s="362">
        <v>52.174784000000002</v>
      </c>
      <c r="AJ104" s="362">
        <v>208.43663100000001</v>
      </c>
      <c r="AK104" s="362">
        <v>159.67470180000001</v>
      </c>
      <c r="AL104" s="362">
        <v>109.340476</v>
      </c>
      <c r="AM104" s="362">
        <v>45.433565000000002</v>
      </c>
      <c r="AN104" s="362">
        <v>192.20746199999999</v>
      </c>
      <c r="AO104" s="362">
        <v>147.009568</v>
      </c>
      <c r="AP104" s="362">
        <v>102.832532</v>
      </c>
    </row>
    <row r="105" spans="3:42">
      <c r="C105" s="29" t="s">
        <v>321</v>
      </c>
      <c r="D105" s="389">
        <v>0</v>
      </c>
      <c r="E105" s="389">
        <v>0</v>
      </c>
      <c r="F105" s="389">
        <v>0</v>
      </c>
      <c r="G105" s="362">
        <v>0</v>
      </c>
      <c r="H105" s="362">
        <v>0</v>
      </c>
      <c r="I105" s="362">
        <v>0</v>
      </c>
      <c r="J105" s="362">
        <v>0</v>
      </c>
      <c r="K105" s="362">
        <v>0</v>
      </c>
      <c r="L105" s="362">
        <v>0</v>
      </c>
      <c r="M105" s="362">
        <v>0</v>
      </c>
      <c r="N105" s="362">
        <v>0</v>
      </c>
      <c r="O105" s="362">
        <v>0</v>
      </c>
      <c r="P105" s="362">
        <v>0</v>
      </c>
      <c r="Q105" s="362">
        <v>0</v>
      </c>
      <c r="R105" s="362">
        <v>0</v>
      </c>
      <c r="S105" s="362">
        <v>0</v>
      </c>
      <c r="T105" s="362">
        <v>0</v>
      </c>
      <c r="U105" s="362">
        <v>0</v>
      </c>
      <c r="V105" s="362">
        <v>0</v>
      </c>
      <c r="W105" s="362">
        <v>0</v>
      </c>
      <c r="X105" s="362">
        <v>0</v>
      </c>
      <c r="Y105" s="362">
        <v>0</v>
      </c>
      <c r="Z105" s="362">
        <v>0</v>
      </c>
      <c r="AA105" s="362">
        <v>0</v>
      </c>
      <c r="AB105" s="362">
        <v>0</v>
      </c>
      <c r="AC105" s="362">
        <v>0</v>
      </c>
      <c r="AD105" s="362">
        <v>0</v>
      </c>
      <c r="AE105" s="362">
        <v>3.0000000000000001E-3</v>
      </c>
      <c r="AF105" s="362">
        <v>0</v>
      </c>
      <c r="AG105" s="362">
        <v>0</v>
      </c>
      <c r="AH105" s="362">
        <v>0</v>
      </c>
      <c r="AI105" s="362">
        <v>3.0000000000000001E-3</v>
      </c>
      <c r="AJ105" s="362">
        <v>0</v>
      </c>
      <c r="AK105" s="362">
        <v>0</v>
      </c>
      <c r="AL105" s="362">
        <v>0</v>
      </c>
      <c r="AM105" s="362">
        <v>0</v>
      </c>
      <c r="AN105" s="362">
        <v>0</v>
      </c>
      <c r="AO105" s="362">
        <v>0</v>
      </c>
      <c r="AP105" s="362">
        <v>0</v>
      </c>
    </row>
    <row r="106" spans="3:42">
      <c r="C106" s="52" t="s">
        <v>213</v>
      </c>
      <c r="D106" s="390">
        <v>0</v>
      </c>
      <c r="E106" s="390">
        <v>0</v>
      </c>
      <c r="F106" s="390">
        <v>212.14613778999998</v>
      </c>
      <c r="G106" s="364">
        <v>100.75241456000001</v>
      </c>
      <c r="H106" s="364">
        <v>417.16819406999997</v>
      </c>
      <c r="I106" s="364">
        <v>317.10116860000005</v>
      </c>
      <c r="J106" s="364">
        <v>214.75473656999998</v>
      </c>
      <c r="K106" s="364">
        <v>102.32823919000001</v>
      </c>
      <c r="L106" s="364">
        <v>211.45887761</v>
      </c>
      <c r="M106" s="364">
        <v>159.76005942</v>
      </c>
      <c r="N106" s="364">
        <v>106.33395583000001</v>
      </c>
      <c r="O106" s="364">
        <v>48.866993870000009</v>
      </c>
      <c r="P106" s="364">
        <v>198.18627000000001</v>
      </c>
      <c r="Q106" s="364">
        <v>150.13928594999999</v>
      </c>
      <c r="R106" s="364">
        <v>99.742045969999992</v>
      </c>
      <c r="S106" s="364">
        <v>47.950768529999998</v>
      </c>
      <c r="T106" s="364">
        <v>185.45801424000001</v>
      </c>
      <c r="U106" s="364">
        <v>144.85744305999998</v>
      </c>
      <c r="V106" s="364">
        <v>98.101460069999987</v>
      </c>
      <c r="W106" s="364">
        <v>46.412836739999989</v>
      </c>
      <c r="X106" s="364">
        <v>199.44593735000001</v>
      </c>
      <c r="Y106" s="364">
        <v>149.79324093999998</v>
      </c>
      <c r="Z106" s="364">
        <v>102.17970216000001</v>
      </c>
      <c r="AA106" s="364">
        <v>48.226529999999997</v>
      </c>
      <c r="AB106" s="364">
        <v>189.68938</v>
      </c>
      <c r="AC106" s="364">
        <v>143.10849999999999</v>
      </c>
      <c r="AD106" s="364">
        <v>89.308999999999997</v>
      </c>
      <c r="AE106" s="364">
        <v>48.963405670000007</v>
      </c>
      <c r="AF106" s="364">
        <v>204.21954700000001</v>
      </c>
      <c r="AG106" s="364">
        <v>159</v>
      </c>
      <c r="AH106" s="364">
        <v>106.238</v>
      </c>
      <c r="AI106" s="364">
        <v>51.873584999999999</v>
      </c>
      <c r="AJ106" s="364">
        <v>206.27389299999999</v>
      </c>
      <c r="AK106" s="364">
        <v>156.77606800000001</v>
      </c>
      <c r="AL106" s="364">
        <v>106.179334</v>
      </c>
      <c r="AM106" s="364">
        <v>47.734445999999998</v>
      </c>
      <c r="AN106" s="364">
        <v>205.673666</v>
      </c>
      <c r="AO106" s="364">
        <v>149.56475</v>
      </c>
      <c r="AP106" s="364">
        <v>100.214038</v>
      </c>
    </row>
    <row r="107" spans="3:42">
      <c r="C107" s="252" t="s">
        <v>447</v>
      </c>
      <c r="D107" s="391">
        <v>0</v>
      </c>
      <c r="E107" s="391">
        <v>0</v>
      </c>
      <c r="F107" s="391">
        <v>14.733555000000024</v>
      </c>
      <c r="G107" s="366">
        <v>4.6000609600000075</v>
      </c>
      <c r="H107" s="366">
        <v>24.597879220000038</v>
      </c>
      <c r="I107" s="366">
        <v>32.411399529999983</v>
      </c>
      <c r="J107" s="366">
        <v>20.961928970000031</v>
      </c>
      <c r="K107" s="366">
        <v>6.0224038700000122</v>
      </c>
      <c r="L107" s="366">
        <v>11.390839669999991</v>
      </c>
      <c r="M107" s="366">
        <v>13.629858600000034</v>
      </c>
      <c r="N107" s="366">
        <v>8.4445273999999841</v>
      </c>
      <c r="O107" s="366">
        <v>-1.1688965600000145</v>
      </c>
      <c r="P107" s="366">
        <v>-9.2729999999999961</v>
      </c>
      <c r="Q107" s="366">
        <v>1.2530372200000102</v>
      </c>
      <c r="R107" s="366">
        <v>2.609442730000012</v>
      </c>
      <c r="S107" s="366">
        <v>-2.7175024900000011</v>
      </c>
      <c r="T107" s="366">
        <v>12.795899960000014</v>
      </c>
      <c r="U107" s="366">
        <v>11.625600080000027</v>
      </c>
      <c r="V107" s="366">
        <v>10.34824220000003</v>
      </c>
      <c r="W107" s="366">
        <v>1.6061417300000187</v>
      </c>
      <c r="X107" s="366">
        <v>18.890428499999985</v>
      </c>
      <c r="Y107" s="366">
        <v>17.26150880000003</v>
      </c>
      <c r="Z107" s="366">
        <v>14.720533139999986</v>
      </c>
      <c r="AA107" s="366">
        <v>4.2611000000000061</v>
      </c>
      <c r="AB107" s="366">
        <v>15.740089999999981</v>
      </c>
      <c r="AC107" s="366">
        <v>14.223860000000002</v>
      </c>
      <c r="AD107" s="366">
        <v>6.2560000000000002</v>
      </c>
      <c r="AE107" s="366">
        <v>-0.32122944000000331</v>
      </c>
      <c r="AF107" s="366">
        <v>4.9283949999999948</v>
      </c>
      <c r="AG107" s="366">
        <v>9</v>
      </c>
      <c r="AH107" s="366">
        <v>6.7799999999999869</v>
      </c>
      <c r="AI107" s="366">
        <v>0.37387700000000734</v>
      </c>
      <c r="AJ107" s="366">
        <v>4.3935280000000319</v>
      </c>
      <c r="AK107" s="366">
        <v>5.3061328000000003</v>
      </c>
      <c r="AL107" s="366">
        <v>4.6536959999999965</v>
      </c>
      <c r="AM107" s="366">
        <v>-1.9808430000000001</v>
      </c>
      <c r="AN107" s="366">
        <v>-11.828867000000002</v>
      </c>
      <c r="AO107" s="366">
        <v>-1.3194850000000145</v>
      </c>
      <c r="AP107" s="366">
        <v>3.8177939999999921</v>
      </c>
    </row>
    <row r="108" spans="3:42">
      <c r="C108" s="158" t="s">
        <v>448</v>
      </c>
      <c r="D108" s="390">
        <v>0</v>
      </c>
      <c r="E108" s="390">
        <v>0</v>
      </c>
      <c r="F108" s="390">
        <v>0</v>
      </c>
      <c r="G108" s="364">
        <v>0</v>
      </c>
      <c r="H108" s="364">
        <v>0</v>
      </c>
      <c r="I108" s="364">
        <v>0</v>
      </c>
      <c r="J108" s="364">
        <v>0</v>
      </c>
      <c r="K108" s="364">
        <v>0</v>
      </c>
      <c r="L108" s="364">
        <v>0</v>
      </c>
      <c r="M108" s="364">
        <v>0</v>
      </c>
      <c r="N108" s="364">
        <v>0</v>
      </c>
      <c r="O108" s="364">
        <v>0</v>
      </c>
      <c r="P108" s="364">
        <v>0</v>
      </c>
      <c r="Q108" s="364">
        <v>0</v>
      </c>
      <c r="R108" s="364">
        <v>0</v>
      </c>
      <c r="S108" s="364">
        <v>0</v>
      </c>
      <c r="T108" s="364">
        <v>0</v>
      </c>
      <c r="U108" s="364">
        <v>0</v>
      </c>
      <c r="V108" s="364">
        <v>0</v>
      </c>
      <c r="W108" s="364">
        <v>0</v>
      </c>
      <c r="X108" s="364">
        <v>0</v>
      </c>
      <c r="Y108" s="364">
        <v>0</v>
      </c>
      <c r="Z108" s="364">
        <v>0</v>
      </c>
      <c r="AA108" s="364">
        <v>0</v>
      </c>
      <c r="AB108" s="364">
        <v>0</v>
      </c>
      <c r="AC108" s="364">
        <v>0</v>
      </c>
      <c r="AD108" s="364">
        <v>-4.7495999999999997E-2</v>
      </c>
      <c r="AE108" s="364">
        <v>0</v>
      </c>
      <c r="AF108" s="364">
        <v>0</v>
      </c>
      <c r="AG108" s="364">
        <v>0</v>
      </c>
      <c r="AH108" s="364">
        <v>0</v>
      </c>
      <c r="AI108" s="364">
        <v>0</v>
      </c>
      <c r="AJ108" s="364">
        <v>4.7495999999999997E-3</v>
      </c>
      <c r="AK108" s="364">
        <v>-4.7495999999999997E-3</v>
      </c>
      <c r="AL108" s="364">
        <v>-4.7495999999999997E-2</v>
      </c>
      <c r="AM108" s="364">
        <v>-4.7495999999999997E-2</v>
      </c>
      <c r="AN108" s="364">
        <v>5.8799999999999998E-4</v>
      </c>
      <c r="AO108" s="364">
        <v>0</v>
      </c>
      <c r="AP108" s="364">
        <v>0</v>
      </c>
    </row>
    <row r="109" spans="3:42">
      <c r="C109" s="359" t="s">
        <v>326</v>
      </c>
      <c r="D109" s="391">
        <v>0</v>
      </c>
      <c r="E109" s="391">
        <v>0</v>
      </c>
      <c r="F109" s="391">
        <v>14.733555000000024</v>
      </c>
      <c r="G109" s="366">
        <v>4.6000609600000075</v>
      </c>
      <c r="H109" s="366">
        <v>24.597879220000038</v>
      </c>
      <c r="I109" s="366">
        <v>32.411399529999983</v>
      </c>
      <c r="J109" s="366">
        <v>20.961928970000031</v>
      </c>
      <c r="K109" s="366">
        <v>6.0224038700000122</v>
      </c>
      <c r="L109" s="366">
        <v>11.390839669999991</v>
      </c>
      <c r="M109" s="366">
        <v>13.629858600000034</v>
      </c>
      <c r="N109" s="366">
        <v>8.4445273999999841</v>
      </c>
      <c r="O109" s="366">
        <v>-1.1688965600000145</v>
      </c>
      <c r="P109" s="366">
        <v>-9.2729999999999961</v>
      </c>
      <c r="Q109" s="366">
        <v>1.2530372200000102</v>
      </c>
      <c r="R109" s="366">
        <v>2.609442730000012</v>
      </c>
      <c r="S109" s="366">
        <v>-2.7175024900000011</v>
      </c>
      <c r="T109" s="366">
        <v>12.795899960000014</v>
      </c>
      <c r="U109" s="366">
        <v>11.625600080000027</v>
      </c>
      <c r="V109" s="366">
        <v>10.34824220000003</v>
      </c>
      <c r="W109" s="366">
        <v>1.6061417300000187</v>
      </c>
      <c r="X109" s="366">
        <v>18.890428499999985</v>
      </c>
      <c r="Y109" s="366">
        <v>17.26150880000003</v>
      </c>
      <c r="Z109" s="366">
        <v>14.720533139999986</v>
      </c>
      <c r="AA109" s="366">
        <v>4.2611000000000061</v>
      </c>
      <c r="AB109" s="366">
        <v>15.740089999999981</v>
      </c>
      <c r="AC109" s="366">
        <v>14.223860000000002</v>
      </c>
      <c r="AD109" s="366">
        <v>6.303496</v>
      </c>
      <c r="AE109" s="366">
        <v>-0.32122944000000331</v>
      </c>
      <c r="AF109" s="366">
        <v>4.9283949999999948</v>
      </c>
      <c r="AG109" s="366">
        <v>9</v>
      </c>
      <c r="AH109" s="366">
        <v>6.7799999999999869</v>
      </c>
      <c r="AI109" s="366">
        <v>0.37387700000000734</v>
      </c>
      <c r="AJ109" s="366">
        <v>4.3887784000000316</v>
      </c>
      <c r="AK109" s="366">
        <v>5.3108824000000006</v>
      </c>
      <c r="AL109" s="366">
        <v>4.7011919999999963</v>
      </c>
      <c r="AM109" s="366">
        <v>-1.9333470000000001</v>
      </c>
      <c r="AN109" s="366">
        <v>-11.829455000000003</v>
      </c>
      <c r="AO109" s="366">
        <v>-1.3194850000000145</v>
      </c>
      <c r="AP109" s="366">
        <v>3.8177939999999921</v>
      </c>
    </row>
    <row r="110" spans="3:42">
      <c r="C110" s="358" t="s">
        <v>327</v>
      </c>
      <c r="D110" s="392">
        <v>0</v>
      </c>
      <c r="E110" s="392">
        <v>0</v>
      </c>
      <c r="F110" s="392">
        <v>3.2413820900000005</v>
      </c>
      <c r="G110" s="367">
        <v>1.01201341</v>
      </c>
      <c r="H110" s="367">
        <v>4.9518440000000004</v>
      </c>
      <c r="I110" s="367">
        <v>7.1305078899999996</v>
      </c>
      <c r="J110" s="367">
        <v>4.6116243800000003</v>
      </c>
      <c r="K110" s="367">
        <v>1.3249285500000001</v>
      </c>
      <c r="L110" s="367">
        <v>2.5778871100000003</v>
      </c>
      <c r="M110" s="367">
        <v>3.0057008500000002</v>
      </c>
      <c r="N110" s="367">
        <v>1.86492799</v>
      </c>
      <c r="O110" s="367">
        <v>-0.25002528000000002</v>
      </c>
      <c r="P110" s="367">
        <v>-1.9626999999999999</v>
      </c>
      <c r="Q110" s="367">
        <v>0.35303273999999996</v>
      </c>
      <c r="R110" s="367">
        <v>0.65144194999999994</v>
      </c>
      <c r="S110" s="367">
        <v>-0.52048596000000003</v>
      </c>
      <c r="T110" s="367">
        <v>2.8150979900000004</v>
      </c>
      <c r="U110" s="367">
        <v>2.5576320100000003</v>
      </c>
      <c r="V110" s="367">
        <v>2.2766132800000003</v>
      </c>
      <c r="W110" s="367">
        <v>0.35335117999999999</v>
      </c>
      <c r="X110" s="367">
        <v>4.2193740000000002</v>
      </c>
      <c r="Y110" s="367">
        <v>3.7975319399999998</v>
      </c>
      <c r="Z110" s="367">
        <v>3.2385172900000003</v>
      </c>
      <c r="AA110" s="367">
        <v>0.93744000000000005</v>
      </c>
      <c r="AB110" s="367">
        <v>3.7574999999999998</v>
      </c>
      <c r="AC110" s="367">
        <v>3.3999100000000002</v>
      </c>
      <c r="AD110" s="367">
        <v>1.647</v>
      </c>
      <c r="AE110" s="367">
        <v>0.19933732999999998</v>
      </c>
      <c r="AF110" s="367">
        <v>-1.967079</v>
      </c>
      <c r="AG110" s="367">
        <v>-1</v>
      </c>
      <c r="AH110" s="367">
        <v>-1.56</v>
      </c>
      <c r="AI110" s="367">
        <v>-3.0513270000000001</v>
      </c>
      <c r="AJ110" s="367">
        <v>1.021436</v>
      </c>
      <c r="AK110" s="367">
        <v>0.92845200000000006</v>
      </c>
      <c r="AL110" s="367">
        <v>0.92845200000000006</v>
      </c>
      <c r="AM110" s="367">
        <v>-0.44667000000000001</v>
      </c>
      <c r="AN110" s="367">
        <v>-2.0830000000000001E-2</v>
      </c>
      <c r="AO110" s="367">
        <v>0</v>
      </c>
      <c r="AP110" s="367">
        <v>0.61324199999999995</v>
      </c>
    </row>
    <row r="111" spans="3:42">
      <c r="C111" s="600" t="s">
        <v>449</v>
      </c>
      <c r="D111" s="601">
        <v>0</v>
      </c>
      <c r="E111" s="601">
        <v>0</v>
      </c>
      <c r="F111" s="601">
        <v>11.492172910000024</v>
      </c>
      <c r="G111" s="602">
        <v>3.5880475500000077</v>
      </c>
      <c r="H111" s="602">
        <v>19.646035220000037</v>
      </c>
      <c r="I111" s="602">
        <v>25.280891639999982</v>
      </c>
      <c r="J111" s="602">
        <v>16.350304590000029</v>
      </c>
      <c r="K111" s="602">
        <v>4.6974753200000112</v>
      </c>
      <c r="L111" s="602">
        <v>8.8129525599999905</v>
      </c>
      <c r="M111" s="602">
        <v>10.624157750000034</v>
      </c>
      <c r="N111" s="602">
        <v>6.5795994099999842</v>
      </c>
      <c r="O111" s="602">
        <v>-0.9188712800000145</v>
      </c>
      <c r="P111" s="602">
        <v>-7.3102999999999962</v>
      </c>
      <c r="Q111" s="602">
        <v>0.90000448000001021</v>
      </c>
      <c r="R111" s="602">
        <v>1.9580007800000121</v>
      </c>
      <c r="S111" s="602">
        <v>-2.1970165300000009</v>
      </c>
      <c r="T111" s="602">
        <v>9.9808019700000141</v>
      </c>
      <c r="U111" s="602">
        <v>9.0679680700000258</v>
      </c>
      <c r="V111" s="602">
        <v>8.0716289200000304</v>
      </c>
      <c r="W111" s="602">
        <v>1.2527905500000187</v>
      </c>
      <c r="X111" s="602">
        <v>14.671054499999984</v>
      </c>
      <c r="Y111" s="602">
        <v>13.463976860000031</v>
      </c>
      <c r="Z111" s="602">
        <v>11.482015849999986</v>
      </c>
      <c r="AA111" s="602">
        <v>3.3236600000000061</v>
      </c>
      <c r="AB111" s="602">
        <v>11.982589999999981</v>
      </c>
      <c r="AC111" s="602">
        <v>10.823950000000002</v>
      </c>
      <c r="AD111" s="602">
        <v>4.6564959999999997</v>
      </c>
      <c r="AE111" s="602">
        <v>-0.52056677000000329</v>
      </c>
      <c r="AF111" s="602">
        <v>6.8954739999999948</v>
      </c>
      <c r="AG111" s="602">
        <v>10</v>
      </c>
      <c r="AH111" s="602">
        <v>8.3399999999999874</v>
      </c>
      <c r="AI111" s="602">
        <v>3.4252040000000075</v>
      </c>
      <c r="AJ111" s="602">
        <v>3.3673424000000316</v>
      </c>
      <c r="AK111" s="602">
        <v>4.3824304000000005</v>
      </c>
      <c r="AL111" s="602">
        <v>3.7727399999999962</v>
      </c>
      <c r="AM111" s="602">
        <v>-1.4866770000000002</v>
      </c>
      <c r="AN111" s="602">
        <v>-11.808625000000003</v>
      </c>
      <c r="AO111" s="602">
        <v>-1.3194850000000145</v>
      </c>
      <c r="AP111" s="602">
        <v>3.2045519999999921</v>
      </c>
    </row>
    <row r="112" spans="3:42">
      <c r="C112" s="372" t="s">
        <v>463</v>
      </c>
      <c r="D112" s="391"/>
      <c r="E112" s="391"/>
      <c r="F112" s="391"/>
      <c r="G112" s="368"/>
      <c r="H112" s="368"/>
      <c r="I112" s="368"/>
      <c r="J112" s="368"/>
      <c r="K112" s="368"/>
      <c r="L112" s="368"/>
      <c r="M112" s="368"/>
      <c r="N112" s="368"/>
      <c r="O112" s="368"/>
      <c r="P112" s="368"/>
      <c r="Q112" s="368"/>
      <c r="R112" s="368"/>
      <c r="S112" s="368"/>
      <c r="T112" s="368"/>
      <c r="U112" s="368"/>
      <c r="V112" s="368"/>
      <c r="W112" s="368"/>
      <c r="X112" s="368"/>
      <c r="Y112" s="368"/>
      <c r="Z112" s="368"/>
      <c r="AA112" s="368"/>
      <c r="AB112" s="368"/>
      <c r="AC112" s="368"/>
      <c r="AD112" s="368"/>
      <c r="AE112" s="368"/>
      <c r="AF112" s="368"/>
      <c r="AG112" s="368"/>
      <c r="AH112" s="368"/>
      <c r="AI112" s="368"/>
      <c r="AJ112" s="368"/>
      <c r="AK112" s="368"/>
      <c r="AL112" s="368"/>
      <c r="AM112" s="368"/>
      <c r="AN112" s="368"/>
      <c r="AO112" s="368"/>
      <c r="AP112" s="368"/>
    </row>
    <row r="113" spans="1:42">
      <c r="C113" s="357"/>
      <c r="D113" s="391"/>
      <c r="E113" s="391"/>
      <c r="F113" s="391"/>
      <c r="G113" s="366"/>
      <c r="H113" s="366"/>
      <c r="I113" s="366"/>
      <c r="J113" s="366"/>
      <c r="K113" s="366"/>
      <c r="L113" s="366"/>
      <c r="M113" s="366"/>
      <c r="N113" s="366"/>
      <c r="O113" s="366"/>
      <c r="P113" s="366"/>
      <c r="Q113" s="366"/>
      <c r="R113" s="366"/>
      <c r="S113" s="366"/>
      <c r="T113" s="366"/>
      <c r="U113" s="366"/>
      <c r="V113" s="366"/>
      <c r="W113" s="366"/>
      <c r="X113" s="366"/>
      <c r="Y113" s="366"/>
      <c r="Z113" s="366"/>
      <c r="AA113" s="366"/>
      <c r="AB113" s="366"/>
      <c r="AC113" s="366"/>
      <c r="AD113" s="366"/>
      <c r="AE113" s="366"/>
      <c r="AF113" s="366"/>
      <c r="AG113" s="366"/>
      <c r="AH113" s="366"/>
      <c r="AI113" s="366"/>
      <c r="AJ113" s="366"/>
      <c r="AK113" s="366"/>
      <c r="AL113" s="366"/>
      <c r="AM113" s="366"/>
      <c r="AN113" s="366"/>
      <c r="AO113" s="366"/>
      <c r="AP113" s="366"/>
    </row>
    <row r="114" spans="1:42">
      <c r="C114" s="252" t="s">
        <v>41</v>
      </c>
      <c r="D114" s="393"/>
      <c r="E114" s="393"/>
      <c r="F114" s="393"/>
      <c r="G114" s="369"/>
      <c r="H114" s="369"/>
      <c r="I114" s="369"/>
      <c r="J114" s="369"/>
      <c r="K114" s="369"/>
      <c r="L114" s="369"/>
      <c r="M114" s="369"/>
      <c r="N114" s="369"/>
      <c r="O114" s="369"/>
      <c r="P114" s="369"/>
      <c r="Q114" s="369"/>
      <c r="R114" s="369"/>
      <c r="S114" s="369"/>
      <c r="T114" s="369"/>
      <c r="U114" s="369"/>
      <c r="V114" s="369"/>
      <c r="W114" s="369"/>
      <c r="X114" s="369"/>
      <c r="Y114" s="369"/>
      <c r="Z114" s="369"/>
      <c r="AA114" s="369"/>
      <c r="AB114" s="369"/>
      <c r="AC114" s="369"/>
      <c r="AD114" s="369"/>
      <c r="AE114" s="369"/>
      <c r="AF114" s="369"/>
      <c r="AG114" s="369"/>
      <c r="AH114" s="369"/>
      <c r="AI114" s="369"/>
      <c r="AJ114" s="369"/>
      <c r="AK114" s="369"/>
      <c r="AL114" s="369"/>
      <c r="AM114" s="369"/>
      <c r="AN114" s="369"/>
      <c r="AO114" s="369"/>
      <c r="AP114" s="369"/>
    </row>
    <row r="115" spans="1:42">
      <c r="C115" s="56" t="s">
        <v>451</v>
      </c>
      <c r="D115" s="389">
        <v>0</v>
      </c>
      <c r="E115" s="389">
        <v>0</v>
      </c>
      <c r="F115" s="389">
        <v>0</v>
      </c>
      <c r="G115" s="363">
        <v>0</v>
      </c>
      <c r="H115" s="363">
        <v>0</v>
      </c>
      <c r="I115" s="363">
        <v>0</v>
      </c>
      <c r="J115" s="363">
        <v>0</v>
      </c>
      <c r="K115" s="363">
        <v>1.4895176699999999</v>
      </c>
      <c r="L115" s="363">
        <v>0</v>
      </c>
      <c r="M115" s="363">
        <v>0</v>
      </c>
      <c r="N115" s="363">
        <v>0</v>
      </c>
      <c r="O115" s="363">
        <v>0</v>
      </c>
      <c r="P115" s="363">
        <v>0</v>
      </c>
      <c r="Q115" s="363">
        <v>0</v>
      </c>
      <c r="R115" s="363">
        <v>0</v>
      </c>
      <c r="S115" s="363">
        <v>0</v>
      </c>
      <c r="T115" s="363">
        <v>0</v>
      </c>
      <c r="U115" s="363">
        <v>0</v>
      </c>
      <c r="V115" s="363">
        <v>0</v>
      </c>
      <c r="W115" s="363">
        <v>0</v>
      </c>
      <c r="X115" s="363">
        <v>0</v>
      </c>
      <c r="Y115" s="363">
        <v>0</v>
      </c>
      <c r="Z115" s="363">
        <v>0</v>
      </c>
      <c r="AA115" s="363">
        <v>0</v>
      </c>
      <c r="AB115" s="363">
        <v>0</v>
      </c>
      <c r="AC115" s="363">
        <v>0</v>
      </c>
      <c r="AD115" s="363">
        <v>0</v>
      </c>
      <c r="AE115" s="363">
        <v>0</v>
      </c>
      <c r="AF115" s="363">
        <v>0</v>
      </c>
      <c r="AG115" s="363">
        <v>0</v>
      </c>
      <c r="AH115" s="363">
        <v>0</v>
      </c>
      <c r="AI115" s="363">
        <v>0</v>
      </c>
      <c r="AJ115" s="363">
        <v>0</v>
      </c>
      <c r="AK115" s="363">
        <v>0</v>
      </c>
      <c r="AL115" s="363">
        <v>0</v>
      </c>
      <c r="AM115" s="363">
        <v>0</v>
      </c>
      <c r="AN115" s="363">
        <v>0</v>
      </c>
      <c r="AO115" s="363">
        <v>0</v>
      </c>
      <c r="AP115" s="363">
        <v>0</v>
      </c>
    </row>
    <row r="116" spans="1:42">
      <c r="C116" s="56" t="s">
        <v>452</v>
      </c>
      <c r="D116" s="389">
        <v>0</v>
      </c>
      <c r="E116" s="389">
        <v>0</v>
      </c>
      <c r="F116" s="389">
        <v>0</v>
      </c>
      <c r="G116" s="363">
        <v>0</v>
      </c>
      <c r="H116" s="363">
        <v>0</v>
      </c>
      <c r="I116" s="363">
        <v>0</v>
      </c>
      <c r="J116" s="363">
        <v>0</v>
      </c>
      <c r="K116" s="363">
        <v>0</v>
      </c>
      <c r="L116" s="363">
        <v>0</v>
      </c>
      <c r="M116" s="363">
        <v>0</v>
      </c>
      <c r="N116" s="363">
        <v>0</v>
      </c>
      <c r="O116" s="363">
        <v>0</v>
      </c>
      <c r="P116" s="363">
        <v>0</v>
      </c>
      <c r="Q116" s="363">
        <v>0</v>
      </c>
      <c r="R116" s="363">
        <v>0</v>
      </c>
      <c r="S116" s="363">
        <v>0</v>
      </c>
      <c r="T116" s="363">
        <v>0</v>
      </c>
      <c r="U116" s="363">
        <v>0</v>
      </c>
      <c r="V116" s="363">
        <v>0</v>
      </c>
      <c r="W116" s="363">
        <v>0</v>
      </c>
      <c r="X116" s="363">
        <v>0</v>
      </c>
      <c r="Y116" s="363">
        <v>0</v>
      </c>
      <c r="Z116" s="363">
        <v>0</v>
      </c>
      <c r="AA116" s="363">
        <v>0</v>
      </c>
      <c r="AB116" s="363">
        <v>0</v>
      </c>
      <c r="AC116" s="363">
        <v>0</v>
      </c>
      <c r="AD116" s="363">
        <v>0</v>
      </c>
      <c r="AE116" s="363">
        <v>0</v>
      </c>
      <c r="AF116" s="363">
        <v>0</v>
      </c>
      <c r="AG116" s="363">
        <v>0</v>
      </c>
      <c r="AH116" s="363">
        <v>0</v>
      </c>
      <c r="AI116" s="363">
        <v>0</v>
      </c>
      <c r="AJ116" s="363">
        <v>0</v>
      </c>
      <c r="AK116" s="363">
        <v>0</v>
      </c>
      <c r="AL116" s="363">
        <v>0</v>
      </c>
      <c r="AM116" s="363">
        <v>0</v>
      </c>
      <c r="AN116" s="363">
        <v>0</v>
      </c>
      <c r="AO116" s="363">
        <v>0</v>
      </c>
      <c r="AP116" s="363">
        <v>0</v>
      </c>
    </row>
    <row r="117" spans="1:42">
      <c r="C117" s="31" t="s">
        <v>369</v>
      </c>
      <c r="D117" s="390">
        <v>0</v>
      </c>
      <c r="E117" s="390">
        <v>0</v>
      </c>
      <c r="F117" s="390">
        <v>277.12171489999997</v>
      </c>
      <c r="G117" s="363">
        <v>235.34979385</v>
      </c>
      <c r="H117" s="363">
        <v>228.87841766000008</v>
      </c>
      <c r="I117" s="363">
        <v>263.44880890000007</v>
      </c>
      <c r="J117" s="363">
        <v>295.25157633999999</v>
      </c>
      <c r="K117" s="363">
        <v>247.68092285000006</v>
      </c>
      <c r="L117" s="363">
        <v>125.18956207000001</v>
      </c>
      <c r="M117" s="363">
        <v>135.88353406000002</v>
      </c>
      <c r="N117" s="363">
        <v>151.2946748</v>
      </c>
      <c r="O117" s="363">
        <v>125.22285474000002</v>
      </c>
      <c r="P117" s="363">
        <v>110.70148</v>
      </c>
      <c r="Q117" s="363">
        <v>126.62569990999999</v>
      </c>
      <c r="R117" s="363">
        <v>138.34650559000002</v>
      </c>
      <c r="S117" s="363">
        <v>130.04879564000001</v>
      </c>
      <c r="T117" s="363">
        <v>130.53264284000002</v>
      </c>
      <c r="U117" s="363">
        <v>142.6960449</v>
      </c>
      <c r="V117" s="363">
        <v>147.75913592000001</v>
      </c>
      <c r="W117" s="363">
        <v>144.50645673</v>
      </c>
      <c r="X117" s="363">
        <v>150.89691584000002</v>
      </c>
      <c r="Y117" s="363">
        <v>155.58365353000005</v>
      </c>
      <c r="Z117" s="363">
        <v>165.97537290000002</v>
      </c>
      <c r="AA117" s="363">
        <v>151.03708</v>
      </c>
      <c r="AB117" s="363">
        <v>148.95358999999999</v>
      </c>
      <c r="AC117" s="363">
        <v>159.9665</v>
      </c>
      <c r="AD117" s="363">
        <v>158.05699999999999</v>
      </c>
      <c r="AE117" s="363">
        <v>134.66732177</v>
      </c>
      <c r="AF117" s="363">
        <v>154.37672499999999</v>
      </c>
      <c r="AG117" s="363">
        <v>130</v>
      </c>
      <c r="AH117" s="363">
        <v>136.43312599999999</v>
      </c>
      <c r="AI117" s="363">
        <v>119.958108</v>
      </c>
      <c r="AJ117" s="363">
        <v>75.603897000000003</v>
      </c>
      <c r="AK117" s="363">
        <v>81.8065</v>
      </c>
      <c r="AL117" s="363">
        <v>85.756716999999995</v>
      </c>
      <c r="AM117" s="363">
        <v>85.387716999999995</v>
      </c>
      <c r="AN117" s="363">
        <v>83.515112000000002</v>
      </c>
      <c r="AO117" s="363">
        <v>95.455381000000003</v>
      </c>
      <c r="AP117" s="363">
        <v>100.034488</v>
      </c>
    </row>
    <row r="118" spans="1:42">
      <c r="C118" s="589" t="s">
        <v>453</v>
      </c>
      <c r="D118" s="603">
        <v>0</v>
      </c>
      <c r="E118" s="603">
        <v>0</v>
      </c>
      <c r="F118" s="603">
        <v>277.12171489999997</v>
      </c>
      <c r="G118" s="604">
        <v>235.34979385</v>
      </c>
      <c r="H118" s="604">
        <v>228.87841766000008</v>
      </c>
      <c r="I118" s="604">
        <v>263.44880890000007</v>
      </c>
      <c r="J118" s="604">
        <v>295.25157633999999</v>
      </c>
      <c r="K118" s="604">
        <v>249.17044052000006</v>
      </c>
      <c r="L118" s="604">
        <v>125.18956207000001</v>
      </c>
      <c r="M118" s="604">
        <v>135.88353406000002</v>
      </c>
      <c r="N118" s="604">
        <v>151.2946748</v>
      </c>
      <c r="O118" s="604">
        <v>125.22285474000002</v>
      </c>
      <c r="P118" s="604">
        <v>110.70148</v>
      </c>
      <c r="Q118" s="604">
        <v>126.62569990999999</v>
      </c>
      <c r="R118" s="604">
        <v>138.34650559000002</v>
      </c>
      <c r="S118" s="604">
        <v>130.04879564000001</v>
      </c>
      <c r="T118" s="604">
        <v>130.53264284000002</v>
      </c>
      <c r="U118" s="604">
        <v>142.6960449</v>
      </c>
      <c r="V118" s="604">
        <v>147.75913592000001</v>
      </c>
      <c r="W118" s="604">
        <v>144.50645673</v>
      </c>
      <c r="X118" s="604">
        <v>150.89691584000002</v>
      </c>
      <c r="Y118" s="604">
        <v>155.58365353000005</v>
      </c>
      <c r="Z118" s="604">
        <v>165.97537290000002</v>
      </c>
      <c r="AA118" s="604">
        <v>151.03708</v>
      </c>
      <c r="AB118" s="604">
        <v>148.95358999999999</v>
      </c>
      <c r="AC118" s="604">
        <v>159.9665</v>
      </c>
      <c r="AD118" s="604">
        <v>158.05699999999999</v>
      </c>
      <c r="AE118" s="604">
        <v>134.66732177</v>
      </c>
      <c r="AF118" s="604">
        <v>154.37672499999999</v>
      </c>
      <c r="AG118" s="604">
        <v>130</v>
      </c>
      <c r="AH118" s="604">
        <v>136.43312599999999</v>
      </c>
      <c r="AI118" s="604">
        <v>119.958108</v>
      </c>
      <c r="AJ118" s="604">
        <v>75.603897000000003</v>
      </c>
      <c r="AK118" s="604">
        <v>81.8065</v>
      </c>
      <c r="AL118" s="604">
        <v>85.756716999999995</v>
      </c>
      <c r="AM118" s="604">
        <v>85.387716999999995</v>
      </c>
      <c r="AN118" s="604">
        <v>83.515112000000002</v>
      </c>
      <c r="AO118" s="604">
        <v>95.455381000000003</v>
      </c>
      <c r="AP118" s="604">
        <v>100.034488</v>
      </c>
    </row>
    <row r="119" spans="1:42">
      <c r="C119" s="25"/>
      <c r="D119" s="393"/>
      <c r="E119" s="393"/>
      <c r="F119" s="393"/>
      <c r="G119" s="369"/>
      <c r="H119" s="369"/>
      <c r="I119" s="369"/>
      <c r="J119" s="369"/>
      <c r="K119" s="369"/>
      <c r="L119" s="369"/>
      <c r="M119" s="369"/>
      <c r="N119" s="369"/>
      <c r="O119" s="369"/>
      <c r="P119" s="369"/>
      <c r="Q119" s="369"/>
      <c r="R119" s="369"/>
      <c r="S119" s="369"/>
      <c r="T119" s="369"/>
      <c r="U119" s="369"/>
      <c r="V119" s="369"/>
      <c r="W119" s="369"/>
      <c r="X119" s="369"/>
      <c r="Y119" s="369"/>
      <c r="Z119" s="369"/>
      <c r="AA119" s="369"/>
      <c r="AB119" s="369"/>
      <c r="AC119" s="369"/>
      <c r="AD119" s="369"/>
      <c r="AE119" s="369"/>
      <c r="AF119" s="369"/>
      <c r="AG119" s="369"/>
      <c r="AH119" s="369"/>
      <c r="AI119" s="369"/>
      <c r="AJ119" s="369"/>
      <c r="AK119" s="369"/>
      <c r="AL119" s="369"/>
      <c r="AM119" s="369"/>
      <c r="AN119" s="369"/>
      <c r="AO119" s="369"/>
      <c r="AP119" s="369"/>
    </row>
    <row r="120" spans="1:42">
      <c r="C120" s="56" t="s">
        <v>239</v>
      </c>
      <c r="D120" s="389">
        <v>0</v>
      </c>
      <c r="E120" s="389">
        <v>0</v>
      </c>
      <c r="F120" s="389">
        <v>0</v>
      </c>
      <c r="G120" s="363">
        <v>0</v>
      </c>
      <c r="H120" s="363">
        <v>0</v>
      </c>
      <c r="I120" s="363">
        <v>0</v>
      </c>
      <c r="J120" s="363">
        <v>0</v>
      </c>
      <c r="K120" s="363">
        <v>0</v>
      </c>
      <c r="L120" s="363">
        <v>0</v>
      </c>
      <c r="M120" s="363">
        <v>0</v>
      </c>
      <c r="N120" s="363">
        <v>0</v>
      </c>
      <c r="O120" s="363">
        <v>0</v>
      </c>
      <c r="P120" s="363">
        <v>0</v>
      </c>
      <c r="Q120" s="363">
        <v>0</v>
      </c>
      <c r="R120" s="363">
        <v>0</v>
      </c>
      <c r="S120" s="363">
        <v>0</v>
      </c>
      <c r="T120" s="363">
        <v>0</v>
      </c>
      <c r="U120" s="363">
        <v>0</v>
      </c>
      <c r="V120" s="363">
        <v>0</v>
      </c>
      <c r="W120" s="363">
        <v>0</v>
      </c>
      <c r="X120" s="363">
        <v>0</v>
      </c>
      <c r="Y120" s="363">
        <v>0</v>
      </c>
      <c r="Z120" s="363">
        <v>0</v>
      </c>
      <c r="AA120" s="363">
        <v>0</v>
      </c>
      <c r="AB120" s="363">
        <v>0</v>
      </c>
      <c r="AC120" s="363">
        <v>0</v>
      </c>
      <c r="AD120" s="363">
        <v>0</v>
      </c>
      <c r="AE120" s="363">
        <v>0</v>
      </c>
      <c r="AF120" s="363">
        <v>0</v>
      </c>
      <c r="AG120" s="363">
        <v>0</v>
      </c>
      <c r="AH120" s="363">
        <v>0</v>
      </c>
      <c r="AI120" s="363">
        <v>0</v>
      </c>
      <c r="AJ120" s="363">
        <v>0</v>
      </c>
      <c r="AK120" s="363">
        <v>0</v>
      </c>
      <c r="AL120" s="363">
        <v>0</v>
      </c>
      <c r="AM120" s="363">
        <v>0</v>
      </c>
      <c r="AN120" s="363">
        <v>0</v>
      </c>
      <c r="AO120" s="363">
        <v>0</v>
      </c>
      <c r="AP120" s="363">
        <v>0</v>
      </c>
    </row>
    <row r="121" spans="1:42">
      <c r="C121" s="335" t="s">
        <v>454</v>
      </c>
      <c r="D121" s="389">
        <v>0</v>
      </c>
      <c r="E121" s="389">
        <v>0</v>
      </c>
      <c r="F121" s="389">
        <v>277.12171489999997</v>
      </c>
      <c r="G121" s="365">
        <v>235.34979385</v>
      </c>
      <c r="H121" s="365">
        <v>228.87841766000008</v>
      </c>
      <c r="I121" s="365">
        <v>263.44880890000007</v>
      </c>
      <c r="J121" s="365">
        <v>295.25157633999993</v>
      </c>
      <c r="K121" s="365">
        <v>249.17044052000006</v>
      </c>
      <c r="L121" s="365">
        <v>125.18956207000001</v>
      </c>
      <c r="M121" s="365">
        <v>135.88353406000002</v>
      </c>
      <c r="N121" s="365">
        <v>151.2946748</v>
      </c>
      <c r="O121" s="365">
        <v>125.22285473999997</v>
      </c>
      <c r="P121" s="365">
        <v>110.7015</v>
      </c>
      <c r="Q121" s="365">
        <v>126.62569991000001</v>
      </c>
      <c r="R121" s="365">
        <v>138.34650558999999</v>
      </c>
      <c r="S121" s="365">
        <v>130.04879563999998</v>
      </c>
      <c r="T121" s="365">
        <v>130.53264283999999</v>
      </c>
      <c r="U121" s="365">
        <v>142.6960449</v>
      </c>
      <c r="V121" s="365">
        <v>147.75913591999998</v>
      </c>
      <c r="W121" s="365">
        <v>144.50645672999997</v>
      </c>
      <c r="X121" s="365">
        <v>150.89691584000005</v>
      </c>
      <c r="Y121" s="365">
        <v>155.58365352999999</v>
      </c>
      <c r="Z121" s="365">
        <v>165.9753729</v>
      </c>
      <c r="AA121" s="365">
        <v>151.03710000000001</v>
      </c>
      <c r="AB121" s="365">
        <v>148.95359999999999</v>
      </c>
      <c r="AC121" s="365">
        <v>159.9665</v>
      </c>
      <c r="AD121" s="365">
        <v>158.05699999999999</v>
      </c>
      <c r="AE121" s="365">
        <v>71.530427000000003</v>
      </c>
      <c r="AF121" s="365">
        <v>154.37672499999999</v>
      </c>
      <c r="AG121" s="365">
        <v>130</v>
      </c>
      <c r="AH121" s="365">
        <v>136.43312599999999</v>
      </c>
      <c r="AI121" s="365">
        <v>119.958108</v>
      </c>
      <c r="AJ121" s="365">
        <v>75.603894999999994</v>
      </c>
      <c r="AK121" s="365">
        <v>81.8065</v>
      </c>
      <c r="AL121" s="365">
        <v>85.756716999999995</v>
      </c>
      <c r="AM121" s="365">
        <v>85.387715</v>
      </c>
      <c r="AN121" s="365">
        <v>83.515107999999998</v>
      </c>
      <c r="AO121" s="365">
        <v>95.455382999999998</v>
      </c>
      <c r="AP121" s="365">
        <v>100.03448400000001</v>
      </c>
    </row>
    <row r="122" spans="1:42">
      <c r="C122" s="61" t="s">
        <v>455</v>
      </c>
      <c r="D122" s="603">
        <v>0</v>
      </c>
      <c r="E122" s="603">
        <v>0</v>
      </c>
      <c r="F122" s="603">
        <v>277.12171489999997</v>
      </c>
      <c r="G122" s="604">
        <v>235.34979385</v>
      </c>
      <c r="H122" s="604">
        <v>228.87841766000008</v>
      </c>
      <c r="I122" s="604">
        <v>263.44880890000007</v>
      </c>
      <c r="J122" s="604">
        <v>295.25157633999993</v>
      </c>
      <c r="K122" s="604">
        <v>249.17044052000006</v>
      </c>
      <c r="L122" s="604">
        <v>125.18956207000001</v>
      </c>
      <c r="M122" s="604">
        <v>135.88353406000002</v>
      </c>
      <c r="N122" s="604">
        <v>151.2946748</v>
      </c>
      <c r="O122" s="604">
        <v>125.22285473999997</v>
      </c>
      <c r="P122" s="604">
        <v>110.7015</v>
      </c>
      <c r="Q122" s="604">
        <v>126.62569991000001</v>
      </c>
      <c r="R122" s="604">
        <v>138.34650558999999</v>
      </c>
      <c r="S122" s="604">
        <v>130.04879563999998</v>
      </c>
      <c r="T122" s="604">
        <v>130.53264283999999</v>
      </c>
      <c r="U122" s="604">
        <v>142.6960449</v>
      </c>
      <c r="V122" s="604">
        <v>147.75913591999998</v>
      </c>
      <c r="W122" s="604">
        <v>144.50645672999997</v>
      </c>
      <c r="X122" s="604">
        <v>150.89691584000005</v>
      </c>
      <c r="Y122" s="604">
        <v>155.58365352999999</v>
      </c>
      <c r="Z122" s="604">
        <v>165.9753729</v>
      </c>
      <c r="AA122" s="604">
        <v>151.03710000000001</v>
      </c>
      <c r="AB122" s="604">
        <v>148.95359999999999</v>
      </c>
      <c r="AC122" s="604">
        <v>159.9665</v>
      </c>
      <c r="AD122" s="604">
        <v>158.05699999999999</v>
      </c>
      <c r="AE122" s="604">
        <v>71.530427000000003</v>
      </c>
      <c r="AF122" s="604">
        <v>154.37672499999999</v>
      </c>
      <c r="AG122" s="604">
        <v>130</v>
      </c>
      <c r="AH122" s="604">
        <v>136.43312599999999</v>
      </c>
      <c r="AI122" s="604">
        <v>119.958108</v>
      </c>
      <c r="AJ122" s="604">
        <v>75.603894999999994</v>
      </c>
      <c r="AK122" s="604">
        <v>81.8065</v>
      </c>
      <c r="AL122" s="604">
        <v>85.756716999999995</v>
      </c>
      <c r="AM122" s="604">
        <v>85.387715</v>
      </c>
      <c r="AN122" s="604">
        <v>83.515107999999998</v>
      </c>
      <c r="AO122" s="604">
        <v>95.455382999999998</v>
      </c>
      <c r="AP122" s="604">
        <v>100.03448400000001</v>
      </c>
    </row>
    <row r="123" spans="1:42">
      <c r="A123" s="356"/>
      <c r="B123" s="356"/>
      <c r="C123" s="349"/>
      <c r="Y123" s="349"/>
      <c r="Z123" s="349"/>
      <c r="AA123" s="350"/>
    </row>
    <row r="124" spans="1:42">
      <c r="A124" s="356"/>
      <c r="B124" s="356"/>
      <c r="C124" s="350"/>
      <c r="Y124" s="350"/>
      <c r="Z124" s="350"/>
      <c r="AA124" s="350"/>
    </row>
    <row r="125" spans="1:42" s="92" customFormat="1">
      <c r="C125" s="394" t="s">
        <v>464</v>
      </c>
      <c r="D125" s="387">
        <v>46387</v>
      </c>
      <c r="E125" s="387">
        <v>46295</v>
      </c>
      <c r="F125" s="387">
        <v>46203</v>
      </c>
      <c r="G125" s="484">
        <v>46112</v>
      </c>
      <c r="H125" s="484">
        <v>46022</v>
      </c>
      <c r="I125" s="484">
        <v>45930</v>
      </c>
      <c r="J125" s="484">
        <v>45838</v>
      </c>
      <c r="K125" s="484">
        <v>45747</v>
      </c>
      <c r="L125" s="484">
        <v>45657</v>
      </c>
      <c r="M125" s="484">
        <v>45565</v>
      </c>
      <c r="N125" s="484">
        <v>45473</v>
      </c>
      <c r="O125" s="484">
        <v>45382</v>
      </c>
      <c r="P125" s="484">
        <v>45291</v>
      </c>
      <c r="Q125" s="484">
        <v>45199</v>
      </c>
      <c r="R125" s="484">
        <v>45107</v>
      </c>
      <c r="S125" s="484">
        <v>45016</v>
      </c>
      <c r="T125" s="484">
        <v>44926</v>
      </c>
      <c r="U125" s="484">
        <v>44834</v>
      </c>
      <c r="V125" s="484">
        <v>44742</v>
      </c>
      <c r="W125" s="484">
        <v>44651</v>
      </c>
      <c r="X125" s="484">
        <v>44561</v>
      </c>
      <c r="Y125" s="484">
        <v>44469</v>
      </c>
      <c r="Z125" s="484">
        <v>44377</v>
      </c>
      <c r="AA125" s="484">
        <v>44286</v>
      </c>
      <c r="AB125" s="484">
        <v>44196</v>
      </c>
      <c r="AC125" s="484">
        <v>44104</v>
      </c>
      <c r="AD125" s="484">
        <v>44012</v>
      </c>
      <c r="AE125" s="484">
        <v>43921</v>
      </c>
      <c r="AF125" s="484">
        <v>43830</v>
      </c>
      <c r="AG125" s="484">
        <v>43738</v>
      </c>
      <c r="AH125" s="484">
        <v>43646</v>
      </c>
      <c r="AI125" s="484">
        <v>43555</v>
      </c>
      <c r="AJ125" s="484">
        <v>43465</v>
      </c>
      <c r="AK125" s="484">
        <v>43373</v>
      </c>
      <c r="AL125" s="484">
        <v>43281</v>
      </c>
      <c r="AM125" s="484">
        <v>43190</v>
      </c>
      <c r="AN125" s="484">
        <v>43100</v>
      </c>
      <c r="AO125" s="484">
        <v>43008</v>
      </c>
      <c r="AP125" s="484">
        <v>42916</v>
      </c>
    </row>
    <row r="126" spans="1:42">
      <c r="C126" s="252" t="s">
        <v>445</v>
      </c>
      <c r="D126" s="388"/>
      <c r="E126" s="388"/>
      <c r="F126" s="388"/>
      <c r="G126" s="361"/>
      <c r="H126" s="361"/>
      <c r="I126" s="361"/>
      <c r="J126" s="361"/>
      <c r="K126" s="361"/>
      <c r="L126" s="361"/>
      <c r="M126" s="361"/>
      <c r="N126" s="361"/>
      <c r="O126" s="361"/>
      <c r="P126" s="361"/>
      <c r="Q126" s="361"/>
      <c r="R126" s="361"/>
      <c r="S126" s="361"/>
      <c r="T126" s="361"/>
      <c r="U126" s="361"/>
      <c r="V126" s="361"/>
      <c r="W126" s="361"/>
      <c r="X126" s="361"/>
      <c r="Y126" s="361"/>
      <c r="Z126" s="361"/>
      <c r="AA126" s="361"/>
      <c r="AB126" s="361"/>
      <c r="AC126" s="361"/>
      <c r="AD126" s="361"/>
      <c r="AE126" s="361"/>
      <c r="AF126" s="361"/>
      <c r="AG126" s="361"/>
      <c r="AH126" s="361"/>
      <c r="AI126" s="361"/>
      <c r="AJ126" s="361"/>
      <c r="AK126" s="361"/>
      <c r="AL126" s="361"/>
      <c r="AM126" s="361"/>
      <c r="AN126" s="361"/>
      <c r="AO126" s="361"/>
      <c r="AP126" s="361"/>
    </row>
    <row r="127" spans="1:42">
      <c r="C127" s="29" t="s">
        <v>313</v>
      </c>
      <c r="D127" s="389">
        <v>0</v>
      </c>
      <c r="E127" s="389">
        <v>0</v>
      </c>
      <c r="F127" s="389">
        <v>-1.4455936</v>
      </c>
      <c r="G127" s="362">
        <v>-1.0181173399999999</v>
      </c>
      <c r="H127" s="362">
        <v>-4.3561887400000003</v>
      </c>
      <c r="I127" s="362">
        <v>-3.22673181</v>
      </c>
      <c r="J127" s="362">
        <v>-2.1615543000000002</v>
      </c>
      <c r="K127" s="362">
        <v>-1.1667103400000003</v>
      </c>
      <c r="L127" s="362">
        <v>-4.0369496700000003</v>
      </c>
      <c r="M127" s="362">
        <v>-2.9898985800000002</v>
      </c>
      <c r="N127" s="362">
        <v>-2.0662575400000001</v>
      </c>
      <c r="O127" s="362">
        <v>-1.0591574100000003</v>
      </c>
      <c r="P127" s="362">
        <v>-2.2417600000000002</v>
      </c>
      <c r="Q127" s="362">
        <v>-1.6597578799999999</v>
      </c>
      <c r="R127" s="362">
        <v>-1.08047684</v>
      </c>
      <c r="S127" s="362">
        <v>-0.53970171</v>
      </c>
      <c r="T127" s="362">
        <v>-2.7910997499999999</v>
      </c>
      <c r="U127" s="362">
        <v>-1.8489686800000003</v>
      </c>
      <c r="V127" s="362">
        <v>-1.2129436</v>
      </c>
      <c r="W127" s="362">
        <v>-0.73763028000000008</v>
      </c>
      <c r="X127" s="362">
        <v>-1.9902464</v>
      </c>
      <c r="Y127" s="362">
        <v>-1.57094497</v>
      </c>
      <c r="Z127" s="362">
        <v>-0.97266058999999994</v>
      </c>
      <c r="AA127" s="362">
        <v>-0.60531000000000001</v>
      </c>
      <c r="AB127" s="362">
        <v>-2.0197099999999999</v>
      </c>
      <c r="AC127" s="362">
        <v>-1.6001000000000001</v>
      </c>
      <c r="AD127" s="362">
        <v>-1.1379999999999999</v>
      </c>
      <c r="AE127" s="362">
        <v>-0.65938423999999995</v>
      </c>
      <c r="AF127" s="362">
        <v>-1.841</v>
      </c>
      <c r="AG127" s="362">
        <v>-1</v>
      </c>
      <c r="AH127" s="362">
        <v>-0.89300000000000002</v>
      </c>
      <c r="AI127" s="362">
        <v>-0.53739400000000004</v>
      </c>
      <c r="AJ127" s="362">
        <v>-1.002451</v>
      </c>
      <c r="AK127" s="362">
        <v>-0.69895399999999996</v>
      </c>
      <c r="AL127" s="362">
        <v>-0.77932500000000005</v>
      </c>
      <c r="AM127" s="362">
        <v>-0.38869799999999999</v>
      </c>
      <c r="AN127" s="362">
        <v>-1.6868609999999999</v>
      </c>
      <c r="AO127" s="362">
        <v>-0.86945499999999998</v>
      </c>
      <c r="AP127" s="362">
        <v>-0.53432000000000002</v>
      </c>
    </row>
    <row r="128" spans="1:42">
      <c r="C128" s="29" t="s">
        <v>446</v>
      </c>
      <c r="D128" s="389">
        <v>0</v>
      </c>
      <c r="E128" s="389">
        <v>0</v>
      </c>
      <c r="F128" s="389">
        <v>109.63597089000001</v>
      </c>
      <c r="G128" s="362">
        <v>53.724255960000001</v>
      </c>
      <c r="H128" s="362">
        <v>194.71317691000002</v>
      </c>
      <c r="I128" s="362">
        <v>152.18354227999998</v>
      </c>
      <c r="J128" s="362">
        <v>114.36851256</v>
      </c>
      <c r="K128" s="362">
        <v>56.149148960000005</v>
      </c>
      <c r="L128" s="362">
        <v>187.09869432000002</v>
      </c>
      <c r="M128" s="362">
        <v>144.41008281999999</v>
      </c>
      <c r="N128" s="362">
        <v>106.28982332000001</v>
      </c>
      <c r="O128" s="362">
        <v>51.419240699999996</v>
      </c>
      <c r="P128" s="362">
        <v>135.97896</v>
      </c>
      <c r="Q128" s="362">
        <v>105.05376756000001</v>
      </c>
      <c r="R128" s="362">
        <v>75.762513400000017</v>
      </c>
      <c r="S128" s="362">
        <v>38.340007700000008</v>
      </c>
      <c r="T128" s="362">
        <v>172.80832228999998</v>
      </c>
      <c r="U128" s="362">
        <v>142.37671900000001</v>
      </c>
      <c r="V128" s="362">
        <v>107.99629263</v>
      </c>
      <c r="W128" s="362">
        <v>55.871114480000003</v>
      </c>
      <c r="X128" s="362">
        <v>191.18774790999998</v>
      </c>
      <c r="Y128" s="362">
        <v>145.15772436</v>
      </c>
      <c r="Z128" s="362">
        <v>103.09173568</v>
      </c>
      <c r="AA128" s="362">
        <v>52.215940000000003</v>
      </c>
      <c r="AB128" s="362">
        <v>185.41847000000001</v>
      </c>
      <c r="AC128" s="362">
        <v>141.79456999999999</v>
      </c>
      <c r="AD128" s="362">
        <v>101.991</v>
      </c>
      <c r="AE128" s="362">
        <v>52.512827079999987</v>
      </c>
      <c r="AF128" s="362">
        <v>184.56100000000001</v>
      </c>
      <c r="AG128" s="362">
        <v>140</v>
      </c>
      <c r="AH128" s="362">
        <v>102.304</v>
      </c>
      <c r="AI128" s="362">
        <v>52.707405000000001</v>
      </c>
      <c r="AJ128" s="362">
        <v>164.20570699999999</v>
      </c>
      <c r="AK128" s="362">
        <v>121.101944</v>
      </c>
      <c r="AL128" s="362">
        <v>82.581670000000003</v>
      </c>
      <c r="AM128" s="362">
        <v>37.273116999999999</v>
      </c>
      <c r="AN128" s="362">
        <v>148.41016300000001</v>
      </c>
      <c r="AO128" s="362">
        <v>115.868967</v>
      </c>
      <c r="AP128" s="362">
        <v>86.968869999999995</v>
      </c>
    </row>
    <row r="129" spans="3:42">
      <c r="C129" s="29" t="s">
        <v>321</v>
      </c>
      <c r="D129" s="389">
        <v>0</v>
      </c>
      <c r="E129" s="389">
        <v>0</v>
      </c>
      <c r="F129" s="389">
        <v>0</v>
      </c>
      <c r="G129" s="362">
        <v>0</v>
      </c>
      <c r="H129" s="362">
        <v>0</v>
      </c>
      <c r="I129" s="362">
        <v>0</v>
      </c>
      <c r="J129" s="362">
        <v>0</v>
      </c>
      <c r="K129" s="362">
        <v>0</v>
      </c>
      <c r="L129" s="362">
        <v>0</v>
      </c>
      <c r="M129" s="362">
        <v>0</v>
      </c>
      <c r="N129" s="362">
        <v>0</v>
      </c>
      <c r="O129" s="362">
        <v>0</v>
      </c>
      <c r="P129" s="362">
        <v>0</v>
      </c>
      <c r="Q129" s="362">
        <v>0</v>
      </c>
      <c r="R129" s="362">
        <v>0</v>
      </c>
      <c r="S129" s="362">
        <v>0</v>
      </c>
      <c r="T129" s="362">
        <v>-0.246277</v>
      </c>
      <c r="U129" s="362">
        <v>-0.246277</v>
      </c>
      <c r="V129" s="362">
        <v>0</v>
      </c>
      <c r="W129" s="362">
        <v>0</v>
      </c>
      <c r="X129" s="362">
        <v>0</v>
      </c>
      <c r="Y129" s="362">
        <v>0</v>
      </c>
      <c r="Z129" s="362">
        <v>0</v>
      </c>
      <c r="AA129" s="362">
        <v>0</v>
      </c>
      <c r="AB129" s="362">
        <v>0</v>
      </c>
      <c r="AC129" s="362">
        <v>0</v>
      </c>
      <c r="AD129" s="362">
        <v>0</v>
      </c>
      <c r="AE129" s="362">
        <v>3.0000000000000001E-3</v>
      </c>
      <c r="AF129" s="362">
        <v>0</v>
      </c>
      <c r="AG129" s="362">
        <v>0</v>
      </c>
      <c r="AH129" s="362">
        <v>0</v>
      </c>
      <c r="AI129" s="362">
        <v>3.0000000000000001E-3</v>
      </c>
      <c r="AJ129" s="362">
        <v>0</v>
      </c>
      <c r="AK129" s="362">
        <v>0</v>
      </c>
      <c r="AL129" s="362">
        <v>0</v>
      </c>
      <c r="AM129" s="362">
        <v>0</v>
      </c>
      <c r="AN129" s="362">
        <v>0</v>
      </c>
      <c r="AO129" s="362">
        <v>0</v>
      </c>
      <c r="AP129" s="362">
        <v>0</v>
      </c>
    </row>
    <row r="130" spans="3:42">
      <c r="C130" s="52" t="s">
        <v>213</v>
      </c>
      <c r="D130" s="390">
        <v>0</v>
      </c>
      <c r="E130" s="390">
        <v>0</v>
      </c>
      <c r="F130" s="390">
        <v>102.10717957000003</v>
      </c>
      <c r="G130" s="364">
        <v>51.389279929999994</v>
      </c>
      <c r="H130" s="364">
        <v>194.46210577000002</v>
      </c>
      <c r="I130" s="364">
        <v>143.04553928999999</v>
      </c>
      <c r="J130" s="364">
        <v>101.21881030999999</v>
      </c>
      <c r="K130" s="364">
        <v>51.003513609999999</v>
      </c>
      <c r="L130" s="364">
        <v>220.99499373999998</v>
      </c>
      <c r="M130" s="364">
        <v>139.34023345</v>
      </c>
      <c r="N130" s="364">
        <v>95.255479590000007</v>
      </c>
      <c r="O130" s="364">
        <v>47.517777480000007</v>
      </c>
      <c r="P130" s="364">
        <v>136.81426999999999</v>
      </c>
      <c r="Q130" s="364">
        <v>103.07658287</v>
      </c>
      <c r="R130" s="364">
        <v>72.398788199999984</v>
      </c>
      <c r="S130" s="364">
        <v>37.950853330000001</v>
      </c>
      <c r="T130" s="364">
        <v>174.44950664999999</v>
      </c>
      <c r="U130" s="364">
        <v>140.99736383999999</v>
      </c>
      <c r="V130" s="364">
        <v>106.41019563</v>
      </c>
      <c r="W130" s="364">
        <v>49.066216369999992</v>
      </c>
      <c r="X130" s="364">
        <v>191.33512653000003</v>
      </c>
      <c r="Y130" s="364">
        <v>140.22928138999998</v>
      </c>
      <c r="Z130" s="364">
        <v>98.956876090000009</v>
      </c>
      <c r="AA130" s="364">
        <v>50.954070000000002</v>
      </c>
      <c r="AB130" s="364">
        <v>183.44135</v>
      </c>
      <c r="AC130" s="364">
        <v>137.13006999999999</v>
      </c>
      <c r="AD130" s="364">
        <v>98.912000000000006</v>
      </c>
      <c r="AE130" s="364">
        <v>52.299789079999982</v>
      </c>
      <c r="AF130" s="364">
        <v>191.858</v>
      </c>
      <c r="AG130" s="364">
        <v>144</v>
      </c>
      <c r="AH130" s="364">
        <v>102.218</v>
      </c>
      <c r="AI130" s="364">
        <v>53.941265999999999</v>
      </c>
      <c r="AJ130" s="364">
        <v>174.24659700000001</v>
      </c>
      <c r="AK130" s="364">
        <v>124.09616100000001</v>
      </c>
      <c r="AL130" s="364">
        <v>84.263976999999997</v>
      </c>
      <c r="AM130" s="364">
        <v>40.697114999999997</v>
      </c>
      <c r="AN130" s="364">
        <v>150.17683600000001</v>
      </c>
      <c r="AO130" s="364">
        <v>113.795987</v>
      </c>
      <c r="AP130" s="364">
        <v>82.506855000000002</v>
      </c>
    </row>
    <row r="131" spans="3:42">
      <c r="C131" s="252" t="s">
        <v>447</v>
      </c>
      <c r="D131" s="391">
        <v>0</v>
      </c>
      <c r="E131" s="391">
        <v>0</v>
      </c>
      <c r="F131" s="391">
        <v>6.0831977199999869</v>
      </c>
      <c r="G131" s="366">
        <v>1.3168586900000108</v>
      </c>
      <c r="H131" s="366">
        <v>-4.1051175999999998</v>
      </c>
      <c r="I131" s="366">
        <v>5.91127118</v>
      </c>
      <c r="J131" s="366">
        <v>10.988147949999998</v>
      </c>
      <c r="K131" s="366">
        <v>3.9789250100000046</v>
      </c>
      <c r="L131" s="366">
        <v>-37.933249089999975</v>
      </c>
      <c r="M131" s="366">
        <v>2.0799507899999981</v>
      </c>
      <c r="N131" s="366">
        <v>8.9680861900000082</v>
      </c>
      <c r="O131" s="366">
        <v>2.8423058099999921</v>
      </c>
      <c r="P131" s="366">
        <v>-3.077069999999992</v>
      </c>
      <c r="Q131" s="366">
        <v>0.31742681000001483</v>
      </c>
      <c r="R131" s="366">
        <v>2.2832483600000302</v>
      </c>
      <c r="S131" s="366">
        <v>-0.1505473399999957</v>
      </c>
      <c r="T131" s="366">
        <v>-4.678561110000004</v>
      </c>
      <c r="U131" s="366">
        <v>-0.71589051999998787</v>
      </c>
      <c r="V131" s="366">
        <v>0.37315339999999253</v>
      </c>
      <c r="W131" s="366">
        <v>6.0672678300000129</v>
      </c>
      <c r="X131" s="366">
        <v>-2.13762502000003</v>
      </c>
      <c r="Y131" s="366">
        <v>3.357498000000021</v>
      </c>
      <c r="Z131" s="366">
        <v>3.1621989999999869</v>
      </c>
      <c r="AA131" s="366">
        <v>0.65655999999999892</v>
      </c>
      <c r="AB131" s="366">
        <v>-4.2589999999989914E-2</v>
      </c>
      <c r="AC131" s="366">
        <v>3.0644000000000062</v>
      </c>
      <c r="AD131" s="366">
        <v>1.9409999999999883</v>
      </c>
      <c r="AE131" s="366">
        <v>-0.44334623999999678</v>
      </c>
      <c r="AF131" s="366">
        <v>-9.1380000000000052</v>
      </c>
      <c r="AG131" s="366">
        <v>-5</v>
      </c>
      <c r="AH131" s="366">
        <v>-0.80700000000000216</v>
      </c>
      <c r="AI131" s="366">
        <v>-1.7712549999999965</v>
      </c>
      <c r="AJ131" s="366">
        <v>-11.043341000000026</v>
      </c>
      <c r="AK131" s="366">
        <v>-3.6931710000000066</v>
      </c>
      <c r="AL131" s="366">
        <v>-2.4616319999999945</v>
      </c>
      <c r="AM131" s="366">
        <v>-3.8126959999999954</v>
      </c>
      <c r="AN131" s="366">
        <v>-3.4535339999999906</v>
      </c>
      <c r="AO131" s="366">
        <v>1.2035249999999991</v>
      </c>
      <c r="AP131" s="366">
        <v>3.9276949999999999</v>
      </c>
    </row>
    <row r="132" spans="3:42">
      <c r="C132" s="158" t="s">
        <v>448</v>
      </c>
      <c r="D132" s="390">
        <v>0</v>
      </c>
      <c r="E132" s="390">
        <v>0</v>
      </c>
      <c r="F132" s="390">
        <v>0</v>
      </c>
      <c r="G132" s="364">
        <v>0</v>
      </c>
      <c r="H132" s="364">
        <v>0</v>
      </c>
      <c r="I132" s="364">
        <v>0</v>
      </c>
      <c r="J132" s="364">
        <v>0</v>
      </c>
      <c r="K132" s="364">
        <v>0</v>
      </c>
      <c r="L132" s="364">
        <v>0</v>
      </c>
      <c r="M132" s="364">
        <v>0</v>
      </c>
      <c r="N132" s="364">
        <v>0</v>
      </c>
      <c r="O132" s="364">
        <v>0</v>
      </c>
      <c r="P132" s="364">
        <v>0</v>
      </c>
      <c r="Q132" s="364">
        <v>0</v>
      </c>
      <c r="R132" s="364">
        <v>0</v>
      </c>
      <c r="S132" s="364">
        <v>0</v>
      </c>
      <c r="T132" s="364">
        <v>0</v>
      </c>
      <c r="U132" s="364">
        <v>0</v>
      </c>
      <c r="V132" s="364">
        <v>0</v>
      </c>
      <c r="W132" s="364">
        <v>0</v>
      </c>
      <c r="X132" s="364">
        <v>0</v>
      </c>
      <c r="Y132" s="364">
        <v>0</v>
      </c>
      <c r="Z132" s="364">
        <v>0</v>
      </c>
      <c r="AA132" s="364">
        <v>0</v>
      </c>
      <c r="AB132" s="364">
        <v>0</v>
      </c>
      <c r="AC132" s="364">
        <v>0</v>
      </c>
      <c r="AD132" s="364">
        <v>0</v>
      </c>
      <c r="AE132" s="364">
        <v>0</v>
      </c>
      <c r="AF132" s="364">
        <v>0</v>
      </c>
      <c r="AG132" s="364">
        <v>0</v>
      </c>
      <c r="AH132" s="364">
        <v>0</v>
      </c>
      <c r="AI132" s="364">
        <v>0</v>
      </c>
      <c r="AJ132" s="364">
        <v>0</v>
      </c>
      <c r="AK132" s="364">
        <v>0</v>
      </c>
      <c r="AL132" s="364">
        <v>0</v>
      </c>
      <c r="AM132" s="364">
        <v>0</v>
      </c>
      <c r="AN132" s="364">
        <v>0</v>
      </c>
      <c r="AO132" s="364">
        <v>0</v>
      </c>
      <c r="AP132" s="364">
        <v>0</v>
      </c>
    </row>
    <row r="133" spans="3:42">
      <c r="C133" s="359" t="s">
        <v>326</v>
      </c>
      <c r="D133" s="391">
        <v>0</v>
      </c>
      <c r="E133" s="391">
        <v>0</v>
      </c>
      <c r="F133" s="391">
        <v>6.0831977199999869</v>
      </c>
      <c r="G133" s="366">
        <v>1.3168586900000108</v>
      </c>
      <c r="H133" s="366">
        <v>-4.1051175999999998</v>
      </c>
      <c r="I133" s="366">
        <v>5.91127118</v>
      </c>
      <c r="J133" s="366">
        <v>10.988147949999998</v>
      </c>
      <c r="K133" s="366">
        <v>3.9789250100000046</v>
      </c>
      <c r="L133" s="366">
        <v>-37.933249089999975</v>
      </c>
      <c r="M133" s="366">
        <v>2.0799507899999981</v>
      </c>
      <c r="N133" s="366">
        <v>8.9680861900000082</v>
      </c>
      <c r="O133" s="366">
        <v>2.8423058099999921</v>
      </c>
      <c r="P133" s="366">
        <v>-3.077069999999992</v>
      </c>
      <c r="Q133" s="366">
        <v>0.31742681000001483</v>
      </c>
      <c r="R133" s="366">
        <v>2.2832483600000302</v>
      </c>
      <c r="S133" s="366">
        <v>-0.1505473399999957</v>
      </c>
      <c r="T133" s="366">
        <v>-4.678561110000004</v>
      </c>
      <c r="U133" s="366">
        <v>-0.71589051999998787</v>
      </c>
      <c r="V133" s="366">
        <v>0.37315339999999253</v>
      </c>
      <c r="W133" s="366">
        <v>6.0672678300000129</v>
      </c>
      <c r="X133" s="366">
        <v>-2.13762502000003</v>
      </c>
      <c r="Y133" s="366">
        <v>3.357498000000021</v>
      </c>
      <c r="Z133" s="366">
        <v>3.1621989999999869</v>
      </c>
      <c r="AA133" s="366">
        <v>0.65655999999999892</v>
      </c>
      <c r="AB133" s="366">
        <v>-4.2589999999989914E-2</v>
      </c>
      <c r="AC133" s="366">
        <v>3.0644000000000062</v>
      </c>
      <c r="AD133" s="366">
        <v>1.9409999999999883</v>
      </c>
      <c r="AE133" s="366">
        <v>-0.44334623999999678</v>
      </c>
      <c r="AF133" s="366">
        <v>-9.1380000000000052</v>
      </c>
      <c r="AG133" s="366">
        <v>-5</v>
      </c>
      <c r="AH133" s="366">
        <v>-0.80700000000000216</v>
      </c>
      <c r="AI133" s="366">
        <v>-1.7712549999999965</v>
      </c>
      <c r="AJ133" s="366">
        <v>-11.043341000000026</v>
      </c>
      <c r="AK133" s="366">
        <v>-3.6931710000000066</v>
      </c>
      <c r="AL133" s="366">
        <v>-2.4616319999999945</v>
      </c>
      <c r="AM133" s="366">
        <v>-3.8126959999999954</v>
      </c>
      <c r="AN133" s="366">
        <v>-3.4535339999999906</v>
      </c>
      <c r="AO133" s="366">
        <v>1.2035249999999991</v>
      </c>
      <c r="AP133" s="366">
        <v>3.9276949999999999</v>
      </c>
    </row>
    <row r="134" spans="3:42">
      <c r="C134" s="358" t="s">
        <v>327</v>
      </c>
      <c r="D134" s="392">
        <v>0</v>
      </c>
      <c r="E134" s="392">
        <v>0</v>
      </c>
      <c r="F134" s="392">
        <v>1.3383034300000001</v>
      </c>
      <c r="G134" s="367">
        <v>0.28970884000000002</v>
      </c>
      <c r="H134" s="367">
        <v>-1.1625850699999998</v>
      </c>
      <c r="I134" s="367">
        <v>1.1058852600000002</v>
      </c>
      <c r="J134" s="367">
        <v>2.2876629500000005</v>
      </c>
      <c r="K134" s="367">
        <v>0.81049870000000002</v>
      </c>
      <c r="L134" s="367">
        <v>-8.3516969999999997</v>
      </c>
      <c r="M134" s="367">
        <v>0.4349856399999999</v>
      </c>
      <c r="N134" s="367">
        <v>1.96118215</v>
      </c>
      <c r="O134" s="367">
        <v>0.61351811999999994</v>
      </c>
      <c r="P134" s="367">
        <v>-0.93340000000000001</v>
      </c>
      <c r="Q134" s="367">
        <v>-0.18649399999999999</v>
      </c>
      <c r="R134" s="367">
        <v>0.24586935999999998</v>
      </c>
      <c r="S134" s="367">
        <v>0.56416413999999993</v>
      </c>
      <c r="T134" s="367">
        <v>0.18209848000000001</v>
      </c>
      <c r="U134" s="367">
        <v>1.0538859999999999</v>
      </c>
      <c r="V134" s="367">
        <v>1.3724979399999999</v>
      </c>
      <c r="W134" s="367">
        <v>1.250203</v>
      </c>
      <c r="X134" s="367">
        <v>-0.4439280000000001</v>
      </c>
      <c r="Y134" s="367">
        <v>0.70615731999999987</v>
      </c>
      <c r="Z134" s="367">
        <v>0.663192</v>
      </c>
      <c r="AA134" s="367">
        <v>0.11194999999999999</v>
      </c>
      <c r="AB134" s="367">
        <v>4.1709999999999997E-2</v>
      </c>
      <c r="AC134" s="367">
        <v>0.72577999999999998</v>
      </c>
      <c r="AD134" s="367">
        <v>0.47899999999999998</v>
      </c>
      <c r="AE134" s="367">
        <v>-4.6580179999999999E-2</v>
      </c>
      <c r="AF134" s="367">
        <v>-2.2759999999999998</v>
      </c>
      <c r="AG134" s="367">
        <v>-1</v>
      </c>
      <c r="AH134" s="367">
        <v>-0.17799999999999999</v>
      </c>
      <c r="AI134" s="367">
        <v>-0.40462999999999999</v>
      </c>
      <c r="AJ134" s="367">
        <v>-2.4744579999999998</v>
      </c>
      <c r="AK134" s="367">
        <v>-0.84946099999999991</v>
      </c>
      <c r="AL134" s="367">
        <v>-0.56616699999999998</v>
      </c>
      <c r="AM134" s="367">
        <v>-2.9357760000000002</v>
      </c>
      <c r="AN134" s="367">
        <v>-0.61579200000000001</v>
      </c>
      <c r="AO134" s="367">
        <v>-2.2166999999999999E-2</v>
      </c>
      <c r="AP134" s="367">
        <v>0.72422200000000003</v>
      </c>
    </row>
    <row r="135" spans="3:42">
      <c r="C135" s="600" t="s">
        <v>449</v>
      </c>
      <c r="D135" s="601">
        <v>0</v>
      </c>
      <c r="E135" s="601">
        <v>0</v>
      </c>
      <c r="F135" s="601">
        <v>4.7448942899999871</v>
      </c>
      <c r="G135" s="602">
        <v>1.0271498500000107</v>
      </c>
      <c r="H135" s="602">
        <v>-2.9425325300000003</v>
      </c>
      <c r="I135" s="602">
        <v>4.80538592</v>
      </c>
      <c r="J135" s="602">
        <v>8.7004849999999969</v>
      </c>
      <c r="K135" s="602">
        <v>3.1684263100000045</v>
      </c>
      <c r="L135" s="602">
        <v>-29.581552089999974</v>
      </c>
      <c r="M135" s="602">
        <v>1.6449651499999982</v>
      </c>
      <c r="N135" s="602">
        <v>7.0069040400000082</v>
      </c>
      <c r="O135" s="602">
        <v>2.2287876899999919</v>
      </c>
      <c r="P135" s="602">
        <v>-2.1436699999999922</v>
      </c>
      <c r="Q135" s="602">
        <v>0.50392081000001476</v>
      </c>
      <c r="R135" s="602">
        <v>2.0373790000000302</v>
      </c>
      <c r="S135" s="602">
        <v>-0.71471147999999562</v>
      </c>
      <c r="T135" s="602">
        <v>-4.8606595900000036</v>
      </c>
      <c r="U135" s="602">
        <v>-1.7697765199999878</v>
      </c>
      <c r="V135" s="602">
        <v>-0.99934454000000739</v>
      </c>
      <c r="W135" s="602">
        <v>4.817064830000013</v>
      </c>
      <c r="X135" s="602">
        <v>-1.6936970200000299</v>
      </c>
      <c r="Y135" s="602">
        <v>2.651340680000021</v>
      </c>
      <c r="Z135" s="602">
        <v>2.4990069999999869</v>
      </c>
      <c r="AA135" s="602">
        <v>0.54460999999999893</v>
      </c>
      <c r="AB135" s="602">
        <v>-8.4299999999989911E-2</v>
      </c>
      <c r="AC135" s="602">
        <v>2.3386200000000064</v>
      </c>
      <c r="AD135" s="602">
        <v>1.4619999999999882</v>
      </c>
      <c r="AE135" s="602">
        <v>-0.39676605999999681</v>
      </c>
      <c r="AF135" s="602">
        <v>-6.8620000000000054</v>
      </c>
      <c r="AG135" s="602">
        <v>-4</v>
      </c>
      <c r="AH135" s="602">
        <v>-0.62900000000000222</v>
      </c>
      <c r="AI135" s="602">
        <v>-1.3666249999999964</v>
      </c>
      <c r="AJ135" s="602">
        <v>-8.5688830000000262</v>
      </c>
      <c r="AK135" s="602">
        <v>-2.8437100000000068</v>
      </c>
      <c r="AL135" s="602">
        <v>-1.8954649999999944</v>
      </c>
      <c r="AM135" s="602">
        <v>-0.87691999999999526</v>
      </c>
      <c r="AN135" s="602">
        <v>-2.8377419999999907</v>
      </c>
      <c r="AO135" s="602">
        <v>1.2256919999999991</v>
      </c>
      <c r="AP135" s="602">
        <v>3.2034729999999998</v>
      </c>
    </row>
    <row r="136" spans="3:42">
      <c r="C136" s="372" t="s">
        <v>465</v>
      </c>
      <c r="D136" s="391"/>
      <c r="E136" s="391"/>
      <c r="F136" s="391"/>
      <c r="G136" s="368"/>
      <c r="H136" s="368"/>
      <c r="I136" s="368"/>
      <c r="J136" s="368"/>
      <c r="K136" s="368"/>
      <c r="L136" s="368"/>
      <c r="M136" s="368"/>
      <c r="N136" s="368"/>
      <c r="O136" s="368"/>
      <c r="P136" s="368"/>
      <c r="Q136" s="368"/>
      <c r="R136" s="368"/>
      <c r="S136" s="368"/>
      <c r="T136" s="368"/>
      <c r="U136" s="368"/>
      <c r="V136" s="368"/>
      <c r="W136" s="368"/>
      <c r="X136" s="368"/>
      <c r="Y136" s="368"/>
      <c r="Z136" s="368"/>
      <c r="AA136" s="368"/>
      <c r="AB136" s="368"/>
      <c r="AC136" s="368"/>
      <c r="AD136" s="368"/>
      <c r="AE136" s="368"/>
      <c r="AF136" s="368"/>
      <c r="AG136" s="368"/>
      <c r="AH136" s="368"/>
      <c r="AI136" s="368"/>
      <c r="AJ136" s="368"/>
      <c r="AK136" s="368"/>
      <c r="AL136" s="368"/>
      <c r="AM136" s="368"/>
      <c r="AN136" s="368"/>
      <c r="AO136" s="368"/>
      <c r="AP136" s="368"/>
    </row>
    <row r="137" spans="3:42">
      <c r="C137" s="357"/>
      <c r="D137" s="391"/>
      <c r="E137" s="391"/>
      <c r="F137" s="391"/>
      <c r="G137" s="366"/>
      <c r="H137" s="366"/>
      <c r="I137" s="366"/>
      <c r="J137" s="366"/>
      <c r="K137" s="366"/>
      <c r="L137" s="366"/>
      <c r="M137" s="366"/>
      <c r="N137" s="366"/>
      <c r="O137" s="366"/>
      <c r="P137" s="366"/>
      <c r="Q137" s="366"/>
      <c r="R137" s="366"/>
      <c r="S137" s="366"/>
      <c r="T137" s="366"/>
      <c r="U137" s="366"/>
      <c r="V137" s="366"/>
      <c r="W137" s="366"/>
      <c r="X137" s="366"/>
      <c r="Y137" s="366"/>
      <c r="Z137" s="366"/>
      <c r="AA137" s="366"/>
      <c r="AB137" s="366"/>
      <c r="AC137" s="366"/>
      <c r="AD137" s="366"/>
      <c r="AE137" s="366"/>
      <c r="AF137" s="366"/>
      <c r="AG137" s="366"/>
      <c r="AH137" s="366"/>
      <c r="AI137" s="366"/>
      <c r="AJ137" s="366"/>
      <c r="AK137" s="366"/>
      <c r="AL137" s="366"/>
      <c r="AM137" s="366"/>
      <c r="AN137" s="366"/>
      <c r="AO137" s="366"/>
      <c r="AP137" s="366"/>
    </row>
    <row r="138" spans="3:42">
      <c r="C138" s="252" t="s">
        <v>41</v>
      </c>
      <c r="D138" s="393"/>
      <c r="E138" s="393"/>
      <c r="F138" s="393"/>
      <c r="G138" s="369"/>
      <c r="H138" s="369"/>
      <c r="I138" s="369"/>
      <c r="J138" s="369"/>
      <c r="K138" s="369"/>
      <c r="L138" s="369"/>
      <c r="M138" s="369"/>
      <c r="N138" s="369"/>
      <c r="O138" s="369"/>
      <c r="P138" s="369"/>
      <c r="Q138" s="369"/>
      <c r="R138" s="369"/>
      <c r="S138" s="369"/>
      <c r="T138" s="369"/>
      <c r="U138" s="369"/>
      <c r="V138" s="369"/>
      <c r="W138" s="369"/>
      <c r="X138" s="369"/>
      <c r="Y138" s="369"/>
      <c r="Z138" s="369"/>
      <c r="AA138" s="369"/>
      <c r="AB138" s="369"/>
      <c r="AC138" s="369"/>
      <c r="AD138" s="369"/>
      <c r="AE138" s="369"/>
      <c r="AF138" s="369"/>
      <c r="AG138" s="369"/>
      <c r="AH138" s="369"/>
      <c r="AI138" s="369"/>
      <c r="AJ138" s="369"/>
      <c r="AK138" s="369"/>
      <c r="AL138" s="369"/>
      <c r="AM138" s="369"/>
      <c r="AN138" s="369"/>
      <c r="AO138" s="369"/>
      <c r="AP138" s="369"/>
    </row>
    <row r="139" spans="3:42">
      <c r="C139" s="56" t="s">
        <v>451</v>
      </c>
      <c r="D139" s="389">
        <v>0</v>
      </c>
      <c r="E139" s="389">
        <v>0</v>
      </c>
      <c r="F139" s="389">
        <v>0</v>
      </c>
      <c r="G139" s="363">
        <v>0</v>
      </c>
      <c r="H139" s="363">
        <v>0</v>
      </c>
      <c r="I139" s="363">
        <v>0</v>
      </c>
      <c r="J139" s="363">
        <v>0</v>
      </c>
      <c r="K139" s="363">
        <v>0</v>
      </c>
      <c r="L139" s="363">
        <v>0</v>
      </c>
      <c r="M139" s="363">
        <v>0</v>
      </c>
      <c r="N139" s="363">
        <v>0</v>
      </c>
      <c r="O139" s="363">
        <v>0</v>
      </c>
      <c r="P139" s="363">
        <v>0</v>
      </c>
      <c r="Q139" s="363">
        <v>0</v>
      </c>
      <c r="R139" s="363">
        <v>0</v>
      </c>
      <c r="S139" s="363">
        <v>0</v>
      </c>
      <c r="T139" s="363">
        <v>0</v>
      </c>
      <c r="U139" s="363">
        <v>0</v>
      </c>
      <c r="V139" s="363">
        <v>0</v>
      </c>
      <c r="W139" s="363">
        <v>0</v>
      </c>
      <c r="X139" s="363">
        <v>0</v>
      </c>
      <c r="Y139" s="363">
        <v>0</v>
      </c>
      <c r="Z139" s="363">
        <v>9.9999999999999995E-7</v>
      </c>
      <c r="AA139" s="363">
        <v>-0.10959000000000001</v>
      </c>
      <c r="AB139" s="363">
        <v>-0.11591</v>
      </c>
      <c r="AC139" s="363">
        <v>-0.18360000000000001</v>
      </c>
      <c r="AD139" s="363">
        <v>0</v>
      </c>
      <c r="AE139" s="363">
        <v>0</v>
      </c>
      <c r="AF139" s="363">
        <v>0</v>
      </c>
      <c r="AG139" s="363">
        <v>0</v>
      </c>
      <c r="AH139" s="363">
        <v>0</v>
      </c>
      <c r="AI139" s="363">
        <v>0</v>
      </c>
      <c r="AJ139" s="363">
        <v>0</v>
      </c>
      <c r="AK139" s="363">
        <v>0</v>
      </c>
      <c r="AL139" s="363">
        <v>2.1454770000000001</v>
      </c>
      <c r="AM139" s="363">
        <v>0</v>
      </c>
      <c r="AN139" s="363">
        <v>0</v>
      </c>
      <c r="AO139" s="363">
        <v>0</v>
      </c>
      <c r="AP139" s="363">
        <v>0</v>
      </c>
    </row>
    <row r="140" spans="3:42">
      <c r="C140" s="56" t="s">
        <v>452</v>
      </c>
      <c r="D140" s="389">
        <v>0</v>
      </c>
      <c r="E140" s="389">
        <v>0</v>
      </c>
      <c r="F140" s="389">
        <v>0</v>
      </c>
      <c r="G140" s="363">
        <v>0</v>
      </c>
      <c r="H140" s="363">
        <v>0</v>
      </c>
      <c r="I140" s="363">
        <v>0</v>
      </c>
      <c r="J140" s="363">
        <v>0</v>
      </c>
      <c r="K140" s="363">
        <v>0</v>
      </c>
      <c r="L140" s="363">
        <v>0</v>
      </c>
      <c r="M140" s="363">
        <v>0</v>
      </c>
      <c r="N140" s="363">
        <v>0</v>
      </c>
      <c r="O140" s="363">
        <v>0</v>
      </c>
      <c r="P140" s="363">
        <v>0</v>
      </c>
      <c r="Q140" s="363">
        <v>0</v>
      </c>
      <c r="R140" s="363">
        <v>0</v>
      </c>
      <c r="S140" s="363">
        <v>0</v>
      </c>
      <c r="T140" s="363">
        <v>0</v>
      </c>
      <c r="U140" s="363">
        <v>0</v>
      </c>
      <c r="V140" s="363">
        <v>0</v>
      </c>
      <c r="W140" s="363">
        <v>0</v>
      </c>
      <c r="X140" s="363">
        <v>0</v>
      </c>
      <c r="Y140" s="363">
        <v>0</v>
      </c>
      <c r="Z140" s="363">
        <v>0</v>
      </c>
      <c r="AA140" s="363">
        <v>0</v>
      </c>
      <c r="AB140" s="363">
        <v>0</v>
      </c>
      <c r="AC140" s="363">
        <v>0</v>
      </c>
      <c r="AD140" s="363">
        <v>0</v>
      </c>
      <c r="AE140" s="363">
        <v>0</v>
      </c>
      <c r="AF140" s="363">
        <v>0</v>
      </c>
      <c r="AG140" s="363">
        <v>0</v>
      </c>
      <c r="AH140" s="363">
        <v>0</v>
      </c>
      <c r="AI140" s="363">
        <v>0</v>
      </c>
      <c r="AJ140" s="363">
        <v>0</v>
      </c>
      <c r="AK140" s="363">
        <v>0</v>
      </c>
      <c r="AL140" s="363">
        <v>0</v>
      </c>
      <c r="AM140" s="363">
        <v>0</v>
      </c>
      <c r="AN140" s="363">
        <v>0</v>
      </c>
      <c r="AO140" s="363">
        <v>0</v>
      </c>
      <c r="AP140" s="363">
        <v>0</v>
      </c>
    </row>
    <row r="141" spans="3:42">
      <c r="C141" s="31" t="s">
        <v>369</v>
      </c>
      <c r="D141" s="390">
        <v>0</v>
      </c>
      <c r="E141" s="390">
        <v>0</v>
      </c>
      <c r="F141" s="390">
        <v>202.11062434000002</v>
      </c>
      <c r="G141" s="363">
        <v>198.56215971999998</v>
      </c>
      <c r="H141" s="363">
        <v>194.30234779999998</v>
      </c>
      <c r="I141" s="363">
        <v>205.27389372000002</v>
      </c>
      <c r="J141" s="363">
        <v>221.15073300999995</v>
      </c>
      <c r="K141" s="363">
        <v>210.76562867000001</v>
      </c>
      <c r="L141" s="363">
        <v>186.64807764999998</v>
      </c>
      <c r="M141" s="363">
        <v>216.24491232</v>
      </c>
      <c r="N141" s="363">
        <v>231.51596237999999</v>
      </c>
      <c r="O141" s="363">
        <v>232.50514582999998</v>
      </c>
      <c r="P141" s="363">
        <v>195.17112</v>
      </c>
      <c r="Q141" s="363">
        <v>129.58066300999997</v>
      </c>
      <c r="R141" s="363">
        <v>135.47783056999998</v>
      </c>
      <c r="S141" s="363">
        <v>138.52798612000001</v>
      </c>
      <c r="T141" s="363">
        <v>249.07119827</v>
      </c>
      <c r="U141" s="363">
        <v>180.23191002999997</v>
      </c>
      <c r="V141" s="363">
        <v>140.05749093</v>
      </c>
      <c r="W141" s="363">
        <v>141.52595815999999</v>
      </c>
      <c r="X141" s="363">
        <v>135.99839116000001</v>
      </c>
      <c r="Y141" s="363">
        <v>125.27007221999999</v>
      </c>
      <c r="Z141" s="363">
        <v>133.96335128999999</v>
      </c>
      <c r="AA141" s="363">
        <v>131.92836</v>
      </c>
      <c r="AB141" s="363">
        <v>130.76527999999999</v>
      </c>
      <c r="AC141" s="363">
        <v>136.23820000000001</v>
      </c>
      <c r="AD141" s="363">
        <v>143.37</v>
      </c>
      <c r="AE141" s="363">
        <v>144.36915984999999</v>
      </c>
      <c r="AF141" s="363">
        <v>124.530056</v>
      </c>
      <c r="AG141" s="363">
        <v>121</v>
      </c>
      <c r="AH141" s="363">
        <v>136.134928</v>
      </c>
      <c r="AI141" s="363">
        <v>148.80676399999999</v>
      </c>
      <c r="AJ141" s="363">
        <v>133.54427799999999</v>
      </c>
      <c r="AK141" s="363">
        <v>132.25641299999998</v>
      </c>
      <c r="AL141" s="363">
        <v>134.53381300000001</v>
      </c>
      <c r="AM141" s="363">
        <v>128.56798599999999</v>
      </c>
      <c r="AN141" s="363">
        <v>130.459405</v>
      </c>
      <c r="AO141" s="363">
        <v>135.18157099999999</v>
      </c>
      <c r="AP141" s="363">
        <v>146.633512</v>
      </c>
    </row>
    <row r="142" spans="3:42">
      <c r="C142" s="589" t="s">
        <v>453</v>
      </c>
      <c r="D142" s="603">
        <v>0</v>
      </c>
      <c r="E142" s="603">
        <v>0</v>
      </c>
      <c r="F142" s="603">
        <v>202.11062434000002</v>
      </c>
      <c r="G142" s="604">
        <v>198.56215971999998</v>
      </c>
      <c r="H142" s="604">
        <v>194.30234779999998</v>
      </c>
      <c r="I142" s="604">
        <v>205.27389372000002</v>
      </c>
      <c r="J142" s="604">
        <v>221.15073300999995</v>
      </c>
      <c r="K142" s="604">
        <v>210.76562867000001</v>
      </c>
      <c r="L142" s="604">
        <v>186.64807764999998</v>
      </c>
      <c r="M142" s="604">
        <v>216.24491232</v>
      </c>
      <c r="N142" s="604">
        <v>231.51596237999999</v>
      </c>
      <c r="O142" s="604">
        <v>232.50514582999998</v>
      </c>
      <c r="P142" s="604">
        <v>195.17112</v>
      </c>
      <c r="Q142" s="604">
        <v>129.58066300999997</v>
      </c>
      <c r="R142" s="604">
        <v>135.47783056999998</v>
      </c>
      <c r="S142" s="604">
        <v>138.52798612000001</v>
      </c>
      <c r="T142" s="604">
        <v>249.07119827</v>
      </c>
      <c r="U142" s="604">
        <v>180.23191002999997</v>
      </c>
      <c r="V142" s="604">
        <v>140.05749093</v>
      </c>
      <c r="W142" s="604">
        <v>141.52595815999999</v>
      </c>
      <c r="X142" s="604">
        <v>135.99839116000001</v>
      </c>
      <c r="Y142" s="604">
        <v>125.27007221999999</v>
      </c>
      <c r="Z142" s="604">
        <v>133.96335228999999</v>
      </c>
      <c r="AA142" s="604">
        <v>131.81877</v>
      </c>
      <c r="AB142" s="604">
        <v>130.64936999999998</v>
      </c>
      <c r="AC142" s="604">
        <v>136.05459999999999</v>
      </c>
      <c r="AD142" s="604">
        <v>143.37</v>
      </c>
      <c r="AE142" s="604">
        <v>144.36915984999999</v>
      </c>
      <c r="AF142" s="604">
        <v>124.530056</v>
      </c>
      <c r="AG142" s="604">
        <v>121</v>
      </c>
      <c r="AH142" s="604">
        <v>136.134928</v>
      </c>
      <c r="AI142" s="604">
        <v>148.80676399999999</v>
      </c>
      <c r="AJ142" s="604">
        <v>133.54427799999999</v>
      </c>
      <c r="AK142" s="604">
        <v>132.25641299999998</v>
      </c>
      <c r="AL142" s="604">
        <v>136.67929000000001</v>
      </c>
      <c r="AM142" s="604">
        <v>128.56798599999999</v>
      </c>
      <c r="AN142" s="604">
        <v>130.459405</v>
      </c>
      <c r="AO142" s="604">
        <v>135.18157099999999</v>
      </c>
      <c r="AP142" s="604">
        <v>146.633512</v>
      </c>
    </row>
    <row r="143" spans="3:42">
      <c r="C143" s="25"/>
      <c r="D143" s="393"/>
      <c r="E143" s="393"/>
      <c r="F143" s="393"/>
      <c r="G143" s="369"/>
      <c r="H143" s="369"/>
      <c r="I143" s="369"/>
      <c r="J143" s="369"/>
      <c r="K143" s="369"/>
      <c r="L143" s="369"/>
      <c r="M143" s="369"/>
      <c r="N143" s="369"/>
      <c r="O143" s="369"/>
      <c r="P143" s="369"/>
      <c r="Q143" s="369"/>
      <c r="R143" s="369"/>
      <c r="S143" s="369"/>
      <c r="T143" s="369"/>
      <c r="U143" s="369"/>
      <c r="V143" s="369"/>
      <c r="W143" s="369"/>
      <c r="X143" s="369"/>
      <c r="Y143" s="369"/>
      <c r="Z143" s="369"/>
      <c r="AA143" s="369"/>
      <c r="AB143" s="369"/>
      <c r="AC143" s="369"/>
      <c r="AD143" s="369"/>
      <c r="AE143" s="369"/>
      <c r="AF143" s="369"/>
      <c r="AG143" s="369"/>
      <c r="AH143" s="369"/>
      <c r="AI143" s="369"/>
      <c r="AJ143" s="369"/>
      <c r="AK143" s="369"/>
      <c r="AL143" s="369"/>
      <c r="AM143" s="369"/>
      <c r="AN143" s="369"/>
      <c r="AO143" s="369"/>
      <c r="AP143" s="369"/>
    </row>
    <row r="144" spans="3:42">
      <c r="C144" s="56" t="s">
        <v>239</v>
      </c>
      <c r="D144" s="389">
        <v>0</v>
      </c>
      <c r="E144" s="389">
        <v>0</v>
      </c>
      <c r="F144" s="389">
        <v>16.071400000000001</v>
      </c>
      <c r="G144" s="363">
        <v>17.019562579999999</v>
      </c>
      <c r="H144" s="363">
        <v>17.895594639999999</v>
      </c>
      <c r="I144" s="363">
        <v>18.788310060000001</v>
      </c>
      <c r="J144" s="363">
        <v>19.696396129999997</v>
      </c>
      <c r="K144" s="363">
        <v>20.599410410000001</v>
      </c>
      <c r="L144" s="363">
        <v>6.8718260000000031E-2</v>
      </c>
      <c r="M144" s="363">
        <v>2.9103830456733702E-17</v>
      </c>
      <c r="N144" s="363">
        <v>2.3283042160926472E-17</v>
      </c>
      <c r="O144" s="363">
        <v>2.4640650000000002</v>
      </c>
      <c r="P144" s="363">
        <v>0</v>
      </c>
      <c r="Q144" s="363">
        <v>2.9103830456733702E-17</v>
      </c>
      <c r="R144" s="363">
        <v>2.9103830456733702E-17</v>
      </c>
      <c r="S144" s="363">
        <v>2.9103830456733702E-17</v>
      </c>
      <c r="T144" s="363">
        <v>1.7462298274040223E-16</v>
      </c>
      <c r="U144" s="363">
        <v>1.7462298274040223E-16</v>
      </c>
      <c r="V144" s="363">
        <v>1.7462298274040223E-16</v>
      </c>
      <c r="W144" s="363">
        <v>1.32936064</v>
      </c>
      <c r="X144" s="363">
        <v>0</v>
      </c>
      <c r="Y144" s="363">
        <v>0</v>
      </c>
      <c r="Z144" s="363">
        <v>0</v>
      </c>
      <c r="AA144" s="363">
        <v>0</v>
      </c>
      <c r="AB144" s="363">
        <v>0</v>
      </c>
      <c r="AC144" s="363">
        <v>0</v>
      </c>
      <c r="AD144" s="363">
        <v>0</v>
      </c>
      <c r="AE144" s="363">
        <v>0</v>
      </c>
      <c r="AF144" s="363">
        <v>0</v>
      </c>
      <c r="AG144" s="363">
        <v>14</v>
      </c>
      <c r="AH144" s="363">
        <v>0</v>
      </c>
      <c r="AI144" s="363">
        <v>0</v>
      </c>
      <c r="AJ144" s="363">
        <v>0</v>
      </c>
      <c r="AK144" s="363">
        <v>0</v>
      </c>
      <c r="AL144" s="363">
        <v>0</v>
      </c>
      <c r="AM144" s="363">
        <v>0</v>
      </c>
      <c r="AN144" s="363">
        <v>0</v>
      </c>
      <c r="AO144" s="363">
        <v>0</v>
      </c>
      <c r="AP144" s="363">
        <v>0</v>
      </c>
    </row>
    <row r="145" spans="3:42">
      <c r="C145" s="335" t="s">
        <v>454</v>
      </c>
      <c r="D145" s="389">
        <v>0</v>
      </c>
      <c r="E145" s="389">
        <v>0</v>
      </c>
      <c r="F145" s="389">
        <v>186.03922434</v>
      </c>
      <c r="G145" s="365">
        <v>181.54259714000003</v>
      </c>
      <c r="H145" s="365">
        <v>176.40675316000002</v>
      </c>
      <c r="I145" s="365">
        <v>186.48558366</v>
      </c>
      <c r="J145" s="365">
        <v>201.45433688</v>
      </c>
      <c r="K145" s="365">
        <v>190.16621826000002</v>
      </c>
      <c r="L145" s="365">
        <v>186.57935939000001</v>
      </c>
      <c r="M145" s="365">
        <v>216.24491232000003</v>
      </c>
      <c r="N145" s="365">
        <v>47.023245150000001</v>
      </c>
      <c r="O145" s="365">
        <v>230.04108083000003</v>
      </c>
      <c r="P145" s="365">
        <v>195.1711</v>
      </c>
      <c r="Q145" s="365">
        <v>129.58066300999999</v>
      </c>
      <c r="R145" s="365">
        <v>135.47783057000001</v>
      </c>
      <c r="S145" s="365">
        <v>138.52798611999998</v>
      </c>
      <c r="T145" s="365">
        <v>249.07119827</v>
      </c>
      <c r="U145" s="365">
        <v>180.23191002999999</v>
      </c>
      <c r="V145" s="365">
        <v>140.05749092999994</v>
      </c>
      <c r="W145" s="365">
        <v>140.19659751999998</v>
      </c>
      <c r="X145" s="365">
        <v>135.99839152000001</v>
      </c>
      <c r="Y145" s="365">
        <v>125.15321856999999</v>
      </c>
      <c r="Z145" s="365">
        <v>133.96335229000002</v>
      </c>
      <c r="AA145" s="365">
        <v>131.81880000000001</v>
      </c>
      <c r="AB145" s="365">
        <v>130.64930000000001</v>
      </c>
      <c r="AC145" s="365">
        <v>136.05459999999999</v>
      </c>
      <c r="AD145" s="365">
        <v>143.37</v>
      </c>
      <c r="AE145" s="365">
        <v>144.36915984999999</v>
      </c>
      <c r="AF145" s="365">
        <v>124.530056</v>
      </c>
      <c r="AG145" s="365">
        <v>108</v>
      </c>
      <c r="AH145" s="365">
        <v>136.134928</v>
      </c>
      <c r="AI145" s="365">
        <v>148.80676399999999</v>
      </c>
      <c r="AJ145" s="365">
        <v>133.54427799999999</v>
      </c>
      <c r="AK145" s="365">
        <v>132.25641299999998</v>
      </c>
      <c r="AL145" s="365">
        <v>136.67929000000001</v>
      </c>
      <c r="AM145" s="365">
        <v>128.56798599999999</v>
      </c>
      <c r="AN145" s="365">
        <v>130.459405</v>
      </c>
      <c r="AO145" s="365">
        <v>135.18157099999999</v>
      </c>
      <c r="AP145" s="365">
        <v>146.633511</v>
      </c>
    </row>
    <row r="146" spans="3:42">
      <c r="C146" s="61" t="s">
        <v>455</v>
      </c>
      <c r="D146" s="603">
        <v>0</v>
      </c>
      <c r="E146" s="603">
        <v>0</v>
      </c>
      <c r="F146" s="603">
        <v>202.11062434000002</v>
      </c>
      <c r="G146" s="604">
        <v>198.56215972000001</v>
      </c>
      <c r="H146" s="604">
        <v>194.30234780000001</v>
      </c>
      <c r="I146" s="604">
        <v>205.27389371999999</v>
      </c>
      <c r="J146" s="604">
        <v>221.15073301000001</v>
      </c>
      <c r="K146" s="604">
        <v>210.76562867000001</v>
      </c>
      <c r="L146" s="604">
        <v>186.64807765</v>
      </c>
      <c r="M146" s="604">
        <v>216.24491232000003</v>
      </c>
      <c r="N146" s="604">
        <v>47.023245150000001</v>
      </c>
      <c r="O146" s="604">
        <v>232.50514583000003</v>
      </c>
      <c r="P146" s="604">
        <v>195.1711</v>
      </c>
      <c r="Q146" s="604">
        <v>129.58066300999999</v>
      </c>
      <c r="R146" s="604">
        <v>135.47783057000001</v>
      </c>
      <c r="S146" s="604">
        <v>138.52798611999998</v>
      </c>
      <c r="T146" s="604">
        <v>249.07119827</v>
      </c>
      <c r="U146" s="604">
        <v>180.23191002999999</v>
      </c>
      <c r="V146" s="604">
        <v>140.05749092999994</v>
      </c>
      <c r="W146" s="604">
        <v>141.52595815999999</v>
      </c>
      <c r="X146" s="604">
        <v>135.99839152000001</v>
      </c>
      <c r="Y146" s="604">
        <v>125.15321856999999</v>
      </c>
      <c r="Z146" s="604">
        <v>133.96335229000002</v>
      </c>
      <c r="AA146" s="604">
        <v>131.81880000000001</v>
      </c>
      <c r="AB146" s="604">
        <v>130.64930000000001</v>
      </c>
      <c r="AC146" s="604">
        <v>136.05459999999999</v>
      </c>
      <c r="AD146" s="604">
        <v>143.37</v>
      </c>
      <c r="AE146" s="604">
        <v>144.36915984999999</v>
      </c>
      <c r="AF146" s="604">
        <v>124.530056</v>
      </c>
      <c r="AG146" s="604">
        <v>121</v>
      </c>
      <c r="AH146" s="604">
        <v>136.134928</v>
      </c>
      <c r="AI146" s="604">
        <v>148.80676399999999</v>
      </c>
      <c r="AJ146" s="604">
        <v>133.54427799999999</v>
      </c>
      <c r="AK146" s="604">
        <v>132.25641299999998</v>
      </c>
      <c r="AL146" s="604">
        <v>136.67929000000001</v>
      </c>
      <c r="AM146" s="604">
        <v>128.56798599999999</v>
      </c>
      <c r="AN146" s="604">
        <v>130.459405</v>
      </c>
      <c r="AO146" s="604">
        <v>135.18157099999999</v>
      </c>
      <c r="AP146" s="604">
        <v>146.633511</v>
      </c>
    </row>
    <row r="147" spans="3:42">
      <c r="D147" s="350"/>
      <c r="E147" s="350"/>
      <c r="F147" s="350"/>
      <c r="G147" s="349"/>
      <c r="H147" s="349"/>
      <c r="I147" s="349"/>
      <c r="J147" s="349"/>
      <c r="K147" s="349"/>
      <c r="L147" s="349"/>
      <c r="M147" s="349"/>
      <c r="N147" s="349"/>
      <c r="O147" s="349"/>
      <c r="P147" s="349"/>
      <c r="Q147" s="349"/>
      <c r="R147" s="349"/>
      <c r="S147" s="349"/>
      <c r="T147" s="349"/>
      <c r="U147" s="349"/>
      <c r="V147" s="349"/>
      <c r="W147" s="349"/>
    </row>
    <row r="148" spans="3:42">
      <c r="D148" s="350"/>
      <c r="E148" s="350"/>
      <c r="F148" s="350"/>
      <c r="G148" s="350"/>
      <c r="H148" s="350"/>
      <c r="I148" s="350"/>
      <c r="J148" s="350"/>
      <c r="K148" s="350"/>
      <c r="L148" s="350"/>
      <c r="M148" s="350"/>
      <c r="N148" s="350"/>
      <c r="O148" s="350"/>
      <c r="P148" s="350"/>
      <c r="Q148" s="350"/>
      <c r="R148" s="350"/>
      <c r="S148" s="350"/>
      <c r="T148" s="350"/>
      <c r="U148" s="350"/>
      <c r="V148" s="350"/>
      <c r="W148" s="350"/>
    </row>
    <row r="149" spans="3:42" s="92" customFormat="1">
      <c r="C149" s="394" t="s">
        <v>466</v>
      </c>
      <c r="D149" s="387">
        <v>46387</v>
      </c>
      <c r="E149" s="387">
        <v>46295</v>
      </c>
      <c r="F149" s="387">
        <v>46203</v>
      </c>
      <c r="G149" s="484">
        <v>46112</v>
      </c>
      <c r="H149" s="484">
        <v>46022</v>
      </c>
      <c r="I149" s="484">
        <v>45930</v>
      </c>
      <c r="J149" s="484">
        <v>45838</v>
      </c>
      <c r="K149" s="484">
        <v>45747</v>
      </c>
      <c r="L149" s="484"/>
      <c r="M149" s="484"/>
      <c r="N149" s="484"/>
      <c r="O149" s="484"/>
      <c r="P149" s="484"/>
      <c r="Q149" s="484"/>
      <c r="R149" s="484"/>
      <c r="S149" s="484"/>
      <c r="T149" s="484"/>
      <c r="U149" s="484"/>
      <c r="V149" s="484"/>
      <c r="W149" s="484"/>
      <c r="X149" s="484"/>
      <c r="Y149" s="484"/>
      <c r="Z149" s="484"/>
      <c r="AA149" s="484"/>
      <c r="AB149" s="484"/>
      <c r="AC149" s="484"/>
      <c r="AD149" s="484"/>
      <c r="AE149" s="484"/>
      <c r="AF149" s="484"/>
      <c r="AG149" s="484"/>
      <c r="AH149" s="484"/>
      <c r="AI149" s="484"/>
      <c r="AJ149" s="484"/>
      <c r="AK149" s="484"/>
      <c r="AL149" s="484"/>
      <c r="AM149" s="484"/>
      <c r="AN149" s="484"/>
      <c r="AO149" s="484"/>
      <c r="AP149" s="484"/>
    </row>
    <row r="150" spans="3:42">
      <c r="C150" s="252" t="s">
        <v>445</v>
      </c>
      <c r="D150" s="388"/>
      <c r="E150" s="388"/>
      <c r="F150" s="388"/>
      <c r="G150" s="361"/>
      <c r="H150" s="361"/>
      <c r="I150" s="361"/>
      <c r="J150" s="361"/>
      <c r="K150" s="361"/>
      <c r="L150" s="361"/>
      <c r="M150" s="361"/>
      <c r="N150" s="361"/>
      <c r="O150" s="361"/>
      <c r="P150" s="361"/>
      <c r="Q150" s="361"/>
      <c r="R150" s="361"/>
      <c r="S150" s="361"/>
      <c r="T150" s="361"/>
      <c r="U150" s="361"/>
      <c r="V150" s="361"/>
      <c r="W150" s="361"/>
      <c r="X150" s="361"/>
      <c r="Y150" s="361"/>
      <c r="Z150" s="361"/>
      <c r="AA150" s="361"/>
      <c r="AB150" s="361"/>
      <c r="AC150" s="361"/>
      <c r="AD150" s="361"/>
      <c r="AE150" s="361"/>
      <c r="AF150" s="361"/>
      <c r="AG150" s="361"/>
      <c r="AH150" s="361"/>
      <c r="AI150" s="361"/>
      <c r="AJ150" s="361"/>
      <c r="AK150" s="361"/>
      <c r="AL150" s="361"/>
      <c r="AM150" s="361"/>
      <c r="AN150" s="361"/>
      <c r="AO150" s="361"/>
      <c r="AP150" s="361"/>
    </row>
    <row r="151" spans="3:42">
      <c r="C151" s="29" t="s">
        <v>313</v>
      </c>
      <c r="D151" s="389">
        <v>0</v>
      </c>
      <c r="E151" s="389">
        <v>0</v>
      </c>
      <c r="F151" s="389">
        <v>0</v>
      </c>
      <c r="G151" s="362">
        <v>0</v>
      </c>
      <c r="H151" s="362">
        <v>19.477794400000001</v>
      </c>
      <c r="I151" s="362">
        <v>19.477794400000001</v>
      </c>
      <c r="J151" s="362">
        <v>14.786023399999998</v>
      </c>
      <c r="K151" s="362">
        <v>10.226223399999999</v>
      </c>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2"/>
      <c r="AL151" s="362"/>
      <c r="AM151" s="362"/>
      <c r="AN151" s="362"/>
      <c r="AO151" s="362"/>
      <c r="AP151" s="362"/>
    </row>
    <row r="152" spans="3:42">
      <c r="C152" s="29" t="s">
        <v>446</v>
      </c>
      <c r="D152" s="389">
        <v>0</v>
      </c>
      <c r="E152" s="389">
        <v>0</v>
      </c>
      <c r="F152" s="389">
        <v>0</v>
      </c>
      <c r="G152" s="362">
        <v>0</v>
      </c>
      <c r="H152" s="362">
        <v>-1.5645450000000001</v>
      </c>
      <c r="I152" s="362">
        <v>-1.5645450000000001</v>
      </c>
      <c r="J152" s="362">
        <v>-1.5645450000000001</v>
      </c>
      <c r="K152" s="362">
        <v>-1.5645450000000001</v>
      </c>
      <c r="L152" s="362"/>
      <c r="M152" s="362"/>
      <c r="N152" s="362"/>
      <c r="O152" s="362"/>
      <c r="P152" s="362"/>
      <c r="Q152" s="362"/>
      <c r="R152" s="362"/>
      <c r="S152" s="362"/>
      <c r="T152" s="362"/>
      <c r="U152" s="362"/>
      <c r="V152" s="362"/>
      <c r="W152" s="362"/>
      <c r="X152" s="362"/>
      <c r="Y152" s="362"/>
      <c r="Z152" s="362"/>
      <c r="AA152" s="362"/>
      <c r="AB152" s="362"/>
      <c r="AC152" s="362"/>
      <c r="AD152" s="362"/>
      <c r="AE152" s="362"/>
      <c r="AF152" s="362"/>
      <c r="AG152" s="362"/>
      <c r="AH152" s="362"/>
      <c r="AI152" s="362"/>
      <c r="AJ152" s="362"/>
      <c r="AK152" s="362"/>
      <c r="AL152" s="362"/>
      <c r="AM152" s="362"/>
      <c r="AN152" s="362"/>
      <c r="AO152" s="362"/>
      <c r="AP152" s="362"/>
    </row>
    <row r="153" spans="3:42">
      <c r="C153" s="29" t="s">
        <v>321</v>
      </c>
      <c r="D153" s="389">
        <v>0</v>
      </c>
      <c r="E153" s="389">
        <v>0</v>
      </c>
      <c r="F153" s="389">
        <v>0</v>
      </c>
      <c r="G153" s="362">
        <v>0</v>
      </c>
      <c r="H153" s="362">
        <v>-1.5733983499999997</v>
      </c>
      <c r="I153" s="362">
        <v>-1.5733983499999997</v>
      </c>
      <c r="J153" s="362">
        <v>-1.5733983499999997</v>
      </c>
      <c r="K153" s="362">
        <v>-1.5733983499999997</v>
      </c>
      <c r="L153" s="362"/>
      <c r="M153" s="362"/>
      <c r="N153" s="362"/>
      <c r="O153" s="362"/>
      <c r="P153" s="362"/>
      <c r="Q153" s="362"/>
      <c r="R153" s="362"/>
      <c r="S153" s="362"/>
      <c r="T153" s="362"/>
      <c r="U153" s="362"/>
      <c r="V153" s="362"/>
      <c r="W153" s="362"/>
      <c r="X153" s="362"/>
      <c r="Y153" s="362"/>
      <c r="Z153" s="362"/>
      <c r="AA153" s="362"/>
      <c r="AB153" s="362"/>
      <c r="AC153" s="362"/>
      <c r="AD153" s="362"/>
      <c r="AE153" s="362"/>
      <c r="AF153" s="362"/>
      <c r="AG153" s="362"/>
      <c r="AH153" s="362"/>
      <c r="AI153" s="362"/>
      <c r="AJ153" s="362"/>
      <c r="AK153" s="362"/>
      <c r="AL153" s="362"/>
      <c r="AM153" s="362"/>
      <c r="AN153" s="362"/>
      <c r="AO153" s="362"/>
      <c r="AP153" s="362"/>
    </row>
    <row r="154" spans="3:42">
      <c r="C154" s="52" t="s">
        <v>213</v>
      </c>
      <c r="D154" s="390">
        <v>0</v>
      </c>
      <c r="E154" s="390">
        <v>0</v>
      </c>
      <c r="F154" s="390">
        <v>0</v>
      </c>
      <c r="G154" s="364">
        <v>0</v>
      </c>
      <c r="H154" s="364">
        <v>3.4158132500000002</v>
      </c>
      <c r="I154" s="364">
        <v>3.4158132500000002</v>
      </c>
      <c r="J154" s="364">
        <v>3.3822757499999998</v>
      </c>
      <c r="K154" s="364">
        <v>2.9073381500000002</v>
      </c>
      <c r="L154" s="364"/>
      <c r="M154" s="364"/>
      <c r="N154" s="364"/>
      <c r="O154" s="364"/>
      <c r="P154" s="364"/>
      <c r="Q154" s="364"/>
      <c r="R154" s="364"/>
      <c r="S154" s="364"/>
      <c r="T154" s="364"/>
      <c r="U154" s="364"/>
      <c r="V154" s="364"/>
      <c r="W154" s="364"/>
      <c r="X154" s="364"/>
      <c r="Y154" s="364"/>
      <c r="Z154" s="364"/>
      <c r="AA154" s="364"/>
      <c r="AB154" s="364"/>
      <c r="AC154" s="364"/>
      <c r="AD154" s="364"/>
      <c r="AE154" s="364"/>
      <c r="AF154" s="364"/>
      <c r="AG154" s="364"/>
      <c r="AH154" s="364"/>
      <c r="AI154" s="364"/>
      <c r="AJ154" s="364"/>
      <c r="AK154" s="364"/>
      <c r="AL154" s="364"/>
      <c r="AM154" s="364"/>
      <c r="AN154" s="364"/>
      <c r="AO154" s="364"/>
      <c r="AP154" s="364"/>
    </row>
    <row r="155" spans="3:42">
      <c r="C155" s="252" t="s">
        <v>447</v>
      </c>
      <c r="D155" s="391">
        <v>0</v>
      </c>
      <c r="E155" s="391">
        <v>0</v>
      </c>
      <c r="F155" s="391">
        <v>0</v>
      </c>
      <c r="G155" s="366">
        <v>0</v>
      </c>
      <c r="H155" s="366">
        <v>12.924037800000001</v>
      </c>
      <c r="I155" s="366">
        <v>12.924037800000001</v>
      </c>
      <c r="J155" s="366">
        <v>8.2658042999999974</v>
      </c>
      <c r="K155" s="366">
        <v>4.1809418999999979</v>
      </c>
      <c r="L155" s="366"/>
      <c r="M155" s="366"/>
      <c r="N155" s="366"/>
      <c r="O155" s="366"/>
      <c r="P155" s="366"/>
      <c r="Q155" s="366"/>
      <c r="R155" s="366"/>
      <c r="S155" s="366"/>
      <c r="T155" s="366"/>
      <c r="U155" s="366"/>
      <c r="V155" s="366"/>
      <c r="W155" s="366"/>
      <c r="X155" s="366"/>
      <c r="Y155" s="366"/>
      <c r="Z155" s="366"/>
      <c r="AA155" s="366"/>
      <c r="AB155" s="366"/>
      <c r="AC155" s="366"/>
      <c r="AD155" s="366"/>
      <c r="AE155" s="366"/>
      <c r="AF155" s="366"/>
      <c r="AG155" s="366"/>
      <c r="AH155" s="366"/>
      <c r="AI155" s="366"/>
      <c r="AJ155" s="366"/>
      <c r="AK155" s="366"/>
      <c r="AL155" s="366"/>
      <c r="AM155" s="366"/>
      <c r="AN155" s="366"/>
      <c r="AO155" s="366"/>
      <c r="AP155" s="366"/>
    </row>
    <row r="156" spans="3:42">
      <c r="C156" s="158" t="s">
        <v>448</v>
      </c>
      <c r="D156" s="390">
        <v>0</v>
      </c>
      <c r="E156" s="390">
        <v>0</v>
      </c>
      <c r="F156" s="390">
        <v>0</v>
      </c>
      <c r="G156" s="364">
        <v>0</v>
      </c>
      <c r="H156" s="364">
        <v>-0.65209191999999994</v>
      </c>
      <c r="I156" s="364">
        <v>-0.65209191999999994</v>
      </c>
      <c r="J156" s="364">
        <v>-0.65209191999999994</v>
      </c>
      <c r="K156" s="364">
        <v>-0.65209191999999994</v>
      </c>
      <c r="L156" s="364"/>
      <c r="M156" s="364"/>
      <c r="N156" s="364"/>
      <c r="O156" s="364"/>
      <c r="P156" s="364"/>
      <c r="Q156" s="364"/>
      <c r="R156" s="364"/>
      <c r="S156" s="364"/>
      <c r="T156" s="364"/>
      <c r="U156" s="364"/>
      <c r="V156" s="364"/>
      <c r="W156" s="364"/>
      <c r="X156" s="364"/>
      <c r="Y156" s="364"/>
      <c r="Z156" s="364"/>
      <c r="AA156" s="364"/>
      <c r="AB156" s="364"/>
      <c r="AC156" s="364"/>
      <c r="AD156" s="364"/>
      <c r="AE156" s="364"/>
      <c r="AF156" s="364"/>
      <c r="AG156" s="364"/>
      <c r="AH156" s="364"/>
      <c r="AI156" s="364"/>
      <c r="AJ156" s="364"/>
      <c r="AK156" s="364"/>
      <c r="AL156" s="364"/>
      <c r="AM156" s="364"/>
      <c r="AN156" s="364"/>
      <c r="AO156" s="364"/>
      <c r="AP156" s="364"/>
    </row>
    <row r="157" spans="3:42">
      <c r="C157" s="359" t="s">
        <v>326</v>
      </c>
      <c r="D157" s="391">
        <v>0</v>
      </c>
      <c r="E157" s="391">
        <v>0</v>
      </c>
      <c r="F157" s="391">
        <v>0</v>
      </c>
      <c r="G157" s="366">
        <v>0</v>
      </c>
      <c r="H157" s="366">
        <v>13.576129720000001</v>
      </c>
      <c r="I157" s="366">
        <v>13.576129720000001</v>
      </c>
      <c r="J157" s="366">
        <v>8.9178962199999976</v>
      </c>
      <c r="K157" s="366">
        <v>4.833033819999998</v>
      </c>
      <c r="L157" s="366"/>
      <c r="M157" s="366"/>
      <c r="N157" s="366"/>
      <c r="O157" s="366"/>
      <c r="P157" s="366"/>
      <c r="Q157" s="366"/>
      <c r="R157" s="366"/>
      <c r="S157" s="366"/>
      <c r="T157" s="366"/>
      <c r="U157" s="366"/>
      <c r="V157" s="366"/>
      <c r="W157" s="366"/>
      <c r="X157" s="366"/>
      <c r="Y157" s="366"/>
      <c r="Z157" s="366"/>
      <c r="AA157" s="366"/>
      <c r="AB157" s="366"/>
      <c r="AC157" s="366"/>
      <c r="AD157" s="366"/>
      <c r="AE157" s="366"/>
      <c r="AF157" s="366"/>
      <c r="AG157" s="366"/>
      <c r="AH157" s="366"/>
      <c r="AI157" s="366"/>
      <c r="AJ157" s="366"/>
      <c r="AK157" s="366"/>
      <c r="AL157" s="366"/>
      <c r="AM157" s="366"/>
      <c r="AN157" s="366"/>
      <c r="AO157" s="366"/>
      <c r="AP157" s="366"/>
    </row>
    <row r="158" spans="3:42">
      <c r="C158" s="358" t="s">
        <v>327</v>
      </c>
      <c r="D158" s="392">
        <v>0</v>
      </c>
      <c r="E158" s="392">
        <v>0</v>
      </c>
      <c r="F158" s="392">
        <v>0</v>
      </c>
      <c r="G158" s="367">
        <v>0</v>
      </c>
      <c r="H158" s="367">
        <v>2.9864999999999999</v>
      </c>
      <c r="I158" s="367">
        <v>2.9864999999999999</v>
      </c>
      <c r="J158" s="367">
        <v>1.9630000000000001</v>
      </c>
      <c r="K158" s="367">
        <v>1.0629999999999999</v>
      </c>
      <c r="L158" s="367"/>
      <c r="M158" s="367"/>
      <c r="N158" s="367"/>
      <c r="O158" s="367"/>
      <c r="P158" s="367"/>
      <c r="Q158" s="367"/>
      <c r="R158" s="367"/>
      <c r="S158" s="367"/>
      <c r="T158" s="367"/>
      <c r="U158" s="367"/>
      <c r="V158" s="367"/>
      <c r="W158" s="367"/>
      <c r="X158" s="367"/>
      <c r="Y158" s="367"/>
      <c r="Z158" s="367"/>
      <c r="AA158" s="367"/>
      <c r="AB158" s="367"/>
      <c r="AC158" s="367"/>
      <c r="AD158" s="367"/>
      <c r="AE158" s="367"/>
      <c r="AF158" s="367"/>
      <c r="AG158" s="367"/>
      <c r="AH158" s="367"/>
      <c r="AI158" s="367"/>
      <c r="AJ158" s="367"/>
      <c r="AK158" s="367"/>
      <c r="AL158" s="367"/>
      <c r="AM158" s="367"/>
      <c r="AN158" s="367"/>
      <c r="AO158" s="367"/>
      <c r="AP158" s="367"/>
    </row>
    <row r="159" spans="3:42">
      <c r="C159" s="600" t="s">
        <v>449</v>
      </c>
      <c r="D159" s="601">
        <v>0</v>
      </c>
      <c r="E159" s="601">
        <v>0</v>
      </c>
      <c r="F159" s="601">
        <v>0</v>
      </c>
      <c r="G159" s="602">
        <v>0</v>
      </c>
      <c r="H159" s="602">
        <v>10.589629720000001</v>
      </c>
      <c r="I159" s="602">
        <v>10.589629720000001</v>
      </c>
      <c r="J159" s="602">
        <v>6.9548962199999975</v>
      </c>
      <c r="K159" s="602">
        <v>3.7700338199999983</v>
      </c>
      <c r="L159" s="602"/>
      <c r="M159" s="602"/>
      <c r="N159" s="602"/>
      <c r="O159" s="602"/>
      <c r="P159" s="602"/>
      <c r="Q159" s="602"/>
      <c r="R159" s="602"/>
      <c r="S159" s="602"/>
      <c r="T159" s="602"/>
      <c r="U159" s="602"/>
      <c r="V159" s="602"/>
      <c r="W159" s="602"/>
      <c r="X159" s="602"/>
      <c r="Y159" s="602"/>
      <c r="Z159" s="602"/>
      <c r="AA159" s="602"/>
      <c r="AB159" s="602"/>
      <c r="AC159" s="602"/>
      <c r="AD159" s="602"/>
      <c r="AE159" s="602"/>
      <c r="AF159" s="602"/>
      <c r="AG159" s="602"/>
      <c r="AH159" s="602"/>
      <c r="AI159" s="602"/>
      <c r="AJ159" s="602"/>
      <c r="AK159" s="602"/>
      <c r="AL159" s="602"/>
      <c r="AM159" s="602"/>
      <c r="AN159" s="602"/>
      <c r="AO159" s="602"/>
      <c r="AP159" s="602"/>
    </row>
    <row r="160" spans="3:42">
      <c r="C160" s="372" t="s">
        <v>467</v>
      </c>
      <c r="D160" s="391"/>
      <c r="E160" s="391"/>
      <c r="F160" s="391"/>
      <c r="G160" s="368"/>
      <c r="H160" s="368"/>
      <c r="I160" s="368"/>
      <c r="J160" s="368"/>
      <c r="K160" s="368"/>
      <c r="L160" s="368"/>
      <c r="M160" s="368"/>
      <c r="N160" s="368"/>
      <c r="O160" s="368"/>
      <c r="P160" s="368"/>
      <c r="Q160" s="368"/>
      <c r="R160" s="368"/>
      <c r="S160" s="368"/>
      <c r="T160" s="368"/>
      <c r="U160" s="368"/>
      <c r="V160" s="368"/>
      <c r="W160" s="368"/>
      <c r="X160" s="368"/>
      <c r="Y160" s="368"/>
      <c r="Z160" s="368"/>
      <c r="AA160" s="368"/>
      <c r="AB160" s="368"/>
      <c r="AC160" s="368"/>
      <c r="AD160" s="368"/>
      <c r="AE160" s="368"/>
      <c r="AF160" s="368"/>
      <c r="AG160" s="368"/>
      <c r="AH160" s="368"/>
      <c r="AI160" s="368"/>
      <c r="AJ160" s="368"/>
      <c r="AK160" s="368"/>
      <c r="AL160" s="368"/>
      <c r="AM160" s="368"/>
      <c r="AN160" s="368"/>
      <c r="AO160" s="368"/>
      <c r="AP160" s="368"/>
    </row>
    <row r="161" spans="3:42">
      <c r="C161" s="357"/>
      <c r="D161" s="391"/>
      <c r="E161" s="391"/>
      <c r="F161" s="391"/>
      <c r="G161" s="366"/>
      <c r="H161" s="366"/>
      <c r="I161" s="366"/>
      <c r="J161" s="366"/>
      <c r="K161" s="366"/>
      <c r="L161" s="366"/>
      <c r="M161" s="366"/>
      <c r="N161" s="366"/>
      <c r="O161" s="366"/>
      <c r="P161" s="366"/>
      <c r="Q161" s="366"/>
      <c r="R161" s="366"/>
      <c r="S161" s="366"/>
      <c r="T161" s="366"/>
      <c r="U161" s="366"/>
      <c r="V161" s="366"/>
      <c r="W161" s="366"/>
      <c r="X161" s="366"/>
      <c r="Y161" s="366"/>
      <c r="Z161" s="366"/>
      <c r="AA161" s="366"/>
      <c r="AB161" s="366"/>
      <c r="AC161" s="366"/>
      <c r="AD161" s="366"/>
      <c r="AE161" s="366"/>
      <c r="AF161" s="366"/>
      <c r="AG161" s="366"/>
      <c r="AH161" s="366"/>
      <c r="AI161" s="366"/>
      <c r="AJ161" s="366"/>
      <c r="AK161" s="366"/>
      <c r="AL161" s="366"/>
      <c r="AM161" s="366"/>
      <c r="AN161" s="366"/>
      <c r="AO161" s="366"/>
      <c r="AP161" s="366"/>
    </row>
    <row r="162" spans="3:42">
      <c r="C162" s="252" t="s">
        <v>41</v>
      </c>
      <c r="D162" s="393"/>
      <c r="E162" s="393"/>
      <c r="F162" s="393"/>
      <c r="G162" s="369"/>
      <c r="H162" s="369"/>
      <c r="I162" s="369"/>
      <c r="J162" s="369"/>
      <c r="K162" s="369"/>
      <c r="L162" s="369"/>
      <c r="M162" s="369"/>
      <c r="N162" s="369"/>
      <c r="O162" s="369"/>
      <c r="P162" s="369"/>
      <c r="Q162" s="369"/>
      <c r="R162" s="369"/>
      <c r="S162" s="369"/>
      <c r="T162" s="369"/>
      <c r="U162" s="369"/>
      <c r="V162" s="369"/>
      <c r="W162" s="369"/>
      <c r="X162" s="369"/>
      <c r="Y162" s="369"/>
      <c r="Z162" s="369"/>
      <c r="AA162" s="369"/>
      <c r="AB162" s="369"/>
      <c r="AC162" s="369"/>
      <c r="AD162" s="369"/>
      <c r="AE162" s="369"/>
      <c r="AF162" s="369"/>
      <c r="AG162" s="369"/>
      <c r="AH162" s="369"/>
      <c r="AI162" s="369"/>
      <c r="AJ162" s="369"/>
      <c r="AK162" s="369"/>
      <c r="AL162" s="369"/>
      <c r="AM162" s="369"/>
      <c r="AN162" s="369"/>
      <c r="AO162" s="369"/>
      <c r="AP162" s="369"/>
    </row>
    <row r="163" spans="3:42">
      <c r="C163" s="56" t="s">
        <v>451</v>
      </c>
      <c r="D163" s="389">
        <v>0</v>
      </c>
      <c r="E163" s="389">
        <v>0</v>
      </c>
      <c r="F163" s="389">
        <v>0</v>
      </c>
      <c r="G163" s="363">
        <v>0</v>
      </c>
      <c r="H163" s="363">
        <v>-3.8146972657082672E-14</v>
      </c>
      <c r="I163" s="363">
        <v>3.9999961853027345E-8</v>
      </c>
      <c r="J163" s="363">
        <v>0</v>
      </c>
      <c r="K163" s="363">
        <v>3.9999961853027345E-8</v>
      </c>
      <c r="L163" s="363"/>
      <c r="M163" s="363"/>
      <c r="N163" s="363"/>
      <c r="O163" s="363"/>
      <c r="P163" s="363"/>
      <c r="Q163" s="363"/>
      <c r="R163" s="363"/>
      <c r="S163" s="363"/>
      <c r="T163" s="363"/>
      <c r="U163" s="363"/>
      <c r="V163" s="363"/>
      <c r="W163" s="363"/>
      <c r="X163" s="363"/>
      <c r="Y163" s="363"/>
      <c r="Z163" s="363"/>
      <c r="AA163" s="363"/>
      <c r="AB163" s="363"/>
      <c r="AC163" s="363"/>
      <c r="AD163" s="363"/>
      <c r="AE163" s="363"/>
      <c r="AF163" s="363"/>
      <c r="AG163" s="363"/>
      <c r="AH163" s="363"/>
      <c r="AI163" s="363"/>
      <c r="AJ163" s="363"/>
      <c r="AK163" s="363"/>
      <c r="AL163" s="363"/>
      <c r="AM163" s="363"/>
      <c r="AN163" s="363"/>
      <c r="AO163" s="363"/>
      <c r="AP163" s="363"/>
    </row>
    <row r="164" spans="3:42">
      <c r="C164" s="56" t="s">
        <v>452</v>
      </c>
      <c r="D164" s="389">
        <v>0</v>
      </c>
      <c r="E164" s="389">
        <v>0</v>
      </c>
      <c r="F164" s="389">
        <v>0</v>
      </c>
      <c r="G164" s="363">
        <v>0</v>
      </c>
      <c r="H164" s="363">
        <v>0</v>
      </c>
      <c r="I164" s="363">
        <v>0</v>
      </c>
      <c r="J164" s="363">
        <v>0</v>
      </c>
      <c r="K164" s="363">
        <v>0</v>
      </c>
      <c r="L164" s="363"/>
      <c r="M164" s="363"/>
      <c r="N164" s="363"/>
      <c r="O164" s="363"/>
      <c r="P164" s="363"/>
      <c r="Q164" s="363"/>
      <c r="R164" s="363"/>
      <c r="S164" s="363"/>
      <c r="T164" s="363"/>
      <c r="U164" s="363"/>
      <c r="V164" s="363"/>
      <c r="W164" s="363"/>
      <c r="X164" s="363"/>
      <c r="Y164" s="363"/>
      <c r="Z164" s="363"/>
      <c r="AA164" s="363"/>
      <c r="AB164" s="363"/>
      <c r="AC164" s="363"/>
      <c r="AD164" s="363"/>
      <c r="AE164" s="363"/>
      <c r="AF164" s="363"/>
      <c r="AG164" s="363"/>
      <c r="AH164" s="363"/>
      <c r="AI164" s="363"/>
      <c r="AJ164" s="363"/>
      <c r="AK164" s="363"/>
      <c r="AL164" s="363"/>
      <c r="AM164" s="363"/>
      <c r="AN164" s="363"/>
      <c r="AO164" s="363"/>
      <c r="AP164" s="363"/>
    </row>
    <row r="165" spans="3:42">
      <c r="C165" s="31" t="s">
        <v>369</v>
      </c>
      <c r="D165" s="390">
        <v>0</v>
      </c>
      <c r="E165" s="390">
        <v>0</v>
      </c>
      <c r="F165" s="390">
        <v>0</v>
      </c>
      <c r="G165" s="363">
        <v>0</v>
      </c>
      <c r="H165" s="363">
        <v>-9.9999904632568362E-9</v>
      </c>
      <c r="I165" s="363">
        <v>401.46297884999996</v>
      </c>
      <c r="J165" s="363">
        <v>396.03617334999996</v>
      </c>
      <c r="K165" s="363">
        <v>395.96572995000002</v>
      </c>
      <c r="L165" s="363"/>
      <c r="M165" s="363"/>
      <c r="N165" s="363"/>
      <c r="O165" s="363"/>
      <c r="P165" s="363"/>
      <c r="Q165" s="363"/>
      <c r="R165" s="363"/>
      <c r="S165" s="363"/>
      <c r="T165" s="363"/>
      <c r="U165" s="363"/>
      <c r="V165" s="363"/>
      <c r="W165" s="363"/>
      <c r="X165" s="363"/>
      <c r="Y165" s="363"/>
      <c r="Z165" s="363"/>
      <c r="AA165" s="363"/>
      <c r="AB165" s="363"/>
      <c r="AC165" s="363"/>
      <c r="AD165" s="363"/>
      <c r="AE165" s="363"/>
      <c r="AF165" s="363"/>
      <c r="AG165" s="363"/>
      <c r="AH165" s="363"/>
      <c r="AI165" s="363"/>
      <c r="AJ165" s="363"/>
      <c r="AK165" s="363"/>
      <c r="AL165" s="363"/>
      <c r="AM165" s="363"/>
      <c r="AN165" s="363"/>
      <c r="AO165" s="363"/>
      <c r="AP165" s="363"/>
    </row>
    <row r="166" spans="3:42">
      <c r="C166" s="589" t="s">
        <v>453</v>
      </c>
      <c r="D166" s="603">
        <v>0</v>
      </c>
      <c r="E166" s="603">
        <v>0</v>
      </c>
      <c r="F166" s="603">
        <v>0</v>
      </c>
      <c r="G166" s="604">
        <v>0</v>
      </c>
      <c r="H166" s="604">
        <v>-1.0000028610229494E-8</v>
      </c>
      <c r="I166" s="604">
        <v>401.46297888999993</v>
      </c>
      <c r="J166" s="604">
        <v>396.03617334999996</v>
      </c>
      <c r="K166" s="604">
        <v>395.96572999</v>
      </c>
      <c r="L166" s="604"/>
      <c r="M166" s="604"/>
      <c r="N166" s="604"/>
      <c r="O166" s="604"/>
      <c r="P166" s="604"/>
      <c r="Q166" s="604"/>
      <c r="R166" s="604"/>
      <c r="S166" s="604"/>
      <c r="T166" s="604"/>
      <c r="U166" s="604"/>
      <c r="V166" s="604"/>
      <c r="W166" s="604"/>
      <c r="X166" s="604"/>
      <c r="Y166" s="604"/>
      <c r="Z166" s="604"/>
      <c r="AA166" s="604"/>
      <c r="AB166" s="604"/>
      <c r="AC166" s="604"/>
      <c r="AD166" s="604"/>
      <c r="AE166" s="604"/>
      <c r="AF166" s="604"/>
      <c r="AG166" s="604"/>
      <c r="AH166" s="604"/>
      <c r="AI166" s="604"/>
      <c r="AJ166" s="604"/>
      <c r="AK166" s="604"/>
      <c r="AL166" s="604"/>
      <c r="AM166" s="604"/>
      <c r="AN166" s="604"/>
      <c r="AO166" s="604"/>
      <c r="AP166" s="604"/>
    </row>
    <row r="167" spans="3:42">
      <c r="C167" s="25"/>
      <c r="D167" s="393">
        <v>0</v>
      </c>
      <c r="E167" s="393">
        <v>0</v>
      </c>
      <c r="F167" s="393">
        <v>0</v>
      </c>
      <c r="G167" s="369">
        <v>0</v>
      </c>
      <c r="H167" s="369">
        <v>0</v>
      </c>
      <c r="I167" s="369">
        <v>0</v>
      </c>
      <c r="J167" s="369">
        <v>0</v>
      </c>
      <c r="K167" s="369">
        <v>0</v>
      </c>
      <c r="L167" s="369"/>
      <c r="M167" s="369"/>
      <c r="N167" s="369"/>
      <c r="O167" s="369"/>
      <c r="P167" s="369"/>
      <c r="Q167" s="369"/>
      <c r="R167" s="369"/>
      <c r="S167" s="369"/>
      <c r="T167" s="369"/>
      <c r="U167" s="369"/>
      <c r="V167" s="369"/>
      <c r="W167" s="369"/>
      <c r="X167" s="369"/>
      <c r="Y167" s="369"/>
      <c r="Z167" s="369"/>
      <c r="AA167" s="369"/>
      <c r="AB167" s="369"/>
      <c r="AC167" s="369"/>
      <c r="AD167" s="369"/>
      <c r="AE167" s="369"/>
      <c r="AF167" s="369"/>
      <c r="AG167" s="369"/>
      <c r="AH167" s="369"/>
      <c r="AI167" s="369"/>
      <c r="AJ167" s="369"/>
      <c r="AK167" s="369"/>
      <c r="AL167" s="369"/>
      <c r="AM167" s="369"/>
      <c r="AN167" s="369"/>
      <c r="AO167" s="369"/>
      <c r="AP167" s="369"/>
    </row>
    <row r="168" spans="3:42">
      <c r="C168" s="56" t="s">
        <v>239</v>
      </c>
      <c r="D168" s="389">
        <v>0</v>
      </c>
      <c r="E168" s="389">
        <v>0</v>
      </c>
      <c r="F168" s="389">
        <v>0</v>
      </c>
      <c r="G168" s="363">
        <v>0</v>
      </c>
      <c r="H168" s="363">
        <v>0</v>
      </c>
      <c r="I168" s="363">
        <v>0</v>
      </c>
      <c r="J168" s="363">
        <v>0</v>
      </c>
      <c r="K168" s="363">
        <v>0</v>
      </c>
      <c r="L168" s="363"/>
      <c r="M168" s="363"/>
      <c r="N168" s="363"/>
      <c r="O168" s="363"/>
      <c r="P168" s="363"/>
      <c r="Q168" s="363"/>
      <c r="R168" s="363"/>
      <c r="S168" s="363"/>
      <c r="T168" s="363"/>
      <c r="U168" s="363"/>
      <c r="V168" s="363"/>
      <c r="W168" s="363"/>
      <c r="X168" s="363"/>
      <c r="Y168" s="363"/>
      <c r="Z168" s="363"/>
      <c r="AA168" s="363"/>
      <c r="AB168" s="363"/>
      <c r="AC168" s="363"/>
      <c r="AD168" s="363"/>
      <c r="AE168" s="363"/>
      <c r="AF168" s="363"/>
      <c r="AG168" s="363"/>
      <c r="AH168" s="363"/>
      <c r="AI168" s="363"/>
      <c r="AJ168" s="363"/>
      <c r="AK168" s="363"/>
      <c r="AL168" s="363"/>
      <c r="AM168" s="363"/>
      <c r="AN168" s="363"/>
      <c r="AO168" s="363"/>
      <c r="AP168" s="363"/>
    </row>
    <row r="169" spans="3:42">
      <c r="C169" s="335" t="s">
        <v>454</v>
      </c>
      <c r="D169" s="389">
        <v>0</v>
      </c>
      <c r="E169" s="389">
        <v>0</v>
      </c>
      <c r="F169" s="389">
        <v>0</v>
      </c>
      <c r="G169" s="365">
        <v>0</v>
      </c>
      <c r="H169" s="365">
        <v>-1.0000028610229492E-8</v>
      </c>
      <c r="I169" s="365">
        <v>401.46297888999999</v>
      </c>
      <c r="J169" s="365">
        <v>396.03617338999993</v>
      </c>
      <c r="K169" s="365">
        <v>395.96572998999994</v>
      </c>
      <c r="L169" s="365"/>
      <c r="M169" s="365"/>
      <c r="N169" s="365"/>
      <c r="O169" s="365"/>
      <c r="P169" s="365"/>
      <c r="Q169" s="365"/>
      <c r="R169" s="365"/>
      <c r="S169" s="365"/>
      <c r="T169" s="365"/>
      <c r="U169" s="365"/>
      <c r="V169" s="365"/>
      <c r="W169" s="365"/>
      <c r="X169" s="365"/>
      <c r="Y169" s="365"/>
      <c r="Z169" s="365"/>
      <c r="AA169" s="365"/>
      <c r="AB169" s="365"/>
      <c r="AC169" s="365"/>
      <c r="AD169" s="365"/>
      <c r="AE169" s="365"/>
      <c r="AF169" s="365"/>
      <c r="AG169" s="365"/>
      <c r="AH169" s="365"/>
      <c r="AI169" s="365"/>
      <c r="AJ169" s="365"/>
      <c r="AK169" s="365"/>
      <c r="AL169" s="365"/>
      <c r="AM169" s="365"/>
      <c r="AN169" s="365"/>
      <c r="AO169" s="365"/>
      <c r="AP169" s="365"/>
    </row>
    <row r="170" spans="3:42">
      <c r="C170" s="61" t="s">
        <v>455</v>
      </c>
      <c r="D170" s="603">
        <v>0</v>
      </c>
      <c r="E170" s="603">
        <v>0</v>
      </c>
      <c r="F170" s="603">
        <v>0</v>
      </c>
      <c r="G170" s="604">
        <v>0</v>
      </c>
      <c r="H170" s="604">
        <v>-1.0000028610229492E-8</v>
      </c>
      <c r="I170" s="604">
        <v>401.46297888999999</v>
      </c>
      <c r="J170" s="604">
        <v>396.03617338999993</v>
      </c>
      <c r="K170" s="604">
        <v>395.96572998999994</v>
      </c>
      <c r="L170" s="604"/>
      <c r="M170" s="604"/>
      <c r="N170" s="604"/>
      <c r="O170" s="604"/>
      <c r="P170" s="604"/>
      <c r="Q170" s="604"/>
      <c r="R170" s="604"/>
      <c r="S170" s="604"/>
      <c r="T170" s="604"/>
      <c r="U170" s="604"/>
      <c r="V170" s="604"/>
      <c r="W170" s="604"/>
      <c r="X170" s="604"/>
      <c r="Y170" s="604"/>
      <c r="Z170" s="604"/>
      <c r="AA170" s="604"/>
      <c r="AB170" s="604"/>
      <c r="AC170" s="604"/>
      <c r="AD170" s="604"/>
      <c r="AE170" s="604"/>
      <c r="AF170" s="604"/>
      <c r="AG170" s="604"/>
      <c r="AH170" s="604"/>
      <c r="AI170" s="604"/>
      <c r="AJ170" s="604"/>
      <c r="AK170" s="604"/>
      <c r="AL170" s="604"/>
      <c r="AM170" s="604"/>
      <c r="AN170" s="604"/>
      <c r="AO170" s="604"/>
      <c r="AP170" s="604"/>
    </row>
    <row r="171" spans="3:42">
      <c r="D171" s="350"/>
      <c r="E171" s="350"/>
      <c r="F171" s="350"/>
      <c r="G171" s="350"/>
      <c r="H171" s="350"/>
      <c r="I171" s="350"/>
      <c r="J171" s="350"/>
      <c r="K171" s="350"/>
      <c r="L171" s="350"/>
      <c r="M171" s="350"/>
      <c r="N171" s="350"/>
      <c r="O171" s="350"/>
      <c r="P171" s="350"/>
      <c r="Q171" s="350"/>
      <c r="R171" s="350"/>
      <c r="S171" s="350"/>
      <c r="T171" s="350"/>
      <c r="U171" s="350"/>
      <c r="V171" s="350"/>
      <c r="W171" s="350"/>
    </row>
    <row r="172" spans="3:42">
      <c r="D172" s="350"/>
      <c r="E172" s="350"/>
      <c r="F172" s="350"/>
      <c r="G172" s="350"/>
      <c r="H172" s="350"/>
      <c r="I172" s="350"/>
      <c r="J172" s="350"/>
      <c r="K172" s="350"/>
      <c r="L172" s="350"/>
      <c r="M172" s="350"/>
      <c r="N172" s="350"/>
      <c r="O172" s="350"/>
      <c r="P172" s="350"/>
      <c r="Q172" s="350"/>
      <c r="R172" s="350"/>
      <c r="S172" s="350"/>
      <c r="T172" s="350"/>
      <c r="U172" s="350"/>
      <c r="V172" s="350"/>
      <c r="W172" s="350"/>
    </row>
    <row r="173" spans="3:42" s="92" customFormat="1">
      <c r="C173" s="394" t="s">
        <v>468</v>
      </c>
      <c r="D173" s="387">
        <v>46387</v>
      </c>
      <c r="E173" s="387">
        <v>46295</v>
      </c>
      <c r="F173" s="387">
        <v>46203</v>
      </c>
      <c r="G173" s="484">
        <v>46112</v>
      </c>
      <c r="H173" s="484">
        <v>46022</v>
      </c>
      <c r="I173" s="484">
        <v>45930</v>
      </c>
      <c r="J173" s="484">
        <v>45838</v>
      </c>
      <c r="K173" s="484">
        <v>45747</v>
      </c>
      <c r="L173" s="484">
        <v>45657</v>
      </c>
      <c r="M173" s="484">
        <v>45565</v>
      </c>
      <c r="N173" s="484">
        <v>45473</v>
      </c>
      <c r="O173" s="484">
        <v>45382</v>
      </c>
      <c r="P173" s="484">
        <v>45291</v>
      </c>
      <c r="Q173" s="484">
        <v>45199</v>
      </c>
      <c r="R173" s="484">
        <v>45107</v>
      </c>
      <c r="S173" s="484">
        <v>44926</v>
      </c>
      <c r="T173" s="484">
        <v>44834</v>
      </c>
      <c r="U173" s="484">
        <v>44742</v>
      </c>
      <c r="V173" s="484">
        <v>44651</v>
      </c>
      <c r="W173" s="484">
        <v>44561</v>
      </c>
      <c r="X173" s="484">
        <v>44469</v>
      </c>
      <c r="Y173" s="484">
        <v>44377</v>
      </c>
      <c r="Z173" s="484">
        <v>44286</v>
      </c>
      <c r="AA173" s="484">
        <v>44196</v>
      </c>
      <c r="AB173" s="484">
        <v>44104</v>
      </c>
      <c r="AC173" s="484">
        <v>44012</v>
      </c>
      <c r="AD173" s="484">
        <v>43921</v>
      </c>
      <c r="AE173" s="484">
        <v>43830</v>
      </c>
      <c r="AF173" s="484">
        <v>43738</v>
      </c>
      <c r="AG173" s="484">
        <v>43646</v>
      </c>
      <c r="AH173" s="484">
        <v>43555</v>
      </c>
      <c r="AI173" s="484">
        <v>43465</v>
      </c>
      <c r="AJ173" s="484">
        <v>43373</v>
      </c>
      <c r="AK173" s="484">
        <v>43281</v>
      </c>
      <c r="AL173" s="484">
        <v>43190</v>
      </c>
      <c r="AM173" s="484">
        <v>43100</v>
      </c>
      <c r="AN173" s="484">
        <v>43008</v>
      </c>
      <c r="AO173" s="484">
        <v>42916</v>
      </c>
      <c r="AP173" s="484">
        <v>42825</v>
      </c>
    </row>
    <row r="174" spans="3:42">
      <c r="C174" s="252" t="s">
        <v>445</v>
      </c>
      <c r="D174" s="388"/>
      <c r="E174" s="388"/>
      <c r="F174" s="388"/>
      <c r="G174" s="361"/>
      <c r="H174" s="361"/>
      <c r="I174" s="361"/>
      <c r="J174" s="361"/>
      <c r="K174" s="361"/>
      <c r="L174" s="361"/>
      <c r="M174" s="361"/>
      <c r="N174" s="361"/>
      <c r="O174" s="361"/>
      <c r="P174" s="361"/>
      <c r="Q174" s="361"/>
      <c r="R174" s="361"/>
      <c r="S174" s="361"/>
      <c r="T174" s="361"/>
      <c r="U174" s="361"/>
      <c r="V174" s="361"/>
      <c r="W174" s="361"/>
      <c r="X174" s="361"/>
      <c r="Y174" s="361"/>
      <c r="Z174" s="361"/>
      <c r="AA174" s="361"/>
      <c r="AB174" s="361"/>
      <c r="AC174" s="361"/>
      <c r="AD174" s="361"/>
      <c r="AE174" s="361"/>
      <c r="AF174" s="361"/>
      <c r="AG174" s="361"/>
      <c r="AH174" s="361"/>
      <c r="AI174" s="361"/>
      <c r="AJ174" s="361"/>
      <c r="AK174" s="361"/>
      <c r="AL174" s="361"/>
      <c r="AM174" s="361"/>
      <c r="AN174" s="361"/>
      <c r="AO174" s="361"/>
      <c r="AP174" s="361"/>
    </row>
    <row r="175" spans="3:42">
      <c r="C175" s="29" t="s">
        <v>313</v>
      </c>
      <c r="D175" s="389">
        <v>0</v>
      </c>
      <c r="E175" s="389">
        <v>0</v>
      </c>
      <c r="F175" s="389">
        <v>95.937951339998563</v>
      </c>
      <c r="G175" s="362">
        <v>49.428374069999563</v>
      </c>
      <c r="H175" s="362">
        <v>158.65731252000114</v>
      </c>
      <c r="I175" s="362">
        <v>92.016023729999688</v>
      </c>
      <c r="J175" s="362">
        <v>50.709090189999188</v>
      </c>
      <c r="K175" s="362">
        <v>21.690816509999422</v>
      </c>
      <c r="L175" s="362">
        <v>236.77324056999851</v>
      </c>
      <c r="M175" s="362">
        <v>132.99324174999902</v>
      </c>
      <c r="N175" s="362">
        <v>103.86718346999942</v>
      </c>
      <c r="O175" s="362">
        <v>62.535613679999756</v>
      </c>
      <c r="P175" s="362">
        <v>323.96985000000001</v>
      </c>
      <c r="Q175" s="362">
        <v>233.54251960999818</v>
      </c>
      <c r="R175" s="362">
        <v>144.44721926</v>
      </c>
      <c r="S175" s="362">
        <v>216.33838927000079</v>
      </c>
      <c r="T175" s="362">
        <v>128.88443098137145</v>
      </c>
      <c r="U175" s="362">
        <v>57.742020189999501</v>
      </c>
      <c r="V175" s="362">
        <v>25.461640319999674</v>
      </c>
      <c r="W175" s="362">
        <v>9.7053239999240759E-2</v>
      </c>
      <c r="X175" s="362">
        <v>-12.22313954000083</v>
      </c>
      <c r="Y175" s="362">
        <v>-8.6126580800000738</v>
      </c>
      <c r="Z175" s="362">
        <v>5.7410000000000003E-2</v>
      </c>
      <c r="AA175" s="362">
        <v>7.7702099999999996</v>
      </c>
      <c r="AB175" s="362">
        <v>-5.48916</v>
      </c>
      <c r="AC175" s="362">
        <v>-20.356485010000142</v>
      </c>
      <c r="AD175" s="362">
        <v>-41.898641210000562</v>
      </c>
      <c r="AE175" s="362">
        <v>-83.94</v>
      </c>
      <c r="AF175" s="362">
        <v>-64</v>
      </c>
      <c r="AG175" s="362">
        <v>-44.97</v>
      </c>
      <c r="AH175" s="362">
        <v>-21.41</v>
      </c>
      <c r="AI175" s="362">
        <v>-93.23</v>
      </c>
      <c r="AJ175" s="362">
        <v>-70.81</v>
      </c>
      <c r="AK175" s="362">
        <v>-13.627963020000038</v>
      </c>
      <c r="AL175" s="362">
        <v>10</v>
      </c>
      <c r="AM175" s="362">
        <v>-46.218020099999876</v>
      </c>
      <c r="AN175" s="362">
        <v>-46</v>
      </c>
      <c r="AO175" s="362">
        <v>-24.07430617</v>
      </c>
      <c r="AP175" s="362">
        <v>-12.870000000000001</v>
      </c>
    </row>
    <row r="176" spans="3:42">
      <c r="C176" s="29" t="s">
        <v>446</v>
      </c>
      <c r="D176" s="389">
        <v>0</v>
      </c>
      <c r="E176" s="389">
        <v>0</v>
      </c>
      <c r="F176" s="389">
        <v>-21.085192710000001</v>
      </c>
      <c r="G176" s="362">
        <v>-11.310223250000035</v>
      </c>
      <c r="H176" s="362">
        <v>123.30884573000026</v>
      </c>
      <c r="I176" s="362">
        <v>-41.77741930000002</v>
      </c>
      <c r="J176" s="362">
        <v>-27.879650620000007</v>
      </c>
      <c r="K176" s="362">
        <v>-12.247067079999965</v>
      </c>
      <c r="L176" s="362">
        <v>-7.6619257000002108</v>
      </c>
      <c r="M176" s="362">
        <v>-33.856138360000159</v>
      </c>
      <c r="N176" s="362">
        <v>-19.939165819999857</v>
      </c>
      <c r="O176" s="362">
        <v>-15.706822420000094</v>
      </c>
      <c r="P176" s="362">
        <v>-24.977699999999999</v>
      </c>
      <c r="Q176" s="362">
        <v>-33.793825120000292</v>
      </c>
      <c r="R176" s="362">
        <v>-20.3300943600001</v>
      </c>
      <c r="S176" s="362">
        <v>-21.027983630000108</v>
      </c>
      <c r="T176" s="362">
        <v>-20.171382926311935</v>
      </c>
      <c r="U176" s="362">
        <v>-16.1476318799998</v>
      </c>
      <c r="V176" s="362">
        <v>-9.3454495799999791</v>
      </c>
      <c r="W176" s="362">
        <v>-16.781451640000114</v>
      </c>
      <c r="X176" s="362">
        <v>-9.3006545699997787</v>
      </c>
      <c r="Y176" s="362">
        <v>-10.081283230000054</v>
      </c>
      <c r="Z176" s="362">
        <v>0.61938000000000004</v>
      </c>
      <c r="AA176" s="362">
        <v>-3.1496300000000002</v>
      </c>
      <c r="AB176" s="362">
        <v>-17.527159999999999</v>
      </c>
      <c r="AC176" s="362">
        <v>-65.923686249999719</v>
      </c>
      <c r="AD176" s="362">
        <v>-48.416941479999799</v>
      </c>
      <c r="AE176" s="362">
        <v>-109.34</v>
      </c>
      <c r="AF176" s="362">
        <v>-78</v>
      </c>
      <c r="AG176" s="362">
        <v>-54.33</v>
      </c>
      <c r="AH176" s="362">
        <v>-16.96</v>
      </c>
      <c r="AI176" s="362">
        <v>-131.66999999999999</v>
      </c>
      <c r="AJ176" s="362">
        <v>-93.94</v>
      </c>
      <c r="AK176" s="362">
        <v>-59.076405839999893</v>
      </c>
      <c r="AL176" s="362">
        <v>-11.4</v>
      </c>
      <c r="AM176" s="362">
        <v>-130.17878685999995</v>
      </c>
      <c r="AN176" s="362">
        <v>3</v>
      </c>
      <c r="AO176" s="362">
        <v>-5.5083852099999149</v>
      </c>
      <c r="AP176" s="362">
        <v>9.620000000000001</v>
      </c>
    </row>
    <row r="177" spans="3:42">
      <c r="C177" s="29" t="s">
        <v>321</v>
      </c>
      <c r="D177" s="389">
        <v>0</v>
      </c>
      <c r="E177" s="389">
        <v>0</v>
      </c>
      <c r="F177" s="389">
        <v>335.32212988000003</v>
      </c>
      <c r="G177" s="362">
        <v>55.986984020000122</v>
      </c>
      <c r="H177" s="362">
        <v>583.4471322899999</v>
      </c>
      <c r="I177" s="362">
        <v>447.37913219999973</v>
      </c>
      <c r="J177" s="362">
        <v>247.43001995999998</v>
      </c>
      <c r="K177" s="362">
        <v>52.706008789999963</v>
      </c>
      <c r="L177" s="362">
        <v>870.95195010000043</v>
      </c>
      <c r="M177" s="362">
        <v>770.81539561000056</v>
      </c>
      <c r="N177" s="362">
        <v>284.82262431000026</v>
      </c>
      <c r="O177" s="362">
        <v>185.16259481999995</v>
      </c>
      <c r="P177" s="362">
        <v>246.90185</v>
      </c>
      <c r="Q177" s="362">
        <v>176.36937233999993</v>
      </c>
      <c r="R177" s="362">
        <v>192.24436511999988</v>
      </c>
      <c r="S177" s="362">
        <v>86.946689770000162</v>
      </c>
      <c r="T177" s="362">
        <v>-59.816664589999164</v>
      </c>
      <c r="U177" s="362">
        <v>-58.942180059999785</v>
      </c>
      <c r="V177" s="362">
        <v>79.629958270000273</v>
      </c>
      <c r="W177" s="362">
        <v>492.26683650000024</v>
      </c>
      <c r="X177" s="362">
        <v>409.26270555000019</v>
      </c>
      <c r="Y177" s="362">
        <v>237.65926459000028</v>
      </c>
      <c r="Z177" s="362">
        <v>82.939350000000005</v>
      </c>
      <c r="AA177" s="362">
        <v>462.71679</v>
      </c>
      <c r="AB177" s="362">
        <v>341.50583</v>
      </c>
      <c r="AC177" s="362">
        <v>265.30921411000003</v>
      </c>
      <c r="AD177" s="362">
        <v>-48.414827859999868</v>
      </c>
      <c r="AE177" s="362">
        <v>734.74</v>
      </c>
      <c r="AF177" s="362">
        <v>724</v>
      </c>
      <c r="AG177" s="362">
        <v>620.66999999999996</v>
      </c>
      <c r="AH177" s="362">
        <v>422.65</v>
      </c>
      <c r="AI177" s="362">
        <v>290.95</v>
      </c>
      <c r="AJ177" s="362">
        <v>284.3</v>
      </c>
      <c r="AK177" s="362">
        <v>194.39858389000031</v>
      </c>
      <c r="AL177" s="362">
        <v>45</v>
      </c>
      <c r="AM177" s="362">
        <v>277.418633</v>
      </c>
      <c r="AN177" s="362">
        <v>134</v>
      </c>
      <c r="AO177" s="362">
        <v>34.084324000000002</v>
      </c>
      <c r="AP177" s="362">
        <v>-1.5199999999999996</v>
      </c>
    </row>
    <row r="178" spans="3:42">
      <c r="C178" s="52" t="s">
        <v>213</v>
      </c>
      <c r="D178" s="390">
        <v>0</v>
      </c>
      <c r="E178" s="390">
        <v>0</v>
      </c>
      <c r="F178" s="390">
        <v>10.000395089999984</v>
      </c>
      <c r="G178" s="364">
        <v>7.3267635799999198</v>
      </c>
      <c r="H178" s="364">
        <v>-18.03180920000068</v>
      </c>
      <c r="I178" s="364">
        <v>-17.601796139999806</v>
      </c>
      <c r="J178" s="364">
        <v>-10.062989470000048</v>
      </c>
      <c r="K178" s="364">
        <v>-3.9291956700000128</v>
      </c>
      <c r="L178" s="364">
        <v>-42.38273393999998</v>
      </c>
      <c r="M178" s="364">
        <v>-39.997640130000036</v>
      </c>
      <c r="N178" s="364">
        <v>6.006120799999735</v>
      </c>
      <c r="O178" s="364">
        <v>2.9210716200001343</v>
      </c>
      <c r="P178" s="364">
        <v>19.511469999999999</v>
      </c>
      <c r="Q178" s="364">
        <v>4.1984098800003267</v>
      </c>
      <c r="R178" s="364">
        <v>0.65198243000031697</v>
      </c>
      <c r="S178" s="364">
        <v>-10.399354480000284</v>
      </c>
      <c r="T178" s="364">
        <v>43.443454875637599</v>
      </c>
      <c r="U178" s="364">
        <v>-6.0033204100000104</v>
      </c>
      <c r="V178" s="364">
        <v>-3.8709981000000084</v>
      </c>
      <c r="W178" s="364">
        <v>-4.9281998500005102</v>
      </c>
      <c r="X178" s="364">
        <v>-5.527919449999672</v>
      </c>
      <c r="Y178" s="364">
        <v>-4.3676828300003763</v>
      </c>
      <c r="Z178" s="364">
        <v>-2.97783</v>
      </c>
      <c r="AA178" s="364">
        <v>-4.7367100000000004</v>
      </c>
      <c r="AB178" s="364">
        <v>-3.3774899999999999</v>
      </c>
      <c r="AC178" s="364">
        <v>-3.9911833099999967</v>
      </c>
      <c r="AD178" s="364">
        <v>-2.0431073499998398</v>
      </c>
      <c r="AE178" s="364">
        <v>0.93</v>
      </c>
      <c r="AF178" s="364">
        <v>2</v>
      </c>
      <c r="AG178" s="364">
        <v>4.9400000000000004</v>
      </c>
      <c r="AH178" s="364">
        <v>5.51</v>
      </c>
      <c r="AI178" s="364">
        <v>-3.05</v>
      </c>
      <c r="AJ178" s="364">
        <v>1.1100000000000001</v>
      </c>
      <c r="AK178" s="364">
        <v>8.3924914499999659</v>
      </c>
      <c r="AL178" s="364">
        <v>1.6</v>
      </c>
      <c r="AM178" s="364">
        <v>30.416223270000046</v>
      </c>
      <c r="AN178" s="364">
        <v>250</v>
      </c>
      <c r="AO178" s="364">
        <v>160.27426808000007</v>
      </c>
      <c r="AP178" s="364">
        <v>47.18</v>
      </c>
    </row>
    <row r="179" spans="3:42">
      <c r="C179" s="252" t="s">
        <v>447</v>
      </c>
      <c r="D179" s="391">
        <v>0</v>
      </c>
      <c r="E179" s="391">
        <v>0</v>
      </c>
      <c r="F179" s="391">
        <v>400.17449341999861</v>
      </c>
      <c r="G179" s="366">
        <v>86.77837125999973</v>
      </c>
      <c r="H179" s="366">
        <v>883.44509974000198</v>
      </c>
      <c r="I179" s="366">
        <v>515.2195327699992</v>
      </c>
      <c r="J179" s="366">
        <v>280.32244899999921</v>
      </c>
      <c r="K179" s="366">
        <v>66.07895388999944</v>
      </c>
      <c r="L179" s="366">
        <v>1142.4459989099987</v>
      </c>
      <c r="M179" s="366">
        <v>909.95013912999946</v>
      </c>
      <c r="N179" s="366">
        <v>362.74452116000009</v>
      </c>
      <c r="O179" s="366">
        <v>229.07031445999948</v>
      </c>
      <c r="P179" s="366">
        <v>526.38252999999997</v>
      </c>
      <c r="Q179" s="366">
        <v>371.91965694999749</v>
      </c>
      <c r="R179" s="366">
        <v>315.70950758999948</v>
      </c>
      <c r="S179" s="366">
        <v>292.65644989000111</v>
      </c>
      <c r="T179" s="366">
        <v>48.776031799999643</v>
      </c>
      <c r="U179" s="366">
        <v>-10.237898320000163</v>
      </c>
      <c r="V179" s="366">
        <v>99.617147109999976</v>
      </c>
      <c r="W179" s="366">
        <v>480.51063794999988</v>
      </c>
      <c r="X179" s="366">
        <v>393.26683088999926</v>
      </c>
      <c r="Y179" s="366">
        <v>223.33300611000053</v>
      </c>
      <c r="Z179" s="366">
        <v>86.593969999999999</v>
      </c>
      <c r="AA179" s="366">
        <v>472.07408000000004</v>
      </c>
      <c r="AB179" s="366">
        <v>321.86700000000002</v>
      </c>
      <c r="AC179" s="366">
        <v>183.02022616000016</v>
      </c>
      <c r="AD179" s="366">
        <v>-136.68730320000037</v>
      </c>
      <c r="AE179" s="366">
        <v>540.53000000000009</v>
      </c>
      <c r="AF179" s="366">
        <v>579</v>
      </c>
      <c r="AG179" s="366">
        <v>516.42999999999995</v>
      </c>
      <c r="AH179" s="366">
        <v>378.77</v>
      </c>
      <c r="AI179" s="366">
        <v>69.100000000000009</v>
      </c>
      <c r="AJ179" s="366">
        <v>118.44000000000001</v>
      </c>
      <c r="AK179" s="366">
        <v>113.30172358000041</v>
      </c>
      <c r="AL179" s="366">
        <v>42</v>
      </c>
      <c r="AM179" s="366">
        <v>70.605602770000132</v>
      </c>
      <c r="AN179" s="366">
        <v>-159</v>
      </c>
      <c r="AO179" s="366">
        <v>-155.77263545999998</v>
      </c>
      <c r="AP179" s="366">
        <v>-51.95</v>
      </c>
    </row>
    <row r="180" spans="3:42">
      <c r="C180" s="158" t="s">
        <v>448</v>
      </c>
      <c r="D180" s="390">
        <v>0</v>
      </c>
      <c r="E180" s="390">
        <v>0</v>
      </c>
      <c r="F180" s="390">
        <v>-2.8332890000001498E-2</v>
      </c>
      <c r="G180" s="364">
        <v>-4.9627280000009932E-2</v>
      </c>
      <c r="H180" s="364">
        <v>-8.0339570000091953E-2</v>
      </c>
      <c r="I180" s="364">
        <v>-1.2211000003503614E-4</v>
      </c>
      <c r="J180" s="364">
        <v>8.044569999967166E-3</v>
      </c>
      <c r="K180" s="364">
        <v>9.8463800000061497E-3</v>
      </c>
      <c r="L180" s="364">
        <v>-0.21886215000000675</v>
      </c>
      <c r="M180" s="364">
        <v>5.6339370000017652E-2</v>
      </c>
      <c r="N180" s="364">
        <v>5.63315499999959E-2</v>
      </c>
      <c r="O180" s="364">
        <v>-1.0281249999998465E-2</v>
      </c>
      <c r="P180" s="364">
        <v>-0.21063999999999999</v>
      </c>
      <c r="Q180" s="364">
        <v>-0.22500008000002936</v>
      </c>
      <c r="R180" s="364">
        <v>-0.21992273999998702</v>
      </c>
      <c r="S180" s="364">
        <v>4.5753529999998932E-2</v>
      </c>
      <c r="T180" s="364">
        <v>-0.15834838999999334</v>
      </c>
      <c r="U180" s="364">
        <v>-0.16926441999999042</v>
      </c>
      <c r="V180" s="364">
        <v>9.8604510000001255E-2</v>
      </c>
      <c r="W180" s="364">
        <v>-0.27080593000000164</v>
      </c>
      <c r="X180" s="364">
        <v>-0.14442134000001161</v>
      </c>
      <c r="Y180" s="364">
        <v>-0.23297397999999703</v>
      </c>
      <c r="Z180" s="364">
        <v>-0.23361999999999999</v>
      </c>
      <c r="AA180" s="364">
        <v>5.6570000000000002E-2</v>
      </c>
      <c r="AB180" s="364">
        <v>4.9610000000000001E-2</v>
      </c>
      <c r="AC180" s="364">
        <v>3.8477100000591236E-3</v>
      </c>
      <c r="AD180" s="364">
        <v>-9.3027299999999258E-2</v>
      </c>
      <c r="AE180" s="364">
        <v>0.56000000000000005</v>
      </c>
      <c r="AF180" s="364">
        <v>0</v>
      </c>
      <c r="AG180" s="364">
        <v>0.21</v>
      </c>
      <c r="AH180" s="364">
        <v>-0.01</v>
      </c>
      <c r="AI180" s="364">
        <v>-0.15</v>
      </c>
      <c r="AJ180" s="364">
        <v>-0.09</v>
      </c>
      <c r="AK180" s="364">
        <v>5.2363400000015048E-3</v>
      </c>
      <c r="AL180" s="364">
        <v>0</v>
      </c>
      <c r="AM180" s="364">
        <v>2.5984539999999612E-2</v>
      </c>
      <c r="AN180" s="364">
        <v>0</v>
      </c>
      <c r="AO180" s="364">
        <v>0</v>
      </c>
      <c r="AP180" s="364">
        <v>0</v>
      </c>
    </row>
    <row r="181" spans="3:42">
      <c r="C181" s="359" t="s">
        <v>326</v>
      </c>
      <c r="D181" s="391">
        <v>0</v>
      </c>
      <c r="E181" s="391">
        <v>0</v>
      </c>
      <c r="F181" s="391">
        <v>400.20282630999861</v>
      </c>
      <c r="G181" s="366">
        <v>86.82799853999974</v>
      </c>
      <c r="H181" s="366">
        <v>883.52543931000207</v>
      </c>
      <c r="I181" s="366">
        <v>515.21965487999921</v>
      </c>
      <c r="J181" s="366">
        <v>280.31440442999923</v>
      </c>
      <c r="K181" s="366">
        <v>66.069107509999441</v>
      </c>
      <c r="L181" s="366">
        <v>1142.6648610599987</v>
      </c>
      <c r="M181" s="366">
        <v>909.89379975999941</v>
      </c>
      <c r="N181" s="366">
        <v>362.68818961000011</v>
      </c>
      <c r="O181" s="366">
        <v>229.08059570999947</v>
      </c>
      <c r="P181" s="366">
        <v>526.59316999999999</v>
      </c>
      <c r="Q181" s="366">
        <v>372.14465702999752</v>
      </c>
      <c r="R181" s="366">
        <v>315.92943032999949</v>
      </c>
      <c r="S181" s="366">
        <v>292.6106963600011</v>
      </c>
      <c r="T181" s="366">
        <v>48.934380189999636</v>
      </c>
      <c r="U181" s="366">
        <v>-10.068633900000172</v>
      </c>
      <c r="V181" s="366">
        <v>99.518542599999975</v>
      </c>
      <c r="W181" s="366">
        <v>480.78144387999987</v>
      </c>
      <c r="X181" s="366">
        <v>393.41125222999926</v>
      </c>
      <c r="Y181" s="366">
        <v>223.56598009000052</v>
      </c>
      <c r="Z181" s="366">
        <v>86.827590000000001</v>
      </c>
      <c r="AA181" s="366">
        <v>472.01751000000002</v>
      </c>
      <c r="AB181" s="366">
        <v>321.81739000000005</v>
      </c>
      <c r="AC181" s="366">
        <v>183.0163784500001</v>
      </c>
      <c r="AD181" s="366">
        <v>-136.59427590000038</v>
      </c>
      <c r="AE181" s="366">
        <v>539.97000000000014</v>
      </c>
      <c r="AF181" s="366">
        <v>579</v>
      </c>
      <c r="AG181" s="366">
        <v>516.21999999999991</v>
      </c>
      <c r="AH181" s="366">
        <v>378.78</v>
      </c>
      <c r="AI181" s="366">
        <v>69.250000000000014</v>
      </c>
      <c r="AJ181" s="366">
        <v>118.53000000000002</v>
      </c>
      <c r="AK181" s="366">
        <v>113.29648724000042</v>
      </c>
      <c r="AL181" s="366">
        <v>42</v>
      </c>
      <c r="AM181" s="366">
        <v>70.579618230000136</v>
      </c>
      <c r="AN181" s="366">
        <v>-159</v>
      </c>
      <c r="AO181" s="366">
        <v>-155.77263545999998</v>
      </c>
      <c r="AP181" s="366">
        <v>-51.95</v>
      </c>
    </row>
    <row r="182" spans="3:42">
      <c r="C182" s="358" t="s">
        <v>327</v>
      </c>
      <c r="D182" s="392">
        <v>0</v>
      </c>
      <c r="E182" s="392">
        <v>0</v>
      </c>
      <c r="F182" s="392">
        <v>-54.403623605030901</v>
      </c>
      <c r="G182" s="367">
        <v>-114.45485694312674</v>
      </c>
      <c r="H182" s="367">
        <v>38.219953484027883</v>
      </c>
      <c r="I182" s="367">
        <v>-11.053658556687878</v>
      </c>
      <c r="J182" s="367">
        <v>-62.120713891784021</v>
      </c>
      <c r="K182" s="367">
        <v>-93.290634491918823</v>
      </c>
      <c r="L182" s="367">
        <v>11.110099879408949</v>
      </c>
      <c r="M182" s="367">
        <v>44.526593837238408</v>
      </c>
      <c r="N182" s="367">
        <v>-4.6336931031723338</v>
      </c>
      <c r="O182" s="367">
        <v>-43.448100135336134</v>
      </c>
      <c r="P182" s="367">
        <v>97.976100000000002</v>
      </c>
      <c r="Q182" s="367">
        <v>41.630559821092618</v>
      </c>
      <c r="R182" s="367">
        <v>13.703587007395299</v>
      </c>
      <c r="S182" s="367">
        <v>-19.655828235462309</v>
      </c>
      <c r="T182" s="367">
        <v>-39.643790931468516</v>
      </c>
      <c r="U182" s="367">
        <v>-63.329641156895399</v>
      </c>
      <c r="V182" s="367">
        <v>-62.22929113681321</v>
      </c>
      <c r="W182" s="367">
        <v>-5.085808471625171</v>
      </c>
      <c r="X182" s="367">
        <v>54.718049184118343</v>
      </c>
      <c r="Y182" s="367">
        <v>28.560823618338731</v>
      </c>
      <c r="Z182" s="367">
        <v>14.5754</v>
      </c>
      <c r="AA182" s="367">
        <v>20.024789999999999</v>
      </c>
      <c r="AB182" s="367">
        <v>-15.885020000000001</v>
      </c>
      <c r="AC182" s="367">
        <v>15.22473462001345</v>
      </c>
      <c r="AD182" s="367">
        <v>16.6778339643033</v>
      </c>
      <c r="AE182" s="367">
        <v>91.7</v>
      </c>
      <c r="AF182" s="367">
        <v>84</v>
      </c>
      <c r="AG182" s="367">
        <v>-48.96</v>
      </c>
      <c r="AH182" s="367">
        <v>-51.22</v>
      </c>
      <c r="AI182" s="367">
        <v>-95.16</v>
      </c>
      <c r="AJ182" s="367">
        <v>-20.18</v>
      </c>
      <c r="AK182" s="367">
        <v>-5.3720873174998758</v>
      </c>
      <c r="AL182" s="367">
        <v>0.4</v>
      </c>
      <c r="AM182" s="367">
        <v>-34.329453192499955</v>
      </c>
      <c r="AN182" s="367">
        <v>-69</v>
      </c>
      <c r="AO182" s="367">
        <v>-46.700652054999978</v>
      </c>
      <c r="AP182" s="367">
        <v>-15.667668999999997</v>
      </c>
    </row>
    <row r="183" spans="3:42">
      <c r="C183" s="600" t="s">
        <v>449</v>
      </c>
      <c r="D183" s="601">
        <v>0</v>
      </c>
      <c r="E183" s="601">
        <v>0</v>
      </c>
      <c r="F183" s="601">
        <v>454.60644991502954</v>
      </c>
      <c r="G183" s="602">
        <v>201.28285548312647</v>
      </c>
      <c r="H183" s="602">
        <v>845.30548582597419</v>
      </c>
      <c r="I183" s="602">
        <v>526.27331343668709</v>
      </c>
      <c r="J183" s="602">
        <v>342.43511832178325</v>
      </c>
      <c r="K183" s="602">
        <v>159.35974200191828</v>
      </c>
      <c r="L183" s="602">
        <v>1131.5547611805896</v>
      </c>
      <c r="M183" s="602">
        <v>865.36720592276106</v>
      </c>
      <c r="N183" s="602">
        <v>367.32188271317244</v>
      </c>
      <c r="O183" s="602">
        <v>272.52869584533562</v>
      </c>
      <c r="P183" s="602">
        <v>428.61707000000001</v>
      </c>
      <c r="Q183" s="602">
        <v>330.5140972089049</v>
      </c>
      <c r="R183" s="602">
        <v>302.22584332260419</v>
      </c>
      <c r="S183" s="602">
        <v>312.26652459546341</v>
      </c>
      <c r="T183" s="602">
        <v>88.578171121468159</v>
      </c>
      <c r="U183" s="602">
        <v>53.261061256895267</v>
      </c>
      <c r="V183" s="602">
        <v>161.74783373681319</v>
      </c>
      <c r="W183" s="602">
        <v>485.86725235162504</v>
      </c>
      <c r="X183" s="602">
        <v>338.69320304588092</v>
      </c>
      <c r="Y183" s="602">
        <v>195.00515647166179</v>
      </c>
      <c r="Z183" s="602">
        <v>72.252189999999999</v>
      </c>
      <c r="AA183" s="602">
        <v>451.99272000000002</v>
      </c>
      <c r="AB183" s="602">
        <v>337.70241000000004</v>
      </c>
      <c r="AC183" s="602">
        <v>167.79164382998664</v>
      </c>
      <c r="AD183" s="602">
        <v>-153.27210986430367</v>
      </c>
      <c r="AE183" s="602">
        <v>448.27000000000015</v>
      </c>
      <c r="AF183" s="602">
        <v>495</v>
      </c>
      <c r="AG183" s="602">
        <v>565.17999999999995</v>
      </c>
      <c r="AH183" s="602">
        <v>430</v>
      </c>
      <c r="AI183" s="602">
        <v>164.41000000000003</v>
      </c>
      <c r="AJ183" s="602">
        <v>138.71</v>
      </c>
      <c r="AK183" s="602">
        <v>118.66857455750029</v>
      </c>
      <c r="AL183" s="602">
        <v>41.6</v>
      </c>
      <c r="AM183" s="602">
        <v>104.90907142250009</v>
      </c>
      <c r="AN183" s="602">
        <v>-90</v>
      </c>
      <c r="AO183" s="602">
        <v>-109.071983405</v>
      </c>
      <c r="AP183" s="602">
        <v>-36.282331000000006</v>
      </c>
    </row>
    <row r="184" spans="3:42">
      <c r="C184" s="372" t="s">
        <v>469</v>
      </c>
      <c r="D184" s="391"/>
      <c r="E184" s="391"/>
      <c r="F184" s="391"/>
      <c r="G184" s="368"/>
      <c r="H184" s="368"/>
      <c r="I184" s="368"/>
      <c r="J184" s="368"/>
      <c r="K184" s="368"/>
      <c r="L184" s="368"/>
      <c r="M184" s="368"/>
      <c r="N184" s="368"/>
      <c r="O184" s="368"/>
      <c r="P184" s="368"/>
      <c r="Q184" s="368"/>
      <c r="R184" s="368"/>
      <c r="S184" s="368"/>
      <c r="T184" s="368"/>
      <c r="U184" s="368"/>
      <c r="V184" s="368"/>
      <c r="W184" s="368"/>
      <c r="X184" s="368"/>
      <c r="Y184" s="368"/>
      <c r="Z184" s="368"/>
      <c r="AA184" s="368"/>
      <c r="AB184" s="368"/>
      <c r="AC184" s="368"/>
      <c r="AD184" s="368"/>
      <c r="AE184" s="368"/>
      <c r="AF184" s="368"/>
      <c r="AG184" s="368"/>
      <c r="AH184" s="368"/>
      <c r="AI184" s="368"/>
      <c r="AJ184" s="368"/>
      <c r="AK184" s="368"/>
      <c r="AL184" s="368"/>
      <c r="AM184" s="368"/>
      <c r="AN184" s="368"/>
      <c r="AO184" s="368"/>
      <c r="AP184" s="368"/>
    </row>
    <row r="185" spans="3:42">
      <c r="C185" s="357"/>
      <c r="D185" s="391"/>
      <c r="E185" s="391"/>
      <c r="F185" s="391"/>
      <c r="G185" s="366"/>
      <c r="H185" s="366"/>
      <c r="I185" s="366"/>
      <c r="J185" s="366"/>
      <c r="K185" s="366"/>
      <c r="L185" s="366"/>
      <c r="M185" s="366"/>
      <c r="N185" s="366"/>
      <c r="O185" s="366"/>
      <c r="P185" s="366"/>
      <c r="Q185" s="366"/>
      <c r="R185" s="366"/>
      <c r="S185" s="366"/>
      <c r="T185" s="366"/>
      <c r="U185" s="366"/>
      <c r="V185" s="366"/>
      <c r="W185" s="366"/>
      <c r="X185" s="366"/>
      <c r="Y185" s="366"/>
      <c r="Z185" s="366"/>
      <c r="AA185" s="366"/>
      <c r="AB185" s="366"/>
      <c r="AC185" s="366"/>
      <c r="AD185" s="366"/>
      <c r="AE185" s="366"/>
      <c r="AF185" s="366"/>
      <c r="AG185" s="366"/>
      <c r="AH185" s="366"/>
      <c r="AI185" s="366"/>
      <c r="AJ185" s="366"/>
      <c r="AK185" s="366"/>
      <c r="AL185" s="366"/>
      <c r="AM185" s="366"/>
      <c r="AN185" s="366"/>
      <c r="AO185" s="366"/>
      <c r="AP185" s="366"/>
    </row>
    <row r="186" spans="3:42">
      <c r="C186" s="252" t="s">
        <v>41</v>
      </c>
      <c r="D186" s="393"/>
      <c r="E186" s="393"/>
      <c r="F186" s="393"/>
      <c r="G186" s="369"/>
      <c r="H186" s="369"/>
      <c r="I186" s="369"/>
      <c r="J186" s="369"/>
      <c r="K186" s="369"/>
      <c r="L186" s="369"/>
      <c r="M186" s="369"/>
      <c r="N186" s="369"/>
      <c r="O186" s="369"/>
      <c r="P186" s="369"/>
      <c r="Q186" s="369"/>
      <c r="R186" s="369"/>
      <c r="S186" s="369"/>
      <c r="T186" s="369"/>
      <c r="U186" s="369"/>
      <c r="V186" s="369"/>
      <c r="W186" s="369"/>
      <c r="X186" s="369"/>
      <c r="Y186" s="369"/>
      <c r="Z186" s="369"/>
      <c r="AA186" s="369"/>
      <c r="AB186" s="369"/>
      <c r="AC186" s="369"/>
      <c r="AD186" s="369"/>
      <c r="AE186" s="369"/>
      <c r="AF186" s="369"/>
      <c r="AG186" s="369"/>
      <c r="AH186" s="369"/>
      <c r="AI186" s="369"/>
      <c r="AJ186" s="369"/>
      <c r="AK186" s="369"/>
      <c r="AL186" s="369"/>
      <c r="AM186" s="369"/>
      <c r="AN186" s="369"/>
      <c r="AO186" s="369"/>
      <c r="AP186" s="369"/>
    </row>
    <row r="187" spans="3:42">
      <c r="C187" s="56" t="s">
        <v>451</v>
      </c>
      <c r="D187" s="389">
        <v>0</v>
      </c>
      <c r="E187" s="389">
        <v>0</v>
      </c>
      <c r="F187" s="389">
        <v>-351.46798242002802</v>
      </c>
      <c r="G187" s="363">
        <v>-371.53271255001891</v>
      </c>
      <c r="H187" s="363">
        <v>-285.51094387998455</v>
      </c>
      <c r="I187" s="363">
        <v>-147.74243197994656</v>
      </c>
      <c r="J187" s="363">
        <v>-269.81321588004357</v>
      </c>
      <c r="K187" s="363">
        <v>-401.56767365001724</v>
      </c>
      <c r="L187" s="363">
        <v>-372.84293937002076</v>
      </c>
      <c r="M187" s="363">
        <v>-230.64516939001624</v>
      </c>
      <c r="N187" s="363">
        <v>-327.88063112998498</v>
      </c>
      <c r="O187" s="363">
        <v>-327.37195016999613</v>
      </c>
      <c r="P187" s="363">
        <v>-326.65965999999997</v>
      </c>
      <c r="Q187" s="363">
        <v>-432.27260679999017</v>
      </c>
      <c r="R187" s="363">
        <v>-394.95313111793075</v>
      </c>
      <c r="S187" s="363">
        <v>-315.01349328001379</v>
      </c>
      <c r="T187" s="363">
        <v>-376.50513937999494</v>
      </c>
      <c r="U187" s="363">
        <v>-324.11704176003701</v>
      </c>
      <c r="V187" s="363">
        <v>-204.08129692000512</v>
      </c>
      <c r="W187" s="363">
        <v>-58.320341130005545</v>
      </c>
      <c r="X187" s="363">
        <v>-6.1280947499762988</v>
      </c>
      <c r="Y187" s="363">
        <v>10.149757430015597</v>
      </c>
      <c r="Z187" s="363">
        <v>18.596800000000002</v>
      </c>
      <c r="AA187" s="363">
        <v>98.674790000000002</v>
      </c>
      <c r="AB187" s="363">
        <v>112.6572</v>
      </c>
      <c r="AC187" s="363">
        <v>84.83564326998021</v>
      </c>
      <c r="AD187" s="363">
        <v>6.098470040007669</v>
      </c>
      <c r="AE187" s="363">
        <v>-98</v>
      </c>
      <c r="AF187" s="363">
        <v>-36</v>
      </c>
      <c r="AG187" s="363">
        <v>-56.450983809999997</v>
      </c>
      <c r="AH187" s="363">
        <v>-466.53827138999998</v>
      </c>
      <c r="AI187" s="363">
        <v>-47</v>
      </c>
      <c r="AJ187" s="363">
        <v>-7.964430960005302</v>
      </c>
      <c r="AK187" s="363">
        <v>673.37467349000508</v>
      </c>
      <c r="AL187" s="363">
        <v>26</v>
      </c>
      <c r="AM187" s="363">
        <v>75</v>
      </c>
      <c r="AN187" s="363">
        <v>610.5</v>
      </c>
      <c r="AO187" s="363">
        <v>608</v>
      </c>
      <c r="AP187" s="363">
        <v>773.95</v>
      </c>
    </row>
    <row r="188" spans="3:42">
      <c r="C188" s="56" t="s">
        <v>452</v>
      </c>
      <c r="D188" s="389">
        <v>0</v>
      </c>
      <c r="E188" s="389">
        <v>0</v>
      </c>
      <c r="F188" s="389">
        <v>-2.9493099999854167E-2</v>
      </c>
      <c r="G188" s="363">
        <v>-3.1082920000017111E-2</v>
      </c>
      <c r="H188" s="363">
        <v>-9.1080610000290108E-2</v>
      </c>
      <c r="I188" s="363">
        <v>-5.6059068299998671</v>
      </c>
      <c r="J188" s="363">
        <v>-0.18686505999994552</v>
      </c>
      <c r="K188" s="363">
        <v>-0.18510313000001588</v>
      </c>
      <c r="L188" s="363">
        <v>-0.16678573999979562</v>
      </c>
      <c r="M188" s="363">
        <v>-0.56082276000006459</v>
      </c>
      <c r="N188" s="363">
        <v>-0.56497741999999107</v>
      </c>
      <c r="O188" s="363">
        <v>-0.37860041999999794</v>
      </c>
      <c r="P188" s="363">
        <v>-0.42541000000000001</v>
      </c>
      <c r="Q188" s="363">
        <v>-0.43423162000010507</v>
      </c>
      <c r="R188" s="363">
        <v>-0.422472189999894</v>
      </c>
      <c r="S188" s="363">
        <v>-0.68118244999999433</v>
      </c>
      <c r="T188" s="363">
        <v>-0.71516123000003518</v>
      </c>
      <c r="U188" s="363">
        <v>-0.77241875999999365</v>
      </c>
      <c r="V188" s="363">
        <v>-0.59666481999994403</v>
      </c>
      <c r="W188" s="363">
        <v>-0.66205612999993946</v>
      </c>
      <c r="X188" s="363">
        <v>-4.2216957400000297</v>
      </c>
      <c r="Y188" s="363">
        <v>-0.79362626999994745</v>
      </c>
      <c r="Z188" s="363">
        <v>-4.04068</v>
      </c>
      <c r="AA188" s="363">
        <v>-0.48986000000000002</v>
      </c>
      <c r="AB188" s="363">
        <v>-0.49</v>
      </c>
      <c r="AC188" s="363">
        <v>-0.48500000000001364</v>
      </c>
      <c r="AD188" s="363">
        <v>-0.48296924000004537</v>
      </c>
      <c r="AE188" s="363">
        <v>0</v>
      </c>
      <c r="AF188" s="363">
        <v>0</v>
      </c>
      <c r="AG188" s="363">
        <v>-0.46845566999999999</v>
      </c>
      <c r="AH188" s="363">
        <v>46.184558320000001</v>
      </c>
      <c r="AI188" s="363">
        <v>0</v>
      </c>
      <c r="AJ188" s="363">
        <v>-3.5664109999956395E-2</v>
      </c>
      <c r="AK188" s="363">
        <v>9.6910469999954785E-2</v>
      </c>
      <c r="AL188" s="363">
        <v>-1</v>
      </c>
      <c r="AM188" s="363">
        <v>0</v>
      </c>
      <c r="AN188" s="363">
        <v>0</v>
      </c>
      <c r="AO188" s="363">
        <v>0</v>
      </c>
      <c r="AP188" s="363">
        <v>0</v>
      </c>
    </row>
    <row r="189" spans="3:42">
      <c r="C189" s="31" t="s">
        <v>369</v>
      </c>
      <c r="D189" s="390">
        <v>0</v>
      </c>
      <c r="E189" s="390">
        <v>0</v>
      </c>
      <c r="F189" s="390">
        <v>48481.431111860002</v>
      </c>
      <c r="G189" s="363">
        <v>46967.079985570002</v>
      </c>
      <c r="H189" s="363">
        <v>49019.495508069995</v>
      </c>
      <c r="I189" s="363">
        <v>47142.475078640018</v>
      </c>
      <c r="J189" s="363">
        <v>53806.149583089995</v>
      </c>
      <c r="K189" s="363">
        <v>47761.116657259998</v>
      </c>
      <c r="L189" s="363">
        <v>47255.275236229994</v>
      </c>
      <c r="M189" s="363">
        <v>43109.708818269995</v>
      </c>
      <c r="N189" s="363">
        <v>48492.32815120001</v>
      </c>
      <c r="O189" s="363">
        <v>40896.781412659999</v>
      </c>
      <c r="P189" s="363">
        <v>38528.610119999998</v>
      </c>
      <c r="Q189" s="363">
        <v>37853.38197925999</v>
      </c>
      <c r="R189" s="363">
        <v>40527.627964480002</v>
      </c>
      <c r="S189" s="363">
        <v>35840.707492469999</v>
      </c>
      <c r="T189" s="363">
        <v>36142.625645629996</v>
      </c>
      <c r="U189" s="363">
        <v>35988.220053310004</v>
      </c>
      <c r="V189" s="363">
        <v>32070.934659969997</v>
      </c>
      <c r="W189" s="363">
        <v>30690.139410860007</v>
      </c>
      <c r="X189" s="363">
        <v>31332.21532909001</v>
      </c>
      <c r="Y189" s="363">
        <v>33438.128320110001</v>
      </c>
      <c r="Z189" s="363">
        <v>32650.649170000001</v>
      </c>
      <c r="AA189" s="363">
        <v>29231.454089999999</v>
      </c>
      <c r="AB189" s="363">
        <v>31739.7556</v>
      </c>
      <c r="AC189" s="363">
        <v>31423.867999999995</v>
      </c>
      <c r="AD189" s="363">
        <v>30779.568123509998</v>
      </c>
      <c r="AE189" s="363">
        <v>24246</v>
      </c>
      <c r="AF189" s="363">
        <v>28917</v>
      </c>
      <c r="AG189" s="363">
        <v>25799.209443259999</v>
      </c>
      <c r="AH189" s="363">
        <v>24562.28576368</v>
      </c>
      <c r="AI189" s="363">
        <v>21029</v>
      </c>
      <c r="AJ189" s="363">
        <v>19800</v>
      </c>
      <c r="AK189" s="363">
        <v>19690.384616540003</v>
      </c>
      <c r="AL189" s="363">
        <v>18073.400000000001</v>
      </c>
      <c r="AM189" s="363">
        <v>15808</v>
      </c>
      <c r="AN189" s="363">
        <v>15674</v>
      </c>
      <c r="AO189" s="363">
        <v>17069.21770362003</v>
      </c>
      <c r="AP189" s="363">
        <v>15664.029999999999</v>
      </c>
    </row>
    <row r="190" spans="3:42">
      <c r="C190" s="589" t="s">
        <v>453</v>
      </c>
      <c r="D190" s="603">
        <v>0</v>
      </c>
      <c r="E190" s="603">
        <v>0</v>
      </c>
      <c r="F190" s="603">
        <v>48129.933636339971</v>
      </c>
      <c r="G190" s="604">
        <v>46595.516190099981</v>
      </c>
      <c r="H190" s="604">
        <v>48733.89348358001</v>
      </c>
      <c r="I190" s="604">
        <v>46989.12673983007</v>
      </c>
      <c r="J190" s="604">
        <v>53536.14950214995</v>
      </c>
      <c r="K190" s="604">
        <v>47359.363880479978</v>
      </c>
      <c r="L190" s="604">
        <v>46882.265511119971</v>
      </c>
      <c r="M190" s="604">
        <v>42878.502826119977</v>
      </c>
      <c r="N190" s="604">
        <v>48163.882542650026</v>
      </c>
      <c r="O190" s="604">
        <v>40569.030862070002</v>
      </c>
      <c r="P190" s="604">
        <v>38201.525049999997</v>
      </c>
      <c r="Q190" s="604">
        <v>37420.675140840001</v>
      </c>
      <c r="R190" s="604">
        <v>40132.252361172068</v>
      </c>
      <c r="S190" s="604">
        <v>35525.012816739989</v>
      </c>
      <c r="T190" s="604">
        <v>35765.405345020001</v>
      </c>
      <c r="U190" s="604">
        <v>35663.330592789964</v>
      </c>
      <c r="V190" s="604">
        <v>31866.25669822999</v>
      </c>
      <c r="W190" s="604">
        <v>30631.157013600001</v>
      </c>
      <c r="X190" s="604">
        <v>31321.865538600032</v>
      </c>
      <c r="Y190" s="604">
        <v>33447.484451270015</v>
      </c>
      <c r="Z190" s="604">
        <v>32665.205290000002</v>
      </c>
      <c r="AA190" s="604">
        <v>29329.639019999999</v>
      </c>
      <c r="AB190" s="604">
        <v>31851.9228</v>
      </c>
      <c r="AC190" s="604">
        <v>31508.218643269975</v>
      </c>
      <c r="AD190" s="604">
        <v>30785.183624310004</v>
      </c>
      <c r="AE190" s="604">
        <v>24148</v>
      </c>
      <c r="AF190" s="604">
        <v>28881</v>
      </c>
      <c r="AG190" s="604">
        <v>25742.290003779999</v>
      </c>
      <c r="AH190" s="604">
        <v>24141.932050610001</v>
      </c>
      <c r="AI190" s="604">
        <v>20982</v>
      </c>
      <c r="AJ190" s="604">
        <v>19791.999904929995</v>
      </c>
      <c r="AK190" s="604">
        <v>20363.856200500009</v>
      </c>
      <c r="AL190" s="604">
        <v>18098.400000000001</v>
      </c>
      <c r="AM190" s="604">
        <v>15883</v>
      </c>
      <c r="AN190" s="604">
        <v>16285</v>
      </c>
      <c r="AO190" s="604">
        <v>17677.21770362003</v>
      </c>
      <c r="AP190" s="604">
        <v>16437.98</v>
      </c>
    </row>
    <row r="191" spans="3:42">
      <c r="C191" s="25"/>
      <c r="D191" s="393"/>
      <c r="E191" s="393"/>
      <c r="F191" s="393"/>
      <c r="G191" s="369"/>
      <c r="H191" s="369"/>
      <c r="I191" s="369"/>
      <c r="J191" s="369"/>
      <c r="K191" s="369"/>
      <c r="L191" s="369"/>
      <c r="M191" s="369"/>
      <c r="N191" s="369"/>
      <c r="O191" s="369"/>
      <c r="P191" s="369"/>
      <c r="Q191" s="369"/>
      <c r="R191" s="369"/>
      <c r="S191" s="369"/>
      <c r="T191" s="369"/>
      <c r="U191" s="369"/>
      <c r="V191" s="369"/>
      <c r="W191" s="369"/>
      <c r="X191" s="369"/>
      <c r="Y191" s="369"/>
      <c r="Z191" s="369"/>
      <c r="AA191" s="369"/>
      <c r="AB191" s="369"/>
      <c r="AC191" s="369"/>
      <c r="AD191" s="369"/>
      <c r="AE191" s="369"/>
      <c r="AF191" s="369"/>
      <c r="AG191" s="369"/>
      <c r="AH191" s="369"/>
      <c r="AI191" s="369"/>
      <c r="AJ191" s="369"/>
      <c r="AK191" s="369"/>
      <c r="AL191" s="369"/>
      <c r="AM191" s="369"/>
      <c r="AN191" s="369"/>
      <c r="AO191" s="369"/>
      <c r="AP191" s="369"/>
    </row>
    <row r="192" spans="3:42">
      <c r="C192" s="56" t="s">
        <v>239</v>
      </c>
      <c r="D192" s="389">
        <v>0</v>
      </c>
      <c r="E192" s="389">
        <v>0</v>
      </c>
      <c r="F192" s="389">
        <v>78.664382000046317</v>
      </c>
      <c r="G192" s="363">
        <v>49.194033720006701</v>
      </c>
      <c r="H192" s="363">
        <v>739.03085824998561</v>
      </c>
      <c r="I192" s="363">
        <v>3879.0481002599408</v>
      </c>
      <c r="J192" s="363">
        <v>3863.239715689997</v>
      </c>
      <c r="K192" s="363">
        <v>3819.1566908300301</v>
      </c>
      <c r="L192" s="363">
        <v>3859.4125542499969</v>
      </c>
      <c r="M192" s="363">
        <v>3877.304230099995</v>
      </c>
      <c r="N192" s="363">
        <v>3889.5600690400024</v>
      </c>
      <c r="O192" s="363">
        <v>3098.2613352800108</v>
      </c>
      <c r="P192" s="363">
        <v>2047.4428</v>
      </c>
      <c r="Q192" s="363">
        <v>34.872015669971006</v>
      </c>
      <c r="R192" s="363">
        <v>25.744296310003847</v>
      </c>
      <c r="S192" s="363">
        <v>20.350402279989794</v>
      </c>
      <c r="T192" s="363">
        <v>54.079308419968584</v>
      </c>
      <c r="U192" s="363">
        <v>78.593045439978596</v>
      </c>
      <c r="V192" s="363">
        <v>65.169557329994859</v>
      </c>
      <c r="W192" s="363">
        <v>32.344287110012374</v>
      </c>
      <c r="X192" s="363">
        <v>47.127163570009202</v>
      </c>
      <c r="Y192" s="363">
        <v>11.5368784000008</v>
      </c>
      <c r="Z192" s="363">
        <v>15.5746</v>
      </c>
      <c r="AA192" s="363">
        <v>49.838999999999999</v>
      </c>
      <c r="AB192" s="363">
        <v>39.937399999999997</v>
      </c>
      <c r="AC192" s="363">
        <v>47.452201770007377</v>
      </c>
      <c r="AD192" s="363">
        <v>51.96608505002223</v>
      </c>
      <c r="AE192" s="363">
        <v>43.503973990009399</v>
      </c>
      <c r="AF192" s="363">
        <v>46</v>
      </c>
      <c r="AG192" s="363">
        <v>31.217326660000001</v>
      </c>
      <c r="AH192" s="363">
        <v>53.701821469999999</v>
      </c>
      <c r="AI192" s="363">
        <v>36</v>
      </c>
      <c r="AJ192" s="363">
        <v>58.301230590001069</v>
      </c>
      <c r="AK192" s="363">
        <v>74.172830290001002</v>
      </c>
      <c r="AL192" s="363">
        <v>97.4</v>
      </c>
      <c r="AM192" s="363">
        <v>81</v>
      </c>
      <c r="AN192" s="363">
        <v>7794</v>
      </c>
      <c r="AO192" s="363">
        <v>7527</v>
      </c>
      <c r="AP192" s="363">
        <v>761.05</v>
      </c>
    </row>
    <row r="193" spans="1:42">
      <c r="C193" s="335" t="s">
        <v>454</v>
      </c>
      <c r="D193" s="389">
        <v>0</v>
      </c>
      <c r="E193" s="389">
        <v>0</v>
      </c>
      <c r="F193" s="389">
        <v>48051.265825850023</v>
      </c>
      <c r="G193" s="365">
        <v>46546.318727890015</v>
      </c>
      <c r="H193" s="365">
        <v>47994.858185379999</v>
      </c>
      <c r="I193" s="365">
        <v>43110.060035809991</v>
      </c>
      <c r="J193" s="365">
        <v>49672.891182660009</v>
      </c>
      <c r="K193" s="365">
        <v>43540.189007899986</v>
      </c>
      <c r="L193" s="365">
        <v>43022.853516929965</v>
      </c>
      <c r="M193" s="365">
        <v>39001.199156079994</v>
      </c>
      <c r="N193" s="365">
        <v>44458.815750899987</v>
      </c>
      <c r="O193" s="365">
        <v>37471.714861849985</v>
      </c>
      <c r="P193" s="365">
        <v>36154.081899999997</v>
      </c>
      <c r="Q193" s="365">
        <v>37385.802735779995</v>
      </c>
      <c r="R193" s="365">
        <v>40106.653289500005</v>
      </c>
      <c r="S193" s="365">
        <v>35504.66202507</v>
      </c>
      <c r="T193" s="365">
        <v>35711.325665120014</v>
      </c>
      <c r="U193" s="365">
        <v>35584.73715796</v>
      </c>
      <c r="V193" s="365">
        <v>31801.086751740004</v>
      </c>
      <c r="W193" s="365">
        <v>30598.812336970019</v>
      </c>
      <c r="X193" s="365">
        <v>31274.854839519998</v>
      </c>
      <c r="Y193" s="365">
        <v>33435.947183709999</v>
      </c>
      <c r="Z193" s="365">
        <v>32649.630300000001</v>
      </c>
      <c r="AA193" s="365">
        <v>29279.799599999998</v>
      </c>
      <c r="AB193" s="365">
        <v>31811.985399999998</v>
      </c>
      <c r="AC193" s="365">
        <v>31460.797065610001</v>
      </c>
      <c r="AD193" s="365">
        <v>30733.22518007</v>
      </c>
      <c r="AE193" s="365">
        <v>24104.702256029985</v>
      </c>
      <c r="AF193" s="365">
        <v>28834</v>
      </c>
      <c r="AG193" s="365">
        <v>25710.072210120001</v>
      </c>
      <c r="AH193" s="365">
        <v>24088.14275427</v>
      </c>
      <c r="AI193" s="365">
        <v>20946</v>
      </c>
      <c r="AJ193" s="365">
        <v>19734</v>
      </c>
      <c r="AK193" s="365">
        <v>20289.775489529999</v>
      </c>
      <c r="AL193" s="365">
        <v>18001</v>
      </c>
      <c r="AM193" s="365">
        <v>15802</v>
      </c>
      <c r="AN193" s="365">
        <v>8491</v>
      </c>
      <c r="AO193" s="365">
        <v>11650</v>
      </c>
      <c r="AP193" s="365">
        <v>15676.95</v>
      </c>
    </row>
    <row r="194" spans="1:42">
      <c r="C194" s="61" t="s">
        <v>455</v>
      </c>
      <c r="D194" s="603">
        <v>0</v>
      </c>
      <c r="E194" s="603">
        <v>0</v>
      </c>
      <c r="F194" s="603">
        <v>48129.93020785007</v>
      </c>
      <c r="G194" s="604">
        <v>46595.512761610022</v>
      </c>
      <c r="H194" s="604">
        <v>48733.889043629984</v>
      </c>
      <c r="I194" s="604">
        <v>46989.108136069932</v>
      </c>
      <c r="J194" s="604">
        <v>53536.130898350006</v>
      </c>
      <c r="K194" s="604">
        <v>47359.345698730016</v>
      </c>
      <c r="L194" s="604">
        <v>46882.266071179962</v>
      </c>
      <c r="M194" s="604">
        <v>42878.503386179989</v>
      </c>
      <c r="N194" s="604">
        <v>48348.375819939989</v>
      </c>
      <c r="O194" s="604">
        <v>40569.976197129996</v>
      </c>
      <c r="P194" s="604">
        <v>38201.524699999994</v>
      </c>
      <c r="Q194" s="604">
        <v>37420.674751449966</v>
      </c>
      <c r="R194" s="604">
        <v>40132.397585810009</v>
      </c>
      <c r="S194" s="604">
        <v>35525.01242734999</v>
      </c>
      <c r="T194" s="604">
        <v>35765.404973539982</v>
      </c>
      <c r="U194" s="604">
        <v>35663.330203399979</v>
      </c>
      <c r="V194" s="604">
        <v>31866.256309069999</v>
      </c>
      <c r="W194" s="604">
        <v>30631.156624080031</v>
      </c>
      <c r="X194" s="604">
        <v>31321.982003090008</v>
      </c>
      <c r="Y194" s="604">
        <v>33447.484062110001</v>
      </c>
      <c r="Z194" s="604">
        <v>32665.204900000001</v>
      </c>
      <c r="AA194" s="604">
        <v>29329.638599999998</v>
      </c>
      <c r="AB194" s="604">
        <v>31851.922799999997</v>
      </c>
      <c r="AC194" s="604">
        <v>31508.249267380008</v>
      </c>
      <c r="AD194" s="604">
        <v>30785.191265120022</v>
      </c>
      <c r="AE194" s="604">
        <v>24148.206230019994</v>
      </c>
      <c r="AF194" s="604">
        <v>28881</v>
      </c>
      <c r="AG194" s="604">
        <v>25741.289536780001</v>
      </c>
      <c r="AH194" s="604">
        <v>24141.84457574</v>
      </c>
      <c r="AI194" s="604">
        <v>20982</v>
      </c>
      <c r="AJ194" s="604">
        <v>19792.301230590001</v>
      </c>
      <c r="AK194" s="604">
        <v>20363.94831982</v>
      </c>
      <c r="AL194" s="604">
        <v>18098.400000000001</v>
      </c>
      <c r="AM194" s="604">
        <v>15883</v>
      </c>
      <c r="AN194" s="604">
        <v>16285</v>
      </c>
      <c r="AO194" s="604">
        <v>19177</v>
      </c>
      <c r="AP194" s="604">
        <v>16438</v>
      </c>
    </row>
    <row r="195" spans="1:42">
      <c r="A195" s="356"/>
      <c r="B195" s="356"/>
      <c r="C195" s="356"/>
      <c r="D195" s="350"/>
      <c r="E195" s="350"/>
      <c r="F195" s="350"/>
      <c r="G195" s="349"/>
      <c r="H195" s="349"/>
      <c r="I195" s="349"/>
      <c r="J195" s="349"/>
      <c r="K195" s="349"/>
      <c r="L195" s="349"/>
      <c r="M195" s="349"/>
      <c r="N195" s="349"/>
      <c r="O195" s="349"/>
      <c r="P195" s="349"/>
      <c r="Q195" s="349"/>
      <c r="R195" s="349"/>
      <c r="S195" s="349"/>
      <c r="T195" s="349"/>
      <c r="U195" s="349"/>
      <c r="V195" s="349"/>
      <c r="W195" s="349"/>
      <c r="X195" s="356"/>
      <c r="Y195" s="356"/>
      <c r="Z195" s="350"/>
    </row>
    <row r="196" spans="1:42" ht="14.25">
      <c r="A196" s="382"/>
      <c r="B196" s="382"/>
      <c r="D196" s="350"/>
      <c r="E196" s="350"/>
      <c r="F196" s="350"/>
      <c r="G196" s="350"/>
      <c r="H196" s="350"/>
      <c r="I196" s="350"/>
      <c r="J196" s="350"/>
      <c r="K196" s="350"/>
      <c r="L196" s="350"/>
      <c r="M196" s="350"/>
      <c r="N196" s="350"/>
      <c r="O196" s="350"/>
      <c r="P196" s="350"/>
      <c r="Q196" s="350"/>
      <c r="R196" s="350"/>
      <c r="S196" s="350"/>
      <c r="T196" s="350"/>
      <c r="U196" s="350"/>
      <c r="V196" s="350"/>
      <c r="W196" s="350"/>
      <c r="X196" s="356"/>
      <c r="Y196" s="356"/>
      <c r="Z196" s="350"/>
    </row>
    <row r="197" spans="1:42" s="92" customFormat="1">
      <c r="C197" s="394" t="s">
        <v>470</v>
      </c>
      <c r="D197" s="387">
        <v>46387</v>
      </c>
      <c r="E197" s="387">
        <v>46295</v>
      </c>
      <c r="F197" s="387">
        <v>46203</v>
      </c>
      <c r="G197" s="484">
        <v>46112</v>
      </c>
      <c r="H197" s="484">
        <v>46022</v>
      </c>
      <c r="I197" s="484">
        <v>45930</v>
      </c>
      <c r="J197" s="484">
        <v>45838</v>
      </c>
      <c r="K197" s="484">
        <v>45747</v>
      </c>
      <c r="L197" s="484">
        <v>45657</v>
      </c>
      <c r="M197" s="484">
        <v>45565</v>
      </c>
      <c r="N197" s="484">
        <v>45473</v>
      </c>
      <c r="O197" s="484">
        <v>45382</v>
      </c>
      <c r="P197" s="484">
        <v>45291</v>
      </c>
      <c r="Q197" s="484">
        <v>45199</v>
      </c>
      <c r="R197" s="484">
        <v>45107</v>
      </c>
      <c r="S197" s="484">
        <v>44926</v>
      </c>
      <c r="T197" s="484">
        <v>44834</v>
      </c>
      <c r="U197" s="484">
        <v>44742</v>
      </c>
      <c r="V197" s="484">
        <v>44651</v>
      </c>
      <c r="W197" s="484">
        <v>44561</v>
      </c>
      <c r="X197" s="484">
        <v>44469</v>
      </c>
      <c r="Y197" s="484">
        <v>44377</v>
      </c>
      <c r="Z197" s="484">
        <v>44286</v>
      </c>
      <c r="AA197" s="484">
        <v>44196</v>
      </c>
      <c r="AB197" s="484">
        <v>44104</v>
      </c>
      <c r="AC197" s="484">
        <v>44012</v>
      </c>
      <c r="AD197" s="484">
        <v>43921</v>
      </c>
      <c r="AE197" s="484">
        <v>43830</v>
      </c>
      <c r="AF197" s="484">
        <v>43738</v>
      </c>
      <c r="AG197" s="484">
        <v>43646</v>
      </c>
      <c r="AH197" s="484">
        <v>43555</v>
      </c>
      <c r="AI197" s="484">
        <v>43465</v>
      </c>
      <c r="AJ197" s="484">
        <v>43373</v>
      </c>
      <c r="AK197" s="484">
        <v>43281</v>
      </c>
      <c r="AL197" s="484">
        <v>43190</v>
      </c>
      <c r="AM197" s="484">
        <v>43100</v>
      </c>
      <c r="AN197" s="484">
        <v>43008</v>
      </c>
      <c r="AO197" s="484">
        <v>42916</v>
      </c>
      <c r="AP197" s="484">
        <v>42825</v>
      </c>
    </row>
    <row r="198" spans="1:42">
      <c r="C198" s="252" t="s">
        <v>445</v>
      </c>
      <c r="D198" s="388"/>
      <c r="E198" s="388"/>
      <c r="F198" s="388"/>
      <c r="G198" s="361"/>
      <c r="H198" s="361"/>
      <c r="I198" s="361"/>
      <c r="J198" s="361"/>
      <c r="K198" s="361"/>
      <c r="L198" s="361"/>
      <c r="M198" s="361"/>
      <c r="N198" s="361"/>
      <c r="O198" s="361"/>
      <c r="P198" s="361"/>
      <c r="Q198" s="361"/>
      <c r="R198" s="361"/>
      <c r="S198" s="361"/>
      <c r="T198" s="361"/>
      <c r="U198" s="361"/>
      <c r="V198" s="361"/>
      <c r="W198" s="361"/>
      <c r="X198" s="361"/>
      <c r="Y198" s="361"/>
      <c r="Z198" s="361"/>
      <c r="AA198" s="361"/>
      <c r="AB198" s="361"/>
      <c r="AC198" s="361"/>
      <c r="AD198" s="361"/>
      <c r="AE198" s="361"/>
      <c r="AF198" s="361"/>
      <c r="AG198" s="361"/>
      <c r="AH198" s="361"/>
      <c r="AI198" s="361"/>
      <c r="AJ198" s="361"/>
      <c r="AK198" s="361"/>
      <c r="AL198" s="361"/>
      <c r="AM198" s="361"/>
      <c r="AN198" s="361"/>
      <c r="AO198" s="361"/>
      <c r="AP198" s="361"/>
    </row>
    <row r="199" spans="1:42">
      <c r="C199" s="29" t="s">
        <v>313</v>
      </c>
      <c r="D199" s="389">
        <v>0</v>
      </c>
      <c r="E199" s="389">
        <v>0</v>
      </c>
      <c r="F199" s="389">
        <v>2214.3151899799986</v>
      </c>
      <c r="G199" s="362">
        <v>1118.1716890200005</v>
      </c>
      <c r="H199" s="362">
        <v>4711.1925564500007</v>
      </c>
      <c r="I199" s="362">
        <v>3525.4235011300002</v>
      </c>
      <c r="J199" s="362">
        <v>2331.9881410499993</v>
      </c>
      <c r="K199" s="362">
        <v>1172.5411668499996</v>
      </c>
      <c r="L199" s="362">
        <v>4213.38706525</v>
      </c>
      <c r="M199" s="362">
        <v>3034.1468706199994</v>
      </c>
      <c r="N199" s="362">
        <v>2012.6797272300003</v>
      </c>
      <c r="O199" s="362">
        <v>1004.4198005400001</v>
      </c>
      <c r="P199" s="362">
        <v>3655.2702399999998</v>
      </c>
      <c r="Q199" s="362">
        <v>2650.6387289799986</v>
      </c>
      <c r="R199" s="362">
        <v>1709.6182800299994</v>
      </c>
      <c r="S199" s="362">
        <v>2692.5452329300006</v>
      </c>
      <c r="T199" s="362">
        <v>1903.2773526899994</v>
      </c>
      <c r="U199" s="362">
        <v>1218.8423893099998</v>
      </c>
      <c r="V199" s="362">
        <v>593.8600169399997</v>
      </c>
      <c r="W199" s="362">
        <v>2201.7838988499989</v>
      </c>
      <c r="X199" s="362">
        <v>1628.4080707199996</v>
      </c>
      <c r="Y199" s="362">
        <v>1076.7835948199997</v>
      </c>
      <c r="Z199" s="362">
        <v>534.88564999999994</v>
      </c>
      <c r="AA199" s="362">
        <v>2177.48999</v>
      </c>
      <c r="AB199" s="362">
        <v>1628.3518699999997</v>
      </c>
      <c r="AC199" s="362">
        <v>1092.5655149899999</v>
      </c>
      <c r="AD199" s="362">
        <v>594.46852167999941</v>
      </c>
      <c r="AE199" s="362">
        <v>2166.0321506699961</v>
      </c>
      <c r="AF199" s="362">
        <v>1582</v>
      </c>
      <c r="AG199" s="362">
        <v>1027.4127415699998</v>
      </c>
      <c r="AH199" s="362">
        <v>507.83228455</v>
      </c>
      <c r="AI199" s="362">
        <v>2074.28742074</v>
      </c>
      <c r="AJ199" s="362">
        <v>1529.9682483500001</v>
      </c>
      <c r="AK199" s="362">
        <v>1006.1024146400001</v>
      </c>
      <c r="AL199" s="362">
        <v>494.61824254999902</v>
      </c>
      <c r="AM199" s="362">
        <v>1955.5776209999999</v>
      </c>
      <c r="AN199" s="362">
        <v>1453.97550961</v>
      </c>
      <c r="AO199" s="362">
        <v>955.93078700000001</v>
      </c>
      <c r="AP199" s="362">
        <v>464.75181000000003</v>
      </c>
    </row>
    <row r="200" spans="1:42">
      <c r="C200" s="29" t="s">
        <v>446</v>
      </c>
      <c r="D200" s="389">
        <v>0</v>
      </c>
      <c r="E200" s="389">
        <v>0</v>
      </c>
      <c r="F200" s="389">
        <v>967.08898010000007</v>
      </c>
      <c r="G200" s="362">
        <v>475.76258798999999</v>
      </c>
      <c r="H200" s="362">
        <v>2155.0440246400003</v>
      </c>
      <c r="I200" s="362">
        <v>1484.29971611</v>
      </c>
      <c r="J200" s="362">
        <v>976.17317776999994</v>
      </c>
      <c r="K200" s="362">
        <v>456.87999558999991</v>
      </c>
      <c r="L200" s="362">
        <v>1690.4500909699998</v>
      </c>
      <c r="M200" s="362">
        <v>1248.57342296</v>
      </c>
      <c r="N200" s="362">
        <v>815.31100799000023</v>
      </c>
      <c r="O200" s="362">
        <v>369.56568570999991</v>
      </c>
      <c r="P200" s="362">
        <v>1455.0497699999999</v>
      </c>
      <c r="Q200" s="362">
        <v>1135.7296777499998</v>
      </c>
      <c r="R200" s="362">
        <v>777.36300821999976</v>
      </c>
      <c r="S200" s="362">
        <v>1587.8558368599997</v>
      </c>
      <c r="T200" s="362">
        <v>1217.7992829499999</v>
      </c>
      <c r="U200" s="362">
        <v>823.06666552000013</v>
      </c>
      <c r="V200" s="362">
        <v>387.73858123000008</v>
      </c>
      <c r="W200" s="362">
        <v>1621.7427973899996</v>
      </c>
      <c r="X200" s="362">
        <v>1207.8621227400001</v>
      </c>
      <c r="Y200" s="362">
        <v>794.20537206000017</v>
      </c>
      <c r="Z200" s="362">
        <v>378.58854000000002</v>
      </c>
      <c r="AA200" s="362">
        <v>1441.2245500000001</v>
      </c>
      <c r="AB200" s="362">
        <v>1035.1619000000001</v>
      </c>
      <c r="AC200" s="362">
        <v>643.02531375000035</v>
      </c>
      <c r="AD200" s="362">
        <v>342.73274682999994</v>
      </c>
      <c r="AE200" s="362">
        <v>1387.8194031200001</v>
      </c>
      <c r="AF200" s="362">
        <v>1055</v>
      </c>
      <c r="AG200" s="362">
        <v>704.95336902999998</v>
      </c>
      <c r="AH200" s="362">
        <v>340.54984632999992</v>
      </c>
      <c r="AI200" s="362">
        <v>1286.0035018700012</v>
      </c>
      <c r="AJ200" s="362">
        <v>972.83915886</v>
      </c>
      <c r="AK200" s="362">
        <v>657.20213145999992</v>
      </c>
      <c r="AL200" s="362">
        <v>323.11089330999965</v>
      </c>
      <c r="AM200" s="362">
        <v>1263.4467690000001</v>
      </c>
      <c r="AN200" s="362">
        <v>949.21517729000004</v>
      </c>
      <c r="AO200" s="362">
        <v>623.86206400000003</v>
      </c>
      <c r="AP200" s="362">
        <v>307.502453</v>
      </c>
    </row>
    <row r="201" spans="1:42">
      <c r="C201" s="29" t="s">
        <v>321</v>
      </c>
      <c r="D201" s="389">
        <v>0</v>
      </c>
      <c r="E201" s="389">
        <v>0</v>
      </c>
      <c r="F201" s="389">
        <v>431.01151602000004</v>
      </c>
      <c r="G201" s="362">
        <v>103.67598229000008</v>
      </c>
      <c r="H201" s="362">
        <v>787.76106848999996</v>
      </c>
      <c r="I201" s="362">
        <v>599.64324556999975</v>
      </c>
      <c r="J201" s="362">
        <v>347.83635938000026</v>
      </c>
      <c r="K201" s="362">
        <v>100.00544966</v>
      </c>
      <c r="L201" s="362">
        <v>1042.4619632600006</v>
      </c>
      <c r="M201" s="362">
        <v>902.08298987000046</v>
      </c>
      <c r="N201" s="362">
        <v>371.94705092000032</v>
      </c>
      <c r="O201" s="362">
        <v>230.0852189199999</v>
      </c>
      <c r="P201" s="362">
        <v>232.85388999999998</v>
      </c>
      <c r="Q201" s="362">
        <v>155.82652678999989</v>
      </c>
      <c r="R201" s="362">
        <v>218.89997025999998</v>
      </c>
      <c r="S201" s="362">
        <v>162.31869026000038</v>
      </c>
      <c r="T201" s="362">
        <v>-9.9769555599991619</v>
      </c>
      <c r="U201" s="362">
        <v>-20.065181089999683</v>
      </c>
      <c r="V201" s="362">
        <v>99.713516310000244</v>
      </c>
      <c r="W201" s="362">
        <v>599.46852965000039</v>
      </c>
      <c r="X201" s="362">
        <v>486.65274516000022</v>
      </c>
      <c r="Y201" s="362">
        <v>289.0380622900002</v>
      </c>
      <c r="Z201" s="362">
        <v>107.60424</v>
      </c>
      <c r="AA201" s="362">
        <v>545.0489</v>
      </c>
      <c r="AB201" s="362">
        <v>398.55045000000001</v>
      </c>
      <c r="AC201" s="362">
        <v>265.31221411000001</v>
      </c>
      <c r="AD201" s="362">
        <v>-48.399827859999867</v>
      </c>
      <c r="AE201" s="362">
        <v>735.04</v>
      </c>
      <c r="AF201" s="362">
        <v>724</v>
      </c>
      <c r="AG201" s="362">
        <v>620.673</v>
      </c>
      <c r="AH201" s="362">
        <v>422.65</v>
      </c>
      <c r="AI201" s="362">
        <v>290.95</v>
      </c>
      <c r="AJ201" s="362">
        <v>284.300003</v>
      </c>
      <c r="AK201" s="362">
        <v>194.39858389000031</v>
      </c>
      <c r="AL201" s="362">
        <v>45.000300000000003</v>
      </c>
      <c r="AM201" s="362">
        <v>277.42163299999999</v>
      </c>
      <c r="AN201" s="362">
        <v>134</v>
      </c>
      <c r="AO201" s="362">
        <v>34.084324000000002</v>
      </c>
      <c r="AP201" s="362">
        <v>-0.17289499999999958</v>
      </c>
    </row>
    <row r="202" spans="1:42">
      <c r="C202" s="52" t="s">
        <v>213</v>
      </c>
      <c r="D202" s="390">
        <v>0</v>
      </c>
      <c r="E202" s="390">
        <v>0</v>
      </c>
      <c r="F202" s="390">
        <v>1612.63538825</v>
      </c>
      <c r="G202" s="364">
        <v>829.24808682999992</v>
      </c>
      <c r="H202" s="364">
        <v>3074.1664717299996</v>
      </c>
      <c r="I202" s="364">
        <v>2231.7946889200002</v>
      </c>
      <c r="J202" s="364">
        <v>1505.2587414699997</v>
      </c>
      <c r="K202" s="364">
        <v>719.86424008999995</v>
      </c>
      <c r="L202" s="364">
        <v>2595.0869275800001</v>
      </c>
      <c r="M202" s="364">
        <v>1831.3351810699999</v>
      </c>
      <c r="N202" s="364">
        <v>1234.9589085499997</v>
      </c>
      <c r="O202" s="364">
        <v>598.89028895000013</v>
      </c>
      <c r="P202" s="364">
        <v>2190.7539699999998</v>
      </c>
      <c r="Q202" s="364">
        <v>1596.5908711000004</v>
      </c>
      <c r="R202" s="364">
        <v>1063.7532894200001</v>
      </c>
      <c r="S202" s="364">
        <v>2036.6750970399996</v>
      </c>
      <c r="T202" s="364">
        <v>1519.4486498800002</v>
      </c>
      <c r="U202" s="364">
        <v>1023.72115186</v>
      </c>
      <c r="V202" s="364">
        <v>503.81960638999999</v>
      </c>
      <c r="W202" s="364">
        <v>1980.4257139499998</v>
      </c>
      <c r="X202" s="364">
        <v>1449.5889278900002</v>
      </c>
      <c r="Y202" s="364">
        <v>976.41022638999982</v>
      </c>
      <c r="Z202" s="364">
        <v>484.85463999999996</v>
      </c>
      <c r="AA202" s="364">
        <v>1902.2408400000004</v>
      </c>
      <c r="AB202" s="364">
        <v>1398.7123899999999</v>
      </c>
      <c r="AC202" s="364">
        <v>933.40781669</v>
      </c>
      <c r="AD202" s="364">
        <v>486.52954594000005</v>
      </c>
      <c r="AE202" s="364">
        <v>1930.1969532399999</v>
      </c>
      <c r="AF202" s="364">
        <v>1441</v>
      </c>
      <c r="AG202" s="364">
        <v>983.0555202700001</v>
      </c>
      <c r="AH202" s="364">
        <v>493.71222697999997</v>
      </c>
      <c r="AI202" s="364">
        <v>1880.8802612300003</v>
      </c>
      <c r="AJ202" s="364">
        <v>1374.8643445699997</v>
      </c>
      <c r="AK202" s="364">
        <v>917.88457713000105</v>
      </c>
      <c r="AL202" s="364">
        <v>449.40341333999982</v>
      </c>
      <c r="AM202" s="364">
        <v>1898.1372920000001</v>
      </c>
      <c r="AN202" s="364">
        <v>1348.4524769100001</v>
      </c>
      <c r="AO202" s="364">
        <v>915.47488899999996</v>
      </c>
      <c r="AP202" s="364">
        <v>437.10327699999999</v>
      </c>
    </row>
    <row r="203" spans="1:42">
      <c r="C203" s="252" t="s">
        <v>447</v>
      </c>
      <c r="D203" s="391">
        <v>0</v>
      </c>
      <c r="E203" s="391">
        <v>0</v>
      </c>
      <c r="F203" s="391">
        <v>1999.7802978499992</v>
      </c>
      <c r="G203" s="366">
        <v>868.36217247000059</v>
      </c>
      <c r="H203" s="366">
        <v>4579.831177850001</v>
      </c>
      <c r="I203" s="366">
        <v>3377.5717738899993</v>
      </c>
      <c r="J203" s="366">
        <v>2150.7389367299998</v>
      </c>
      <c r="K203" s="366">
        <v>1009.5623720099996</v>
      </c>
      <c r="L203" s="366">
        <v>4351.2121919000001</v>
      </c>
      <c r="M203" s="366">
        <v>3353.4681023800003</v>
      </c>
      <c r="N203" s="366">
        <v>1964.9788775900015</v>
      </c>
      <c r="O203" s="366">
        <v>1005.18041622</v>
      </c>
      <c r="P203" s="366">
        <v>3152.41993</v>
      </c>
      <c r="Q203" s="366">
        <v>2345.6040624199977</v>
      </c>
      <c r="R203" s="366">
        <v>1642.1279690899989</v>
      </c>
      <c r="S203" s="366">
        <v>2406.0446630100005</v>
      </c>
      <c r="T203" s="366">
        <v>1591.6510302000002</v>
      </c>
      <c r="U203" s="366">
        <v>998.12272188000043</v>
      </c>
      <c r="V203" s="366">
        <v>577.49250809</v>
      </c>
      <c r="W203" s="366">
        <v>2442.5695119399988</v>
      </c>
      <c r="X203" s="366">
        <v>1873.3340107300003</v>
      </c>
      <c r="Y203" s="366">
        <v>1183.6168027799999</v>
      </c>
      <c r="Z203" s="366">
        <v>536.22379000000001</v>
      </c>
      <c r="AA203" s="366">
        <v>2261.5225999999998</v>
      </c>
      <c r="AB203" s="366">
        <v>1663.3518299999998</v>
      </c>
      <c r="AC203" s="366">
        <v>1067.4952261600001</v>
      </c>
      <c r="AD203" s="366">
        <v>402.27189470999951</v>
      </c>
      <c r="AE203" s="366">
        <v>2358.6946005499958</v>
      </c>
      <c r="AF203" s="366">
        <v>1920</v>
      </c>
      <c r="AG203" s="366">
        <v>1369.98359033</v>
      </c>
      <c r="AH203" s="366">
        <v>777.31990389999987</v>
      </c>
      <c r="AI203" s="366">
        <v>1770.3606613800005</v>
      </c>
      <c r="AJ203" s="366">
        <v>1412.2430656399999</v>
      </c>
      <c r="AK203" s="366">
        <v>939.81855285999939</v>
      </c>
      <c r="AL203" s="366">
        <v>413.3260225199989</v>
      </c>
      <c r="AM203" s="366">
        <v>1598.3087309999999</v>
      </c>
      <c r="AN203" s="366">
        <v>1189.7382099899999</v>
      </c>
      <c r="AO203" s="366">
        <v>698.40228600000012</v>
      </c>
      <c r="AP203" s="366">
        <v>334.97809100000001</v>
      </c>
    </row>
    <row r="204" spans="1:42">
      <c r="C204" s="158" t="s">
        <v>448</v>
      </c>
      <c r="D204" s="390">
        <v>0</v>
      </c>
      <c r="E204" s="390">
        <v>0</v>
      </c>
      <c r="F204" s="390">
        <v>117.46651663</v>
      </c>
      <c r="G204" s="364">
        <v>40.758192719999997</v>
      </c>
      <c r="H204" s="364">
        <v>300.80737184999992</v>
      </c>
      <c r="I204" s="364">
        <v>172.62389579999999</v>
      </c>
      <c r="J204" s="364">
        <v>52.061066339999947</v>
      </c>
      <c r="K204" s="364">
        <v>51.27629069000001</v>
      </c>
      <c r="L204" s="364">
        <v>299.38090089999997</v>
      </c>
      <c r="M204" s="364">
        <v>177.79509764000002</v>
      </c>
      <c r="N204" s="364">
        <v>72.140377390000012</v>
      </c>
      <c r="O204" s="364">
        <v>33.183056260000008</v>
      </c>
      <c r="P204" s="364">
        <v>307.45359000000002</v>
      </c>
      <c r="Q204" s="364">
        <v>268.32096207999996</v>
      </c>
      <c r="R204" s="364">
        <v>134.76645195999998</v>
      </c>
      <c r="S204" s="364">
        <v>26.829910310000013</v>
      </c>
      <c r="T204" s="364">
        <v>-36.252472379999993</v>
      </c>
      <c r="U204" s="364">
        <v>-54.840660849999985</v>
      </c>
      <c r="V204" s="364">
        <v>4.3408507300000041</v>
      </c>
      <c r="W204" s="364">
        <v>4.8699696199999973</v>
      </c>
      <c r="X204" s="364">
        <v>-22.707549930000017</v>
      </c>
      <c r="Y204" s="364">
        <v>-6.8160652799999983</v>
      </c>
      <c r="Z204" s="364">
        <v>-17.568809999999996</v>
      </c>
      <c r="AA204" s="364">
        <v>329.65713</v>
      </c>
      <c r="AB204" s="364">
        <v>328.49134999999995</v>
      </c>
      <c r="AC204" s="364">
        <v>281.87739035999999</v>
      </c>
      <c r="AD204" s="364">
        <v>151.43119919999998</v>
      </c>
      <c r="AE204" s="364">
        <v>32.482610739999998</v>
      </c>
      <c r="AF204" s="364">
        <v>0</v>
      </c>
      <c r="AG204" s="364">
        <v>-24.785036749999996</v>
      </c>
      <c r="AH204" s="364">
        <v>-32.902923440000002</v>
      </c>
      <c r="AI204" s="364">
        <v>35.338283420000003</v>
      </c>
      <c r="AJ204" s="364">
        <v>23.8977234</v>
      </c>
      <c r="AK204" s="364">
        <v>11.968169710000002</v>
      </c>
      <c r="AL204" s="364">
        <v>4.8315189900000002</v>
      </c>
      <c r="AM204" s="364">
        <v>-20.143094999999999</v>
      </c>
      <c r="AN204" s="364">
        <v>-6.5160039699999999</v>
      </c>
      <c r="AO204" s="364">
        <v>-20.674524759999997</v>
      </c>
      <c r="AP204" s="364">
        <v>-26.174150000000004</v>
      </c>
    </row>
    <row r="205" spans="1:42">
      <c r="C205" s="359" t="s">
        <v>326</v>
      </c>
      <c r="D205" s="391">
        <v>0</v>
      </c>
      <c r="E205" s="391">
        <v>0</v>
      </c>
      <c r="F205" s="391">
        <v>1882.3137812199993</v>
      </c>
      <c r="G205" s="366">
        <v>827.60397975000058</v>
      </c>
      <c r="H205" s="366">
        <v>4279.0238060000011</v>
      </c>
      <c r="I205" s="366">
        <v>3204.9478780899994</v>
      </c>
      <c r="J205" s="366">
        <v>2098.67787039</v>
      </c>
      <c r="K205" s="366">
        <v>958.28608131999965</v>
      </c>
      <c r="L205" s="366">
        <v>4051.831291</v>
      </c>
      <c r="M205" s="366">
        <v>3175.6730047400001</v>
      </c>
      <c r="N205" s="366">
        <v>1892.8385002000016</v>
      </c>
      <c r="O205" s="366">
        <v>971.99735995999993</v>
      </c>
      <c r="P205" s="366">
        <v>2844.9663399999999</v>
      </c>
      <c r="Q205" s="366">
        <v>2077.2831003399979</v>
      </c>
      <c r="R205" s="366">
        <v>1507.3615171299989</v>
      </c>
      <c r="S205" s="366">
        <v>2379.2147527000006</v>
      </c>
      <c r="T205" s="366">
        <v>1627.9035025800001</v>
      </c>
      <c r="U205" s="366">
        <v>1052.9633827300004</v>
      </c>
      <c r="V205" s="366">
        <v>573.15165735999994</v>
      </c>
      <c r="W205" s="366">
        <v>2437.6995423199987</v>
      </c>
      <c r="X205" s="366">
        <v>1896.0415606600002</v>
      </c>
      <c r="Y205" s="366">
        <v>1190.4328680599999</v>
      </c>
      <c r="Z205" s="366">
        <v>553.79259999999999</v>
      </c>
      <c r="AA205" s="366">
        <v>1931.8654699999997</v>
      </c>
      <c r="AB205" s="366">
        <v>1334.8604799999998</v>
      </c>
      <c r="AC205" s="366">
        <v>785.61783580000019</v>
      </c>
      <c r="AD205" s="366">
        <v>250.84069550999953</v>
      </c>
      <c r="AE205" s="366">
        <v>2326.2119898099959</v>
      </c>
      <c r="AF205" s="366">
        <v>1920</v>
      </c>
      <c r="AG205" s="366">
        <v>1394.76862708</v>
      </c>
      <c r="AH205" s="366">
        <v>810.22282733999987</v>
      </c>
      <c r="AI205" s="366">
        <v>1735.0223779600005</v>
      </c>
      <c r="AJ205" s="366">
        <v>1388.34534224</v>
      </c>
      <c r="AK205" s="366">
        <v>927.8503831499994</v>
      </c>
      <c r="AL205" s="366">
        <v>409.49450352999889</v>
      </c>
      <c r="AM205" s="366">
        <v>1618.4518259999998</v>
      </c>
      <c r="AN205" s="366">
        <v>1196.2542139599998</v>
      </c>
      <c r="AO205" s="366">
        <v>719.07681076000017</v>
      </c>
      <c r="AP205" s="366">
        <v>361.152241</v>
      </c>
    </row>
    <row r="206" spans="1:42">
      <c r="C206" s="358" t="s">
        <v>327</v>
      </c>
      <c r="D206" s="392">
        <v>0</v>
      </c>
      <c r="E206" s="392">
        <v>0</v>
      </c>
      <c r="F206" s="392">
        <v>229.15148428000001</v>
      </c>
      <c r="G206" s="367">
        <v>27.23312021000001</v>
      </c>
      <c r="H206" s="367">
        <v>730.00922166000009</v>
      </c>
      <c r="I206" s="367">
        <v>545.09278659999995</v>
      </c>
      <c r="J206" s="367">
        <v>314.75975389999991</v>
      </c>
      <c r="K206" s="367">
        <v>91.075758269999994</v>
      </c>
      <c r="L206" s="367">
        <v>695.66962159000002</v>
      </c>
      <c r="M206" s="367">
        <v>520.32564534000005</v>
      </c>
      <c r="N206" s="367">
        <v>317.31632064000007</v>
      </c>
      <c r="O206" s="367">
        <v>112.32982826000001</v>
      </c>
      <c r="P206" s="367">
        <v>622.54810999999984</v>
      </c>
      <c r="Q206" s="367">
        <v>428.57754839</v>
      </c>
      <c r="R206" s="367">
        <v>276.11019279000004</v>
      </c>
      <c r="S206" s="367">
        <v>431.10452961000004</v>
      </c>
      <c r="T206" s="367">
        <v>301.53033171999999</v>
      </c>
      <c r="U206" s="367">
        <v>167.57603075000003</v>
      </c>
      <c r="V206" s="367">
        <v>37.455014679999998</v>
      </c>
      <c r="W206" s="367">
        <v>416.03958613999993</v>
      </c>
      <c r="X206" s="367">
        <v>379.32515632999991</v>
      </c>
      <c r="Y206" s="367">
        <v>235.13870158</v>
      </c>
      <c r="Z206" s="367">
        <v>114.45631999999999</v>
      </c>
      <c r="AA206" s="367">
        <v>323.38170000000002</v>
      </c>
      <c r="AB206" s="367">
        <v>192.71314999999998</v>
      </c>
      <c r="AC206" s="367">
        <v>81.348460119999999</v>
      </c>
      <c r="AD206" s="367">
        <v>-15.586094520000035</v>
      </c>
      <c r="AE206" s="367">
        <v>398.03783133395018</v>
      </c>
      <c r="AF206" s="367">
        <v>284</v>
      </c>
      <c r="AG206" s="367">
        <v>167.36565676999999</v>
      </c>
      <c r="AH206" s="367">
        <v>53.658440084999981</v>
      </c>
      <c r="AI206" s="367">
        <v>321.4589931400003</v>
      </c>
      <c r="AJ206" s="367">
        <v>296.59650970999996</v>
      </c>
      <c r="AK206" s="367">
        <v>197.87053090999979</v>
      </c>
      <c r="AL206" s="367">
        <v>95.511284007499711</v>
      </c>
      <c r="AM206" s="367">
        <v>355.59706599999998</v>
      </c>
      <c r="AN206" s="367">
        <v>269.82037748999994</v>
      </c>
      <c r="AO206" s="367">
        <v>171.42495700000001</v>
      </c>
      <c r="AP206" s="367">
        <v>87.550749749999994</v>
      </c>
    </row>
    <row r="207" spans="1:42">
      <c r="C207" s="600" t="s">
        <v>449</v>
      </c>
      <c r="D207" s="601">
        <v>0</v>
      </c>
      <c r="E207" s="601">
        <v>0</v>
      </c>
      <c r="F207" s="601">
        <v>1653.1622969399994</v>
      </c>
      <c r="G207" s="602">
        <v>800.37085954000054</v>
      </c>
      <c r="H207" s="602">
        <v>3549.014584340001</v>
      </c>
      <c r="I207" s="602">
        <v>2659.8550914899997</v>
      </c>
      <c r="J207" s="602">
        <v>1783.9181164900001</v>
      </c>
      <c r="K207" s="602">
        <v>867.21032304999972</v>
      </c>
      <c r="L207" s="602">
        <v>3356.1616694099998</v>
      </c>
      <c r="M207" s="602">
        <v>2655.3473594000002</v>
      </c>
      <c r="N207" s="602">
        <v>1575.5221795600014</v>
      </c>
      <c r="O207" s="602">
        <v>859.66753169999993</v>
      </c>
      <c r="P207" s="602">
        <v>2222.4182300000002</v>
      </c>
      <c r="Q207" s="602">
        <v>1648.7055519499979</v>
      </c>
      <c r="R207" s="602">
        <v>1231.251324339999</v>
      </c>
      <c r="S207" s="602">
        <v>1948.1102230900005</v>
      </c>
      <c r="T207" s="602">
        <v>1326.3731708599996</v>
      </c>
      <c r="U207" s="602">
        <v>885.3873519800004</v>
      </c>
      <c r="V207" s="602">
        <v>535.69664267999997</v>
      </c>
      <c r="W207" s="602">
        <v>2021.6599561799987</v>
      </c>
      <c r="X207" s="602">
        <v>1516.7164043300004</v>
      </c>
      <c r="Y207" s="602">
        <v>955.29416647999994</v>
      </c>
      <c r="Z207" s="602">
        <v>439.33627999999999</v>
      </c>
      <c r="AA207" s="602">
        <v>1608.48377</v>
      </c>
      <c r="AB207" s="602">
        <v>1142.1473299999998</v>
      </c>
      <c r="AC207" s="602">
        <v>704.26937568000017</v>
      </c>
      <c r="AD207" s="602">
        <v>266.42679002999955</v>
      </c>
      <c r="AE207" s="602">
        <v>1928.1741584760457</v>
      </c>
      <c r="AF207" s="602">
        <v>1637</v>
      </c>
      <c r="AG207" s="602">
        <v>1227.40297031</v>
      </c>
      <c r="AH207" s="602">
        <v>756.56438725499993</v>
      </c>
      <c r="AI207" s="602">
        <v>1413.5633848200002</v>
      </c>
      <c r="AJ207" s="602">
        <v>1091.7488325300001</v>
      </c>
      <c r="AK207" s="602">
        <v>729.97985223999967</v>
      </c>
      <c r="AL207" s="602">
        <v>313.98321952249921</v>
      </c>
      <c r="AM207" s="602">
        <v>1262.8547599999997</v>
      </c>
      <c r="AN207" s="602">
        <v>926.43383646999985</v>
      </c>
      <c r="AO207" s="602">
        <v>547.65185376000022</v>
      </c>
      <c r="AP207" s="602">
        <v>273.60149124999998</v>
      </c>
    </row>
    <row r="208" spans="1:42">
      <c r="C208" s="372" t="s">
        <v>470</v>
      </c>
      <c r="D208" s="391"/>
      <c r="E208" s="391"/>
      <c r="F208" s="391"/>
      <c r="G208" s="368"/>
      <c r="H208" s="368"/>
      <c r="I208" s="368"/>
      <c r="J208" s="368"/>
      <c r="K208" s="368"/>
      <c r="L208" s="368"/>
      <c r="M208" s="368"/>
      <c r="N208" s="368"/>
      <c r="O208" s="368"/>
      <c r="P208" s="368"/>
      <c r="Q208" s="368"/>
      <c r="R208" s="368"/>
      <c r="S208" s="368"/>
      <c r="T208" s="368"/>
      <c r="U208" s="368"/>
      <c r="V208" s="368"/>
      <c r="W208" s="368"/>
      <c r="X208" s="368"/>
      <c r="Y208" s="368"/>
      <c r="Z208" s="368"/>
      <c r="AA208" s="368"/>
      <c r="AB208" s="368"/>
      <c r="AC208" s="368"/>
      <c r="AD208" s="368"/>
      <c r="AE208" s="368"/>
      <c r="AF208" s="368"/>
      <c r="AG208" s="368"/>
      <c r="AH208" s="368"/>
      <c r="AI208" s="368"/>
      <c r="AJ208" s="368"/>
      <c r="AK208" s="368"/>
      <c r="AL208" s="368"/>
      <c r="AM208" s="368"/>
      <c r="AN208" s="368"/>
      <c r="AO208" s="368"/>
      <c r="AP208" s="368"/>
    </row>
    <row r="209" spans="1:42">
      <c r="C209" s="357"/>
      <c r="D209" s="391"/>
      <c r="E209" s="391"/>
      <c r="F209" s="391"/>
      <c r="G209" s="366"/>
      <c r="H209" s="366"/>
      <c r="I209" s="366"/>
      <c r="J209" s="366"/>
      <c r="K209" s="366"/>
      <c r="L209" s="366"/>
      <c r="M209" s="366"/>
      <c r="N209" s="366"/>
      <c r="O209" s="366"/>
      <c r="P209" s="366"/>
      <c r="Q209" s="366"/>
      <c r="R209" s="366"/>
      <c r="S209" s="366"/>
      <c r="T209" s="366"/>
      <c r="U209" s="366"/>
      <c r="V209" s="366"/>
      <c r="W209" s="366"/>
      <c r="X209" s="366"/>
      <c r="Y209" s="366"/>
      <c r="Z209" s="366"/>
      <c r="AA209" s="366"/>
      <c r="AB209" s="366"/>
      <c r="AC209" s="366"/>
      <c r="AD209" s="366"/>
      <c r="AE209" s="366"/>
      <c r="AF209" s="366"/>
      <c r="AG209" s="366"/>
      <c r="AH209" s="366"/>
      <c r="AI209" s="366"/>
      <c r="AJ209" s="366"/>
      <c r="AK209" s="366"/>
      <c r="AL209" s="366"/>
      <c r="AM209" s="366"/>
      <c r="AN209" s="366"/>
      <c r="AO209" s="366"/>
      <c r="AP209" s="366"/>
    </row>
    <row r="210" spans="1:42">
      <c r="C210" s="252" t="s">
        <v>41</v>
      </c>
      <c r="D210" s="393"/>
      <c r="E210" s="393"/>
      <c r="F210" s="393"/>
      <c r="G210" s="369"/>
      <c r="H210" s="369"/>
      <c r="I210" s="369"/>
      <c r="J210" s="369"/>
      <c r="K210" s="369"/>
      <c r="L210" s="369"/>
      <c r="M210" s="369"/>
      <c r="N210" s="369"/>
      <c r="O210" s="369"/>
      <c r="P210" s="369"/>
      <c r="Q210" s="369"/>
      <c r="R210" s="369"/>
      <c r="S210" s="369"/>
      <c r="T210" s="369"/>
      <c r="U210" s="369"/>
      <c r="V210" s="369"/>
      <c r="W210" s="369"/>
      <c r="X210" s="369"/>
      <c r="Y210" s="369"/>
      <c r="Z210" s="369"/>
      <c r="AA210" s="369"/>
      <c r="AB210" s="369"/>
      <c r="AC210" s="369"/>
      <c r="AD210" s="369"/>
      <c r="AE210" s="369"/>
      <c r="AF210" s="369"/>
      <c r="AG210" s="369"/>
      <c r="AH210" s="369"/>
      <c r="AI210" s="369"/>
      <c r="AJ210" s="369"/>
      <c r="AK210" s="369"/>
      <c r="AL210" s="369"/>
      <c r="AM210" s="369"/>
      <c r="AN210" s="369"/>
      <c r="AO210" s="369"/>
      <c r="AP210" s="369"/>
    </row>
    <row r="211" spans="1:42">
      <c r="C211" s="56" t="s">
        <v>451</v>
      </c>
      <c r="D211" s="389">
        <v>0</v>
      </c>
      <c r="E211" s="389">
        <v>0</v>
      </c>
      <c r="F211" s="389">
        <v>164440.52862526992</v>
      </c>
      <c r="G211" s="363">
        <v>163027.07561927996</v>
      </c>
      <c r="H211" s="363">
        <v>160966.58061155002</v>
      </c>
      <c r="I211" s="363">
        <v>160653.42836881007</v>
      </c>
      <c r="J211" s="363">
        <v>158259.08894481001</v>
      </c>
      <c r="K211" s="363">
        <v>158953.02257328</v>
      </c>
      <c r="L211" s="363">
        <v>159357.92560544997</v>
      </c>
      <c r="M211" s="363">
        <v>138558.50408207998</v>
      </c>
      <c r="N211" s="363">
        <v>138508.82732556001</v>
      </c>
      <c r="O211" s="363">
        <v>134464.84167148001</v>
      </c>
      <c r="P211" s="363">
        <v>133680.77901999999</v>
      </c>
      <c r="Q211" s="363">
        <v>132725.72314637998</v>
      </c>
      <c r="R211" s="363">
        <v>130814.04627561207</v>
      </c>
      <c r="S211" s="363">
        <v>130850.89922364001</v>
      </c>
      <c r="T211" s="363">
        <v>130408.67157913001</v>
      </c>
      <c r="U211" s="363">
        <v>128943.57930160998</v>
      </c>
      <c r="V211" s="363">
        <v>124052.51733662</v>
      </c>
      <c r="W211" s="363">
        <v>121283.87974718997</v>
      </c>
      <c r="X211" s="363">
        <v>119510.93144916998</v>
      </c>
      <c r="Y211" s="363">
        <v>118131.69937609999</v>
      </c>
      <c r="Z211" s="363">
        <v>114037.25300000001</v>
      </c>
      <c r="AA211" s="363">
        <v>113368.29196000002</v>
      </c>
      <c r="AB211" s="363">
        <v>113623.80129999999</v>
      </c>
      <c r="AC211" s="363">
        <v>112376.67499999999</v>
      </c>
      <c r="AD211" s="363">
        <v>108810.93190927</v>
      </c>
      <c r="AE211" s="363">
        <v>107034.89820219</v>
      </c>
      <c r="AF211" s="363">
        <v>104037</v>
      </c>
      <c r="AG211" s="363">
        <v>101666.34721651999</v>
      </c>
      <c r="AH211" s="363">
        <v>98327.881435700008</v>
      </c>
      <c r="AI211" s="363">
        <v>98939.985690770001</v>
      </c>
      <c r="AJ211" s="363">
        <v>98258.98526299998</v>
      </c>
      <c r="AK211" s="363">
        <v>96680.740309000001</v>
      </c>
      <c r="AL211" s="363">
        <v>92818.19160387</v>
      </c>
      <c r="AM211" s="363">
        <v>90460.349329740013</v>
      </c>
      <c r="AN211" s="363">
        <v>88945</v>
      </c>
      <c r="AO211" s="363">
        <v>87527.978702990004</v>
      </c>
      <c r="AP211" s="363">
        <v>84901.495297000001</v>
      </c>
    </row>
    <row r="212" spans="1:42">
      <c r="C212" s="56" t="s">
        <v>452</v>
      </c>
      <c r="D212" s="389">
        <v>0</v>
      </c>
      <c r="E212" s="389">
        <v>0</v>
      </c>
      <c r="F212" s="389">
        <v>-1128.3298725</v>
      </c>
      <c r="G212" s="363">
        <v>-1113.1021331400002</v>
      </c>
      <c r="H212" s="363">
        <v>-1097.9033355300003</v>
      </c>
      <c r="I212" s="363">
        <v>-1061.8824128400001</v>
      </c>
      <c r="J212" s="363">
        <v>-973.5094464</v>
      </c>
      <c r="K212" s="363">
        <v>-1034.5243486900001</v>
      </c>
      <c r="L212" s="363">
        <v>-1161.2423033499999</v>
      </c>
      <c r="M212" s="363">
        <v>-799.99933970000006</v>
      </c>
      <c r="N212" s="363">
        <v>-687.68619816</v>
      </c>
      <c r="O212" s="363">
        <v>-672.03647900999999</v>
      </c>
      <c r="P212" s="363">
        <v>-671.58347000000003</v>
      </c>
      <c r="Q212" s="363">
        <v>-632.53801224000006</v>
      </c>
      <c r="R212" s="363">
        <v>-532.16904395999995</v>
      </c>
      <c r="S212" s="363">
        <v>-445.99036142999995</v>
      </c>
      <c r="T212" s="363">
        <v>-391.06533836</v>
      </c>
      <c r="U212" s="363">
        <v>-385.51680304000001</v>
      </c>
      <c r="V212" s="363">
        <v>-436.41730744999995</v>
      </c>
      <c r="W212" s="363">
        <v>-443.26896928999997</v>
      </c>
      <c r="X212" s="363">
        <v>-424.59674605000004</v>
      </c>
      <c r="Y212" s="363">
        <v>-445.96360148999992</v>
      </c>
      <c r="Z212" s="363">
        <v>-456.09656999999999</v>
      </c>
      <c r="AA212" s="363">
        <v>-483.66532000000001</v>
      </c>
      <c r="AB212" s="363">
        <v>-575.12210000000005</v>
      </c>
      <c r="AC212" s="363">
        <v>-552.86500000000001</v>
      </c>
      <c r="AD212" s="363">
        <v>-447.13003641</v>
      </c>
      <c r="AE212" s="363">
        <v>-316.44247399</v>
      </c>
      <c r="AF212" s="363">
        <v>-293</v>
      </c>
      <c r="AG212" s="363">
        <v>-290.49062900000001</v>
      </c>
      <c r="AH212" s="363">
        <v>-246.33250777000001</v>
      </c>
      <c r="AI212" s="363">
        <v>-333.87474533</v>
      </c>
      <c r="AJ212" s="363">
        <v>-362.82982099999998</v>
      </c>
      <c r="AK212" s="363">
        <v>-358.836207</v>
      </c>
      <c r="AL212" s="363">
        <v>-368.48996698999997</v>
      </c>
      <c r="AM212" s="363">
        <v>-362.63702372</v>
      </c>
      <c r="AN212" s="363">
        <v>-379.82404700000006</v>
      </c>
      <c r="AO212" s="363">
        <v>-373.27164909999999</v>
      </c>
      <c r="AP212" s="363">
        <v>-378.94518100000005</v>
      </c>
    </row>
    <row r="213" spans="1:42">
      <c r="C213" s="31" t="s">
        <v>369</v>
      </c>
      <c r="D213" s="390">
        <v>0</v>
      </c>
      <c r="E213" s="390">
        <v>0</v>
      </c>
      <c r="F213" s="390">
        <v>55328.28670461</v>
      </c>
      <c r="G213" s="363">
        <v>53621.874448670002</v>
      </c>
      <c r="H213" s="363">
        <v>55342.149682549993</v>
      </c>
      <c r="I213" s="363">
        <v>54542.629103220017</v>
      </c>
      <c r="J213" s="363">
        <v>60628.104655279996</v>
      </c>
      <c r="K213" s="363">
        <v>53738.110991679998</v>
      </c>
      <c r="L213" s="363">
        <v>52370.310507589995</v>
      </c>
      <c r="M213" s="363">
        <v>48274.165322649998</v>
      </c>
      <c r="N213" s="363">
        <v>53996.934651640011</v>
      </c>
      <c r="O213" s="363">
        <v>46482.5575876</v>
      </c>
      <c r="P213" s="363">
        <v>43324.29984</v>
      </c>
      <c r="Q213" s="363">
        <v>42521.048832739987</v>
      </c>
      <c r="R213" s="363">
        <v>45166.905209080003</v>
      </c>
      <c r="S213" s="363">
        <v>40141.911806389995</v>
      </c>
      <c r="T213" s="363">
        <v>40778.159008759998</v>
      </c>
      <c r="U213" s="363">
        <v>40319.113999630004</v>
      </c>
      <c r="V213" s="363">
        <v>36164.460827819996</v>
      </c>
      <c r="W213" s="363">
        <v>34618.738499300009</v>
      </c>
      <c r="X213" s="363">
        <v>35229.70274998001</v>
      </c>
      <c r="Y213" s="363">
        <v>37557.130414010004</v>
      </c>
      <c r="Z213" s="363">
        <v>36536.875950000001</v>
      </c>
      <c r="AA213" s="363">
        <v>33189.059439999997</v>
      </c>
      <c r="AB213" s="363">
        <v>35849.276100000003</v>
      </c>
      <c r="AC213" s="363">
        <v>35373.592999999993</v>
      </c>
      <c r="AD213" s="363">
        <v>35221.888826259994</v>
      </c>
      <c r="AE213" s="363">
        <v>28064.278097980001</v>
      </c>
      <c r="AF213" s="363">
        <v>0</v>
      </c>
      <c r="AG213" s="363">
        <v>29478.249357819997</v>
      </c>
      <c r="AH213" s="363">
        <v>28209.997639069999</v>
      </c>
      <c r="AI213" s="363">
        <v>24866.377249630001</v>
      </c>
      <c r="AJ213" s="363">
        <v>23422.868787719999</v>
      </c>
      <c r="AK213" s="363">
        <v>23269.968496000001</v>
      </c>
      <c r="AL213" s="363">
        <v>21638.200436700001</v>
      </c>
      <c r="AM213" s="363">
        <v>18223.329481220004</v>
      </c>
      <c r="AN213" s="363">
        <v>17745.708477759999</v>
      </c>
      <c r="AO213" s="363">
        <v>20497.319392250029</v>
      </c>
      <c r="AP213" s="363">
        <v>17338.200305999999</v>
      </c>
    </row>
    <row r="214" spans="1:42">
      <c r="C214" s="589" t="s">
        <v>453</v>
      </c>
      <c r="D214" s="603">
        <v>0</v>
      </c>
      <c r="E214" s="603">
        <v>0</v>
      </c>
      <c r="F214" s="603">
        <v>218640.48545737992</v>
      </c>
      <c r="G214" s="604">
        <v>215535.84793480995</v>
      </c>
      <c r="H214" s="604">
        <v>215210.82695856999</v>
      </c>
      <c r="I214" s="604">
        <v>214134.17505919011</v>
      </c>
      <c r="J214" s="604">
        <v>217913.68415369</v>
      </c>
      <c r="K214" s="604">
        <v>211656.60921627001</v>
      </c>
      <c r="L214" s="604">
        <v>210566.99380968997</v>
      </c>
      <c r="M214" s="604">
        <v>186032.67006502996</v>
      </c>
      <c r="N214" s="604">
        <v>191818.07577904005</v>
      </c>
      <c r="O214" s="604">
        <v>180275.36278006999</v>
      </c>
      <c r="P214" s="604">
        <v>176333.49538999997</v>
      </c>
      <c r="Q214" s="604">
        <v>174614.23396687995</v>
      </c>
      <c r="R214" s="604">
        <v>175448.78244073206</v>
      </c>
      <c r="S214" s="604">
        <v>170546.8206686</v>
      </c>
      <c r="T214" s="604">
        <v>170795.76524953</v>
      </c>
      <c r="U214" s="604">
        <v>168877.17649819999</v>
      </c>
      <c r="V214" s="604">
        <v>159780.56085698999</v>
      </c>
      <c r="W214" s="604">
        <v>155459.34927719997</v>
      </c>
      <c r="X214" s="604">
        <v>154316.0374531</v>
      </c>
      <c r="Y214" s="604">
        <v>155242.86618861998</v>
      </c>
      <c r="Z214" s="604">
        <v>150118.03237999999</v>
      </c>
      <c r="AA214" s="604">
        <v>146073.68607999998</v>
      </c>
      <c r="AB214" s="604">
        <v>148897.95529999997</v>
      </c>
      <c r="AC214" s="604">
        <v>147197.40299999996</v>
      </c>
      <c r="AD214" s="604">
        <v>143585.69069912002</v>
      </c>
      <c r="AE214" s="604">
        <v>134782.73382617999</v>
      </c>
      <c r="AF214" s="604">
        <v>136568</v>
      </c>
      <c r="AG214" s="604">
        <v>130854.10594533998</v>
      </c>
      <c r="AH214" s="604">
        <v>126291.54656700001</v>
      </c>
      <c r="AI214" s="604">
        <v>123472.48730515</v>
      </c>
      <c r="AJ214" s="604">
        <v>121319.02422971999</v>
      </c>
      <c r="AK214" s="604">
        <v>119591.872598</v>
      </c>
      <c r="AL214" s="604">
        <v>114087.90207358001</v>
      </c>
      <c r="AM214" s="604">
        <v>108321.04178724</v>
      </c>
      <c r="AN214" s="604">
        <v>106311.56701867</v>
      </c>
      <c r="AO214" s="604">
        <v>107652.02644614005</v>
      </c>
      <c r="AP214" s="604">
        <v>101860.750422</v>
      </c>
    </row>
    <row r="215" spans="1:42">
      <c r="C215" s="25"/>
      <c r="D215" s="393">
        <v>0</v>
      </c>
      <c r="E215" s="393">
        <v>0</v>
      </c>
      <c r="F215" s="393">
        <v>0</v>
      </c>
      <c r="G215" s="369">
        <v>0</v>
      </c>
      <c r="H215" s="369">
        <v>0</v>
      </c>
      <c r="I215" s="369">
        <v>0</v>
      </c>
      <c r="J215" s="369">
        <v>0</v>
      </c>
      <c r="K215" s="369">
        <v>0</v>
      </c>
      <c r="L215" s="369">
        <v>0</v>
      </c>
      <c r="M215" s="369">
        <v>0</v>
      </c>
      <c r="N215" s="369">
        <v>0</v>
      </c>
      <c r="O215" s="369">
        <v>0</v>
      </c>
      <c r="P215" s="369">
        <v>0</v>
      </c>
      <c r="Q215" s="369">
        <v>0</v>
      </c>
      <c r="R215" s="369">
        <v>0</v>
      </c>
      <c r="S215" s="369">
        <v>0</v>
      </c>
      <c r="T215" s="369">
        <v>0</v>
      </c>
      <c r="U215" s="369">
        <v>0</v>
      </c>
      <c r="V215" s="369">
        <v>0</v>
      </c>
      <c r="W215" s="369">
        <v>0</v>
      </c>
      <c r="X215" s="369">
        <v>0</v>
      </c>
      <c r="Y215" s="369">
        <v>0</v>
      </c>
      <c r="Z215" s="369">
        <v>0</v>
      </c>
      <c r="AA215" s="369">
        <v>0</v>
      </c>
      <c r="AB215" s="369">
        <v>0</v>
      </c>
      <c r="AC215" s="369">
        <v>0</v>
      </c>
      <c r="AD215" s="369">
        <v>0</v>
      </c>
      <c r="AE215" s="369">
        <v>0</v>
      </c>
      <c r="AF215" s="369">
        <v>0</v>
      </c>
      <c r="AG215" s="369">
        <v>0</v>
      </c>
      <c r="AH215" s="369">
        <v>0</v>
      </c>
      <c r="AI215" s="369">
        <v>0</v>
      </c>
      <c r="AJ215" s="369">
        <v>0</v>
      </c>
      <c r="AK215" s="369">
        <v>0</v>
      </c>
      <c r="AL215" s="369">
        <v>0</v>
      </c>
      <c r="AM215" s="369">
        <v>0</v>
      </c>
      <c r="AN215" s="369">
        <v>0</v>
      </c>
      <c r="AO215" s="369">
        <v>0</v>
      </c>
      <c r="AP215" s="369">
        <v>0</v>
      </c>
    </row>
    <row r="216" spans="1:42">
      <c r="C216" s="56" t="s">
        <v>239</v>
      </c>
      <c r="D216" s="389">
        <v>0</v>
      </c>
      <c r="E216" s="389">
        <v>0</v>
      </c>
      <c r="F216" s="389">
        <v>142837.54756986999</v>
      </c>
      <c r="G216" s="363">
        <v>137184.69427909001</v>
      </c>
      <c r="H216" s="363">
        <v>135233.91164264001</v>
      </c>
      <c r="I216" s="363">
        <v>135682.55283922993</v>
      </c>
      <c r="J216" s="363">
        <v>138412.70978588</v>
      </c>
      <c r="K216" s="363">
        <v>131267.45266417999</v>
      </c>
      <c r="L216" s="363">
        <v>128269.52919561</v>
      </c>
      <c r="M216" s="363">
        <v>114160.60486932</v>
      </c>
      <c r="N216" s="363">
        <v>115358.89544309999</v>
      </c>
      <c r="O216" s="363">
        <v>108192.96321607</v>
      </c>
      <c r="P216" s="363">
        <v>106534.51760000001</v>
      </c>
      <c r="Q216" s="363">
        <v>103879.94605183997</v>
      </c>
      <c r="R216" s="363">
        <v>105881.11059816999</v>
      </c>
      <c r="S216" s="363">
        <v>98812.72364828999</v>
      </c>
      <c r="T216" s="363">
        <v>98895.766511569964</v>
      </c>
      <c r="U216" s="363">
        <v>100005.10316020998</v>
      </c>
      <c r="V216" s="363">
        <v>93924.343946139998</v>
      </c>
      <c r="W216" s="363">
        <v>92177.839225180054</v>
      </c>
      <c r="X216" s="363">
        <v>91265.248067860026</v>
      </c>
      <c r="Y216" s="363">
        <v>92550.731136690025</v>
      </c>
      <c r="Z216" s="363">
        <v>87476.069300000017</v>
      </c>
      <c r="AA216" s="363">
        <v>85612.895900000003</v>
      </c>
      <c r="AB216" s="363">
        <v>85495.425999999992</v>
      </c>
      <c r="AC216" s="363">
        <v>85481.012000000002</v>
      </c>
      <c r="AD216" s="363">
        <v>79901.20541366002</v>
      </c>
      <c r="AE216" s="363">
        <v>78493.732629150007</v>
      </c>
      <c r="AF216" s="363">
        <v>76866</v>
      </c>
      <c r="AG216" s="363">
        <v>77352.269637999998</v>
      </c>
      <c r="AH216" s="363">
        <v>72377.261537999992</v>
      </c>
      <c r="AI216" s="363">
        <v>71496.26097073</v>
      </c>
      <c r="AJ216" s="363">
        <v>70251.127166999999</v>
      </c>
      <c r="AK216" s="363">
        <v>70644.658796999996</v>
      </c>
      <c r="AL216" s="363">
        <v>66109.722276889996</v>
      </c>
      <c r="AM216" s="363">
        <v>65985.869774210005</v>
      </c>
      <c r="AN216" s="363">
        <v>65268.05091718</v>
      </c>
      <c r="AO216" s="363">
        <v>66653.265737490001</v>
      </c>
      <c r="AP216" s="363">
        <v>62781.858015999998</v>
      </c>
    </row>
    <row r="217" spans="1:42">
      <c r="C217" s="335" t="s">
        <v>454</v>
      </c>
      <c r="D217" s="389">
        <v>0</v>
      </c>
      <c r="E217" s="389">
        <v>0</v>
      </c>
      <c r="F217" s="389">
        <v>75802.938447569977</v>
      </c>
      <c r="G217" s="365">
        <v>78351.154215779941</v>
      </c>
      <c r="H217" s="365">
        <v>79976.915875989987</v>
      </c>
      <c r="I217" s="365">
        <v>78451.608616209982</v>
      </c>
      <c r="J217" s="365">
        <v>79500.960764060001</v>
      </c>
      <c r="K217" s="365">
        <v>80389.408370339952</v>
      </c>
      <c r="L217" s="365">
        <v>82297.465174139972</v>
      </c>
      <c r="M217" s="365">
        <v>71872.065755770003</v>
      </c>
      <c r="N217" s="365">
        <v>76459.180895999991</v>
      </c>
      <c r="O217" s="365">
        <v>72083.344899059986</v>
      </c>
      <c r="P217" s="365">
        <v>69798.977500000008</v>
      </c>
      <c r="Q217" s="365">
        <v>70734.287525649997</v>
      </c>
      <c r="R217" s="365">
        <v>69567.817067199998</v>
      </c>
      <c r="S217" s="365">
        <v>71734.096630920001</v>
      </c>
      <c r="T217" s="365">
        <v>71899.998366480024</v>
      </c>
      <c r="U217" s="365">
        <v>68872.072948599991</v>
      </c>
      <c r="V217" s="365">
        <v>65856.216521670009</v>
      </c>
      <c r="W217" s="365">
        <v>63281.509662839992</v>
      </c>
      <c r="X217" s="365">
        <v>63050.788996079995</v>
      </c>
      <c r="Y217" s="365">
        <v>62692.134662769975</v>
      </c>
      <c r="Z217" s="365">
        <v>62641.962900000006</v>
      </c>
      <c r="AA217" s="365">
        <v>60460.789699999994</v>
      </c>
      <c r="AB217" s="365">
        <v>63402.529299999995</v>
      </c>
      <c r="AC217" s="365">
        <v>61716.421999999999</v>
      </c>
      <c r="AD217" s="365">
        <v>63684.485285460003</v>
      </c>
      <c r="AE217" s="365">
        <v>56289.207427049987</v>
      </c>
      <c r="AF217" s="365">
        <v>59702</v>
      </c>
      <c r="AG217" s="365">
        <v>53501.836307340003</v>
      </c>
      <c r="AH217" s="365">
        <v>53914.285029000006</v>
      </c>
      <c r="AI217" s="365">
        <v>51976.235840680005</v>
      </c>
      <c r="AJ217" s="365">
        <v>51068.107525059997</v>
      </c>
      <c r="AK217" s="365">
        <v>48947.315058000007</v>
      </c>
      <c r="AL217" s="365">
        <v>47978.48805593</v>
      </c>
      <c r="AM217" s="365">
        <v>42335.172056999996</v>
      </c>
      <c r="AN217" s="365">
        <v>41043.516378490007</v>
      </c>
      <c r="AO217" s="365">
        <v>40998.581609710003</v>
      </c>
      <c r="AP217" s="365">
        <v>39078.778688000006</v>
      </c>
    </row>
    <row r="218" spans="1:42">
      <c r="C218" s="61" t="s">
        <v>455</v>
      </c>
      <c r="D218" s="603">
        <v>0</v>
      </c>
      <c r="E218" s="603">
        <v>0</v>
      </c>
      <c r="F218" s="603">
        <v>218640.48601743998</v>
      </c>
      <c r="G218" s="604">
        <v>215535.84849486995</v>
      </c>
      <c r="H218" s="604">
        <v>215210.82751862999</v>
      </c>
      <c r="I218" s="604">
        <v>214134.16145543993</v>
      </c>
      <c r="J218" s="604">
        <v>217913.67054994</v>
      </c>
      <c r="K218" s="604">
        <v>211656.86103451997</v>
      </c>
      <c r="L218" s="604">
        <v>210566.99436974997</v>
      </c>
      <c r="M218" s="604">
        <v>186032.67062509002</v>
      </c>
      <c r="N218" s="604">
        <v>191818.07633909996</v>
      </c>
      <c r="O218" s="604">
        <v>180276.30811512997</v>
      </c>
      <c r="P218" s="604">
        <v>176333.4951</v>
      </c>
      <c r="Q218" s="604">
        <v>174614.23357748991</v>
      </c>
      <c r="R218" s="604">
        <v>175448.92766536996</v>
      </c>
      <c r="S218" s="604">
        <v>170546.82027920996</v>
      </c>
      <c r="T218" s="604">
        <v>170795.76487804999</v>
      </c>
      <c r="U218" s="604">
        <v>168877.17610881</v>
      </c>
      <c r="V218" s="604">
        <v>159780.56046780999</v>
      </c>
      <c r="W218" s="604">
        <v>155459.34888802003</v>
      </c>
      <c r="X218" s="604">
        <v>154316.03706394002</v>
      </c>
      <c r="Y218" s="604">
        <v>155242.86579945998</v>
      </c>
      <c r="Z218" s="604">
        <v>150118.03220000002</v>
      </c>
      <c r="AA218" s="604">
        <v>146073.68560000003</v>
      </c>
      <c r="AB218" s="604">
        <v>148897.95529999997</v>
      </c>
      <c r="AC218" s="604">
        <v>147197.43400000001</v>
      </c>
      <c r="AD218" s="604">
        <v>143585.69069912002</v>
      </c>
      <c r="AE218" s="604">
        <v>134782.94005619999</v>
      </c>
      <c r="AF218" s="604">
        <v>136568</v>
      </c>
      <c r="AG218" s="604">
        <v>130854.10594534001</v>
      </c>
      <c r="AH218" s="604">
        <v>126291.54656700001</v>
      </c>
      <c r="AI218" s="604">
        <v>123472.49681140999</v>
      </c>
      <c r="AJ218" s="604">
        <v>121319.23469206001</v>
      </c>
      <c r="AK218" s="604">
        <v>119591.97385499999</v>
      </c>
      <c r="AL218" s="604">
        <v>114088.21033282002</v>
      </c>
      <c r="AM218" s="604">
        <v>108321.04183120999</v>
      </c>
      <c r="AN218" s="604">
        <v>106311.56729567</v>
      </c>
      <c r="AO218" s="604">
        <v>107651.8473472</v>
      </c>
      <c r="AP218" s="604">
        <v>101860.636704</v>
      </c>
    </row>
    <row r="219" spans="1:42">
      <c r="C219" s="180" t="s">
        <v>471</v>
      </c>
      <c r="D219" s="180"/>
      <c r="E219" s="180"/>
      <c r="F219" s="180"/>
    </row>
    <row r="220" spans="1:42" ht="14.25">
      <c r="C220" s="348" t="s">
        <v>472</v>
      </c>
      <c r="D220" s="348"/>
      <c r="E220" s="348"/>
      <c r="F220" s="348"/>
    </row>
    <row r="223" spans="1:42" ht="15">
      <c r="A223" s="20" t="s">
        <v>473</v>
      </c>
    </row>
    <row r="224" spans="1:42" ht="15">
      <c r="A224" s="20"/>
    </row>
    <row r="225" spans="1:42" ht="15">
      <c r="A225" s="20"/>
    </row>
    <row r="226" spans="1:42" s="92" customFormat="1" ht="15.75">
      <c r="A226" s="383"/>
      <c r="B226" s="381"/>
      <c r="C226" s="394" t="s">
        <v>444</v>
      </c>
      <c r="D226" s="394" t="s">
        <v>474</v>
      </c>
      <c r="E226" s="394" t="s">
        <v>475</v>
      </c>
      <c r="F226" s="394" t="s">
        <v>476</v>
      </c>
      <c r="G226" s="487" t="s">
        <v>948</v>
      </c>
      <c r="H226" s="487" t="s">
        <v>474</v>
      </c>
      <c r="I226" s="487" t="s">
        <v>475</v>
      </c>
      <c r="J226" s="487" t="s">
        <v>476</v>
      </c>
      <c r="K226" s="487" t="s">
        <v>477</v>
      </c>
      <c r="L226" s="487" t="s">
        <v>478</v>
      </c>
      <c r="M226" s="487" t="s">
        <v>479</v>
      </c>
      <c r="N226" s="487" t="s">
        <v>480</v>
      </c>
      <c r="O226" s="487" t="s">
        <v>481</v>
      </c>
      <c r="P226" s="487" t="s">
        <v>482</v>
      </c>
      <c r="Q226" s="487" t="s">
        <v>483</v>
      </c>
      <c r="R226" s="487" t="s">
        <v>484</v>
      </c>
      <c r="S226" s="487" t="s">
        <v>485</v>
      </c>
      <c r="T226" s="487" t="s">
        <v>486</v>
      </c>
      <c r="U226" s="487" t="s">
        <v>487</v>
      </c>
      <c r="V226" s="487" t="s">
        <v>488</v>
      </c>
      <c r="W226" s="487" t="s">
        <v>489</v>
      </c>
      <c r="X226" s="487" t="s">
        <v>490</v>
      </c>
      <c r="Y226" s="487" t="s">
        <v>491</v>
      </c>
      <c r="Z226" s="487" t="s">
        <v>492</v>
      </c>
      <c r="AA226" s="487" t="s">
        <v>493</v>
      </c>
      <c r="AB226" s="487" t="s">
        <v>494</v>
      </c>
      <c r="AC226" s="487" t="s">
        <v>495</v>
      </c>
      <c r="AD226" s="487" t="s">
        <v>496</v>
      </c>
      <c r="AE226" s="487" t="s">
        <v>497</v>
      </c>
      <c r="AF226" s="487" t="s">
        <v>498</v>
      </c>
      <c r="AG226" s="487" t="s">
        <v>499</v>
      </c>
      <c r="AH226" s="487" t="s">
        <v>500</v>
      </c>
      <c r="AI226" s="487" t="s">
        <v>501</v>
      </c>
      <c r="AJ226" s="487" t="s">
        <v>502</v>
      </c>
      <c r="AK226" s="487" t="s">
        <v>503</v>
      </c>
      <c r="AL226" s="487" t="s">
        <v>504</v>
      </c>
      <c r="AM226" s="487" t="s">
        <v>505</v>
      </c>
      <c r="AN226" s="487" t="s">
        <v>506</v>
      </c>
      <c r="AO226" s="487" t="s">
        <v>507</v>
      </c>
      <c r="AP226" s="487" t="s">
        <v>508</v>
      </c>
    </row>
    <row r="227" spans="1:42">
      <c r="A227" s="384"/>
      <c r="B227" s="92"/>
      <c r="C227" s="252" t="s">
        <v>445</v>
      </c>
      <c r="D227" s="252"/>
      <c r="E227" s="252"/>
      <c r="F227" s="252"/>
      <c r="G227" s="252"/>
      <c r="H227" s="361"/>
      <c r="I227" s="361"/>
      <c r="J227" s="361"/>
      <c r="K227" s="361"/>
      <c r="L227" s="361"/>
      <c r="M227" s="361"/>
      <c r="N227" s="361"/>
      <c r="O227" s="361"/>
      <c r="P227" s="361"/>
      <c r="Q227" s="361"/>
      <c r="R227" s="361"/>
      <c r="S227" s="361"/>
      <c r="T227" s="361"/>
      <c r="U227" s="361"/>
      <c r="V227" s="361"/>
      <c r="W227" s="361"/>
      <c r="X227" s="361"/>
      <c r="Y227" s="361"/>
      <c r="Z227" s="361"/>
      <c r="AA227" s="361"/>
      <c r="AB227" s="361"/>
      <c r="AC227" s="361"/>
      <c r="AD227" s="361"/>
      <c r="AE227" s="361"/>
      <c r="AF227" s="361"/>
      <c r="AG227" s="361"/>
      <c r="AH227" s="361"/>
      <c r="AI227" s="361"/>
      <c r="AJ227" s="361"/>
      <c r="AK227" s="361"/>
      <c r="AL227" s="361"/>
      <c r="AM227" s="361"/>
      <c r="AN227" s="361"/>
      <c r="AO227" s="361"/>
      <c r="AP227" s="361"/>
    </row>
    <row r="228" spans="1:42">
      <c r="A228" s="384"/>
      <c r="B228" s="92"/>
      <c r="C228" s="29" t="s">
        <v>313</v>
      </c>
      <c r="D228" s="389">
        <v>0</v>
      </c>
      <c r="E228" s="389">
        <v>-912.49874468128883</v>
      </c>
      <c r="F228" s="389">
        <v>457.82096565398075</v>
      </c>
      <c r="G228" s="362">
        <v>454.67777902730808</v>
      </c>
      <c r="H228" s="362">
        <v>476.17372021258439</v>
      </c>
      <c r="I228" s="362">
        <v>495.0942266654987</v>
      </c>
      <c r="J228" s="362">
        <v>493.78874473397627</v>
      </c>
      <c r="K228" s="362">
        <v>500.35373582335171</v>
      </c>
      <c r="L228" s="362">
        <v>470.24786182562275</v>
      </c>
      <c r="M228" s="362">
        <v>429.26836846625633</v>
      </c>
      <c r="N228" s="362">
        <v>421.21532493265511</v>
      </c>
      <c r="O228" s="362">
        <v>392.85350926607941</v>
      </c>
      <c r="P228" s="362">
        <v>385.89463223616644</v>
      </c>
      <c r="Q228" s="362">
        <v>378.16156204054346</v>
      </c>
      <c r="R228" s="362">
        <v>338.97635999354264</v>
      </c>
      <c r="S228" s="362">
        <v>329.30664572974734</v>
      </c>
      <c r="T228" s="362">
        <v>284.74578840695381</v>
      </c>
      <c r="U228" s="362">
        <v>250.31627550247481</v>
      </c>
      <c r="V228" s="362">
        <v>251.02232741636547</v>
      </c>
      <c r="W228" s="362">
        <v>240.10078283099094</v>
      </c>
      <c r="X228" s="362">
        <v>242.22706683484819</v>
      </c>
      <c r="Y228" s="362">
        <v>255.01477997964338</v>
      </c>
      <c r="Z228" s="362">
        <v>247.27163760443821</v>
      </c>
      <c r="AA228" s="362">
        <v>235.91851</v>
      </c>
      <c r="AB228" s="362">
        <v>236.49502000000007</v>
      </c>
      <c r="AC228" s="362">
        <v>220.43577999999997</v>
      </c>
      <c r="AD228" s="362">
        <v>166.01462355190887</v>
      </c>
      <c r="AE228" s="362">
        <v>285.42437644809115</v>
      </c>
      <c r="AF228" s="362">
        <v>282.7371203135699</v>
      </c>
      <c r="AG228" s="362">
        <v>268.52765895085798</v>
      </c>
      <c r="AH228" s="362">
        <v>249.95368481937501</v>
      </c>
      <c r="AI228" s="362">
        <v>247.518656229767</v>
      </c>
      <c r="AJ228" s="362">
        <v>255.66760954026495</v>
      </c>
      <c r="AK228" s="362">
        <v>260.72150949997604</v>
      </c>
      <c r="AL228" s="362">
        <v>247.27199109825798</v>
      </c>
      <c r="AM228" s="362">
        <v>223.45053836304501</v>
      </c>
      <c r="AN228" s="362">
        <v>229.06761957811193</v>
      </c>
      <c r="AO228" s="362">
        <v>247.66310729999998</v>
      </c>
      <c r="AP228" s="362">
        <v>237.62461119</v>
      </c>
    </row>
    <row r="229" spans="1:42">
      <c r="A229" s="384"/>
      <c r="B229" s="92"/>
      <c r="C229" s="29" t="s">
        <v>446</v>
      </c>
      <c r="D229" s="389">
        <v>0</v>
      </c>
      <c r="E229" s="389">
        <v>-477.339607540293</v>
      </c>
      <c r="F229" s="389">
        <v>236.60358900288591</v>
      </c>
      <c r="G229" s="362">
        <v>240.73601853740709</v>
      </c>
      <c r="H229" s="362">
        <v>287.41648714914629</v>
      </c>
      <c r="I229" s="362">
        <v>294.71194421714125</v>
      </c>
      <c r="J229" s="362">
        <v>273.4260966629513</v>
      </c>
      <c r="K229" s="362">
        <v>228.79436001554032</v>
      </c>
      <c r="L229" s="362">
        <v>230.59056279474521</v>
      </c>
      <c r="M229" s="362">
        <v>234.53330110625973</v>
      </c>
      <c r="N229" s="362">
        <v>214.45036347327743</v>
      </c>
      <c r="O229" s="362">
        <v>190.71391652847217</v>
      </c>
      <c r="P229" s="362">
        <v>141.25125660405831</v>
      </c>
      <c r="Q229" s="362">
        <v>176.95458160608774</v>
      </c>
      <c r="R229" s="362">
        <v>187.78278468807127</v>
      </c>
      <c r="S229" s="362">
        <v>187.26380710178267</v>
      </c>
      <c r="T229" s="362">
        <v>183.76453278354029</v>
      </c>
      <c r="U229" s="362">
        <v>203.69723815861198</v>
      </c>
      <c r="V229" s="362">
        <v>205.59793811158823</v>
      </c>
      <c r="W229" s="362">
        <v>187.2746928490414</v>
      </c>
      <c r="X229" s="362">
        <v>226.36371902925214</v>
      </c>
      <c r="Y229" s="362">
        <v>225.89777053629575</v>
      </c>
      <c r="Z229" s="362">
        <v>206.96235146582396</v>
      </c>
      <c r="AA229" s="362">
        <v>184.96025</v>
      </c>
      <c r="AB229" s="362">
        <v>206.43362999999999</v>
      </c>
      <c r="AC229" s="362">
        <v>177.10062999999997</v>
      </c>
      <c r="AD229" s="362">
        <v>116.93295137747461</v>
      </c>
      <c r="AE229" s="362">
        <v>178.3430486225254</v>
      </c>
      <c r="AF229" s="362">
        <v>179.01440344826699</v>
      </c>
      <c r="AG229" s="362">
        <v>170.465689703507</v>
      </c>
      <c r="AH229" s="362">
        <v>192.243738015171</v>
      </c>
      <c r="AI229" s="362">
        <v>156.290572281322</v>
      </c>
      <c r="AJ229" s="362">
        <v>190.29816206205999</v>
      </c>
      <c r="AK229" s="362">
        <v>181.78134791302506</v>
      </c>
      <c r="AL229" s="362">
        <v>181.86423893547098</v>
      </c>
      <c r="AM229" s="362">
        <v>209.841068504974</v>
      </c>
      <c r="AN229" s="362">
        <v>237.55209979808001</v>
      </c>
      <c r="AO229" s="362">
        <v>197.48874957999993</v>
      </c>
      <c r="AP229" s="362">
        <v>176.37152913000003</v>
      </c>
    </row>
    <row r="230" spans="1:42">
      <c r="A230" s="384"/>
      <c r="B230" s="92"/>
      <c r="C230" s="29" t="s">
        <v>321</v>
      </c>
      <c r="D230" s="389">
        <v>0</v>
      </c>
      <c r="E230" s="389">
        <v>-69.288044909999996</v>
      </c>
      <c r="F230" s="389">
        <v>34.833943829999996</v>
      </c>
      <c r="G230" s="362">
        <v>34.454101080000001</v>
      </c>
      <c r="H230" s="362">
        <v>38.172850209999993</v>
      </c>
      <c r="I230" s="362">
        <v>38.135097090000002</v>
      </c>
      <c r="J230" s="362">
        <v>38.236407250000013</v>
      </c>
      <c r="K230" s="362">
        <v>34.456821480000002</v>
      </c>
      <c r="L230" s="362">
        <v>25.820271660000003</v>
      </c>
      <c r="M230" s="362">
        <v>26.998093609999998</v>
      </c>
      <c r="N230" s="362">
        <v>26.149125189999999</v>
      </c>
      <c r="O230" s="362">
        <v>27.892142</v>
      </c>
      <c r="P230" s="362">
        <v>2.4274304699999991</v>
      </c>
      <c r="Q230" s="362">
        <v>1.5380770300000011</v>
      </c>
      <c r="R230" s="362">
        <v>5.0160574299999992</v>
      </c>
      <c r="S230" s="362">
        <v>2.7615450700000004</v>
      </c>
      <c r="T230" s="362">
        <v>11.358880619999994</v>
      </c>
      <c r="U230" s="362">
        <v>9.7452442000000019</v>
      </c>
      <c r="V230" s="362">
        <v>13.360254690000001</v>
      </c>
      <c r="W230" s="362">
        <v>10.622463239999998</v>
      </c>
      <c r="X230" s="362">
        <v>13.717389679999997</v>
      </c>
      <c r="Y230" s="362">
        <v>10.464462099999999</v>
      </c>
      <c r="Z230" s="362">
        <v>12.454982639999997</v>
      </c>
      <c r="AA230" s="362">
        <v>9.9644300000000001</v>
      </c>
      <c r="AB230" s="362">
        <v>5.9228999999999985</v>
      </c>
      <c r="AC230" s="362">
        <v>18.731850000000001</v>
      </c>
      <c r="AD230" s="362">
        <v>0</v>
      </c>
      <c r="AE230" s="362">
        <v>0</v>
      </c>
      <c r="AF230" s="362">
        <v>0</v>
      </c>
      <c r="AG230" s="362">
        <v>0</v>
      </c>
      <c r="AH230" s="362">
        <v>0</v>
      </c>
      <c r="AI230" s="362">
        <v>0</v>
      </c>
      <c r="AJ230" s="362">
        <v>0</v>
      </c>
      <c r="AK230" s="362">
        <v>0</v>
      </c>
      <c r="AL230" s="362">
        <v>0</v>
      </c>
      <c r="AM230" s="362">
        <v>0</v>
      </c>
      <c r="AN230" s="362">
        <v>0</v>
      </c>
      <c r="AO230" s="362">
        <v>0</v>
      </c>
      <c r="AP230" s="362">
        <v>-1.347105</v>
      </c>
    </row>
    <row r="231" spans="1:42">
      <c r="A231" s="384"/>
      <c r="B231" s="92"/>
      <c r="C231" s="52" t="s">
        <v>213</v>
      </c>
      <c r="D231" s="390">
        <v>0</v>
      </c>
      <c r="E231" s="390">
        <v>-848.16929429500692</v>
      </c>
      <c r="F231" s="390">
        <v>408.97721810870502</v>
      </c>
      <c r="G231" s="364">
        <v>439.1920761863019</v>
      </c>
      <c r="H231" s="364">
        <v>457.60272358248471</v>
      </c>
      <c r="I231" s="364">
        <v>392.6305059981604</v>
      </c>
      <c r="J231" s="364">
        <v>411.04663966418008</v>
      </c>
      <c r="K231" s="364">
        <v>358.19169183368723</v>
      </c>
      <c r="L231" s="364">
        <v>370.64642671934996</v>
      </c>
      <c r="M231" s="364">
        <v>321.95008128887241</v>
      </c>
      <c r="N231" s="364">
        <v>306.92648732312352</v>
      </c>
      <c r="O231" s="364">
        <v>292.31818781358459</v>
      </c>
      <c r="P231" s="364">
        <v>292.64133551083114</v>
      </c>
      <c r="Q231" s="364">
        <v>257.26189833311014</v>
      </c>
      <c r="R231" s="364">
        <v>254.30108185001853</v>
      </c>
      <c r="S231" s="364">
        <v>257.53798430604007</v>
      </c>
      <c r="T231" s="364">
        <v>260.45019301941602</v>
      </c>
      <c r="U231" s="364">
        <v>235.52276032671176</v>
      </c>
      <c r="V231" s="364">
        <v>235.46072269364271</v>
      </c>
      <c r="W231" s="364">
        <v>232.54802338906029</v>
      </c>
      <c r="X231" s="364">
        <v>248.18180460151052</v>
      </c>
      <c r="Y231" s="364">
        <v>217.92520262485965</v>
      </c>
      <c r="Z231" s="364">
        <v>221.63854871237049</v>
      </c>
      <c r="AA231" s="364">
        <v>223.03942000000001</v>
      </c>
      <c r="AB231" s="364">
        <v>231.59902</v>
      </c>
      <c r="AC231" s="364">
        <v>214.61356000000001</v>
      </c>
      <c r="AD231" s="364">
        <v>213.49285575689248</v>
      </c>
      <c r="AE231" s="364">
        <v>222.23814424310751</v>
      </c>
      <c r="AF231" s="364">
        <v>220.23649964916797</v>
      </c>
      <c r="AG231" s="364">
        <v>211.47931172643001</v>
      </c>
      <c r="AH231" s="364">
        <v>230.94927424155398</v>
      </c>
      <c r="AI231" s="364">
        <v>225.57141403201601</v>
      </c>
      <c r="AJ231" s="364">
        <v>232.52460309945502</v>
      </c>
      <c r="AK231" s="364">
        <v>219.86926769406801</v>
      </c>
      <c r="AL231" s="364">
        <v>218.858985202572</v>
      </c>
      <c r="AM231" s="364">
        <v>216.55049297963001</v>
      </c>
      <c r="AN231" s="364">
        <v>407.39328032661945</v>
      </c>
      <c r="AO231" s="364">
        <v>158.38047174999997</v>
      </c>
      <c r="AP231" s="364">
        <v>173.56476527999996</v>
      </c>
    </row>
    <row r="232" spans="1:42">
      <c r="A232" s="384"/>
      <c r="B232" s="92"/>
      <c r="C232" s="252" t="s">
        <v>447</v>
      </c>
      <c r="D232" s="391">
        <v>0</v>
      </c>
      <c r="E232" s="391">
        <v>-610.9571028365749</v>
      </c>
      <c r="F232" s="391">
        <v>320.28128037816163</v>
      </c>
      <c r="G232" s="366">
        <v>290.67582245841328</v>
      </c>
      <c r="H232" s="366">
        <v>344.16033398924606</v>
      </c>
      <c r="I232" s="366">
        <v>435.31076197447931</v>
      </c>
      <c r="J232" s="366">
        <v>394.40460898274756</v>
      </c>
      <c r="K232" s="366">
        <v>405.4132254852048</v>
      </c>
      <c r="L232" s="366">
        <v>356.01226956101823</v>
      </c>
      <c r="M232" s="366">
        <v>368.84968189364326</v>
      </c>
      <c r="N232" s="366">
        <v>354.88832627280908</v>
      </c>
      <c r="O232" s="366">
        <v>319.14137998096703</v>
      </c>
      <c r="P232" s="366">
        <v>236.93198379939372</v>
      </c>
      <c r="Q232" s="366">
        <v>299.39232234352107</v>
      </c>
      <c r="R232" s="366">
        <v>277.47412026159515</v>
      </c>
      <c r="S232" s="366">
        <v>261.79401359548996</v>
      </c>
      <c r="T232" s="366">
        <v>219.41891187733711</v>
      </c>
      <c r="U232" s="366">
        <v>228.23599753437509</v>
      </c>
      <c r="V232" s="366">
        <v>234.51989443805201</v>
      </c>
      <c r="W232" s="366">
        <v>205.44991553097202</v>
      </c>
      <c r="X232" s="366">
        <v>234.1263709425898</v>
      </c>
      <c r="Y232" s="366">
        <v>273.45180999107941</v>
      </c>
      <c r="Z232" s="366">
        <v>245.05042299789176</v>
      </c>
      <c r="AA232" s="366">
        <v>207.80376999999999</v>
      </c>
      <c r="AB232" s="366">
        <v>217.25253000000032</v>
      </c>
      <c r="AC232" s="366">
        <v>201.65469999999971</v>
      </c>
      <c r="AD232" s="366">
        <v>69.454719172490968</v>
      </c>
      <c r="AE232" s="366">
        <v>241.52928082750907</v>
      </c>
      <c r="AF232" s="366">
        <v>241.51502411266881</v>
      </c>
      <c r="AG232" s="366">
        <v>227.51403692793502</v>
      </c>
      <c r="AH232" s="366">
        <v>211.24814859299195</v>
      </c>
      <c r="AI232" s="366">
        <v>178.23781447907302</v>
      </c>
      <c r="AJ232" s="366">
        <v>213.44116850287003</v>
      </c>
      <c r="AK232" s="366">
        <v>222.63358971893302</v>
      </c>
      <c r="AL232" s="366">
        <v>210.27724483115691</v>
      </c>
      <c r="AM232" s="366">
        <v>216.74111388838901</v>
      </c>
      <c r="AN232" s="366">
        <v>59.226439049572377</v>
      </c>
      <c r="AO232" s="366">
        <v>286.77138513</v>
      </c>
      <c r="AP232" s="366">
        <v>239.08427004000004</v>
      </c>
    </row>
    <row r="233" spans="1:42">
      <c r="A233" s="384"/>
      <c r="B233" s="92"/>
      <c r="C233" s="158" t="s">
        <v>448</v>
      </c>
      <c r="D233" s="390">
        <v>0</v>
      </c>
      <c r="E233" s="390">
        <v>-25.187866230000001</v>
      </c>
      <c r="F233" s="390">
        <v>3.2375855200000032</v>
      </c>
      <c r="G233" s="364">
        <v>21.950280709999998</v>
      </c>
      <c r="H233" s="364">
        <v>-21.393217649999997</v>
      </c>
      <c r="I233" s="364">
        <v>13.43865321</v>
      </c>
      <c r="J233" s="364">
        <v>-3.9806808600000014</v>
      </c>
      <c r="K233" s="364">
        <v>-1.7981092699999996</v>
      </c>
      <c r="L233" s="364">
        <v>11.256594800000009</v>
      </c>
      <c r="M233" s="364">
        <v>2.8638580299999958</v>
      </c>
      <c r="N233" s="364">
        <v>4.7672869300000009</v>
      </c>
      <c r="O233" s="364">
        <v>2.5110946000000003</v>
      </c>
      <c r="P233" s="364">
        <v>-4.0332508300000054</v>
      </c>
      <c r="Q233" s="364">
        <v>-4.2040540399999973</v>
      </c>
      <c r="R233" s="364">
        <v>7.7318623900000052</v>
      </c>
      <c r="S233" s="364">
        <v>11.944652479999997</v>
      </c>
      <c r="T233" s="364">
        <v>1.7062885400000063</v>
      </c>
      <c r="U233" s="364">
        <v>-0.78350852999999532</v>
      </c>
      <c r="V233" s="364">
        <v>-23.50447839000001</v>
      </c>
      <c r="W233" s="364">
        <v>-0.59410769999999924</v>
      </c>
      <c r="X233" s="364">
        <v>-0.79344460999999944</v>
      </c>
      <c r="Y233" s="364">
        <v>-0.97948859000000466</v>
      </c>
      <c r="Z233" s="364">
        <v>0.67723715000000229</v>
      </c>
      <c r="AA233" s="364">
        <v>1.0528900000000001</v>
      </c>
      <c r="AB233" s="364">
        <v>4.3511999999999986</v>
      </c>
      <c r="AC233" s="364">
        <v>-1.0143993700000067</v>
      </c>
      <c r="AD233" s="364">
        <v>9.9591996400000049</v>
      </c>
      <c r="AE233" s="364">
        <v>16.179999730000002</v>
      </c>
      <c r="AF233" s="364">
        <v>9.3333695500000005</v>
      </c>
      <c r="AG233" s="364">
        <v>0.71536080999999996</v>
      </c>
      <c r="AH233" s="364">
        <v>-0.15077486999999934</v>
      </c>
      <c r="AI233" s="364">
        <v>-8.5645859400000006</v>
      </c>
      <c r="AJ233" s="364">
        <v>0.18894593000000004</v>
      </c>
      <c r="AK233" s="364">
        <v>3.5736971099999995</v>
      </c>
      <c r="AL233" s="364">
        <v>1.1190600100000005</v>
      </c>
      <c r="AM233" s="364">
        <v>3.1018168799999999</v>
      </c>
      <c r="AN233" s="364">
        <v>3.7285260700000022</v>
      </c>
      <c r="AO233" s="364">
        <v>3.8960141200000002</v>
      </c>
      <c r="AP233" s="364">
        <v>-2.2361173500000002</v>
      </c>
    </row>
    <row r="234" spans="1:42">
      <c r="A234" s="384"/>
      <c r="B234" s="92"/>
      <c r="C234" s="359" t="s">
        <v>326</v>
      </c>
      <c r="D234" s="391">
        <v>0</v>
      </c>
      <c r="E234" s="391">
        <v>-585.76923660657485</v>
      </c>
      <c r="F234" s="391">
        <v>317.04369485816159</v>
      </c>
      <c r="G234" s="366">
        <v>268.72554174841326</v>
      </c>
      <c r="H234" s="366">
        <v>365.55355163924605</v>
      </c>
      <c r="I234" s="366">
        <v>421.87210876447944</v>
      </c>
      <c r="J234" s="366">
        <v>398.38528984274751</v>
      </c>
      <c r="K234" s="366">
        <v>407.2113347552048</v>
      </c>
      <c r="L234" s="366">
        <v>344.75567476101833</v>
      </c>
      <c r="M234" s="366">
        <v>365.9858238636433</v>
      </c>
      <c r="N234" s="366">
        <v>350.12103934280901</v>
      </c>
      <c r="O234" s="366">
        <v>316.63028538096705</v>
      </c>
      <c r="P234" s="366">
        <v>240.96523462939376</v>
      </c>
      <c r="Q234" s="366">
        <v>303.59637638352103</v>
      </c>
      <c r="R234" s="366">
        <v>269.74225787159514</v>
      </c>
      <c r="S234" s="366">
        <v>249.84936111548996</v>
      </c>
      <c r="T234" s="366">
        <v>217.71262333733716</v>
      </c>
      <c r="U234" s="366">
        <v>229.01950606437504</v>
      </c>
      <c r="V234" s="366">
        <v>258.02437282805204</v>
      </c>
      <c r="W234" s="366">
        <v>206.04402323097202</v>
      </c>
      <c r="X234" s="366">
        <v>234.91981555258974</v>
      </c>
      <c r="Y234" s="366">
        <v>274.43129858107943</v>
      </c>
      <c r="Z234" s="366">
        <v>244.37318584789176</v>
      </c>
      <c r="AA234" s="366">
        <v>206.75088</v>
      </c>
      <c r="AB234" s="366">
        <v>212.90133000000031</v>
      </c>
      <c r="AC234" s="366">
        <v>202.66909936999974</v>
      </c>
      <c r="AD234" s="366">
        <v>59.495519532490931</v>
      </c>
      <c r="AE234" s="366">
        <v>225.34928109750908</v>
      </c>
      <c r="AF234" s="366">
        <v>233.18165456266877</v>
      </c>
      <c r="AG234" s="366">
        <v>225.79867611793503</v>
      </c>
      <c r="AH234" s="366">
        <v>211.39892346299195</v>
      </c>
      <c r="AI234" s="366">
        <v>186.80240041907302</v>
      </c>
      <c r="AJ234" s="366">
        <v>213.2522225728701</v>
      </c>
      <c r="AK234" s="366">
        <v>219.05989260893301</v>
      </c>
      <c r="AL234" s="366">
        <v>209.15818482115691</v>
      </c>
      <c r="AM234" s="366">
        <v>213.63929700838901</v>
      </c>
      <c r="AN234" s="366">
        <v>55.497912979572334</v>
      </c>
      <c r="AO234" s="366">
        <v>282.87537100999998</v>
      </c>
      <c r="AP234" s="366">
        <v>241.32038739000004</v>
      </c>
    </row>
    <row r="235" spans="1:42">
      <c r="A235" s="384"/>
      <c r="B235" s="92"/>
      <c r="C235" s="358" t="s">
        <v>327</v>
      </c>
      <c r="D235" s="392">
        <v>0</v>
      </c>
      <c r="E235" s="392">
        <v>-66.894943695228704</v>
      </c>
      <c r="F235" s="392">
        <v>39.472422129518179</v>
      </c>
      <c r="G235" s="367">
        <v>27.422521565710522</v>
      </c>
      <c r="H235" s="367">
        <v>56.429246590299016</v>
      </c>
      <c r="I235" s="367">
        <v>70.715004807475793</v>
      </c>
      <c r="J235" s="367">
        <v>64.848238907687033</v>
      </c>
      <c r="K235" s="367">
        <v>67.068129205684727</v>
      </c>
      <c r="L235" s="367">
        <v>77.55452960868439</v>
      </c>
      <c r="M235" s="367">
        <v>64.251192751604137</v>
      </c>
      <c r="N235" s="367">
        <v>60.296082608191654</v>
      </c>
      <c r="O235" s="367">
        <v>51.930888305269079</v>
      </c>
      <c r="P235" s="367">
        <v>42.998816711572573</v>
      </c>
      <c r="Q235" s="367">
        <v>58.656598911138971</v>
      </c>
      <c r="R235" s="367">
        <v>32.34523296341596</v>
      </c>
      <c r="S235" s="367">
        <v>63.067681413872499</v>
      </c>
      <c r="T235" s="367">
        <v>36.734234374916596</v>
      </c>
      <c r="U235" s="367">
        <v>39.655238667561463</v>
      </c>
      <c r="V235" s="367">
        <v>46.911497816959809</v>
      </c>
      <c r="W235" s="367">
        <v>34.144145255685046</v>
      </c>
      <c r="X235" s="367">
        <v>43.659793045283834</v>
      </c>
      <c r="Y235" s="367">
        <v>53.746819190133536</v>
      </c>
      <c r="Z235" s="367">
        <v>46.232005549200167</v>
      </c>
      <c r="AA235" s="367">
        <v>36.826999999999998</v>
      </c>
      <c r="AB235" s="367">
        <v>40.478999999999999</v>
      </c>
      <c r="AC235" s="367">
        <v>59.795313524673944</v>
      </c>
      <c r="AD235" s="367">
        <v>50.50996941947492</v>
      </c>
      <c r="AE235" s="367">
        <v>-26.813282944148863</v>
      </c>
      <c r="AF235" s="367">
        <v>53.838597290985518</v>
      </c>
      <c r="AG235" s="367">
        <v>-11.550330970516242</v>
      </c>
      <c r="AH235" s="367">
        <v>52.849730865747986</v>
      </c>
      <c r="AI235" s="367">
        <v>46.700600104768256</v>
      </c>
      <c r="AJ235" s="367">
        <v>53.313055643217524</v>
      </c>
      <c r="AK235" s="367">
        <v>54.764973152233253</v>
      </c>
      <c r="AL235" s="367">
        <v>52.289546205289227</v>
      </c>
      <c r="AM235" s="367">
        <v>53.409824252097252</v>
      </c>
      <c r="AN235" s="367">
        <v>13.874478244893083</v>
      </c>
      <c r="AO235" s="367">
        <v>70.718842752499995</v>
      </c>
      <c r="AP235" s="367">
        <v>60.330096847500009</v>
      </c>
    </row>
    <row r="236" spans="1:42">
      <c r="A236" s="384"/>
      <c r="B236" s="92"/>
      <c r="C236" s="600" t="s">
        <v>449</v>
      </c>
      <c r="D236" s="601">
        <v>0</v>
      </c>
      <c r="E236" s="601">
        <v>-518.87429291134617</v>
      </c>
      <c r="F236" s="601">
        <v>277.57127272864341</v>
      </c>
      <c r="G236" s="602">
        <v>241.30302018270274</v>
      </c>
      <c r="H236" s="602">
        <v>309.12430504894701</v>
      </c>
      <c r="I236" s="602">
        <v>351.15710395700364</v>
      </c>
      <c r="J236" s="602">
        <v>333.53705093506051</v>
      </c>
      <c r="K236" s="602">
        <v>340.14320554952008</v>
      </c>
      <c r="L236" s="602">
        <v>267.20114515233399</v>
      </c>
      <c r="M236" s="602">
        <v>301.73463111203921</v>
      </c>
      <c r="N236" s="602">
        <v>289.82495673461739</v>
      </c>
      <c r="O236" s="602">
        <v>264.69939707569796</v>
      </c>
      <c r="P236" s="602">
        <v>197.9664179178211</v>
      </c>
      <c r="Q236" s="602">
        <v>244.9397774723821</v>
      </c>
      <c r="R236" s="602">
        <v>237.39702490817916</v>
      </c>
      <c r="S236" s="602">
        <v>186.78167970161746</v>
      </c>
      <c r="T236" s="602">
        <v>180.97838896242058</v>
      </c>
      <c r="U236" s="602">
        <v>189.36426739681355</v>
      </c>
      <c r="V236" s="602">
        <v>211.11287501109223</v>
      </c>
      <c r="W236" s="602">
        <v>171.89987797528698</v>
      </c>
      <c r="X236" s="602">
        <v>191.26002250730596</v>
      </c>
      <c r="Y236" s="602">
        <v>220.68447939094585</v>
      </c>
      <c r="Z236" s="602">
        <v>198.14118029869161</v>
      </c>
      <c r="AA236" s="602">
        <v>169.92388</v>
      </c>
      <c r="AB236" s="602">
        <v>172.42233000000033</v>
      </c>
      <c r="AC236" s="602">
        <v>142.87378584532576</v>
      </c>
      <c r="AD236" s="602">
        <v>8.9855501130160462</v>
      </c>
      <c r="AE236" s="602">
        <v>252.16256404165793</v>
      </c>
      <c r="AF236" s="602">
        <v>178.34305727168328</v>
      </c>
      <c r="AG236" s="602">
        <v>238.34900708845129</v>
      </c>
      <c r="AH236" s="602">
        <v>158.54919259724394</v>
      </c>
      <c r="AI236" s="602">
        <v>140.10180031430477</v>
      </c>
      <c r="AJ236" s="602">
        <v>159.93916692965252</v>
      </c>
      <c r="AK236" s="602">
        <v>164.29491945669974</v>
      </c>
      <c r="AL236" s="602">
        <v>156.8686386158677</v>
      </c>
      <c r="AM236" s="602">
        <v>160.22947275629176</v>
      </c>
      <c r="AN236" s="602">
        <v>41.623434734679336</v>
      </c>
      <c r="AO236" s="602">
        <v>212.15652825749993</v>
      </c>
      <c r="AP236" s="602">
        <v>180.99029054250002</v>
      </c>
    </row>
    <row r="237" spans="1:42">
      <c r="A237" s="384"/>
      <c r="B237" s="92"/>
      <c r="C237" s="372" t="s">
        <v>450</v>
      </c>
      <c r="D237" s="391"/>
      <c r="E237" s="391"/>
      <c r="F237" s="391"/>
      <c r="G237" s="368"/>
      <c r="H237" s="368"/>
      <c r="I237" s="368"/>
      <c r="J237" s="368"/>
      <c r="K237" s="368"/>
      <c r="L237" s="368"/>
      <c r="M237" s="368"/>
      <c r="N237" s="368"/>
      <c r="O237" s="368"/>
      <c r="P237" s="368"/>
      <c r="Q237" s="368"/>
      <c r="R237" s="368"/>
      <c r="S237" s="368"/>
      <c r="T237" s="368"/>
      <c r="U237" s="368"/>
      <c r="V237" s="368"/>
      <c r="W237" s="368"/>
      <c r="X237" s="368"/>
      <c r="Y237" s="368"/>
      <c r="Z237" s="368"/>
      <c r="AA237" s="368"/>
      <c r="AB237" s="368"/>
      <c r="AC237" s="368"/>
      <c r="AD237" s="368"/>
      <c r="AE237" s="368"/>
      <c r="AF237" s="368"/>
      <c r="AG237" s="368"/>
      <c r="AH237" s="368"/>
      <c r="AI237" s="368"/>
      <c r="AJ237" s="368"/>
      <c r="AK237" s="368"/>
      <c r="AL237" s="368"/>
      <c r="AM237" s="368"/>
      <c r="AN237" s="368"/>
      <c r="AO237" s="368"/>
      <c r="AP237" s="368"/>
    </row>
    <row r="238" spans="1:42">
      <c r="A238" s="384"/>
      <c r="B238" s="92"/>
      <c r="C238" s="357"/>
      <c r="D238" s="391"/>
      <c r="E238" s="391"/>
      <c r="F238" s="391"/>
      <c r="G238" s="366"/>
      <c r="H238" s="366"/>
      <c r="I238" s="366"/>
      <c r="J238" s="366"/>
      <c r="K238" s="366"/>
      <c r="L238" s="366"/>
      <c r="M238" s="366"/>
      <c r="N238" s="366"/>
      <c r="O238" s="366"/>
      <c r="P238" s="366"/>
      <c r="Q238" s="366"/>
      <c r="R238" s="366"/>
      <c r="S238" s="366"/>
      <c r="T238" s="366"/>
      <c r="U238" s="366"/>
      <c r="V238" s="366"/>
      <c r="W238" s="366"/>
      <c r="X238" s="366"/>
      <c r="Y238" s="366"/>
      <c r="Z238" s="366"/>
      <c r="AA238" s="366"/>
      <c r="AB238" s="366"/>
      <c r="AC238" s="366"/>
      <c r="AD238" s="366"/>
      <c r="AE238" s="366"/>
      <c r="AF238" s="366"/>
      <c r="AG238" s="366"/>
      <c r="AH238" s="366"/>
      <c r="AI238" s="366"/>
      <c r="AJ238" s="366"/>
      <c r="AK238" s="366"/>
      <c r="AL238" s="366"/>
      <c r="AM238" s="366"/>
      <c r="AN238" s="366"/>
      <c r="AO238" s="366"/>
      <c r="AP238" s="366"/>
    </row>
    <row r="239" spans="1:42">
      <c r="A239" s="384"/>
      <c r="B239" s="92"/>
      <c r="C239" s="252" t="s">
        <v>41</v>
      </c>
      <c r="D239" s="393"/>
      <c r="E239" s="393"/>
      <c r="F239" s="393"/>
      <c r="G239" s="369"/>
      <c r="H239" s="369"/>
      <c r="I239" s="369"/>
      <c r="J239" s="369"/>
      <c r="K239" s="369"/>
      <c r="L239" s="369"/>
      <c r="M239" s="369"/>
      <c r="N239" s="369"/>
      <c r="O239" s="369"/>
      <c r="P239" s="369"/>
      <c r="Q239" s="369"/>
      <c r="R239" s="369"/>
      <c r="S239" s="369"/>
      <c r="T239" s="369"/>
      <c r="U239" s="369"/>
      <c r="V239" s="369"/>
      <c r="W239" s="369"/>
      <c r="X239" s="369"/>
      <c r="Y239" s="369"/>
      <c r="Z239" s="369"/>
      <c r="AA239" s="369"/>
      <c r="AB239" s="369"/>
      <c r="AC239" s="369"/>
      <c r="AD239" s="369"/>
      <c r="AE239" s="369"/>
      <c r="AF239" s="369"/>
      <c r="AG239" s="369"/>
      <c r="AH239" s="369"/>
      <c r="AI239" s="369"/>
      <c r="AJ239" s="369"/>
      <c r="AK239" s="369"/>
      <c r="AL239" s="369"/>
      <c r="AM239" s="369"/>
      <c r="AN239" s="369"/>
      <c r="AO239" s="369"/>
      <c r="AP239" s="369"/>
    </row>
    <row r="240" spans="1:42">
      <c r="A240" s="384"/>
      <c r="B240" s="92"/>
      <c r="C240" s="56" t="s">
        <v>451</v>
      </c>
      <c r="D240" s="389">
        <v>0</v>
      </c>
      <c r="E240" s="389">
        <v>0</v>
      </c>
      <c r="F240" s="389">
        <v>93940.652083849971</v>
      </c>
      <c r="G240" s="363">
        <v>93041.99336324996</v>
      </c>
      <c r="H240" s="363">
        <v>91042.235551740014</v>
      </c>
      <c r="I240" s="363">
        <v>90183.21699996003</v>
      </c>
      <c r="J240" s="363">
        <v>88110.904413110024</v>
      </c>
      <c r="K240" s="363">
        <v>89270.40558791002</v>
      </c>
      <c r="L240" s="363">
        <v>86805.867949719992</v>
      </c>
      <c r="M240" s="363">
        <v>76527.701025539995</v>
      </c>
      <c r="N240" s="363">
        <v>77075.793127359997</v>
      </c>
      <c r="O240" s="363">
        <v>74723.900241840005</v>
      </c>
      <c r="P240" s="363">
        <v>74062.264429999996</v>
      </c>
      <c r="Q240" s="363">
        <v>73821.89334619997</v>
      </c>
      <c r="R240" s="363">
        <v>73238.571540780002</v>
      </c>
      <c r="S240" s="363">
        <v>72854.579827940004</v>
      </c>
      <c r="T240" s="363">
        <v>76378.536822650014</v>
      </c>
      <c r="U240" s="363">
        <v>77005.561856480024</v>
      </c>
      <c r="V240" s="363">
        <v>77267.13274546001</v>
      </c>
      <c r="W240" s="363">
        <v>75039.765448110003</v>
      </c>
      <c r="X240" s="363">
        <v>73683.574521939983</v>
      </c>
      <c r="Y240" s="363">
        <v>73151.946410089964</v>
      </c>
      <c r="Z240" s="363">
        <v>72673.552821739984</v>
      </c>
      <c r="AA240" s="363">
        <v>70509.602440000002</v>
      </c>
      <c r="AB240" s="363">
        <v>70021.04376</v>
      </c>
      <c r="AC240" s="363">
        <v>69484.850099999996</v>
      </c>
      <c r="AD240" s="363">
        <v>68155.715579209995</v>
      </c>
      <c r="AE240" s="363">
        <v>65137.423108839997</v>
      </c>
      <c r="AF240" s="363">
        <v>64281.305394609997</v>
      </c>
      <c r="AG240" s="363">
        <v>62761</v>
      </c>
      <c r="AH240" s="363">
        <v>61886.181373369996</v>
      </c>
      <c r="AI240" s="363">
        <v>60396.780655889997</v>
      </c>
      <c r="AJ240" s="363">
        <v>60943.262641200003</v>
      </c>
      <c r="AK240" s="363">
        <v>61018.379693110001</v>
      </c>
      <c r="AL240" s="363">
        <v>59531.703293929997</v>
      </c>
      <c r="AM240" s="363">
        <v>57283.578384400003</v>
      </c>
      <c r="AN240" s="363">
        <v>56208.33418011001</v>
      </c>
      <c r="AO240" s="363">
        <v>55046.843848140001</v>
      </c>
      <c r="AP240" s="363">
        <v>54030.34398682</v>
      </c>
    </row>
    <row r="241" spans="1:42">
      <c r="A241" s="384"/>
      <c r="B241" s="92"/>
      <c r="C241" s="56" t="s">
        <v>452</v>
      </c>
      <c r="D241" s="389">
        <v>0</v>
      </c>
      <c r="E241" s="389">
        <v>0</v>
      </c>
      <c r="F241" s="389">
        <v>-81.926560649999999</v>
      </c>
      <c r="G241" s="363">
        <v>-86.698677930000002</v>
      </c>
      <c r="H241" s="363">
        <v>-79.519367860000003</v>
      </c>
      <c r="I241" s="363">
        <v>-94.01527394</v>
      </c>
      <c r="J241" s="363">
        <v>-81.326274739999988</v>
      </c>
      <c r="K241" s="363">
        <v>-82.398700369999972</v>
      </c>
      <c r="L241" s="363">
        <v>-83.972231739999984</v>
      </c>
      <c r="M241" s="363">
        <v>-59.513487699999999</v>
      </c>
      <c r="N241" s="363">
        <v>-54.793423379999993</v>
      </c>
      <c r="O241" s="363">
        <v>-55.310825939999994</v>
      </c>
      <c r="P241" s="363">
        <v>-57.261789999999998</v>
      </c>
      <c r="Q241" s="363">
        <v>-55.783715469999997</v>
      </c>
      <c r="R241" s="363">
        <v>-62.222948839999987</v>
      </c>
      <c r="S241" s="363">
        <v>-58.749068929999993</v>
      </c>
      <c r="T241" s="363">
        <v>-48.918066109999998</v>
      </c>
      <c r="U241" s="363">
        <v>-45.207577260000001</v>
      </c>
      <c r="V241" s="363">
        <v>-47.085984379999992</v>
      </c>
      <c r="W241" s="363">
        <v>-57.913616759999996</v>
      </c>
      <c r="X241" s="363">
        <v>-60.731714349999997</v>
      </c>
      <c r="Y241" s="363">
        <v>-61.542726819999992</v>
      </c>
      <c r="Z241" s="363">
        <v>-63.652304779999994</v>
      </c>
      <c r="AA241" s="363">
        <v>-69.268889999999999</v>
      </c>
      <c r="AB241" s="363">
        <v>-73.684280000000001</v>
      </c>
      <c r="AC241" s="363">
        <v>-69.141900000000007</v>
      </c>
      <c r="AD241" s="363">
        <v>-74.141000000000005</v>
      </c>
      <c r="AE241" s="363">
        <v>-70.932517329999996</v>
      </c>
      <c r="AF241" s="363">
        <v>-65.148698620000005</v>
      </c>
      <c r="AG241" s="363">
        <v>-59</v>
      </c>
      <c r="AH241" s="363">
        <v>-58.774020059999998</v>
      </c>
      <c r="AI241" s="363">
        <v>-60.206372270000003</v>
      </c>
      <c r="AJ241" s="363">
        <v>-67.519011199999994</v>
      </c>
      <c r="AK241" s="363">
        <v>-68.727942420000005</v>
      </c>
      <c r="AL241" s="363">
        <v>-63.61857071</v>
      </c>
      <c r="AM241" s="363">
        <v>-64.335694349999997</v>
      </c>
      <c r="AN241" s="363">
        <v>-105.69255972000001</v>
      </c>
      <c r="AO241" s="363">
        <v>-103.69293500000001</v>
      </c>
      <c r="AP241" s="363">
        <v>-101.22376</v>
      </c>
    </row>
    <row r="242" spans="1:42">
      <c r="A242" s="384"/>
      <c r="B242" s="92"/>
      <c r="C242" s="31" t="s">
        <v>369</v>
      </c>
      <c r="D242" s="390">
        <v>0</v>
      </c>
      <c r="E242" s="390">
        <v>0</v>
      </c>
      <c r="F242" s="390">
        <v>4697.7168338499996</v>
      </c>
      <c r="G242" s="363">
        <v>4653.9911245100002</v>
      </c>
      <c r="H242" s="363">
        <v>4692.63662088</v>
      </c>
      <c r="I242" s="363">
        <v>4810.8874061900005</v>
      </c>
      <c r="J242" s="363">
        <v>4570.31333447</v>
      </c>
      <c r="K242" s="363">
        <v>3768.4179067499999</v>
      </c>
      <c r="L242" s="363">
        <v>3801.6765678900006</v>
      </c>
      <c r="M242" s="363">
        <v>3405.2505455099999</v>
      </c>
      <c r="N242" s="363">
        <v>3385.0322728699998</v>
      </c>
      <c r="O242" s="363">
        <v>3446.5090614899996</v>
      </c>
      <c r="P242" s="363">
        <v>3098.31702</v>
      </c>
      <c r="Q242" s="363">
        <v>3004.3170029100002</v>
      </c>
      <c r="R242" s="363">
        <v>2968.4279060899999</v>
      </c>
      <c r="S242" s="363">
        <v>2960.13615549</v>
      </c>
      <c r="T242" s="363">
        <v>2931.8187485599997</v>
      </c>
      <c r="U242" s="363">
        <v>2965.2663330499995</v>
      </c>
      <c r="V242" s="363">
        <v>2959.368781919999</v>
      </c>
      <c r="W242" s="363">
        <v>2934.91411741</v>
      </c>
      <c r="X242" s="363">
        <v>2943.6076252900002</v>
      </c>
      <c r="Y242" s="363">
        <v>2869.4601699499999</v>
      </c>
      <c r="Z242" s="363">
        <v>2864.4709913400002</v>
      </c>
      <c r="AA242" s="363">
        <v>2886.6514099999999</v>
      </c>
      <c r="AB242" s="363">
        <v>2904.3673899999999</v>
      </c>
      <c r="AC242" s="363">
        <v>2875.6433000000002</v>
      </c>
      <c r="AD242" s="363">
        <v>2800.5520000000001</v>
      </c>
      <c r="AE242" s="363">
        <v>2831.3909101099998</v>
      </c>
      <c r="AF242" s="363">
        <v>2810.06188948</v>
      </c>
      <c r="AG242" s="363">
        <v>2804</v>
      </c>
      <c r="AH242" s="363">
        <v>2717.9519700800001</v>
      </c>
      <c r="AI242" s="363">
        <v>2835.35903934</v>
      </c>
      <c r="AJ242" s="363">
        <v>2861.9111434900001</v>
      </c>
      <c r="AK242" s="363">
        <v>2682.9457470699999</v>
      </c>
      <c r="AL242" s="363">
        <v>2686.5252922099999</v>
      </c>
      <c r="AM242" s="363">
        <v>2692.6036164000002</v>
      </c>
      <c r="AN242" s="363">
        <v>1538.4053334200019</v>
      </c>
      <c r="AO242" s="363">
        <v>1289.8969780299999</v>
      </c>
      <c r="AP242" s="363">
        <v>1257.62686383</v>
      </c>
    </row>
    <row r="243" spans="1:42">
      <c r="A243" s="384"/>
      <c r="B243" s="92"/>
      <c r="C243" s="589" t="s">
        <v>453</v>
      </c>
      <c r="D243" s="603">
        <v>0</v>
      </c>
      <c r="E243" s="603">
        <v>0</v>
      </c>
      <c r="F243" s="603">
        <v>98556.442357049978</v>
      </c>
      <c r="G243" s="604">
        <v>97609.285809829948</v>
      </c>
      <c r="H243" s="604">
        <v>95655.352804760012</v>
      </c>
      <c r="I243" s="604">
        <v>94900.089132210036</v>
      </c>
      <c r="J243" s="604">
        <v>92599.891472840027</v>
      </c>
      <c r="K243" s="604">
        <v>92956.424794290011</v>
      </c>
      <c r="L243" s="604">
        <v>90523.572285869988</v>
      </c>
      <c r="M243" s="604">
        <v>79873.438083350004</v>
      </c>
      <c r="N243" s="604">
        <v>80406.03197684999</v>
      </c>
      <c r="O243" s="604">
        <v>78115.098477389998</v>
      </c>
      <c r="P243" s="604">
        <v>77103.319659999994</v>
      </c>
      <c r="Q243" s="604">
        <v>76770.426633639974</v>
      </c>
      <c r="R243" s="604">
        <v>76144.776498029998</v>
      </c>
      <c r="S243" s="604">
        <v>75755.966914500008</v>
      </c>
      <c r="T243" s="604">
        <v>79261.437505100024</v>
      </c>
      <c r="U243" s="604">
        <v>79925.620612270024</v>
      </c>
      <c r="V243" s="604">
        <v>80179.41554300001</v>
      </c>
      <c r="W243" s="604">
        <v>77916.765948760003</v>
      </c>
      <c r="X243" s="604">
        <v>76566.450432879981</v>
      </c>
      <c r="Y243" s="604">
        <v>75959.863853219969</v>
      </c>
      <c r="Z243" s="604">
        <v>75474.371508299984</v>
      </c>
      <c r="AA243" s="604">
        <v>73326.984960000002</v>
      </c>
      <c r="AB243" s="604">
        <v>72851.726869999999</v>
      </c>
      <c r="AC243" s="604">
        <v>72291.35149999999</v>
      </c>
      <c r="AD243" s="604">
        <v>70882.126579209988</v>
      </c>
      <c r="AE243" s="604">
        <v>67897.881501619995</v>
      </c>
      <c r="AF243" s="604">
        <v>67026.218585469993</v>
      </c>
      <c r="AG243" s="604">
        <v>65507</v>
      </c>
      <c r="AH243" s="604">
        <v>64545.359323389996</v>
      </c>
      <c r="AI243" s="604">
        <v>63171.933322960002</v>
      </c>
      <c r="AJ243" s="604">
        <v>63737.653883569998</v>
      </c>
      <c r="AK243" s="604">
        <v>63632.597497759998</v>
      </c>
      <c r="AL243" s="604">
        <v>62154.610015429993</v>
      </c>
      <c r="AM243" s="604">
        <v>59911.84630645001</v>
      </c>
      <c r="AN243" s="604">
        <v>57641.046953810008</v>
      </c>
      <c r="AO243" s="604">
        <v>56233.047891170005</v>
      </c>
      <c r="AP243" s="604">
        <v>55186.747090650009</v>
      </c>
    </row>
    <row r="244" spans="1:42">
      <c r="A244" s="384"/>
      <c r="B244" s="92"/>
      <c r="C244" s="25"/>
      <c r="D244" s="393"/>
      <c r="E244" s="393"/>
      <c r="F244" s="393"/>
      <c r="G244" s="369">
        <v>0</v>
      </c>
      <c r="H244" s="369"/>
      <c r="I244" s="369"/>
      <c r="J244" s="369"/>
      <c r="K244" s="369">
        <v>0</v>
      </c>
      <c r="L244" s="369"/>
      <c r="M244" s="369"/>
      <c r="N244" s="369"/>
      <c r="O244" s="369">
        <v>0</v>
      </c>
      <c r="P244" s="369"/>
      <c r="Q244" s="369"/>
      <c r="R244" s="369"/>
      <c r="S244" s="369">
        <v>0</v>
      </c>
      <c r="T244" s="369"/>
      <c r="U244" s="369"/>
      <c r="V244" s="369"/>
      <c r="W244" s="369"/>
      <c r="X244" s="369"/>
      <c r="Y244" s="369"/>
      <c r="Z244" s="369"/>
      <c r="AA244" s="369"/>
      <c r="AB244" s="369"/>
      <c r="AC244" s="369"/>
      <c r="AD244" s="369"/>
      <c r="AE244" s="369"/>
      <c r="AF244" s="369"/>
      <c r="AG244" s="369"/>
      <c r="AH244" s="369"/>
      <c r="AI244" s="369"/>
      <c r="AJ244" s="369"/>
      <c r="AK244" s="369"/>
      <c r="AL244" s="369"/>
      <c r="AM244" s="369"/>
      <c r="AN244" s="369"/>
      <c r="AO244" s="369"/>
      <c r="AP244" s="369"/>
    </row>
    <row r="245" spans="1:42">
      <c r="A245" s="384"/>
      <c r="B245" s="92"/>
      <c r="C245" s="56" t="s">
        <v>239</v>
      </c>
      <c r="D245" s="389">
        <v>0</v>
      </c>
      <c r="E245" s="389">
        <v>0</v>
      </c>
      <c r="F245" s="389">
        <v>84628.551051859977</v>
      </c>
      <c r="G245" s="363">
        <v>80964.478160500003</v>
      </c>
      <c r="H245" s="363">
        <v>80163.787606780039</v>
      </c>
      <c r="I245" s="363">
        <v>78427.228258099989</v>
      </c>
      <c r="J245" s="363">
        <v>79596.816546680013</v>
      </c>
      <c r="K245" s="363">
        <v>74643.522217469974</v>
      </c>
      <c r="L245" s="363">
        <v>73690.52228279</v>
      </c>
      <c r="M245" s="363">
        <v>65037.089149950014</v>
      </c>
      <c r="N245" s="363">
        <v>66065.65082160999</v>
      </c>
      <c r="O245" s="363">
        <v>62456.564171579994</v>
      </c>
      <c r="P245" s="363">
        <v>61178.238400000002</v>
      </c>
      <c r="Q245" s="363">
        <v>60072.403415849985</v>
      </c>
      <c r="R245" s="363">
        <v>60415.141860359996</v>
      </c>
      <c r="S245" s="363">
        <v>56888.331496790022</v>
      </c>
      <c r="T245" s="363">
        <v>55531.242093560002</v>
      </c>
      <c r="U245" s="363">
        <v>55087.043217199993</v>
      </c>
      <c r="V245" s="363">
        <v>56259.377680950012</v>
      </c>
      <c r="W245" s="363">
        <v>53297.931394769999</v>
      </c>
      <c r="X245" s="363">
        <v>52238.067037660032</v>
      </c>
      <c r="Y245" s="363">
        <v>51957.072419150027</v>
      </c>
      <c r="Z245" s="363">
        <v>52494.93038308002</v>
      </c>
      <c r="AA245" s="363">
        <v>49868.3004</v>
      </c>
      <c r="AB245" s="363">
        <v>49520.084000000003</v>
      </c>
      <c r="AC245" s="363">
        <v>49224.566299999999</v>
      </c>
      <c r="AD245" s="363">
        <v>49929.513053729999</v>
      </c>
      <c r="AE245" s="363">
        <v>46274.229827689996</v>
      </c>
      <c r="AF245" s="363">
        <v>45028.056327619997</v>
      </c>
      <c r="AG245" s="363">
        <v>44005</v>
      </c>
      <c r="AH245" s="363">
        <v>44521.324846429998</v>
      </c>
      <c r="AI245" s="363">
        <v>42074.026094269997</v>
      </c>
      <c r="AJ245" s="363">
        <v>41486.75861615</v>
      </c>
      <c r="AK245" s="363">
        <v>41329.570274619997</v>
      </c>
      <c r="AL245" s="363">
        <v>41972.536518770001</v>
      </c>
      <c r="AM245" s="363">
        <v>39454.170983540003</v>
      </c>
      <c r="AN245" s="363">
        <v>39259.531217129996</v>
      </c>
      <c r="AO245" s="363">
        <v>39080.242545749999</v>
      </c>
      <c r="AP245" s="363">
        <v>39494.510194540002</v>
      </c>
    </row>
    <row r="246" spans="1:42">
      <c r="A246" s="384"/>
      <c r="B246" s="92"/>
      <c r="C246" s="335" t="s">
        <v>454</v>
      </c>
      <c r="D246" s="389">
        <v>0</v>
      </c>
      <c r="E246" s="389">
        <v>0</v>
      </c>
      <c r="F246" s="389">
        <v>13927.891305189945</v>
      </c>
      <c r="G246" s="365">
        <v>16644.807649329945</v>
      </c>
      <c r="H246" s="365">
        <v>15491.566209439989</v>
      </c>
      <c r="I246" s="365">
        <v>16472.861885570001</v>
      </c>
      <c r="J246" s="365">
        <v>13003.075937619993</v>
      </c>
      <c r="K246" s="365">
        <v>18312.902576819986</v>
      </c>
      <c r="L246" s="365">
        <v>16833.050003079996</v>
      </c>
      <c r="M246" s="365">
        <v>14836.348933400002</v>
      </c>
      <c r="N246" s="365">
        <v>14340.381155239995</v>
      </c>
      <c r="O246" s="365">
        <v>15658.534305809999</v>
      </c>
      <c r="P246" s="365">
        <v>15925.0813</v>
      </c>
      <c r="Q246" s="365">
        <v>16698.023217790007</v>
      </c>
      <c r="R246" s="365">
        <v>15729.634637670006</v>
      </c>
      <c r="S246" s="365">
        <v>18867.635417710015</v>
      </c>
      <c r="T246" s="365">
        <v>23730.195411539997</v>
      </c>
      <c r="U246" s="365">
        <v>24838.577395069999</v>
      </c>
      <c r="V246" s="365">
        <v>23920.037862050001</v>
      </c>
      <c r="W246" s="365">
        <v>24618.834553990007</v>
      </c>
      <c r="X246" s="365">
        <v>24328.383395219993</v>
      </c>
      <c r="Y246" s="365">
        <v>24002.791434069997</v>
      </c>
      <c r="Z246" s="365">
        <v>22979.441125219986</v>
      </c>
      <c r="AA246" s="365">
        <v>23458.684600000001</v>
      </c>
      <c r="AB246" s="365">
        <v>23331.642899999999</v>
      </c>
      <c r="AC246" s="365">
        <v>23066.785199999998</v>
      </c>
      <c r="AD246" s="365">
        <v>20952.613934389999</v>
      </c>
      <c r="AE246" s="365">
        <v>21623.651673929999</v>
      </c>
      <c r="AF246" s="365">
        <v>21998.162257849999</v>
      </c>
      <c r="AG246" s="365">
        <v>21502</v>
      </c>
      <c r="AH246" s="365">
        <v>20024.034476960001</v>
      </c>
      <c r="AI246" s="365">
        <v>21097.907228690001</v>
      </c>
      <c r="AJ246" s="365">
        <v>22250.895267420001</v>
      </c>
      <c r="AK246" s="365">
        <v>22303.027223140001</v>
      </c>
      <c r="AL246" s="365">
        <v>20182.073496659999</v>
      </c>
      <c r="AM246" s="365">
        <v>20458.15434623</v>
      </c>
      <c r="AN246" s="365">
        <v>18381.515786649994</v>
      </c>
      <c r="AO246" s="365">
        <v>17152.805345420002</v>
      </c>
      <c r="AP246" s="365">
        <v>15692.23689611</v>
      </c>
    </row>
    <row r="247" spans="1:42">
      <c r="A247" s="384"/>
      <c r="B247" s="92"/>
      <c r="C247" s="61" t="s">
        <v>455</v>
      </c>
      <c r="D247" s="603">
        <v>0</v>
      </c>
      <c r="E247" s="603">
        <v>0</v>
      </c>
      <c r="F247" s="603">
        <v>98556.44235704992</v>
      </c>
      <c r="G247" s="604">
        <v>97609.285809829948</v>
      </c>
      <c r="H247" s="604">
        <v>95655.353816220028</v>
      </c>
      <c r="I247" s="604">
        <v>94900.090143669993</v>
      </c>
      <c r="J247" s="604">
        <v>92599.892484300013</v>
      </c>
      <c r="K247" s="604">
        <v>92956.424794289953</v>
      </c>
      <c r="L247" s="604">
        <v>90523.572285870003</v>
      </c>
      <c r="M247" s="604">
        <v>79873.438083350018</v>
      </c>
      <c r="N247" s="604">
        <v>80406.03197684999</v>
      </c>
      <c r="O247" s="604">
        <v>78115.098477389998</v>
      </c>
      <c r="P247" s="604">
        <v>77103.319700000007</v>
      </c>
      <c r="Q247" s="604">
        <v>76770.426633639989</v>
      </c>
      <c r="R247" s="604">
        <v>76144.776498029998</v>
      </c>
      <c r="S247" s="604">
        <v>75755.966914500037</v>
      </c>
      <c r="T247" s="604">
        <v>79261.437505099995</v>
      </c>
      <c r="U247" s="604">
        <v>79925.620612269995</v>
      </c>
      <c r="V247" s="604">
        <v>80179.41554300001</v>
      </c>
      <c r="W247" s="604">
        <v>77916.765948760003</v>
      </c>
      <c r="X247" s="604">
        <v>76566.450432880025</v>
      </c>
      <c r="Y247" s="604">
        <v>75959.863853220028</v>
      </c>
      <c r="Z247" s="604">
        <v>75474.371508300013</v>
      </c>
      <c r="AA247" s="604">
        <v>73326.985000000001</v>
      </c>
      <c r="AB247" s="604">
        <v>72851.726900000009</v>
      </c>
      <c r="AC247" s="604">
        <v>72291.35149999999</v>
      </c>
      <c r="AD247" s="604">
        <v>70882.126988119999</v>
      </c>
      <c r="AE247" s="604">
        <v>67897.881501619995</v>
      </c>
      <c r="AF247" s="604">
        <v>67026.218585469993</v>
      </c>
      <c r="AG247" s="604">
        <v>65507</v>
      </c>
      <c r="AH247" s="604">
        <v>64545.359323390003</v>
      </c>
      <c r="AI247" s="604">
        <v>63171.933322960002</v>
      </c>
      <c r="AJ247" s="604">
        <v>63737.653883569998</v>
      </c>
      <c r="AK247" s="604">
        <v>63632.597497759998</v>
      </c>
      <c r="AL247" s="604">
        <v>62154.61001543</v>
      </c>
      <c r="AM247" s="604">
        <v>59912.325329769999</v>
      </c>
      <c r="AN247" s="604">
        <v>57641.04700377999</v>
      </c>
      <c r="AO247" s="604">
        <v>56233.047891170005</v>
      </c>
      <c r="AP247" s="604">
        <v>55186.747090650002</v>
      </c>
    </row>
    <row r="248" spans="1:42">
      <c r="A248" s="384"/>
      <c r="B248" s="92"/>
      <c r="AN248" s="360"/>
      <c r="AO248" s="360"/>
      <c r="AP248" s="360"/>
    </row>
    <row r="249" spans="1:42">
      <c r="A249" s="384"/>
      <c r="B249" s="92"/>
      <c r="C249" s="349"/>
      <c r="Y249" s="349"/>
      <c r="Z249" s="349"/>
      <c r="AA249" s="349"/>
      <c r="AI249" s="360"/>
      <c r="AJ249" s="360"/>
      <c r="AK249" s="360"/>
      <c r="AL249" s="360"/>
      <c r="AM249" s="271"/>
      <c r="AN249" s="271"/>
      <c r="AO249" s="271"/>
      <c r="AP249" s="271"/>
    </row>
    <row r="250" spans="1:42" s="92" customFormat="1">
      <c r="A250" s="384"/>
      <c r="C250" s="394" t="s">
        <v>456</v>
      </c>
      <c r="D250" s="387" t="s">
        <v>474</v>
      </c>
      <c r="E250" s="387" t="s">
        <v>475</v>
      </c>
      <c r="F250" s="387" t="s">
        <v>476</v>
      </c>
      <c r="G250" s="487" t="s">
        <v>948</v>
      </c>
      <c r="H250" s="487" t="s">
        <v>474</v>
      </c>
      <c r="I250" s="487" t="s">
        <v>475</v>
      </c>
      <c r="J250" s="487" t="s">
        <v>476</v>
      </c>
      <c r="K250" s="487" t="s">
        <v>477</v>
      </c>
      <c r="L250" s="487" t="s">
        <v>478</v>
      </c>
      <c r="M250" s="487" t="s">
        <v>479</v>
      </c>
      <c r="N250" s="487" t="s">
        <v>480</v>
      </c>
      <c r="O250" s="487" t="s">
        <v>481</v>
      </c>
      <c r="P250" s="487" t="s">
        <v>482</v>
      </c>
      <c r="Q250" s="487" t="s">
        <v>483</v>
      </c>
      <c r="R250" s="487" t="s">
        <v>484</v>
      </c>
      <c r="S250" s="487" t="s">
        <v>485</v>
      </c>
      <c r="T250" s="487" t="s">
        <v>486</v>
      </c>
      <c r="U250" s="487" t="s">
        <v>487</v>
      </c>
      <c r="V250" s="487" t="s">
        <v>488</v>
      </c>
      <c r="W250" s="487" t="s">
        <v>489</v>
      </c>
      <c r="X250" s="487" t="s">
        <v>510</v>
      </c>
      <c r="Y250" s="487" t="s">
        <v>511</v>
      </c>
      <c r="Z250" s="487" t="s">
        <v>512</v>
      </c>
      <c r="AA250" s="487" t="s">
        <v>513</v>
      </c>
      <c r="AB250" s="487" t="s">
        <v>514</v>
      </c>
      <c r="AC250" s="487" t="s">
        <v>515</v>
      </c>
      <c r="AD250" s="487" t="s">
        <v>516</v>
      </c>
      <c r="AE250" s="487" t="s">
        <v>517</v>
      </c>
      <c r="AF250" s="487" t="s">
        <v>518</v>
      </c>
      <c r="AG250" s="487" t="s">
        <v>519</v>
      </c>
      <c r="AH250" s="487" t="s">
        <v>520</v>
      </c>
      <c r="AI250" s="487" t="s">
        <v>521</v>
      </c>
      <c r="AJ250" s="487" t="s">
        <v>522</v>
      </c>
      <c r="AK250" s="487" t="s">
        <v>523</v>
      </c>
      <c r="AL250" s="487" t="s">
        <v>524</v>
      </c>
      <c r="AM250" s="487" t="s">
        <v>525</v>
      </c>
      <c r="AN250" s="487" t="s">
        <v>526</v>
      </c>
      <c r="AO250" s="487" t="s">
        <v>527</v>
      </c>
      <c r="AP250" s="487" t="s">
        <v>528</v>
      </c>
    </row>
    <row r="251" spans="1:42">
      <c r="A251" s="384"/>
      <c r="B251" s="92"/>
      <c r="C251" s="252" t="s">
        <v>445</v>
      </c>
      <c r="D251" s="388"/>
      <c r="E251" s="388"/>
      <c r="F251" s="388"/>
      <c r="G251" s="361"/>
      <c r="H251" s="361"/>
      <c r="I251" s="361"/>
      <c r="J251" s="361"/>
      <c r="K251" s="361"/>
      <c r="L251" s="361"/>
      <c r="M251" s="361"/>
      <c r="N251" s="361"/>
      <c r="O251" s="361"/>
      <c r="P251" s="361"/>
      <c r="Q251" s="361"/>
      <c r="R251" s="361"/>
      <c r="S251" s="361"/>
      <c r="T251" s="361"/>
      <c r="U251" s="361"/>
      <c r="V251" s="361"/>
      <c r="W251" s="361"/>
      <c r="X251" s="361"/>
      <c r="Y251" s="361"/>
      <c r="Z251" s="361"/>
      <c r="AA251" s="361"/>
      <c r="AB251" s="361"/>
      <c r="AC251" s="361"/>
      <c r="AD251" s="361"/>
      <c r="AE251" s="361"/>
      <c r="AF251" s="361"/>
      <c r="AG251" s="361"/>
      <c r="AH251" s="361"/>
      <c r="AI251" s="361"/>
      <c r="AJ251" s="361"/>
      <c r="AK251" s="361"/>
      <c r="AL251" s="361"/>
      <c r="AM251" s="361"/>
      <c r="AN251" s="361"/>
      <c r="AO251" s="361"/>
      <c r="AP251" s="361"/>
    </row>
    <row r="252" spans="1:42">
      <c r="A252" s="384"/>
      <c r="B252" s="92"/>
      <c r="C252" s="29" t="s">
        <v>313</v>
      </c>
      <c r="D252" s="389">
        <v>0</v>
      </c>
      <c r="E252" s="389">
        <v>-983.93993152871144</v>
      </c>
      <c r="F252" s="389">
        <v>486.78088980601933</v>
      </c>
      <c r="G252" s="362">
        <v>497.15904172269211</v>
      </c>
      <c r="H252" s="362">
        <v>533.20977802741595</v>
      </c>
      <c r="I252" s="362">
        <v>546.34854395450111</v>
      </c>
      <c r="J252" s="362">
        <v>530.49977180602366</v>
      </c>
      <c r="K252" s="362">
        <v>534.35995032664835</v>
      </c>
      <c r="L252" s="362">
        <v>495.61642713437755</v>
      </c>
      <c r="M252" s="362">
        <v>468.19015637374343</v>
      </c>
      <c r="N252" s="362">
        <v>450.67091406734522</v>
      </c>
      <c r="O252" s="362">
        <v>450.3620350439208</v>
      </c>
      <c r="P252" s="362">
        <v>458.43413632383272</v>
      </c>
      <c r="Q252" s="362">
        <v>418.75884960945723</v>
      </c>
      <c r="R252" s="362">
        <v>379.11131169645745</v>
      </c>
      <c r="S252" s="362">
        <v>388.28054237025259</v>
      </c>
      <c r="T252" s="362">
        <v>371.08265054441779</v>
      </c>
      <c r="U252" s="362">
        <v>324.18161062615297</v>
      </c>
      <c r="V252" s="362">
        <v>298.31095293363478</v>
      </c>
      <c r="W252" s="362">
        <v>261.86906606900902</v>
      </c>
      <c r="X252" s="362">
        <v>251.15878180515153</v>
      </c>
      <c r="Y252" s="362">
        <v>229.25392630035691</v>
      </c>
      <c r="Z252" s="362">
        <v>230.10701759556179</v>
      </c>
      <c r="AA252" s="362">
        <v>226.14184</v>
      </c>
      <c r="AB252" s="362">
        <v>225.47053000000005</v>
      </c>
      <c r="AC252" s="362">
        <v>225.31448</v>
      </c>
      <c r="AD252" s="362">
        <v>236.63348323809129</v>
      </c>
      <c r="AE252" s="362">
        <v>280.81051676190867</v>
      </c>
      <c r="AF252" s="362">
        <v>260.11902535642605</v>
      </c>
      <c r="AG252" s="362">
        <v>243.81859947914199</v>
      </c>
      <c r="AH252" s="362">
        <v>231.75022120062499</v>
      </c>
      <c r="AI252" s="362">
        <v>221.43117932023301</v>
      </c>
      <c r="AJ252" s="362">
        <v>223.94849284973498</v>
      </c>
      <c r="AK252" s="362">
        <v>231.00440619002399</v>
      </c>
      <c r="AL252" s="362">
        <v>203.31009001174303</v>
      </c>
      <c r="AM252" s="362">
        <v>181.07049518695399</v>
      </c>
      <c r="AN252" s="362">
        <v>191.83700191188802</v>
      </c>
      <c r="AO252" s="362">
        <v>192.78920113999993</v>
      </c>
      <c r="AP252" s="362">
        <v>186.81246698000001</v>
      </c>
    </row>
    <row r="253" spans="1:42">
      <c r="A253" s="384"/>
      <c r="B253" s="92"/>
      <c r="C253" s="29" t="s">
        <v>446</v>
      </c>
      <c r="D253" s="389">
        <v>0</v>
      </c>
      <c r="E253" s="389">
        <v>-142.24850932970699</v>
      </c>
      <c r="F253" s="389">
        <v>69.28625586711405</v>
      </c>
      <c r="G253" s="362">
        <v>72.96225346259294</v>
      </c>
      <c r="H253" s="362">
        <v>69.117066210853665</v>
      </c>
      <c r="I253" s="362">
        <v>60.306205982858771</v>
      </c>
      <c r="J253" s="362">
        <v>62.113468977048747</v>
      </c>
      <c r="K253" s="362">
        <v>63.265216684459581</v>
      </c>
      <c r="L253" s="362">
        <v>45.309451415254586</v>
      </c>
      <c r="M253" s="362">
        <v>52.731141113740307</v>
      </c>
      <c r="N253" s="362">
        <v>50.363454156722625</v>
      </c>
      <c r="O253" s="362">
        <v>51.880961341527851</v>
      </c>
      <c r="P253" s="362">
        <v>40.107661585941685</v>
      </c>
      <c r="Q253" s="362">
        <v>53.737123333912336</v>
      </c>
      <c r="R253" s="362">
        <v>56.449777641928627</v>
      </c>
      <c r="S253" s="362">
        <v>57.587567438217341</v>
      </c>
      <c r="T253" s="362">
        <v>59.448442290147796</v>
      </c>
      <c r="U253" s="362">
        <v>49.408781137699933</v>
      </c>
      <c r="V253" s="362">
        <v>48.557189428411775</v>
      </c>
      <c r="W253" s="362">
        <v>57.484575230958626</v>
      </c>
      <c r="X253" s="362">
        <v>54.793888050747654</v>
      </c>
      <c r="Y253" s="362">
        <v>45.10978870370424</v>
      </c>
      <c r="Z253" s="362">
        <v>46.295060254176136</v>
      </c>
      <c r="AA253" s="362">
        <v>44.121600000000001</v>
      </c>
      <c r="AB253" s="362">
        <v>52.268069999999994</v>
      </c>
      <c r="AC253" s="362">
        <v>10.929399999999987</v>
      </c>
      <c r="AD253" s="362">
        <v>53.46216177252559</v>
      </c>
      <c r="AE253" s="362">
        <v>68.332838227474426</v>
      </c>
      <c r="AF253" s="362">
        <v>54.87906267173301</v>
      </c>
      <c r="AG253" s="362">
        <v>63.283941266493002</v>
      </c>
      <c r="AH253" s="362">
        <v>52.0896376848291</v>
      </c>
      <c r="AI253" s="362">
        <v>57.626421048677898</v>
      </c>
      <c r="AJ253" s="362">
        <v>48.295733747941</v>
      </c>
      <c r="AK253" s="362">
        <v>47.652516846975217</v>
      </c>
      <c r="AL253" s="362">
        <v>47.629677554529195</v>
      </c>
      <c r="AM253" s="362">
        <v>49.176043305025601</v>
      </c>
      <c r="AN253" s="362">
        <v>118.11261277192015</v>
      </c>
      <c r="AO253" s="362">
        <v>24.86460550000011</v>
      </c>
      <c r="AP253" s="362">
        <v>39.600486079999897</v>
      </c>
    </row>
    <row r="254" spans="1:42">
      <c r="A254" s="384"/>
      <c r="B254" s="92"/>
      <c r="C254" s="29" t="s">
        <v>321</v>
      </c>
      <c r="D254" s="389">
        <v>0</v>
      </c>
      <c r="E254" s="389">
        <v>-26.401341229999986</v>
      </c>
      <c r="F254" s="389">
        <v>13.16644404000003</v>
      </c>
      <c r="G254" s="362">
        <v>13.234897189999955</v>
      </c>
      <c r="H254" s="362">
        <v>13.876972620000096</v>
      </c>
      <c r="I254" s="362">
        <v>13.722676859999773</v>
      </c>
      <c r="J254" s="362">
        <v>14.861230300000214</v>
      </c>
      <c r="K254" s="362">
        <v>14.242700740000034</v>
      </c>
      <c r="L254" s="362">
        <v>15.138389720000355</v>
      </c>
      <c r="M254" s="362">
        <v>17.174223109999808</v>
      </c>
      <c r="N254" s="362">
        <v>16.360031870000103</v>
      </c>
      <c r="O254" s="362">
        <v>17.044440979999958</v>
      </c>
      <c r="P254" s="362">
        <v>15.346788120000028</v>
      </c>
      <c r="Q254" s="362">
        <v>12.054529029999877</v>
      </c>
      <c r="R254" s="362">
        <v>12.644523490000093</v>
      </c>
      <c r="S254" s="362">
        <v>19.692499360000003</v>
      </c>
      <c r="T254" s="362">
        <v>20.14018179000022</v>
      </c>
      <c r="U254" s="362">
        <v>4.5829764499999008</v>
      </c>
      <c r="V254" s="362">
        <v>13.779050710000124</v>
      </c>
      <c r="W254" s="362">
        <v>12.933710789999978</v>
      </c>
      <c r="X254" s="362">
        <v>13.29261742000007</v>
      </c>
      <c r="Y254" s="362">
        <v>15.546779810000153</v>
      </c>
      <c r="Z254" s="362">
        <v>14.258925059999918</v>
      </c>
      <c r="AA254" s="362">
        <v>14.70046</v>
      </c>
      <c r="AB254" s="362">
        <v>14.859590000000004</v>
      </c>
      <c r="AC254" s="362">
        <v>42.816659999999999</v>
      </c>
      <c r="AD254" s="362">
        <v>0</v>
      </c>
      <c r="AE254" s="362">
        <v>3.0000000000000001E-3</v>
      </c>
      <c r="AF254" s="362">
        <v>0</v>
      </c>
      <c r="AG254" s="362">
        <v>-3.0000000000000001E-3</v>
      </c>
      <c r="AH254" s="362">
        <v>0</v>
      </c>
      <c r="AI254" s="362">
        <v>3.0000000000000001E-3</v>
      </c>
      <c r="AJ254" s="362">
        <v>-3.0000000000000001E-6</v>
      </c>
      <c r="AK254" s="362">
        <v>3.0000000000000001E-6</v>
      </c>
      <c r="AL254" s="362">
        <v>-2.9999999999999997E-4</v>
      </c>
      <c r="AM254" s="362">
        <v>2.9999999999999997E-4</v>
      </c>
      <c r="AN254" s="362">
        <v>3.0000000000000001E-3</v>
      </c>
      <c r="AO254" s="362">
        <v>0</v>
      </c>
      <c r="AP254" s="362">
        <v>0</v>
      </c>
    </row>
    <row r="255" spans="1:42">
      <c r="A255" s="384"/>
      <c r="B255" s="92"/>
      <c r="C255" s="52" t="s">
        <v>213</v>
      </c>
      <c r="D255" s="390">
        <v>0</v>
      </c>
      <c r="E255" s="390">
        <v>-364.81766446499313</v>
      </c>
      <c r="F255" s="390">
        <v>172.59301629129499</v>
      </c>
      <c r="G255" s="364">
        <v>192.22464817369814</v>
      </c>
      <c r="H255" s="364">
        <v>194.18446988751555</v>
      </c>
      <c r="I255" s="364">
        <v>165.54496910183974</v>
      </c>
      <c r="J255" s="364">
        <v>181.8825253758198</v>
      </c>
      <c r="K255" s="364">
        <v>171.63928895631278</v>
      </c>
      <c r="L255" s="364">
        <v>176.35997615065014</v>
      </c>
      <c r="M255" s="364">
        <v>149.97245242112757</v>
      </c>
      <c r="N255" s="364">
        <v>145.89339804687651</v>
      </c>
      <c r="O255" s="364">
        <v>141.81757433641539</v>
      </c>
      <c r="P255" s="364">
        <v>146.90617883916855</v>
      </c>
      <c r="Q255" s="364">
        <v>125.01715208689009</v>
      </c>
      <c r="R255" s="364">
        <v>128.47962815998142</v>
      </c>
      <c r="S255" s="364">
        <v>125.89140091395993</v>
      </c>
      <c r="T255" s="364">
        <v>182.52309410622127</v>
      </c>
      <c r="U255" s="364">
        <v>67.372494287650852</v>
      </c>
      <c r="V255" s="364">
        <v>118.42111541635724</v>
      </c>
      <c r="W255" s="364">
        <v>121.26759839093971</v>
      </c>
      <c r="X255" s="364">
        <v>123.12954293848946</v>
      </c>
      <c r="Y255" s="364">
        <v>110.36274018514038</v>
      </c>
      <c r="Z255" s="364">
        <v>110.67460728762953</v>
      </c>
      <c r="AA255" s="364">
        <v>111.92140000000001</v>
      </c>
      <c r="AB255" s="364">
        <v>112.28779000000003</v>
      </c>
      <c r="AC255" s="364">
        <v>103.98188999999996</v>
      </c>
      <c r="AD255" s="364">
        <v>107.29722370310756</v>
      </c>
      <c r="AE255" s="364">
        <v>108.70877629689247</v>
      </c>
      <c r="AF255" s="364">
        <v>112.35690659083201</v>
      </c>
      <c r="AG255" s="364">
        <v>102.95716800356999</v>
      </c>
      <c r="AH255" s="364">
        <v>108.661870048446</v>
      </c>
      <c r="AI255" s="364">
        <v>105.38096194798401</v>
      </c>
      <c r="AJ255" s="364">
        <v>114.05931656054497</v>
      </c>
      <c r="AK255" s="364">
        <v>93.48219219593102</v>
      </c>
      <c r="AL255" s="364">
        <v>99.425931137429188</v>
      </c>
      <c r="AM255" s="364">
        <v>96.177693360369801</v>
      </c>
      <c r="AN255" s="364">
        <v>211.41340049338081</v>
      </c>
      <c r="AO255" s="364">
        <v>56.594210239999995</v>
      </c>
      <c r="AP255" s="364">
        <v>63.807698640000012</v>
      </c>
    </row>
    <row r="256" spans="1:42">
      <c r="A256" s="384"/>
      <c r="B256" s="92"/>
      <c r="C256" s="252" t="s">
        <v>447</v>
      </c>
      <c r="D256" s="391">
        <v>0</v>
      </c>
      <c r="E256" s="391">
        <v>-787.7721176234254</v>
      </c>
      <c r="F256" s="391">
        <v>396.64057342183855</v>
      </c>
      <c r="G256" s="366">
        <v>391.13154420158685</v>
      </c>
      <c r="H256" s="366">
        <v>422.01934697075444</v>
      </c>
      <c r="I256" s="366">
        <v>454.83245769551968</v>
      </c>
      <c r="J256" s="366">
        <v>425.59194570725293</v>
      </c>
      <c r="K256" s="366">
        <v>440.22857879479517</v>
      </c>
      <c r="L256" s="366">
        <v>379.70429211898272</v>
      </c>
      <c r="M256" s="366">
        <v>388.12306817635567</v>
      </c>
      <c r="N256" s="366">
        <v>371.50100204719161</v>
      </c>
      <c r="O256" s="366">
        <v>377.46986302903315</v>
      </c>
      <c r="P256" s="366">
        <v>366.98240719060595</v>
      </c>
      <c r="Q256" s="366">
        <v>359.5333498864793</v>
      </c>
      <c r="R256" s="366">
        <v>319.72598466840475</v>
      </c>
      <c r="S256" s="366">
        <v>339.66920825450995</v>
      </c>
      <c r="T256" s="366">
        <v>311.47138064266289</v>
      </c>
      <c r="U256" s="366">
        <v>267.47777071562462</v>
      </c>
      <c r="V256" s="366">
        <v>242.22598074194843</v>
      </c>
      <c r="W256" s="366">
        <v>211.01975369902789</v>
      </c>
      <c r="X256" s="366">
        <v>196.11574433740998</v>
      </c>
      <c r="Y256" s="366">
        <v>179.54775462892076</v>
      </c>
      <c r="Z256" s="366">
        <v>179.98639562210838</v>
      </c>
      <c r="AA256" s="366">
        <v>173.04250000000002</v>
      </c>
      <c r="AB256" s="366">
        <v>180.31039999999985</v>
      </c>
      <c r="AC256" s="366">
        <v>175.07864999999998</v>
      </c>
      <c r="AD256" s="366">
        <v>182.79842130750941</v>
      </c>
      <c r="AE256" s="366">
        <v>240.43757869249063</v>
      </c>
      <c r="AF256" s="366">
        <v>202.64118143732708</v>
      </c>
      <c r="AG256" s="366">
        <v>204.14237274206494</v>
      </c>
      <c r="AH256" s="366">
        <v>175.18098883700816</v>
      </c>
      <c r="AI256" s="366">
        <v>173.67663842092691</v>
      </c>
      <c r="AJ256" s="366">
        <v>158.18490703713115</v>
      </c>
      <c r="AK256" s="366">
        <v>185.17473384106813</v>
      </c>
      <c r="AL256" s="366">
        <v>151.51353642884303</v>
      </c>
      <c r="AM256" s="366">
        <v>134.06914513160982</v>
      </c>
      <c r="AN256" s="366">
        <v>98.539214190427401</v>
      </c>
      <c r="AO256" s="366">
        <v>161.05959640000003</v>
      </c>
      <c r="AP256" s="366">
        <v>162.60525441999991</v>
      </c>
    </row>
    <row r="257" spans="1:42">
      <c r="A257" s="384"/>
      <c r="B257" s="92"/>
      <c r="C257" s="158" t="s">
        <v>448</v>
      </c>
      <c r="D257" s="390">
        <v>0</v>
      </c>
      <c r="E257" s="390">
        <v>-59.058514700000003</v>
      </c>
      <c r="F257" s="390">
        <v>42.037016919999999</v>
      </c>
      <c r="G257" s="364">
        <v>17.021497780000004</v>
      </c>
      <c r="H257" s="364">
        <v>121.28642819999996</v>
      </c>
      <c r="I257" s="364">
        <v>99.122331570000028</v>
      </c>
      <c r="J257" s="364">
        <v>1.3326523399999815</v>
      </c>
      <c r="K257" s="364">
        <v>46.975137789999998</v>
      </c>
      <c r="L257" s="364">
        <v>104.10991786</v>
      </c>
      <c r="M257" s="364">
        <v>91.102144709999976</v>
      </c>
      <c r="N257" s="364">
        <v>24.93966308000001</v>
      </c>
      <c r="O257" s="364">
        <v>14.993386900000004</v>
      </c>
      <c r="P257" s="364">
        <v>30.50379379000006</v>
      </c>
      <c r="Q257" s="364">
        <v>91.44096562999998</v>
      </c>
      <c r="R257" s="364">
        <v>68.747397259999985</v>
      </c>
      <c r="S257" s="364">
        <v>32.116173319999987</v>
      </c>
      <c r="T257" s="364">
        <v>55.730700010000007</v>
      </c>
      <c r="U257" s="364">
        <v>16.401803029999989</v>
      </c>
      <c r="V257" s="364">
        <v>-37.629731859999985</v>
      </c>
      <c r="W257" s="364">
        <v>6.7649347000000013</v>
      </c>
      <c r="X257" s="364">
        <v>25.0915581</v>
      </c>
      <c r="Y257" s="364">
        <v>-16.265498489999999</v>
      </c>
      <c r="Z257" s="364">
        <v>7.6397275399999955</v>
      </c>
      <c r="AA257" s="364">
        <v>-20.021529999999998</v>
      </c>
      <c r="AB257" s="364">
        <v>-21.892969999999991</v>
      </c>
      <c r="AC257" s="364">
        <v>35.65583072000004</v>
      </c>
      <c r="AD257" s="364">
        <v>87.721612509999972</v>
      </c>
      <c r="AE257" s="364">
        <v>114.27322676999998</v>
      </c>
      <c r="AF257" s="364">
        <v>9.2442411900000003</v>
      </c>
      <c r="AG257" s="364">
        <v>11.395675939999997</v>
      </c>
      <c r="AH257" s="364">
        <v>2.6927495600000029</v>
      </c>
      <c r="AI257" s="364">
        <v>-36.0884255</v>
      </c>
      <c r="AJ257" s="364">
        <v>5.1021398900000001</v>
      </c>
      <c r="AK257" s="364">
        <v>0.31904452000000028</v>
      </c>
      <c r="AL257" s="364">
        <v>4.7966843699999995</v>
      </c>
      <c r="AM257" s="364">
        <v>-1.88803389</v>
      </c>
      <c r="AN257" s="364">
        <v>-23.62163164</v>
      </c>
      <c r="AO257" s="364">
        <v>1.4001136699999996</v>
      </c>
      <c r="AP257" s="364">
        <v>3.6206205900000015</v>
      </c>
    </row>
    <row r="258" spans="1:42">
      <c r="A258" s="384"/>
      <c r="B258" s="92"/>
      <c r="C258" s="359" t="s">
        <v>326</v>
      </c>
      <c r="D258" s="391">
        <v>0</v>
      </c>
      <c r="E258" s="391">
        <v>-728.71360292342536</v>
      </c>
      <c r="F258" s="391">
        <v>354.60355650183851</v>
      </c>
      <c r="G258" s="366">
        <v>374.11004642158684</v>
      </c>
      <c r="H258" s="366">
        <v>300.7329187707544</v>
      </c>
      <c r="I258" s="366">
        <v>355.71012612551965</v>
      </c>
      <c r="J258" s="366">
        <v>424.25929336725301</v>
      </c>
      <c r="K258" s="366">
        <v>393.25344100479515</v>
      </c>
      <c r="L258" s="366">
        <v>275.59437425898273</v>
      </c>
      <c r="M258" s="366">
        <v>297.02092346635561</v>
      </c>
      <c r="N258" s="366">
        <v>346.56133896719166</v>
      </c>
      <c r="O258" s="366">
        <v>362.47647612903313</v>
      </c>
      <c r="P258" s="366">
        <v>336.47861340060581</v>
      </c>
      <c r="Q258" s="366">
        <v>268.09238425647936</v>
      </c>
      <c r="R258" s="366">
        <v>250.97858740840474</v>
      </c>
      <c r="S258" s="366">
        <v>307.55303493450998</v>
      </c>
      <c r="T258" s="366">
        <v>255.74068063266293</v>
      </c>
      <c r="U258" s="366">
        <v>251.07596768562462</v>
      </c>
      <c r="V258" s="366">
        <v>279.85571260194843</v>
      </c>
      <c r="W258" s="366">
        <v>204.25481899902789</v>
      </c>
      <c r="X258" s="366">
        <v>171.02418623740994</v>
      </c>
      <c r="Y258" s="366">
        <v>195.81325311892078</v>
      </c>
      <c r="Z258" s="366">
        <v>172.34666808210841</v>
      </c>
      <c r="AA258" s="366">
        <v>193.06403</v>
      </c>
      <c r="AB258" s="366">
        <v>202.20336999999984</v>
      </c>
      <c r="AC258" s="366">
        <v>139.42281927999994</v>
      </c>
      <c r="AD258" s="366">
        <v>95.076808797509443</v>
      </c>
      <c r="AE258" s="366">
        <v>126.16435192249065</v>
      </c>
      <c r="AF258" s="366">
        <v>193.39694024732705</v>
      </c>
      <c r="AG258" s="366">
        <v>192.74669680206495</v>
      </c>
      <c r="AH258" s="366">
        <v>172.48823927700815</v>
      </c>
      <c r="AI258" s="366">
        <v>209.76506392092691</v>
      </c>
      <c r="AJ258" s="366">
        <v>153.08276714713111</v>
      </c>
      <c r="AK258" s="366">
        <v>184.85568932106816</v>
      </c>
      <c r="AL258" s="366">
        <v>146.71685205884302</v>
      </c>
      <c r="AM258" s="366">
        <v>135.95717902160982</v>
      </c>
      <c r="AN258" s="366">
        <v>122.16084583042743</v>
      </c>
      <c r="AO258" s="366">
        <v>159.65948273000004</v>
      </c>
      <c r="AP258" s="366">
        <v>158.98463382999989</v>
      </c>
    </row>
    <row r="259" spans="1:42">
      <c r="A259" s="384"/>
      <c r="B259" s="92"/>
      <c r="C259" s="358" t="s">
        <v>327</v>
      </c>
      <c r="D259" s="392">
        <v>0</v>
      </c>
      <c r="E259" s="392">
        <v>-175.37763799980218</v>
      </c>
      <c r="F259" s="392">
        <v>85.41977301238596</v>
      </c>
      <c r="G259" s="367">
        <v>89.957864987416215</v>
      </c>
      <c r="H259" s="367">
        <v>71.964542878985299</v>
      </c>
      <c r="I259" s="367">
        <v>85.502442977428132</v>
      </c>
      <c r="J259" s="367">
        <v>102.63490141217801</v>
      </c>
      <c r="K259" s="367">
        <v>94.870377466234061</v>
      </c>
      <c r="L259" s="367">
        <v>123.63987539914496</v>
      </c>
      <c r="M259" s="367">
        <v>71.485558977985221</v>
      </c>
      <c r="N259" s="367">
        <v>83.859606119644525</v>
      </c>
      <c r="O259" s="367">
        <v>87.83089625006707</v>
      </c>
      <c r="P259" s="367">
        <v>82.038849209520038</v>
      </c>
      <c r="Q259" s="367">
        <v>64.942289695163566</v>
      </c>
      <c r="R259" s="367">
        <v>59.457433874188865</v>
      </c>
      <c r="S259" s="367">
        <v>76.081137221127506</v>
      </c>
      <c r="T259" s="367">
        <v>62.236066359077256</v>
      </c>
      <c r="U259" s="367">
        <v>60.976048287011594</v>
      </c>
      <c r="V259" s="367">
        <v>68.165720233122443</v>
      </c>
      <c r="W259" s="367">
        <v>49.037760381128159</v>
      </c>
      <c r="X259" s="367">
        <v>40.860398680459696</v>
      </c>
      <c r="Y259" s="367">
        <v>48.004294024086775</v>
      </c>
      <c r="Z259" s="367">
        <v>40.291427122461094</v>
      </c>
      <c r="AA259" s="367">
        <v>46.393999999999998</v>
      </c>
      <c r="AB259" s="367">
        <v>45.835000000000008</v>
      </c>
      <c r="AC259" s="367">
        <v>66.313960975339512</v>
      </c>
      <c r="AD259" s="367">
        <v>33.417759714814956</v>
      </c>
      <c r="AE259" s="367">
        <v>-15.011720690154474</v>
      </c>
      <c r="AF259" s="367">
        <v>46.147313042964711</v>
      </c>
      <c r="AG259" s="367">
        <v>-14.563325799483763</v>
      </c>
      <c r="AH259" s="367">
        <v>43.122059819252037</v>
      </c>
      <c r="AI259" s="367">
        <v>52.441265980231726</v>
      </c>
      <c r="AJ259" s="367">
        <v>38.270691786782777</v>
      </c>
      <c r="AK259" s="367">
        <v>46.213922330267039</v>
      </c>
      <c r="AL259" s="367">
        <v>36.679213014710754</v>
      </c>
      <c r="AM259" s="367">
        <v>33.989294755402454</v>
      </c>
      <c r="AN259" s="367">
        <v>30.540211457606858</v>
      </c>
      <c r="AO259" s="367">
        <v>39.914870682500009</v>
      </c>
      <c r="AP259" s="367">
        <v>39.746158457499966</v>
      </c>
    </row>
    <row r="260" spans="1:42">
      <c r="A260" s="384"/>
      <c r="B260" s="92"/>
      <c r="C260" s="600" t="s">
        <v>449</v>
      </c>
      <c r="D260" s="601">
        <v>0</v>
      </c>
      <c r="E260" s="601">
        <v>-553.33596492362312</v>
      </c>
      <c r="F260" s="601">
        <v>269.18378348945248</v>
      </c>
      <c r="G260" s="602">
        <v>284.15218143417064</v>
      </c>
      <c r="H260" s="602">
        <v>228.76837589176898</v>
      </c>
      <c r="I260" s="602">
        <v>270.20768314809152</v>
      </c>
      <c r="J260" s="602">
        <v>321.62439195507505</v>
      </c>
      <c r="K260" s="602">
        <v>298.38306353856109</v>
      </c>
      <c r="L260" s="602">
        <v>151.95449885983771</v>
      </c>
      <c r="M260" s="602">
        <v>225.53536448837042</v>
      </c>
      <c r="N260" s="602">
        <v>262.70173284754719</v>
      </c>
      <c r="O260" s="602">
        <v>274.64557987896603</v>
      </c>
      <c r="P260" s="602">
        <v>254.43976419108571</v>
      </c>
      <c r="Q260" s="602">
        <v>203.15009456131577</v>
      </c>
      <c r="R260" s="602">
        <v>191.5211535342159</v>
      </c>
      <c r="S260" s="602">
        <v>231.47189771338248</v>
      </c>
      <c r="T260" s="602">
        <v>193.50461427358573</v>
      </c>
      <c r="U260" s="602">
        <v>190.099919398613</v>
      </c>
      <c r="V260" s="602">
        <v>211.68999236882598</v>
      </c>
      <c r="W260" s="602">
        <v>155.21705861789974</v>
      </c>
      <c r="X260" s="602">
        <v>130.1637875569503</v>
      </c>
      <c r="Y260" s="602">
        <v>147.80895909483399</v>
      </c>
      <c r="Z260" s="602">
        <v>132.05524095964734</v>
      </c>
      <c r="AA260" s="602">
        <v>146.67003</v>
      </c>
      <c r="AB260" s="602">
        <v>156.36836999999986</v>
      </c>
      <c r="AC260" s="602">
        <v>73.108858304660401</v>
      </c>
      <c r="AD260" s="602">
        <v>61.65904908269448</v>
      </c>
      <c r="AE260" s="602">
        <v>141.17607261264513</v>
      </c>
      <c r="AF260" s="602">
        <v>147.24962720436235</v>
      </c>
      <c r="AG260" s="602">
        <v>207.31002260154872</v>
      </c>
      <c r="AH260" s="602">
        <v>129.36617945775609</v>
      </c>
      <c r="AI260" s="602">
        <v>157.32379794069519</v>
      </c>
      <c r="AJ260" s="602">
        <v>114.81207536034833</v>
      </c>
      <c r="AK260" s="602">
        <v>138.6417669908011</v>
      </c>
      <c r="AL260" s="602">
        <v>110.03763904413228</v>
      </c>
      <c r="AM260" s="602">
        <v>101.96788426620736</v>
      </c>
      <c r="AN260" s="602">
        <v>91.620634372820632</v>
      </c>
      <c r="AO260" s="602">
        <v>119.7446120475</v>
      </c>
      <c r="AP260" s="602">
        <v>119.23847537249992</v>
      </c>
    </row>
    <row r="261" spans="1:42">
      <c r="A261" s="384"/>
      <c r="B261" s="92"/>
      <c r="C261" s="372" t="s">
        <v>457</v>
      </c>
      <c r="D261" s="391"/>
      <c r="E261" s="391"/>
      <c r="F261" s="391"/>
      <c r="G261" s="368"/>
      <c r="H261" s="368"/>
      <c r="I261" s="368"/>
      <c r="J261" s="368"/>
      <c r="K261" s="368"/>
      <c r="L261" s="368"/>
      <c r="M261" s="368"/>
      <c r="N261" s="368"/>
      <c r="O261" s="368"/>
      <c r="P261" s="368"/>
      <c r="Q261" s="368"/>
      <c r="R261" s="368"/>
      <c r="S261" s="368"/>
      <c r="T261" s="368"/>
      <c r="U261" s="368"/>
      <c r="V261" s="368"/>
      <c r="W261" s="368"/>
      <c r="X261" s="368"/>
      <c r="Y261" s="368"/>
      <c r="Z261" s="368"/>
      <c r="AA261" s="368"/>
      <c r="AB261" s="368"/>
      <c r="AC261" s="368"/>
      <c r="AD261" s="368"/>
      <c r="AE261" s="368"/>
      <c r="AF261" s="368"/>
      <c r="AG261" s="368"/>
      <c r="AH261" s="368"/>
      <c r="AI261" s="368"/>
      <c r="AJ261" s="368"/>
      <c r="AK261" s="368"/>
      <c r="AL261" s="368"/>
      <c r="AM261" s="368"/>
      <c r="AN261" s="368"/>
      <c r="AO261" s="368"/>
      <c r="AP261" s="368"/>
    </row>
    <row r="262" spans="1:42">
      <c r="A262" s="384"/>
      <c r="B262" s="92"/>
      <c r="C262" s="357"/>
      <c r="D262" s="391"/>
      <c r="E262" s="391"/>
      <c r="F262" s="391"/>
      <c r="G262" s="366"/>
      <c r="H262" s="366"/>
      <c r="I262" s="366"/>
      <c r="J262" s="366"/>
      <c r="K262" s="366"/>
      <c r="L262" s="366"/>
      <c r="M262" s="366"/>
      <c r="N262" s="366"/>
      <c r="O262" s="366"/>
      <c r="P262" s="366"/>
      <c r="Q262" s="366"/>
      <c r="R262" s="366"/>
      <c r="S262" s="366"/>
      <c r="T262" s="366"/>
      <c r="U262" s="366"/>
      <c r="V262" s="366"/>
      <c r="W262" s="366"/>
      <c r="X262" s="366"/>
      <c r="Y262" s="366"/>
      <c r="Z262" s="366"/>
      <c r="AA262" s="366"/>
      <c r="AB262" s="366"/>
      <c r="AC262" s="366"/>
      <c r="AD262" s="366"/>
      <c r="AE262" s="366"/>
      <c r="AF262" s="366"/>
      <c r="AG262" s="366"/>
      <c r="AH262" s="366"/>
      <c r="AI262" s="366"/>
      <c r="AJ262" s="366"/>
      <c r="AK262" s="366"/>
      <c r="AL262" s="366"/>
      <c r="AM262" s="366"/>
      <c r="AN262" s="366"/>
      <c r="AO262" s="366"/>
      <c r="AP262" s="366"/>
    </row>
    <row r="263" spans="1:42">
      <c r="A263" s="384"/>
      <c r="B263" s="92"/>
      <c r="C263" s="252" t="s">
        <v>41</v>
      </c>
      <c r="D263" s="393"/>
      <c r="E263" s="393"/>
      <c r="F263" s="393"/>
      <c r="G263" s="369"/>
      <c r="H263" s="369"/>
      <c r="I263" s="369"/>
      <c r="J263" s="369"/>
      <c r="K263" s="369"/>
      <c r="L263" s="369"/>
      <c r="M263" s="369"/>
      <c r="N263" s="369"/>
      <c r="O263" s="369"/>
      <c r="P263" s="369"/>
      <c r="Q263" s="369"/>
      <c r="R263" s="369"/>
      <c r="S263" s="369"/>
      <c r="T263" s="369"/>
      <c r="U263" s="369"/>
      <c r="V263" s="369"/>
      <c r="W263" s="369"/>
      <c r="X263" s="369"/>
      <c r="Y263" s="369"/>
      <c r="Z263" s="369"/>
      <c r="AA263" s="369"/>
      <c r="AB263" s="369"/>
      <c r="AC263" s="369"/>
      <c r="AD263" s="369"/>
      <c r="AE263" s="369"/>
      <c r="AF263" s="369"/>
      <c r="AG263" s="369"/>
      <c r="AH263" s="369"/>
      <c r="AI263" s="369"/>
      <c r="AJ263" s="369"/>
      <c r="AK263" s="369"/>
      <c r="AL263" s="369"/>
      <c r="AM263" s="369"/>
      <c r="AN263" s="369"/>
      <c r="AO263" s="369"/>
      <c r="AP263" s="369"/>
    </row>
    <row r="264" spans="1:42">
      <c r="A264" s="384"/>
      <c r="B264" s="92"/>
      <c r="C264" s="56" t="s">
        <v>451</v>
      </c>
      <c r="D264" s="389">
        <v>0</v>
      </c>
      <c r="E264" s="389">
        <v>0</v>
      </c>
      <c r="F264" s="389">
        <v>57712.213374909981</v>
      </c>
      <c r="G264" s="363">
        <v>57323.1847948</v>
      </c>
      <c r="H264" s="363">
        <v>57328.267086729997</v>
      </c>
      <c r="I264" s="363">
        <v>57817.663034630001</v>
      </c>
      <c r="J264" s="363">
        <v>57676.410666200005</v>
      </c>
      <c r="K264" s="363">
        <v>57342.456804089998</v>
      </c>
      <c r="L264" s="363">
        <v>57811.662616670001</v>
      </c>
      <c r="M264" s="363">
        <v>49397.79835990999</v>
      </c>
      <c r="N264" s="363">
        <v>49012.501459879997</v>
      </c>
      <c r="O264" s="363">
        <v>47850.493301900009</v>
      </c>
      <c r="P264" s="363">
        <v>48054.883260000002</v>
      </c>
      <c r="Q264" s="363">
        <v>47561.097886490003</v>
      </c>
      <c r="R264" s="363">
        <v>46284.687366040002</v>
      </c>
      <c r="S264" s="363">
        <v>44097.946280670003</v>
      </c>
      <c r="T264" s="363">
        <v>43849.782172629995</v>
      </c>
      <c r="U264" s="363">
        <v>43169.15787753999</v>
      </c>
      <c r="V264" s="363">
        <v>41691.538972060007</v>
      </c>
      <c r="W264" s="363">
        <v>39247.039729430006</v>
      </c>
      <c r="X264" s="363">
        <v>38144.577431219994</v>
      </c>
      <c r="Y264" s="363">
        <v>37058.084138539998</v>
      </c>
      <c r="Z264" s="363">
        <v>36398.791264599997</v>
      </c>
      <c r="AA264" s="363">
        <v>34532.362549999998</v>
      </c>
      <c r="AB264" s="363">
        <v>34128.440459999998</v>
      </c>
      <c r="AC264" s="363">
        <v>34922.565499999997</v>
      </c>
      <c r="AD264" s="363">
        <v>35051.948777520003</v>
      </c>
      <c r="AE264" s="363">
        <v>34785.677269250002</v>
      </c>
      <c r="AF264" s="363">
        <v>34027.979034579999</v>
      </c>
      <c r="AG264" s="363">
        <v>32515</v>
      </c>
      <c r="AH264" s="363">
        <v>31266.03528896</v>
      </c>
      <c r="AI264" s="363">
        <v>30146.8678602</v>
      </c>
      <c r="AJ264" s="363">
        <v>30215.406627569999</v>
      </c>
      <c r="AK264" s="363">
        <v>29406.75651485</v>
      </c>
      <c r="AL264" s="363">
        <v>28848.765642580001</v>
      </c>
      <c r="AM264" s="363">
        <v>28190.568034470001</v>
      </c>
      <c r="AN264" s="363">
        <v>27045.576640630003</v>
      </c>
      <c r="AO264" s="363">
        <v>26259.795739770001</v>
      </c>
      <c r="AP264" s="363">
        <v>26086.850410169998</v>
      </c>
    </row>
    <row r="265" spans="1:42">
      <c r="A265" s="384"/>
      <c r="B265" s="92"/>
      <c r="C265" s="56" t="s">
        <v>452</v>
      </c>
      <c r="D265" s="389">
        <v>0</v>
      </c>
      <c r="E265" s="389">
        <v>0</v>
      </c>
      <c r="F265" s="389">
        <v>-911.19393774000014</v>
      </c>
      <c r="G265" s="363">
        <v>-911.82997439999997</v>
      </c>
      <c r="H265" s="363">
        <v>-897.71437883999999</v>
      </c>
      <c r="I265" s="363">
        <v>-858.17265478000013</v>
      </c>
      <c r="J265" s="363">
        <v>-789.90571385999999</v>
      </c>
      <c r="K265" s="363">
        <v>-807.15136462000009</v>
      </c>
      <c r="L265" s="363">
        <v>-909.78034293000007</v>
      </c>
      <c r="M265" s="363">
        <v>-568.46253423999997</v>
      </c>
      <c r="N265" s="363">
        <v>-469.13413697999999</v>
      </c>
      <c r="O265" s="363">
        <v>-455.37943529</v>
      </c>
      <c r="P265" s="363">
        <v>-462.76747</v>
      </c>
      <c r="Q265" s="363">
        <v>-432.91677685999991</v>
      </c>
      <c r="R265" s="363">
        <v>-370.85922160000001</v>
      </c>
      <c r="S265" s="363">
        <v>-323.66993138000004</v>
      </c>
      <c r="T265" s="363">
        <v>-304.82072458999994</v>
      </c>
      <c r="U265" s="363">
        <v>-256.09078254999997</v>
      </c>
      <c r="V265" s="363">
        <v>-250.0199217</v>
      </c>
      <c r="W265" s="363">
        <v>-284.50001180999999</v>
      </c>
      <c r="X265" s="363">
        <v>-285.02032035000002</v>
      </c>
      <c r="Y265" s="363">
        <v>-259.64485459000002</v>
      </c>
      <c r="Z265" s="363">
        <v>-275.71190224999992</v>
      </c>
      <c r="AA265" s="363">
        <v>-275.27884999999998</v>
      </c>
      <c r="AB265" s="363">
        <v>-297.64400000000001</v>
      </c>
      <c r="AC265" s="363">
        <v>-400.0829</v>
      </c>
      <c r="AD265" s="363">
        <v>-372.94200000000001</v>
      </c>
      <c r="AE265" s="363">
        <v>-287.91611554999997</v>
      </c>
      <c r="AF265" s="363">
        <v>-185.95244436999999</v>
      </c>
      <c r="AG265" s="363">
        <v>-174</v>
      </c>
      <c r="AH265" s="363">
        <v>-171.72961527000001</v>
      </c>
      <c r="AI265" s="363">
        <v>-171.84951982000001</v>
      </c>
      <c r="AJ265" s="363">
        <v>-210.60091213000001</v>
      </c>
      <c r="AK265" s="363">
        <v>-226.35994047</v>
      </c>
      <c r="AL265" s="363">
        <v>-231.00833675999999</v>
      </c>
      <c r="AM265" s="363">
        <v>-236.08663264</v>
      </c>
      <c r="AN265" s="363">
        <v>-218.820998</v>
      </c>
      <c r="AO265" s="363">
        <v>-236.02314999999999</v>
      </c>
      <c r="AP265" s="363">
        <v>-234.46994810000001</v>
      </c>
    </row>
    <row r="266" spans="1:42">
      <c r="A266" s="384"/>
      <c r="B266" s="92"/>
      <c r="C266" s="31" t="s">
        <v>369</v>
      </c>
      <c r="D266" s="390">
        <v>0</v>
      </c>
      <c r="E266" s="390">
        <v>0</v>
      </c>
      <c r="F266" s="390">
        <v>1519.5279705799999</v>
      </c>
      <c r="G266" s="363">
        <v>1406.4953202500003</v>
      </c>
      <c r="H266" s="363">
        <v>1035.52154703</v>
      </c>
      <c r="I266" s="363">
        <v>1576.1774579100002</v>
      </c>
      <c r="J266" s="363">
        <v>1162.3645381000003</v>
      </c>
      <c r="K266" s="363">
        <v>1139.1345503700002</v>
      </c>
      <c r="L266" s="363">
        <v>1368.93334968</v>
      </c>
      <c r="M266" s="363">
        <v>1130.6728779399998</v>
      </c>
      <c r="N266" s="363">
        <v>1458.2471377699999</v>
      </c>
      <c r="O266" s="363">
        <v>1527.2055781399999</v>
      </c>
      <c r="P266" s="363">
        <v>1148.5666200000001</v>
      </c>
      <c r="Q266" s="363">
        <v>1160.5562727900001</v>
      </c>
      <c r="R266" s="363">
        <v>1073.1851903199999</v>
      </c>
      <c r="S266" s="363">
        <v>681.71527150000009</v>
      </c>
      <c r="T266" s="363">
        <v>670.10867025999983</v>
      </c>
      <c r="U266" s="363">
        <v>1056.7775933</v>
      </c>
      <c r="V266" s="363">
        <v>795.18143949000023</v>
      </c>
      <c r="W266" s="363">
        <v>585.82918153000003</v>
      </c>
      <c r="X266" s="363">
        <v>421.65151943999996</v>
      </c>
      <c r="Y266" s="363">
        <v>402.17872078000011</v>
      </c>
      <c r="Z266" s="363">
        <v>703.64704128999995</v>
      </c>
      <c r="AA266" s="363">
        <v>506.33307000000002</v>
      </c>
      <c r="AB266" s="363">
        <v>552.83308</v>
      </c>
      <c r="AC266" s="363">
        <v>686.41639999999995</v>
      </c>
      <c r="AD266" s="363">
        <v>716.15100000000007</v>
      </c>
      <c r="AE266" s="363">
        <v>1101.3708697300001</v>
      </c>
      <c r="AF266" s="363">
        <v>486.07357949999999</v>
      </c>
      <c r="AG266" s="363">
        <v>597</v>
      </c>
      <c r="AH266" s="363">
        <v>437.61079247999999</v>
      </c>
      <c r="AI266" s="363">
        <v>338.26438105</v>
      </c>
      <c r="AJ266" s="363">
        <v>462.09648413999997</v>
      </c>
      <c r="AK266" s="363">
        <v>461.33695065000001</v>
      </c>
      <c r="AL266" s="363">
        <v>414.81920224999999</v>
      </c>
      <c r="AM266" s="363">
        <v>420.49459830000001</v>
      </c>
      <c r="AN266" s="363">
        <v>447.98833580000036</v>
      </c>
      <c r="AO266" s="363">
        <v>272.74453573</v>
      </c>
      <c r="AP266" s="363">
        <v>1666.6237647999999</v>
      </c>
    </row>
    <row r="267" spans="1:42">
      <c r="A267" s="384"/>
      <c r="B267" s="92"/>
      <c r="C267" s="589" t="s">
        <v>453</v>
      </c>
      <c r="D267" s="603">
        <v>0</v>
      </c>
      <c r="E267" s="603">
        <v>0</v>
      </c>
      <c r="F267" s="603">
        <v>58320.547407749982</v>
      </c>
      <c r="G267" s="604">
        <v>57817.85014065</v>
      </c>
      <c r="H267" s="604">
        <v>57466.07425492</v>
      </c>
      <c r="I267" s="604">
        <v>58535.667837760004</v>
      </c>
      <c r="J267" s="604">
        <v>58048.869490440011</v>
      </c>
      <c r="K267" s="604">
        <v>57674.439989840001</v>
      </c>
      <c r="L267" s="604">
        <v>58270.815623420007</v>
      </c>
      <c r="M267" s="604">
        <v>49960.008703609987</v>
      </c>
      <c r="N267" s="604">
        <v>50001.614460669996</v>
      </c>
      <c r="O267" s="604">
        <v>48922.319444750006</v>
      </c>
      <c r="P267" s="604">
        <v>48740.682410000001</v>
      </c>
      <c r="Q267" s="604">
        <v>48288.737382420004</v>
      </c>
      <c r="R267" s="604">
        <v>46987.013334759999</v>
      </c>
      <c r="S267" s="604">
        <v>44455.991620790002</v>
      </c>
      <c r="T267" s="604">
        <v>44215.070118299998</v>
      </c>
      <c r="U267" s="604">
        <v>43969.844688289988</v>
      </c>
      <c r="V267" s="604">
        <v>42236.700489850009</v>
      </c>
      <c r="W267" s="604">
        <v>39548.368899150009</v>
      </c>
      <c r="X267" s="604">
        <v>38281.208630309993</v>
      </c>
      <c r="Y267" s="604">
        <v>37200.61800473</v>
      </c>
      <c r="Z267" s="604">
        <v>36826.726403640001</v>
      </c>
      <c r="AA267" s="604">
        <v>34763.416769999996</v>
      </c>
      <c r="AB267" s="604">
        <v>34383.629539999994</v>
      </c>
      <c r="AC267" s="604">
        <v>35208.898999999998</v>
      </c>
      <c r="AD267" s="604">
        <v>35395.157777519998</v>
      </c>
      <c r="AE267" s="604">
        <v>35599.132023430007</v>
      </c>
      <c r="AF267" s="604">
        <v>34328.10016971</v>
      </c>
      <c r="AG267" s="604">
        <v>32937</v>
      </c>
      <c r="AH267" s="604">
        <v>31531.916466170002</v>
      </c>
      <c r="AI267" s="604">
        <v>30313.282721430001</v>
      </c>
      <c r="AJ267" s="604">
        <v>30466.902199579999</v>
      </c>
      <c r="AK267" s="604">
        <v>29641.733525029998</v>
      </c>
      <c r="AL267" s="604">
        <v>29032.576508070004</v>
      </c>
      <c r="AM267" s="604">
        <v>28374.976000130002</v>
      </c>
      <c r="AN267" s="604">
        <v>27274.74397843</v>
      </c>
      <c r="AO267" s="604">
        <v>26296.517125499999</v>
      </c>
      <c r="AP267" s="604">
        <v>27519.004226869998</v>
      </c>
    </row>
    <row r="268" spans="1:42">
      <c r="A268" s="384"/>
      <c r="B268" s="92"/>
      <c r="C268" s="25"/>
      <c r="D268" s="393"/>
      <c r="E268" s="393"/>
      <c r="F268" s="393"/>
      <c r="G268" s="369">
        <v>0</v>
      </c>
      <c r="H268" s="369"/>
      <c r="I268" s="369"/>
      <c r="J268" s="369"/>
      <c r="K268" s="369">
        <v>0</v>
      </c>
      <c r="L268" s="369"/>
      <c r="M268" s="369"/>
      <c r="N268" s="369"/>
      <c r="O268" s="369">
        <v>0</v>
      </c>
      <c r="P268" s="369"/>
      <c r="Q268" s="369"/>
      <c r="R268" s="369"/>
      <c r="S268" s="369">
        <v>0</v>
      </c>
      <c r="T268" s="369"/>
      <c r="U268" s="369"/>
      <c r="V268" s="369"/>
      <c r="W268" s="369"/>
      <c r="X268" s="369"/>
      <c r="Y268" s="369"/>
      <c r="Z268" s="369"/>
      <c r="AA268" s="369"/>
      <c r="AB268" s="369"/>
      <c r="AC268" s="369"/>
      <c r="AD268" s="369"/>
      <c r="AE268" s="369"/>
      <c r="AF268" s="369"/>
      <c r="AG268" s="369"/>
      <c r="AH268" s="369"/>
      <c r="AI268" s="369"/>
      <c r="AJ268" s="369"/>
      <c r="AK268" s="369"/>
      <c r="AL268" s="369"/>
      <c r="AM268" s="369"/>
      <c r="AN268" s="369"/>
      <c r="AO268" s="369"/>
      <c r="AP268" s="369"/>
    </row>
    <row r="269" spans="1:42">
      <c r="A269" s="384"/>
      <c r="B269" s="92"/>
      <c r="C269" s="56" t="s">
        <v>239</v>
      </c>
      <c r="D269" s="389">
        <v>0</v>
      </c>
      <c r="E269" s="389">
        <v>0</v>
      </c>
      <c r="F269" s="389">
        <v>58112.075834599986</v>
      </c>
      <c r="G269" s="363">
        <v>56151.998406989995</v>
      </c>
      <c r="H269" s="363">
        <v>54311.116332949998</v>
      </c>
      <c r="I269" s="363">
        <v>53355.382254129996</v>
      </c>
      <c r="J269" s="363">
        <v>54930.771044039997</v>
      </c>
      <c r="K269" s="363">
        <v>52782.073053799992</v>
      </c>
      <c r="L269" s="363">
        <v>50717.416794469995</v>
      </c>
      <c r="M269" s="363">
        <v>45241.865739269997</v>
      </c>
      <c r="N269" s="363">
        <v>45399.55440845</v>
      </c>
      <c r="O269" s="363">
        <v>42635.673644210008</v>
      </c>
      <c r="P269" s="363">
        <v>43308.8364</v>
      </c>
      <c r="Q269" s="363">
        <v>43772.670620320008</v>
      </c>
      <c r="R269" s="363">
        <v>45440.224441419989</v>
      </c>
      <c r="S269" s="363">
        <v>43487.412419369997</v>
      </c>
      <c r="T269" s="363">
        <v>43261.131152449998</v>
      </c>
      <c r="U269" s="363">
        <v>43754.643985950002</v>
      </c>
      <c r="V269" s="363">
        <v>43667.132433819999</v>
      </c>
      <c r="W269" s="363">
        <v>40559.9136334</v>
      </c>
      <c r="X269" s="363">
        <v>39907.427900410003</v>
      </c>
      <c r="Y269" s="363">
        <v>39261.048485139989</v>
      </c>
      <c r="Z269" s="363">
        <v>40044.263875209996</v>
      </c>
      <c r="AA269" s="363">
        <v>37592.194300000003</v>
      </c>
      <c r="AB269" s="363">
        <v>36042.972900000001</v>
      </c>
      <c r="AC269" s="363">
        <v>36230.922299999998</v>
      </c>
      <c r="AD269" s="363">
        <v>35504.046744499996</v>
      </c>
      <c r="AE269" s="363">
        <v>33575.009500920001</v>
      </c>
      <c r="AF269" s="363">
        <v>33422.17232754</v>
      </c>
      <c r="AG269" s="363">
        <v>32802</v>
      </c>
      <c r="AH269" s="363">
        <v>32799.72746491</v>
      </c>
      <c r="AI269" s="363">
        <v>30249.533622260002</v>
      </c>
      <c r="AJ269" s="363">
        <v>29973.50235458</v>
      </c>
      <c r="AK269" s="363">
        <v>28863.255661790001</v>
      </c>
      <c r="AL269" s="363">
        <v>28597.949447939998</v>
      </c>
      <c r="AM269" s="363">
        <v>26558.151293350002</v>
      </c>
      <c r="AN269" s="363">
        <v>26645.338557080002</v>
      </c>
      <c r="AO269" s="363">
        <v>18393.808371430001</v>
      </c>
      <c r="AP269" s="363">
        <v>19631.755542949999</v>
      </c>
    </row>
    <row r="270" spans="1:42">
      <c r="A270" s="384"/>
      <c r="B270" s="92"/>
      <c r="C270" s="335" t="s">
        <v>454</v>
      </c>
      <c r="D270" s="389">
        <v>0</v>
      </c>
      <c r="E270" s="389">
        <v>0</v>
      </c>
      <c r="F270" s="389">
        <v>208.47556170001067</v>
      </c>
      <c r="G270" s="365">
        <v>1665.8557222099789</v>
      </c>
      <c r="H270" s="365">
        <v>3154.9619105200004</v>
      </c>
      <c r="I270" s="365">
        <v>5180.2895721799923</v>
      </c>
      <c r="J270" s="365">
        <v>3118.1024349500035</v>
      </c>
      <c r="K270" s="365">
        <v>4892.3669360399845</v>
      </c>
      <c r="L270" s="365">
        <v>7553.3988289500057</v>
      </c>
      <c r="M270" s="365">
        <v>4718.1429643400079</v>
      </c>
      <c r="N270" s="365">
        <v>4602.0600522200011</v>
      </c>
      <c r="O270" s="365">
        <v>6286.6458005400018</v>
      </c>
      <c r="P270" s="365">
        <v>5431.8459999999995</v>
      </c>
      <c r="Q270" s="365">
        <v>4516.0667620999911</v>
      </c>
      <c r="R270" s="365">
        <v>1546.7888933399952</v>
      </c>
      <c r="S270" s="365">
        <v>968.57920142001194</v>
      </c>
      <c r="T270" s="365">
        <v>953.93896585000118</v>
      </c>
      <c r="U270" s="365">
        <v>215.20070234000775</v>
      </c>
      <c r="V270" s="365">
        <v>-1430.4319439700078</v>
      </c>
      <c r="W270" s="365">
        <v>-1011.5447342500054</v>
      </c>
      <c r="X270" s="365">
        <v>-1626.2192701000181</v>
      </c>
      <c r="Y270" s="365">
        <v>-2060.4304804100047</v>
      </c>
      <c r="Z270" s="365">
        <v>-3217.5374715700104</v>
      </c>
      <c r="AA270" s="365">
        <v>-2828.7775000000001</v>
      </c>
      <c r="AB270" s="365">
        <v>-1659.3434</v>
      </c>
      <c r="AC270" s="365">
        <v>-1022.0232999999999</v>
      </c>
      <c r="AD270" s="365">
        <v>-108.88899999999987</v>
      </c>
      <c r="AE270" s="365">
        <v>2024.1225228400101</v>
      </c>
      <c r="AF270" s="365">
        <v>905.92784217000201</v>
      </c>
      <c r="AG270" s="365">
        <v>135</v>
      </c>
      <c r="AH270" s="365">
        <v>-1267.8109987400001</v>
      </c>
      <c r="AI270" s="365">
        <v>63.836574040002098</v>
      </c>
      <c r="AJ270" s="365">
        <v>493.40935625999902</v>
      </c>
      <c r="AK270" s="365">
        <v>778.38700091999999</v>
      </c>
      <c r="AL270" s="365">
        <v>434.63619781000205</v>
      </c>
      <c r="AM270" s="365">
        <v>1816.6539487</v>
      </c>
      <c r="AN270" s="365">
        <v>629.40542135000135</v>
      </c>
      <c r="AO270" s="365">
        <v>7902.7087540700004</v>
      </c>
      <c r="AP270" s="365">
        <v>6387.2872956000001</v>
      </c>
    </row>
    <row r="271" spans="1:42">
      <c r="A271" s="384"/>
      <c r="B271" s="92"/>
      <c r="C271" s="61" t="s">
        <v>455</v>
      </c>
      <c r="D271" s="603">
        <v>0</v>
      </c>
      <c r="E271" s="603">
        <v>0</v>
      </c>
      <c r="F271" s="603">
        <v>58320.551396299998</v>
      </c>
      <c r="G271" s="604">
        <v>57817.854129199972</v>
      </c>
      <c r="H271" s="604">
        <v>57466.078243470001</v>
      </c>
      <c r="I271" s="604">
        <v>58535.67182630999</v>
      </c>
      <c r="J271" s="604">
        <v>58048.873478989997</v>
      </c>
      <c r="K271" s="604">
        <v>57674.439989839979</v>
      </c>
      <c r="L271" s="604">
        <v>58270.81562342</v>
      </c>
      <c r="M271" s="604">
        <v>49960.008703610001</v>
      </c>
      <c r="N271" s="604">
        <v>50001.614460670004</v>
      </c>
      <c r="O271" s="604">
        <v>48922.319444750014</v>
      </c>
      <c r="P271" s="604">
        <v>48740.682399999998</v>
      </c>
      <c r="Q271" s="604">
        <v>48288.737382419997</v>
      </c>
      <c r="R271" s="604">
        <v>46987.013334759984</v>
      </c>
      <c r="S271" s="604">
        <v>44455.99162079001</v>
      </c>
      <c r="T271" s="604">
        <v>44215.070118299998</v>
      </c>
      <c r="U271" s="604">
        <v>43969.84468829001</v>
      </c>
      <c r="V271" s="604">
        <v>42236.700489849994</v>
      </c>
      <c r="W271" s="604">
        <v>39548.368899149995</v>
      </c>
      <c r="X271" s="604">
        <v>38281.208630309986</v>
      </c>
      <c r="Y271" s="604">
        <v>37200.618004729986</v>
      </c>
      <c r="Z271" s="604">
        <v>36826.726403639987</v>
      </c>
      <c r="AA271" s="604">
        <v>34763.416800000006</v>
      </c>
      <c r="AB271" s="604">
        <v>34383.629500000003</v>
      </c>
      <c r="AC271" s="604">
        <v>35208.898999999998</v>
      </c>
      <c r="AD271" s="604">
        <v>35395.157744499993</v>
      </c>
      <c r="AE271" s="604">
        <v>35599.132023760008</v>
      </c>
      <c r="AF271" s="604">
        <v>34328.10016971</v>
      </c>
      <c r="AG271" s="604">
        <v>32937</v>
      </c>
      <c r="AH271" s="604">
        <v>31531.916466170002</v>
      </c>
      <c r="AI271" s="604">
        <v>30313.370196300002</v>
      </c>
      <c r="AJ271" s="604">
        <v>30466.911710839999</v>
      </c>
      <c r="AK271" s="604">
        <v>29641.642662710001</v>
      </c>
      <c r="AL271" s="604">
        <v>29032.585645750001</v>
      </c>
      <c r="AM271" s="604">
        <v>28374.805242050003</v>
      </c>
      <c r="AN271" s="604">
        <v>27274.743978430004</v>
      </c>
      <c r="AO271" s="604">
        <v>26296.517125500002</v>
      </c>
      <c r="AP271" s="604">
        <v>26019.042838549998</v>
      </c>
    </row>
    <row r="272" spans="1:42">
      <c r="A272" s="384"/>
      <c r="B272" s="92"/>
    </row>
    <row r="273" spans="1:42">
      <c r="A273" s="384"/>
      <c r="B273" s="92"/>
    </row>
    <row r="274" spans="1:42" s="92" customFormat="1">
      <c r="A274" s="384"/>
      <c r="C274" s="394" t="s">
        <v>529</v>
      </c>
      <c r="D274" s="387" t="s">
        <v>474</v>
      </c>
      <c r="E274" s="387" t="s">
        <v>475</v>
      </c>
      <c r="F274" s="387" t="s">
        <v>476</v>
      </c>
      <c r="G274" s="487" t="s">
        <v>948</v>
      </c>
      <c r="H274" s="487" t="s">
        <v>474</v>
      </c>
      <c r="I274" s="487" t="s">
        <v>475</v>
      </c>
      <c r="J274" s="487" t="s">
        <v>476</v>
      </c>
      <c r="K274" s="487" t="s">
        <v>477</v>
      </c>
      <c r="L274" s="487" t="s">
        <v>478</v>
      </c>
      <c r="M274" s="487" t="s">
        <v>479</v>
      </c>
      <c r="N274" s="487" t="s">
        <v>480</v>
      </c>
      <c r="O274" s="487" t="s">
        <v>481</v>
      </c>
      <c r="P274" s="487" t="s">
        <v>482</v>
      </c>
      <c r="Q274" s="487" t="s">
        <v>483</v>
      </c>
      <c r="R274" s="487" t="s">
        <v>484</v>
      </c>
      <c r="S274" s="487" t="s">
        <v>485</v>
      </c>
      <c r="T274" s="487" t="s">
        <v>486</v>
      </c>
      <c r="U274" s="487" t="s">
        <v>487</v>
      </c>
      <c r="V274" s="487" t="s">
        <v>488</v>
      </c>
      <c r="W274" s="487" t="s">
        <v>489</v>
      </c>
      <c r="X274" s="487" t="s">
        <v>510</v>
      </c>
      <c r="Y274" s="487" t="s">
        <v>511</v>
      </c>
      <c r="Z274" s="487" t="s">
        <v>512</v>
      </c>
      <c r="AA274" s="487" t="s">
        <v>513</v>
      </c>
      <c r="AB274" s="487" t="s">
        <v>514</v>
      </c>
      <c r="AC274" s="487" t="s">
        <v>515</v>
      </c>
      <c r="AD274" s="487" t="s">
        <v>516</v>
      </c>
      <c r="AE274" s="487" t="s">
        <v>517</v>
      </c>
      <c r="AF274" s="487" t="s">
        <v>518</v>
      </c>
      <c r="AG274" s="487" t="s">
        <v>519</v>
      </c>
      <c r="AH274" s="487" t="s">
        <v>520</v>
      </c>
      <c r="AI274" s="487" t="s">
        <v>521</v>
      </c>
      <c r="AJ274" s="487" t="s">
        <v>522</v>
      </c>
      <c r="AK274" s="487" t="s">
        <v>523</v>
      </c>
      <c r="AL274" s="487" t="s">
        <v>524</v>
      </c>
      <c r="AM274" s="487" t="s">
        <v>525</v>
      </c>
      <c r="AN274" s="487" t="s">
        <v>526</v>
      </c>
      <c r="AO274" s="487" t="s">
        <v>527</v>
      </c>
      <c r="AP274" s="487" t="s">
        <v>528</v>
      </c>
    </row>
    <row r="275" spans="1:42">
      <c r="A275" s="384"/>
      <c r="B275" s="92"/>
      <c r="C275" s="252" t="s">
        <v>445</v>
      </c>
      <c r="D275" s="388"/>
      <c r="E275" s="388"/>
      <c r="F275" s="388"/>
      <c r="G275" s="361"/>
      <c r="H275" s="361"/>
      <c r="I275" s="361"/>
      <c r="J275" s="361"/>
      <c r="K275" s="361"/>
      <c r="L275" s="361"/>
      <c r="M275" s="361"/>
      <c r="N275" s="361"/>
      <c r="O275" s="361"/>
      <c r="P275" s="361"/>
      <c r="Q275" s="361"/>
      <c r="R275" s="361"/>
      <c r="S275" s="361"/>
      <c r="T275" s="361"/>
      <c r="U275" s="361"/>
      <c r="V275" s="361"/>
      <c r="W275" s="361"/>
      <c r="X275" s="361"/>
      <c r="Y275" s="361"/>
      <c r="Z275" s="361"/>
      <c r="AA275" s="361"/>
      <c r="AB275" s="361"/>
      <c r="AC275" s="361"/>
      <c r="AD275" s="361"/>
      <c r="AE275" s="361"/>
      <c r="AF275" s="361"/>
      <c r="AG275" s="361"/>
      <c r="AH275" s="361"/>
      <c r="AI275" s="361"/>
      <c r="AJ275" s="361"/>
      <c r="AK275" s="361"/>
      <c r="AL275" s="361"/>
      <c r="AM275" s="361"/>
      <c r="AN275" s="361"/>
      <c r="AO275" s="361"/>
      <c r="AP275" s="361"/>
    </row>
    <row r="276" spans="1:42">
      <c r="A276" s="384"/>
      <c r="B276" s="92"/>
      <c r="C276" s="29" t="s">
        <v>313</v>
      </c>
      <c r="D276" s="389">
        <v>0</v>
      </c>
      <c r="E276" s="389">
        <v>-223.88223785</v>
      </c>
      <c r="F276" s="389">
        <v>106.45761911999999</v>
      </c>
      <c r="G276" s="362">
        <v>117.42461873000001</v>
      </c>
      <c r="H276" s="362">
        <v>109.3804561</v>
      </c>
      <c r="I276" s="362">
        <v>108.34293434000006</v>
      </c>
      <c r="J276" s="362">
        <v>103.75032880999984</v>
      </c>
      <c r="K276" s="362">
        <v>107.70908849000003</v>
      </c>
      <c r="L276" s="362">
        <v>103.08025380000009</v>
      </c>
      <c r="M276" s="362">
        <v>97.662198299999972</v>
      </c>
      <c r="N276" s="362">
        <v>97.372937270000023</v>
      </c>
      <c r="O276" s="362">
        <v>100.60147620000006</v>
      </c>
      <c r="P276" s="362">
        <v>72.211434880000013</v>
      </c>
      <c r="Q276" s="362">
        <v>56.95202347999998</v>
      </c>
      <c r="R276" s="362">
        <v>50.936188139999985</v>
      </c>
      <c r="S276" s="362">
        <v>81.512353500000046</v>
      </c>
      <c r="T276" s="362">
        <v>45.758042990000035</v>
      </c>
      <c r="U276" s="362">
        <v>40.501663710000059</v>
      </c>
      <c r="V276" s="362">
        <v>53.209762570000009</v>
      </c>
      <c r="W276" s="362">
        <v>57.877188150000052</v>
      </c>
      <c r="X276" s="362">
        <v>57.988849849999951</v>
      </c>
      <c r="Y276" s="362">
        <v>61.949708420000093</v>
      </c>
      <c r="Z276" s="362">
        <v>63.753779659999971</v>
      </c>
      <c r="AA276" s="362">
        <v>62.809140599999999</v>
      </c>
      <c r="AB276" s="362">
        <v>74.43631000000002</v>
      </c>
      <c r="AC276" s="362">
        <v>76.273979999999995</v>
      </c>
      <c r="AD276" s="362">
        <v>75.510621929999999</v>
      </c>
      <c r="AE276" s="362">
        <v>70.923378069999998</v>
      </c>
      <c r="AF276" s="362">
        <v>61.850999999999999</v>
      </c>
      <c r="AG276" s="362">
        <v>61.766000000000005</v>
      </c>
      <c r="AH276" s="362">
        <v>61.212665999999992</v>
      </c>
      <c r="AI276" s="362">
        <v>61.021334000000003</v>
      </c>
      <c r="AJ276" s="362">
        <v>87.218606999999992</v>
      </c>
      <c r="AK276" s="362">
        <v>88.302103999999986</v>
      </c>
      <c r="AL276" s="362">
        <v>83.825347000000008</v>
      </c>
      <c r="AM276" s="362">
        <v>80.219938999999997</v>
      </c>
      <c r="AN276" s="362">
        <v>81.00094999999996</v>
      </c>
      <c r="AO276" s="362">
        <v>79.716654000000005</v>
      </c>
      <c r="AP276" s="362">
        <v>77.774225000000001</v>
      </c>
    </row>
    <row r="277" spans="1:42">
      <c r="A277" s="384"/>
      <c r="B277" s="92"/>
      <c r="C277" s="29" t="s">
        <v>446</v>
      </c>
      <c r="D277" s="389">
        <v>0</v>
      </c>
      <c r="E277" s="389">
        <v>-31.572310440000003</v>
      </c>
      <c r="F277" s="389">
        <v>16.774509870000003</v>
      </c>
      <c r="G277" s="362">
        <v>14.79780057</v>
      </c>
      <c r="H277" s="362">
        <v>15.83461947</v>
      </c>
      <c r="I277" s="362">
        <v>14.1113526</v>
      </c>
      <c r="J277" s="362">
        <v>12.625713129999996</v>
      </c>
      <c r="K277" s="362">
        <v>13.500301590000001</v>
      </c>
      <c r="L277" s="362">
        <v>13.080922100000009</v>
      </c>
      <c r="M277" s="362">
        <v>16.863404479999993</v>
      </c>
      <c r="N277" s="362">
        <v>12.999201860000003</v>
      </c>
      <c r="O277" s="362">
        <v>12.56082486</v>
      </c>
      <c r="P277" s="362">
        <v>30.526868780000001</v>
      </c>
      <c r="Q277" s="362">
        <v>29.561101430000001</v>
      </c>
      <c r="R277" s="362">
        <v>39.18618369</v>
      </c>
      <c r="S277" s="362">
        <v>22.113116099999999</v>
      </c>
      <c r="T277" s="362">
        <v>27.946184220000006</v>
      </c>
      <c r="U277" s="362">
        <v>26.853769790000008</v>
      </c>
      <c r="V277" s="362">
        <v>26.537200809999995</v>
      </c>
      <c r="W277" s="362">
        <v>29.884938820000002</v>
      </c>
      <c r="X277" s="362">
        <v>27.148552670000015</v>
      </c>
      <c r="Y277" s="362">
        <v>25.487550699999993</v>
      </c>
      <c r="Z277" s="362">
        <v>26.159731219999994</v>
      </c>
      <c r="AA277" s="362">
        <v>26.440619399999999</v>
      </c>
      <c r="AB277" s="362">
        <v>11.770700000000005</v>
      </c>
      <c r="AC277" s="362">
        <v>13.954629999999998</v>
      </c>
      <c r="AD277" s="362">
        <v>13.91</v>
      </c>
      <c r="AE277" s="362">
        <v>15.673999999999999</v>
      </c>
      <c r="AF277" s="362">
        <v>15.805999999999997</v>
      </c>
      <c r="AG277" s="362">
        <v>13.076000000000001</v>
      </c>
      <c r="AH277" s="362">
        <v>12.639647999999999</v>
      </c>
      <c r="AI277" s="362">
        <v>13.284352</v>
      </c>
      <c r="AJ277" s="362">
        <v>-8.447460999999997</v>
      </c>
      <c r="AK277" s="362">
        <v>-2.9295300000000033</v>
      </c>
      <c r="AL277" s="362">
        <v>-10.630121999999998</v>
      </c>
      <c r="AM277" s="362">
        <v>-9.414021</v>
      </c>
      <c r="AN277" s="362">
        <v>-10.701497</v>
      </c>
      <c r="AO277" s="362">
        <v>-9.9388749999999995</v>
      </c>
      <c r="AP277" s="362">
        <v>-9.2930220000000006</v>
      </c>
    </row>
    <row r="278" spans="1:42">
      <c r="A278" s="384"/>
      <c r="B278" s="92"/>
      <c r="C278" s="29" t="s">
        <v>321</v>
      </c>
      <c r="D278" s="389">
        <v>0</v>
      </c>
      <c r="E278" s="389">
        <v>0</v>
      </c>
      <c r="F278" s="389">
        <v>0</v>
      </c>
      <c r="G278" s="362">
        <v>0</v>
      </c>
      <c r="H278" s="362">
        <v>0</v>
      </c>
      <c r="I278" s="362">
        <v>0</v>
      </c>
      <c r="J278" s="362">
        <v>9.2609999999999915E-3</v>
      </c>
      <c r="K278" s="362">
        <v>0.173317</v>
      </c>
      <c r="L278" s="362">
        <v>-0.28130998000000002</v>
      </c>
      <c r="M278" s="362">
        <v>-2.9149069999999999E-2</v>
      </c>
      <c r="N278" s="362">
        <v>-0.30735454999999995</v>
      </c>
      <c r="O278" s="362">
        <v>-1.3958879999999998E-2</v>
      </c>
      <c r="P278" s="362">
        <v>-11.279333039999997</v>
      </c>
      <c r="Q278" s="362">
        <v>-60.791056750000003</v>
      </c>
      <c r="R278" s="362">
        <v>-6.9072764300000005</v>
      </c>
      <c r="S278" s="362">
        <v>-6.5517437799999998</v>
      </c>
      <c r="T278" s="362">
        <v>-5.9667709500000008</v>
      </c>
      <c r="U278" s="362">
        <v>-3.1192335900000003</v>
      </c>
      <c r="V278" s="362">
        <v>-8.3458644699999986</v>
      </c>
      <c r="W278" s="362">
        <v>-3.4726159900000004</v>
      </c>
      <c r="X278" s="362">
        <v>2.8016464400000043</v>
      </c>
      <c r="Y278" s="362">
        <v>0</v>
      </c>
      <c r="Z278" s="362">
        <v>0</v>
      </c>
      <c r="AA278" s="362">
        <v>0</v>
      </c>
      <c r="AB278" s="362">
        <v>4.5049999999999999</v>
      </c>
      <c r="AC278" s="362">
        <v>-4.5068900000000003</v>
      </c>
      <c r="AD278" s="362">
        <v>-3.0000000000000001E-3</v>
      </c>
      <c r="AE278" s="362">
        <v>3.0000000000000001E-3</v>
      </c>
      <c r="AF278" s="362">
        <v>0.3</v>
      </c>
      <c r="AG278" s="362">
        <v>0</v>
      </c>
      <c r="AH278" s="362">
        <v>-3.0000000000000001E-3</v>
      </c>
      <c r="AI278" s="362">
        <v>3.0000000000000001E-3</v>
      </c>
      <c r="AJ278" s="362">
        <v>0</v>
      </c>
      <c r="AK278" s="362">
        <v>0</v>
      </c>
      <c r="AL278" s="362">
        <v>0</v>
      </c>
      <c r="AM278" s="362">
        <v>0</v>
      </c>
      <c r="AN278" s="362">
        <v>0</v>
      </c>
      <c r="AO278" s="362">
        <v>0</v>
      </c>
      <c r="AP278" s="362">
        <v>0</v>
      </c>
    </row>
    <row r="279" spans="1:42">
      <c r="A279" s="384"/>
      <c r="B279" s="92"/>
      <c r="C279" s="52" t="s">
        <v>213</v>
      </c>
      <c r="D279" s="390">
        <v>0</v>
      </c>
      <c r="E279" s="390">
        <v>-75.394717040000003</v>
      </c>
      <c r="F279" s="390">
        <v>37.031812640000012</v>
      </c>
      <c r="G279" s="364">
        <v>38.362904399999991</v>
      </c>
      <c r="H279" s="364">
        <v>39.531010449999997</v>
      </c>
      <c r="I279" s="364">
        <v>31.692580509999999</v>
      </c>
      <c r="J279" s="364">
        <v>35.482398460000013</v>
      </c>
      <c r="K279" s="364">
        <v>37.723364019999991</v>
      </c>
      <c r="L279" s="364">
        <v>46.446675499999955</v>
      </c>
      <c r="M279" s="364">
        <v>31.50997728000003</v>
      </c>
      <c r="N279" s="364">
        <v>33.604080530000005</v>
      </c>
      <c r="O279" s="364">
        <v>31.489120079999996</v>
      </c>
      <c r="P279" s="364">
        <v>28.600406759999984</v>
      </c>
      <c r="Q279" s="364">
        <v>29.403345650000013</v>
      </c>
      <c r="R279" s="364">
        <v>27.94337397</v>
      </c>
      <c r="S279" s="364">
        <v>26.546003619999997</v>
      </c>
      <c r="T279" s="364">
        <v>27.53253294000001</v>
      </c>
      <c r="U279" s="364">
        <v>25.982491240000002</v>
      </c>
      <c r="V279" s="364">
        <v>24.227390889999999</v>
      </c>
      <c r="W279" s="364">
        <v>26.707965789999999</v>
      </c>
      <c r="X279" s="364">
        <v>29.865376100000006</v>
      </c>
      <c r="Y279" s="364">
        <v>24.040181230000009</v>
      </c>
      <c r="Z279" s="364">
        <v>25.029307970000001</v>
      </c>
      <c r="AA279" s="364">
        <v>23.636379999999999</v>
      </c>
      <c r="AB279" s="364">
        <v>29.784229999999994</v>
      </c>
      <c r="AC279" s="364">
        <v>21.61965</v>
      </c>
      <c r="AD279" s="364">
        <v>18.795000000000002</v>
      </c>
      <c r="AE279" s="364">
        <v>29.207000000000001</v>
      </c>
      <c r="AF279" s="364">
        <v>28.692999999999998</v>
      </c>
      <c r="AG279" s="364">
        <v>23.555</v>
      </c>
      <c r="AH279" s="364">
        <v>23.711107000000002</v>
      </c>
      <c r="AI279" s="364">
        <v>23.733892999999998</v>
      </c>
      <c r="AJ279" s="364">
        <v>28.832047000000003</v>
      </c>
      <c r="AK279" s="364">
        <v>32.105585000000005</v>
      </c>
      <c r="AL279" s="364">
        <v>19.622599999999998</v>
      </c>
      <c r="AM279" s="364">
        <v>22.567270000000001</v>
      </c>
      <c r="AN279" s="364">
        <v>27.466801000000004</v>
      </c>
      <c r="AO279" s="364">
        <v>22.488773000000002</v>
      </c>
      <c r="AP279" s="364">
        <v>18.523223999999995</v>
      </c>
    </row>
    <row r="280" spans="1:42">
      <c r="A280" s="384"/>
      <c r="B280" s="92"/>
      <c r="C280" s="252" t="s">
        <v>447</v>
      </c>
      <c r="D280" s="391">
        <v>0</v>
      </c>
      <c r="E280" s="391">
        <v>-180.05983125</v>
      </c>
      <c r="F280" s="391">
        <v>86.20031634999998</v>
      </c>
      <c r="G280" s="366">
        <v>93.859514900000022</v>
      </c>
      <c r="H280" s="366">
        <v>85.684065120000014</v>
      </c>
      <c r="I280" s="366">
        <v>90.761706430000004</v>
      </c>
      <c r="J280" s="366">
        <v>80.902904479999833</v>
      </c>
      <c r="K280" s="366">
        <v>83.65934306000004</v>
      </c>
      <c r="L280" s="366">
        <v>69.433190420000187</v>
      </c>
      <c r="M280" s="366">
        <v>82.986476429999925</v>
      </c>
      <c r="N280" s="366">
        <v>76.460704050000018</v>
      </c>
      <c r="O280" s="366">
        <v>81.659222100000065</v>
      </c>
      <c r="P280" s="366">
        <v>62.858563860000061</v>
      </c>
      <c r="Q280" s="366">
        <v>-3.681277490000042</v>
      </c>
      <c r="R280" s="366">
        <v>55.271721429999957</v>
      </c>
      <c r="S280" s="366">
        <v>70.527722200000056</v>
      </c>
      <c r="T280" s="366">
        <v>40.204923320000034</v>
      </c>
      <c r="U280" s="366">
        <v>38.253708670000051</v>
      </c>
      <c r="V280" s="366">
        <v>47.173708020000021</v>
      </c>
      <c r="W280" s="366">
        <v>57.581545190000057</v>
      </c>
      <c r="X280" s="366">
        <v>58.073672859999959</v>
      </c>
      <c r="Y280" s="366">
        <v>63.397077890000077</v>
      </c>
      <c r="Z280" s="366">
        <v>64.884202909999985</v>
      </c>
      <c r="AA280" s="366">
        <v>65.613379999999992</v>
      </c>
      <c r="AB280" s="366">
        <v>60.927780000000013</v>
      </c>
      <c r="AC280" s="366">
        <v>64.102069999999998</v>
      </c>
      <c r="AD280" s="366">
        <v>70.622621930000008</v>
      </c>
      <c r="AE280" s="366">
        <v>57.39337806999999</v>
      </c>
      <c r="AF280" s="366">
        <v>49.26400000000001</v>
      </c>
      <c r="AG280" s="366">
        <v>51.287000000000006</v>
      </c>
      <c r="AH280" s="366">
        <v>50.14120699999998</v>
      </c>
      <c r="AI280" s="366">
        <v>50.571793000000014</v>
      </c>
      <c r="AJ280" s="366">
        <v>49.939098999999999</v>
      </c>
      <c r="AK280" s="366">
        <v>53.266988999999981</v>
      </c>
      <c r="AL280" s="366">
        <v>53.572625000000023</v>
      </c>
      <c r="AM280" s="366">
        <v>48.238647999999991</v>
      </c>
      <c r="AN280" s="366">
        <v>42.832651999999939</v>
      </c>
      <c r="AO280" s="366">
        <v>47.289006000000001</v>
      </c>
      <c r="AP280" s="366">
        <v>49.957979000000009</v>
      </c>
    </row>
    <row r="281" spans="1:42">
      <c r="A281" s="384"/>
      <c r="B281" s="92"/>
      <c r="C281" s="158" t="s">
        <v>448</v>
      </c>
      <c r="D281" s="390">
        <v>0</v>
      </c>
      <c r="E281" s="390">
        <v>-33.248468589999995</v>
      </c>
      <c r="F281" s="390">
        <v>31.412427079999993</v>
      </c>
      <c r="G281" s="364">
        <v>1.8360415099999998</v>
      </c>
      <c r="H281" s="364">
        <v>28.37048296</v>
      </c>
      <c r="I281" s="364">
        <v>8.0100113600000071</v>
      </c>
      <c r="J281" s="364">
        <v>3.4346059800000006</v>
      </c>
      <c r="K281" s="364">
        <v>6.7415077099999969</v>
      </c>
      <c r="L281" s="364">
        <v>6.8487763800000039</v>
      </c>
      <c r="M281" s="364">
        <v>11.688709689999996</v>
      </c>
      <c r="N281" s="364">
        <v>9.183758319999999</v>
      </c>
      <c r="O281" s="364">
        <v>15.688856009999999</v>
      </c>
      <c r="P281" s="364">
        <v>12.647724879999998</v>
      </c>
      <c r="Q281" s="364">
        <v>46.322675870000005</v>
      </c>
      <c r="R281" s="364">
        <v>9.4618017600000002</v>
      </c>
      <c r="S281" s="364">
        <v>4.9844874900000002</v>
      </c>
      <c r="T281" s="364">
        <v>5.4412922200000011</v>
      </c>
      <c r="U281" s="364">
        <v>2.9589779400000014</v>
      </c>
      <c r="V281" s="364">
        <v>2.2205675999999994</v>
      </c>
      <c r="W281" s="364">
        <v>-1.9285807799999992</v>
      </c>
      <c r="X281" s="364">
        <v>3.4057906500000037</v>
      </c>
      <c r="Y281" s="364">
        <v>1.2649497900000011</v>
      </c>
      <c r="Z281" s="364">
        <v>2.4351340099999987</v>
      </c>
      <c r="AA281" s="364">
        <v>1.6334500000000001</v>
      </c>
      <c r="AB281" s="364">
        <v>18.700590000000005</v>
      </c>
      <c r="AC281" s="364">
        <v>11.879269999999998</v>
      </c>
      <c r="AD281" s="364">
        <v>32.715999999999994</v>
      </c>
      <c r="AE281" s="364">
        <v>21.071000000000002</v>
      </c>
      <c r="AF281" s="364">
        <v>14.344999999999999</v>
      </c>
      <c r="AG281" s="364">
        <v>11.884</v>
      </c>
      <c r="AH281" s="364">
        <v>5.355912</v>
      </c>
      <c r="AI281" s="364">
        <v>11.760088</v>
      </c>
      <c r="AJ281" s="364">
        <v>6.1999750000000002</v>
      </c>
      <c r="AK281" s="364">
        <v>8.089302</v>
      </c>
      <c r="AL281" s="364">
        <v>1.2156699999999998</v>
      </c>
      <c r="AM281" s="364">
        <v>3.665232</v>
      </c>
      <c r="AN281" s="364">
        <v>6.2394420000000004</v>
      </c>
      <c r="AO281" s="364">
        <v>8.8623929999999991</v>
      </c>
      <c r="AP281" s="364">
        <v>4.1151220000000004</v>
      </c>
    </row>
    <row r="282" spans="1:42">
      <c r="A282" s="384"/>
      <c r="B282" s="92"/>
      <c r="C282" s="359" t="s">
        <v>326</v>
      </c>
      <c r="D282" s="391">
        <v>0</v>
      </c>
      <c r="E282" s="391">
        <v>-146.81136266000001</v>
      </c>
      <c r="F282" s="391">
        <v>54.787889269999994</v>
      </c>
      <c r="G282" s="366">
        <v>92.023473390000021</v>
      </c>
      <c r="H282" s="366">
        <v>57.313582160000038</v>
      </c>
      <c r="I282" s="366">
        <v>82.751695069999982</v>
      </c>
      <c r="J282" s="366">
        <v>77.468298499999833</v>
      </c>
      <c r="K282" s="366">
        <v>76.917835350000047</v>
      </c>
      <c r="L282" s="366">
        <v>62.584414040000212</v>
      </c>
      <c r="M282" s="366">
        <v>71.297766739999929</v>
      </c>
      <c r="N282" s="366">
        <v>67.276945730000008</v>
      </c>
      <c r="O282" s="366">
        <v>65.97036609000007</v>
      </c>
      <c r="P282" s="366">
        <v>50.210838980000062</v>
      </c>
      <c r="Q282" s="366">
        <v>-50.00395336000004</v>
      </c>
      <c r="R282" s="366">
        <v>45.809919669999957</v>
      </c>
      <c r="S282" s="366">
        <v>65.54323471000005</v>
      </c>
      <c r="T282" s="366">
        <v>34.763631100000026</v>
      </c>
      <c r="U282" s="366">
        <v>35.294730730000069</v>
      </c>
      <c r="V282" s="366">
        <v>44.953140420000018</v>
      </c>
      <c r="W282" s="366">
        <v>59.510125970000054</v>
      </c>
      <c r="X282" s="366">
        <v>54.667882209999959</v>
      </c>
      <c r="Y282" s="366">
        <v>62.132128100000074</v>
      </c>
      <c r="Z282" s="366">
        <v>62.449068899999993</v>
      </c>
      <c r="AA282" s="366">
        <v>63.979929999999989</v>
      </c>
      <c r="AB282" s="366">
        <v>42.227190000000007</v>
      </c>
      <c r="AC282" s="366">
        <v>52.222800000000007</v>
      </c>
      <c r="AD282" s="366">
        <v>37.90662193</v>
      </c>
      <c r="AE282" s="366">
        <v>36.322378069999985</v>
      </c>
      <c r="AF282" s="366">
        <v>33.919000000000011</v>
      </c>
      <c r="AG282" s="366">
        <v>40.403000000000006</v>
      </c>
      <c r="AH282" s="366">
        <v>44.785294999999977</v>
      </c>
      <c r="AI282" s="366">
        <v>38.811705000000018</v>
      </c>
      <c r="AJ282" s="366">
        <v>43.739124000000004</v>
      </c>
      <c r="AK282" s="366">
        <v>45.177686999999992</v>
      </c>
      <c r="AL282" s="366">
        <v>52.356955000000021</v>
      </c>
      <c r="AM282" s="366">
        <v>44.573415999999987</v>
      </c>
      <c r="AN282" s="366">
        <v>36.593209999999956</v>
      </c>
      <c r="AO282" s="366">
        <v>38.426613000000003</v>
      </c>
      <c r="AP282" s="366">
        <v>45.842857000000002</v>
      </c>
    </row>
    <row r="283" spans="1:42">
      <c r="A283" s="384"/>
      <c r="B283" s="92"/>
      <c r="C283" s="358" t="s">
        <v>327</v>
      </c>
      <c r="D283" s="392">
        <v>0</v>
      </c>
      <c r="E283" s="392">
        <v>-36.702840670000008</v>
      </c>
      <c r="F283" s="392">
        <v>13.696972320000008</v>
      </c>
      <c r="G283" s="367">
        <v>23.00586835</v>
      </c>
      <c r="H283" s="367">
        <v>11.696167769999995</v>
      </c>
      <c r="I283" s="367">
        <v>20.687923760000004</v>
      </c>
      <c r="J283" s="367">
        <v>19.367074630000005</v>
      </c>
      <c r="K283" s="367">
        <v>19.229458839999999</v>
      </c>
      <c r="L283" s="367">
        <v>16.181741219999999</v>
      </c>
      <c r="M283" s="367">
        <v>17.831728679999998</v>
      </c>
      <c r="N283" s="367">
        <v>16.896075320000008</v>
      </c>
      <c r="O283" s="367">
        <v>16.496080999999997</v>
      </c>
      <c r="P283" s="367">
        <v>15.736315009999991</v>
      </c>
      <c r="Q283" s="367">
        <v>2.6967759900000061</v>
      </c>
      <c r="R283" s="367">
        <v>13.179299</v>
      </c>
      <c r="S283" s="367">
        <v>18.024509999999999</v>
      </c>
      <c r="T283" s="367">
        <v>10.699945999999997</v>
      </c>
      <c r="U283" s="367">
        <v>9.6076999999999977</v>
      </c>
      <c r="V283" s="367">
        <v>13.324752000000002</v>
      </c>
      <c r="W283" s="367">
        <v>15.745685</v>
      </c>
      <c r="X283" s="367">
        <v>13.244242</v>
      </c>
      <c r="Y283" s="367">
        <v>15.533033</v>
      </c>
      <c r="Z283" s="367">
        <v>15.612269</v>
      </c>
      <c r="AA283" s="367">
        <v>15.99498</v>
      </c>
      <c r="AB283" s="367">
        <v>10.737199999999998</v>
      </c>
      <c r="AC283" s="367">
        <v>12.806950000000001</v>
      </c>
      <c r="AD283" s="367">
        <v>9.4770000000000003</v>
      </c>
      <c r="AE283" s="367">
        <v>9.3290000000000006</v>
      </c>
      <c r="AF283" s="367">
        <v>9.046999999999997</v>
      </c>
      <c r="AG283" s="367">
        <v>9.9250000000000007</v>
      </c>
      <c r="AH283" s="367">
        <v>11.323896999999999</v>
      </c>
      <c r="AI283" s="367">
        <v>9.7511030000000005</v>
      </c>
      <c r="AJ283" s="367">
        <v>11.143461000000002</v>
      </c>
      <c r="AK283" s="367">
        <v>11.294423999999999</v>
      </c>
      <c r="AL283" s="367">
        <v>13.089236999999999</v>
      </c>
      <c r="AM283" s="367">
        <v>11.143354</v>
      </c>
      <c r="AN283" s="367">
        <v>9.0967340000000014</v>
      </c>
      <c r="AO283" s="367">
        <v>9.6066529999999979</v>
      </c>
      <c r="AP283" s="367">
        <v>11.464997</v>
      </c>
    </row>
    <row r="284" spans="1:42">
      <c r="A284" s="384"/>
      <c r="B284" s="92"/>
      <c r="C284" s="600" t="s">
        <v>449</v>
      </c>
      <c r="D284" s="601">
        <v>0</v>
      </c>
      <c r="E284" s="601">
        <v>-110.10852199000001</v>
      </c>
      <c r="F284" s="601">
        <v>41.090916949999993</v>
      </c>
      <c r="G284" s="602">
        <v>69.017605040000021</v>
      </c>
      <c r="H284" s="602">
        <v>45.61741439000005</v>
      </c>
      <c r="I284" s="602">
        <v>62.063771309999964</v>
      </c>
      <c r="J284" s="602">
        <v>58.101223869999835</v>
      </c>
      <c r="K284" s="602">
        <v>57.688376510000047</v>
      </c>
      <c r="L284" s="602">
        <v>46.40267282000022</v>
      </c>
      <c r="M284" s="602">
        <v>53.466038059999931</v>
      </c>
      <c r="N284" s="602">
        <v>50.380870410000007</v>
      </c>
      <c r="O284" s="602">
        <v>49.474285090000073</v>
      </c>
      <c r="P284" s="602">
        <v>34.474523970000071</v>
      </c>
      <c r="Q284" s="602">
        <v>-52.700729350000039</v>
      </c>
      <c r="R284" s="602">
        <v>32.630620669999949</v>
      </c>
      <c r="S284" s="602">
        <v>47.51872471000005</v>
      </c>
      <c r="T284" s="602">
        <v>24.063685100000015</v>
      </c>
      <c r="U284" s="602">
        <v>25.687030730000075</v>
      </c>
      <c r="V284" s="602">
        <v>31.628388420000022</v>
      </c>
      <c r="W284" s="602">
        <v>43.764440970000052</v>
      </c>
      <c r="X284" s="602">
        <v>41.423640209999974</v>
      </c>
      <c r="Y284" s="602">
        <v>46.599095100000056</v>
      </c>
      <c r="Z284" s="602">
        <v>46.836799899999995</v>
      </c>
      <c r="AA284" s="602">
        <v>47.984949999999991</v>
      </c>
      <c r="AB284" s="602">
        <v>31.489990000000006</v>
      </c>
      <c r="AC284" s="602">
        <v>39.415850000000006</v>
      </c>
      <c r="AD284" s="602">
        <v>28.429621930000003</v>
      </c>
      <c r="AE284" s="602">
        <v>26.993378069999984</v>
      </c>
      <c r="AF284" s="602">
        <v>24.872000000000014</v>
      </c>
      <c r="AG284" s="602">
        <v>30.478000000000009</v>
      </c>
      <c r="AH284" s="602">
        <v>33.461397999999974</v>
      </c>
      <c r="AI284" s="602">
        <v>29.060602000000017</v>
      </c>
      <c r="AJ284" s="602">
        <v>32.595663000000002</v>
      </c>
      <c r="AK284" s="602">
        <v>33.883262999999985</v>
      </c>
      <c r="AL284" s="602">
        <v>39.267718000000023</v>
      </c>
      <c r="AM284" s="602">
        <v>33.430061999999985</v>
      </c>
      <c r="AN284" s="602">
        <v>27.496475999999959</v>
      </c>
      <c r="AO284" s="602">
        <v>28.819960000000002</v>
      </c>
      <c r="AP284" s="602">
        <v>34.377859999999998</v>
      </c>
    </row>
    <row r="285" spans="1:42">
      <c r="A285" s="384"/>
      <c r="B285" s="92"/>
      <c r="C285" s="372" t="s">
        <v>459</v>
      </c>
      <c r="D285" s="391"/>
      <c r="E285" s="391"/>
      <c r="F285" s="391"/>
      <c r="G285" s="368"/>
      <c r="H285" s="368"/>
      <c r="I285" s="368"/>
      <c r="J285" s="368"/>
      <c r="K285" s="368"/>
      <c r="L285" s="368"/>
      <c r="M285" s="368"/>
      <c r="N285" s="368"/>
      <c r="O285" s="368"/>
      <c r="P285" s="368"/>
      <c r="Q285" s="368"/>
      <c r="R285" s="368"/>
      <c r="S285" s="368"/>
      <c r="T285" s="368"/>
      <c r="U285" s="368"/>
      <c r="V285" s="368"/>
      <c r="W285" s="368"/>
      <c r="X285" s="368"/>
      <c r="Y285" s="368"/>
      <c r="Z285" s="368"/>
      <c r="AA285" s="368"/>
      <c r="AB285" s="368"/>
      <c r="AC285" s="368"/>
      <c r="AD285" s="368"/>
      <c r="AE285" s="368"/>
      <c r="AF285" s="368"/>
      <c r="AG285" s="368"/>
      <c r="AH285" s="368"/>
      <c r="AI285" s="368"/>
      <c r="AJ285" s="368"/>
      <c r="AK285" s="368"/>
      <c r="AL285" s="368"/>
      <c r="AM285" s="368"/>
      <c r="AN285" s="368"/>
      <c r="AO285" s="368"/>
      <c r="AP285" s="368"/>
    </row>
    <row r="286" spans="1:42">
      <c r="A286" s="384"/>
      <c r="B286" s="92"/>
      <c r="C286" s="357"/>
      <c r="D286" s="391"/>
      <c r="E286" s="391"/>
      <c r="F286" s="391"/>
      <c r="G286" s="366"/>
      <c r="H286" s="366"/>
      <c r="I286" s="366"/>
      <c r="J286" s="366"/>
      <c r="K286" s="366"/>
      <c r="L286" s="366"/>
      <c r="M286" s="366"/>
      <c r="N286" s="366"/>
      <c r="O286" s="366"/>
      <c r="P286" s="366"/>
      <c r="Q286" s="366"/>
      <c r="R286" s="366"/>
      <c r="S286" s="366"/>
      <c r="T286" s="366"/>
      <c r="U286" s="366"/>
      <c r="V286" s="366"/>
      <c r="W286" s="366"/>
      <c r="X286" s="366"/>
      <c r="Y286" s="366"/>
      <c r="Z286" s="366"/>
      <c r="AA286" s="366"/>
      <c r="AB286" s="366"/>
      <c r="AC286" s="366"/>
      <c r="AD286" s="366"/>
      <c r="AE286" s="366"/>
      <c r="AF286" s="366"/>
      <c r="AG286" s="366"/>
      <c r="AH286" s="366"/>
      <c r="AI286" s="366"/>
      <c r="AJ286" s="366"/>
      <c r="AK286" s="366"/>
      <c r="AL286" s="366"/>
      <c r="AM286" s="366"/>
      <c r="AN286" s="366"/>
      <c r="AO286" s="366"/>
      <c r="AP286" s="366"/>
    </row>
    <row r="287" spans="1:42">
      <c r="A287" s="384"/>
      <c r="B287" s="92"/>
      <c r="C287" s="252" t="s">
        <v>41</v>
      </c>
      <c r="D287" s="393"/>
      <c r="E287" s="393"/>
      <c r="F287" s="393"/>
      <c r="G287" s="369"/>
      <c r="H287" s="369"/>
      <c r="I287" s="369"/>
      <c r="J287" s="369"/>
      <c r="K287" s="369"/>
      <c r="L287" s="369"/>
      <c r="M287" s="369"/>
      <c r="N287" s="369"/>
      <c r="O287" s="369"/>
      <c r="P287" s="369"/>
      <c r="Q287" s="369"/>
      <c r="R287" s="369"/>
      <c r="S287" s="369"/>
      <c r="T287" s="369"/>
      <c r="U287" s="369"/>
      <c r="V287" s="369"/>
      <c r="W287" s="369"/>
      <c r="X287" s="369"/>
      <c r="Y287" s="369"/>
      <c r="Z287" s="369"/>
      <c r="AA287" s="369"/>
      <c r="AB287" s="369"/>
      <c r="AC287" s="369"/>
      <c r="AD287" s="369"/>
      <c r="AE287" s="369"/>
      <c r="AF287" s="369"/>
      <c r="AG287" s="369"/>
      <c r="AH287" s="369"/>
      <c r="AI287" s="369"/>
      <c r="AJ287" s="369"/>
      <c r="AK287" s="369"/>
      <c r="AL287" s="369"/>
      <c r="AM287" s="369"/>
      <c r="AN287" s="369"/>
      <c r="AO287" s="369"/>
      <c r="AP287" s="369"/>
    </row>
    <row r="288" spans="1:42">
      <c r="A288" s="384"/>
      <c r="B288" s="92"/>
      <c r="C288" s="56" t="s">
        <v>451</v>
      </c>
      <c r="D288" s="389">
        <v>0</v>
      </c>
      <c r="E288" s="389">
        <v>0</v>
      </c>
      <c r="F288" s="389">
        <v>13139.131148930001</v>
      </c>
      <c r="G288" s="363">
        <v>13033.390173780002</v>
      </c>
      <c r="H288" s="363">
        <v>12881.588916960001</v>
      </c>
      <c r="I288" s="363">
        <v>12800.290766159998</v>
      </c>
      <c r="J288" s="363">
        <v>12741.587081380001</v>
      </c>
      <c r="K288" s="363">
        <v>12740.23833722</v>
      </c>
      <c r="L288" s="363">
        <v>12666.81489233</v>
      </c>
      <c r="M288" s="363">
        <v>12861.566096660001</v>
      </c>
      <c r="N288" s="363">
        <v>12747.165662180001</v>
      </c>
      <c r="O288" s="363">
        <v>12216.39615681</v>
      </c>
      <c r="P288" s="363">
        <v>11888.523859999999</v>
      </c>
      <c r="Q288" s="363">
        <v>11773.796633330001</v>
      </c>
      <c r="R288" s="363">
        <v>11685.74049991</v>
      </c>
      <c r="S288" s="363">
        <v>11242.570874809999</v>
      </c>
      <c r="T288" s="363">
        <v>10937.268197889998</v>
      </c>
      <c r="U288" s="363">
        <v>10610.13146074</v>
      </c>
      <c r="V288" s="363">
        <v>10308.024625849999</v>
      </c>
      <c r="W288" s="363">
        <v>9969.7934559999994</v>
      </c>
      <c r="X288" s="363">
        <v>9514.0481351599992</v>
      </c>
      <c r="Y288" s="363">
        <v>9307.0289952899984</v>
      </c>
      <c r="Z288" s="363">
        <v>9049.2055313300007</v>
      </c>
      <c r="AA288" s="363">
        <v>8976.8008000000009</v>
      </c>
      <c r="AB288" s="363">
        <v>9120.2488599999997</v>
      </c>
      <c r="AC288" s="363">
        <v>9103.9120999999996</v>
      </c>
      <c r="AD288" s="363">
        <v>9084.1749999999993</v>
      </c>
      <c r="AE288" s="363">
        <v>8878.2496411400007</v>
      </c>
      <c r="AF288" s="363">
        <v>8823.6137730000009</v>
      </c>
      <c r="AG288" s="363">
        <v>8798</v>
      </c>
      <c r="AH288" s="363">
        <v>8570.5815380000004</v>
      </c>
      <c r="AI288" s="363">
        <v>8250.7711909999998</v>
      </c>
      <c r="AJ288" s="363">
        <v>7828.3164219999999</v>
      </c>
      <c r="AK288" s="363">
        <v>7841.813486</v>
      </c>
      <c r="AL288" s="363">
        <v>7623.9454589999996</v>
      </c>
      <c r="AM288" s="363">
        <v>7318.0451849999999</v>
      </c>
      <c r="AN288" s="363">
        <v>7131.4385089999996</v>
      </c>
      <c r="AO288" s="363">
        <v>7028.0429999999997</v>
      </c>
      <c r="AP288" s="363">
        <v>6802.7843059999996</v>
      </c>
    </row>
    <row r="289" spans="1:42">
      <c r="A289" s="384"/>
      <c r="B289" s="92"/>
      <c r="C289" s="56" t="s">
        <v>452</v>
      </c>
      <c r="D289" s="389">
        <v>0</v>
      </c>
      <c r="E289" s="389">
        <v>0</v>
      </c>
      <c r="F289" s="389">
        <v>-135.17988101</v>
      </c>
      <c r="G289" s="363">
        <v>-114.63239789000002</v>
      </c>
      <c r="H289" s="363">
        <v>-120.57850822000002</v>
      </c>
      <c r="I289" s="363">
        <v>-104.08857729</v>
      </c>
      <c r="J289" s="363">
        <v>-102.09059274000001</v>
      </c>
      <c r="K289" s="363">
        <v>-144.78918057000001</v>
      </c>
      <c r="L289" s="363">
        <v>-166.67085102000001</v>
      </c>
      <c r="M289" s="363">
        <v>-171.46249499999999</v>
      </c>
      <c r="N289" s="363">
        <v>-163.19366037999998</v>
      </c>
      <c r="O289" s="363">
        <v>-160.96761735999999</v>
      </c>
      <c r="P289" s="363">
        <v>-151.12880000000001</v>
      </c>
      <c r="Q289" s="363">
        <v>-143.40328829000001</v>
      </c>
      <c r="R289" s="363">
        <v>-98.664401330000004</v>
      </c>
      <c r="S289" s="363">
        <v>-91.312639500000003</v>
      </c>
      <c r="T289" s="363">
        <v>-91.570388280000003</v>
      </c>
      <c r="U289" s="363">
        <v>-89.051817320000012</v>
      </c>
      <c r="V289" s="363">
        <v>-87.638478200000009</v>
      </c>
      <c r="W289" s="363">
        <v>-93.407014059999995</v>
      </c>
      <c r="X289" s="363">
        <v>-96.854878459999995</v>
      </c>
      <c r="Y289" s="363">
        <v>-99.187468900000027</v>
      </c>
      <c r="Z289" s="363">
        <v>-105.80576819000001</v>
      </c>
      <c r="AA289" s="363">
        <v>-107.50815</v>
      </c>
      <c r="AB289" s="363">
        <v>-111.84717999999999</v>
      </c>
      <c r="AC289" s="363">
        <v>-105.40730000000001</v>
      </c>
      <c r="AD289" s="363">
        <v>-105.29700000000001</v>
      </c>
      <c r="AE289" s="363">
        <v>-87.798434289999989</v>
      </c>
      <c r="AF289" s="363">
        <v>-65.341330999999997</v>
      </c>
      <c r="AG289" s="363">
        <v>-60</v>
      </c>
      <c r="AH289" s="363">
        <v>-59.518537999999992</v>
      </c>
      <c r="AI289" s="363">
        <v>-60.461174</v>
      </c>
      <c r="AJ289" s="363">
        <v>-55.754821999999997</v>
      </c>
      <c r="AK289" s="363">
        <v>-67.706273999999993</v>
      </c>
      <c r="AL289" s="363">
        <v>-64.306209999999993</v>
      </c>
      <c r="AM289" s="363">
        <v>-67.067639999999997</v>
      </c>
      <c r="AN289" s="363">
        <v>-38.123466000000001</v>
      </c>
      <c r="AO289" s="363">
        <v>-40.107962000000001</v>
      </c>
      <c r="AP289" s="363">
        <v>-37.577941000000003</v>
      </c>
    </row>
    <row r="290" spans="1:42">
      <c r="A290" s="384"/>
      <c r="B290" s="92"/>
      <c r="C290" s="31" t="s">
        <v>369</v>
      </c>
      <c r="D290" s="390">
        <v>0</v>
      </c>
      <c r="E290" s="390">
        <v>0</v>
      </c>
      <c r="F290" s="390">
        <v>150.37844907999994</v>
      </c>
      <c r="G290" s="363">
        <v>160.52606476999995</v>
      </c>
      <c r="H290" s="363">
        <v>171.31524111999997</v>
      </c>
      <c r="I290" s="363">
        <v>142.90347901000001</v>
      </c>
      <c r="J290" s="363">
        <v>176.83871691999994</v>
      </c>
      <c r="K290" s="363">
        <v>215.02959582999992</v>
      </c>
      <c r="L290" s="363">
        <v>398.68113742999998</v>
      </c>
      <c r="M290" s="363">
        <v>165.44344469999999</v>
      </c>
      <c r="N290" s="363">
        <v>169.39829423999998</v>
      </c>
      <c r="O290" s="363">
        <v>171.35286712000001</v>
      </c>
      <c r="P290" s="363">
        <v>159.80610999999999</v>
      </c>
      <c r="Q290" s="363">
        <v>156.36870568000001</v>
      </c>
      <c r="R290" s="363">
        <v>229.67581203000003</v>
      </c>
      <c r="S290" s="363">
        <v>207.10199073999999</v>
      </c>
      <c r="T290" s="363">
        <v>237.70770938000001</v>
      </c>
      <c r="U290" s="363">
        <v>206.07758731999999</v>
      </c>
      <c r="V290" s="363">
        <v>204.28309805999999</v>
      </c>
      <c r="W290" s="363">
        <v>211.51843048000001</v>
      </c>
      <c r="X290" s="363">
        <v>207.40707954999996</v>
      </c>
      <c r="Y290" s="363">
        <v>265.43844240999994</v>
      </c>
      <c r="Z290" s="363">
        <v>162.98953407999994</v>
      </c>
      <c r="AA290" s="363">
        <v>137.55751000000001</v>
      </c>
      <c r="AB290" s="363">
        <v>151.03277</v>
      </c>
      <c r="AC290" s="363">
        <v>166.86009999999999</v>
      </c>
      <c r="AD290" s="363">
        <v>48.601999999999997</v>
      </c>
      <c r="AE290" s="363">
        <v>162.47543429000001</v>
      </c>
      <c r="AF290" s="363">
        <v>169.40137199999882</v>
      </c>
      <c r="AG290" s="363">
        <v>169</v>
      </c>
      <c r="AH290" s="363">
        <v>166.49382199999999</v>
      </c>
      <c r="AI290" s="363">
        <v>135.70655799999983</v>
      </c>
      <c r="AJ290" s="363">
        <v>233.61552300000051</v>
      </c>
      <c r="AK290" s="363">
        <v>182.2298840000002</v>
      </c>
      <c r="AL290" s="363">
        <v>182.03718499999999</v>
      </c>
      <c r="AM290" s="363">
        <v>174.919477</v>
      </c>
      <c r="AN290" s="363">
        <v>153.96178599999999</v>
      </c>
      <c r="AO290" s="363">
        <v>210.59968600000047</v>
      </c>
      <c r="AP290" s="363">
        <v>191.54832300000001</v>
      </c>
    </row>
    <row r="291" spans="1:42">
      <c r="A291" s="384"/>
      <c r="B291" s="92"/>
      <c r="C291" s="589" t="s">
        <v>453</v>
      </c>
      <c r="D291" s="603">
        <v>0</v>
      </c>
      <c r="E291" s="603">
        <v>0</v>
      </c>
      <c r="F291" s="603">
        <v>13154.329717000001</v>
      </c>
      <c r="G291" s="604">
        <v>13079.283840660002</v>
      </c>
      <c r="H291" s="604">
        <v>12932.325649860002</v>
      </c>
      <c r="I291" s="604">
        <v>12839.105667879998</v>
      </c>
      <c r="J291" s="604">
        <v>12816.335205560001</v>
      </c>
      <c r="K291" s="604">
        <v>12810.478752479999</v>
      </c>
      <c r="L291" s="604">
        <v>12898.825178739999</v>
      </c>
      <c r="M291" s="604">
        <v>12855.547046360001</v>
      </c>
      <c r="N291" s="604">
        <v>12753.370296040001</v>
      </c>
      <c r="O291" s="604">
        <v>12226.78140657</v>
      </c>
      <c r="P291" s="604">
        <v>11897.201169999998</v>
      </c>
      <c r="Q291" s="604">
        <v>11786.762050720003</v>
      </c>
      <c r="R291" s="604">
        <v>11816.751910610001</v>
      </c>
      <c r="S291" s="604">
        <v>11358.360226049999</v>
      </c>
      <c r="T291" s="604">
        <v>11083.405518989997</v>
      </c>
      <c r="U291" s="604">
        <v>10727.15723074</v>
      </c>
      <c r="V291" s="604">
        <v>10424.669245709998</v>
      </c>
      <c r="W291" s="604">
        <v>10087.90487242</v>
      </c>
      <c r="X291" s="604">
        <v>9624.6003362499978</v>
      </c>
      <c r="Y291" s="604">
        <v>9473.2799687999996</v>
      </c>
      <c r="Z291" s="604">
        <v>9106.3892972199992</v>
      </c>
      <c r="AA291" s="604">
        <v>9006.8501600000018</v>
      </c>
      <c r="AB291" s="604">
        <v>9159.4344499999988</v>
      </c>
      <c r="AC291" s="604">
        <v>9165.3648999999987</v>
      </c>
      <c r="AD291" s="604">
        <v>9027.48</v>
      </c>
      <c r="AE291" s="604">
        <v>8952.9266411400004</v>
      </c>
      <c r="AF291" s="604">
        <v>8927.6738139999998</v>
      </c>
      <c r="AG291" s="604">
        <v>8907</v>
      </c>
      <c r="AH291" s="604">
        <v>8677.5568220000005</v>
      </c>
      <c r="AI291" s="604">
        <v>8326.0165749999996</v>
      </c>
      <c r="AJ291" s="604">
        <v>8006.1771230000004</v>
      </c>
      <c r="AK291" s="604">
        <v>7956.3370960000002</v>
      </c>
      <c r="AL291" s="604">
        <v>7741.676434</v>
      </c>
      <c r="AM291" s="604">
        <v>7425.8970220000001</v>
      </c>
      <c r="AN291" s="604">
        <v>7247.2768289999995</v>
      </c>
      <c r="AO291" s="604">
        <v>7198.5347240000001</v>
      </c>
      <c r="AP291" s="604">
        <v>6956.7546879999991</v>
      </c>
    </row>
    <row r="292" spans="1:42">
      <c r="A292" s="384"/>
      <c r="B292" s="92"/>
      <c r="C292" s="25"/>
      <c r="D292" s="393"/>
      <c r="E292" s="393"/>
      <c r="F292" s="393"/>
      <c r="G292" s="369">
        <v>0</v>
      </c>
      <c r="H292" s="369"/>
      <c r="I292" s="369"/>
      <c r="J292" s="369"/>
      <c r="K292" s="369">
        <v>0</v>
      </c>
      <c r="L292" s="369"/>
      <c r="M292" s="369"/>
      <c r="N292" s="369"/>
      <c r="O292" s="369">
        <v>0</v>
      </c>
      <c r="P292" s="369"/>
      <c r="Q292" s="369"/>
      <c r="R292" s="369"/>
      <c r="S292" s="369">
        <v>0</v>
      </c>
      <c r="T292" s="369"/>
      <c r="U292" s="369"/>
      <c r="V292" s="369"/>
      <c r="W292" s="369"/>
      <c r="X292" s="369"/>
      <c r="Y292" s="369"/>
      <c r="Z292" s="369"/>
      <c r="AA292" s="369"/>
      <c r="AB292" s="369"/>
      <c r="AC292" s="369"/>
      <c r="AD292" s="369"/>
      <c r="AE292" s="369"/>
      <c r="AF292" s="369"/>
      <c r="AG292" s="369"/>
      <c r="AH292" s="369"/>
      <c r="AI292" s="369"/>
      <c r="AJ292" s="369"/>
      <c r="AK292" s="369"/>
      <c r="AL292" s="369"/>
      <c r="AM292" s="369"/>
      <c r="AN292" s="369"/>
      <c r="AO292" s="369"/>
      <c r="AP292" s="369"/>
    </row>
    <row r="293" spans="1:42">
      <c r="A293" s="384"/>
      <c r="B293" s="92"/>
      <c r="C293" s="56" t="s">
        <v>239</v>
      </c>
      <c r="D293" s="389">
        <v>0</v>
      </c>
      <c r="E293" s="389">
        <v>0</v>
      </c>
      <c r="F293" s="389">
        <v>2.1849014100000002</v>
      </c>
      <c r="G293" s="363">
        <v>2.0041153</v>
      </c>
      <c r="H293" s="363">
        <v>2.0812500200000001</v>
      </c>
      <c r="I293" s="363">
        <v>2.10591668</v>
      </c>
      <c r="J293" s="363">
        <v>2.1860833399999997</v>
      </c>
      <c r="K293" s="363">
        <v>2.1012916700000002</v>
      </c>
      <c r="L293" s="363">
        <v>2.1088458399999999</v>
      </c>
      <c r="M293" s="363">
        <v>4.3457499999999998</v>
      </c>
      <c r="N293" s="363">
        <v>4.1301440000000005</v>
      </c>
      <c r="O293" s="363">
        <v>0</v>
      </c>
      <c r="P293" s="363">
        <v>0</v>
      </c>
      <c r="Q293" s="363">
        <v>0</v>
      </c>
      <c r="R293" s="363">
        <v>8.0000000000000002E-8</v>
      </c>
      <c r="S293" s="363">
        <v>0</v>
      </c>
      <c r="T293" s="363">
        <v>0</v>
      </c>
      <c r="U293" s="363">
        <v>0</v>
      </c>
      <c r="V293" s="363">
        <v>0</v>
      </c>
      <c r="W293" s="363">
        <v>0</v>
      </c>
      <c r="X293" s="363">
        <v>0</v>
      </c>
      <c r="Y293" s="363">
        <v>0</v>
      </c>
      <c r="Z293" s="363">
        <v>0</v>
      </c>
      <c r="AA293" s="363">
        <v>0</v>
      </c>
      <c r="AB293" s="363">
        <v>0</v>
      </c>
      <c r="AC293" s="363">
        <v>0</v>
      </c>
      <c r="AD293" s="363">
        <v>0</v>
      </c>
      <c r="AE293" s="363">
        <v>0</v>
      </c>
      <c r="AF293" s="363">
        <v>0</v>
      </c>
      <c r="AG293" s="363">
        <v>0</v>
      </c>
      <c r="AH293" s="363">
        <v>0</v>
      </c>
      <c r="AI293" s="363">
        <v>0</v>
      </c>
      <c r="AJ293" s="363">
        <v>0</v>
      </c>
      <c r="AK293" s="363">
        <v>0</v>
      </c>
      <c r="AL293" s="363">
        <v>0</v>
      </c>
      <c r="AM293" s="363">
        <v>0</v>
      </c>
      <c r="AN293" s="363">
        <v>0</v>
      </c>
      <c r="AO293" s="363">
        <v>0</v>
      </c>
      <c r="AP293" s="363">
        <v>0</v>
      </c>
    </row>
    <row r="294" spans="1:42">
      <c r="A294" s="384"/>
      <c r="B294" s="92"/>
      <c r="C294" s="335" t="s">
        <v>454</v>
      </c>
      <c r="D294" s="389">
        <v>0</v>
      </c>
      <c r="E294" s="389">
        <v>0</v>
      </c>
      <c r="F294" s="389">
        <v>13152.144815590002</v>
      </c>
      <c r="G294" s="365">
        <v>13077.279725360002</v>
      </c>
      <c r="H294" s="365">
        <v>12930.244399840001</v>
      </c>
      <c r="I294" s="365">
        <v>12836.999751199997</v>
      </c>
      <c r="J294" s="365">
        <v>12814.149122219998</v>
      </c>
      <c r="K294" s="365">
        <v>12808.647460809998</v>
      </c>
      <c r="L294" s="365">
        <v>12896.716332899998</v>
      </c>
      <c r="M294" s="365">
        <v>12851.201296359995</v>
      </c>
      <c r="N294" s="365">
        <v>12749.240152040002</v>
      </c>
      <c r="O294" s="365">
        <v>12226.78140657</v>
      </c>
      <c r="P294" s="365">
        <v>11897.2012</v>
      </c>
      <c r="Q294" s="365">
        <v>11786.762050720003</v>
      </c>
      <c r="R294" s="365">
        <v>11816.75191053</v>
      </c>
      <c r="S294" s="365">
        <v>11358.360226050003</v>
      </c>
      <c r="T294" s="365">
        <v>11083.405518989997</v>
      </c>
      <c r="U294" s="365">
        <v>10727.157230739998</v>
      </c>
      <c r="V294" s="365">
        <v>10424.669245710002</v>
      </c>
      <c r="W294" s="365">
        <v>10087.904872420002</v>
      </c>
      <c r="X294" s="365">
        <v>9624.6003362499996</v>
      </c>
      <c r="Y294" s="365">
        <v>9473.2799687999996</v>
      </c>
      <c r="Z294" s="365">
        <v>9106.3892972199974</v>
      </c>
      <c r="AA294" s="365">
        <v>9006.8502000000008</v>
      </c>
      <c r="AB294" s="365">
        <v>9159.4344999999994</v>
      </c>
      <c r="AC294" s="365">
        <v>9165.3647999999994</v>
      </c>
      <c r="AD294" s="365">
        <v>9027.48</v>
      </c>
      <c r="AE294" s="365">
        <v>8952.9189999999999</v>
      </c>
      <c r="AF294" s="365">
        <v>8927.6738139999998</v>
      </c>
      <c r="AG294" s="365">
        <v>8907</v>
      </c>
      <c r="AH294" s="365">
        <v>8678.5572890000003</v>
      </c>
      <c r="AI294" s="365">
        <v>8326.0165749999996</v>
      </c>
      <c r="AJ294" s="365">
        <v>8006.1771250000002</v>
      </c>
      <c r="AK294" s="365">
        <v>7956.337098</v>
      </c>
      <c r="AL294" s="365">
        <v>7741.676434</v>
      </c>
      <c r="AM294" s="365">
        <v>7425.8970179999997</v>
      </c>
      <c r="AN294" s="365">
        <v>7247.2768269999997</v>
      </c>
      <c r="AO294" s="365">
        <v>7198.534721</v>
      </c>
      <c r="AP294" s="365">
        <v>6956.7546860000002</v>
      </c>
    </row>
    <row r="295" spans="1:42">
      <c r="A295" s="384"/>
      <c r="B295" s="92"/>
      <c r="C295" s="61" t="s">
        <v>455</v>
      </c>
      <c r="D295" s="603">
        <v>0</v>
      </c>
      <c r="E295" s="603">
        <v>0</v>
      </c>
      <c r="F295" s="603">
        <v>13154.329717000002</v>
      </c>
      <c r="G295" s="604">
        <v>13079.283840660002</v>
      </c>
      <c r="H295" s="604">
        <v>12932.325649860002</v>
      </c>
      <c r="I295" s="604">
        <v>12839.105667879998</v>
      </c>
      <c r="J295" s="604">
        <v>12816.335205559999</v>
      </c>
      <c r="K295" s="604">
        <v>12810.748752479998</v>
      </c>
      <c r="L295" s="604">
        <v>12898.825178739999</v>
      </c>
      <c r="M295" s="604">
        <v>12855.547046359996</v>
      </c>
      <c r="N295" s="604">
        <v>12753.370296040002</v>
      </c>
      <c r="O295" s="604">
        <v>12226.78140657</v>
      </c>
      <c r="P295" s="604">
        <v>11897.2012</v>
      </c>
      <c r="Q295" s="604">
        <v>11786.762050720003</v>
      </c>
      <c r="R295" s="604">
        <v>11816.751910609999</v>
      </c>
      <c r="S295" s="604">
        <v>11358.360226050003</v>
      </c>
      <c r="T295" s="604">
        <v>11083.405518989997</v>
      </c>
      <c r="U295" s="604">
        <v>10727.157230739998</v>
      </c>
      <c r="V295" s="604">
        <v>10424.669245710002</v>
      </c>
      <c r="W295" s="604">
        <v>10087.904872420002</v>
      </c>
      <c r="X295" s="604">
        <v>9624.6003362499996</v>
      </c>
      <c r="Y295" s="604">
        <v>9473.2799687999996</v>
      </c>
      <c r="Z295" s="604">
        <v>9106.3892972199974</v>
      </c>
      <c r="AA295" s="604">
        <v>9006.8502000000008</v>
      </c>
      <c r="AB295" s="604">
        <v>9159.4344999999994</v>
      </c>
      <c r="AC295" s="604">
        <v>9165.3647999999994</v>
      </c>
      <c r="AD295" s="604">
        <v>9027.48</v>
      </c>
      <c r="AE295" s="604">
        <v>8952.9189999999999</v>
      </c>
      <c r="AF295" s="604">
        <v>8927.6738139999998</v>
      </c>
      <c r="AG295" s="604">
        <v>8907</v>
      </c>
      <c r="AH295" s="604">
        <v>8678.5572890000003</v>
      </c>
      <c r="AI295" s="604">
        <v>8326.0165749999996</v>
      </c>
      <c r="AJ295" s="604">
        <v>8006.1771250000002</v>
      </c>
      <c r="AK295" s="604">
        <v>7956.337098</v>
      </c>
      <c r="AL295" s="604">
        <v>7741.676434</v>
      </c>
      <c r="AM295" s="604">
        <v>7425.8970179999997</v>
      </c>
      <c r="AN295" s="604">
        <v>7247.2768269999997</v>
      </c>
      <c r="AO295" s="604">
        <v>7198.534721</v>
      </c>
      <c r="AP295" s="604">
        <v>6956.7546860000002</v>
      </c>
    </row>
    <row r="296" spans="1:42">
      <c r="A296" s="384"/>
      <c r="B296" s="92"/>
      <c r="C296" s="350"/>
      <c r="Y296" s="350"/>
      <c r="Z296" s="350"/>
      <c r="AA296" s="350"/>
    </row>
    <row r="297" spans="1:42">
      <c r="A297" s="384"/>
      <c r="B297" s="92"/>
      <c r="C297" s="349"/>
      <c r="Y297" s="349"/>
      <c r="Z297" s="349"/>
      <c r="AA297" s="349"/>
    </row>
    <row r="298" spans="1:42" s="92" customFormat="1">
      <c r="A298" s="384"/>
      <c r="C298" s="394" t="s">
        <v>460</v>
      </c>
      <c r="D298" s="387" t="s">
        <v>474</v>
      </c>
      <c r="E298" s="387" t="s">
        <v>475</v>
      </c>
      <c r="F298" s="387" t="s">
        <v>476</v>
      </c>
      <c r="G298" s="487" t="s">
        <v>948</v>
      </c>
      <c r="H298" s="487" t="s">
        <v>474</v>
      </c>
      <c r="I298" s="487" t="s">
        <v>475</v>
      </c>
      <c r="J298" s="487" t="s">
        <v>476</v>
      </c>
      <c r="K298" s="487" t="s">
        <v>477</v>
      </c>
      <c r="L298" s="487" t="s">
        <v>478</v>
      </c>
      <c r="M298" s="487" t="s">
        <v>479</v>
      </c>
      <c r="N298" s="487" t="s">
        <v>480</v>
      </c>
      <c r="O298" s="487" t="s">
        <v>481</v>
      </c>
      <c r="P298" s="487" t="s">
        <v>482</v>
      </c>
      <c r="Q298" s="487" t="s">
        <v>483</v>
      </c>
      <c r="R298" s="487" t="s">
        <v>484</v>
      </c>
      <c r="S298" s="487" t="s">
        <v>485</v>
      </c>
      <c r="T298" s="487" t="s">
        <v>486</v>
      </c>
      <c r="U298" s="487" t="s">
        <v>487</v>
      </c>
      <c r="V298" s="487" t="s">
        <v>488</v>
      </c>
      <c r="W298" s="487" t="s">
        <v>489</v>
      </c>
      <c r="X298" s="487" t="s">
        <v>510</v>
      </c>
      <c r="Y298" s="487" t="s">
        <v>511</v>
      </c>
      <c r="Z298" s="487" t="s">
        <v>512</v>
      </c>
      <c r="AA298" s="487" t="s">
        <v>513</v>
      </c>
      <c r="AB298" s="487" t="s">
        <v>514</v>
      </c>
      <c r="AC298" s="487" t="s">
        <v>515</v>
      </c>
      <c r="AD298" s="487" t="s">
        <v>516</v>
      </c>
      <c r="AE298" s="487" t="s">
        <v>517</v>
      </c>
      <c r="AF298" s="487" t="s">
        <v>518</v>
      </c>
      <c r="AG298" s="487" t="s">
        <v>519</v>
      </c>
      <c r="AH298" s="487" t="s">
        <v>520</v>
      </c>
      <c r="AI298" s="487" t="s">
        <v>521</v>
      </c>
      <c r="AJ298" s="487" t="s">
        <v>522</v>
      </c>
      <c r="AK298" s="487" t="s">
        <v>523</v>
      </c>
      <c r="AL298" s="487" t="s">
        <v>524</v>
      </c>
      <c r="AM298" s="487" t="s">
        <v>525</v>
      </c>
      <c r="AN298" s="487" t="s">
        <v>526</v>
      </c>
      <c r="AO298" s="487" t="s">
        <v>527</v>
      </c>
      <c r="AP298" s="487" t="s">
        <v>528</v>
      </c>
    </row>
    <row r="299" spans="1:42">
      <c r="A299" s="384"/>
      <c r="B299" s="92"/>
      <c r="C299" s="252" t="s">
        <v>445</v>
      </c>
      <c r="D299" s="388"/>
      <c r="E299" s="388"/>
      <c r="F299" s="388"/>
      <c r="G299" s="361"/>
      <c r="H299" s="361"/>
      <c r="I299" s="361"/>
      <c r="J299" s="361"/>
      <c r="K299" s="361"/>
      <c r="L299" s="361"/>
      <c r="M299" s="361"/>
      <c r="N299" s="361"/>
      <c r="O299" s="361"/>
      <c r="P299" s="361"/>
      <c r="Q299" s="361"/>
      <c r="R299" s="361"/>
      <c r="S299" s="361"/>
      <c r="T299" s="361"/>
      <c r="U299" s="361"/>
      <c r="V299" s="361"/>
      <c r="W299" s="361"/>
      <c r="X299" s="361"/>
      <c r="Y299" s="361"/>
      <c r="Z299" s="361"/>
      <c r="AA299" s="361"/>
      <c r="AB299" s="361"/>
      <c r="AC299" s="361"/>
      <c r="AD299" s="361"/>
      <c r="AE299" s="361"/>
      <c r="AF299" s="361"/>
      <c r="AG299" s="361"/>
      <c r="AH299" s="361"/>
      <c r="AI299" s="361"/>
      <c r="AJ299" s="361"/>
      <c r="AK299" s="361"/>
      <c r="AL299" s="361"/>
      <c r="AM299" s="361"/>
      <c r="AN299" s="361"/>
      <c r="AO299" s="361"/>
      <c r="AP299" s="361"/>
    </row>
    <row r="300" spans="1:42">
      <c r="A300" s="384"/>
      <c r="B300" s="92"/>
      <c r="C300" s="29" t="s">
        <v>313</v>
      </c>
      <c r="D300" s="389">
        <v>0</v>
      </c>
      <c r="E300" s="389">
        <v>0</v>
      </c>
      <c r="F300" s="389">
        <v>0</v>
      </c>
      <c r="G300" s="362">
        <v>0</v>
      </c>
      <c r="H300" s="362">
        <v>0</v>
      </c>
      <c r="I300" s="362">
        <v>0</v>
      </c>
      <c r="J300" s="362">
        <v>0</v>
      </c>
      <c r="K300" s="362">
        <v>0</v>
      </c>
      <c r="L300" s="362">
        <v>0.58209913000000135</v>
      </c>
      <c r="M300" s="362">
        <v>-1.3009867900000007</v>
      </c>
      <c r="N300" s="362">
        <v>-0.95150238999999948</v>
      </c>
      <c r="O300" s="362">
        <v>-0.89982395999999976</v>
      </c>
      <c r="P300" s="362">
        <v>0.55748248000000045</v>
      </c>
      <c r="Q300" s="362">
        <v>-1.2222924800000003</v>
      </c>
      <c r="R300" s="362">
        <v>-1.0641620300000003</v>
      </c>
      <c r="S300" s="362">
        <v>-0.68283796999999991</v>
      </c>
      <c r="T300" s="362">
        <v>0.68544309000000037</v>
      </c>
      <c r="U300" s="362">
        <v>-1.3670381000000003</v>
      </c>
      <c r="V300" s="362">
        <v>0.78153222000000011</v>
      </c>
      <c r="W300" s="362">
        <v>-0.22853222000000009</v>
      </c>
      <c r="X300" s="362">
        <v>1.488864000000012E-2</v>
      </c>
      <c r="Y300" s="362">
        <v>-0.27898599999999996</v>
      </c>
      <c r="Z300" s="362">
        <v>-0.21403899999999998</v>
      </c>
      <c r="AA300" s="362">
        <v>-0.12324</v>
      </c>
      <c r="AB300" s="362">
        <v>0.15886</v>
      </c>
      <c r="AC300" s="362">
        <v>-0.19035999999999997</v>
      </c>
      <c r="AD300" s="362">
        <v>-0.34370700000000004</v>
      </c>
      <c r="AE300" s="362">
        <v>-0.31729299999999999</v>
      </c>
      <c r="AF300" s="362">
        <v>0.26300000000000001</v>
      </c>
      <c r="AG300" s="362">
        <v>-0.31200000000000006</v>
      </c>
      <c r="AH300" s="362">
        <v>-0.42383099999999996</v>
      </c>
      <c r="AI300" s="362">
        <v>-0.26416899999999999</v>
      </c>
      <c r="AJ300" s="362">
        <v>0.38466899999999998</v>
      </c>
      <c r="AK300" s="362">
        <v>2.4535000000000001E-2</v>
      </c>
      <c r="AL300" s="362">
        <v>-7.7182000000000001E-2</v>
      </c>
      <c r="AM300" s="362">
        <v>-5.407E-2</v>
      </c>
      <c r="AN300" s="362">
        <v>0.33032600000000001</v>
      </c>
      <c r="AO300" s="362">
        <v>0.100192</v>
      </c>
      <c r="AP300" s="362">
        <v>0</v>
      </c>
    </row>
    <row r="301" spans="1:42">
      <c r="A301" s="384"/>
      <c r="B301" s="92"/>
      <c r="C301" s="29" t="s">
        <v>446</v>
      </c>
      <c r="D301" s="389">
        <v>0</v>
      </c>
      <c r="E301" s="389">
        <v>0</v>
      </c>
      <c r="F301" s="389">
        <v>0</v>
      </c>
      <c r="G301" s="362">
        <v>0</v>
      </c>
      <c r="H301" s="362">
        <v>0</v>
      </c>
      <c r="I301" s="362">
        <v>0</v>
      </c>
      <c r="J301" s="362">
        <v>0</v>
      </c>
      <c r="K301" s="362">
        <v>0</v>
      </c>
      <c r="L301" s="362">
        <v>36.302606720000014</v>
      </c>
      <c r="M301" s="362">
        <v>45.764836320000015</v>
      </c>
      <c r="N301" s="362">
        <v>49.841460799999979</v>
      </c>
      <c r="O301" s="362">
        <v>31.02561511</v>
      </c>
      <c r="P301" s="362">
        <v>27.860537720000011</v>
      </c>
      <c r="Q301" s="362">
        <v>33.099792279999988</v>
      </c>
      <c r="R301" s="362">
        <v>39.177739989999992</v>
      </c>
      <c r="S301" s="362">
        <v>29.893260010000002</v>
      </c>
      <c r="T301" s="362">
        <v>28.035648960000032</v>
      </c>
      <c r="U301" s="362">
        <v>36.67887807999999</v>
      </c>
      <c r="V301" s="362">
        <v>38.73476697000001</v>
      </c>
      <c r="W301" s="362">
        <v>28.067233029999997</v>
      </c>
      <c r="X301" s="362">
        <v>25.829021960000006</v>
      </c>
      <c r="Y301" s="362">
        <v>34.054321999999999</v>
      </c>
      <c r="Z301" s="362">
        <v>41.62891900000001</v>
      </c>
      <c r="AA301" s="362">
        <v>28.430420000000002</v>
      </c>
      <c r="AB301" s="362">
        <v>29.229349999999997</v>
      </c>
      <c r="AC301" s="362">
        <v>39.73172000000001</v>
      </c>
      <c r="AD301" s="362">
        <v>36.308633</v>
      </c>
      <c r="AE301" s="362">
        <v>27.833366999999999</v>
      </c>
      <c r="AF301" s="362">
        <v>27.593999999999994</v>
      </c>
      <c r="AG301" s="362">
        <v>35.137</v>
      </c>
      <c r="AH301" s="362">
        <v>35.436688000000004</v>
      </c>
      <c r="AI301" s="362">
        <v>25.426311999999999</v>
      </c>
      <c r="AJ301" s="362">
        <v>28.882216</v>
      </c>
      <c r="AK301" s="362">
        <v>35.141787000000008</v>
      </c>
      <c r="AL301" s="362">
        <v>53.688385499999995</v>
      </c>
      <c r="AM301" s="362">
        <v>2.2011205</v>
      </c>
      <c r="AN301" s="362">
        <v>24.708072999999999</v>
      </c>
      <c r="AO301" s="362">
        <v>31.353114999999995</v>
      </c>
      <c r="AP301" s="362">
        <v>29.397601000000002</v>
      </c>
    </row>
    <row r="302" spans="1:42">
      <c r="A302" s="384"/>
      <c r="B302" s="92"/>
      <c r="C302" s="29" t="s">
        <v>321</v>
      </c>
      <c r="D302" s="389">
        <v>0</v>
      </c>
      <c r="E302" s="389">
        <v>0</v>
      </c>
      <c r="F302" s="389">
        <v>0</v>
      </c>
      <c r="G302" s="362">
        <v>0</v>
      </c>
      <c r="H302" s="362">
        <v>0</v>
      </c>
      <c r="I302" s="362">
        <v>0</v>
      </c>
      <c r="J302" s="362">
        <v>0</v>
      </c>
      <c r="K302" s="362">
        <v>0</v>
      </c>
      <c r="L302" s="362">
        <v>0</v>
      </c>
      <c r="M302" s="362">
        <v>0</v>
      </c>
      <c r="N302" s="362">
        <v>0</v>
      </c>
      <c r="O302" s="362">
        <v>0</v>
      </c>
      <c r="P302" s="362">
        <v>0</v>
      </c>
      <c r="Q302" s="362">
        <v>0</v>
      </c>
      <c r="R302" s="362">
        <v>0</v>
      </c>
      <c r="S302" s="362">
        <v>0</v>
      </c>
      <c r="T302" s="362">
        <v>0</v>
      </c>
      <c r="U302" s="362">
        <v>0</v>
      </c>
      <c r="V302" s="362">
        <v>0</v>
      </c>
      <c r="W302" s="362">
        <v>0</v>
      </c>
      <c r="X302" s="362">
        <v>0</v>
      </c>
      <c r="Y302" s="362">
        <v>0</v>
      </c>
      <c r="Z302" s="362">
        <v>0</v>
      </c>
      <c r="AA302" s="362">
        <v>0</v>
      </c>
      <c r="AB302" s="362">
        <v>0</v>
      </c>
      <c r="AC302" s="362">
        <v>0</v>
      </c>
      <c r="AD302" s="362">
        <v>-3.0000000000000001E-3</v>
      </c>
      <c r="AE302" s="362">
        <v>3.0000000000000001E-3</v>
      </c>
      <c r="AF302" s="362">
        <v>0</v>
      </c>
      <c r="AG302" s="362">
        <v>0</v>
      </c>
      <c r="AH302" s="362">
        <v>-3.0000000000000001E-3</v>
      </c>
      <c r="AI302" s="362">
        <v>3.0000000000000001E-3</v>
      </c>
      <c r="AJ302" s="362">
        <v>0</v>
      </c>
      <c r="AK302" s="362">
        <v>0</v>
      </c>
      <c r="AL302" s="362">
        <v>0</v>
      </c>
      <c r="AM302" s="362">
        <v>0</v>
      </c>
      <c r="AN302" s="362">
        <v>0</v>
      </c>
      <c r="AO302" s="362">
        <v>0</v>
      </c>
      <c r="AP302" s="362">
        <v>0</v>
      </c>
    </row>
    <row r="303" spans="1:42">
      <c r="A303" s="384"/>
      <c r="B303" s="92"/>
      <c r="C303" s="52" t="s">
        <v>213</v>
      </c>
      <c r="D303" s="390">
        <v>0</v>
      </c>
      <c r="E303" s="390">
        <v>0</v>
      </c>
      <c r="F303" s="390">
        <v>0</v>
      </c>
      <c r="G303" s="364">
        <v>0</v>
      </c>
      <c r="H303" s="364">
        <v>0</v>
      </c>
      <c r="I303" s="364">
        <v>0</v>
      </c>
      <c r="J303" s="364">
        <v>0</v>
      </c>
      <c r="K303" s="364">
        <v>0</v>
      </c>
      <c r="L303" s="364">
        <v>39.343021029999989</v>
      </c>
      <c r="M303" s="364">
        <v>41.43666500999997</v>
      </c>
      <c r="N303" s="364">
        <v>41.354940450000001</v>
      </c>
      <c r="O303" s="364">
        <v>33.959563750000001</v>
      </c>
      <c r="P303" s="364">
        <v>28.917446489999989</v>
      </c>
      <c r="Q303" s="364">
        <v>36.533723510000002</v>
      </c>
      <c r="R303" s="364">
        <v>36.59642706999999</v>
      </c>
      <c r="S303" s="364">
        <v>33.664572930000006</v>
      </c>
      <c r="T303" s="364">
        <v>26.510722460000011</v>
      </c>
      <c r="U303" s="364">
        <v>36.059825680000003</v>
      </c>
      <c r="V303" s="364">
        <v>34.892036190000006</v>
      </c>
      <c r="W303" s="364">
        <v>31.687963809999992</v>
      </c>
      <c r="X303" s="364">
        <v>28.301801269999984</v>
      </c>
      <c r="Y303" s="364">
        <v>33.124870000000001</v>
      </c>
      <c r="Z303" s="364">
        <v>33.646996999999999</v>
      </c>
      <c r="AA303" s="364">
        <v>30.054670000000002</v>
      </c>
      <c r="AB303" s="364">
        <v>38.324470000000005</v>
      </c>
      <c r="AC303" s="364">
        <v>32.458210000000001</v>
      </c>
      <c r="AD303" s="364">
        <v>22.283462</v>
      </c>
      <c r="AE303" s="364">
        <v>27.155538</v>
      </c>
      <c r="AF303" s="364">
        <v>35.903000000000006</v>
      </c>
      <c r="AG303" s="364">
        <v>28.348999999999997</v>
      </c>
      <c r="AH303" s="364">
        <v>23.949893000000003</v>
      </c>
      <c r="AI303" s="364">
        <v>27.701107</v>
      </c>
      <c r="AJ303" s="364">
        <v>35.111688999999998</v>
      </c>
      <c r="AK303" s="364">
        <v>28.376296000000004</v>
      </c>
      <c r="AL303" s="364">
        <v>21.769406</v>
      </c>
      <c r="AM303" s="364">
        <v>24.076395999999999</v>
      </c>
      <c r="AN303" s="364">
        <v>31.505344999999998</v>
      </c>
      <c r="AO303" s="364">
        <v>24.148557000000004</v>
      </c>
      <c r="AP303" s="364">
        <v>19.281150999999998</v>
      </c>
    </row>
    <row r="304" spans="1:42">
      <c r="A304" s="384"/>
      <c r="B304" s="92"/>
      <c r="C304" s="252" t="s">
        <v>447</v>
      </c>
      <c r="D304" s="391">
        <v>0</v>
      </c>
      <c r="E304" s="391">
        <v>0</v>
      </c>
      <c r="F304" s="391">
        <v>0</v>
      </c>
      <c r="G304" s="366">
        <v>0</v>
      </c>
      <c r="H304" s="366">
        <v>0</v>
      </c>
      <c r="I304" s="366">
        <v>0</v>
      </c>
      <c r="J304" s="366">
        <v>0</v>
      </c>
      <c r="K304" s="366">
        <v>0</v>
      </c>
      <c r="L304" s="366">
        <v>-2.4583151799999712</v>
      </c>
      <c r="M304" s="366">
        <v>3.0271845200000342</v>
      </c>
      <c r="N304" s="366">
        <v>7.5350179599999869</v>
      </c>
      <c r="O304" s="366">
        <v>-3.8337725999999996</v>
      </c>
      <c r="P304" s="366">
        <v>-0.49942628999997396</v>
      </c>
      <c r="Q304" s="366">
        <v>-4.6562237100000203</v>
      </c>
      <c r="R304" s="366">
        <v>1.517150890000007</v>
      </c>
      <c r="S304" s="366">
        <v>-4.4541508900000046</v>
      </c>
      <c r="T304" s="366">
        <v>2.2103695900000417</v>
      </c>
      <c r="U304" s="366">
        <v>0.35858731999996962</v>
      </c>
      <c r="V304" s="366">
        <v>3.5176899800000037</v>
      </c>
      <c r="W304" s="366">
        <v>-3.849262999999997</v>
      </c>
      <c r="X304" s="366">
        <v>-2.4578906699999692</v>
      </c>
      <c r="Y304" s="366">
        <v>0.65046599999999444</v>
      </c>
      <c r="Z304" s="366">
        <v>7.7678830000000119</v>
      </c>
      <c r="AA304" s="366">
        <v>-1.7474899999999991</v>
      </c>
      <c r="AB304" s="366">
        <v>-8.9362600000000043</v>
      </c>
      <c r="AC304" s="366">
        <v>7.0831500000000105</v>
      </c>
      <c r="AD304" s="366">
        <v>13.678463999999995</v>
      </c>
      <c r="AE304" s="366">
        <v>0.36353599999999986</v>
      </c>
      <c r="AF304" s="366">
        <v>-8.0460000000000065</v>
      </c>
      <c r="AG304" s="366">
        <v>6.4760000000000062</v>
      </c>
      <c r="AH304" s="366">
        <v>11.062963999999994</v>
      </c>
      <c r="AI304" s="366">
        <v>-2.538964</v>
      </c>
      <c r="AJ304" s="366">
        <v>-5.8448039999999963</v>
      </c>
      <c r="AK304" s="366">
        <v>6.7900260000000046</v>
      </c>
      <c r="AL304" s="366">
        <v>31.841797499999995</v>
      </c>
      <c r="AM304" s="366">
        <v>-21.9293455</v>
      </c>
      <c r="AN304" s="366">
        <v>-6.4669460000000001</v>
      </c>
      <c r="AO304" s="366">
        <v>7.3047499999999985</v>
      </c>
      <c r="AP304" s="366">
        <v>10.116450000000004</v>
      </c>
    </row>
    <row r="305" spans="1:42">
      <c r="A305" s="384"/>
      <c r="B305" s="92"/>
      <c r="C305" s="158" t="s">
        <v>448</v>
      </c>
      <c r="D305" s="390">
        <v>0</v>
      </c>
      <c r="E305" s="390">
        <v>0</v>
      </c>
      <c r="F305" s="390">
        <v>0</v>
      </c>
      <c r="G305" s="364">
        <v>0</v>
      </c>
      <c r="H305" s="364">
        <v>0</v>
      </c>
      <c r="I305" s="364">
        <v>0</v>
      </c>
      <c r="J305" s="364">
        <v>0</v>
      </c>
      <c r="K305" s="364">
        <v>0</v>
      </c>
      <c r="L305" s="364">
        <v>0</v>
      </c>
      <c r="M305" s="364">
        <v>0</v>
      </c>
      <c r="N305" s="364">
        <v>0</v>
      </c>
      <c r="O305" s="364">
        <v>0</v>
      </c>
      <c r="P305" s="364">
        <v>0</v>
      </c>
      <c r="Q305" s="364">
        <v>0</v>
      </c>
      <c r="R305" s="364">
        <v>0</v>
      </c>
      <c r="S305" s="364">
        <v>0</v>
      </c>
      <c r="T305" s="364">
        <v>0</v>
      </c>
      <c r="U305" s="364">
        <v>0</v>
      </c>
      <c r="V305" s="364">
        <v>0</v>
      </c>
      <c r="W305" s="364">
        <v>0</v>
      </c>
      <c r="X305" s="364">
        <v>0</v>
      </c>
      <c r="Y305" s="364">
        <v>0</v>
      </c>
      <c r="Z305" s="364">
        <v>0</v>
      </c>
      <c r="AA305" s="364">
        <v>0</v>
      </c>
      <c r="AB305" s="364">
        <v>0</v>
      </c>
      <c r="AC305" s="364">
        <v>0</v>
      </c>
      <c r="AD305" s="364">
        <v>0</v>
      </c>
      <c r="AE305" s="364">
        <v>0</v>
      </c>
      <c r="AF305" s="364">
        <v>0</v>
      </c>
      <c r="AG305" s="364">
        <v>0</v>
      </c>
      <c r="AH305" s="364">
        <v>0</v>
      </c>
      <c r="AI305" s="364">
        <v>0</v>
      </c>
      <c r="AJ305" s="364">
        <v>0</v>
      </c>
      <c r="AK305" s="364">
        <v>0</v>
      </c>
      <c r="AL305" s="364">
        <v>0</v>
      </c>
      <c r="AM305" s="364">
        <v>0</v>
      </c>
      <c r="AN305" s="364">
        <v>0</v>
      </c>
      <c r="AO305" s="364">
        <v>0</v>
      </c>
      <c r="AP305" s="364">
        <v>0</v>
      </c>
    </row>
    <row r="306" spans="1:42">
      <c r="A306" s="384"/>
      <c r="B306" s="92"/>
      <c r="C306" s="359" t="s">
        <v>326</v>
      </c>
      <c r="D306" s="391">
        <v>0</v>
      </c>
      <c r="E306" s="391">
        <v>0</v>
      </c>
      <c r="F306" s="391">
        <v>0</v>
      </c>
      <c r="G306" s="366">
        <v>0</v>
      </c>
      <c r="H306" s="366">
        <v>0</v>
      </c>
      <c r="I306" s="366">
        <v>0</v>
      </c>
      <c r="J306" s="366">
        <v>0</v>
      </c>
      <c r="K306" s="366">
        <v>0</v>
      </c>
      <c r="L306" s="366">
        <v>-2.4583151799999712</v>
      </c>
      <c r="M306" s="366">
        <v>3.0271845200000342</v>
      </c>
      <c r="N306" s="366">
        <v>7.5350179599999869</v>
      </c>
      <c r="O306" s="366">
        <v>-3.8337725999999996</v>
      </c>
      <c r="P306" s="366">
        <v>-0.49942628999997396</v>
      </c>
      <c r="Q306" s="366">
        <v>-4.6562237100000203</v>
      </c>
      <c r="R306" s="366">
        <v>1.517150890000007</v>
      </c>
      <c r="S306" s="366">
        <v>-4.4541508900000046</v>
      </c>
      <c r="T306" s="366">
        <v>2.2103695900000417</v>
      </c>
      <c r="U306" s="366">
        <v>0.35858731999996962</v>
      </c>
      <c r="V306" s="366">
        <v>3.5176899800000037</v>
      </c>
      <c r="W306" s="366">
        <v>-3.849262999999997</v>
      </c>
      <c r="X306" s="366">
        <v>-2.4578906699999692</v>
      </c>
      <c r="Y306" s="366">
        <v>0.65046599999999444</v>
      </c>
      <c r="Z306" s="366">
        <v>7.7678830000000119</v>
      </c>
      <c r="AA306" s="366">
        <v>-1.7474899999999991</v>
      </c>
      <c r="AB306" s="366">
        <v>-8.9362600000000043</v>
      </c>
      <c r="AC306" s="366">
        <v>7.0831500000000105</v>
      </c>
      <c r="AD306" s="366">
        <v>13.678463999999995</v>
      </c>
      <c r="AE306" s="366">
        <v>0.36353599999999986</v>
      </c>
      <c r="AF306" s="366">
        <v>-8.0460000000000065</v>
      </c>
      <c r="AG306" s="366">
        <v>6.4760000000000062</v>
      </c>
      <c r="AH306" s="366">
        <v>11.062963999999994</v>
      </c>
      <c r="AI306" s="366">
        <v>-2.538964</v>
      </c>
      <c r="AJ306" s="366">
        <v>-5.8448039999999963</v>
      </c>
      <c r="AK306" s="366">
        <v>6.7900260000000046</v>
      </c>
      <c r="AL306" s="366">
        <v>31.841797499999995</v>
      </c>
      <c r="AM306" s="366">
        <v>-21.9293455</v>
      </c>
      <c r="AN306" s="366">
        <v>-6.4669460000000001</v>
      </c>
      <c r="AO306" s="366">
        <v>7.3047499999999985</v>
      </c>
      <c r="AP306" s="366">
        <v>10.116450000000004</v>
      </c>
    </row>
    <row r="307" spans="1:42">
      <c r="A307" s="384"/>
      <c r="B307" s="92"/>
      <c r="C307" s="358" t="s">
        <v>327</v>
      </c>
      <c r="D307" s="392">
        <v>0</v>
      </c>
      <c r="E307" s="392">
        <v>0</v>
      </c>
      <c r="F307" s="392">
        <v>0</v>
      </c>
      <c r="G307" s="367">
        <v>0</v>
      </c>
      <c r="H307" s="367">
        <v>0</v>
      </c>
      <c r="I307" s="367">
        <v>0</v>
      </c>
      <c r="J307" s="367">
        <v>0</v>
      </c>
      <c r="K307" s="367">
        <v>0</v>
      </c>
      <c r="L307" s="367">
        <v>-0.53283100000000017</v>
      </c>
      <c r="M307" s="367">
        <v>0.66598100000000005</v>
      </c>
      <c r="N307" s="367">
        <v>1.6577039999999998</v>
      </c>
      <c r="O307" s="367">
        <v>-0.8434299999999999</v>
      </c>
      <c r="P307" s="367">
        <v>-8.6320759999999774E-2</v>
      </c>
      <c r="Q307" s="367">
        <v>-1.02450924</v>
      </c>
      <c r="R307" s="367">
        <v>0.33391300000000002</v>
      </c>
      <c r="S307" s="367">
        <v>-0.97991300000000003</v>
      </c>
      <c r="T307" s="367">
        <v>0.53030999999999995</v>
      </c>
      <c r="U307" s="367">
        <v>6.7056999999999992E-2</v>
      </c>
      <c r="V307" s="367">
        <v>0.77383900000000005</v>
      </c>
      <c r="W307" s="367">
        <v>-0.84683900000000001</v>
      </c>
      <c r="X307" s="367">
        <v>-0.51790299999999989</v>
      </c>
      <c r="Y307" s="367">
        <v>0.14310299999999998</v>
      </c>
      <c r="Z307" s="367">
        <v>1.7089369999999999</v>
      </c>
      <c r="AA307" s="367">
        <v>-0.38445000000000001</v>
      </c>
      <c r="AB307" s="367">
        <v>-1.9659799999999996</v>
      </c>
      <c r="AC307" s="367">
        <v>1.5585299999999997</v>
      </c>
      <c r="AD307" s="367">
        <v>3.0096819999999997</v>
      </c>
      <c r="AE307" s="367">
        <v>7.9318E-2</v>
      </c>
      <c r="AF307" s="367">
        <v>-1.452</v>
      </c>
      <c r="AG307" s="367">
        <v>1.125</v>
      </c>
      <c r="AH307" s="367">
        <v>2.4335719999999998</v>
      </c>
      <c r="AI307" s="367">
        <v>-0.55857199999999996</v>
      </c>
      <c r="AJ307" s="367">
        <v>-1.3527119999999999</v>
      </c>
      <c r="AK307" s="367">
        <v>1.543866</v>
      </c>
      <c r="AL307" s="367">
        <v>2.3286069999999999</v>
      </c>
      <c r="AM307" s="367">
        <v>-4.8743000000000002E-2</v>
      </c>
      <c r="AN307" s="367">
        <v>-1.7908270000000002</v>
      </c>
      <c r="AO307" s="367">
        <v>1.8140330000000002</v>
      </c>
      <c r="AP307" s="367">
        <v>2.4495849999999999</v>
      </c>
    </row>
    <row r="308" spans="1:42">
      <c r="A308" s="384"/>
      <c r="B308" s="92"/>
      <c r="C308" s="600" t="s">
        <v>449</v>
      </c>
      <c r="D308" s="601">
        <v>0</v>
      </c>
      <c r="E308" s="601">
        <v>0</v>
      </c>
      <c r="F308" s="601">
        <v>0</v>
      </c>
      <c r="G308" s="602">
        <v>0</v>
      </c>
      <c r="H308" s="602">
        <v>0</v>
      </c>
      <c r="I308" s="602">
        <v>0</v>
      </c>
      <c r="J308" s="602">
        <v>0</v>
      </c>
      <c r="K308" s="602">
        <v>0</v>
      </c>
      <c r="L308" s="602">
        <v>-1.9254841799999713</v>
      </c>
      <c r="M308" s="602">
        <v>2.3612035200000348</v>
      </c>
      <c r="N308" s="602">
        <v>5.8773139599999871</v>
      </c>
      <c r="O308" s="602">
        <v>-2.9903426</v>
      </c>
      <c r="P308" s="602">
        <v>-0.41310552999997441</v>
      </c>
      <c r="Q308" s="602">
        <v>-3.6317144700000199</v>
      </c>
      <c r="R308" s="602">
        <v>1.1832378900000071</v>
      </c>
      <c r="S308" s="602">
        <v>-3.4742378900000048</v>
      </c>
      <c r="T308" s="602">
        <v>1.6800595900000419</v>
      </c>
      <c r="U308" s="602">
        <v>0.29158431999996959</v>
      </c>
      <c r="V308" s="602">
        <v>2.7437969800000035</v>
      </c>
      <c r="W308" s="602">
        <v>-3.0024239999999969</v>
      </c>
      <c r="X308" s="602">
        <v>-1.9399876699999696</v>
      </c>
      <c r="Y308" s="602">
        <v>0.50736299999999446</v>
      </c>
      <c r="Z308" s="602">
        <v>6.0589460000000122</v>
      </c>
      <c r="AA308" s="602">
        <v>-1.3630399999999991</v>
      </c>
      <c r="AB308" s="602">
        <v>-6.9702800000000043</v>
      </c>
      <c r="AC308" s="602">
        <v>5.5246200000000112</v>
      </c>
      <c r="AD308" s="602">
        <v>10.668781999999995</v>
      </c>
      <c r="AE308" s="602">
        <v>0.28421799999999986</v>
      </c>
      <c r="AF308" s="602">
        <v>-5.5940000000000065</v>
      </c>
      <c r="AG308" s="602">
        <v>4.3510000000000062</v>
      </c>
      <c r="AH308" s="602">
        <v>8.629391999999994</v>
      </c>
      <c r="AI308" s="602">
        <v>-1.9803920000000002</v>
      </c>
      <c r="AJ308" s="602">
        <v>-4.4920919999999978</v>
      </c>
      <c r="AK308" s="602">
        <v>5.246160000000005</v>
      </c>
      <c r="AL308" s="602">
        <v>29.513190499999993</v>
      </c>
      <c r="AM308" s="602">
        <v>-21.880602499999998</v>
      </c>
      <c r="AN308" s="602">
        <v>-4.6761189999999999</v>
      </c>
      <c r="AO308" s="602">
        <v>5.4907170000000001</v>
      </c>
      <c r="AP308" s="602">
        <v>7.6668650000000031</v>
      </c>
    </row>
    <row r="309" spans="1:42">
      <c r="A309" s="384"/>
      <c r="B309" s="92"/>
      <c r="C309" s="372" t="s">
        <v>461</v>
      </c>
      <c r="D309" s="391"/>
      <c r="E309" s="391"/>
      <c r="F309" s="391"/>
      <c r="G309" s="368"/>
      <c r="H309" s="368"/>
      <c r="I309" s="368"/>
      <c r="J309" s="368"/>
      <c r="K309" s="368"/>
      <c r="L309" s="368"/>
      <c r="M309" s="368"/>
      <c r="N309" s="368"/>
      <c r="O309" s="368"/>
      <c r="P309" s="368"/>
      <c r="Q309" s="368"/>
      <c r="R309" s="368"/>
      <c r="S309" s="368"/>
      <c r="T309" s="368"/>
      <c r="U309" s="368"/>
      <c r="V309" s="368"/>
      <c r="W309" s="368"/>
      <c r="X309" s="368"/>
      <c r="Y309" s="368"/>
      <c r="Z309" s="368"/>
      <c r="AA309" s="368"/>
      <c r="AB309" s="368"/>
      <c r="AC309" s="368"/>
      <c r="AD309" s="368"/>
      <c r="AE309" s="368"/>
      <c r="AF309" s="368"/>
      <c r="AG309" s="368"/>
      <c r="AH309" s="368"/>
      <c r="AI309" s="368"/>
      <c r="AJ309" s="368"/>
      <c r="AK309" s="368"/>
      <c r="AL309" s="368"/>
      <c r="AM309" s="368"/>
      <c r="AN309" s="368"/>
      <c r="AO309" s="368"/>
      <c r="AP309" s="368"/>
    </row>
    <row r="310" spans="1:42">
      <c r="A310" s="384"/>
      <c r="B310" s="92"/>
      <c r="C310" s="357"/>
      <c r="D310" s="391"/>
      <c r="E310" s="391"/>
      <c r="F310" s="391"/>
      <c r="G310" s="366"/>
      <c r="H310" s="366"/>
      <c r="I310" s="366"/>
      <c r="J310" s="366"/>
      <c r="K310" s="366"/>
      <c r="L310" s="366"/>
      <c r="M310" s="366"/>
      <c r="N310" s="366"/>
      <c r="O310" s="366"/>
      <c r="P310" s="366"/>
      <c r="Q310" s="366"/>
      <c r="R310" s="366"/>
      <c r="S310" s="366"/>
      <c r="T310" s="366"/>
      <c r="U310" s="366"/>
      <c r="V310" s="366"/>
      <c r="W310" s="366"/>
      <c r="X310" s="366"/>
      <c r="Y310" s="366"/>
      <c r="Z310" s="366"/>
      <c r="AA310" s="366"/>
      <c r="AB310" s="366"/>
      <c r="AC310" s="366"/>
      <c r="AD310" s="366"/>
      <c r="AE310" s="366"/>
      <c r="AF310" s="366"/>
      <c r="AG310" s="366"/>
      <c r="AH310" s="366"/>
      <c r="AI310" s="366"/>
      <c r="AJ310" s="366"/>
      <c r="AK310" s="366"/>
      <c r="AL310" s="366"/>
      <c r="AM310" s="366"/>
      <c r="AN310" s="366"/>
      <c r="AO310" s="366"/>
      <c r="AP310" s="366"/>
    </row>
    <row r="311" spans="1:42">
      <c r="A311" s="384"/>
      <c r="B311" s="92"/>
      <c r="C311" s="252" t="s">
        <v>41</v>
      </c>
      <c r="D311" s="393"/>
      <c r="E311" s="393"/>
      <c r="F311" s="393"/>
      <c r="G311" s="369"/>
      <c r="H311" s="369"/>
      <c r="I311" s="369"/>
      <c r="J311" s="369"/>
      <c r="K311" s="369"/>
      <c r="L311" s="369"/>
      <c r="M311" s="369"/>
      <c r="N311" s="369"/>
      <c r="O311" s="369"/>
      <c r="P311" s="369"/>
      <c r="Q311" s="369"/>
      <c r="R311" s="369"/>
      <c r="S311" s="369"/>
      <c r="T311" s="369"/>
      <c r="U311" s="369"/>
      <c r="V311" s="369"/>
      <c r="W311" s="369"/>
      <c r="X311" s="369"/>
      <c r="Y311" s="369"/>
      <c r="Z311" s="369"/>
      <c r="AA311" s="369"/>
      <c r="AB311" s="369"/>
      <c r="AC311" s="369"/>
      <c r="AD311" s="369"/>
      <c r="AE311" s="369"/>
      <c r="AF311" s="369"/>
      <c r="AG311" s="369"/>
      <c r="AH311" s="369"/>
      <c r="AI311" s="369"/>
      <c r="AJ311" s="369"/>
      <c r="AK311" s="369"/>
      <c r="AL311" s="369"/>
      <c r="AM311" s="369"/>
      <c r="AN311" s="369"/>
      <c r="AO311" s="369"/>
      <c r="AP311" s="369"/>
    </row>
    <row r="312" spans="1:42">
      <c r="A312" s="384"/>
      <c r="B312" s="92"/>
      <c r="C312" s="56" t="s">
        <v>451</v>
      </c>
      <c r="D312" s="389">
        <v>0</v>
      </c>
      <c r="E312" s="389">
        <v>0</v>
      </c>
      <c r="F312" s="389">
        <v>0</v>
      </c>
      <c r="G312" s="363">
        <v>0</v>
      </c>
      <c r="H312" s="363">
        <v>0</v>
      </c>
      <c r="I312" s="363">
        <v>0</v>
      </c>
      <c r="J312" s="363">
        <v>0</v>
      </c>
      <c r="K312" s="363">
        <v>0</v>
      </c>
      <c r="L312" s="363">
        <v>1.4895176699999999</v>
      </c>
      <c r="M312" s="363">
        <v>2.0837693599999998</v>
      </c>
      <c r="N312" s="363">
        <v>1.24770727</v>
      </c>
      <c r="O312" s="363">
        <v>1.4239211000000001</v>
      </c>
      <c r="P312" s="363">
        <v>1.7671300000000001</v>
      </c>
      <c r="Q312" s="363">
        <v>1.2078871600000003</v>
      </c>
      <c r="R312" s="363">
        <v>0</v>
      </c>
      <c r="S312" s="363">
        <v>1.2681557499999998</v>
      </c>
      <c r="T312" s="363">
        <v>0.32552375</v>
      </c>
      <c r="U312" s="363">
        <v>0.32552375</v>
      </c>
      <c r="V312" s="363">
        <v>1</v>
      </c>
      <c r="W312" s="363">
        <v>0</v>
      </c>
      <c r="X312" s="363">
        <v>0</v>
      </c>
      <c r="Y312" s="363">
        <v>0</v>
      </c>
      <c r="Z312" s="363">
        <v>0</v>
      </c>
      <c r="AA312" s="363">
        <v>0</v>
      </c>
      <c r="AB312" s="363">
        <v>0</v>
      </c>
      <c r="AC312" s="363">
        <v>0</v>
      </c>
      <c r="AD312" s="363">
        <v>0</v>
      </c>
      <c r="AE312" s="363">
        <v>3.4834200000000002</v>
      </c>
      <c r="AF312" s="363">
        <v>0</v>
      </c>
      <c r="AG312" s="363">
        <v>0</v>
      </c>
      <c r="AH312" s="363">
        <v>0</v>
      </c>
      <c r="AI312" s="363">
        <v>0</v>
      </c>
      <c r="AJ312" s="363">
        <v>0</v>
      </c>
      <c r="AK312" s="363">
        <v>0</v>
      </c>
      <c r="AL312" s="363">
        <v>0.80576300000000001</v>
      </c>
      <c r="AM312" s="363">
        <v>0</v>
      </c>
      <c r="AN312" s="363">
        <v>0</v>
      </c>
      <c r="AO312" s="363">
        <v>0</v>
      </c>
      <c r="AP312" s="363">
        <v>0</v>
      </c>
    </row>
    <row r="313" spans="1:42">
      <c r="A313" s="384"/>
      <c r="B313" s="92"/>
      <c r="C313" s="56" t="s">
        <v>452</v>
      </c>
      <c r="D313" s="389">
        <v>0</v>
      </c>
      <c r="E313" s="389">
        <v>0</v>
      </c>
      <c r="F313" s="389">
        <v>0</v>
      </c>
      <c r="G313" s="363">
        <v>0</v>
      </c>
      <c r="H313" s="363">
        <v>0</v>
      </c>
      <c r="I313" s="363">
        <v>0</v>
      </c>
      <c r="J313" s="363">
        <v>0</v>
      </c>
      <c r="K313" s="363">
        <v>0</v>
      </c>
      <c r="L313" s="363">
        <v>0</v>
      </c>
      <c r="M313" s="363">
        <v>0</v>
      </c>
      <c r="N313" s="363">
        <v>0</v>
      </c>
      <c r="O313" s="363">
        <v>0</v>
      </c>
      <c r="P313" s="363">
        <v>0</v>
      </c>
      <c r="Q313" s="363">
        <v>0</v>
      </c>
      <c r="R313" s="363">
        <v>0</v>
      </c>
      <c r="S313" s="363">
        <v>0</v>
      </c>
      <c r="T313" s="363">
        <v>0</v>
      </c>
      <c r="U313" s="363">
        <v>0</v>
      </c>
      <c r="V313" s="363">
        <v>0</v>
      </c>
      <c r="W313" s="363">
        <v>0</v>
      </c>
      <c r="X313" s="363">
        <v>0</v>
      </c>
      <c r="Y313" s="363">
        <v>0</v>
      </c>
      <c r="Z313" s="363">
        <v>0</v>
      </c>
      <c r="AA313" s="363">
        <v>0</v>
      </c>
      <c r="AB313" s="363">
        <v>0</v>
      </c>
      <c r="AC313" s="363">
        <v>0</v>
      </c>
      <c r="AD313" s="363">
        <v>0</v>
      </c>
      <c r="AE313" s="363">
        <v>0</v>
      </c>
      <c r="AF313" s="363">
        <v>0</v>
      </c>
      <c r="AG313" s="363">
        <v>0</v>
      </c>
      <c r="AH313" s="363">
        <v>0</v>
      </c>
      <c r="AI313" s="363">
        <v>0</v>
      </c>
      <c r="AJ313" s="363">
        <v>0</v>
      </c>
      <c r="AK313" s="363">
        <v>0</v>
      </c>
      <c r="AL313" s="363">
        <v>0</v>
      </c>
      <c r="AM313" s="363">
        <v>0</v>
      </c>
      <c r="AN313" s="363">
        <v>0</v>
      </c>
      <c r="AO313" s="363">
        <v>0</v>
      </c>
      <c r="AP313" s="363">
        <v>0</v>
      </c>
    </row>
    <row r="314" spans="1:42">
      <c r="A314" s="384"/>
      <c r="B314" s="92"/>
      <c r="C314" s="31" t="s">
        <v>369</v>
      </c>
      <c r="D314" s="390">
        <v>0</v>
      </c>
      <c r="E314" s="390">
        <v>0</v>
      </c>
      <c r="F314" s="390">
        <v>0</v>
      </c>
      <c r="G314" s="363">
        <v>0</v>
      </c>
      <c r="H314" s="363">
        <v>0</v>
      </c>
      <c r="I314" s="363">
        <v>0</v>
      </c>
      <c r="J314" s="363">
        <v>0</v>
      </c>
      <c r="K314" s="363">
        <v>0</v>
      </c>
      <c r="L314" s="363">
        <v>96.534185639999976</v>
      </c>
      <c r="M314" s="363">
        <v>110.96118985</v>
      </c>
      <c r="N314" s="363">
        <v>109.11815838000001</v>
      </c>
      <c r="O314" s="363">
        <v>82.980667620000062</v>
      </c>
      <c r="P314" s="363">
        <v>83.127369999999999</v>
      </c>
      <c r="Q314" s="363">
        <v>90.218509179999984</v>
      </c>
      <c r="R314" s="363">
        <v>94.164000000000001</v>
      </c>
      <c r="S314" s="363">
        <v>81.628265080000006</v>
      </c>
      <c r="T314" s="363">
        <v>81.965344610000244</v>
      </c>
      <c r="U314" s="363">
        <v>84.483894530000228</v>
      </c>
      <c r="V314" s="363">
        <v>84.244</v>
      </c>
      <c r="W314" s="363">
        <v>75.232023540000228</v>
      </c>
      <c r="X314" s="363">
        <v>69.037557160000006</v>
      </c>
      <c r="Y314" s="363">
        <v>79.556362000000007</v>
      </c>
      <c r="Z314" s="363">
        <v>87.955803000000003</v>
      </c>
      <c r="AA314" s="363">
        <v>72.719350000000006</v>
      </c>
      <c r="AB314" s="363">
        <v>69.653239999999997</v>
      </c>
      <c r="AC314" s="363">
        <v>84.396000000000001</v>
      </c>
      <c r="AD314" s="363">
        <v>82.992999999999995</v>
      </c>
      <c r="AE314" s="363">
        <v>68.047007000000008</v>
      </c>
      <c r="AF314" s="363">
        <v>73.834475999999995</v>
      </c>
      <c r="AG314" s="363">
        <v>85</v>
      </c>
      <c r="AH314" s="363">
        <v>84.415276000000006</v>
      </c>
      <c r="AI314" s="363">
        <v>69.617024999999998</v>
      </c>
      <c r="AJ314" s="363">
        <v>70.605924000000002</v>
      </c>
      <c r="AK314" s="363">
        <v>82.293293000000006</v>
      </c>
      <c r="AL314" s="363">
        <v>75.911670000000001</v>
      </c>
      <c r="AM314" s="363">
        <v>62.827041999999999</v>
      </c>
      <c r="AN314" s="363">
        <v>60.999509000000003</v>
      </c>
      <c r="AO314" s="363">
        <v>67.830325999999999</v>
      </c>
      <c r="AP314" s="363">
        <v>65.634737000000001</v>
      </c>
    </row>
    <row r="315" spans="1:42">
      <c r="A315" s="384"/>
      <c r="B315" s="92"/>
      <c r="C315" s="589" t="s">
        <v>453</v>
      </c>
      <c r="D315" s="603">
        <v>0</v>
      </c>
      <c r="E315" s="603">
        <v>0</v>
      </c>
      <c r="F315" s="603">
        <v>0</v>
      </c>
      <c r="G315" s="604">
        <v>0</v>
      </c>
      <c r="H315" s="604">
        <v>0</v>
      </c>
      <c r="I315" s="604">
        <v>0</v>
      </c>
      <c r="J315" s="604">
        <v>0</v>
      </c>
      <c r="K315" s="604">
        <v>0</v>
      </c>
      <c r="L315" s="604">
        <v>98.023703309999973</v>
      </c>
      <c r="M315" s="604">
        <v>113.04495921</v>
      </c>
      <c r="N315" s="604">
        <v>110.36586565000002</v>
      </c>
      <c r="O315" s="604">
        <v>84.404588720000064</v>
      </c>
      <c r="P315" s="604">
        <v>84.894499999999994</v>
      </c>
      <c r="Q315" s="604">
        <v>91.426396339999982</v>
      </c>
      <c r="R315" s="604">
        <v>94.164000000000001</v>
      </c>
      <c r="S315" s="604">
        <v>82.896420830000011</v>
      </c>
      <c r="T315" s="604">
        <v>82.290868360000246</v>
      </c>
      <c r="U315" s="604">
        <v>84.80941828000023</v>
      </c>
      <c r="V315" s="604">
        <v>85.244</v>
      </c>
      <c r="W315" s="604">
        <v>75.232023540000228</v>
      </c>
      <c r="X315" s="604">
        <v>69.037557160000006</v>
      </c>
      <c r="Y315" s="604">
        <v>79.556362000000007</v>
      </c>
      <c r="Z315" s="604">
        <v>87.955803000000003</v>
      </c>
      <c r="AA315" s="604">
        <v>72.719350000000006</v>
      </c>
      <c r="AB315" s="604">
        <v>69.653239999999997</v>
      </c>
      <c r="AC315" s="604">
        <v>84.396000000000001</v>
      </c>
      <c r="AD315" s="604">
        <v>82.992999999999995</v>
      </c>
      <c r="AE315" s="604">
        <v>71.530427000000003</v>
      </c>
      <c r="AF315" s="604">
        <v>73.834475999999995</v>
      </c>
      <c r="AG315" s="604">
        <v>85</v>
      </c>
      <c r="AH315" s="604">
        <v>84.415276000000006</v>
      </c>
      <c r="AI315" s="604">
        <v>69.617024999999998</v>
      </c>
      <c r="AJ315" s="604">
        <v>70.605924000000002</v>
      </c>
      <c r="AK315" s="604">
        <v>82.293293000000006</v>
      </c>
      <c r="AL315" s="604">
        <v>76.717433</v>
      </c>
      <c r="AM315" s="604">
        <v>62.827041999999999</v>
      </c>
      <c r="AN315" s="604">
        <v>60.999509000000003</v>
      </c>
      <c r="AO315" s="604">
        <v>67.830325999999999</v>
      </c>
      <c r="AP315" s="604">
        <v>65.634737000000001</v>
      </c>
    </row>
    <row r="316" spans="1:42">
      <c r="A316" s="384"/>
      <c r="B316" s="92"/>
      <c r="C316" s="25"/>
      <c r="D316" s="393"/>
      <c r="E316" s="393"/>
      <c r="F316" s="393"/>
      <c r="G316" s="369">
        <v>0</v>
      </c>
      <c r="H316" s="369"/>
      <c r="I316" s="369"/>
      <c r="J316" s="369"/>
      <c r="K316" s="369">
        <v>0</v>
      </c>
      <c r="L316" s="369"/>
      <c r="M316" s="369"/>
      <c r="N316" s="369"/>
      <c r="O316" s="369">
        <v>0</v>
      </c>
      <c r="P316" s="369"/>
      <c r="Q316" s="369"/>
      <c r="R316" s="369"/>
      <c r="S316" s="369">
        <v>0</v>
      </c>
      <c r="T316" s="369"/>
      <c r="U316" s="369"/>
      <c r="V316" s="369"/>
      <c r="W316" s="369"/>
      <c r="X316" s="369"/>
      <c r="Y316" s="369"/>
      <c r="Z316" s="369"/>
      <c r="AA316" s="369"/>
      <c r="AB316" s="369"/>
      <c r="AC316" s="369"/>
      <c r="AD316" s="369"/>
      <c r="AE316" s="369"/>
      <c r="AF316" s="369"/>
      <c r="AG316" s="369"/>
      <c r="AH316" s="369"/>
      <c r="AI316" s="369"/>
      <c r="AJ316" s="369"/>
      <c r="AK316" s="369"/>
      <c r="AL316" s="369"/>
      <c r="AM316" s="369"/>
      <c r="AN316" s="369"/>
      <c r="AO316" s="369"/>
      <c r="AP316" s="369"/>
    </row>
    <row r="317" spans="1:42">
      <c r="A317" s="384"/>
      <c r="B317" s="92"/>
      <c r="C317" s="56" t="s">
        <v>239</v>
      </c>
      <c r="D317" s="389">
        <v>0</v>
      </c>
      <c r="E317" s="389">
        <v>0</v>
      </c>
      <c r="F317" s="389">
        <v>0</v>
      </c>
      <c r="G317" s="363">
        <v>0</v>
      </c>
      <c r="H317" s="363">
        <v>0</v>
      </c>
      <c r="I317" s="363">
        <v>0</v>
      </c>
      <c r="J317" s="363">
        <v>0</v>
      </c>
      <c r="K317" s="363">
        <v>0</v>
      </c>
      <c r="L317" s="363">
        <v>0</v>
      </c>
      <c r="M317" s="363">
        <v>0</v>
      </c>
      <c r="N317" s="363">
        <v>0</v>
      </c>
      <c r="O317" s="363">
        <v>0</v>
      </c>
      <c r="P317" s="363">
        <v>0</v>
      </c>
      <c r="Q317" s="363">
        <v>0</v>
      </c>
      <c r="R317" s="363">
        <v>0</v>
      </c>
      <c r="S317" s="363">
        <v>0</v>
      </c>
      <c r="T317" s="363">
        <v>0</v>
      </c>
      <c r="U317" s="363">
        <v>0</v>
      </c>
      <c r="V317" s="363">
        <v>0</v>
      </c>
      <c r="W317" s="363">
        <v>0</v>
      </c>
      <c r="X317" s="363">
        <v>0</v>
      </c>
      <c r="Y317" s="363">
        <v>0</v>
      </c>
      <c r="Z317" s="363">
        <v>0</v>
      </c>
      <c r="AA317" s="363">
        <v>0</v>
      </c>
      <c r="AB317" s="363">
        <v>0</v>
      </c>
      <c r="AC317" s="363">
        <v>0</v>
      </c>
      <c r="AD317" s="363">
        <v>0</v>
      </c>
      <c r="AE317" s="363">
        <v>0</v>
      </c>
      <c r="AF317" s="363">
        <v>0</v>
      </c>
      <c r="AG317" s="363">
        <v>0</v>
      </c>
      <c r="AH317" s="363">
        <v>0</v>
      </c>
      <c r="AI317" s="363">
        <v>0</v>
      </c>
      <c r="AJ317" s="363">
        <v>0</v>
      </c>
      <c r="AK317" s="363">
        <v>0</v>
      </c>
      <c r="AL317" s="363">
        <v>0</v>
      </c>
      <c r="AM317" s="363">
        <v>0</v>
      </c>
      <c r="AN317" s="363">
        <v>0</v>
      </c>
      <c r="AO317" s="363">
        <v>0</v>
      </c>
      <c r="AP317" s="363">
        <v>0</v>
      </c>
    </row>
    <row r="318" spans="1:42">
      <c r="A318" s="384"/>
      <c r="B318" s="92"/>
      <c r="C318" s="335" t="s">
        <v>454</v>
      </c>
      <c r="D318" s="389">
        <v>0</v>
      </c>
      <c r="E318" s="389">
        <v>0</v>
      </c>
      <c r="F318" s="389">
        <v>0</v>
      </c>
      <c r="G318" s="365">
        <v>0</v>
      </c>
      <c r="H318" s="365">
        <v>0</v>
      </c>
      <c r="I318" s="365">
        <v>0</v>
      </c>
      <c r="J318" s="365">
        <v>0</v>
      </c>
      <c r="K318" s="365">
        <v>0</v>
      </c>
      <c r="L318" s="365">
        <v>98.023703310000002</v>
      </c>
      <c r="M318" s="365">
        <v>113.04495921000002</v>
      </c>
      <c r="N318" s="365">
        <v>110.36586565000003</v>
      </c>
      <c r="O318" s="365">
        <v>84.404588720000092</v>
      </c>
      <c r="P318" s="365">
        <v>84.894499999999994</v>
      </c>
      <c r="Q318" s="365">
        <v>91.426396339999997</v>
      </c>
      <c r="R318" s="365">
        <v>94.164000000000001</v>
      </c>
      <c r="S318" s="365">
        <v>82.896420830000011</v>
      </c>
      <c r="T318" s="365">
        <v>82.290868360000246</v>
      </c>
      <c r="U318" s="365">
        <v>84.809418280000216</v>
      </c>
      <c r="V318" s="365">
        <v>85.244</v>
      </c>
      <c r="W318" s="365">
        <v>75.23202352000024</v>
      </c>
      <c r="X318" s="365">
        <v>69.03755713999999</v>
      </c>
      <c r="Y318" s="365">
        <v>79.556361999999993</v>
      </c>
      <c r="Z318" s="365">
        <v>87.955803000000003</v>
      </c>
      <c r="AA318" s="365">
        <v>72.719399999999993</v>
      </c>
      <c r="AB318" s="365">
        <v>69.653199999999998</v>
      </c>
      <c r="AC318" s="365">
        <v>84.396100000000004</v>
      </c>
      <c r="AD318" s="365">
        <v>82.992999999999995</v>
      </c>
      <c r="AE318" s="365">
        <v>134.66732176999997</v>
      </c>
      <c r="AF318" s="365">
        <v>73.834475999999995</v>
      </c>
      <c r="AG318" s="365">
        <v>85</v>
      </c>
      <c r="AH318" s="365">
        <v>84.415276000000006</v>
      </c>
      <c r="AI318" s="365">
        <v>69.617024999999998</v>
      </c>
      <c r="AJ318" s="365">
        <v>70.605919</v>
      </c>
      <c r="AK318" s="365">
        <v>82.293289999999999</v>
      </c>
      <c r="AL318" s="365">
        <v>76.717433</v>
      </c>
      <c r="AM318" s="365">
        <v>62.827041999999999</v>
      </c>
      <c r="AN318" s="365">
        <v>60.999509000000003</v>
      </c>
      <c r="AO318" s="365">
        <v>67.830603999999994</v>
      </c>
      <c r="AP318" s="365">
        <v>65.634737000000001</v>
      </c>
    </row>
    <row r="319" spans="1:42">
      <c r="A319" s="384"/>
      <c r="B319" s="92"/>
      <c r="C319" s="61" t="s">
        <v>455</v>
      </c>
      <c r="D319" s="603">
        <v>0</v>
      </c>
      <c r="E319" s="603">
        <v>0</v>
      </c>
      <c r="F319" s="603">
        <v>0</v>
      </c>
      <c r="G319" s="604">
        <v>0</v>
      </c>
      <c r="H319" s="604">
        <v>0</v>
      </c>
      <c r="I319" s="604">
        <v>0</v>
      </c>
      <c r="J319" s="604">
        <v>0</v>
      </c>
      <c r="K319" s="604">
        <v>0</v>
      </c>
      <c r="L319" s="604">
        <v>98.023703310000002</v>
      </c>
      <c r="M319" s="604">
        <v>113.04495921000002</v>
      </c>
      <c r="N319" s="604">
        <v>110.36586565000003</v>
      </c>
      <c r="O319" s="604">
        <v>84.404588720000092</v>
      </c>
      <c r="P319" s="604">
        <v>84.894499999999994</v>
      </c>
      <c r="Q319" s="604">
        <v>91.426396339999997</v>
      </c>
      <c r="R319" s="604">
        <v>94.164000000000001</v>
      </c>
      <c r="S319" s="604">
        <v>82.896420830000011</v>
      </c>
      <c r="T319" s="604">
        <v>82.290868360000246</v>
      </c>
      <c r="U319" s="604">
        <v>84.809418280000216</v>
      </c>
      <c r="V319" s="604">
        <v>85.244</v>
      </c>
      <c r="W319" s="604">
        <v>75.23202352000024</v>
      </c>
      <c r="X319" s="604">
        <v>69.03755713999999</v>
      </c>
      <c r="Y319" s="604">
        <v>79.556361999999993</v>
      </c>
      <c r="Z319" s="604">
        <v>87.955803000000003</v>
      </c>
      <c r="AA319" s="604">
        <v>72.719399999999993</v>
      </c>
      <c r="AB319" s="604">
        <v>69.653199999999998</v>
      </c>
      <c r="AC319" s="604">
        <v>84.396100000000004</v>
      </c>
      <c r="AD319" s="604">
        <v>82.992999999999995</v>
      </c>
      <c r="AE319" s="604">
        <v>134.66732176999997</v>
      </c>
      <c r="AF319" s="604">
        <v>73.834475999999995</v>
      </c>
      <c r="AG319" s="604">
        <v>85</v>
      </c>
      <c r="AH319" s="604">
        <v>84.415276000000006</v>
      </c>
      <c r="AI319" s="604">
        <v>69.617024999999998</v>
      </c>
      <c r="AJ319" s="604">
        <v>70.605919</v>
      </c>
      <c r="AK319" s="604">
        <v>82.293289999999999</v>
      </c>
      <c r="AL319" s="604">
        <v>76.717433</v>
      </c>
      <c r="AM319" s="604">
        <v>62.827041999999999</v>
      </c>
      <c r="AN319" s="604">
        <v>60.999509000000003</v>
      </c>
      <c r="AO319" s="604">
        <v>67.830603999999994</v>
      </c>
      <c r="AP319" s="604">
        <v>65.634737000000001</v>
      </c>
    </row>
    <row r="320" spans="1:42">
      <c r="A320" s="384"/>
      <c r="B320" s="92"/>
    </row>
    <row r="321" spans="1:42">
      <c r="A321" s="384"/>
      <c r="B321" s="92"/>
    </row>
    <row r="322" spans="1:42" s="92" customFormat="1">
      <c r="A322" s="384"/>
      <c r="C322" s="394" t="s">
        <v>462</v>
      </c>
      <c r="D322" s="387" t="s">
        <v>474</v>
      </c>
      <c r="E322" s="387" t="s">
        <v>475</v>
      </c>
      <c r="F322" s="387" t="s">
        <v>476</v>
      </c>
      <c r="G322" s="487" t="s">
        <v>948</v>
      </c>
      <c r="H322" s="487" t="s">
        <v>474</v>
      </c>
      <c r="I322" s="487" t="s">
        <v>475</v>
      </c>
      <c r="J322" s="487" t="s">
        <v>476</v>
      </c>
      <c r="K322" s="487" t="s">
        <v>477</v>
      </c>
      <c r="L322" s="487" t="s">
        <v>478</v>
      </c>
      <c r="M322" s="487" t="s">
        <v>479</v>
      </c>
      <c r="N322" s="487" t="s">
        <v>480</v>
      </c>
      <c r="O322" s="487" t="s">
        <v>481</v>
      </c>
      <c r="P322" s="487" t="s">
        <v>482</v>
      </c>
      <c r="Q322" s="487" t="s">
        <v>483</v>
      </c>
      <c r="R322" s="487" t="s">
        <v>484</v>
      </c>
      <c r="S322" s="487" t="s">
        <v>485</v>
      </c>
      <c r="T322" s="487" t="s">
        <v>486</v>
      </c>
      <c r="U322" s="487" t="s">
        <v>487</v>
      </c>
      <c r="V322" s="487" t="s">
        <v>488</v>
      </c>
      <c r="W322" s="487" t="s">
        <v>489</v>
      </c>
      <c r="X322" s="487" t="s">
        <v>510</v>
      </c>
      <c r="Y322" s="487" t="s">
        <v>511</v>
      </c>
      <c r="Z322" s="487" t="s">
        <v>512</v>
      </c>
      <c r="AA322" s="487" t="s">
        <v>513</v>
      </c>
      <c r="AB322" s="487" t="s">
        <v>514</v>
      </c>
      <c r="AC322" s="487" t="s">
        <v>515</v>
      </c>
      <c r="AD322" s="487" t="s">
        <v>516</v>
      </c>
      <c r="AE322" s="487" t="s">
        <v>517</v>
      </c>
      <c r="AF322" s="487" t="s">
        <v>518</v>
      </c>
      <c r="AG322" s="487" t="s">
        <v>519</v>
      </c>
      <c r="AH322" s="487" t="s">
        <v>520</v>
      </c>
      <c r="AI322" s="487" t="s">
        <v>521</v>
      </c>
      <c r="AJ322" s="487" t="s">
        <v>522</v>
      </c>
      <c r="AK322" s="487" t="s">
        <v>523</v>
      </c>
      <c r="AL322" s="487" t="s">
        <v>524</v>
      </c>
      <c r="AM322" s="487" t="s">
        <v>525</v>
      </c>
      <c r="AN322" s="487" t="s">
        <v>526</v>
      </c>
      <c r="AO322" s="487" t="s">
        <v>527</v>
      </c>
      <c r="AP322" s="487" t="s">
        <v>528</v>
      </c>
    </row>
    <row r="323" spans="1:42">
      <c r="A323" s="384"/>
      <c r="B323" s="92"/>
      <c r="C323" s="252" t="s">
        <v>445</v>
      </c>
      <c r="D323" s="388"/>
      <c r="E323" s="388"/>
      <c r="F323" s="388"/>
      <c r="G323" s="361"/>
      <c r="H323" s="361"/>
      <c r="I323" s="361"/>
      <c r="J323" s="361"/>
      <c r="K323" s="361"/>
      <c r="L323" s="361"/>
      <c r="M323" s="361"/>
      <c r="N323" s="361"/>
      <c r="O323" s="361"/>
      <c r="P323" s="361"/>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row>
    <row r="324" spans="1:42">
      <c r="A324" s="384"/>
      <c r="B324" s="92"/>
      <c r="C324" s="29" t="s">
        <v>313</v>
      </c>
      <c r="D324" s="389">
        <v>0</v>
      </c>
      <c r="E324" s="389">
        <v>0.49808182000000029</v>
      </c>
      <c r="F324" s="389">
        <v>-0.99807463000000074</v>
      </c>
      <c r="G324" s="362">
        <v>0.49999281000000051</v>
      </c>
      <c r="H324" s="362">
        <v>1.493269120000001</v>
      </c>
      <c r="I324" s="362">
        <v>-1.2838719100000002</v>
      </c>
      <c r="J324" s="362">
        <v>-1.1751008700000001</v>
      </c>
      <c r="K324" s="362">
        <v>-0.63193736000000034</v>
      </c>
      <c r="L324" s="362">
        <v>0.2399884400000033</v>
      </c>
      <c r="M324" s="362">
        <v>-0.55501019999999934</v>
      </c>
      <c r="N324" s="362">
        <v>-0.37221684999999727</v>
      </c>
      <c r="O324" s="362">
        <v>2.6147720000000204E-2</v>
      </c>
      <c r="P324" s="362">
        <v>-2.3115031700000017</v>
      </c>
      <c r="Q324" s="362">
        <v>-0.14571300999999887</v>
      </c>
      <c r="R324" s="362">
        <v>-3.1177939999999474E-2</v>
      </c>
      <c r="S324" s="362">
        <v>-9.3685879999999888E-2</v>
      </c>
      <c r="T324" s="362">
        <v>0.48412798999999929</v>
      </c>
      <c r="U324" s="362">
        <v>0.29606593000000064</v>
      </c>
      <c r="V324" s="362">
        <v>-0.97204818999999998</v>
      </c>
      <c r="W324" s="362">
        <v>0.34228093999999992</v>
      </c>
      <c r="X324" s="362">
        <v>0.12738335000000006</v>
      </c>
      <c r="Y324" s="362">
        <v>-6.4332469999999975E-2</v>
      </c>
      <c r="Z324" s="362">
        <v>-0.19609565999999989</v>
      </c>
      <c r="AA324" s="362">
        <v>2.9579999999999999E-2</v>
      </c>
      <c r="AB324" s="362">
        <v>-0.26235999999999993</v>
      </c>
      <c r="AC324" s="362">
        <v>-0.4527500000000001</v>
      </c>
      <c r="AD324" s="362">
        <v>-0.78156885000000009</v>
      </c>
      <c r="AE324" s="362">
        <v>0.18556885000000009</v>
      </c>
      <c r="AF324" s="362">
        <v>-1.156995</v>
      </c>
      <c r="AG324" s="362">
        <v>0.92399999999999993</v>
      </c>
      <c r="AH324" s="362">
        <v>1.003322</v>
      </c>
      <c r="AI324" s="362">
        <v>7.2678000000000006E-2</v>
      </c>
      <c r="AJ324" s="362">
        <v>-0.17670900000000023</v>
      </c>
      <c r="AK324" s="362">
        <v>0.91494500000000012</v>
      </c>
      <c r="AL324" s="362">
        <v>1.1725159999999999</v>
      </c>
      <c r="AM324" s="362">
        <v>0.32003799999999999</v>
      </c>
      <c r="AN324" s="362">
        <v>0.40164</v>
      </c>
      <c r="AO324" s="362">
        <v>3.6397000000000013E-2</v>
      </c>
      <c r="AP324" s="362">
        <v>0.70630000000000004</v>
      </c>
    </row>
    <row r="325" spans="1:42">
      <c r="A325" s="384"/>
      <c r="B325" s="92"/>
      <c r="C325" s="29" t="s">
        <v>446</v>
      </c>
      <c r="D325" s="389">
        <v>0</v>
      </c>
      <c r="E325" s="389">
        <v>-227.37777461000002</v>
      </c>
      <c r="F325" s="389">
        <v>122.5252919</v>
      </c>
      <c r="G325" s="362">
        <v>104.85248271000002</v>
      </c>
      <c r="H325" s="362">
        <v>90.760236039999995</v>
      </c>
      <c r="I325" s="362">
        <v>115.07977450000004</v>
      </c>
      <c r="J325" s="362">
        <v>128.54112334999999</v>
      </c>
      <c r="K325" s="362">
        <v>108.98258042000001</v>
      </c>
      <c r="L325" s="362">
        <v>49.219810819999964</v>
      </c>
      <c r="M325" s="362">
        <v>59.166444990000031</v>
      </c>
      <c r="N325" s="362">
        <v>67.452602769999999</v>
      </c>
      <c r="O325" s="362">
        <v>47.671949589999997</v>
      </c>
      <c r="P325" s="362">
        <v>39.832449999999994</v>
      </c>
      <c r="Q325" s="362">
        <v>49.186547480000002</v>
      </c>
      <c r="R325" s="362">
        <v>57.149400600000007</v>
      </c>
      <c r="S325" s="362">
        <v>45.326951919999999</v>
      </c>
      <c r="T325" s="362">
        <v>41.286743070000028</v>
      </c>
      <c r="U325" s="362">
        <v>47.737274939999978</v>
      </c>
      <c r="V325" s="362">
        <v>61.402771990000012</v>
      </c>
      <c r="W325" s="362">
        <v>47.676697530000006</v>
      </c>
      <c r="X325" s="362">
        <v>51.154232759999985</v>
      </c>
      <c r="Y325" s="362">
        <v>50.218846910000011</v>
      </c>
      <c r="Z325" s="362">
        <v>64.608700959999993</v>
      </c>
      <c r="AA325" s="362">
        <v>52.45805</v>
      </c>
      <c r="AB325" s="362">
        <v>48.359469999999988</v>
      </c>
      <c r="AC325" s="362">
        <v>62.220110000000005</v>
      </c>
      <c r="AD325" s="362">
        <v>47.70739262</v>
      </c>
      <c r="AE325" s="362">
        <v>48.453607380000001</v>
      </c>
      <c r="AF325" s="362">
        <v>42.304936999999995</v>
      </c>
      <c r="AG325" s="362">
        <v>54.058000000000007</v>
      </c>
      <c r="AH325" s="362">
        <v>59.767215999999991</v>
      </c>
      <c r="AI325" s="362">
        <v>52.174784000000002</v>
      </c>
      <c r="AJ325" s="362">
        <v>48.761929199999997</v>
      </c>
      <c r="AK325" s="362">
        <v>50.334225800000013</v>
      </c>
      <c r="AL325" s="362">
        <v>63.906910999999994</v>
      </c>
      <c r="AM325" s="362">
        <v>45.433565000000002</v>
      </c>
      <c r="AN325" s="362">
        <v>45.197893999999991</v>
      </c>
      <c r="AO325" s="362">
        <v>44.177036000000001</v>
      </c>
      <c r="AP325" s="362">
        <v>54.442532</v>
      </c>
    </row>
    <row r="326" spans="1:42">
      <c r="A326" s="384"/>
      <c r="B326" s="92"/>
      <c r="C326" s="29" t="s">
        <v>321</v>
      </c>
      <c r="D326" s="389">
        <v>0</v>
      </c>
      <c r="E326" s="389">
        <v>0</v>
      </c>
      <c r="F326" s="389">
        <v>0</v>
      </c>
      <c r="G326" s="362">
        <v>0</v>
      </c>
      <c r="H326" s="362">
        <v>0</v>
      </c>
      <c r="I326" s="362">
        <v>0</v>
      </c>
      <c r="J326" s="362">
        <v>0</v>
      </c>
      <c r="K326" s="362">
        <v>0</v>
      </c>
      <c r="L326" s="362">
        <v>0</v>
      </c>
      <c r="M326" s="362">
        <v>0</v>
      </c>
      <c r="N326" s="362">
        <v>0</v>
      </c>
      <c r="O326" s="362">
        <v>0</v>
      </c>
      <c r="P326" s="362">
        <v>0</v>
      </c>
      <c r="Q326" s="362">
        <v>0</v>
      </c>
      <c r="R326" s="362">
        <v>0</v>
      </c>
      <c r="S326" s="362">
        <v>0</v>
      </c>
      <c r="T326" s="362">
        <v>0</v>
      </c>
      <c r="U326" s="362">
        <v>0</v>
      </c>
      <c r="V326" s="362">
        <v>0</v>
      </c>
      <c r="W326" s="362">
        <v>0</v>
      </c>
      <c r="X326" s="362">
        <v>0</v>
      </c>
      <c r="Y326" s="362">
        <v>0</v>
      </c>
      <c r="Z326" s="362">
        <v>0</v>
      </c>
      <c r="AA326" s="362">
        <v>0</v>
      </c>
      <c r="AB326" s="362">
        <v>0</v>
      </c>
      <c r="AC326" s="362">
        <v>0</v>
      </c>
      <c r="AD326" s="362">
        <v>-3.0000000000000001E-3</v>
      </c>
      <c r="AE326" s="362">
        <v>3.0000000000000001E-3</v>
      </c>
      <c r="AF326" s="362">
        <v>0</v>
      </c>
      <c r="AG326" s="362">
        <v>0</v>
      </c>
      <c r="AH326" s="362">
        <v>-3.0000000000000001E-3</v>
      </c>
      <c r="AI326" s="362">
        <v>3.0000000000000001E-3</v>
      </c>
      <c r="AJ326" s="362">
        <v>0</v>
      </c>
      <c r="AK326" s="362">
        <v>0</v>
      </c>
      <c r="AL326" s="362">
        <v>0</v>
      </c>
      <c r="AM326" s="362">
        <v>0</v>
      </c>
      <c r="AN326" s="362">
        <v>0</v>
      </c>
      <c r="AO326" s="362">
        <v>0</v>
      </c>
      <c r="AP326" s="362">
        <v>0</v>
      </c>
    </row>
    <row r="327" spans="1:42">
      <c r="A327" s="384"/>
      <c r="B327" s="92"/>
      <c r="C327" s="52" t="s">
        <v>213</v>
      </c>
      <c r="D327" s="390">
        <v>0</v>
      </c>
      <c r="E327" s="390">
        <v>-212.14613778999998</v>
      </c>
      <c r="F327" s="390">
        <v>111.39372322999998</v>
      </c>
      <c r="G327" s="364">
        <v>100.75241456000001</v>
      </c>
      <c r="H327" s="364">
        <v>100.06702546999992</v>
      </c>
      <c r="I327" s="364">
        <v>102.34643203000007</v>
      </c>
      <c r="J327" s="364">
        <v>112.42649737999997</v>
      </c>
      <c r="K327" s="364">
        <v>102.32823919000001</v>
      </c>
      <c r="L327" s="364">
        <v>51.698818189999997</v>
      </c>
      <c r="M327" s="364">
        <v>53.426103589999997</v>
      </c>
      <c r="N327" s="364">
        <v>57.466961959999999</v>
      </c>
      <c r="O327" s="364">
        <v>48.866993870000009</v>
      </c>
      <c r="P327" s="364">
        <v>48.04698405000002</v>
      </c>
      <c r="Q327" s="364">
        <v>50.397239979999995</v>
      </c>
      <c r="R327" s="364">
        <v>51.791277439999995</v>
      </c>
      <c r="S327" s="364">
        <v>47.950768529999998</v>
      </c>
      <c r="T327" s="364">
        <v>40.600571180000031</v>
      </c>
      <c r="U327" s="364">
        <v>46.755982989999993</v>
      </c>
      <c r="V327" s="364">
        <v>51.688623329999999</v>
      </c>
      <c r="W327" s="364">
        <v>46.412836739999989</v>
      </c>
      <c r="X327" s="364">
        <v>49.652696410000033</v>
      </c>
      <c r="Y327" s="364">
        <v>47.613538779999971</v>
      </c>
      <c r="Z327" s="364">
        <v>53.953172160000008</v>
      </c>
      <c r="AA327" s="364">
        <v>48.226529999999997</v>
      </c>
      <c r="AB327" s="364">
        <v>46.580880000000008</v>
      </c>
      <c r="AC327" s="364">
        <v>53.799499999999995</v>
      </c>
      <c r="AD327" s="364">
        <v>40.34559432999999</v>
      </c>
      <c r="AE327" s="364">
        <v>48.963405670000007</v>
      </c>
      <c r="AF327" s="364">
        <v>45.219547000000006</v>
      </c>
      <c r="AG327" s="364">
        <v>52.762</v>
      </c>
      <c r="AH327" s="364">
        <v>54.364415000000001</v>
      </c>
      <c r="AI327" s="364">
        <v>51.873584999999999</v>
      </c>
      <c r="AJ327" s="364">
        <v>49.497824999999978</v>
      </c>
      <c r="AK327" s="364">
        <v>50.596734000000012</v>
      </c>
      <c r="AL327" s="364">
        <v>58.444887999999999</v>
      </c>
      <c r="AM327" s="364">
        <v>47.734445999999998</v>
      </c>
      <c r="AN327" s="364">
        <v>56.108915999999994</v>
      </c>
      <c r="AO327" s="364">
        <v>49.350712000000001</v>
      </c>
      <c r="AP327" s="364">
        <v>50.417038000000005</v>
      </c>
    </row>
    <row r="328" spans="1:42">
      <c r="A328" s="384"/>
      <c r="B328" s="92"/>
      <c r="C328" s="252" t="s">
        <v>447</v>
      </c>
      <c r="D328" s="391">
        <v>0</v>
      </c>
      <c r="E328" s="391">
        <v>-14.733555000000024</v>
      </c>
      <c r="F328" s="391">
        <v>10.133494040000016</v>
      </c>
      <c r="G328" s="366">
        <v>4.6000609600000075</v>
      </c>
      <c r="H328" s="366">
        <v>-7.8135203099999444</v>
      </c>
      <c r="I328" s="366">
        <v>11.449470559999952</v>
      </c>
      <c r="J328" s="366">
        <v>14.939525100000019</v>
      </c>
      <c r="K328" s="366">
        <v>6.0224038700000122</v>
      </c>
      <c r="L328" s="366">
        <v>-2.2390189300000429</v>
      </c>
      <c r="M328" s="366">
        <v>5.18533120000005</v>
      </c>
      <c r="N328" s="366">
        <v>9.6134239599999987</v>
      </c>
      <c r="O328" s="366">
        <v>-1.1688965600000145</v>
      </c>
      <c r="P328" s="366">
        <v>-10.526037220000006</v>
      </c>
      <c r="Q328" s="366">
        <v>-1.3564055100000019</v>
      </c>
      <c r="R328" s="366">
        <v>5.3269452200000131</v>
      </c>
      <c r="S328" s="366">
        <v>-2.7175024900000011</v>
      </c>
      <c r="T328" s="366">
        <v>1.1702998799999875</v>
      </c>
      <c r="U328" s="366">
        <v>1.2773578799999967</v>
      </c>
      <c r="V328" s="366">
        <v>8.7421004700000111</v>
      </c>
      <c r="W328" s="366">
        <v>1.6061417300000187</v>
      </c>
      <c r="X328" s="366">
        <v>1.6289196999999547</v>
      </c>
      <c r="Y328" s="366">
        <v>2.5409756600000435</v>
      </c>
      <c r="Z328" s="366">
        <v>10.45943313999998</v>
      </c>
      <c r="AA328" s="366">
        <v>4.2611000000000061</v>
      </c>
      <c r="AB328" s="366">
        <v>1.5162299999999789</v>
      </c>
      <c r="AC328" s="366">
        <v>7.9678600000000017</v>
      </c>
      <c r="AD328" s="366">
        <v>6.5772294400000035</v>
      </c>
      <c r="AE328" s="366">
        <v>-0.32122944000000331</v>
      </c>
      <c r="AF328" s="366">
        <v>-4.0716050000000052</v>
      </c>
      <c r="AG328" s="366">
        <v>2.2200000000000131</v>
      </c>
      <c r="AH328" s="366">
        <v>6.4061229999999796</v>
      </c>
      <c r="AI328" s="366">
        <v>0.37387700000000734</v>
      </c>
      <c r="AJ328" s="366">
        <v>-0.91260479999996846</v>
      </c>
      <c r="AK328" s="366">
        <v>0.65243680000000381</v>
      </c>
      <c r="AL328" s="366">
        <v>6.6345389999999966</v>
      </c>
      <c r="AM328" s="366">
        <v>-1.9808430000000001</v>
      </c>
      <c r="AN328" s="366">
        <v>-10.509381999999988</v>
      </c>
      <c r="AO328" s="366">
        <v>-5.1372790000000066</v>
      </c>
      <c r="AP328" s="366">
        <v>4.7317939999999865</v>
      </c>
    </row>
    <row r="329" spans="1:42">
      <c r="A329" s="384"/>
      <c r="B329" s="92"/>
      <c r="C329" s="158" t="s">
        <v>448</v>
      </c>
      <c r="D329" s="390">
        <v>0</v>
      </c>
      <c r="E329" s="390">
        <v>0</v>
      </c>
      <c r="F329" s="390">
        <v>0</v>
      </c>
      <c r="G329" s="364">
        <v>0</v>
      </c>
      <c r="H329" s="364">
        <v>0</v>
      </c>
      <c r="I329" s="364">
        <v>0</v>
      </c>
      <c r="J329" s="364">
        <v>0</v>
      </c>
      <c r="K329" s="364">
        <v>0</v>
      </c>
      <c r="L329" s="364">
        <v>0</v>
      </c>
      <c r="M329" s="364">
        <v>0</v>
      </c>
      <c r="N329" s="364">
        <v>0</v>
      </c>
      <c r="O329" s="364">
        <v>0</v>
      </c>
      <c r="P329" s="364">
        <v>0</v>
      </c>
      <c r="Q329" s="364">
        <v>0</v>
      </c>
      <c r="R329" s="364">
        <v>0</v>
      </c>
      <c r="S329" s="364">
        <v>0</v>
      </c>
      <c r="T329" s="364">
        <v>0</v>
      </c>
      <c r="U329" s="364">
        <v>0</v>
      </c>
      <c r="V329" s="364">
        <v>0</v>
      </c>
      <c r="W329" s="364">
        <v>0</v>
      </c>
      <c r="X329" s="364">
        <v>0</v>
      </c>
      <c r="Y329" s="364">
        <v>0</v>
      </c>
      <c r="Z329" s="364">
        <v>0</v>
      </c>
      <c r="AA329" s="364">
        <v>0</v>
      </c>
      <c r="AB329" s="364">
        <v>0</v>
      </c>
      <c r="AC329" s="364">
        <v>4.7495999999999997E-2</v>
      </c>
      <c r="AD329" s="364">
        <v>-4.7495999999999997E-2</v>
      </c>
      <c r="AE329" s="364">
        <v>0</v>
      </c>
      <c r="AF329" s="364">
        <v>0</v>
      </c>
      <c r="AG329" s="364">
        <v>0</v>
      </c>
      <c r="AH329" s="364">
        <v>0</v>
      </c>
      <c r="AI329" s="364">
        <v>0</v>
      </c>
      <c r="AJ329" s="364">
        <v>9.4991999999999993E-3</v>
      </c>
      <c r="AK329" s="364">
        <v>4.2746399999999997E-2</v>
      </c>
      <c r="AL329" s="364">
        <v>0</v>
      </c>
      <c r="AM329" s="364">
        <v>-4.7495999999999997E-2</v>
      </c>
      <c r="AN329" s="364">
        <v>5.8799999999999998E-4</v>
      </c>
      <c r="AO329" s="364">
        <v>0</v>
      </c>
      <c r="AP329" s="364">
        <v>0</v>
      </c>
    </row>
    <row r="330" spans="1:42">
      <c r="A330" s="384"/>
      <c r="B330" s="92"/>
      <c r="C330" s="359" t="s">
        <v>326</v>
      </c>
      <c r="D330" s="391">
        <v>0</v>
      </c>
      <c r="E330" s="391">
        <v>-14.733555000000024</v>
      </c>
      <c r="F330" s="391">
        <v>10.133494040000016</v>
      </c>
      <c r="G330" s="366">
        <v>4.6000609600000075</v>
      </c>
      <c r="H330" s="366">
        <v>-7.8135203099999444</v>
      </c>
      <c r="I330" s="366">
        <v>11.449470559999952</v>
      </c>
      <c r="J330" s="366">
        <v>14.939525100000019</v>
      </c>
      <c r="K330" s="366">
        <v>6.0224038700000122</v>
      </c>
      <c r="L330" s="366">
        <v>-2.2390189300000429</v>
      </c>
      <c r="M330" s="366">
        <v>5.18533120000005</v>
      </c>
      <c r="N330" s="366">
        <v>9.6134239599999987</v>
      </c>
      <c r="O330" s="366">
        <v>-1.1688965600000145</v>
      </c>
      <c r="P330" s="366">
        <v>-10.526037220000006</v>
      </c>
      <c r="Q330" s="366">
        <v>-1.3564055100000019</v>
      </c>
      <c r="R330" s="366">
        <v>5.3269452200000131</v>
      </c>
      <c r="S330" s="366">
        <v>-2.7175024900000011</v>
      </c>
      <c r="T330" s="366">
        <v>1.1702998799999875</v>
      </c>
      <c r="U330" s="366">
        <v>1.2773578799999967</v>
      </c>
      <c r="V330" s="366">
        <v>8.7421004700000111</v>
      </c>
      <c r="W330" s="366">
        <v>1.6061417300000187</v>
      </c>
      <c r="X330" s="366">
        <v>1.6289196999999547</v>
      </c>
      <c r="Y330" s="366">
        <v>2.5409756600000435</v>
      </c>
      <c r="Z330" s="366">
        <v>10.45943313999998</v>
      </c>
      <c r="AA330" s="366">
        <v>4.2611000000000061</v>
      </c>
      <c r="AB330" s="366">
        <v>1.5162299999999789</v>
      </c>
      <c r="AC330" s="366">
        <v>7.920364000000002</v>
      </c>
      <c r="AD330" s="366">
        <v>6.6247254400000033</v>
      </c>
      <c r="AE330" s="366">
        <v>-0.32122944000000331</v>
      </c>
      <c r="AF330" s="366">
        <v>-4.0716050000000052</v>
      </c>
      <c r="AG330" s="366">
        <v>2.2200000000000131</v>
      </c>
      <c r="AH330" s="366">
        <v>6.4061229999999796</v>
      </c>
      <c r="AI330" s="366">
        <v>0.37387700000000734</v>
      </c>
      <c r="AJ330" s="366">
        <v>-0.92210399999996895</v>
      </c>
      <c r="AK330" s="366">
        <v>0.6096904000000043</v>
      </c>
      <c r="AL330" s="366">
        <v>6.6345389999999966</v>
      </c>
      <c r="AM330" s="366">
        <v>-1.9333470000000001</v>
      </c>
      <c r="AN330" s="366">
        <v>-10.509969999999988</v>
      </c>
      <c r="AO330" s="366">
        <v>-5.1372790000000066</v>
      </c>
      <c r="AP330" s="366">
        <v>4.7317939999999865</v>
      </c>
    </row>
    <row r="331" spans="1:42">
      <c r="A331" s="384"/>
      <c r="B331" s="92"/>
      <c r="C331" s="358" t="s">
        <v>327</v>
      </c>
      <c r="D331" s="392">
        <v>0</v>
      </c>
      <c r="E331" s="392">
        <v>-3.2413820900000005</v>
      </c>
      <c r="F331" s="392">
        <v>2.2293686800000003</v>
      </c>
      <c r="G331" s="367">
        <v>1.01201341</v>
      </c>
      <c r="H331" s="367">
        <v>-2.1786638899999993</v>
      </c>
      <c r="I331" s="367">
        <v>2.5188835099999993</v>
      </c>
      <c r="J331" s="367">
        <v>3.2866958300000002</v>
      </c>
      <c r="K331" s="367">
        <v>1.3249285500000001</v>
      </c>
      <c r="L331" s="367">
        <v>-0.42781373999999994</v>
      </c>
      <c r="M331" s="367">
        <v>1.1407728600000002</v>
      </c>
      <c r="N331" s="367">
        <v>2.11495327</v>
      </c>
      <c r="O331" s="367">
        <v>-0.25002528000000002</v>
      </c>
      <c r="P331" s="367">
        <v>-2.3157327399999996</v>
      </c>
      <c r="Q331" s="367">
        <v>-0.29840920999999998</v>
      </c>
      <c r="R331" s="367">
        <v>1.17192791</v>
      </c>
      <c r="S331" s="367">
        <v>-0.52048596000000003</v>
      </c>
      <c r="T331" s="367">
        <v>0.25746598000000009</v>
      </c>
      <c r="U331" s="367">
        <v>0.28101872999999999</v>
      </c>
      <c r="V331" s="367">
        <v>1.9232621000000003</v>
      </c>
      <c r="W331" s="367">
        <v>0.35335117999999999</v>
      </c>
      <c r="X331" s="367">
        <v>0.42184206000000035</v>
      </c>
      <c r="Y331" s="367">
        <v>0.5590146499999995</v>
      </c>
      <c r="Z331" s="367">
        <v>2.3010772900000003</v>
      </c>
      <c r="AA331" s="367">
        <v>0.93744000000000005</v>
      </c>
      <c r="AB331" s="367">
        <v>0.35758999999999963</v>
      </c>
      <c r="AC331" s="367">
        <v>1.7529100000000002</v>
      </c>
      <c r="AD331" s="367">
        <v>1.4476626700000002</v>
      </c>
      <c r="AE331" s="367">
        <v>0.19933732999999998</v>
      </c>
      <c r="AF331" s="367">
        <v>-0.96707900000000002</v>
      </c>
      <c r="AG331" s="367">
        <v>0.56000000000000005</v>
      </c>
      <c r="AH331" s="367">
        <v>1.4913270000000001</v>
      </c>
      <c r="AI331" s="367">
        <v>-3.0513270000000001</v>
      </c>
      <c r="AJ331" s="367">
        <v>9.2983999999999956E-2</v>
      </c>
      <c r="AK331" s="367">
        <v>0</v>
      </c>
      <c r="AL331" s="367">
        <v>1.3751220000000002</v>
      </c>
      <c r="AM331" s="367">
        <v>-0.44667000000000001</v>
      </c>
      <c r="AN331" s="367">
        <v>-2.0830000000000001E-2</v>
      </c>
      <c r="AO331" s="367">
        <v>-0.61324199999999995</v>
      </c>
      <c r="AP331" s="367">
        <v>0.84174199999999855</v>
      </c>
    </row>
    <row r="332" spans="1:42">
      <c r="A332" s="384"/>
      <c r="B332" s="92"/>
      <c r="C332" s="600" t="s">
        <v>449</v>
      </c>
      <c r="D332" s="601">
        <v>0</v>
      </c>
      <c r="E332" s="601">
        <v>-11.492172910000024</v>
      </c>
      <c r="F332" s="601">
        <v>7.9041253600000161</v>
      </c>
      <c r="G332" s="602">
        <v>3.5880475500000077</v>
      </c>
      <c r="H332" s="602">
        <v>-5.6348564199999451</v>
      </c>
      <c r="I332" s="602">
        <v>8.9305870499999536</v>
      </c>
      <c r="J332" s="602">
        <v>11.652829270000018</v>
      </c>
      <c r="K332" s="602">
        <v>4.6974753200000112</v>
      </c>
      <c r="L332" s="602">
        <v>-1.8112051900000434</v>
      </c>
      <c r="M332" s="602">
        <v>4.0445583400000498</v>
      </c>
      <c r="N332" s="602">
        <v>7.4984706899999987</v>
      </c>
      <c r="O332" s="602">
        <v>-0.9188712800000145</v>
      </c>
      <c r="P332" s="602">
        <v>-8.2103044800000067</v>
      </c>
      <c r="Q332" s="602">
        <v>-1.0579963000000019</v>
      </c>
      <c r="R332" s="602">
        <v>4.1550173100000132</v>
      </c>
      <c r="S332" s="602">
        <v>-2.1970165300000009</v>
      </c>
      <c r="T332" s="602">
        <v>0.91283389999998832</v>
      </c>
      <c r="U332" s="602">
        <v>0.9963391499999954</v>
      </c>
      <c r="V332" s="602">
        <v>6.8188383700000115</v>
      </c>
      <c r="W332" s="602">
        <v>1.2527905500000187</v>
      </c>
      <c r="X332" s="602">
        <v>1.2070776399999534</v>
      </c>
      <c r="Y332" s="602">
        <v>1.9819610100000453</v>
      </c>
      <c r="Z332" s="602">
        <v>8.15835584999998</v>
      </c>
      <c r="AA332" s="602">
        <v>3.3236600000000061</v>
      </c>
      <c r="AB332" s="602">
        <v>1.1586399999999788</v>
      </c>
      <c r="AC332" s="602">
        <v>6.167454000000002</v>
      </c>
      <c r="AD332" s="602">
        <v>5.1770627700000027</v>
      </c>
      <c r="AE332" s="602">
        <v>-0.52056677000000329</v>
      </c>
      <c r="AF332" s="602">
        <v>-3.1045260000000052</v>
      </c>
      <c r="AG332" s="602">
        <v>1.6600000000000126</v>
      </c>
      <c r="AH332" s="602">
        <v>4.9147959999999795</v>
      </c>
      <c r="AI332" s="602">
        <v>3.4252040000000075</v>
      </c>
      <c r="AJ332" s="602">
        <v>-1.0150879999999689</v>
      </c>
      <c r="AK332" s="602">
        <v>0.6096904000000043</v>
      </c>
      <c r="AL332" s="602">
        <v>5.2594169999999965</v>
      </c>
      <c r="AM332" s="602">
        <v>-1.4866770000000002</v>
      </c>
      <c r="AN332" s="602">
        <v>-10.489139999999988</v>
      </c>
      <c r="AO332" s="602">
        <v>-4.524037000000007</v>
      </c>
      <c r="AP332" s="602">
        <v>3.8900519999999879</v>
      </c>
    </row>
    <row r="333" spans="1:42">
      <c r="A333" s="384"/>
      <c r="B333" s="92"/>
      <c r="C333" s="372" t="s">
        <v>463</v>
      </c>
      <c r="D333" s="391"/>
      <c r="E333" s="391"/>
      <c r="F333" s="391"/>
      <c r="G333" s="368"/>
      <c r="H333" s="368"/>
      <c r="I333" s="368"/>
      <c r="J333" s="368"/>
      <c r="K333" s="368"/>
      <c r="L333" s="368"/>
      <c r="M333" s="368"/>
      <c r="N333" s="368"/>
      <c r="O333" s="368"/>
      <c r="P333" s="368"/>
      <c r="Q333" s="368"/>
      <c r="R333" s="368"/>
      <c r="S333" s="368"/>
      <c r="T333" s="368"/>
      <c r="U333" s="368"/>
      <c r="V333" s="368"/>
      <c r="W333" s="368"/>
      <c r="X333" s="368"/>
      <c r="Y333" s="368"/>
      <c r="Z333" s="368"/>
      <c r="AA333" s="368"/>
      <c r="AB333" s="368"/>
      <c r="AC333" s="368"/>
      <c r="AD333" s="368"/>
      <c r="AE333" s="368"/>
      <c r="AF333" s="368"/>
      <c r="AG333" s="368"/>
      <c r="AH333" s="368"/>
      <c r="AI333" s="368"/>
      <c r="AJ333" s="368"/>
      <c r="AK333" s="368"/>
      <c r="AL333" s="368"/>
      <c r="AM333" s="368"/>
      <c r="AN333" s="368"/>
      <c r="AO333" s="368"/>
      <c r="AP333" s="368"/>
    </row>
    <row r="334" spans="1:42">
      <c r="A334" s="384"/>
      <c r="B334" s="92"/>
      <c r="C334" s="357"/>
      <c r="D334" s="391"/>
      <c r="E334" s="391"/>
      <c r="F334" s="391"/>
      <c r="G334" s="366"/>
      <c r="H334" s="366"/>
      <c r="I334" s="366"/>
      <c r="J334" s="366"/>
      <c r="K334" s="366"/>
      <c r="L334" s="366"/>
      <c r="M334" s="366"/>
      <c r="N334" s="366"/>
      <c r="O334" s="366"/>
      <c r="P334" s="366"/>
      <c r="Q334" s="366"/>
      <c r="R334" s="366"/>
      <c r="S334" s="366"/>
      <c r="T334" s="366"/>
      <c r="U334" s="366"/>
      <c r="V334" s="366"/>
      <c r="W334" s="366"/>
      <c r="X334" s="366"/>
      <c r="Y334" s="366"/>
      <c r="Z334" s="366"/>
      <c r="AA334" s="366"/>
      <c r="AB334" s="366"/>
      <c r="AC334" s="366"/>
      <c r="AD334" s="366"/>
      <c r="AE334" s="366"/>
      <c r="AF334" s="366"/>
      <c r="AG334" s="366"/>
      <c r="AH334" s="366"/>
      <c r="AI334" s="366"/>
      <c r="AJ334" s="366"/>
      <c r="AK334" s="366"/>
      <c r="AL334" s="366"/>
      <c r="AM334" s="366"/>
      <c r="AN334" s="366"/>
      <c r="AO334" s="366"/>
      <c r="AP334" s="366"/>
    </row>
    <row r="335" spans="1:42">
      <c r="A335" s="384"/>
      <c r="B335" s="92"/>
      <c r="C335" s="252" t="s">
        <v>41</v>
      </c>
      <c r="D335" s="393"/>
      <c r="E335" s="393"/>
      <c r="F335" s="393"/>
      <c r="G335" s="369"/>
      <c r="H335" s="369"/>
      <c r="I335" s="369"/>
      <c r="J335" s="369"/>
      <c r="K335" s="369"/>
      <c r="L335" s="369"/>
      <c r="M335" s="369"/>
      <c r="N335" s="369"/>
      <c r="O335" s="369"/>
      <c r="P335" s="369"/>
      <c r="Q335" s="369"/>
      <c r="R335" s="369"/>
      <c r="S335" s="369"/>
      <c r="T335" s="369"/>
      <c r="U335" s="369"/>
      <c r="V335" s="369"/>
      <c r="W335" s="369"/>
      <c r="X335" s="369"/>
      <c r="Y335" s="369"/>
      <c r="Z335" s="369"/>
      <c r="AA335" s="369"/>
      <c r="AB335" s="369"/>
      <c r="AC335" s="369"/>
      <c r="AD335" s="369"/>
      <c r="AE335" s="369"/>
      <c r="AF335" s="369"/>
      <c r="AG335" s="369"/>
      <c r="AH335" s="369"/>
      <c r="AI335" s="369"/>
      <c r="AJ335" s="369"/>
      <c r="AK335" s="369"/>
      <c r="AL335" s="369"/>
      <c r="AM335" s="369"/>
      <c r="AN335" s="369"/>
      <c r="AO335" s="369"/>
      <c r="AP335" s="369"/>
    </row>
    <row r="336" spans="1:42">
      <c r="A336" s="384"/>
      <c r="B336" s="92"/>
      <c r="C336" s="56" t="s">
        <v>451</v>
      </c>
      <c r="D336" s="389">
        <v>0</v>
      </c>
      <c r="E336" s="389">
        <v>0</v>
      </c>
      <c r="F336" s="389">
        <v>0</v>
      </c>
      <c r="G336" s="363">
        <v>0</v>
      </c>
      <c r="H336" s="363">
        <v>0</v>
      </c>
      <c r="I336" s="363">
        <v>0</v>
      </c>
      <c r="J336" s="363">
        <v>0</v>
      </c>
      <c r="K336" s="363">
        <v>1.4895176699999999</v>
      </c>
      <c r="L336" s="363">
        <v>0</v>
      </c>
      <c r="M336" s="363">
        <v>0</v>
      </c>
      <c r="N336" s="363">
        <v>0</v>
      </c>
      <c r="O336" s="363">
        <v>0</v>
      </c>
      <c r="P336" s="363">
        <v>0</v>
      </c>
      <c r="Q336" s="363">
        <v>0</v>
      </c>
      <c r="R336" s="363">
        <v>0</v>
      </c>
      <c r="S336" s="363">
        <v>0</v>
      </c>
      <c r="T336" s="363">
        <v>0</v>
      </c>
      <c r="U336" s="363">
        <v>0</v>
      </c>
      <c r="V336" s="363">
        <v>0</v>
      </c>
      <c r="W336" s="363">
        <v>0</v>
      </c>
      <c r="X336" s="363">
        <v>0</v>
      </c>
      <c r="Y336" s="363">
        <v>0</v>
      </c>
      <c r="Z336" s="363">
        <v>0</v>
      </c>
      <c r="AA336" s="363">
        <v>0</v>
      </c>
      <c r="AB336" s="363">
        <v>0</v>
      </c>
      <c r="AC336" s="363">
        <v>0</v>
      </c>
      <c r="AD336" s="363">
        <v>0</v>
      </c>
      <c r="AE336" s="363">
        <v>0</v>
      </c>
      <c r="AF336" s="363">
        <v>0</v>
      </c>
      <c r="AG336" s="363">
        <v>0</v>
      </c>
      <c r="AH336" s="363">
        <v>0</v>
      </c>
      <c r="AI336" s="363">
        <v>0</v>
      </c>
      <c r="AJ336" s="363">
        <v>0</v>
      </c>
      <c r="AK336" s="363">
        <v>0</v>
      </c>
      <c r="AL336" s="363">
        <v>0</v>
      </c>
      <c r="AM336" s="363">
        <v>0</v>
      </c>
      <c r="AN336" s="363">
        <v>0</v>
      </c>
      <c r="AO336" s="363">
        <v>0</v>
      </c>
      <c r="AP336" s="363">
        <v>0</v>
      </c>
    </row>
    <row r="337" spans="1:42">
      <c r="A337" s="384"/>
      <c r="B337" s="92"/>
      <c r="C337" s="56" t="s">
        <v>452</v>
      </c>
      <c r="D337" s="389">
        <v>0</v>
      </c>
      <c r="E337" s="389">
        <v>0</v>
      </c>
      <c r="F337" s="389">
        <v>0</v>
      </c>
      <c r="G337" s="363">
        <v>0</v>
      </c>
      <c r="H337" s="363">
        <v>0</v>
      </c>
      <c r="I337" s="363">
        <v>0</v>
      </c>
      <c r="J337" s="363">
        <v>0</v>
      </c>
      <c r="K337" s="363">
        <v>0</v>
      </c>
      <c r="L337" s="363">
        <v>0</v>
      </c>
      <c r="M337" s="363">
        <v>0</v>
      </c>
      <c r="N337" s="363">
        <v>0</v>
      </c>
      <c r="O337" s="363">
        <v>0</v>
      </c>
      <c r="P337" s="363">
        <v>0</v>
      </c>
      <c r="Q337" s="363">
        <v>0</v>
      </c>
      <c r="R337" s="363">
        <v>0</v>
      </c>
      <c r="S337" s="363">
        <v>0</v>
      </c>
      <c r="T337" s="363">
        <v>0</v>
      </c>
      <c r="U337" s="363">
        <v>0</v>
      </c>
      <c r="V337" s="363">
        <v>0</v>
      </c>
      <c r="W337" s="363">
        <v>0</v>
      </c>
      <c r="X337" s="363">
        <v>0</v>
      </c>
      <c r="Y337" s="363">
        <v>0</v>
      </c>
      <c r="Z337" s="363">
        <v>0</v>
      </c>
      <c r="AA337" s="363">
        <v>0</v>
      </c>
      <c r="AB337" s="363">
        <v>0</v>
      </c>
      <c r="AC337" s="363">
        <v>0</v>
      </c>
      <c r="AD337" s="363">
        <v>0</v>
      </c>
      <c r="AE337" s="363">
        <v>0</v>
      </c>
      <c r="AF337" s="363">
        <v>0</v>
      </c>
      <c r="AG337" s="363">
        <v>0</v>
      </c>
      <c r="AH337" s="363">
        <v>0</v>
      </c>
      <c r="AI337" s="363">
        <v>0</v>
      </c>
      <c r="AJ337" s="363">
        <v>0</v>
      </c>
      <c r="AK337" s="363">
        <v>0</v>
      </c>
      <c r="AL337" s="363">
        <v>0</v>
      </c>
      <c r="AM337" s="363">
        <v>0</v>
      </c>
      <c r="AN337" s="363">
        <v>0</v>
      </c>
      <c r="AO337" s="363">
        <v>0</v>
      </c>
      <c r="AP337" s="363">
        <v>0</v>
      </c>
    </row>
    <row r="338" spans="1:42">
      <c r="A338" s="384"/>
      <c r="B338" s="92"/>
      <c r="C338" s="31" t="s">
        <v>369</v>
      </c>
      <c r="D338" s="390">
        <v>0</v>
      </c>
      <c r="E338" s="390">
        <v>0</v>
      </c>
      <c r="F338" s="390">
        <v>277.12171489999997</v>
      </c>
      <c r="G338" s="363">
        <v>235.34979385</v>
      </c>
      <c r="H338" s="363">
        <v>228.87841766000008</v>
      </c>
      <c r="I338" s="363">
        <v>263.44880890000007</v>
      </c>
      <c r="J338" s="363">
        <v>295.25157633999999</v>
      </c>
      <c r="K338" s="363">
        <v>247.68092285000006</v>
      </c>
      <c r="L338" s="363">
        <v>125.18956207000001</v>
      </c>
      <c r="M338" s="363">
        <v>135.88353406000002</v>
      </c>
      <c r="N338" s="363">
        <v>151.2946748</v>
      </c>
      <c r="O338" s="363">
        <v>125.22285474000002</v>
      </c>
      <c r="P338" s="363">
        <v>110.70148</v>
      </c>
      <c r="Q338" s="363">
        <v>126.62569990999999</v>
      </c>
      <c r="R338" s="363">
        <v>138.34650559000002</v>
      </c>
      <c r="S338" s="363">
        <v>130.04879564000001</v>
      </c>
      <c r="T338" s="363">
        <v>130.53264284000002</v>
      </c>
      <c r="U338" s="363">
        <v>142.6960449</v>
      </c>
      <c r="V338" s="363">
        <v>147.75913592000001</v>
      </c>
      <c r="W338" s="363">
        <v>144.50645673</v>
      </c>
      <c r="X338" s="363">
        <v>150.89691584000002</v>
      </c>
      <c r="Y338" s="363">
        <v>155.58365353000005</v>
      </c>
      <c r="Z338" s="363">
        <v>165.97537290000002</v>
      </c>
      <c r="AA338" s="363">
        <v>151.03708</v>
      </c>
      <c r="AB338" s="363">
        <v>148.95358999999999</v>
      </c>
      <c r="AC338" s="363">
        <v>159.9665</v>
      </c>
      <c r="AD338" s="363">
        <v>158.05699999999999</v>
      </c>
      <c r="AE338" s="363">
        <v>134.66732177</v>
      </c>
      <c r="AF338" s="363">
        <v>154.37672499999999</v>
      </c>
      <c r="AG338" s="363">
        <v>130</v>
      </c>
      <c r="AH338" s="363">
        <v>136.43312599999999</v>
      </c>
      <c r="AI338" s="363">
        <v>119.958108</v>
      </c>
      <c r="AJ338" s="363">
        <v>75.603897000000003</v>
      </c>
      <c r="AK338" s="363">
        <v>81.8065</v>
      </c>
      <c r="AL338" s="363">
        <v>85.756716999999995</v>
      </c>
      <c r="AM338" s="363">
        <v>85.387716999999995</v>
      </c>
      <c r="AN338" s="363">
        <v>83.515112000000002</v>
      </c>
      <c r="AO338" s="363">
        <v>95.455381000000003</v>
      </c>
      <c r="AP338" s="363">
        <v>100.034488</v>
      </c>
    </row>
    <row r="339" spans="1:42">
      <c r="A339" s="384"/>
      <c r="B339" s="92"/>
      <c r="C339" s="589" t="s">
        <v>453</v>
      </c>
      <c r="D339" s="603">
        <v>0</v>
      </c>
      <c r="E339" s="603">
        <v>0</v>
      </c>
      <c r="F339" s="603">
        <v>277.12171489999997</v>
      </c>
      <c r="G339" s="604">
        <v>235.34979385</v>
      </c>
      <c r="H339" s="604">
        <v>228.87841766000008</v>
      </c>
      <c r="I339" s="604">
        <v>263.44880890000007</v>
      </c>
      <c r="J339" s="604">
        <v>295.25157633999999</v>
      </c>
      <c r="K339" s="604">
        <v>249.17044052000006</v>
      </c>
      <c r="L339" s="604">
        <v>125.18956207000001</v>
      </c>
      <c r="M339" s="604">
        <v>135.88353406000002</v>
      </c>
      <c r="N339" s="604">
        <v>151.2946748</v>
      </c>
      <c r="O339" s="604">
        <v>125.22285474000002</v>
      </c>
      <c r="P339" s="604">
        <v>110.70148</v>
      </c>
      <c r="Q339" s="604">
        <v>126.62569990999999</v>
      </c>
      <c r="R339" s="604">
        <v>138.34650559000002</v>
      </c>
      <c r="S339" s="604">
        <v>130.04879564000001</v>
      </c>
      <c r="T339" s="604">
        <v>130.53264284000002</v>
      </c>
      <c r="U339" s="604">
        <v>142.6960449</v>
      </c>
      <c r="V339" s="604">
        <v>147.75913592000001</v>
      </c>
      <c r="W339" s="604">
        <v>144.50645673</v>
      </c>
      <c r="X339" s="604">
        <v>150.89691584000002</v>
      </c>
      <c r="Y339" s="604">
        <v>155.58365353000005</v>
      </c>
      <c r="Z339" s="604">
        <v>165.97537290000002</v>
      </c>
      <c r="AA339" s="604">
        <v>151.03708</v>
      </c>
      <c r="AB339" s="604">
        <v>148.95358999999999</v>
      </c>
      <c r="AC339" s="604">
        <v>159.9665</v>
      </c>
      <c r="AD339" s="604">
        <v>158.05699999999999</v>
      </c>
      <c r="AE339" s="604">
        <v>134.66732177</v>
      </c>
      <c r="AF339" s="604">
        <v>154.37672499999999</v>
      </c>
      <c r="AG339" s="604">
        <v>130</v>
      </c>
      <c r="AH339" s="604">
        <v>136.43312599999999</v>
      </c>
      <c r="AI339" s="604">
        <v>119.958108</v>
      </c>
      <c r="AJ339" s="604">
        <v>75.603897000000003</v>
      </c>
      <c r="AK339" s="604">
        <v>81.8065</v>
      </c>
      <c r="AL339" s="604">
        <v>85.756716999999995</v>
      </c>
      <c r="AM339" s="604">
        <v>85.387716999999995</v>
      </c>
      <c r="AN339" s="604">
        <v>83.515112000000002</v>
      </c>
      <c r="AO339" s="604">
        <v>95.455381000000003</v>
      </c>
      <c r="AP339" s="604">
        <v>100.034488</v>
      </c>
    </row>
    <row r="340" spans="1:42">
      <c r="A340" s="384"/>
      <c r="B340" s="92"/>
      <c r="C340" s="25"/>
      <c r="D340" s="393"/>
      <c r="E340" s="393"/>
      <c r="F340" s="393"/>
      <c r="G340" s="369">
        <v>0</v>
      </c>
      <c r="H340" s="369"/>
      <c r="I340" s="369"/>
      <c r="J340" s="369"/>
      <c r="K340" s="369">
        <v>0</v>
      </c>
      <c r="L340" s="369"/>
      <c r="M340" s="369"/>
      <c r="N340" s="369"/>
      <c r="O340" s="369">
        <v>0</v>
      </c>
      <c r="P340" s="369"/>
      <c r="Q340" s="369"/>
      <c r="R340" s="369"/>
      <c r="S340" s="369">
        <v>0</v>
      </c>
      <c r="T340" s="369"/>
      <c r="U340" s="369"/>
      <c r="V340" s="369"/>
      <c r="W340" s="369"/>
      <c r="X340" s="369"/>
      <c r="Y340" s="369"/>
      <c r="Z340" s="369"/>
      <c r="AA340" s="369"/>
      <c r="AB340" s="369"/>
      <c r="AC340" s="369"/>
      <c r="AD340" s="369"/>
      <c r="AE340" s="369"/>
      <c r="AF340" s="369"/>
      <c r="AG340" s="369"/>
      <c r="AH340" s="369"/>
      <c r="AI340" s="369"/>
      <c r="AJ340" s="369"/>
      <c r="AK340" s="369"/>
      <c r="AL340" s="369"/>
      <c r="AM340" s="369"/>
      <c r="AN340" s="369"/>
      <c r="AO340" s="369"/>
      <c r="AP340" s="369"/>
    </row>
    <row r="341" spans="1:42">
      <c r="A341" s="384"/>
      <c r="B341" s="92"/>
      <c r="C341" s="56" t="s">
        <v>239</v>
      </c>
      <c r="D341" s="389">
        <v>0</v>
      </c>
      <c r="E341" s="389">
        <v>0</v>
      </c>
      <c r="F341" s="389">
        <v>0</v>
      </c>
      <c r="G341" s="363">
        <v>0</v>
      </c>
      <c r="H341" s="363">
        <v>0</v>
      </c>
      <c r="I341" s="363">
        <v>0</v>
      </c>
      <c r="J341" s="363">
        <v>0</v>
      </c>
      <c r="K341" s="363">
        <v>0</v>
      </c>
      <c r="L341" s="363">
        <v>0</v>
      </c>
      <c r="M341" s="363">
        <v>0</v>
      </c>
      <c r="N341" s="363">
        <v>0</v>
      </c>
      <c r="O341" s="363">
        <v>0</v>
      </c>
      <c r="P341" s="363">
        <v>0</v>
      </c>
      <c r="Q341" s="363">
        <v>0</v>
      </c>
      <c r="R341" s="363">
        <v>0</v>
      </c>
      <c r="S341" s="363">
        <v>0</v>
      </c>
      <c r="T341" s="363">
        <v>0</v>
      </c>
      <c r="U341" s="363">
        <v>0</v>
      </c>
      <c r="V341" s="363">
        <v>0</v>
      </c>
      <c r="W341" s="363">
        <v>0</v>
      </c>
      <c r="X341" s="363">
        <v>0</v>
      </c>
      <c r="Y341" s="363">
        <v>0</v>
      </c>
      <c r="Z341" s="363">
        <v>0</v>
      </c>
      <c r="AA341" s="363">
        <v>0</v>
      </c>
      <c r="AB341" s="363">
        <v>0</v>
      </c>
      <c r="AC341" s="363">
        <v>0</v>
      </c>
      <c r="AD341" s="363">
        <v>0</v>
      </c>
      <c r="AE341" s="363">
        <v>0</v>
      </c>
      <c r="AF341" s="363">
        <v>0</v>
      </c>
      <c r="AG341" s="363">
        <v>0</v>
      </c>
      <c r="AH341" s="363">
        <v>0</v>
      </c>
      <c r="AI341" s="363">
        <v>0</v>
      </c>
      <c r="AJ341" s="363">
        <v>0</v>
      </c>
      <c r="AK341" s="363">
        <v>0</v>
      </c>
      <c r="AL341" s="363">
        <v>0</v>
      </c>
      <c r="AM341" s="363">
        <v>0</v>
      </c>
      <c r="AN341" s="363">
        <v>0</v>
      </c>
      <c r="AO341" s="363">
        <v>0</v>
      </c>
      <c r="AP341" s="363">
        <v>0</v>
      </c>
    </row>
    <row r="342" spans="1:42">
      <c r="A342" s="384"/>
      <c r="B342" s="92"/>
      <c r="C342" s="335" t="s">
        <v>454</v>
      </c>
      <c r="D342" s="389">
        <v>0</v>
      </c>
      <c r="E342" s="389">
        <v>0</v>
      </c>
      <c r="F342" s="389">
        <v>277.12171489999997</v>
      </c>
      <c r="G342" s="365">
        <v>235.34979385</v>
      </c>
      <c r="H342" s="365">
        <v>228.87841766000008</v>
      </c>
      <c r="I342" s="365">
        <v>263.44880890000007</v>
      </c>
      <c r="J342" s="365">
        <v>295.25157633999993</v>
      </c>
      <c r="K342" s="365">
        <v>249.17044052000006</v>
      </c>
      <c r="L342" s="365">
        <v>125.18956207000001</v>
      </c>
      <c r="M342" s="365">
        <v>135.88353406000002</v>
      </c>
      <c r="N342" s="365">
        <v>151.2946748</v>
      </c>
      <c r="O342" s="365">
        <v>125.22285473999997</v>
      </c>
      <c r="P342" s="365">
        <v>110.7015</v>
      </c>
      <c r="Q342" s="365">
        <v>126.62569991000001</v>
      </c>
      <c r="R342" s="365">
        <v>138.34650558999999</v>
      </c>
      <c r="S342" s="365">
        <v>130.04879563999998</v>
      </c>
      <c r="T342" s="365">
        <v>130.53264283999999</v>
      </c>
      <c r="U342" s="365">
        <v>142.6960449</v>
      </c>
      <c r="V342" s="365">
        <v>147.75913591999998</v>
      </c>
      <c r="W342" s="365">
        <v>144.50645672999997</v>
      </c>
      <c r="X342" s="365">
        <v>150.89691584000005</v>
      </c>
      <c r="Y342" s="365">
        <v>155.58365352999999</v>
      </c>
      <c r="Z342" s="365">
        <v>165.9753729</v>
      </c>
      <c r="AA342" s="365">
        <v>151.03710000000001</v>
      </c>
      <c r="AB342" s="365">
        <v>148.95359999999999</v>
      </c>
      <c r="AC342" s="365">
        <v>159.9665</v>
      </c>
      <c r="AD342" s="365">
        <v>158.05699999999999</v>
      </c>
      <c r="AE342" s="365">
        <v>71.530427000000003</v>
      </c>
      <c r="AF342" s="365">
        <v>154.37672499999999</v>
      </c>
      <c r="AG342" s="365">
        <v>130</v>
      </c>
      <c r="AH342" s="365">
        <v>136.43312599999999</v>
      </c>
      <c r="AI342" s="365">
        <v>119.958108</v>
      </c>
      <c r="AJ342" s="365">
        <v>75.603894999999994</v>
      </c>
      <c r="AK342" s="365">
        <v>81.8065</v>
      </c>
      <c r="AL342" s="365">
        <v>85.756716999999995</v>
      </c>
      <c r="AM342" s="365">
        <v>85.387715</v>
      </c>
      <c r="AN342" s="365">
        <v>83.515107999999998</v>
      </c>
      <c r="AO342" s="365">
        <v>95.455382999999998</v>
      </c>
      <c r="AP342" s="365">
        <v>100.03448400000001</v>
      </c>
    </row>
    <row r="343" spans="1:42">
      <c r="A343" s="384"/>
      <c r="B343" s="92"/>
      <c r="C343" s="61" t="s">
        <v>455</v>
      </c>
      <c r="D343" s="603">
        <v>0</v>
      </c>
      <c r="E343" s="603">
        <v>0</v>
      </c>
      <c r="F343" s="603">
        <v>277.12171489999997</v>
      </c>
      <c r="G343" s="604">
        <v>235.34979385</v>
      </c>
      <c r="H343" s="604">
        <v>228.87841766000008</v>
      </c>
      <c r="I343" s="604">
        <v>263.44880890000007</v>
      </c>
      <c r="J343" s="604">
        <v>295.25157633999993</v>
      </c>
      <c r="K343" s="604">
        <v>249.17044052000006</v>
      </c>
      <c r="L343" s="604">
        <v>125.18956207000001</v>
      </c>
      <c r="M343" s="604">
        <v>135.88353406000002</v>
      </c>
      <c r="N343" s="604">
        <v>151.2946748</v>
      </c>
      <c r="O343" s="604">
        <v>125.22285473999997</v>
      </c>
      <c r="P343" s="604">
        <v>110.7015</v>
      </c>
      <c r="Q343" s="604">
        <v>126.62569991000001</v>
      </c>
      <c r="R343" s="604">
        <v>138.34650558999999</v>
      </c>
      <c r="S343" s="604">
        <v>130.04879563999998</v>
      </c>
      <c r="T343" s="604">
        <v>130.53264283999999</v>
      </c>
      <c r="U343" s="604">
        <v>142.6960449</v>
      </c>
      <c r="V343" s="604">
        <v>147.75913591999998</v>
      </c>
      <c r="W343" s="604">
        <v>144.50645672999997</v>
      </c>
      <c r="X343" s="604">
        <v>150.89691584000005</v>
      </c>
      <c r="Y343" s="604">
        <v>155.58365352999999</v>
      </c>
      <c r="Z343" s="604">
        <v>165.9753729</v>
      </c>
      <c r="AA343" s="604">
        <v>151.03710000000001</v>
      </c>
      <c r="AB343" s="604">
        <v>148.95359999999999</v>
      </c>
      <c r="AC343" s="604">
        <v>159.9665</v>
      </c>
      <c r="AD343" s="604">
        <v>158.05699999999999</v>
      </c>
      <c r="AE343" s="604">
        <v>71.530427000000003</v>
      </c>
      <c r="AF343" s="604">
        <v>154.37672499999999</v>
      </c>
      <c r="AG343" s="604">
        <v>130</v>
      </c>
      <c r="AH343" s="604">
        <v>136.43312599999999</v>
      </c>
      <c r="AI343" s="604">
        <v>119.958108</v>
      </c>
      <c r="AJ343" s="604">
        <v>75.603894999999994</v>
      </c>
      <c r="AK343" s="604">
        <v>81.8065</v>
      </c>
      <c r="AL343" s="604">
        <v>85.756716999999995</v>
      </c>
      <c r="AM343" s="604">
        <v>85.387715</v>
      </c>
      <c r="AN343" s="604">
        <v>83.515107999999998</v>
      </c>
      <c r="AO343" s="604">
        <v>95.455382999999998</v>
      </c>
      <c r="AP343" s="604">
        <v>100.03448400000001</v>
      </c>
    </row>
    <row r="344" spans="1:42">
      <c r="A344" s="384"/>
      <c r="B344" s="92"/>
      <c r="C344" s="349"/>
      <c r="Y344" s="349"/>
      <c r="Z344" s="349"/>
      <c r="AA344" s="350"/>
    </row>
    <row r="345" spans="1:42">
      <c r="A345" s="384"/>
      <c r="B345" s="92"/>
      <c r="C345" s="350"/>
      <c r="Y345" s="350"/>
      <c r="Z345" s="350"/>
      <c r="AA345" s="350"/>
    </row>
    <row r="346" spans="1:42" s="92" customFormat="1">
      <c r="A346" s="384"/>
      <c r="C346" s="394" t="s">
        <v>464</v>
      </c>
      <c r="D346" s="387" t="s">
        <v>474</v>
      </c>
      <c r="E346" s="387" t="s">
        <v>475</v>
      </c>
      <c r="F346" s="387" t="s">
        <v>476</v>
      </c>
      <c r="G346" s="487" t="s">
        <v>948</v>
      </c>
      <c r="H346" s="487" t="s">
        <v>474</v>
      </c>
      <c r="I346" s="487" t="s">
        <v>475</v>
      </c>
      <c r="J346" s="487" t="s">
        <v>476</v>
      </c>
      <c r="K346" s="487" t="s">
        <v>477</v>
      </c>
      <c r="L346" s="487" t="s">
        <v>478</v>
      </c>
      <c r="M346" s="487" t="s">
        <v>479</v>
      </c>
      <c r="N346" s="487" t="s">
        <v>480</v>
      </c>
      <c r="O346" s="487" t="s">
        <v>481</v>
      </c>
      <c r="P346" s="487" t="s">
        <v>482</v>
      </c>
      <c r="Q346" s="487" t="s">
        <v>483</v>
      </c>
      <c r="R346" s="487" t="s">
        <v>484</v>
      </c>
      <c r="S346" s="487" t="s">
        <v>485</v>
      </c>
      <c r="T346" s="487" t="s">
        <v>486</v>
      </c>
      <c r="U346" s="487" t="s">
        <v>487</v>
      </c>
      <c r="V346" s="487" t="s">
        <v>488</v>
      </c>
      <c r="W346" s="487" t="s">
        <v>489</v>
      </c>
      <c r="X346" s="487" t="s">
        <v>510</v>
      </c>
      <c r="Y346" s="487" t="s">
        <v>511</v>
      </c>
      <c r="Z346" s="487" t="s">
        <v>512</v>
      </c>
      <c r="AA346" s="487" t="s">
        <v>513</v>
      </c>
      <c r="AB346" s="487" t="s">
        <v>514</v>
      </c>
      <c r="AC346" s="487" t="s">
        <v>515</v>
      </c>
      <c r="AD346" s="487" t="s">
        <v>516</v>
      </c>
      <c r="AE346" s="487" t="s">
        <v>517</v>
      </c>
      <c r="AF346" s="487" t="s">
        <v>518</v>
      </c>
      <c r="AG346" s="487" t="s">
        <v>519</v>
      </c>
      <c r="AH346" s="487" t="s">
        <v>520</v>
      </c>
      <c r="AI346" s="487" t="s">
        <v>521</v>
      </c>
      <c r="AJ346" s="487" t="s">
        <v>522</v>
      </c>
      <c r="AK346" s="487" t="s">
        <v>523</v>
      </c>
      <c r="AL346" s="487" t="s">
        <v>524</v>
      </c>
      <c r="AM346" s="487" t="s">
        <v>525</v>
      </c>
      <c r="AN346" s="487" t="s">
        <v>526</v>
      </c>
      <c r="AO346" s="487" t="s">
        <v>527</v>
      </c>
      <c r="AP346" s="487" t="s">
        <v>528</v>
      </c>
    </row>
    <row r="347" spans="1:42">
      <c r="A347" s="384"/>
      <c r="B347" s="92"/>
      <c r="C347" s="252" t="s">
        <v>445</v>
      </c>
      <c r="D347" s="388"/>
      <c r="E347" s="388"/>
      <c r="F347" s="388"/>
      <c r="G347" s="361"/>
      <c r="H347" s="361"/>
      <c r="I347" s="361"/>
      <c r="J347" s="361"/>
      <c r="K347" s="361"/>
      <c r="L347" s="361"/>
      <c r="M347" s="361"/>
      <c r="N347" s="361"/>
      <c r="O347" s="361"/>
      <c r="P347" s="361"/>
      <c r="Q347" s="361"/>
      <c r="R347" s="361"/>
      <c r="S347" s="361"/>
      <c r="T347" s="361"/>
      <c r="U347" s="361"/>
      <c r="V347" s="361"/>
      <c r="W347" s="361"/>
      <c r="X347" s="361"/>
      <c r="Y347" s="361"/>
      <c r="Z347" s="361"/>
      <c r="AA347" s="361"/>
      <c r="AB347" s="361"/>
      <c r="AC347" s="361"/>
      <c r="AD347" s="361"/>
      <c r="AE347" s="361"/>
      <c r="AF347" s="361"/>
      <c r="AG347" s="361"/>
      <c r="AH347" s="361"/>
      <c r="AI347" s="361"/>
      <c r="AJ347" s="361"/>
      <c r="AK347" s="361"/>
      <c r="AL347" s="361"/>
      <c r="AM347" s="361"/>
      <c r="AN347" s="361"/>
      <c r="AO347" s="361"/>
      <c r="AP347" s="361"/>
    </row>
    <row r="348" spans="1:42">
      <c r="A348" s="384"/>
      <c r="B348" s="92"/>
      <c r="C348" s="29" t="s">
        <v>313</v>
      </c>
      <c r="D348" s="389">
        <v>0</v>
      </c>
      <c r="E348" s="389">
        <v>1.4455936</v>
      </c>
      <c r="F348" s="389">
        <v>-0.42747626000000016</v>
      </c>
      <c r="G348" s="362">
        <v>-1.0181173399999999</v>
      </c>
      <c r="H348" s="362">
        <v>-1.1294569300000004</v>
      </c>
      <c r="I348" s="362">
        <v>-1.0651775099999998</v>
      </c>
      <c r="J348" s="362">
        <v>-0.99484395999999986</v>
      </c>
      <c r="K348" s="362">
        <v>-1.1667103400000003</v>
      </c>
      <c r="L348" s="362">
        <v>-1.0470510900000001</v>
      </c>
      <c r="M348" s="362">
        <v>-0.92364104000000014</v>
      </c>
      <c r="N348" s="362">
        <v>-1.0071001299999998</v>
      </c>
      <c r="O348" s="362">
        <v>-1.0591574100000003</v>
      </c>
      <c r="P348" s="362">
        <v>-0.58200212000000029</v>
      </c>
      <c r="Q348" s="362">
        <v>-0.57928103999999991</v>
      </c>
      <c r="R348" s="362">
        <v>-0.54077512999999999</v>
      </c>
      <c r="S348" s="362">
        <v>-0.53970171</v>
      </c>
      <c r="T348" s="362">
        <v>-0.94213106999999963</v>
      </c>
      <c r="U348" s="362">
        <v>-0.63602508000000024</v>
      </c>
      <c r="V348" s="362">
        <v>-0.47531331999999993</v>
      </c>
      <c r="W348" s="362">
        <v>-0.73763028000000008</v>
      </c>
      <c r="X348" s="362">
        <v>-0.41930142999999997</v>
      </c>
      <c r="Y348" s="362">
        <v>-0.59828438000000006</v>
      </c>
      <c r="Z348" s="362">
        <v>-0.36735058999999992</v>
      </c>
      <c r="AA348" s="362">
        <v>-0.60531000000000001</v>
      </c>
      <c r="AB348" s="362">
        <v>-0.41960999999999982</v>
      </c>
      <c r="AC348" s="362">
        <v>-0.46210000000000018</v>
      </c>
      <c r="AD348" s="362">
        <v>-0.47861575999999995</v>
      </c>
      <c r="AE348" s="362">
        <v>-0.65938423999999995</v>
      </c>
      <c r="AF348" s="362">
        <v>-0.84099999999999997</v>
      </c>
      <c r="AG348" s="362">
        <v>-0.10699999999999998</v>
      </c>
      <c r="AH348" s="362">
        <v>-0.35560599999999998</v>
      </c>
      <c r="AI348" s="362">
        <v>-0.53739400000000004</v>
      </c>
      <c r="AJ348" s="362">
        <v>-0.30349700000000002</v>
      </c>
      <c r="AK348" s="362">
        <v>8.0371000000000081E-2</v>
      </c>
      <c r="AL348" s="362">
        <v>-0.39062700000000006</v>
      </c>
      <c r="AM348" s="362">
        <v>-0.38869799999999999</v>
      </c>
      <c r="AN348" s="362">
        <v>-0.81740599999999997</v>
      </c>
      <c r="AO348" s="362">
        <v>-0.33513499999999996</v>
      </c>
      <c r="AP348" s="362">
        <v>-0.53432000000000002</v>
      </c>
    </row>
    <row r="349" spans="1:42">
      <c r="A349" s="384"/>
      <c r="B349" s="92"/>
      <c r="C349" s="29" t="s">
        <v>446</v>
      </c>
      <c r="D349" s="389">
        <v>0</v>
      </c>
      <c r="E349" s="389">
        <v>-109.63597089000001</v>
      </c>
      <c r="F349" s="389">
        <v>55.911714930000009</v>
      </c>
      <c r="G349" s="362">
        <v>53.724255960000001</v>
      </c>
      <c r="H349" s="362">
        <v>42.529634630000032</v>
      </c>
      <c r="I349" s="362">
        <v>37.815029719999984</v>
      </c>
      <c r="J349" s="362">
        <v>58.219363599999994</v>
      </c>
      <c r="K349" s="362">
        <v>56.149148960000005</v>
      </c>
      <c r="L349" s="362">
        <v>42.688611500000036</v>
      </c>
      <c r="M349" s="362">
        <v>38.120259499999975</v>
      </c>
      <c r="N349" s="362">
        <v>54.870582620000015</v>
      </c>
      <c r="O349" s="362">
        <v>51.419240699999996</v>
      </c>
      <c r="P349" s="362">
        <v>30.925192439999989</v>
      </c>
      <c r="Q349" s="362">
        <v>29.291254159999994</v>
      </c>
      <c r="R349" s="362">
        <v>37.422505700000009</v>
      </c>
      <c r="S349" s="362">
        <v>38.340007700000008</v>
      </c>
      <c r="T349" s="362">
        <v>30.43160328999997</v>
      </c>
      <c r="U349" s="362">
        <v>34.380426370000009</v>
      </c>
      <c r="V349" s="362">
        <v>52.125178149999996</v>
      </c>
      <c r="W349" s="362">
        <v>55.871114480000003</v>
      </c>
      <c r="X349" s="362">
        <v>46.030023549999981</v>
      </c>
      <c r="Y349" s="362">
        <v>42.065988680000004</v>
      </c>
      <c r="Z349" s="362">
        <v>50.875795679999996</v>
      </c>
      <c r="AA349" s="362">
        <v>52.215940000000003</v>
      </c>
      <c r="AB349" s="362">
        <v>43.62390000000002</v>
      </c>
      <c r="AC349" s="362">
        <v>39.803569999999993</v>
      </c>
      <c r="AD349" s="362">
        <v>49.478172920000013</v>
      </c>
      <c r="AE349" s="362">
        <v>52.512827079999987</v>
      </c>
      <c r="AF349" s="362">
        <v>44.561000000000007</v>
      </c>
      <c r="AG349" s="362">
        <v>37.695999999999998</v>
      </c>
      <c r="AH349" s="362">
        <v>49.596595000000001</v>
      </c>
      <c r="AI349" s="362">
        <v>52.707405000000001</v>
      </c>
      <c r="AJ349" s="362">
        <v>43.103762999999987</v>
      </c>
      <c r="AK349" s="362">
        <v>38.520274000000001</v>
      </c>
      <c r="AL349" s="362">
        <v>45.308553000000003</v>
      </c>
      <c r="AM349" s="362">
        <v>37.273116999999999</v>
      </c>
      <c r="AN349" s="362">
        <v>32.541196000000014</v>
      </c>
      <c r="AO349" s="362">
        <v>28.900097000000002</v>
      </c>
      <c r="AP349" s="362">
        <v>40.968869999999995</v>
      </c>
    </row>
    <row r="350" spans="1:42">
      <c r="A350" s="384"/>
      <c r="B350" s="92"/>
      <c r="C350" s="29" t="s">
        <v>321</v>
      </c>
      <c r="D350" s="389">
        <v>0</v>
      </c>
      <c r="E350" s="389">
        <v>0</v>
      </c>
      <c r="F350" s="389">
        <v>0</v>
      </c>
      <c r="G350" s="362">
        <v>0</v>
      </c>
      <c r="H350" s="362">
        <v>0</v>
      </c>
      <c r="I350" s="362">
        <v>0</v>
      </c>
      <c r="J350" s="362">
        <v>0</v>
      </c>
      <c r="K350" s="362">
        <v>0</v>
      </c>
      <c r="L350" s="362">
        <v>0</v>
      </c>
      <c r="M350" s="362">
        <v>0</v>
      </c>
      <c r="N350" s="362">
        <v>0</v>
      </c>
      <c r="O350" s="362">
        <v>0</v>
      </c>
      <c r="P350" s="362">
        <v>0</v>
      </c>
      <c r="Q350" s="362">
        <v>0</v>
      </c>
      <c r="R350" s="362">
        <v>0</v>
      </c>
      <c r="S350" s="362">
        <v>0</v>
      </c>
      <c r="T350" s="362">
        <v>0</v>
      </c>
      <c r="U350" s="362">
        <v>-0.246277</v>
      </c>
      <c r="V350" s="362">
        <v>0</v>
      </c>
      <c r="W350" s="362">
        <v>0</v>
      </c>
      <c r="X350" s="362">
        <v>0</v>
      </c>
      <c r="Y350" s="362">
        <v>0</v>
      </c>
      <c r="Z350" s="362">
        <v>0</v>
      </c>
      <c r="AA350" s="362">
        <v>0</v>
      </c>
      <c r="AB350" s="362">
        <v>0</v>
      </c>
      <c r="AC350" s="362">
        <v>0</v>
      </c>
      <c r="AD350" s="362">
        <v>-3.0000000000000001E-3</v>
      </c>
      <c r="AE350" s="362">
        <v>3.0000000000000001E-3</v>
      </c>
      <c r="AF350" s="362">
        <v>0</v>
      </c>
      <c r="AG350" s="362">
        <v>0</v>
      </c>
      <c r="AH350" s="362">
        <v>-3.0000000000000001E-3</v>
      </c>
      <c r="AI350" s="362">
        <v>3.0000000000000001E-3</v>
      </c>
      <c r="AJ350" s="362">
        <v>0</v>
      </c>
      <c r="AK350" s="362">
        <v>0</v>
      </c>
      <c r="AL350" s="362">
        <v>0</v>
      </c>
      <c r="AM350" s="362">
        <v>0</v>
      </c>
      <c r="AN350" s="362">
        <v>0</v>
      </c>
      <c r="AO350" s="362">
        <v>0</v>
      </c>
      <c r="AP350" s="362">
        <v>0</v>
      </c>
    </row>
    <row r="351" spans="1:42">
      <c r="A351" s="384"/>
      <c r="B351" s="92"/>
      <c r="C351" s="52" t="s">
        <v>213</v>
      </c>
      <c r="D351" s="390">
        <v>0</v>
      </c>
      <c r="E351" s="390">
        <v>-102.10717957000003</v>
      </c>
      <c r="F351" s="390">
        <v>50.717899640000034</v>
      </c>
      <c r="G351" s="364">
        <v>51.389279929999994</v>
      </c>
      <c r="H351" s="364">
        <v>51.416566480000029</v>
      </c>
      <c r="I351" s="364">
        <v>41.826728979999999</v>
      </c>
      <c r="J351" s="364">
        <v>50.215296699999996</v>
      </c>
      <c r="K351" s="364">
        <v>51.003513609999999</v>
      </c>
      <c r="L351" s="364">
        <v>81.654760289999984</v>
      </c>
      <c r="M351" s="364">
        <v>44.084753859999992</v>
      </c>
      <c r="N351" s="364">
        <v>47.737702110000001</v>
      </c>
      <c r="O351" s="364">
        <v>47.517777480000007</v>
      </c>
      <c r="P351" s="364">
        <v>33.737687129999998</v>
      </c>
      <c r="Q351" s="364">
        <v>30.677794670000011</v>
      </c>
      <c r="R351" s="364">
        <v>34.447934869999983</v>
      </c>
      <c r="S351" s="364">
        <v>37.950853330000001</v>
      </c>
      <c r="T351" s="364">
        <v>33.452142809999998</v>
      </c>
      <c r="U351" s="364">
        <v>34.587168209999987</v>
      </c>
      <c r="V351" s="364">
        <v>57.343979260000012</v>
      </c>
      <c r="W351" s="364">
        <v>49.066216369999992</v>
      </c>
      <c r="X351" s="364">
        <v>51.105845140000042</v>
      </c>
      <c r="Y351" s="364">
        <v>41.272405299999974</v>
      </c>
      <c r="Z351" s="364">
        <v>48.002806090000007</v>
      </c>
      <c r="AA351" s="364">
        <v>50.954070000000002</v>
      </c>
      <c r="AB351" s="364">
        <v>46.311280000000011</v>
      </c>
      <c r="AC351" s="364">
        <v>38.218069999999983</v>
      </c>
      <c r="AD351" s="364">
        <v>46.612210920000024</v>
      </c>
      <c r="AE351" s="364">
        <v>52.299789079999982</v>
      </c>
      <c r="AF351" s="364">
        <v>47.858000000000004</v>
      </c>
      <c r="AG351" s="364">
        <v>41.781999999999996</v>
      </c>
      <c r="AH351" s="364">
        <v>48.276734000000005</v>
      </c>
      <c r="AI351" s="364">
        <v>53.941265999999999</v>
      </c>
      <c r="AJ351" s="364">
        <v>50.150435999999999</v>
      </c>
      <c r="AK351" s="364">
        <v>39.832184000000012</v>
      </c>
      <c r="AL351" s="364">
        <v>43.566862</v>
      </c>
      <c r="AM351" s="364">
        <v>40.697114999999997</v>
      </c>
      <c r="AN351" s="364">
        <v>36.380849000000012</v>
      </c>
      <c r="AO351" s="364">
        <v>31.289131999999995</v>
      </c>
      <c r="AP351" s="364">
        <v>39.683467</v>
      </c>
    </row>
    <row r="352" spans="1:42">
      <c r="A352" s="384"/>
      <c r="B352" s="92"/>
      <c r="C352" s="252" t="s">
        <v>447</v>
      </c>
      <c r="D352" s="391">
        <v>0</v>
      </c>
      <c r="E352" s="391">
        <v>-6.0831977199999869</v>
      </c>
      <c r="F352" s="391">
        <v>4.7663390299999762</v>
      </c>
      <c r="G352" s="366">
        <v>1.3168586900000108</v>
      </c>
      <c r="H352" s="366">
        <v>-10.01638878</v>
      </c>
      <c r="I352" s="366">
        <v>-5.0768767699999984</v>
      </c>
      <c r="J352" s="366">
        <v>7.0092229399999937</v>
      </c>
      <c r="K352" s="366">
        <v>3.9789250100000046</v>
      </c>
      <c r="L352" s="366">
        <v>-40.013199879999974</v>
      </c>
      <c r="M352" s="366">
        <v>-6.8881354000000101</v>
      </c>
      <c r="N352" s="366">
        <v>6.1257803800000161</v>
      </c>
      <c r="O352" s="366">
        <v>2.8423058099999921</v>
      </c>
      <c r="P352" s="366">
        <v>-3.3944968100000068</v>
      </c>
      <c r="Q352" s="366">
        <v>-1.9658215500000153</v>
      </c>
      <c r="R352" s="366">
        <v>2.4337957000000259</v>
      </c>
      <c r="S352" s="366">
        <v>-0.1505473399999957</v>
      </c>
      <c r="T352" s="366">
        <v>-3.9626705900000161</v>
      </c>
      <c r="U352" s="366">
        <v>-1.0890439199999804</v>
      </c>
      <c r="V352" s="366">
        <v>-5.6941144300000204</v>
      </c>
      <c r="W352" s="366">
        <v>6.0672678300000129</v>
      </c>
      <c r="X352" s="366">
        <v>-5.4951230200000509</v>
      </c>
      <c r="Y352" s="366">
        <v>0.19529900000003408</v>
      </c>
      <c r="Z352" s="366">
        <v>2.505638999999988</v>
      </c>
      <c r="AA352" s="366">
        <v>0.65655999999999892</v>
      </c>
      <c r="AB352" s="366">
        <v>-3.1069899999999961</v>
      </c>
      <c r="AC352" s="366">
        <v>1.1234000000000179</v>
      </c>
      <c r="AD352" s="366">
        <v>2.3843462399999851</v>
      </c>
      <c r="AE352" s="366">
        <v>-0.44334623999999678</v>
      </c>
      <c r="AF352" s="366">
        <v>-4.1380000000000052</v>
      </c>
      <c r="AG352" s="366">
        <v>-4.1929999999999978</v>
      </c>
      <c r="AH352" s="366">
        <v>0.96425499999999431</v>
      </c>
      <c r="AI352" s="366">
        <v>-1.7712549999999965</v>
      </c>
      <c r="AJ352" s="366">
        <v>-7.3501700000000199</v>
      </c>
      <c r="AK352" s="366">
        <v>-1.2315390000000122</v>
      </c>
      <c r="AL352" s="366">
        <v>1.3510640000000009</v>
      </c>
      <c r="AM352" s="366">
        <v>-3.8126959999999954</v>
      </c>
      <c r="AN352" s="366">
        <v>-4.6570589999999896</v>
      </c>
      <c r="AO352" s="366">
        <v>-2.7241700000000009</v>
      </c>
      <c r="AP352" s="366">
        <v>0.75108300000000128</v>
      </c>
    </row>
    <row r="353" spans="1:42">
      <c r="A353" s="384"/>
      <c r="B353" s="92"/>
      <c r="C353" s="158" t="s">
        <v>448</v>
      </c>
      <c r="D353" s="390">
        <v>0</v>
      </c>
      <c r="E353" s="390">
        <v>0</v>
      </c>
      <c r="F353" s="390">
        <v>0</v>
      </c>
      <c r="G353" s="364">
        <v>0</v>
      </c>
      <c r="H353" s="364">
        <v>0</v>
      </c>
      <c r="I353" s="364">
        <v>0</v>
      </c>
      <c r="J353" s="364">
        <v>0</v>
      </c>
      <c r="K353" s="364">
        <v>0</v>
      </c>
      <c r="L353" s="364">
        <v>0</v>
      </c>
      <c r="M353" s="364">
        <v>0</v>
      </c>
      <c r="N353" s="364">
        <v>0</v>
      </c>
      <c r="O353" s="364">
        <v>0</v>
      </c>
      <c r="P353" s="364">
        <v>0</v>
      </c>
      <c r="Q353" s="364">
        <v>0</v>
      </c>
      <c r="R353" s="364">
        <v>0</v>
      </c>
      <c r="S353" s="364">
        <v>0</v>
      </c>
      <c r="T353" s="364">
        <v>0</v>
      </c>
      <c r="U353" s="364">
        <v>0</v>
      </c>
      <c r="V353" s="364">
        <v>0</v>
      </c>
      <c r="W353" s="364">
        <v>0</v>
      </c>
      <c r="X353" s="364">
        <v>0</v>
      </c>
      <c r="Y353" s="364">
        <v>0</v>
      </c>
      <c r="Z353" s="364">
        <v>0</v>
      </c>
      <c r="AA353" s="364">
        <v>0</v>
      </c>
      <c r="AB353" s="364">
        <v>0</v>
      </c>
      <c r="AC353" s="364">
        <v>0</v>
      </c>
      <c r="AD353" s="364">
        <v>0</v>
      </c>
      <c r="AE353" s="364">
        <v>0</v>
      </c>
      <c r="AF353" s="364">
        <v>0</v>
      </c>
      <c r="AG353" s="364">
        <v>0</v>
      </c>
      <c r="AH353" s="364">
        <v>0</v>
      </c>
      <c r="AI353" s="364">
        <v>0</v>
      </c>
      <c r="AJ353" s="364">
        <v>0</v>
      </c>
      <c r="AK353" s="364">
        <v>0</v>
      </c>
      <c r="AL353" s="364">
        <v>0</v>
      </c>
      <c r="AM353" s="364">
        <v>0</v>
      </c>
      <c r="AN353" s="364">
        <v>0</v>
      </c>
      <c r="AO353" s="364">
        <v>0</v>
      </c>
      <c r="AP353" s="364">
        <v>0</v>
      </c>
    </row>
    <row r="354" spans="1:42">
      <c r="A354" s="384"/>
      <c r="B354" s="92"/>
      <c r="C354" s="359" t="s">
        <v>326</v>
      </c>
      <c r="D354" s="391">
        <v>0</v>
      </c>
      <c r="E354" s="391">
        <v>-6.0831977199999869</v>
      </c>
      <c r="F354" s="391">
        <v>4.7663390299999762</v>
      </c>
      <c r="G354" s="366">
        <v>1.3168586900000108</v>
      </c>
      <c r="H354" s="366">
        <v>-10.01638878</v>
      </c>
      <c r="I354" s="366">
        <v>-5.0768767699999984</v>
      </c>
      <c r="J354" s="366">
        <v>7.0092229399999937</v>
      </c>
      <c r="K354" s="366">
        <v>3.9789250100000046</v>
      </c>
      <c r="L354" s="366">
        <v>-40.013199879999974</v>
      </c>
      <c r="M354" s="366">
        <v>-6.8881354000000101</v>
      </c>
      <c r="N354" s="366">
        <v>6.1257803800000161</v>
      </c>
      <c r="O354" s="366">
        <v>2.8423058099999921</v>
      </c>
      <c r="P354" s="366">
        <v>-3.3944968100000068</v>
      </c>
      <c r="Q354" s="366">
        <v>-1.9658215500000153</v>
      </c>
      <c r="R354" s="366">
        <v>2.4337957000000259</v>
      </c>
      <c r="S354" s="366">
        <v>-0.1505473399999957</v>
      </c>
      <c r="T354" s="366">
        <v>-3.9626705900000161</v>
      </c>
      <c r="U354" s="366">
        <v>-1.0890439199999804</v>
      </c>
      <c r="V354" s="366">
        <v>-5.6941144300000204</v>
      </c>
      <c r="W354" s="366">
        <v>6.0672678300000129</v>
      </c>
      <c r="X354" s="366">
        <v>-5.4951230200000509</v>
      </c>
      <c r="Y354" s="366">
        <v>0.19529900000003408</v>
      </c>
      <c r="Z354" s="366">
        <v>2.505638999999988</v>
      </c>
      <c r="AA354" s="366">
        <v>0.65655999999999892</v>
      </c>
      <c r="AB354" s="366">
        <v>-3.1069899999999961</v>
      </c>
      <c r="AC354" s="366">
        <v>1.1234000000000179</v>
      </c>
      <c r="AD354" s="366">
        <v>2.3843462399999851</v>
      </c>
      <c r="AE354" s="366">
        <v>-0.44334623999999678</v>
      </c>
      <c r="AF354" s="366">
        <v>-4.1380000000000052</v>
      </c>
      <c r="AG354" s="366">
        <v>-4.1929999999999978</v>
      </c>
      <c r="AH354" s="366">
        <v>0.96425499999999431</v>
      </c>
      <c r="AI354" s="366">
        <v>-1.7712549999999965</v>
      </c>
      <c r="AJ354" s="366">
        <v>-7.3501700000000199</v>
      </c>
      <c r="AK354" s="366">
        <v>-1.2315390000000122</v>
      </c>
      <c r="AL354" s="366">
        <v>1.3510640000000009</v>
      </c>
      <c r="AM354" s="366">
        <v>-3.8126959999999954</v>
      </c>
      <c r="AN354" s="366">
        <v>-4.6570589999999896</v>
      </c>
      <c r="AO354" s="366">
        <v>-2.7241700000000009</v>
      </c>
      <c r="AP354" s="366">
        <v>0.75108300000000128</v>
      </c>
    </row>
    <row r="355" spans="1:42">
      <c r="A355" s="384"/>
      <c r="B355" s="92"/>
      <c r="C355" s="358" t="s">
        <v>327</v>
      </c>
      <c r="D355" s="392">
        <v>0</v>
      </c>
      <c r="E355" s="392">
        <v>-1.3383034300000001</v>
      </c>
      <c r="F355" s="392">
        <v>1.04859459</v>
      </c>
      <c r="G355" s="367">
        <v>0.28970884000000002</v>
      </c>
      <c r="H355" s="367">
        <v>-2.26847033</v>
      </c>
      <c r="I355" s="367">
        <v>-1.1817776900000003</v>
      </c>
      <c r="J355" s="367">
        <v>1.4771642500000004</v>
      </c>
      <c r="K355" s="367">
        <v>0.81049870000000002</v>
      </c>
      <c r="L355" s="367">
        <v>-8.7866826400000004</v>
      </c>
      <c r="M355" s="367">
        <v>-1.5261965100000001</v>
      </c>
      <c r="N355" s="367">
        <v>1.34766403</v>
      </c>
      <c r="O355" s="367">
        <v>0.61351811999999994</v>
      </c>
      <c r="P355" s="367">
        <v>-0.74690600000000007</v>
      </c>
      <c r="Q355" s="367">
        <v>-0.43236335999999997</v>
      </c>
      <c r="R355" s="367">
        <v>-0.31829477999999994</v>
      </c>
      <c r="S355" s="367">
        <v>0.56416413999999993</v>
      </c>
      <c r="T355" s="367">
        <v>-0.87178751999999982</v>
      </c>
      <c r="U355" s="367">
        <v>-0.31861194000000004</v>
      </c>
      <c r="V355" s="367">
        <v>0.12229493999999996</v>
      </c>
      <c r="W355" s="367">
        <v>1.250203</v>
      </c>
      <c r="X355" s="367">
        <v>-1.1500853200000001</v>
      </c>
      <c r="Y355" s="367">
        <v>4.2965319999999863E-2</v>
      </c>
      <c r="Z355" s="367">
        <v>0.55124200000000001</v>
      </c>
      <c r="AA355" s="367">
        <v>0.11194999999999999</v>
      </c>
      <c r="AB355" s="367">
        <v>-0.68406999999999996</v>
      </c>
      <c r="AC355" s="367">
        <v>0.24678</v>
      </c>
      <c r="AD355" s="367">
        <v>0.52558017999999995</v>
      </c>
      <c r="AE355" s="367">
        <v>-4.6580179999999999E-2</v>
      </c>
      <c r="AF355" s="367">
        <v>-1.2759999999999998</v>
      </c>
      <c r="AG355" s="367">
        <v>-0.82200000000000006</v>
      </c>
      <c r="AH355" s="367">
        <v>0.22663</v>
      </c>
      <c r="AI355" s="367">
        <v>-0.40462999999999999</v>
      </c>
      <c r="AJ355" s="367">
        <v>-1.624997</v>
      </c>
      <c r="AK355" s="367">
        <v>-0.28329399999999993</v>
      </c>
      <c r="AL355" s="367">
        <v>2.3696090000000001</v>
      </c>
      <c r="AM355" s="367">
        <v>-2.9357760000000002</v>
      </c>
      <c r="AN355" s="367">
        <v>-0.59362499999999996</v>
      </c>
      <c r="AO355" s="367">
        <v>-0.74638900000000008</v>
      </c>
      <c r="AP355" s="367">
        <v>7.4610999999999983E-2</v>
      </c>
    </row>
    <row r="356" spans="1:42">
      <c r="A356" s="384"/>
      <c r="B356" s="92"/>
      <c r="C356" s="600" t="s">
        <v>449</v>
      </c>
      <c r="D356" s="601">
        <v>0</v>
      </c>
      <c r="E356" s="601">
        <v>-4.7448942899999871</v>
      </c>
      <c r="F356" s="601">
        <v>3.7177444399999766</v>
      </c>
      <c r="G356" s="602">
        <v>1.0271498500000107</v>
      </c>
      <c r="H356" s="602">
        <v>-7.7479184500000002</v>
      </c>
      <c r="I356" s="602">
        <v>-3.8950990799999969</v>
      </c>
      <c r="J356" s="602">
        <v>5.5320586899999924</v>
      </c>
      <c r="K356" s="602">
        <v>3.1684263100000045</v>
      </c>
      <c r="L356" s="602">
        <v>-31.226517239999971</v>
      </c>
      <c r="M356" s="602">
        <v>-5.36193889000001</v>
      </c>
      <c r="N356" s="602">
        <v>4.7781163500000163</v>
      </c>
      <c r="O356" s="602">
        <v>2.2287876899999919</v>
      </c>
      <c r="P356" s="602">
        <v>-2.6475908100000067</v>
      </c>
      <c r="Q356" s="602">
        <v>-1.5334581900000155</v>
      </c>
      <c r="R356" s="602">
        <v>2.7520904800000259</v>
      </c>
      <c r="S356" s="602">
        <v>-0.71471147999999562</v>
      </c>
      <c r="T356" s="602">
        <v>-3.0908830700000158</v>
      </c>
      <c r="U356" s="602">
        <v>-0.77043197999998037</v>
      </c>
      <c r="V356" s="602">
        <v>-5.8164093700000201</v>
      </c>
      <c r="W356" s="602">
        <v>4.817064830000013</v>
      </c>
      <c r="X356" s="602">
        <v>-4.3450377000000504</v>
      </c>
      <c r="Y356" s="602">
        <v>0.15233368000003411</v>
      </c>
      <c r="Z356" s="602">
        <v>1.9543969999999879</v>
      </c>
      <c r="AA356" s="602">
        <v>0.54460999999999893</v>
      </c>
      <c r="AB356" s="602">
        <v>-2.4229199999999964</v>
      </c>
      <c r="AC356" s="602">
        <v>0.87662000000001816</v>
      </c>
      <c r="AD356" s="602">
        <v>1.8587660599999851</v>
      </c>
      <c r="AE356" s="602">
        <v>-0.39676605999999681</v>
      </c>
      <c r="AF356" s="602">
        <v>-2.8620000000000054</v>
      </c>
      <c r="AG356" s="602">
        <v>-3.3709999999999978</v>
      </c>
      <c r="AH356" s="602">
        <v>0.7376249999999942</v>
      </c>
      <c r="AI356" s="602">
        <v>-1.3666249999999964</v>
      </c>
      <c r="AJ356" s="602">
        <v>-5.7251730000000194</v>
      </c>
      <c r="AK356" s="602">
        <v>-0.94824500000001244</v>
      </c>
      <c r="AL356" s="602">
        <v>-1.0185449999999991</v>
      </c>
      <c r="AM356" s="602">
        <v>-0.87691999999999526</v>
      </c>
      <c r="AN356" s="602">
        <v>-4.0634339999999902</v>
      </c>
      <c r="AO356" s="602">
        <v>-1.9777810000000007</v>
      </c>
      <c r="AP356" s="602">
        <v>0.67647200000000129</v>
      </c>
    </row>
    <row r="357" spans="1:42">
      <c r="A357" s="384"/>
      <c r="B357" s="92"/>
      <c r="C357" s="372" t="s">
        <v>465</v>
      </c>
      <c r="D357" s="391"/>
      <c r="E357" s="391"/>
      <c r="F357" s="391"/>
      <c r="G357" s="368"/>
      <c r="H357" s="368"/>
      <c r="I357" s="368"/>
      <c r="J357" s="368"/>
      <c r="K357" s="368"/>
      <c r="L357" s="368"/>
      <c r="M357" s="368"/>
      <c r="N357" s="368"/>
      <c r="O357" s="368"/>
      <c r="P357" s="368"/>
      <c r="Q357" s="368"/>
      <c r="R357" s="368"/>
      <c r="S357" s="368"/>
      <c r="T357" s="368"/>
      <c r="U357" s="368"/>
      <c r="V357" s="368"/>
      <c r="W357" s="368"/>
      <c r="X357" s="368"/>
      <c r="Y357" s="368"/>
      <c r="Z357" s="368"/>
      <c r="AA357" s="368"/>
      <c r="AB357" s="368"/>
      <c r="AC357" s="368"/>
      <c r="AD357" s="368"/>
      <c r="AE357" s="368"/>
      <c r="AF357" s="368"/>
      <c r="AG357" s="368"/>
      <c r="AH357" s="368"/>
      <c r="AI357" s="368"/>
      <c r="AJ357" s="368"/>
      <c r="AK357" s="368"/>
      <c r="AL357" s="368"/>
      <c r="AM357" s="368"/>
      <c r="AN357" s="368"/>
      <c r="AO357" s="368"/>
      <c r="AP357" s="368"/>
    </row>
    <row r="358" spans="1:42">
      <c r="A358" s="384"/>
      <c r="B358" s="92"/>
      <c r="C358" s="357"/>
      <c r="D358" s="391"/>
      <c r="E358" s="391"/>
      <c r="F358" s="391"/>
      <c r="G358" s="366"/>
      <c r="H358" s="366"/>
      <c r="I358" s="366"/>
      <c r="J358" s="366"/>
      <c r="K358" s="366"/>
      <c r="L358" s="366"/>
      <c r="M358" s="366"/>
      <c r="N358" s="366"/>
      <c r="O358" s="366"/>
      <c r="P358" s="366"/>
      <c r="Q358" s="366"/>
      <c r="R358" s="366"/>
      <c r="S358" s="366"/>
      <c r="T358" s="366"/>
      <c r="U358" s="366"/>
      <c r="V358" s="366"/>
      <c r="W358" s="366"/>
      <c r="X358" s="366"/>
      <c r="Y358" s="366"/>
      <c r="Z358" s="366"/>
      <c r="AA358" s="366"/>
      <c r="AB358" s="366"/>
      <c r="AC358" s="366"/>
      <c r="AD358" s="366"/>
      <c r="AE358" s="366"/>
      <c r="AF358" s="366"/>
      <c r="AG358" s="366"/>
      <c r="AH358" s="366"/>
      <c r="AI358" s="366"/>
      <c r="AJ358" s="366"/>
      <c r="AK358" s="366"/>
      <c r="AL358" s="366"/>
      <c r="AM358" s="366"/>
      <c r="AN358" s="366"/>
      <c r="AO358" s="366"/>
      <c r="AP358" s="366"/>
    </row>
    <row r="359" spans="1:42">
      <c r="A359" s="384"/>
      <c r="B359" s="92"/>
      <c r="C359" s="252" t="s">
        <v>41</v>
      </c>
      <c r="D359" s="393"/>
      <c r="E359" s="393"/>
      <c r="F359" s="393"/>
      <c r="G359" s="369"/>
      <c r="H359" s="369"/>
      <c r="I359" s="369"/>
      <c r="J359" s="369"/>
      <c r="K359" s="369"/>
      <c r="L359" s="369"/>
      <c r="M359" s="369"/>
      <c r="N359" s="369"/>
      <c r="O359" s="369"/>
      <c r="P359" s="369"/>
      <c r="Q359" s="369"/>
      <c r="R359" s="369"/>
      <c r="S359" s="369"/>
      <c r="T359" s="369"/>
      <c r="U359" s="369"/>
      <c r="V359" s="369"/>
      <c r="W359" s="369"/>
      <c r="X359" s="369"/>
      <c r="Y359" s="369"/>
      <c r="Z359" s="369"/>
      <c r="AA359" s="369"/>
      <c r="AB359" s="369"/>
      <c r="AC359" s="369"/>
      <c r="AD359" s="369"/>
      <c r="AE359" s="369"/>
      <c r="AF359" s="369"/>
      <c r="AG359" s="369"/>
      <c r="AH359" s="369"/>
      <c r="AI359" s="369"/>
      <c r="AJ359" s="369"/>
      <c r="AK359" s="369"/>
      <c r="AL359" s="369"/>
      <c r="AM359" s="369"/>
      <c r="AN359" s="369"/>
      <c r="AO359" s="369"/>
      <c r="AP359" s="369"/>
    </row>
    <row r="360" spans="1:42">
      <c r="A360" s="384"/>
      <c r="B360" s="92"/>
      <c r="C360" s="56" t="s">
        <v>451</v>
      </c>
      <c r="D360" s="389">
        <v>0</v>
      </c>
      <c r="E360" s="389">
        <v>0</v>
      </c>
      <c r="F360" s="389">
        <v>0</v>
      </c>
      <c r="G360" s="363">
        <v>0</v>
      </c>
      <c r="H360" s="363">
        <v>0</v>
      </c>
      <c r="I360" s="363">
        <v>0</v>
      </c>
      <c r="J360" s="363">
        <v>0</v>
      </c>
      <c r="K360" s="363">
        <v>0</v>
      </c>
      <c r="L360" s="363">
        <v>0</v>
      </c>
      <c r="M360" s="363">
        <v>0</v>
      </c>
      <c r="N360" s="363">
        <v>0</v>
      </c>
      <c r="O360" s="363">
        <v>0</v>
      </c>
      <c r="P360" s="363">
        <v>0</v>
      </c>
      <c r="Q360" s="363">
        <v>0</v>
      </c>
      <c r="R360" s="363">
        <v>0</v>
      </c>
      <c r="S360" s="363">
        <v>0</v>
      </c>
      <c r="T360" s="363">
        <v>0</v>
      </c>
      <c r="U360" s="363">
        <v>0</v>
      </c>
      <c r="V360" s="363">
        <v>0</v>
      </c>
      <c r="W360" s="363">
        <v>0</v>
      </c>
      <c r="X360" s="363">
        <v>0</v>
      </c>
      <c r="Y360" s="363">
        <v>0</v>
      </c>
      <c r="Z360" s="363">
        <v>9.9999999999999995E-7</v>
      </c>
      <c r="AA360" s="363">
        <v>-0.10959000000000001</v>
      </c>
      <c r="AB360" s="363">
        <v>-0.11591</v>
      </c>
      <c r="AC360" s="363">
        <v>-0.18360000000000001</v>
      </c>
      <c r="AD360" s="363">
        <v>0</v>
      </c>
      <c r="AE360" s="363">
        <v>0</v>
      </c>
      <c r="AF360" s="363">
        <v>0</v>
      </c>
      <c r="AG360" s="363">
        <v>0</v>
      </c>
      <c r="AH360" s="363">
        <v>0</v>
      </c>
      <c r="AI360" s="363">
        <v>0</v>
      </c>
      <c r="AJ360" s="363">
        <v>0</v>
      </c>
      <c r="AK360" s="363">
        <v>0</v>
      </c>
      <c r="AL360" s="363">
        <v>2.1454770000000001</v>
      </c>
      <c r="AM360" s="363">
        <v>0</v>
      </c>
      <c r="AN360" s="363">
        <v>0</v>
      </c>
      <c r="AO360" s="363">
        <v>0</v>
      </c>
      <c r="AP360" s="363">
        <v>0</v>
      </c>
    </row>
    <row r="361" spans="1:42">
      <c r="A361" s="384"/>
      <c r="B361" s="92"/>
      <c r="C361" s="56" t="s">
        <v>452</v>
      </c>
      <c r="D361" s="389">
        <v>0</v>
      </c>
      <c r="E361" s="389">
        <v>0</v>
      </c>
      <c r="F361" s="389">
        <v>0</v>
      </c>
      <c r="G361" s="363">
        <v>0</v>
      </c>
      <c r="H361" s="363">
        <v>0</v>
      </c>
      <c r="I361" s="363">
        <v>0</v>
      </c>
      <c r="J361" s="363">
        <v>0</v>
      </c>
      <c r="K361" s="363">
        <v>0</v>
      </c>
      <c r="L361" s="363">
        <v>0</v>
      </c>
      <c r="M361" s="363">
        <v>0</v>
      </c>
      <c r="N361" s="363">
        <v>0</v>
      </c>
      <c r="O361" s="363">
        <v>0</v>
      </c>
      <c r="P361" s="363">
        <v>0</v>
      </c>
      <c r="Q361" s="363">
        <v>0</v>
      </c>
      <c r="R361" s="363">
        <v>0</v>
      </c>
      <c r="S361" s="363">
        <v>0</v>
      </c>
      <c r="T361" s="363">
        <v>0</v>
      </c>
      <c r="U361" s="363">
        <v>0</v>
      </c>
      <c r="V361" s="363">
        <v>0</v>
      </c>
      <c r="W361" s="363">
        <v>0</v>
      </c>
      <c r="X361" s="363">
        <v>0</v>
      </c>
      <c r="Y361" s="363">
        <v>0</v>
      </c>
      <c r="Z361" s="363">
        <v>0</v>
      </c>
      <c r="AA361" s="363">
        <v>0</v>
      </c>
      <c r="AB361" s="363">
        <v>0</v>
      </c>
      <c r="AC361" s="363">
        <v>0</v>
      </c>
      <c r="AD361" s="363">
        <v>0</v>
      </c>
      <c r="AE361" s="363">
        <v>0</v>
      </c>
      <c r="AF361" s="363">
        <v>0</v>
      </c>
      <c r="AG361" s="363">
        <v>0</v>
      </c>
      <c r="AH361" s="363">
        <v>0</v>
      </c>
      <c r="AI361" s="363">
        <v>0</v>
      </c>
      <c r="AJ361" s="363">
        <v>0</v>
      </c>
      <c r="AK361" s="363">
        <v>0</v>
      </c>
      <c r="AL361" s="363">
        <v>0</v>
      </c>
      <c r="AM361" s="363">
        <v>0</v>
      </c>
      <c r="AN361" s="363">
        <v>0</v>
      </c>
      <c r="AO361" s="363">
        <v>0</v>
      </c>
      <c r="AP361" s="363">
        <v>0</v>
      </c>
    </row>
    <row r="362" spans="1:42">
      <c r="A362" s="384"/>
      <c r="B362" s="92"/>
      <c r="C362" s="31" t="s">
        <v>369</v>
      </c>
      <c r="D362" s="390">
        <v>0</v>
      </c>
      <c r="E362" s="390">
        <v>0</v>
      </c>
      <c r="F362" s="390">
        <v>202.11062434000002</v>
      </c>
      <c r="G362" s="363">
        <v>198.56215971999998</v>
      </c>
      <c r="H362" s="363">
        <v>194.30234779999998</v>
      </c>
      <c r="I362" s="363">
        <v>205.27389372000002</v>
      </c>
      <c r="J362" s="363">
        <v>221.15073300999995</v>
      </c>
      <c r="K362" s="363">
        <v>210.76562867000001</v>
      </c>
      <c r="L362" s="363">
        <v>186.64807764999998</v>
      </c>
      <c r="M362" s="363">
        <v>216.24491232</v>
      </c>
      <c r="N362" s="363">
        <v>231.51596237999999</v>
      </c>
      <c r="O362" s="363">
        <v>232.50514582999998</v>
      </c>
      <c r="P362" s="363">
        <v>195.17112</v>
      </c>
      <c r="Q362" s="363">
        <v>129.58066300999997</v>
      </c>
      <c r="R362" s="363">
        <v>135.47783056999998</v>
      </c>
      <c r="S362" s="363">
        <v>138.52798612000001</v>
      </c>
      <c r="T362" s="363">
        <v>249.07119827</v>
      </c>
      <c r="U362" s="363">
        <v>180.23191002999997</v>
      </c>
      <c r="V362" s="363">
        <v>140.05749093</v>
      </c>
      <c r="W362" s="363">
        <v>141.52595815999999</v>
      </c>
      <c r="X362" s="363">
        <v>135.99839116000001</v>
      </c>
      <c r="Y362" s="363">
        <v>125.27007221999999</v>
      </c>
      <c r="Z362" s="363">
        <v>133.96335128999999</v>
      </c>
      <c r="AA362" s="363">
        <v>131.92836</v>
      </c>
      <c r="AB362" s="363">
        <v>130.76527999999999</v>
      </c>
      <c r="AC362" s="363">
        <v>136.23820000000001</v>
      </c>
      <c r="AD362" s="363">
        <v>143.37</v>
      </c>
      <c r="AE362" s="363">
        <v>144.36915984999999</v>
      </c>
      <c r="AF362" s="363">
        <v>124.530056</v>
      </c>
      <c r="AG362" s="363">
        <v>121</v>
      </c>
      <c r="AH362" s="363">
        <v>136.134928</v>
      </c>
      <c r="AI362" s="363">
        <v>148.80676399999999</v>
      </c>
      <c r="AJ362" s="363">
        <v>133.54427799999999</v>
      </c>
      <c r="AK362" s="363">
        <v>132.25641299999998</v>
      </c>
      <c r="AL362" s="363">
        <v>134.53381300000001</v>
      </c>
      <c r="AM362" s="363">
        <v>128.56798599999999</v>
      </c>
      <c r="AN362" s="363">
        <v>130.459405</v>
      </c>
      <c r="AO362" s="363">
        <v>135.18157099999999</v>
      </c>
      <c r="AP362" s="363">
        <v>146.633512</v>
      </c>
    </row>
    <row r="363" spans="1:42">
      <c r="A363" s="384"/>
      <c r="B363" s="92"/>
      <c r="C363" s="589" t="s">
        <v>453</v>
      </c>
      <c r="D363" s="603">
        <v>0</v>
      </c>
      <c r="E363" s="603">
        <v>0</v>
      </c>
      <c r="F363" s="603">
        <v>202.11062434000002</v>
      </c>
      <c r="G363" s="604">
        <v>198.56215971999998</v>
      </c>
      <c r="H363" s="604">
        <v>194.30234779999998</v>
      </c>
      <c r="I363" s="604">
        <v>205.27389372000002</v>
      </c>
      <c r="J363" s="604">
        <v>221.15073300999995</v>
      </c>
      <c r="K363" s="604">
        <v>210.76562867000001</v>
      </c>
      <c r="L363" s="604">
        <v>186.64807764999998</v>
      </c>
      <c r="M363" s="604">
        <v>216.24491232</v>
      </c>
      <c r="N363" s="604">
        <v>231.51596237999999</v>
      </c>
      <c r="O363" s="604">
        <v>232.50514582999998</v>
      </c>
      <c r="P363" s="604">
        <v>195.17112</v>
      </c>
      <c r="Q363" s="604">
        <v>129.58066300999997</v>
      </c>
      <c r="R363" s="604">
        <v>135.47783056999998</v>
      </c>
      <c r="S363" s="604">
        <v>138.52798612000001</v>
      </c>
      <c r="T363" s="604">
        <v>249.07119827</v>
      </c>
      <c r="U363" s="604">
        <v>180.23191002999997</v>
      </c>
      <c r="V363" s="604">
        <v>140.05749093</v>
      </c>
      <c r="W363" s="604">
        <v>141.52595815999999</v>
      </c>
      <c r="X363" s="604">
        <v>135.99839116000001</v>
      </c>
      <c r="Y363" s="604">
        <v>125.27007221999999</v>
      </c>
      <c r="Z363" s="604">
        <v>133.96335228999999</v>
      </c>
      <c r="AA363" s="604">
        <v>131.81877</v>
      </c>
      <c r="AB363" s="604">
        <v>130.64936999999998</v>
      </c>
      <c r="AC363" s="604">
        <v>136.05459999999999</v>
      </c>
      <c r="AD363" s="604">
        <v>143.37</v>
      </c>
      <c r="AE363" s="604">
        <v>144.36915984999999</v>
      </c>
      <c r="AF363" s="604">
        <v>124.530056</v>
      </c>
      <c r="AG363" s="604">
        <v>121</v>
      </c>
      <c r="AH363" s="604">
        <v>136.134928</v>
      </c>
      <c r="AI363" s="604">
        <v>148.80676399999999</v>
      </c>
      <c r="AJ363" s="604">
        <v>133.54427799999999</v>
      </c>
      <c r="AK363" s="604">
        <v>132.25641299999998</v>
      </c>
      <c r="AL363" s="604">
        <v>136.67929000000001</v>
      </c>
      <c r="AM363" s="604">
        <v>128.56798599999999</v>
      </c>
      <c r="AN363" s="604">
        <v>130.459405</v>
      </c>
      <c r="AO363" s="604">
        <v>135.18157099999999</v>
      </c>
      <c r="AP363" s="604">
        <v>146.633512</v>
      </c>
    </row>
    <row r="364" spans="1:42">
      <c r="A364" s="384"/>
      <c r="B364" s="92"/>
      <c r="C364" s="25"/>
      <c r="D364" s="393"/>
      <c r="E364" s="393"/>
      <c r="F364" s="393"/>
      <c r="G364" s="369">
        <v>0</v>
      </c>
      <c r="H364" s="369"/>
      <c r="I364" s="369"/>
      <c r="J364" s="369"/>
      <c r="K364" s="369">
        <v>0</v>
      </c>
      <c r="L364" s="369"/>
      <c r="M364" s="369"/>
      <c r="N364" s="369"/>
      <c r="O364" s="369">
        <v>0</v>
      </c>
      <c r="P364" s="369"/>
      <c r="Q364" s="369"/>
      <c r="R364" s="369"/>
      <c r="S364" s="369">
        <v>0</v>
      </c>
      <c r="T364" s="369"/>
      <c r="U364" s="369"/>
      <c r="V364" s="369"/>
      <c r="W364" s="369"/>
      <c r="X364" s="369"/>
      <c r="Y364" s="369"/>
      <c r="Z364" s="369"/>
      <c r="AA364" s="369"/>
      <c r="AB364" s="369"/>
      <c r="AC364" s="369"/>
      <c r="AD364" s="369"/>
      <c r="AE364" s="369"/>
      <c r="AF364" s="369"/>
      <c r="AG364" s="369"/>
      <c r="AH364" s="369"/>
      <c r="AI364" s="369"/>
      <c r="AJ364" s="369"/>
      <c r="AK364" s="369"/>
      <c r="AL364" s="369"/>
      <c r="AM364" s="369"/>
      <c r="AN364" s="369"/>
      <c r="AO364" s="369"/>
      <c r="AP364" s="369"/>
    </row>
    <row r="365" spans="1:42">
      <c r="A365" s="384"/>
      <c r="B365" s="92"/>
      <c r="C365" s="56" t="s">
        <v>239</v>
      </c>
      <c r="D365" s="389">
        <v>0</v>
      </c>
      <c r="E365" s="389">
        <v>0</v>
      </c>
      <c r="F365" s="389">
        <v>16.071400000000001</v>
      </c>
      <c r="G365" s="363">
        <v>17.019562579999999</v>
      </c>
      <c r="H365" s="363">
        <v>17.895594639999999</v>
      </c>
      <c r="I365" s="363">
        <v>18.788310060000001</v>
      </c>
      <c r="J365" s="363">
        <v>19.696396129999997</v>
      </c>
      <c r="K365" s="363">
        <v>20.599410410000001</v>
      </c>
      <c r="L365" s="363">
        <v>6.8718260000000031E-2</v>
      </c>
      <c r="M365" s="363">
        <v>2.9103830456733702E-17</v>
      </c>
      <c r="N365" s="363">
        <v>2.3283042160926472E-17</v>
      </c>
      <c r="O365" s="363">
        <v>2.4640650000000002</v>
      </c>
      <c r="P365" s="363">
        <v>0</v>
      </c>
      <c r="Q365" s="363">
        <v>2.9103830456733702E-17</v>
      </c>
      <c r="R365" s="363">
        <v>2.9103830456733702E-17</v>
      </c>
      <c r="S365" s="363">
        <v>2.9103830456733702E-17</v>
      </c>
      <c r="T365" s="363">
        <v>1.7462298274040223E-16</v>
      </c>
      <c r="U365" s="363">
        <v>1.7462298274040223E-16</v>
      </c>
      <c r="V365" s="363">
        <v>1.7462298274040223E-16</v>
      </c>
      <c r="W365" s="363">
        <v>1.32936064</v>
      </c>
      <c r="X365" s="363">
        <v>0</v>
      </c>
      <c r="Y365" s="363">
        <v>0</v>
      </c>
      <c r="Z365" s="363">
        <v>0</v>
      </c>
      <c r="AA365" s="363">
        <v>0</v>
      </c>
      <c r="AB365" s="363">
        <v>0</v>
      </c>
      <c r="AC365" s="363">
        <v>0</v>
      </c>
      <c r="AD365" s="363">
        <v>0</v>
      </c>
      <c r="AE365" s="363">
        <v>0</v>
      </c>
      <c r="AF365" s="363">
        <v>0</v>
      </c>
      <c r="AG365" s="363">
        <v>14</v>
      </c>
      <c r="AH365" s="363">
        <v>0</v>
      </c>
      <c r="AI365" s="363">
        <v>0</v>
      </c>
      <c r="AJ365" s="363">
        <v>0</v>
      </c>
      <c r="AK365" s="363">
        <v>0</v>
      </c>
      <c r="AL365" s="363">
        <v>0</v>
      </c>
      <c r="AM365" s="363">
        <v>0</v>
      </c>
      <c r="AN365" s="363">
        <v>0</v>
      </c>
      <c r="AO365" s="363">
        <v>0</v>
      </c>
      <c r="AP365" s="363">
        <v>0</v>
      </c>
    </row>
    <row r="366" spans="1:42">
      <c r="A366" s="384"/>
      <c r="B366" s="92"/>
      <c r="C366" s="335" t="s">
        <v>454</v>
      </c>
      <c r="D366" s="389">
        <v>0</v>
      </c>
      <c r="E366" s="389">
        <v>0</v>
      </c>
      <c r="F366" s="389">
        <v>186.03922434</v>
      </c>
      <c r="G366" s="365">
        <v>181.54259714000003</v>
      </c>
      <c r="H366" s="365">
        <v>176.40675316000002</v>
      </c>
      <c r="I366" s="365">
        <v>186.48558366</v>
      </c>
      <c r="J366" s="365">
        <v>201.45433688</v>
      </c>
      <c r="K366" s="365">
        <v>190.16621826000002</v>
      </c>
      <c r="L366" s="365">
        <v>186.57935939000001</v>
      </c>
      <c r="M366" s="365">
        <v>216.24491232000003</v>
      </c>
      <c r="N366" s="365">
        <v>47.023245150000001</v>
      </c>
      <c r="O366" s="365">
        <v>230.04108083000003</v>
      </c>
      <c r="P366" s="365">
        <v>195.1711</v>
      </c>
      <c r="Q366" s="365">
        <v>129.58066300999999</v>
      </c>
      <c r="R366" s="365">
        <v>135.47783057000001</v>
      </c>
      <c r="S366" s="365">
        <v>138.52798611999998</v>
      </c>
      <c r="T366" s="365">
        <v>249.07119827</v>
      </c>
      <c r="U366" s="365">
        <v>180.23191002999999</v>
      </c>
      <c r="V366" s="365">
        <v>140.05749092999994</v>
      </c>
      <c r="W366" s="365">
        <v>140.19659751999998</v>
      </c>
      <c r="X366" s="365">
        <v>135.99839152000001</v>
      </c>
      <c r="Y366" s="365">
        <v>125.15321856999999</v>
      </c>
      <c r="Z366" s="365">
        <v>133.96335229000002</v>
      </c>
      <c r="AA366" s="365">
        <v>131.81880000000001</v>
      </c>
      <c r="AB366" s="365">
        <v>130.64930000000001</v>
      </c>
      <c r="AC366" s="365">
        <v>136.05459999999999</v>
      </c>
      <c r="AD366" s="365">
        <v>143.37</v>
      </c>
      <c r="AE366" s="365">
        <v>144.36915984999999</v>
      </c>
      <c r="AF366" s="365">
        <v>124.530056</v>
      </c>
      <c r="AG366" s="365">
        <v>108</v>
      </c>
      <c r="AH366" s="365">
        <v>136.134928</v>
      </c>
      <c r="AI366" s="365">
        <v>148.80676399999999</v>
      </c>
      <c r="AJ366" s="365">
        <v>133.54427799999999</v>
      </c>
      <c r="AK366" s="365">
        <v>132.25641299999998</v>
      </c>
      <c r="AL366" s="365">
        <v>136.67929000000001</v>
      </c>
      <c r="AM366" s="365">
        <v>128.56798599999999</v>
      </c>
      <c r="AN366" s="365">
        <v>130.459405</v>
      </c>
      <c r="AO366" s="365">
        <v>135.18157099999999</v>
      </c>
      <c r="AP366" s="365">
        <v>146.633511</v>
      </c>
    </row>
    <row r="367" spans="1:42">
      <c r="A367" s="384"/>
      <c r="B367" s="92"/>
      <c r="C367" s="61" t="s">
        <v>455</v>
      </c>
      <c r="D367" s="603">
        <v>0</v>
      </c>
      <c r="E367" s="603">
        <v>0</v>
      </c>
      <c r="F367" s="603">
        <v>202.11062434000002</v>
      </c>
      <c r="G367" s="604">
        <v>198.56215972000001</v>
      </c>
      <c r="H367" s="604">
        <v>194.30234780000001</v>
      </c>
      <c r="I367" s="604">
        <v>205.27389371999999</v>
      </c>
      <c r="J367" s="604">
        <v>221.15073301000001</v>
      </c>
      <c r="K367" s="604">
        <v>210.76562867000001</v>
      </c>
      <c r="L367" s="604">
        <v>186.64807765</v>
      </c>
      <c r="M367" s="604">
        <v>216.24491232000003</v>
      </c>
      <c r="N367" s="604">
        <v>47.023245150000001</v>
      </c>
      <c r="O367" s="604">
        <v>232.50514583000003</v>
      </c>
      <c r="P367" s="604">
        <v>195.1711</v>
      </c>
      <c r="Q367" s="604">
        <v>129.58066300999999</v>
      </c>
      <c r="R367" s="604">
        <v>135.47783057000001</v>
      </c>
      <c r="S367" s="604">
        <v>138.52798611999998</v>
      </c>
      <c r="T367" s="604">
        <v>249.07119827</v>
      </c>
      <c r="U367" s="604">
        <v>180.23191002999999</v>
      </c>
      <c r="V367" s="604">
        <v>140.05749092999994</v>
      </c>
      <c r="W367" s="604">
        <v>141.52595815999999</v>
      </c>
      <c r="X367" s="604">
        <v>135.99839152000001</v>
      </c>
      <c r="Y367" s="604">
        <v>125.15321856999999</v>
      </c>
      <c r="Z367" s="604">
        <v>133.96335229000002</v>
      </c>
      <c r="AA367" s="604">
        <v>131.81880000000001</v>
      </c>
      <c r="AB367" s="604">
        <v>130.64930000000001</v>
      </c>
      <c r="AC367" s="604">
        <v>136.05459999999999</v>
      </c>
      <c r="AD367" s="604">
        <v>143.37</v>
      </c>
      <c r="AE367" s="604">
        <v>144.36915984999999</v>
      </c>
      <c r="AF367" s="604">
        <v>124.530056</v>
      </c>
      <c r="AG367" s="604">
        <v>121</v>
      </c>
      <c r="AH367" s="604">
        <v>136.134928</v>
      </c>
      <c r="AI367" s="604">
        <v>148.80676399999999</v>
      </c>
      <c r="AJ367" s="604">
        <v>133.54427799999999</v>
      </c>
      <c r="AK367" s="604">
        <v>132.25641299999998</v>
      </c>
      <c r="AL367" s="604">
        <v>136.67929000000001</v>
      </c>
      <c r="AM367" s="604">
        <v>128.56798599999999</v>
      </c>
      <c r="AN367" s="604">
        <v>130.459405</v>
      </c>
      <c r="AO367" s="604">
        <v>135.18157099999999</v>
      </c>
      <c r="AP367" s="604">
        <v>146.633511</v>
      </c>
    </row>
    <row r="368" spans="1:42">
      <c r="A368" s="384"/>
      <c r="B368" s="92"/>
      <c r="D368" s="350"/>
      <c r="E368" s="350"/>
      <c r="F368" s="350"/>
      <c r="G368" s="349"/>
      <c r="H368" s="349"/>
      <c r="I368" s="349"/>
      <c r="J368" s="349"/>
      <c r="K368" s="349"/>
      <c r="L368" s="349"/>
      <c r="M368" s="349"/>
      <c r="N368" s="349"/>
      <c r="O368" s="349"/>
      <c r="P368" s="349"/>
      <c r="Q368" s="349"/>
      <c r="R368" s="349"/>
      <c r="S368" s="349"/>
      <c r="T368" s="349"/>
      <c r="U368" s="349"/>
      <c r="V368" s="349"/>
      <c r="W368" s="349"/>
      <c r="X368" s="349"/>
    </row>
    <row r="369" spans="1:42">
      <c r="A369" s="384"/>
      <c r="B369" s="92"/>
      <c r="D369" s="350"/>
      <c r="E369" s="350"/>
      <c r="F369" s="350"/>
      <c r="G369" s="350"/>
      <c r="H369" s="350"/>
      <c r="I369" s="350"/>
      <c r="J369" s="350"/>
      <c r="K369" s="350"/>
      <c r="L369" s="350"/>
      <c r="M369" s="350"/>
      <c r="N369" s="350"/>
      <c r="O369" s="350"/>
      <c r="P369" s="350"/>
      <c r="Q369" s="350"/>
      <c r="R369" s="350"/>
      <c r="S369" s="350"/>
      <c r="T369" s="350"/>
      <c r="U369" s="350"/>
      <c r="V369" s="350"/>
      <c r="W369" s="350"/>
      <c r="X369" s="350"/>
    </row>
    <row r="370" spans="1:42" s="92" customFormat="1">
      <c r="A370" s="384"/>
      <c r="C370" s="394" t="s">
        <v>466</v>
      </c>
      <c r="D370" s="387" t="s">
        <v>474</v>
      </c>
      <c r="E370" s="387" t="s">
        <v>475</v>
      </c>
      <c r="F370" s="387" t="s">
        <v>476</v>
      </c>
      <c r="G370" s="487" t="s">
        <v>948</v>
      </c>
      <c r="H370" s="487" t="s">
        <v>474</v>
      </c>
      <c r="I370" s="487" t="s">
        <v>475</v>
      </c>
      <c r="J370" s="487" t="s">
        <v>476</v>
      </c>
      <c r="K370" s="487" t="s">
        <v>477</v>
      </c>
      <c r="L370" s="487" t="s">
        <v>478</v>
      </c>
      <c r="M370" s="487"/>
      <c r="N370" s="487"/>
      <c r="O370" s="487"/>
      <c r="P370" s="487"/>
      <c r="Q370" s="487"/>
      <c r="R370" s="487"/>
      <c r="S370" s="487"/>
      <c r="T370" s="487"/>
      <c r="U370" s="487"/>
      <c r="V370" s="487"/>
      <c r="W370" s="487"/>
      <c r="X370" s="487"/>
      <c r="Y370" s="487"/>
      <c r="Z370" s="487"/>
      <c r="AA370" s="487"/>
      <c r="AB370" s="487"/>
      <c r="AC370" s="487"/>
      <c r="AD370" s="487"/>
      <c r="AE370" s="487"/>
      <c r="AF370" s="487"/>
      <c r="AG370" s="487"/>
      <c r="AH370" s="487"/>
      <c r="AI370" s="487"/>
      <c r="AJ370" s="487"/>
      <c r="AK370" s="487"/>
      <c r="AL370" s="487"/>
      <c r="AM370" s="487"/>
      <c r="AN370" s="487"/>
      <c r="AO370" s="487"/>
      <c r="AP370" s="487"/>
    </row>
    <row r="371" spans="1:42">
      <c r="A371" s="384"/>
      <c r="B371" s="92"/>
      <c r="C371" s="252" t="s">
        <v>445</v>
      </c>
      <c r="D371" s="388"/>
      <c r="E371" s="388"/>
      <c r="F371" s="388"/>
      <c r="G371" s="361"/>
      <c r="H371" s="361"/>
      <c r="I371" s="361"/>
      <c r="J371" s="361"/>
      <c r="K371" s="361"/>
      <c r="L371" s="361"/>
      <c r="M371" s="361"/>
      <c r="N371" s="361"/>
      <c r="O371" s="361"/>
      <c r="P371" s="361"/>
      <c r="Q371" s="361"/>
      <c r="R371" s="361"/>
      <c r="S371" s="361"/>
      <c r="T371" s="361"/>
      <c r="U371" s="361"/>
      <c r="V371" s="361"/>
      <c r="W371" s="361"/>
      <c r="X371" s="361"/>
      <c r="Y371" s="361"/>
      <c r="Z371" s="361"/>
      <c r="AA371" s="361"/>
      <c r="AB371" s="361"/>
      <c r="AC371" s="361"/>
      <c r="AD371" s="361"/>
      <c r="AE371" s="361"/>
      <c r="AF371" s="361"/>
      <c r="AG371" s="361"/>
      <c r="AH371" s="361"/>
      <c r="AI371" s="361"/>
      <c r="AJ371" s="361"/>
      <c r="AK371" s="361"/>
      <c r="AL371" s="361"/>
      <c r="AM371" s="361"/>
      <c r="AN371" s="361"/>
      <c r="AO371" s="361"/>
      <c r="AP371" s="361"/>
    </row>
    <row r="372" spans="1:42">
      <c r="A372" s="384"/>
      <c r="B372" s="92"/>
      <c r="C372" s="29" t="s">
        <v>313</v>
      </c>
      <c r="D372" s="389">
        <v>0</v>
      </c>
      <c r="E372" s="389">
        <v>0</v>
      </c>
      <c r="F372" s="389">
        <v>0</v>
      </c>
      <c r="G372" s="362">
        <v>0</v>
      </c>
      <c r="H372" s="362">
        <v>0</v>
      </c>
      <c r="I372" s="362">
        <v>4.6917710000000028</v>
      </c>
      <c r="J372" s="362">
        <v>4.5597999999999992</v>
      </c>
      <c r="K372" s="362">
        <v>10.226223399999999</v>
      </c>
      <c r="L372" s="362">
        <v>0</v>
      </c>
      <c r="M372" s="362"/>
      <c r="N372" s="362"/>
      <c r="O372" s="362"/>
      <c r="P372" s="362"/>
      <c r="Q372" s="362"/>
      <c r="R372" s="362"/>
      <c r="S372" s="362"/>
      <c r="T372" s="362"/>
      <c r="U372" s="362"/>
      <c r="V372" s="362"/>
      <c r="W372" s="362"/>
      <c r="X372" s="362"/>
      <c r="Y372" s="362"/>
      <c r="Z372" s="362"/>
      <c r="AA372" s="362"/>
      <c r="AB372" s="362"/>
      <c r="AC372" s="362"/>
      <c r="AD372" s="362"/>
      <c r="AE372" s="362"/>
      <c r="AF372" s="362"/>
      <c r="AG372" s="362"/>
      <c r="AH372" s="362"/>
      <c r="AI372" s="362"/>
      <c r="AJ372" s="362"/>
      <c r="AK372" s="362"/>
      <c r="AL372" s="362"/>
      <c r="AM372" s="362"/>
      <c r="AN372" s="362"/>
      <c r="AO372" s="362"/>
      <c r="AP372" s="362"/>
    </row>
    <row r="373" spans="1:42">
      <c r="A373" s="384"/>
      <c r="B373" s="92"/>
      <c r="C373" s="29" t="s">
        <v>446</v>
      </c>
      <c r="D373" s="389">
        <v>0</v>
      </c>
      <c r="E373" s="389">
        <v>0</v>
      </c>
      <c r="F373" s="389">
        <v>0</v>
      </c>
      <c r="G373" s="362">
        <v>0</v>
      </c>
      <c r="H373" s="362">
        <v>0</v>
      </c>
      <c r="I373" s="362">
        <v>0</v>
      </c>
      <c r="J373" s="362">
        <v>0</v>
      </c>
      <c r="K373" s="362">
        <v>-1.5645450000000001</v>
      </c>
      <c r="L373" s="362">
        <v>0</v>
      </c>
      <c r="M373" s="362"/>
      <c r="N373" s="362"/>
      <c r="O373" s="362"/>
      <c r="P373" s="362"/>
      <c r="Q373" s="362"/>
      <c r="R373" s="362"/>
      <c r="S373" s="362"/>
      <c r="T373" s="362"/>
      <c r="U373" s="362"/>
      <c r="V373" s="362"/>
      <c r="W373" s="362"/>
      <c r="X373" s="362"/>
      <c r="Y373" s="362"/>
      <c r="Z373" s="362"/>
      <c r="AA373" s="362"/>
      <c r="AB373" s="362"/>
      <c r="AC373" s="362"/>
      <c r="AD373" s="362"/>
      <c r="AE373" s="362"/>
      <c r="AF373" s="362"/>
      <c r="AG373" s="362"/>
      <c r="AH373" s="362"/>
      <c r="AI373" s="362"/>
      <c r="AJ373" s="362"/>
      <c r="AK373" s="362"/>
      <c r="AL373" s="362"/>
      <c r="AM373" s="362"/>
      <c r="AN373" s="362"/>
      <c r="AO373" s="362"/>
      <c r="AP373" s="362"/>
    </row>
    <row r="374" spans="1:42">
      <c r="A374" s="384"/>
      <c r="B374" s="92"/>
      <c r="C374" s="29" t="s">
        <v>321</v>
      </c>
      <c r="D374" s="389">
        <v>0</v>
      </c>
      <c r="E374" s="389">
        <v>0</v>
      </c>
      <c r="F374" s="389">
        <v>0</v>
      </c>
      <c r="G374" s="362">
        <v>0</v>
      </c>
      <c r="H374" s="362">
        <v>0</v>
      </c>
      <c r="I374" s="362">
        <v>0</v>
      </c>
      <c r="J374" s="362">
        <v>0</v>
      </c>
      <c r="K374" s="362">
        <v>-1.5733983499999997</v>
      </c>
      <c r="L374" s="362">
        <v>0</v>
      </c>
      <c r="M374" s="362"/>
      <c r="N374" s="362"/>
      <c r="O374" s="362"/>
      <c r="P374" s="362"/>
      <c r="Q374" s="362"/>
      <c r="R374" s="362"/>
      <c r="S374" s="362"/>
      <c r="T374" s="362"/>
      <c r="U374" s="362"/>
      <c r="V374" s="362"/>
      <c r="W374" s="362"/>
      <c r="X374" s="362"/>
      <c r="Y374" s="362"/>
      <c r="Z374" s="362"/>
      <c r="AA374" s="362"/>
      <c r="AB374" s="362"/>
      <c r="AC374" s="362"/>
      <c r="AD374" s="362"/>
      <c r="AE374" s="362"/>
      <c r="AF374" s="362"/>
      <c r="AG374" s="362"/>
      <c r="AH374" s="362"/>
      <c r="AI374" s="362"/>
      <c r="AJ374" s="362"/>
      <c r="AK374" s="362"/>
      <c r="AL374" s="362"/>
      <c r="AM374" s="362"/>
      <c r="AN374" s="362"/>
      <c r="AO374" s="362"/>
      <c r="AP374" s="362"/>
    </row>
    <row r="375" spans="1:42">
      <c r="A375" s="384"/>
      <c r="B375" s="92"/>
      <c r="C375" s="52" t="s">
        <v>213</v>
      </c>
      <c r="D375" s="390">
        <v>0</v>
      </c>
      <c r="E375" s="390">
        <v>0</v>
      </c>
      <c r="F375" s="390">
        <v>0</v>
      </c>
      <c r="G375" s="364">
        <v>0</v>
      </c>
      <c r="H375" s="364">
        <v>0</v>
      </c>
      <c r="I375" s="364">
        <v>3.3537500000000442E-2</v>
      </c>
      <c r="J375" s="364">
        <v>0.47493759999999963</v>
      </c>
      <c r="K375" s="364">
        <v>2.9073381500000002</v>
      </c>
      <c r="L375" s="364">
        <v>0</v>
      </c>
      <c r="M375" s="364"/>
      <c r="N375" s="364"/>
      <c r="O375" s="364"/>
      <c r="P375" s="364"/>
      <c r="Q375" s="364"/>
      <c r="R375" s="364"/>
      <c r="S375" s="364"/>
      <c r="T375" s="364"/>
      <c r="U375" s="364"/>
      <c r="V375" s="364"/>
      <c r="W375" s="364"/>
      <c r="X375" s="364"/>
      <c r="Y375" s="364"/>
      <c r="Z375" s="364"/>
      <c r="AA375" s="364"/>
      <c r="AB375" s="364"/>
      <c r="AC375" s="364"/>
      <c r="AD375" s="364"/>
      <c r="AE375" s="364"/>
      <c r="AF375" s="364"/>
      <c r="AG375" s="364"/>
      <c r="AH375" s="364"/>
      <c r="AI375" s="364"/>
      <c r="AJ375" s="364"/>
      <c r="AK375" s="364"/>
      <c r="AL375" s="364"/>
      <c r="AM375" s="364"/>
      <c r="AN375" s="364"/>
      <c r="AO375" s="364"/>
      <c r="AP375" s="364"/>
    </row>
    <row r="376" spans="1:42">
      <c r="A376" s="384"/>
      <c r="B376" s="92"/>
      <c r="C376" s="252" t="s">
        <v>447</v>
      </c>
      <c r="D376" s="391">
        <v>0</v>
      </c>
      <c r="E376" s="391">
        <v>0</v>
      </c>
      <c r="F376" s="391">
        <v>0</v>
      </c>
      <c r="G376" s="366">
        <v>0</v>
      </c>
      <c r="H376" s="366">
        <v>0</v>
      </c>
      <c r="I376" s="366">
        <v>4.6582335000000032</v>
      </c>
      <c r="J376" s="366">
        <v>4.0848623999999996</v>
      </c>
      <c r="K376" s="366">
        <v>4.1809418999999979</v>
      </c>
      <c r="L376" s="366">
        <v>0</v>
      </c>
      <c r="M376" s="366"/>
      <c r="N376" s="366"/>
      <c r="O376" s="366"/>
      <c r="P376" s="366"/>
      <c r="Q376" s="366"/>
      <c r="R376" s="366"/>
      <c r="S376" s="366"/>
      <c r="T376" s="366"/>
      <c r="U376" s="366"/>
      <c r="V376" s="366"/>
      <c r="W376" s="366"/>
      <c r="X376" s="366"/>
      <c r="Y376" s="366"/>
      <c r="Z376" s="366"/>
      <c r="AA376" s="366"/>
      <c r="AB376" s="366"/>
      <c r="AC376" s="366"/>
      <c r="AD376" s="366"/>
      <c r="AE376" s="366"/>
      <c r="AF376" s="366"/>
      <c r="AG376" s="366"/>
      <c r="AH376" s="366"/>
      <c r="AI376" s="366"/>
      <c r="AJ376" s="366"/>
      <c r="AK376" s="366"/>
      <c r="AL376" s="366"/>
      <c r="AM376" s="366"/>
      <c r="AN376" s="366"/>
      <c r="AO376" s="366"/>
      <c r="AP376" s="366"/>
    </row>
    <row r="377" spans="1:42">
      <c r="A377" s="384"/>
      <c r="B377" s="92"/>
      <c r="C377" s="158" t="s">
        <v>448</v>
      </c>
      <c r="D377" s="390">
        <v>0</v>
      </c>
      <c r="E377" s="390">
        <v>0</v>
      </c>
      <c r="F377" s="390">
        <v>0</v>
      </c>
      <c r="G377" s="364">
        <v>0</v>
      </c>
      <c r="H377" s="364">
        <v>0</v>
      </c>
      <c r="I377" s="364">
        <v>0</v>
      </c>
      <c r="J377" s="364">
        <v>0</v>
      </c>
      <c r="K377" s="364">
        <v>-0.65209191999999994</v>
      </c>
      <c r="L377" s="364">
        <v>0</v>
      </c>
      <c r="M377" s="364"/>
      <c r="N377" s="364"/>
      <c r="O377" s="364"/>
      <c r="P377" s="364"/>
      <c r="Q377" s="364"/>
      <c r="R377" s="364"/>
      <c r="S377" s="364"/>
      <c r="T377" s="364"/>
      <c r="U377" s="364"/>
      <c r="V377" s="364"/>
      <c r="W377" s="364"/>
      <c r="X377" s="364"/>
      <c r="Y377" s="364"/>
      <c r="Z377" s="364"/>
      <c r="AA377" s="364"/>
      <c r="AB377" s="364"/>
      <c r="AC377" s="364"/>
      <c r="AD377" s="364"/>
      <c r="AE377" s="364"/>
      <c r="AF377" s="364"/>
      <c r="AG377" s="364"/>
      <c r="AH377" s="364"/>
      <c r="AI377" s="364"/>
      <c r="AJ377" s="364"/>
      <c r="AK377" s="364"/>
      <c r="AL377" s="364"/>
      <c r="AM377" s="364"/>
      <c r="AN377" s="364"/>
      <c r="AO377" s="364"/>
      <c r="AP377" s="364"/>
    </row>
    <row r="378" spans="1:42">
      <c r="A378" s="384"/>
      <c r="B378" s="92"/>
      <c r="C378" s="359" t="s">
        <v>326</v>
      </c>
      <c r="D378" s="391">
        <v>0</v>
      </c>
      <c r="E378" s="391">
        <v>0</v>
      </c>
      <c r="F378" s="391">
        <v>0</v>
      </c>
      <c r="G378" s="366">
        <v>0</v>
      </c>
      <c r="H378" s="366">
        <v>0</v>
      </c>
      <c r="I378" s="366">
        <v>4.6582335000000032</v>
      </c>
      <c r="J378" s="366">
        <v>4.0848623999999996</v>
      </c>
      <c r="K378" s="366">
        <v>4.833033819999998</v>
      </c>
      <c r="L378" s="366">
        <v>0</v>
      </c>
      <c r="M378" s="366"/>
      <c r="N378" s="366"/>
      <c r="O378" s="366"/>
      <c r="P378" s="366"/>
      <c r="Q378" s="366"/>
      <c r="R378" s="366"/>
      <c r="S378" s="366"/>
      <c r="T378" s="366"/>
      <c r="U378" s="366"/>
      <c r="V378" s="366"/>
      <c r="W378" s="366"/>
      <c r="X378" s="366"/>
      <c r="Y378" s="366"/>
      <c r="Z378" s="366"/>
      <c r="AA378" s="366"/>
      <c r="AB378" s="366"/>
      <c r="AC378" s="366"/>
      <c r="AD378" s="366"/>
      <c r="AE378" s="366"/>
      <c r="AF378" s="366"/>
      <c r="AG378" s="366"/>
      <c r="AH378" s="366"/>
      <c r="AI378" s="366"/>
      <c r="AJ378" s="366"/>
      <c r="AK378" s="366"/>
      <c r="AL378" s="366"/>
      <c r="AM378" s="366"/>
      <c r="AN378" s="366"/>
      <c r="AO378" s="366"/>
      <c r="AP378" s="366"/>
    </row>
    <row r="379" spans="1:42">
      <c r="A379" s="384"/>
      <c r="B379" s="92"/>
      <c r="C379" s="358" t="s">
        <v>327</v>
      </c>
      <c r="D379" s="392">
        <v>0</v>
      </c>
      <c r="E379" s="392">
        <v>0</v>
      </c>
      <c r="F379" s="392">
        <v>0</v>
      </c>
      <c r="G379" s="367">
        <v>0</v>
      </c>
      <c r="H379" s="367">
        <v>0</v>
      </c>
      <c r="I379" s="367">
        <v>1.0234999999999999</v>
      </c>
      <c r="J379" s="367">
        <v>0.90000000000000013</v>
      </c>
      <c r="K379" s="367">
        <v>1.0629999999999999</v>
      </c>
      <c r="L379" s="367">
        <v>0</v>
      </c>
      <c r="M379" s="367"/>
      <c r="N379" s="367"/>
      <c r="O379" s="367"/>
      <c r="P379" s="367"/>
      <c r="Q379" s="367"/>
      <c r="R379" s="367"/>
      <c r="S379" s="367"/>
      <c r="T379" s="367"/>
      <c r="U379" s="367"/>
      <c r="V379" s="367"/>
      <c r="W379" s="367"/>
      <c r="X379" s="367"/>
      <c r="Y379" s="367"/>
      <c r="Z379" s="367"/>
      <c r="AA379" s="367"/>
      <c r="AB379" s="367"/>
      <c r="AC379" s="367"/>
      <c r="AD379" s="367"/>
      <c r="AE379" s="367"/>
      <c r="AF379" s="367"/>
      <c r="AG379" s="367"/>
      <c r="AH379" s="367"/>
      <c r="AI379" s="367"/>
      <c r="AJ379" s="367"/>
      <c r="AK379" s="367"/>
      <c r="AL379" s="367"/>
      <c r="AM379" s="367"/>
      <c r="AN379" s="367"/>
      <c r="AO379" s="367"/>
      <c r="AP379" s="367"/>
    </row>
    <row r="380" spans="1:42">
      <c r="A380" s="384"/>
      <c r="B380" s="92"/>
      <c r="C380" s="600" t="s">
        <v>449</v>
      </c>
      <c r="D380" s="601">
        <v>0</v>
      </c>
      <c r="E380" s="601">
        <v>0</v>
      </c>
      <c r="F380" s="601">
        <v>0</v>
      </c>
      <c r="G380" s="602">
        <v>0</v>
      </c>
      <c r="H380" s="602">
        <v>0</v>
      </c>
      <c r="I380" s="602">
        <v>3.6347335000000038</v>
      </c>
      <c r="J380" s="602">
        <v>3.1848623999999992</v>
      </c>
      <c r="K380" s="602">
        <v>3.7700338199999983</v>
      </c>
      <c r="L380" s="602">
        <v>0</v>
      </c>
      <c r="M380" s="602"/>
      <c r="N380" s="602"/>
      <c r="O380" s="602"/>
      <c r="P380" s="602"/>
      <c r="Q380" s="602"/>
      <c r="R380" s="602"/>
      <c r="S380" s="602"/>
      <c r="T380" s="602"/>
      <c r="U380" s="602"/>
      <c r="V380" s="602"/>
      <c r="W380" s="602"/>
      <c r="X380" s="602"/>
      <c r="Y380" s="602"/>
      <c r="Z380" s="602"/>
      <c r="AA380" s="602"/>
      <c r="AB380" s="602"/>
      <c r="AC380" s="602"/>
      <c r="AD380" s="602"/>
      <c r="AE380" s="602"/>
      <c r="AF380" s="602"/>
      <c r="AG380" s="602"/>
      <c r="AH380" s="602"/>
      <c r="AI380" s="602"/>
      <c r="AJ380" s="602"/>
      <c r="AK380" s="602"/>
      <c r="AL380" s="602"/>
      <c r="AM380" s="602"/>
      <c r="AN380" s="602"/>
      <c r="AO380" s="602"/>
      <c r="AP380" s="602"/>
    </row>
    <row r="381" spans="1:42">
      <c r="A381" s="384"/>
      <c r="B381" s="92"/>
      <c r="C381" s="372" t="s">
        <v>467</v>
      </c>
      <c r="D381" s="391"/>
      <c r="E381" s="391"/>
      <c r="F381" s="391"/>
      <c r="G381" s="368"/>
      <c r="H381" s="368"/>
      <c r="I381" s="368"/>
      <c r="J381" s="368"/>
      <c r="K381" s="368"/>
      <c r="L381" s="368"/>
      <c r="M381" s="368"/>
      <c r="N381" s="368"/>
      <c r="O381" s="368"/>
      <c r="P381" s="368"/>
      <c r="Q381" s="368"/>
      <c r="R381" s="368"/>
      <c r="S381" s="368"/>
      <c r="T381" s="368"/>
      <c r="U381" s="368"/>
      <c r="V381" s="368"/>
      <c r="W381" s="368"/>
      <c r="X381" s="368"/>
      <c r="Y381" s="368"/>
      <c r="Z381" s="368"/>
      <c r="AA381" s="368"/>
      <c r="AB381" s="368"/>
      <c r="AC381" s="368"/>
      <c r="AD381" s="368"/>
      <c r="AE381" s="368"/>
      <c r="AF381" s="368"/>
      <c r="AG381" s="368"/>
      <c r="AH381" s="368"/>
      <c r="AI381" s="368"/>
      <c r="AJ381" s="368"/>
      <c r="AK381" s="368"/>
      <c r="AL381" s="368"/>
      <c r="AM381" s="368"/>
      <c r="AN381" s="368"/>
      <c r="AO381" s="368"/>
      <c r="AP381" s="368"/>
    </row>
    <row r="382" spans="1:42">
      <c r="A382" s="384"/>
      <c r="B382" s="92"/>
      <c r="C382" s="357"/>
      <c r="D382" s="391"/>
      <c r="E382" s="391"/>
      <c r="F382" s="391"/>
      <c r="G382" s="366"/>
      <c r="H382" s="366"/>
      <c r="I382" s="366"/>
      <c r="J382" s="366"/>
      <c r="K382" s="366"/>
      <c r="L382" s="366"/>
      <c r="M382" s="366"/>
      <c r="N382" s="366"/>
      <c r="O382" s="366"/>
      <c r="P382" s="366"/>
      <c r="Q382" s="366"/>
      <c r="R382" s="366"/>
      <c r="S382" s="366"/>
      <c r="T382" s="366"/>
      <c r="U382" s="366"/>
      <c r="V382" s="366"/>
      <c r="W382" s="366"/>
      <c r="X382" s="366"/>
      <c r="Y382" s="366"/>
      <c r="Z382" s="366"/>
      <c r="AA382" s="366"/>
      <c r="AB382" s="366"/>
      <c r="AC382" s="366"/>
      <c r="AD382" s="366"/>
      <c r="AE382" s="366"/>
      <c r="AF382" s="366"/>
      <c r="AG382" s="366"/>
      <c r="AH382" s="366"/>
      <c r="AI382" s="366"/>
      <c r="AJ382" s="366"/>
      <c r="AK382" s="366"/>
      <c r="AL382" s="366"/>
      <c r="AM382" s="366"/>
      <c r="AN382" s="366"/>
      <c r="AO382" s="366"/>
      <c r="AP382" s="366"/>
    </row>
    <row r="383" spans="1:42">
      <c r="A383" s="384"/>
      <c r="B383" s="92"/>
      <c r="C383" s="252" t="s">
        <v>41</v>
      </c>
      <c r="D383" s="393"/>
      <c r="E383" s="393"/>
      <c r="F383" s="393"/>
      <c r="G383" s="369"/>
      <c r="H383" s="369"/>
      <c r="I383" s="369"/>
      <c r="J383" s="369"/>
      <c r="K383" s="369"/>
      <c r="L383" s="369"/>
      <c r="M383" s="369"/>
      <c r="N383" s="369"/>
      <c r="O383" s="369"/>
      <c r="P383" s="369"/>
      <c r="Q383" s="369"/>
      <c r="R383" s="369"/>
      <c r="S383" s="369"/>
      <c r="T383" s="369"/>
      <c r="U383" s="369"/>
      <c r="V383" s="369"/>
      <c r="W383" s="369"/>
      <c r="X383" s="369"/>
      <c r="Y383" s="369"/>
      <c r="Z383" s="369"/>
      <c r="AA383" s="369"/>
      <c r="AB383" s="369"/>
      <c r="AC383" s="369"/>
      <c r="AD383" s="369"/>
      <c r="AE383" s="369"/>
      <c r="AF383" s="369"/>
      <c r="AG383" s="369"/>
      <c r="AH383" s="369"/>
      <c r="AI383" s="369"/>
      <c r="AJ383" s="369"/>
      <c r="AK383" s="369"/>
      <c r="AL383" s="369"/>
      <c r="AM383" s="369"/>
      <c r="AN383" s="369"/>
      <c r="AO383" s="369"/>
      <c r="AP383" s="369"/>
    </row>
    <row r="384" spans="1:42">
      <c r="A384" s="384"/>
      <c r="B384" s="92"/>
      <c r="C384" s="56" t="s">
        <v>451</v>
      </c>
      <c r="D384" s="389">
        <v>0</v>
      </c>
      <c r="E384" s="389">
        <v>0</v>
      </c>
      <c r="F384" s="389">
        <v>0</v>
      </c>
      <c r="G384" s="363">
        <v>0</v>
      </c>
      <c r="H384" s="363">
        <v>-3.8146972657082672E-14</v>
      </c>
      <c r="I384" s="363">
        <v>3.9999961853027345E-8</v>
      </c>
      <c r="J384" s="363">
        <v>0</v>
      </c>
      <c r="K384" s="363">
        <v>3.9999961853027345E-8</v>
      </c>
      <c r="L384" s="363">
        <v>0</v>
      </c>
      <c r="M384" s="363"/>
      <c r="N384" s="363"/>
      <c r="O384" s="363"/>
      <c r="P384" s="363"/>
      <c r="Q384" s="363"/>
      <c r="R384" s="363"/>
      <c r="S384" s="363"/>
      <c r="T384" s="363"/>
      <c r="U384" s="363"/>
      <c r="V384" s="363"/>
      <c r="W384" s="363"/>
      <c r="X384" s="363"/>
      <c r="Y384" s="363"/>
      <c r="Z384" s="363"/>
      <c r="AA384" s="363"/>
      <c r="AB384" s="363"/>
      <c r="AC384" s="363"/>
      <c r="AD384" s="363"/>
      <c r="AE384" s="363"/>
      <c r="AF384" s="363"/>
      <c r="AG384" s="363"/>
      <c r="AH384" s="363"/>
      <c r="AI384" s="363"/>
      <c r="AJ384" s="363"/>
      <c r="AK384" s="363"/>
      <c r="AL384" s="363"/>
      <c r="AM384" s="363"/>
      <c r="AN384" s="363"/>
      <c r="AO384" s="363"/>
      <c r="AP384" s="363"/>
    </row>
    <row r="385" spans="1:42">
      <c r="A385" s="384"/>
      <c r="B385" s="92"/>
      <c r="C385" s="56" t="s">
        <v>452</v>
      </c>
      <c r="D385" s="389">
        <v>0</v>
      </c>
      <c r="E385" s="389">
        <v>0</v>
      </c>
      <c r="F385" s="389">
        <v>0</v>
      </c>
      <c r="G385" s="363">
        <v>0</v>
      </c>
      <c r="H385" s="363">
        <v>0</v>
      </c>
      <c r="I385" s="363">
        <v>0</v>
      </c>
      <c r="J385" s="363">
        <v>0</v>
      </c>
      <c r="K385" s="363">
        <v>0</v>
      </c>
      <c r="L385" s="363">
        <v>0</v>
      </c>
      <c r="M385" s="363"/>
      <c r="N385" s="363"/>
      <c r="O385" s="363"/>
      <c r="P385" s="363"/>
      <c r="Q385" s="363"/>
      <c r="R385" s="363"/>
      <c r="S385" s="363"/>
      <c r="T385" s="363"/>
      <c r="U385" s="363"/>
      <c r="V385" s="363"/>
      <c r="W385" s="363"/>
      <c r="X385" s="363"/>
      <c r="Y385" s="363"/>
      <c r="Z385" s="363"/>
      <c r="AA385" s="363"/>
      <c r="AB385" s="363"/>
      <c r="AC385" s="363"/>
      <c r="AD385" s="363"/>
      <c r="AE385" s="363"/>
      <c r="AF385" s="363"/>
      <c r="AG385" s="363"/>
      <c r="AH385" s="363"/>
      <c r="AI385" s="363"/>
      <c r="AJ385" s="363"/>
      <c r="AK385" s="363"/>
      <c r="AL385" s="363"/>
      <c r="AM385" s="363"/>
      <c r="AN385" s="363"/>
      <c r="AO385" s="363"/>
      <c r="AP385" s="363"/>
    </row>
    <row r="386" spans="1:42">
      <c r="A386" s="384"/>
      <c r="B386" s="92"/>
      <c r="C386" s="31" t="s">
        <v>369</v>
      </c>
      <c r="D386" s="390">
        <v>0</v>
      </c>
      <c r="E386" s="390">
        <v>0</v>
      </c>
      <c r="F386" s="390">
        <v>0</v>
      </c>
      <c r="G386" s="363">
        <v>0</v>
      </c>
      <c r="H386" s="363">
        <v>-9.9999904632568362E-9</v>
      </c>
      <c r="I386" s="363">
        <v>401.46297884999996</v>
      </c>
      <c r="J386" s="363">
        <v>396.03617334999996</v>
      </c>
      <c r="K386" s="363">
        <v>395.96572995000002</v>
      </c>
      <c r="L386" s="363">
        <v>0</v>
      </c>
      <c r="M386" s="363"/>
      <c r="N386" s="363"/>
      <c r="O386" s="363"/>
      <c r="P386" s="363"/>
      <c r="Q386" s="363"/>
      <c r="R386" s="363"/>
      <c r="S386" s="363"/>
      <c r="T386" s="363"/>
      <c r="U386" s="363"/>
      <c r="V386" s="363"/>
      <c r="W386" s="363"/>
      <c r="X386" s="363"/>
      <c r="Y386" s="363"/>
      <c r="Z386" s="363"/>
      <c r="AA386" s="363"/>
      <c r="AB386" s="363"/>
      <c r="AC386" s="363"/>
      <c r="AD386" s="363"/>
      <c r="AE386" s="363"/>
      <c r="AF386" s="363"/>
      <c r="AG386" s="363"/>
      <c r="AH386" s="363"/>
      <c r="AI386" s="363"/>
      <c r="AJ386" s="363"/>
      <c r="AK386" s="363"/>
      <c r="AL386" s="363"/>
      <c r="AM386" s="363"/>
      <c r="AN386" s="363"/>
      <c r="AO386" s="363"/>
      <c r="AP386" s="363"/>
    </row>
    <row r="387" spans="1:42">
      <c r="A387" s="384"/>
      <c r="B387" s="92"/>
      <c r="C387" s="589" t="s">
        <v>453</v>
      </c>
      <c r="D387" s="603">
        <v>0</v>
      </c>
      <c r="E387" s="603">
        <v>0</v>
      </c>
      <c r="F387" s="603">
        <v>0</v>
      </c>
      <c r="G387" s="604">
        <v>0</v>
      </c>
      <c r="H387" s="604">
        <v>-1.0000028610229494E-8</v>
      </c>
      <c r="I387" s="604">
        <v>401.46297888999993</v>
      </c>
      <c r="J387" s="604">
        <v>396.03617334999996</v>
      </c>
      <c r="K387" s="604">
        <v>395.96572999</v>
      </c>
      <c r="L387" s="604">
        <v>0</v>
      </c>
      <c r="M387" s="604"/>
      <c r="N387" s="604"/>
      <c r="O387" s="604"/>
      <c r="P387" s="604"/>
      <c r="Q387" s="604"/>
      <c r="R387" s="604"/>
      <c r="S387" s="604"/>
      <c r="T387" s="604"/>
      <c r="U387" s="604"/>
      <c r="V387" s="604"/>
      <c r="W387" s="604"/>
      <c r="X387" s="604"/>
      <c r="Y387" s="604"/>
      <c r="Z387" s="604"/>
      <c r="AA387" s="604"/>
      <c r="AB387" s="604"/>
      <c r="AC387" s="604"/>
      <c r="AD387" s="604"/>
      <c r="AE387" s="604"/>
      <c r="AF387" s="604"/>
      <c r="AG387" s="604"/>
      <c r="AH387" s="604"/>
      <c r="AI387" s="604"/>
      <c r="AJ387" s="604"/>
      <c r="AK387" s="604"/>
      <c r="AL387" s="604"/>
      <c r="AM387" s="604"/>
      <c r="AN387" s="604"/>
      <c r="AO387" s="604"/>
      <c r="AP387" s="604"/>
    </row>
    <row r="388" spans="1:42">
      <c r="A388" s="384"/>
      <c r="B388" s="92"/>
      <c r="C388" s="25"/>
      <c r="D388" s="393"/>
      <c r="E388" s="393"/>
      <c r="F388" s="393"/>
      <c r="G388" s="369"/>
      <c r="H388" s="369"/>
      <c r="I388" s="369"/>
      <c r="J388" s="369"/>
      <c r="K388" s="369"/>
      <c r="L388" s="369"/>
      <c r="M388" s="369"/>
      <c r="N388" s="369"/>
      <c r="O388" s="369"/>
      <c r="P388" s="369"/>
      <c r="Q388" s="369"/>
      <c r="R388" s="369"/>
      <c r="S388" s="369"/>
      <c r="T388" s="369"/>
      <c r="U388" s="369"/>
      <c r="V388" s="369"/>
      <c r="W388" s="369"/>
      <c r="X388" s="369"/>
      <c r="Y388" s="369"/>
      <c r="Z388" s="369"/>
      <c r="AA388" s="369"/>
      <c r="AB388" s="369"/>
      <c r="AC388" s="369"/>
      <c r="AD388" s="369"/>
      <c r="AE388" s="369"/>
      <c r="AF388" s="369"/>
      <c r="AG388" s="369"/>
      <c r="AH388" s="369"/>
      <c r="AI388" s="369"/>
      <c r="AJ388" s="369"/>
      <c r="AK388" s="369"/>
      <c r="AL388" s="369"/>
      <c r="AM388" s="369"/>
      <c r="AN388" s="369"/>
      <c r="AO388" s="369"/>
      <c r="AP388" s="369"/>
    </row>
    <row r="389" spans="1:42">
      <c r="A389" s="384"/>
      <c r="B389" s="92"/>
      <c r="C389" s="56" t="s">
        <v>239</v>
      </c>
      <c r="D389" s="389">
        <v>0</v>
      </c>
      <c r="E389" s="389">
        <v>0</v>
      </c>
      <c r="F389" s="389">
        <v>0</v>
      </c>
      <c r="G389" s="363">
        <v>0</v>
      </c>
      <c r="H389" s="363">
        <v>0</v>
      </c>
      <c r="I389" s="363">
        <v>0</v>
      </c>
      <c r="J389" s="363">
        <v>0</v>
      </c>
      <c r="K389" s="363">
        <v>0</v>
      </c>
      <c r="L389" s="363">
        <v>0</v>
      </c>
      <c r="M389" s="363"/>
      <c r="N389" s="363"/>
      <c r="O389" s="363"/>
      <c r="P389" s="363"/>
      <c r="Q389" s="363"/>
      <c r="R389" s="363"/>
      <c r="S389" s="363"/>
      <c r="T389" s="363"/>
      <c r="U389" s="363"/>
      <c r="V389" s="363"/>
      <c r="W389" s="363"/>
      <c r="X389" s="363"/>
      <c r="Y389" s="363"/>
      <c r="Z389" s="363"/>
      <c r="AA389" s="363"/>
      <c r="AB389" s="363"/>
      <c r="AC389" s="363"/>
      <c r="AD389" s="363"/>
      <c r="AE389" s="363"/>
      <c r="AF389" s="363"/>
      <c r="AG389" s="363"/>
      <c r="AH389" s="363"/>
      <c r="AI389" s="363"/>
      <c r="AJ389" s="363"/>
      <c r="AK389" s="363"/>
      <c r="AL389" s="363"/>
      <c r="AM389" s="363"/>
      <c r="AN389" s="363"/>
      <c r="AO389" s="363"/>
      <c r="AP389" s="363"/>
    </row>
    <row r="390" spans="1:42">
      <c r="A390" s="384"/>
      <c r="B390" s="92"/>
      <c r="C390" s="335" t="s">
        <v>454</v>
      </c>
      <c r="D390" s="389">
        <v>0</v>
      </c>
      <c r="E390" s="389">
        <v>0</v>
      </c>
      <c r="F390" s="389">
        <v>0</v>
      </c>
      <c r="G390" s="365">
        <v>0</v>
      </c>
      <c r="H390" s="365">
        <v>-1.0000028610229492E-8</v>
      </c>
      <c r="I390" s="365">
        <v>401.46297888999999</v>
      </c>
      <c r="J390" s="365">
        <v>396.03617338999993</v>
      </c>
      <c r="K390" s="365">
        <v>395.96572998999994</v>
      </c>
      <c r="L390" s="365">
        <v>0</v>
      </c>
      <c r="M390" s="365"/>
      <c r="N390" s="365"/>
      <c r="O390" s="365"/>
      <c r="P390" s="365"/>
      <c r="Q390" s="365"/>
      <c r="R390" s="365"/>
      <c r="S390" s="365"/>
      <c r="T390" s="365"/>
      <c r="U390" s="365"/>
      <c r="V390" s="365"/>
      <c r="W390" s="365"/>
      <c r="X390" s="365"/>
      <c r="Y390" s="365"/>
      <c r="Z390" s="365"/>
      <c r="AA390" s="365"/>
      <c r="AB390" s="365"/>
      <c r="AC390" s="365"/>
      <c r="AD390" s="365"/>
      <c r="AE390" s="365"/>
      <c r="AF390" s="365"/>
      <c r="AG390" s="365"/>
      <c r="AH390" s="365"/>
      <c r="AI390" s="365"/>
      <c r="AJ390" s="365"/>
      <c r="AK390" s="365"/>
      <c r="AL390" s="365"/>
      <c r="AM390" s="365"/>
      <c r="AN390" s="365"/>
      <c r="AO390" s="365"/>
      <c r="AP390" s="365"/>
    </row>
    <row r="391" spans="1:42">
      <c r="A391" s="384"/>
      <c r="B391" s="92"/>
      <c r="C391" s="61" t="s">
        <v>455</v>
      </c>
      <c r="D391" s="603">
        <v>0</v>
      </c>
      <c r="E391" s="603">
        <v>0</v>
      </c>
      <c r="F391" s="603">
        <v>0</v>
      </c>
      <c r="G391" s="604">
        <v>0</v>
      </c>
      <c r="H391" s="604">
        <v>-1.0000028610229492E-8</v>
      </c>
      <c r="I391" s="604">
        <v>401.46297888999999</v>
      </c>
      <c r="J391" s="604">
        <v>396.03617338999993</v>
      </c>
      <c r="K391" s="604">
        <v>395.96572998999994</v>
      </c>
      <c r="L391" s="604">
        <v>0</v>
      </c>
      <c r="M391" s="604"/>
      <c r="N391" s="604"/>
      <c r="O391" s="604"/>
      <c r="P391" s="604"/>
      <c r="Q391" s="604"/>
      <c r="R391" s="604"/>
      <c r="S391" s="604"/>
      <c r="T391" s="604"/>
      <c r="U391" s="604"/>
      <c r="V391" s="604"/>
      <c r="W391" s="604"/>
      <c r="X391" s="604"/>
      <c r="Y391" s="604"/>
      <c r="Z391" s="604"/>
      <c r="AA391" s="604"/>
      <c r="AB391" s="604"/>
      <c r="AC391" s="604"/>
      <c r="AD391" s="604"/>
      <c r="AE391" s="604"/>
      <c r="AF391" s="604"/>
      <c r="AG391" s="604"/>
      <c r="AH391" s="604"/>
      <c r="AI391" s="604"/>
      <c r="AJ391" s="604"/>
      <c r="AK391" s="604"/>
      <c r="AL391" s="604"/>
      <c r="AM391" s="604"/>
      <c r="AN391" s="604"/>
      <c r="AO391" s="604"/>
      <c r="AP391" s="604"/>
    </row>
    <row r="392" spans="1:42">
      <c r="A392" s="384"/>
      <c r="B392" s="92"/>
      <c r="D392" s="350"/>
      <c r="E392" s="350"/>
      <c r="F392" s="350"/>
      <c r="G392" s="350"/>
      <c r="H392" s="350"/>
      <c r="I392" s="350"/>
      <c r="J392" s="350"/>
      <c r="K392" s="350"/>
      <c r="L392" s="350"/>
      <c r="M392" s="350"/>
      <c r="N392" s="350"/>
      <c r="O392" s="350"/>
      <c r="P392" s="350"/>
      <c r="Q392" s="350"/>
      <c r="R392" s="350"/>
      <c r="S392" s="350"/>
      <c r="T392" s="350"/>
      <c r="U392" s="350"/>
      <c r="V392" s="350"/>
      <c r="W392" s="350"/>
      <c r="X392" s="350"/>
    </row>
    <row r="393" spans="1:42">
      <c r="A393" s="384"/>
      <c r="B393" s="92"/>
      <c r="D393" s="350"/>
      <c r="E393" s="350"/>
      <c r="F393" s="350"/>
      <c r="G393" s="350"/>
      <c r="H393" s="350"/>
      <c r="I393" s="350"/>
      <c r="J393" s="350"/>
      <c r="K393" s="350"/>
      <c r="L393" s="350"/>
      <c r="M393" s="350"/>
      <c r="N393" s="350"/>
      <c r="O393" s="350"/>
      <c r="P393" s="350"/>
      <c r="Q393" s="350"/>
      <c r="R393" s="350"/>
      <c r="S393" s="350"/>
      <c r="T393" s="350"/>
      <c r="U393" s="350"/>
      <c r="V393" s="350"/>
      <c r="W393" s="350"/>
      <c r="X393" s="350"/>
    </row>
    <row r="394" spans="1:42" s="92" customFormat="1">
      <c r="A394" s="384"/>
      <c r="C394" s="394" t="s">
        <v>468</v>
      </c>
      <c r="D394" s="387" t="s">
        <v>474</v>
      </c>
      <c r="E394" s="387" t="s">
        <v>475</v>
      </c>
      <c r="F394" s="387" t="s">
        <v>476</v>
      </c>
      <c r="G394" s="487" t="s">
        <v>948</v>
      </c>
      <c r="H394" s="487" t="s">
        <v>474</v>
      </c>
      <c r="I394" s="487" t="s">
        <v>475</v>
      </c>
      <c r="J394" s="487" t="s">
        <v>476</v>
      </c>
      <c r="K394" s="487" t="s">
        <v>477</v>
      </c>
      <c r="L394" s="487" t="s">
        <v>478</v>
      </c>
      <c r="M394" s="487" t="s">
        <v>479</v>
      </c>
      <c r="N394" s="487" t="s">
        <v>480</v>
      </c>
      <c r="O394" s="487" t="s">
        <v>481</v>
      </c>
      <c r="P394" s="487" t="s">
        <v>482</v>
      </c>
      <c r="Q394" s="487" t="s">
        <v>483</v>
      </c>
      <c r="R394" s="487" t="s">
        <v>484</v>
      </c>
      <c r="S394" s="487" t="s">
        <v>485</v>
      </c>
      <c r="T394" s="487" t="s">
        <v>486</v>
      </c>
      <c r="U394" s="487" t="s">
        <v>487</v>
      </c>
      <c r="V394" s="487" t="s">
        <v>488</v>
      </c>
      <c r="W394" s="487" t="s">
        <v>489</v>
      </c>
      <c r="X394" s="487" t="s">
        <v>510</v>
      </c>
      <c r="Y394" s="487" t="s">
        <v>511</v>
      </c>
      <c r="Z394" s="487" t="s">
        <v>512</v>
      </c>
      <c r="AA394" s="487" t="s">
        <v>513</v>
      </c>
      <c r="AB394" s="487" t="s">
        <v>514</v>
      </c>
      <c r="AC394" s="487" t="s">
        <v>515</v>
      </c>
      <c r="AD394" s="487" t="s">
        <v>516</v>
      </c>
      <c r="AE394" s="487" t="s">
        <v>517</v>
      </c>
      <c r="AF394" s="487" t="s">
        <v>518</v>
      </c>
      <c r="AG394" s="487" t="s">
        <v>519</v>
      </c>
      <c r="AH394" s="487" t="s">
        <v>520</v>
      </c>
      <c r="AI394" s="487" t="s">
        <v>521</v>
      </c>
      <c r="AJ394" s="487" t="s">
        <v>522</v>
      </c>
      <c r="AK394" s="487" t="s">
        <v>523</v>
      </c>
      <c r="AL394" s="487" t="s">
        <v>524</v>
      </c>
      <c r="AM394" s="487" t="s">
        <v>525</v>
      </c>
      <c r="AN394" s="487" t="s">
        <v>526</v>
      </c>
      <c r="AO394" s="487" t="s">
        <v>527</v>
      </c>
      <c r="AP394" s="487" t="s">
        <v>528</v>
      </c>
    </row>
    <row r="395" spans="1:42">
      <c r="A395" s="384"/>
      <c r="B395" s="92"/>
      <c r="C395" s="252" t="s">
        <v>445</v>
      </c>
      <c r="D395" s="388"/>
      <c r="E395" s="388"/>
      <c r="F395" s="388"/>
      <c r="G395" s="361"/>
      <c r="H395" s="361"/>
      <c r="I395" s="361"/>
      <c r="J395" s="361"/>
      <c r="K395" s="361"/>
      <c r="L395" s="361"/>
      <c r="M395" s="361"/>
      <c r="N395" s="361"/>
      <c r="O395" s="361"/>
      <c r="P395" s="361"/>
      <c r="Q395" s="361"/>
      <c r="R395" s="361"/>
      <c r="S395" s="361"/>
      <c r="T395" s="361"/>
      <c r="U395" s="361"/>
      <c r="V395" s="361"/>
      <c r="W395" s="361"/>
      <c r="X395" s="361"/>
      <c r="Y395" s="361"/>
      <c r="Z395" s="361"/>
      <c r="AA395" s="361"/>
      <c r="AB395" s="361"/>
      <c r="AC395" s="361"/>
      <c r="AD395" s="361"/>
      <c r="AE395" s="361"/>
      <c r="AF395" s="361"/>
      <c r="AG395" s="361"/>
      <c r="AH395" s="361"/>
      <c r="AI395" s="361"/>
      <c r="AJ395" s="361"/>
      <c r="AK395" s="361"/>
      <c r="AL395" s="361"/>
      <c r="AM395" s="361"/>
      <c r="AN395" s="361"/>
      <c r="AO395" s="361"/>
      <c r="AP395" s="361"/>
    </row>
    <row r="396" spans="1:42">
      <c r="A396" s="384"/>
      <c r="B396" s="92"/>
      <c r="C396" s="29" t="s">
        <v>313</v>
      </c>
      <c r="D396" s="389">
        <v>0</v>
      </c>
      <c r="E396" s="389">
        <v>-95.937951339998563</v>
      </c>
      <c r="F396" s="389">
        <v>46.509577269998999</v>
      </c>
      <c r="G396" s="362">
        <v>49.428374069999563</v>
      </c>
      <c r="H396" s="362">
        <v>66.641288790001454</v>
      </c>
      <c r="I396" s="362">
        <v>41.3069335400005</v>
      </c>
      <c r="J396" s="362">
        <v>29.018273679999766</v>
      </c>
      <c r="K396" s="362">
        <v>21.690816509999422</v>
      </c>
      <c r="L396" s="362">
        <v>103.77999881999949</v>
      </c>
      <c r="M396" s="362">
        <v>29.126058279999597</v>
      </c>
      <c r="N396" s="362">
        <v>41.331569789999662</v>
      </c>
      <c r="O396" s="362">
        <v>62.535613679999756</v>
      </c>
      <c r="P396" s="362">
        <v>90.427330390001828</v>
      </c>
      <c r="Q396" s="362">
        <v>89.095300349998183</v>
      </c>
      <c r="R396" s="362">
        <v>-71.891170010000792</v>
      </c>
      <c r="S396" s="362">
        <v>216.33838927000079</v>
      </c>
      <c r="T396" s="362">
        <v>87.453958288629337</v>
      </c>
      <c r="U396" s="362">
        <v>71.142410791371958</v>
      </c>
      <c r="V396" s="362">
        <v>32.280379869999827</v>
      </c>
      <c r="W396" s="362">
        <v>25.461640319999674</v>
      </c>
      <c r="X396" s="362">
        <v>12.32019278000007</v>
      </c>
      <c r="Y396" s="362">
        <v>-3.6104814600007558</v>
      </c>
      <c r="Z396" s="362">
        <v>-8.6700680800000747</v>
      </c>
      <c r="AA396" s="362">
        <v>5.7410000000000003E-2</v>
      </c>
      <c r="AB396" s="362">
        <v>13.259370000000001</v>
      </c>
      <c r="AC396" s="362">
        <v>14.867325010000142</v>
      </c>
      <c r="AD396" s="362">
        <v>21.54215620000042</v>
      </c>
      <c r="AE396" s="362">
        <v>-41.898641210000562</v>
      </c>
      <c r="AF396" s="362">
        <v>-19.939999999999998</v>
      </c>
      <c r="AG396" s="362">
        <v>-19.03</v>
      </c>
      <c r="AH396" s="362">
        <v>-23.56</v>
      </c>
      <c r="AI396" s="362">
        <v>-21.41</v>
      </c>
      <c r="AJ396" s="362">
        <v>-22.42</v>
      </c>
      <c r="AK396" s="362">
        <v>-57.182036979999964</v>
      </c>
      <c r="AL396" s="362">
        <v>-23.627963020000038</v>
      </c>
      <c r="AM396" s="362">
        <v>10</v>
      </c>
      <c r="AN396" s="362">
        <v>-0.21802009999987604</v>
      </c>
      <c r="AO396" s="362">
        <v>-21.92569383</v>
      </c>
      <c r="AP396" s="362">
        <v>-11.204306169999999</v>
      </c>
    </row>
    <row r="397" spans="1:42">
      <c r="A397" s="384"/>
      <c r="B397" s="92"/>
      <c r="C397" s="29" t="s">
        <v>446</v>
      </c>
      <c r="D397" s="389">
        <v>0</v>
      </c>
      <c r="E397" s="389">
        <v>21.085192710000001</v>
      </c>
      <c r="F397" s="389">
        <v>-9.7749694599999657</v>
      </c>
      <c r="G397" s="362">
        <v>-11.310223250000035</v>
      </c>
      <c r="H397" s="362">
        <v>165.08626503000028</v>
      </c>
      <c r="I397" s="362">
        <v>-13.897768680000013</v>
      </c>
      <c r="J397" s="362">
        <v>-15.632583540000041</v>
      </c>
      <c r="K397" s="362">
        <v>-12.247067079999965</v>
      </c>
      <c r="L397" s="362">
        <v>26.194212659999948</v>
      </c>
      <c r="M397" s="362">
        <v>-13.916972540000302</v>
      </c>
      <c r="N397" s="362">
        <v>-4.2323433999997633</v>
      </c>
      <c r="O397" s="362">
        <v>-15.706822420000094</v>
      </c>
      <c r="P397" s="362">
        <v>8.8161251200002937</v>
      </c>
      <c r="Q397" s="362">
        <v>-13.463730760000193</v>
      </c>
      <c r="R397" s="362">
        <v>0.69788927000000811</v>
      </c>
      <c r="S397" s="362">
        <v>-21.027983630000108</v>
      </c>
      <c r="T397" s="362">
        <v>-0.85660070368817287</v>
      </c>
      <c r="U397" s="362">
        <v>-4.0237510463121353</v>
      </c>
      <c r="V397" s="362">
        <v>-6.8021822999998207</v>
      </c>
      <c r="W397" s="362">
        <v>-9.3454495799999791</v>
      </c>
      <c r="X397" s="362">
        <v>-7.4807970700003352</v>
      </c>
      <c r="Y397" s="362">
        <v>0.78062866000027498</v>
      </c>
      <c r="Z397" s="362">
        <v>-10.700663230000053</v>
      </c>
      <c r="AA397" s="362">
        <v>0.61938000000000004</v>
      </c>
      <c r="AB397" s="362">
        <v>14.377529999999998</v>
      </c>
      <c r="AC397" s="362">
        <v>48.396526249999724</v>
      </c>
      <c r="AD397" s="362">
        <v>-17.506744769999919</v>
      </c>
      <c r="AE397" s="362">
        <v>-48.416941479999799</v>
      </c>
      <c r="AF397" s="362">
        <v>-31.340000000000003</v>
      </c>
      <c r="AG397" s="362">
        <v>-23.67</v>
      </c>
      <c r="AH397" s="362">
        <v>-37.369999999999997</v>
      </c>
      <c r="AI397" s="362">
        <v>-16.96</v>
      </c>
      <c r="AJ397" s="362">
        <v>-37.72999999999999</v>
      </c>
      <c r="AK397" s="362">
        <v>-34.863594160000105</v>
      </c>
      <c r="AL397" s="362">
        <v>-47.676405839999894</v>
      </c>
      <c r="AM397" s="362">
        <v>-11.4</v>
      </c>
      <c r="AN397" s="362">
        <v>-133.17878685999995</v>
      </c>
      <c r="AO397" s="362">
        <v>8.5083852099999149</v>
      </c>
      <c r="AP397" s="362">
        <v>-15.128385209999916</v>
      </c>
    </row>
    <row r="398" spans="1:42">
      <c r="A398" s="384"/>
      <c r="B398" s="92"/>
      <c r="C398" s="29" t="s">
        <v>321</v>
      </c>
      <c r="D398" s="389">
        <v>0</v>
      </c>
      <c r="E398" s="389">
        <v>-335.32212988000003</v>
      </c>
      <c r="F398" s="389">
        <v>279.3351458599999</v>
      </c>
      <c r="G398" s="362">
        <v>55.986984020000122</v>
      </c>
      <c r="H398" s="362">
        <v>136.06800009000017</v>
      </c>
      <c r="I398" s="362">
        <v>199.94911223999975</v>
      </c>
      <c r="J398" s="362">
        <v>194.72401117000001</v>
      </c>
      <c r="K398" s="362">
        <v>52.706008789999963</v>
      </c>
      <c r="L398" s="362">
        <v>100.13655448999987</v>
      </c>
      <c r="M398" s="362">
        <v>485.9927713000003</v>
      </c>
      <c r="N398" s="362">
        <v>99.660029490000312</v>
      </c>
      <c r="O398" s="362">
        <v>185.16259481999995</v>
      </c>
      <c r="P398" s="362">
        <v>70.532477660000069</v>
      </c>
      <c r="Q398" s="362">
        <v>-15.874992779999957</v>
      </c>
      <c r="R398" s="362">
        <v>105.29767534999972</v>
      </c>
      <c r="S398" s="362">
        <v>86.946689770000162</v>
      </c>
      <c r="T398" s="362">
        <v>146.76335435999931</v>
      </c>
      <c r="U398" s="362">
        <v>-0.87448452999937842</v>
      </c>
      <c r="V398" s="362">
        <v>-138.57213833000006</v>
      </c>
      <c r="W398" s="362">
        <v>79.629958270000273</v>
      </c>
      <c r="X398" s="362">
        <v>83.004130950000047</v>
      </c>
      <c r="Y398" s="362">
        <v>171.60344095999992</v>
      </c>
      <c r="Z398" s="362">
        <v>154.71991459000026</v>
      </c>
      <c r="AA398" s="362">
        <v>82.939350000000005</v>
      </c>
      <c r="AB398" s="362">
        <v>121.21096</v>
      </c>
      <c r="AC398" s="362">
        <v>76.196615889999975</v>
      </c>
      <c r="AD398" s="362">
        <v>313.72404196999992</v>
      </c>
      <c r="AE398" s="362">
        <v>-48.414827859999868</v>
      </c>
      <c r="AF398" s="362">
        <v>10.740000000000009</v>
      </c>
      <c r="AG398" s="362">
        <v>103.33000000000004</v>
      </c>
      <c r="AH398" s="362">
        <v>198.01999999999998</v>
      </c>
      <c r="AI398" s="362">
        <v>422.65</v>
      </c>
      <c r="AJ398" s="362">
        <v>6.6499999999999773</v>
      </c>
      <c r="AK398" s="362">
        <v>89.901416109999701</v>
      </c>
      <c r="AL398" s="362">
        <v>149.39858389000031</v>
      </c>
      <c r="AM398" s="362">
        <v>45</v>
      </c>
      <c r="AN398" s="362">
        <v>143.418633</v>
      </c>
      <c r="AO398" s="362">
        <v>99.915675999999991</v>
      </c>
      <c r="AP398" s="362">
        <v>35.604324000000005</v>
      </c>
    </row>
    <row r="399" spans="1:42">
      <c r="A399" s="384"/>
      <c r="B399" s="92"/>
      <c r="C399" s="52" t="s">
        <v>213</v>
      </c>
      <c r="D399" s="390">
        <v>0</v>
      </c>
      <c r="E399" s="390">
        <v>-10.000395089999984</v>
      </c>
      <c r="F399" s="390">
        <v>2.6736315100000638</v>
      </c>
      <c r="G399" s="364">
        <v>7.3267635799999198</v>
      </c>
      <c r="H399" s="364">
        <v>-0.43001306000087425</v>
      </c>
      <c r="I399" s="364">
        <v>-7.538806669999758</v>
      </c>
      <c r="J399" s="364">
        <v>-6.1337938000000349</v>
      </c>
      <c r="K399" s="364">
        <v>-3.9291956700000128</v>
      </c>
      <c r="L399" s="364">
        <v>-2.3850938099999439</v>
      </c>
      <c r="M399" s="364">
        <v>-46.003760929999771</v>
      </c>
      <c r="N399" s="364">
        <v>3.0850491799996007</v>
      </c>
      <c r="O399" s="364">
        <v>2.9210716200001343</v>
      </c>
      <c r="P399" s="364">
        <v>15.313060119999673</v>
      </c>
      <c r="Q399" s="364">
        <v>3.5464274500000097</v>
      </c>
      <c r="R399" s="364">
        <v>11.0513369100006</v>
      </c>
      <c r="S399" s="364">
        <v>-10.399354480000284</v>
      </c>
      <c r="T399" s="364">
        <v>-53.842809355637883</v>
      </c>
      <c r="U399" s="364">
        <v>49.446775285637607</v>
      </c>
      <c r="V399" s="364">
        <v>-2.1323223100000019</v>
      </c>
      <c r="W399" s="364">
        <v>-3.8709981000000084</v>
      </c>
      <c r="X399" s="364">
        <v>0.5997195999991618</v>
      </c>
      <c r="Y399" s="364">
        <v>-1.1602366199992957</v>
      </c>
      <c r="Z399" s="364">
        <v>-1.3898528300003763</v>
      </c>
      <c r="AA399" s="364">
        <v>-2.97783</v>
      </c>
      <c r="AB399" s="364">
        <v>-1.3592200000000005</v>
      </c>
      <c r="AC399" s="364">
        <v>0.61369330999999683</v>
      </c>
      <c r="AD399" s="364">
        <v>-1.9480759600001569</v>
      </c>
      <c r="AE399" s="364">
        <v>-2.0431073499998398</v>
      </c>
      <c r="AF399" s="364">
        <v>-1.0699999999999998</v>
      </c>
      <c r="AG399" s="364">
        <v>-2.9400000000000004</v>
      </c>
      <c r="AH399" s="364">
        <v>-0.5699999999999994</v>
      </c>
      <c r="AI399" s="364">
        <v>5.51</v>
      </c>
      <c r="AJ399" s="364">
        <v>-4.16</v>
      </c>
      <c r="AK399" s="364">
        <v>-7.2824914499999656</v>
      </c>
      <c r="AL399" s="364">
        <v>6.7924914499999662</v>
      </c>
      <c r="AM399" s="364">
        <v>1.6</v>
      </c>
      <c r="AN399" s="364">
        <v>-219.58377672999995</v>
      </c>
      <c r="AO399" s="364">
        <v>89.72573191999993</v>
      </c>
      <c r="AP399" s="364">
        <v>113.09426808000006</v>
      </c>
    </row>
    <row r="400" spans="1:42">
      <c r="A400" s="384"/>
      <c r="B400" s="92"/>
      <c r="C400" s="252" t="s">
        <v>447</v>
      </c>
      <c r="D400" s="391">
        <v>0</v>
      </c>
      <c r="E400" s="391">
        <v>-400.17449341999861</v>
      </c>
      <c r="F400" s="391">
        <v>313.39612215999887</v>
      </c>
      <c r="G400" s="366">
        <v>86.77837125999973</v>
      </c>
      <c r="H400" s="366">
        <v>368.22556697000277</v>
      </c>
      <c r="I400" s="366">
        <v>234.89708376999999</v>
      </c>
      <c r="J400" s="366">
        <v>214.24349510999977</v>
      </c>
      <c r="K400" s="366">
        <v>66.07895388999944</v>
      </c>
      <c r="L400" s="366">
        <v>232.49585977999925</v>
      </c>
      <c r="M400" s="366">
        <v>547.20561796999937</v>
      </c>
      <c r="N400" s="366">
        <v>133.67420670000061</v>
      </c>
      <c r="O400" s="366">
        <v>229.07031445999948</v>
      </c>
      <c r="P400" s="366">
        <v>154.46287305000249</v>
      </c>
      <c r="Q400" s="366">
        <v>56.210149359998013</v>
      </c>
      <c r="R400" s="366">
        <v>23.053057699998362</v>
      </c>
      <c r="S400" s="366">
        <v>292.65644989000111</v>
      </c>
      <c r="T400" s="366">
        <v>243.88041809000146</v>
      </c>
      <c r="U400" s="366">
        <v>59.013930119999806</v>
      </c>
      <c r="V400" s="366">
        <v>-109.85504543000013</v>
      </c>
      <c r="W400" s="366">
        <v>99.617147109999976</v>
      </c>
      <c r="X400" s="366">
        <v>87.24380706000062</v>
      </c>
      <c r="Y400" s="366">
        <v>169.93382477999873</v>
      </c>
      <c r="Z400" s="366">
        <v>136.73903611000054</v>
      </c>
      <c r="AA400" s="366">
        <v>86.593969999999999</v>
      </c>
      <c r="AB400" s="366">
        <v>150.20708000000002</v>
      </c>
      <c r="AC400" s="366">
        <v>138.84677383999986</v>
      </c>
      <c r="AD400" s="366">
        <v>319.70752936000054</v>
      </c>
      <c r="AE400" s="366">
        <v>-136.68730320000037</v>
      </c>
      <c r="AF400" s="366">
        <v>-38.469999999999914</v>
      </c>
      <c r="AG400" s="366">
        <v>62.57000000000005</v>
      </c>
      <c r="AH400" s="366">
        <v>137.65999999999997</v>
      </c>
      <c r="AI400" s="366">
        <v>378.77</v>
      </c>
      <c r="AJ400" s="366">
        <v>-49.34</v>
      </c>
      <c r="AK400" s="366">
        <v>5.1382764199995989</v>
      </c>
      <c r="AL400" s="366">
        <v>71.301723580000413</v>
      </c>
      <c r="AM400" s="366">
        <v>42</v>
      </c>
      <c r="AN400" s="366">
        <v>229.60560277000013</v>
      </c>
      <c r="AO400" s="366">
        <v>-3.2273645400000248</v>
      </c>
      <c r="AP400" s="366">
        <v>-103.82263545999997</v>
      </c>
    </row>
    <row r="401" spans="1:42">
      <c r="A401" s="384"/>
      <c r="B401" s="92"/>
      <c r="C401" s="158" t="s">
        <v>448</v>
      </c>
      <c r="D401" s="390">
        <v>0</v>
      </c>
      <c r="E401" s="390">
        <v>2.8332890000001498E-2</v>
      </c>
      <c r="F401" s="390">
        <v>2.1294390000008434E-2</v>
      </c>
      <c r="G401" s="364">
        <v>-4.9627280000009932E-2</v>
      </c>
      <c r="H401" s="364">
        <v>-8.0217460000056917E-2</v>
      </c>
      <c r="I401" s="364">
        <v>-8.1666800000022022E-3</v>
      </c>
      <c r="J401" s="364">
        <v>-1.8018100000389836E-3</v>
      </c>
      <c r="K401" s="364">
        <v>9.8463800000061497E-3</v>
      </c>
      <c r="L401" s="364">
        <v>-0.2752015200000244</v>
      </c>
      <c r="M401" s="364">
        <v>7.8200000217520937E-6</v>
      </c>
      <c r="N401" s="364">
        <v>6.6612799999994365E-2</v>
      </c>
      <c r="O401" s="364">
        <v>-1.0281249999998465E-2</v>
      </c>
      <c r="P401" s="364">
        <v>1.4360080000029363E-2</v>
      </c>
      <c r="Q401" s="364">
        <v>-5.0773400000423408E-3</v>
      </c>
      <c r="R401" s="364">
        <v>-0.26567626999998595</v>
      </c>
      <c r="S401" s="364">
        <v>4.5753529999998932E-2</v>
      </c>
      <c r="T401" s="364">
        <v>0.20410191999999228</v>
      </c>
      <c r="U401" s="364">
        <v>1.0916029999997079E-2</v>
      </c>
      <c r="V401" s="364">
        <v>-0.26786892999999168</v>
      </c>
      <c r="W401" s="364">
        <v>9.8604510000001255E-2</v>
      </c>
      <c r="X401" s="364">
        <v>-0.12638458999999003</v>
      </c>
      <c r="Y401" s="364">
        <v>8.8552639999985416E-2</v>
      </c>
      <c r="Z401" s="364">
        <v>6.46020000002967E-4</v>
      </c>
      <c r="AA401" s="364">
        <v>-0.23361999999999999</v>
      </c>
      <c r="AB401" s="364">
        <v>6.9600000000000009E-3</v>
      </c>
      <c r="AC401" s="364">
        <v>4.5762289999940878E-2</v>
      </c>
      <c r="AD401" s="364">
        <v>9.6875010000058381E-2</v>
      </c>
      <c r="AE401" s="364">
        <v>-9.3027299999999258E-2</v>
      </c>
      <c r="AF401" s="364">
        <v>0.56000000000000005</v>
      </c>
      <c r="AG401" s="364">
        <v>-0.21</v>
      </c>
      <c r="AH401" s="364">
        <v>0.22</v>
      </c>
      <c r="AI401" s="364">
        <v>-0.01</v>
      </c>
      <c r="AJ401" s="364">
        <v>-0.06</v>
      </c>
      <c r="AK401" s="364">
        <v>-9.5236340000001501E-2</v>
      </c>
      <c r="AL401" s="364">
        <v>5.2363400000015048E-3</v>
      </c>
      <c r="AM401" s="364">
        <v>0</v>
      </c>
      <c r="AN401" s="364">
        <v>2.5984539999999612E-2</v>
      </c>
      <c r="AO401" s="364">
        <v>0</v>
      </c>
      <c r="AP401" s="364">
        <v>0</v>
      </c>
    </row>
    <row r="402" spans="1:42">
      <c r="A402" s="384"/>
      <c r="B402" s="92"/>
      <c r="C402" s="359" t="s">
        <v>326</v>
      </c>
      <c r="D402" s="391">
        <v>0</v>
      </c>
      <c r="E402" s="391">
        <v>-400.20282630999861</v>
      </c>
      <c r="F402" s="391">
        <v>313.37482776999889</v>
      </c>
      <c r="G402" s="366">
        <v>86.82799853999974</v>
      </c>
      <c r="H402" s="366">
        <v>368.30578443000286</v>
      </c>
      <c r="I402" s="366">
        <v>234.90525044999998</v>
      </c>
      <c r="J402" s="366">
        <v>214.24529691999979</v>
      </c>
      <c r="K402" s="366">
        <v>66.069107509999441</v>
      </c>
      <c r="L402" s="366">
        <v>232.77106129999925</v>
      </c>
      <c r="M402" s="366">
        <v>547.2056101499993</v>
      </c>
      <c r="N402" s="366">
        <v>133.60759390000064</v>
      </c>
      <c r="O402" s="366">
        <v>229.08059570999947</v>
      </c>
      <c r="P402" s="366">
        <v>154.44851297000247</v>
      </c>
      <c r="Q402" s="366">
        <v>56.215226699998027</v>
      </c>
      <c r="R402" s="366">
        <v>23.318733969998391</v>
      </c>
      <c r="S402" s="366">
        <v>292.6106963600011</v>
      </c>
      <c r="T402" s="366">
        <v>243.67631617000146</v>
      </c>
      <c r="U402" s="366">
        <v>59.003014089999809</v>
      </c>
      <c r="V402" s="366">
        <v>-109.58717650000014</v>
      </c>
      <c r="W402" s="366">
        <v>99.518542599999975</v>
      </c>
      <c r="X402" s="366">
        <v>87.370191650000606</v>
      </c>
      <c r="Y402" s="366">
        <v>169.84527213999874</v>
      </c>
      <c r="Z402" s="366">
        <v>136.73839009000051</v>
      </c>
      <c r="AA402" s="366">
        <v>86.827590000000001</v>
      </c>
      <c r="AB402" s="366">
        <v>150.20011999999997</v>
      </c>
      <c r="AC402" s="366">
        <v>138.80101154999994</v>
      </c>
      <c r="AD402" s="366">
        <v>319.61065435000046</v>
      </c>
      <c r="AE402" s="366">
        <v>-136.59427590000038</v>
      </c>
      <c r="AF402" s="366">
        <v>-39.029999999999859</v>
      </c>
      <c r="AG402" s="366">
        <v>62.780000000000086</v>
      </c>
      <c r="AH402" s="366">
        <v>137.43999999999994</v>
      </c>
      <c r="AI402" s="366">
        <v>378.78</v>
      </c>
      <c r="AJ402" s="366">
        <v>-49.28</v>
      </c>
      <c r="AK402" s="366">
        <v>5.2335127599995985</v>
      </c>
      <c r="AL402" s="366">
        <v>71.296487240000417</v>
      </c>
      <c r="AM402" s="366">
        <v>42</v>
      </c>
      <c r="AN402" s="366">
        <v>229.57961823000014</v>
      </c>
      <c r="AO402" s="366">
        <v>-3.2273645400000248</v>
      </c>
      <c r="AP402" s="366">
        <v>-103.82263545999997</v>
      </c>
    </row>
    <row r="403" spans="1:42">
      <c r="A403" s="384"/>
      <c r="B403" s="92"/>
      <c r="C403" s="358" t="s">
        <v>327</v>
      </c>
      <c r="D403" s="392">
        <v>0</v>
      </c>
      <c r="E403" s="392">
        <v>54.403623605030901</v>
      </c>
      <c r="F403" s="392">
        <v>60.051233338095841</v>
      </c>
      <c r="G403" s="367">
        <v>-114.45485694312674</v>
      </c>
      <c r="H403" s="367">
        <v>49.273612040715761</v>
      </c>
      <c r="I403" s="367">
        <v>51.067055335096143</v>
      </c>
      <c r="J403" s="367">
        <v>31.169920600134802</v>
      </c>
      <c r="K403" s="367">
        <v>-93.290634491918823</v>
      </c>
      <c r="L403" s="367">
        <v>-33.416493957829459</v>
      </c>
      <c r="M403" s="367">
        <v>49.160286940410742</v>
      </c>
      <c r="N403" s="367">
        <v>38.8144070321638</v>
      </c>
      <c r="O403" s="367">
        <v>-43.448100135336134</v>
      </c>
      <c r="P403" s="367">
        <v>56.345540178907385</v>
      </c>
      <c r="Q403" s="367">
        <v>27.926972813697319</v>
      </c>
      <c r="R403" s="367">
        <v>33.359415242857608</v>
      </c>
      <c r="S403" s="367">
        <v>-19.655828235462309</v>
      </c>
      <c r="T403" s="367">
        <v>19.987962696006207</v>
      </c>
      <c r="U403" s="367">
        <v>23.685850225426883</v>
      </c>
      <c r="V403" s="367">
        <v>-1.100350020082189</v>
      </c>
      <c r="W403" s="367">
        <v>-62.22929113681321</v>
      </c>
      <c r="X403" s="367">
        <v>-59.803857655743514</v>
      </c>
      <c r="Y403" s="367">
        <v>26.157225565779612</v>
      </c>
      <c r="Z403" s="367">
        <v>13.98542361833873</v>
      </c>
      <c r="AA403" s="367">
        <v>14.5754</v>
      </c>
      <c r="AB403" s="367">
        <v>35.90981</v>
      </c>
      <c r="AC403" s="367">
        <v>-31.109754620013451</v>
      </c>
      <c r="AD403" s="367">
        <v>-1.4530993442898499</v>
      </c>
      <c r="AE403" s="367">
        <v>16.6778339643033</v>
      </c>
      <c r="AF403" s="367">
        <v>7.7000000000000028</v>
      </c>
      <c r="AG403" s="367">
        <v>132.96</v>
      </c>
      <c r="AH403" s="367">
        <v>2.259999999999998</v>
      </c>
      <c r="AI403" s="367">
        <v>-51.22</v>
      </c>
      <c r="AJ403" s="367">
        <v>-74.97999999999999</v>
      </c>
      <c r="AK403" s="367">
        <v>-14.807912682500124</v>
      </c>
      <c r="AL403" s="367">
        <v>-5.7720873174998761</v>
      </c>
      <c r="AM403" s="367">
        <v>0.4</v>
      </c>
      <c r="AN403" s="367">
        <v>34.670546807500045</v>
      </c>
      <c r="AO403" s="367">
        <v>-22.299347945000022</v>
      </c>
      <c r="AP403" s="367">
        <v>-31.032983054999981</v>
      </c>
    </row>
    <row r="404" spans="1:42">
      <c r="A404" s="384"/>
      <c r="B404" s="92"/>
      <c r="C404" s="600" t="s">
        <v>449</v>
      </c>
      <c r="D404" s="601">
        <v>0</v>
      </c>
      <c r="E404" s="601">
        <v>-454.60644991502954</v>
      </c>
      <c r="F404" s="601">
        <v>253.32359443190308</v>
      </c>
      <c r="G404" s="602">
        <v>201.28285548312647</v>
      </c>
      <c r="H404" s="602">
        <v>319.0321723892871</v>
      </c>
      <c r="I404" s="602">
        <v>183.83819511490384</v>
      </c>
      <c r="J404" s="602">
        <v>183.07537631986497</v>
      </c>
      <c r="K404" s="602">
        <v>159.35974200191828</v>
      </c>
      <c r="L404" s="602">
        <v>266.18755525782854</v>
      </c>
      <c r="M404" s="602">
        <v>498.04532320958862</v>
      </c>
      <c r="N404" s="602">
        <v>94.793186867836823</v>
      </c>
      <c r="O404" s="602">
        <v>272.52869584533562</v>
      </c>
      <c r="P404" s="602">
        <v>98.102972791095112</v>
      </c>
      <c r="Q404" s="602">
        <v>28.288253886300708</v>
      </c>
      <c r="R404" s="602">
        <v>-10.040681272859217</v>
      </c>
      <c r="S404" s="602">
        <v>312.26652459546341</v>
      </c>
      <c r="T404" s="602">
        <v>223.68835347399525</v>
      </c>
      <c r="U404" s="602">
        <v>35.317109864572892</v>
      </c>
      <c r="V404" s="602">
        <v>-108.48677247991793</v>
      </c>
      <c r="W404" s="602">
        <v>161.74783373681319</v>
      </c>
      <c r="X404" s="602">
        <v>147.17404930574412</v>
      </c>
      <c r="Y404" s="602">
        <v>143.68804657421913</v>
      </c>
      <c r="Z404" s="602">
        <v>122.75296647166179</v>
      </c>
      <c r="AA404" s="602">
        <v>72.252189999999999</v>
      </c>
      <c r="AB404" s="602">
        <v>114.29030999999998</v>
      </c>
      <c r="AC404" s="602">
        <v>169.9107661700134</v>
      </c>
      <c r="AD404" s="602">
        <v>321.06375369429031</v>
      </c>
      <c r="AE404" s="602">
        <v>-153.27210986430367</v>
      </c>
      <c r="AF404" s="602">
        <v>-46.729999999999848</v>
      </c>
      <c r="AG404" s="602">
        <v>-70.17999999999995</v>
      </c>
      <c r="AH404" s="602">
        <v>135.17999999999995</v>
      </c>
      <c r="AI404" s="602">
        <v>430</v>
      </c>
      <c r="AJ404" s="602">
        <v>25.700000000000017</v>
      </c>
      <c r="AK404" s="602">
        <v>20.041425442499715</v>
      </c>
      <c r="AL404" s="602">
        <v>77.068574557500284</v>
      </c>
      <c r="AM404" s="602">
        <v>41.6</v>
      </c>
      <c r="AN404" s="602">
        <v>194.90907142250009</v>
      </c>
      <c r="AO404" s="602">
        <v>19.071983404999997</v>
      </c>
      <c r="AP404" s="602">
        <v>-72.789652404999998</v>
      </c>
    </row>
    <row r="405" spans="1:42">
      <c r="A405" s="384"/>
      <c r="B405" s="92"/>
      <c r="C405" s="372" t="s">
        <v>469</v>
      </c>
      <c r="D405" s="391"/>
      <c r="E405" s="391"/>
      <c r="F405" s="391"/>
      <c r="G405" s="368"/>
      <c r="H405" s="368"/>
      <c r="I405" s="368"/>
      <c r="J405" s="368"/>
      <c r="K405" s="368"/>
      <c r="L405" s="368"/>
      <c r="M405" s="368"/>
      <c r="N405" s="368"/>
      <c r="O405" s="368"/>
      <c r="P405" s="368"/>
      <c r="Q405" s="368"/>
      <c r="R405" s="368"/>
      <c r="S405" s="368"/>
      <c r="T405" s="368"/>
      <c r="U405" s="368"/>
      <c r="V405" s="368"/>
      <c r="W405" s="368"/>
      <c r="X405" s="368"/>
      <c r="Y405" s="368"/>
      <c r="Z405" s="368"/>
      <c r="AA405" s="368"/>
      <c r="AB405" s="368"/>
      <c r="AC405" s="368"/>
      <c r="AD405" s="368"/>
      <c r="AE405" s="368"/>
      <c r="AF405" s="368"/>
      <c r="AG405" s="368"/>
      <c r="AH405" s="368"/>
      <c r="AI405" s="368"/>
      <c r="AJ405" s="368"/>
      <c r="AK405" s="368"/>
      <c r="AL405" s="368"/>
      <c r="AM405" s="368"/>
      <c r="AN405" s="368"/>
      <c r="AO405" s="368"/>
      <c r="AP405" s="368"/>
    </row>
    <row r="406" spans="1:42">
      <c r="A406" s="384"/>
      <c r="B406" s="92"/>
      <c r="C406" s="357"/>
      <c r="D406" s="391"/>
      <c r="E406" s="391"/>
      <c r="F406" s="391"/>
      <c r="G406" s="366"/>
      <c r="H406" s="366"/>
      <c r="I406" s="366"/>
      <c r="J406" s="366"/>
      <c r="K406" s="366"/>
      <c r="L406" s="366"/>
      <c r="M406" s="366"/>
      <c r="N406" s="366"/>
      <c r="O406" s="366"/>
      <c r="P406" s="366"/>
      <c r="Q406" s="366"/>
      <c r="R406" s="366"/>
      <c r="S406" s="366"/>
      <c r="T406" s="366"/>
      <c r="U406" s="366"/>
      <c r="V406" s="366"/>
      <c r="W406" s="366"/>
      <c r="X406" s="366"/>
      <c r="Y406" s="366"/>
      <c r="Z406" s="366"/>
      <c r="AA406" s="366"/>
      <c r="AB406" s="366"/>
      <c r="AC406" s="366"/>
      <c r="AD406" s="366"/>
      <c r="AE406" s="366"/>
      <c r="AF406" s="366"/>
      <c r="AG406" s="366"/>
      <c r="AH406" s="366"/>
      <c r="AI406" s="366"/>
      <c r="AJ406" s="366"/>
      <c r="AK406" s="366"/>
      <c r="AL406" s="366"/>
      <c r="AM406" s="366"/>
      <c r="AN406" s="366"/>
      <c r="AO406" s="366"/>
      <c r="AP406" s="366"/>
    </row>
    <row r="407" spans="1:42">
      <c r="A407" s="384"/>
      <c r="B407" s="92"/>
      <c r="C407" s="252" t="s">
        <v>41</v>
      </c>
      <c r="D407" s="393"/>
      <c r="E407" s="393"/>
      <c r="F407" s="393"/>
      <c r="G407" s="369"/>
      <c r="H407" s="369"/>
      <c r="I407" s="369"/>
      <c r="J407" s="369"/>
      <c r="K407" s="369"/>
      <c r="L407" s="369"/>
      <c r="M407" s="369"/>
      <c r="N407" s="369"/>
      <c r="O407" s="369"/>
      <c r="P407" s="369"/>
      <c r="Q407" s="369"/>
      <c r="R407" s="369"/>
      <c r="S407" s="369"/>
      <c r="T407" s="369"/>
      <c r="U407" s="369"/>
      <c r="V407" s="369"/>
      <c r="W407" s="369"/>
      <c r="X407" s="369"/>
      <c r="Y407" s="369"/>
      <c r="Z407" s="369"/>
      <c r="AA407" s="369"/>
      <c r="AB407" s="369"/>
      <c r="AC407" s="369"/>
      <c r="AD407" s="369"/>
      <c r="AE407" s="369"/>
      <c r="AF407" s="369"/>
      <c r="AG407" s="369"/>
      <c r="AH407" s="369"/>
      <c r="AI407" s="369"/>
      <c r="AJ407" s="369"/>
      <c r="AK407" s="369"/>
      <c r="AL407" s="369"/>
      <c r="AM407" s="369"/>
      <c r="AN407" s="369"/>
      <c r="AO407" s="369"/>
      <c r="AP407" s="369"/>
    </row>
    <row r="408" spans="1:42">
      <c r="A408" s="384"/>
      <c r="B408" s="92"/>
      <c r="C408" s="56" t="s">
        <v>451</v>
      </c>
      <c r="D408" s="389">
        <v>0</v>
      </c>
      <c r="E408" s="389">
        <v>0</v>
      </c>
      <c r="F408" s="389">
        <v>-351.46798242002802</v>
      </c>
      <c r="G408" s="363">
        <v>-371.53271255001891</v>
      </c>
      <c r="H408" s="363">
        <v>-285.51094387998455</v>
      </c>
      <c r="I408" s="363">
        <v>-147.74243197994656</v>
      </c>
      <c r="J408" s="363">
        <v>-269.81321588004357</v>
      </c>
      <c r="K408" s="363">
        <v>-401.56767365001724</v>
      </c>
      <c r="L408" s="363">
        <v>-372.84293937002076</v>
      </c>
      <c r="M408" s="363">
        <v>-230.64516939001624</v>
      </c>
      <c r="N408" s="363">
        <v>-327.88063112998498</v>
      </c>
      <c r="O408" s="363">
        <v>-327.37195016999613</v>
      </c>
      <c r="P408" s="363">
        <v>-326.65965999999997</v>
      </c>
      <c r="Q408" s="363">
        <v>-432.27260679999017</v>
      </c>
      <c r="R408" s="363">
        <v>-394.95313111793075</v>
      </c>
      <c r="S408" s="363">
        <v>-315.01349328001379</v>
      </c>
      <c r="T408" s="363">
        <v>-315.01349328001379</v>
      </c>
      <c r="U408" s="363">
        <v>-376.50513937999494</v>
      </c>
      <c r="V408" s="363">
        <v>-324.11704176003701</v>
      </c>
      <c r="W408" s="363">
        <v>-204.08129692000512</v>
      </c>
      <c r="X408" s="363">
        <v>-58.320341130005545</v>
      </c>
      <c r="Y408" s="363">
        <v>-6.1280947499762988</v>
      </c>
      <c r="Z408" s="363">
        <v>10.149757430015597</v>
      </c>
      <c r="AA408" s="363">
        <v>18.596800000000002</v>
      </c>
      <c r="AB408" s="363">
        <v>98.674790000000002</v>
      </c>
      <c r="AC408" s="363">
        <v>112.6572</v>
      </c>
      <c r="AD408" s="363">
        <v>84.83564326998021</v>
      </c>
      <c r="AE408" s="363">
        <v>6.098470040007669</v>
      </c>
      <c r="AF408" s="363">
        <v>-98</v>
      </c>
      <c r="AG408" s="363">
        <v>-36</v>
      </c>
      <c r="AH408" s="363">
        <v>-56.450983809999997</v>
      </c>
      <c r="AI408" s="363">
        <v>-466.53827138999998</v>
      </c>
      <c r="AJ408" s="363">
        <v>-47</v>
      </c>
      <c r="AK408" s="363">
        <v>-7.964430960005302</v>
      </c>
      <c r="AL408" s="363">
        <v>673.37467349000508</v>
      </c>
      <c r="AM408" s="363">
        <v>26</v>
      </c>
      <c r="AN408" s="363">
        <v>75</v>
      </c>
      <c r="AO408" s="363">
        <v>610.5</v>
      </c>
      <c r="AP408" s="363">
        <v>608</v>
      </c>
    </row>
    <row r="409" spans="1:42">
      <c r="A409" s="384"/>
      <c r="B409" s="92"/>
      <c r="C409" s="56" t="s">
        <v>452</v>
      </c>
      <c r="D409" s="389">
        <v>0</v>
      </c>
      <c r="E409" s="389">
        <v>0</v>
      </c>
      <c r="F409" s="389">
        <v>-2.9493099999854167E-2</v>
      </c>
      <c r="G409" s="363">
        <v>-3.1082920000017111E-2</v>
      </c>
      <c r="H409" s="363">
        <v>-9.1080610000290108E-2</v>
      </c>
      <c r="I409" s="363">
        <v>-5.6059068299998671</v>
      </c>
      <c r="J409" s="363">
        <v>-0.18686505999994552</v>
      </c>
      <c r="K409" s="363">
        <v>-0.18510313000001588</v>
      </c>
      <c r="L409" s="363">
        <v>-0.16678573999979562</v>
      </c>
      <c r="M409" s="363">
        <v>-0.56082276000006459</v>
      </c>
      <c r="N409" s="363">
        <v>-0.56497741999999107</v>
      </c>
      <c r="O409" s="363">
        <v>-0.37860041999999794</v>
      </c>
      <c r="P409" s="363">
        <v>-0.42541000000000001</v>
      </c>
      <c r="Q409" s="363">
        <v>-0.43423162000010507</v>
      </c>
      <c r="R409" s="363">
        <v>-0.422472189999894</v>
      </c>
      <c r="S409" s="363">
        <v>-0.68118244999999433</v>
      </c>
      <c r="T409" s="363">
        <v>-0.68118244999999433</v>
      </c>
      <c r="U409" s="363">
        <v>-0.71516123000003518</v>
      </c>
      <c r="V409" s="363">
        <v>-0.77241875999999365</v>
      </c>
      <c r="W409" s="363">
        <v>-0.59666481999994403</v>
      </c>
      <c r="X409" s="363">
        <v>-0.66205612999993946</v>
      </c>
      <c r="Y409" s="363">
        <v>-4.2216957400000297</v>
      </c>
      <c r="Z409" s="363">
        <v>-0.79362626999994745</v>
      </c>
      <c r="AA409" s="363">
        <v>-4.04068</v>
      </c>
      <c r="AB409" s="363">
        <v>-0.48986000000000002</v>
      </c>
      <c r="AC409" s="363">
        <v>-0.49</v>
      </c>
      <c r="AD409" s="363">
        <v>-0.48500000000001364</v>
      </c>
      <c r="AE409" s="363">
        <v>-0.48296924000004537</v>
      </c>
      <c r="AF409" s="363">
        <v>0</v>
      </c>
      <c r="AG409" s="363">
        <v>0</v>
      </c>
      <c r="AH409" s="363">
        <v>-0.46845566999999999</v>
      </c>
      <c r="AI409" s="363">
        <v>46.184558320000001</v>
      </c>
      <c r="AJ409" s="363">
        <v>0</v>
      </c>
      <c r="AK409" s="363">
        <v>-3.5664109999956395E-2</v>
      </c>
      <c r="AL409" s="363">
        <v>9.6910469999954785E-2</v>
      </c>
      <c r="AM409" s="363">
        <v>-1</v>
      </c>
      <c r="AN409" s="363">
        <v>0</v>
      </c>
      <c r="AO409" s="363">
        <v>0</v>
      </c>
      <c r="AP409" s="363">
        <v>0</v>
      </c>
    </row>
    <row r="410" spans="1:42">
      <c r="A410" s="384"/>
      <c r="B410" s="92"/>
      <c r="C410" s="31" t="s">
        <v>369</v>
      </c>
      <c r="D410" s="390">
        <v>0</v>
      </c>
      <c r="E410" s="390">
        <v>0</v>
      </c>
      <c r="F410" s="390">
        <v>48481.431111860002</v>
      </c>
      <c r="G410" s="363">
        <v>46967.079985570002</v>
      </c>
      <c r="H410" s="363">
        <v>49019.495508069995</v>
      </c>
      <c r="I410" s="363">
        <v>47142.475078640018</v>
      </c>
      <c r="J410" s="363">
        <v>53806.149583089995</v>
      </c>
      <c r="K410" s="363">
        <v>47761.116657259998</v>
      </c>
      <c r="L410" s="363">
        <v>47255.275236229994</v>
      </c>
      <c r="M410" s="363">
        <v>43109.708818269995</v>
      </c>
      <c r="N410" s="363">
        <v>48492.32815120001</v>
      </c>
      <c r="O410" s="363">
        <v>40896.781412659999</v>
      </c>
      <c r="P410" s="363">
        <v>38528.610119999998</v>
      </c>
      <c r="Q410" s="363">
        <v>37853.38197925999</v>
      </c>
      <c r="R410" s="363">
        <v>40527.627964480002</v>
      </c>
      <c r="S410" s="363">
        <v>35840.707492469999</v>
      </c>
      <c r="T410" s="363">
        <v>35840.707492469999</v>
      </c>
      <c r="U410" s="363">
        <v>36142.625645629996</v>
      </c>
      <c r="V410" s="363">
        <v>35988.220053310004</v>
      </c>
      <c r="W410" s="363">
        <v>32070.934659969997</v>
      </c>
      <c r="X410" s="363">
        <v>30690.139410860007</v>
      </c>
      <c r="Y410" s="363">
        <v>31332.21532909001</v>
      </c>
      <c r="Z410" s="363">
        <v>33438.128320110001</v>
      </c>
      <c r="AA410" s="363">
        <v>32650.649170000001</v>
      </c>
      <c r="AB410" s="363">
        <v>29231.454089999999</v>
      </c>
      <c r="AC410" s="363">
        <v>31739.7556</v>
      </c>
      <c r="AD410" s="363">
        <v>31423.867999999995</v>
      </c>
      <c r="AE410" s="363">
        <v>30779.568123509998</v>
      </c>
      <c r="AF410" s="363">
        <v>24246</v>
      </c>
      <c r="AG410" s="363">
        <v>28917</v>
      </c>
      <c r="AH410" s="363">
        <v>25799.209443259999</v>
      </c>
      <c r="AI410" s="363">
        <v>24562.28576368</v>
      </c>
      <c r="AJ410" s="363">
        <v>21029</v>
      </c>
      <c r="AK410" s="363">
        <v>19800</v>
      </c>
      <c r="AL410" s="363">
        <v>19690.384616540003</v>
      </c>
      <c r="AM410" s="363">
        <v>18073.400000000001</v>
      </c>
      <c r="AN410" s="363">
        <v>15808</v>
      </c>
      <c r="AO410" s="363">
        <v>15674</v>
      </c>
      <c r="AP410" s="363">
        <v>17069.21770362003</v>
      </c>
    </row>
    <row r="411" spans="1:42">
      <c r="A411" s="384"/>
      <c r="B411" s="92"/>
      <c r="C411" s="589" t="s">
        <v>453</v>
      </c>
      <c r="D411" s="603">
        <v>0</v>
      </c>
      <c r="E411" s="603">
        <v>0</v>
      </c>
      <c r="F411" s="603">
        <v>48129.933636339971</v>
      </c>
      <c r="G411" s="604">
        <v>46595.516190099981</v>
      </c>
      <c r="H411" s="604">
        <v>48733.89348358001</v>
      </c>
      <c r="I411" s="604">
        <v>46989.12673983007</v>
      </c>
      <c r="J411" s="604">
        <v>53536.14950214995</v>
      </c>
      <c r="K411" s="604">
        <v>47359.363880479978</v>
      </c>
      <c r="L411" s="604">
        <v>46882.265511119971</v>
      </c>
      <c r="M411" s="604">
        <v>42878.502826119977</v>
      </c>
      <c r="N411" s="604">
        <v>48163.882542650026</v>
      </c>
      <c r="O411" s="604">
        <v>40569.030862070002</v>
      </c>
      <c r="P411" s="604">
        <v>38201.525049999997</v>
      </c>
      <c r="Q411" s="604">
        <v>37420.675140840001</v>
      </c>
      <c r="R411" s="604">
        <v>40132.252361172068</v>
      </c>
      <c r="S411" s="604">
        <v>35525.012816739989</v>
      </c>
      <c r="T411" s="604">
        <v>35525.012816739989</v>
      </c>
      <c r="U411" s="604">
        <v>35765.405345020001</v>
      </c>
      <c r="V411" s="604">
        <v>35663.330592789964</v>
      </c>
      <c r="W411" s="604">
        <v>31866.25669822999</v>
      </c>
      <c r="X411" s="604">
        <v>30631.157013600001</v>
      </c>
      <c r="Y411" s="604">
        <v>31321.865538600032</v>
      </c>
      <c r="Z411" s="604">
        <v>33447.484451270015</v>
      </c>
      <c r="AA411" s="604">
        <v>32665.205290000002</v>
      </c>
      <c r="AB411" s="604">
        <v>29329.639019999999</v>
      </c>
      <c r="AC411" s="604">
        <v>31851.9228</v>
      </c>
      <c r="AD411" s="604">
        <v>31508.218643269975</v>
      </c>
      <c r="AE411" s="604">
        <v>30785.183624310004</v>
      </c>
      <c r="AF411" s="604">
        <v>24148</v>
      </c>
      <c r="AG411" s="604">
        <v>28881</v>
      </c>
      <c r="AH411" s="604">
        <v>25742.290003779999</v>
      </c>
      <c r="AI411" s="604">
        <v>24141.932050610001</v>
      </c>
      <c r="AJ411" s="604">
        <v>20982</v>
      </c>
      <c r="AK411" s="604">
        <v>19791.999904929995</v>
      </c>
      <c r="AL411" s="604">
        <v>20363.856200500009</v>
      </c>
      <c r="AM411" s="604">
        <v>18098.400000000001</v>
      </c>
      <c r="AN411" s="604">
        <v>15883</v>
      </c>
      <c r="AO411" s="604">
        <v>16285</v>
      </c>
      <c r="AP411" s="604">
        <v>17677.21770362003</v>
      </c>
    </row>
    <row r="412" spans="1:42">
      <c r="A412" s="384"/>
      <c r="B412" s="92"/>
      <c r="C412" s="25"/>
      <c r="D412" s="393"/>
      <c r="E412" s="393"/>
      <c r="F412" s="393"/>
      <c r="G412" s="369">
        <v>0</v>
      </c>
      <c r="H412" s="369"/>
      <c r="I412" s="369"/>
      <c r="J412" s="369"/>
      <c r="K412" s="369">
        <v>0</v>
      </c>
      <c r="L412" s="369"/>
      <c r="M412" s="369"/>
      <c r="N412" s="369"/>
      <c r="O412" s="369">
        <v>0</v>
      </c>
      <c r="P412" s="369"/>
      <c r="Q412" s="369"/>
      <c r="R412" s="369"/>
      <c r="S412" s="369">
        <v>0</v>
      </c>
      <c r="T412" s="369"/>
      <c r="U412" s="369"/>
      <c r="V412" s="369"/>
      <c r="W412" s="369"/>
      <c r="X412" s="369"/>
      <c r="Y412" s="369"/>
      <c r="Z412" s="369"/>
      <c r="AA412" s="369"/>
      <c r="AB412" s="369"/>
      <c r="AC412" s="369"/>
      <c r="AD412" s="369"/>
      <c r="AE412" s="369"/>
      <c r="AF412" s="369"/>
      <c r="AG412" s="369"/>
      <c r="AH412" s="369"/>
      <c r="AI412" s="369"/>
      <c r="AJ412" s="369"/>
      <c r="AK412" s="369"/>
      <c r="AL412" s="369"/>
      <c r="AM412" s="369"/>
      <c r="AN412" s="369"/>
      <c r="AO412" s="369"/>
      <c r="AP412" s="369"/>
    </row>
    <row r="413" spans="1:42">
      <c r="A413" s="384"/>
      <c r="B413" s="92"/>
      <c r="C413" s="56" t="s">
        <v>239</v>
      </c>
      <c r="D413" s="389">
        <v>0</v>
      </c>
      <c r="E413" s="389">
        <v>0</v>
      </c>
      <c r="F413" s="389">
        <v>78.664382000046317</v>
      </c>
      <c r="G413" s="363">
        <v>49.194033720006701</v>
      </c>
      <c r="H413" s="363">
        <v>739.03085824998561</v>
      </c>
      <c r="I413" s="363">
        <v>3879.0481002599408</v>
      </c>
      <c r="J413" s="363">
        <v>3863.239715689997</v>
      </c>
      <c r="K413" s="363">
        <v>3819.1566908300301</v>
      </c>
      <c r="L413" s="363">
        <v>3859.4125542499969</v>
      </c>
      <c r="M413" s="363">
        <v>3877.304230099995</v>
      </c>
      <c r="N413" s="363">
        <v>3889.5600690400024</v>
      </c>
      <c r="O413" s="363">
        <v>3098.2613352800108</v>
      </c>
      <c r="P413" s="363">
        <v>2047.4428</v>
      </c>
      <c r="Q413" s="363">
        <v>34.872015669971006</v>
      </c>
      <c r="R413" s="363">
        <v>25.744296310003847</v>
      </c>
      <c r="S413" s="363">
        <v>20.350402279989794</v>
      </c>
      <c r="T413" s="363">
        <v>20.350402279989794</v>
      </c>
      <c r="U413" s="363">
        <v>54.079308419968584</v>
      </c>
      <c r="V413" s="363">
        <v>78.593045439978596</v>
      </c>
      <c r="W413" s="363">
        <v>65.169557329994859</v>
      </c>
      <c r="X413" s="363">
        <v>32.344287110012374</v>
      </c>
      <c r="Y413" s="363">
        <v>47.127163570009202</v>
      </c>
      <c r="Z413" s="363">
        <v>11.5368784000008</v>
      </c>
      <c r="AA413" s="363">
        <v>15.5746</v>
      </c>
      <c r="AB413" s="363">
        <v>49.838999999999999</v>
      </c>
      <c r="AC413" s="363">
        <v>39.937399999999997</v>
      </c>
      <c r="AD413" s="363">
        <v>47.452201770007377</v>
      </c>
      <c r="AE413" s="363">
        <v>51.96608505002223</v>
      </c>
      <c r="AF413" s="363">
        <v>43.503973990009399</v>
      </c>
      <c r="AG413" s="363">
        <v>46</v>
      </c>
      <c r="AH413" s="363">
        <v>31.217326660000001</v>
      </c>
      <c r="AI413" s="363">
        <v>53.701821469999999</v>
      </c>
      <c r="AJ413" s="363">
        <v>36</v>
      </c>
      <c r="AK413" s="363">
        <v>58.301230590001069</v>
      </c>
      <c r="AL413" s="363">
        <v>74.172830290001002</v>
      </c>
      <c r="AM413" s="363">
        <v>97.4</v>
      </c>
      <c r="AN413" s="363">
        <v>81</v>
      </c>
      <c r="AO413" s="363">
        <v>7794</v>
      </c>
      <c r="AP413" s="363">
        <v>7527</v>
      </c>
    </row>
    <row r="414" spans="1:42">
      <c r="A414" s="384"/>
      <c r="B414" s="92"/>
      <c r="C414" s="335" t="s">
        <v>454</v>
      </c>
      <c r="D414" s="389">
        <v>0</v>
      </c>
      <c r="E414" s="389">
        <v>0</v>
      </c>
      <c r="F414" s="389">
        <v>48051.265825850023</v>
      </c>
      <c r="G414" s="365">
        <v>46546.318727890015</v>
      </c>
      <c r="H414" s="365">
        <v>47994.858185379999</v>
      </c>
      <c r="I414" s="365">
        <v>43110.060035809991</v>
      </c>
      <c r="J414" s="365">
        <v>49672.891182660009</v>
      </c>
      <c r="K414" s="365">
        <v>43540.189007899986</v>
      </c>
      <c r="L414" s="365">
        <v>43022.853516929965</v>
      </c>
      <c r="M414" s="365">
        <v>39001.199156079994</v>
      </c>
      <c r="N414" s="365">
        <v>44458.815750899987</v>
      </c>
      <c r="O414" s="365">
        <v>37471.714861849985</v>
      </c>
      <c r="P414" s="365">
        <v>36154.081899999997</v>
      </c>
      <c r="Q414" s="365">
        <v>37385.802735779995</v>
      </c>
      <c r="R414" s="365">
        <v>40106.653289500005</v>
      </c>
      <c r="S414" s="365">
        <v>35504.66202507</v>
      </c>
      <c r="T414" s="365">
        <v>35504.66202507</v>
      </c>
      <c r="U414" s="365">
        <v>35711.325665120014</v>
      </c>
      <c r="V414" s="365">
        <v>35584.73715796</v>
      </c>
      <c r="W414" s="365">
        <v>31801.086751740004</v>
      </c>
      <c r="X414" s="365">
        <v>30598.812336970019</v>
      </c>
      <c r="Y414" s="365">
        <v>31274.854839519998</v>
      </c>
      <c r="Z414" s="365">
        <v>33435.947183709999</v>
      </c>
      <c r="AA414" s="365">
        <v>32649.630300000001</v>
      </c>
      <c r="AB414" s="365">
        <v>29279.799599999998</v>
      </c>
      <c r="AC414" s="365">
        <v>31811.985399999998</v>
      </c>
      <c r="AD414" s="365">
        <v>31460.797065610001</v>
      </c>
      <c r="AE414" s="365">
        <v>30733.22518007</v>
      </c>
      <c r="AF414" s="365">
        <v>24104.702256029985</v>
      </c>
      <c r="AG414" s="365">
        <v>28834</v>
      </c>
      <c r="AH414" s="365">
        <v>25710.072210120001</v>
      </c>
      <c r="AI414" s="365">
        <v>24088.14275427</v>
      </c>
      <c r="AJ414" s="365">
        <v>20946</v>
      </c>
      <c r="AK414" s="365">
        <v>19734</v>
      </c>
      <c r="AL414" s="365">
        <v>20289.775489529999</v>
      </c>
      <c r="AM414" s="365">
        <v>18001</v>
      </c>
      <c r="AN414" s="365">
        <v>15802</v>
      </c>
      <c r="AO414" s="365">
        <v>8491</v>
      </c>
      <c r="AP414" s="365">
        <v>11650</v>
      </c>
    </row>
    <row r="415" spans="1:42">
      <c r="A415" s="384"/>
      <c r="B415" s="92"/>
      <c r="C415" s="61" t="s">
        <v>455</v>
      </c>
      <c r="D415" s="603">
        <v>0</v>
      </c>
      <c r="E415" s="603">
        <v>0</v>
      </c>
      <c r="F415" s="603">
        <v>48129.93020785007</v>
      </c>
      <c r="G415" s="604">
        <v>46595.512761610022</v>
      </c>
      <c r="H415" s="604">
        <v>48733.889043629984</v>
      </c>
      <c r="I415" s="604">
        <v>46989.108136069932</v>
      </c>
      <c r="J415" s="604">
        <v>53536.130898350006</v>
      </c>
      <c r="K415" s="604">
        <v>47359.345698730016</v>
      </c>
      <c r="L415" s="604">
        <v>46882.266071179962</v>
      </c>
      <c r="M415" s="604">
        <v>42878.503386179989</v>
      </c>
      <c r="N415" s="604">
        <v>48348.375819939989</v>
      </c>
      <c r="O415" s="604">
        <v>40569.976197129996</v>
      </c>
      <c r="P415" s="604">
        <v>38201.524699999994</v>
      </c>
      <c r="Q415" s="604">
        <v>37420.674751449966</v>
      </c>
      <c r="R415" s="604">
        <v>40132.397585810009</v>
      </c>
      <c r="S415" s="604">
        <v>35525.01242734999</v>
      </c>
      <c r="T415" s="604">
        <v>35525.01242734999</v>
      </c>
      <c r="U415" s="604">
        <v>35765.404973539982</v>
      </c>
      <c r="V415" s="604">
        <v>35663.330203399979</v>
      </c>
      <c r="W415" s="604">
        <v>31866.256309069999</v>
      </c>
      <c r="X415" s="604">
        <v>30631.156624080031</v>
      </c>
      <c r="Y415" s="604">
        <v>31321.982003090008</v>
      </c>
      <c r="Z415" s="604">
        <v>33447.484062110001</v>
      </c>
      <c r="AA415" s="604">
        <v>32665.204900000001</v>
      </c>
      <c r="AB415" s="604">
        <v>29329.638599999998</v>
      </c>
      <c r="AC415" s="604">
        <v>31851.922799999997</v>
      </c>
      <c r="AD415" s="604">
        <v>31508.249267380008</v>
      </c>
      <c r="AE415" s="604">
        <v>30785.191265120022</v>
      </c>
      <c r="AF415" s="604">
        <v>24148.206230019994</v>
      </c>
      <c r="AG415" s="604">
        <v>28881</v>
      </c>
      <c r="AH415" s="604">
        <v>25741.289536780001</v>
      </c>
      <c r="AI415" s="604">
        <v>24141.84457574</v>
      </c>
      <c r="AJ415" s="604">
        <v>20982</v>
      </c>
      <c r="AK415" s="604">
        <v>19792.301230590001</v>
      </c>
      <c r="AL415" s="604">
        <v>20363.94831982</v>
      </c>
      <c r="AM415" s="604">
        <v>18098.400000000001</v>
      </c>
      <c r="AN415" s="604">
        <v>15883</v>
      </c>
      <c r="AO415" s="604">
        <v>16285</v>
      </c>
      <c r="AP415" s="604">
        <v>19177</v>
      </c>
    </row>
    <row r="416" spans="1:42">
      <c r="A416" s="384"/>
      <c r="B416" s="92"/>
      <c r="C416" s="356"/>
      <c r="D416" s="350"/>
      <c r="E416" s="350"/>
      <c r="F416" s="350"/>
      <c r="G416" s="349"/>
      <c r="H416" s="349"/>
      <c r="I416" s="349"/>
      <c r="J416" s="349"/>
      <c r="K416" s="349"/>
      <c r="L416" s="349"/>
      <c r="M416" s="349"/>
      <c r="N416" s="349"/>
      <c r="O416" s="349"/>
      <c r="P416" s="349"/>
      <c r="Q416" s="349"/>
      <c r="R416" s="349"/>
      <c r="S416" s="349"/>
      <c r="T416" s="349"/>
      <c r="U416" s="349"/>
      <c r="V416" s="349"/>
      <c r="W416" s="349"/>
      <c r="X416" s="349"/>
      <c r="Y416" s="356"/>
      <c r="Z416" s="356"/>
      <c r="AA416" s="350"/>
    </row>
    <row r="417" spans="1:42">
      <c r="A417" s="384"/>
      <c r="B417" s="92"/>
      <c r="D417" s="350"/>
      <c r="E417" s="350"/>
      <c r="F417" s="350"/>
      <c r="G417" s="350"/>
      <c r="H417" s="350"/>
      <c r="I417" s="350"/>
      <c r="J417" s="350"/>
      <c r="K417" s="350"/>
      <c r="L417" s="350"/>
      <c r="M417" s="350"/>
      <c r="N417" s="350"/>
      <c r="O417" s="350"/>
      <c r="P417" s="350"/>
      <c r="Q417" s="350"/>
      <c r="R417" s="350"/>
      <c r="S417" s="350"/>
      <c r="T417" s="350"/>
      <c r="U417" s="350"/>
      <c r="V417" s="350"/>
      <c r="W417" s="350"/>
      <c r="X417" s="350"/>
      <c r="Y417" s="356"/>
      <c r="Z417" s="356"/>
      <c r="AA417" s="350"/>
    </row>
    <row r="418" spans="1:42" s="92" customFormat="1">
      <c r="A418" s="384"/>
      <c r="C418" s="394" t="s">
        <v>470</v>
      </c>
      <c r="D418" s="387" t="s">
        <v>474</v>
      </c>
      <c r="E418" s="387" t="s">
        <v>475</v>
      </c>
      <c r="F418" s="387" t="s">
        <v>476</v>
      </c>
      <c r="G418" s="487" t="s">
        <v>948</v>
      </c>
      <c r="H418" s="487" t="s">
        <v>474</v>
      </c>
      <c r="I418" s="487" t="s">
        <v>475</v>
      </c>
      <c r="J418" s="487" t="s">
        <v>476</v>
      </c>
      <c r="K418" s="487" t="s">
        <v>477</v>
      </c>
      <c r="L418" s="487" t="s">
        <v>478</v>
      </c>
      <c r="M418" s="487" t="s">
        <v>479</v>
      </c>
      <c r="N418" s="487" t="s">
        <v>480</v>
      </c>
      <c r="O418" s="487" t="s">
        <v>481</v>
      </c>
      <c r="P418" s="487" t="s">
        <v>482</v>
      </c>
      <c r="Q418" s="487" t="s">
        <v>483</v>
      </c>
      <c r="R418" s="487" t="s">
        <v>484</v>
      </c>
      <c r="S418" s="487" t="s">
        <v>485</v>
      </c>
      <c r="T418" s="487" t="s">
        <v>486</v>
      </c>
      <c r="U418" s="487" t="s">
        <v>487</v>
      </c>
      <c r="V418" s="487" t="s">
        <v>488</v>
      </c>
      <c r="W418" s="487" t="s">
        <v>489</v>
      </c>
      <c r="X418" s="487" t="s">
        <v>510</v>
      </c>
      <c r="Y418" s="487" t="s">
        <v>511</v>
      </c>
      <c r="Z418" s="487" t="s">
        <v>512</v>
      </c>
      <c r="AA418" s="487" t="s">
        <v>513</v>
      </c>
      <c r="AB418" s="487" t="s">
        <v>514</v>
      </c>
      <c r="AC418" s="487" t="s">
        <v>515</v>
      </c>
      <c r="AD418" s="487" t="s">
        <v>516</v>
      </c>
      <c r="AE418" s="487" t="s">
        <v>517</v>
      </c>
      <c r="AF418" s="487" t="s">
        <v>518</v>
      </c>
      <c r="AG418" s="487" t="s">
        <v>519</v>
      </c>
      <c r="AH418" s="487" t="s">
        <v>520</v>
      </c>
      <c r="AI418" s="487" t="s">
        <v>521</v>
      </c>
      <c r="AJ418" s="487" t="s">
        <v>522</v>
      </c>
      <c r="AK418" s="487" t="s">
        <v>523</v>
      </c>
      <c r="AL418" s="487" t="s">
        <v>524</v>
      </c>
      <c r="AM418" s="487" t="s">
        <v>525</v>
      </c>
      <c r="AN418" s="487" t="s">
        <v>526</v>
      </c>
      <c r="AO418" s="487" t="s">
        <v>527</v>
      </c>
      <c r="AP418" s="487" t="s">
        <v>528</v>
      </c>
    </row>
    <row r="419" spans="1:42">
      <c r="A419" s="384"/>
      <c r="B419" s="92"/>
      <c r="C419" s="252" t="s">
        <v>445</v>
      </c>
      <c r="D419" s="388"/>
      <c r="E419" s="388"/>
      <c r="F419" s="388"/>
      <c r="G419" s="361"/>
      <c r="H419" s="361"/>
      <c r="I419" s="361"/>
      <c r="J419" s="361"/>
      <c r="K419" s="361"/>
      <c r="L419" s="361"/>
      <c r="M419" s="361"/>
      <c r="N419" s="361"/>
      <c r="O419" s="361"/>
      <c r="P419" s="361"/>
      <c r="Q419" s="361"/>
      <c r="R419" s="361"/>
      <c r="S419" s="361"/>
      <c r="T419" s="361"/>
      <c r="U419" s="361"/>
      <c r="V419" s="361"/>
      <c r="W419" s="361"/>
      <c r="X419" s="361"/>
      <c r="Y419" s="361"/>
      <c r="Z419" s="361"/>
      <c r="AA419" s="361"/>
      <c r="AB419" s="361"/>
      <c r="AC419" s="361"/>
      <c r="AD419" s="361"/>
      <c r="AE419" s="361"/>
      <c r="AF419" s="361"/>
      <c r="AG419" s="361"/>
      <c r="AH419" s="361"/>
      <c r="AI419" s="361"/>
      <c r="AJ419" s="361"/>
      <c r="AK419" s="361"/>
      <c r="AL419" s="361"/>
      <c r="AM419" s="361"/>
      <c r="AN419" s="361"/>
      <c r="AO419" s="361"/>
      <c r="AP419" s="361"/>
    </row>
    <row r="420" spans="1:42">
      <c r="A420" s="384"/>
      <c r="B420" s="92"/>
      <c r="C420" s="29" t="s">
        <v>313</v>
      </c>
      <c r="D420" s="389">
        <v>0</v>
      </c>
      <c r="E420" s="389">
        <v>-2214.3151899799986</v>
      </c>
      <c r="F420" s="389">
        <v>1096.1435009599982</v>
      </c>
      <c r="G420" s="362">
        <v>1118.1716890200005</v>
      </c>
      <c r="H420" s="362">
        <v>1185.7690553200005</v>
      </c>
      <c r="I420" s="362">
        <v>1193.4353600800009</v>
      </c>
      <c r="J420" s="362">
        <v>1159.4469741999997</v>
      </c>
      <c r="K420" s="362">
        <v>1172.5411668499996</v>
      </c>
      <c r="L420" s="362">
        <v>1179.2401946300006</v>
      </c>
      <c r="M420" s="362">
        <v>1021.4671433899991</v>
      </c>
      <c r="N420" s="362">
        <v>1008.2599266900002</v>
      </c>
      <c r="O420" s="362">
        <v>1004.4198005400001</v>
      </c>
      <c r="P420" s="362">
        <v>1004.6315110200012</v>
      </c>
      <c r="Q420" s="362">
        <v>941.02044894999926</v>
      </c>
      <c r="R420" s="362">
        <v>-982.9269529000012</v>
      </c>
      <c r="S420" s="362">
        <v>2692.5452329300006</v>
      </c>
      <c r="T420" s="362">
        <v>789.2678802400012</v>
      </c>
      <c r="U420" s="362">
        <v>684.43496337999954</v>
      </c>
      <c r="V420" s="362">
        <v>624.98237237000012</v>
      </c>
      <c r="W420" s="362">
        <v>593.8600169399997</v>
      </c>
      <c r="X420" s="362">
        <v>573.37582812999926</v>
      </c>
      <c r="Y420" s="362">
        <v>551.62447589999988</v>
      </c>
      <c r="Z420" s="362">
        <v>541.89794481999979</v>
      </c>
      <c r="AA420" s="362">
        <v>534.88564999999994</v>
      </c>
      <c r="AB420" s="362">
        <v>549.1381200000003</v>
      </c>
      <c r="AC420" s="362">
        <v>535.78635500999985</v>
      </c>
      <c r="AD420" s="362">
        <v>498.09699331000047</v>
      </c>
      <c r="AE420" s="362">
        <v>594.46852167999941</v>
      </c>
      <c r="AF420" s="362">
        <v>584.0321506699961</v>
      </c>
      <c r="AG420" s="362">
        <v>554.58725843000025</v>
      </c>
      <c r="AH420" s="362">
        <v>519.58045701999981</v>
      </c>
      <c r="AI420" s="362">
        <v>507.83228455</v>
      </c>
      <c r="AJ420" s="362">
        <v>544.31917238999995</v>
      </c>
      <c r="AK420" s="362">
        <v>523.86583370999995</v>
      </c>
      <c r="AL420" s="362">
        <v>511.4841720900011</v>
      </c>
      <c r="AM420" s="362">
        <v>494.61824254999902</v>
      </c>
      <c r="AN420" s="362">
        <v>501.60211138999989</v>
      </c>
      <c r="AO420" s="362">
        <v>498.04472261000001</v>
      </c>
      <c r="AP420" s="362">
        <v>491.17897699999997</v>
      </c>
    </row>
    <row r="421" spans="1:42">
      <c r="A421" s="384"/>
      <c r="B421" s="92"/>
      <c r="C421" s="29" t="s">
        <v>446</v>
      </c>
      <c r="D421" s="389">
        <v>0</v>
      </c>
      <c r="E421" s="389">
        <v>-967.08898010000007</v>
      </c>
      <c r="F421" s="389">
        <v>491.32639211000009</v>
      </c>
      <c r="G421" s="362">
        <v>475.76258798999999</v>
      </c>
      <c r="H421" s="362">
        <v>670.74430853000035</v>
      </c>
      <c r="I421" s="362">
        <v>508.12653834000002</v>
      </c>
      <c r="J421" s="362">
        <v>519.29318218000003</v>
      </c>
      <c r="K421" s="362">
        <v>456.87999558999991</v>
      </c>
      <c r="L421" s="362">
        <v>441.87666800999978</v>
      </c>
      <c r="M421" s="362">
        <v>433.26241496999978</v>
      </c>
      <c r="N421" s="362">
        <v>445.74532228000032</v>
      </c>
      <c r="O421" s="362">
        <v>369.56568570999991</v>
      </c>
      <c r="P421" s="362">
        <v>319.32009225000002</v>
      </c>
      <c r="Q421" s="362">
        <v>358.36666953000008</v>
      </c>
      <c r="R421" s="362">
        <v>-810.49282863999997</v>
      </c>
      <c r="S421" s="362">
        <v>1587.8558368599997</v>
      </c>
      <c r="T421" s="362">
        <v>370.05655390999982</v>
      </c>
      <c r="U421" s="362">
        <v>394.73261742999978</v>
      </c>
      <c r="V421" s="362">
        <v>435.32808429000005</v>
      </c>
      <c r="W421" s="362">
        <v>387.73858123000008</v>
      </c>
      <c r="X421" s="362">
        <v>413.88067464999949</v>
      </c>
      <c r="Y421" s="362">
        <v>413.65675067999996</v>
      </c>
      <c r="Z421" s="362">
        <v>415.61683206000015</v>
      </c>
      <c r="AA421" s="362">
        <v>378.58854000000002</v>
      </c>
      <c r="AB421" s="362">
        <v>406.06265000000008</v>
      </c>
      <c r="AC421" s="362">
        <v>392.13658624999971</v>
      </c>
      <c r="AD421" s="362">
        <v>300.29256692000041</v>
      </c>
      <c r="AE421" s="362">
        <v>342.73274682999994</v>
      </c>
      <c r="AF421" s="362">
        <v>332.81940312000006</v>
      </c>
      <c r="AG421" s="362">
        <v>350.04663097000002</v>
      </c>
      <c r="AH421" s="362">
        <v>364.40352270000005</v>
      </c>
      <c r="AI421" s="362">
        <v>340.54984632999992</v>
      </c>
      <c r="AJ421" s="362">
        <v>313.16434301000118</v>
      </c>
      <c r="AK421" s="362">
        <v>315.63702740000008</v>
      </c>
      <c r="AL421" s="362">
        <v>334.09123815000027</v>
      </c>
      <c r="AM421" s="362">
        <v>323.11089330999965</v>
      </c>
      <c r="AN421" s="362">
        <v>314.23159171000009</v>
      </c>
      <c r="AO421" s="362">
        <v>325.35311329000001</v>
      </c>
      <c r="AP421" s="362">
        <v>316.35961100000003</v>
      </c>
    </row>
    <row r="422" spans="1:42">
      <c r="A422" s="384"/>
      <c r="B422" s="92"/>
      <c r="C422" s="29" t="s">
        <v>321</v>
      </c>
      <c r="D422" s="389">
        <v>0</v>
      </c>
      <c r="E422" s="389">
        <v>-431.01151602000004</v>
      </c>
      <c r="F422" s="389">
        <v>327.33553372999995</v>
      </c>
      <c r="G422" s="362">
        <v>103.67598229000008</v>
      </c>
      <c r="H422" s="362">
        <v>188.11782292000021</v>
      </c>
      <c r="I422" s="362">
        <v>251.80688618999949</v>
      </c>
      <c r="J422" s="362">
        <v>247.83090972000025</v>
      </c>
      <c r="K422" s="362">
        <v>100.00544966</v>
      </c>
      <c r="L422" s="362">
        <v>140.37897339000017</v>
      </c>
      <c r="M422" s="362">
        <v>530.13593895000008</v>
      </c>
      <c r="N422" s="362">
        <v>141.86183200000042</v>
      </c>
      <c r="O422" s="362">
        <v>230.0852189199999</v>
      </c>
      <c r="P422" s="362">
        <v>77.02736321000009</v>
      </c>
      <c r="Q422" s="362">
        <v>-63.073443470000086</v>
      </c>
      <c r="R422" s="362">
        <v>56.581279999999595</v>
      </c>
      <c r="S422" s="362">
        <v>162.31869026000038</v>
      </c>
      <c r="T422" s="362">
        <v>172.29564581999955</v>
      </c>
      <c r="U422" s="362">
        <v>10.088225530000521</v>
      </c>
      <c r="V422" s="362">
        <v>-119.77869739999993</v>
      </c>
      <c r="W422" s="362">
        <v>99.713516310000244</v>
      </c>
      <c r="X422" s="362">
        <v>112.81578449000017</v>
      </c>
      <c r="Y422" s="362">
        <v>197.61468287000002</v>
      </c>
      <c r="Z422" s="362">
        <v>181.43382229000019</v>
      </c>
      <c r="AA422" s="362">
        <v>107.60424</v>
      </c>
      <c r="AB422" s="362">
        <v>146.49844999999999</v>
      </c>
      <c r="AC422" s="362">
        <v>133.23823589</v>
      </c>
      <c r="AD422" s="362">
        <v>313.71204196999986</v>
      </c>
      <c r="AE422" s="362">
        <v>-48.399827859999867</v>
      </c>
      <c r="AF422" s="362">
        <v>11.039999999999964</v>
      </c>
      <c r="AG422" s="362">
        <v>103.327</v>
      </c>
      <c r="AH422" s="362">
        <v>198.02300000000002</v>
      </c>
      <c r="AI422" s="362">
        <v>422.65</v>
      </c>
      <c r="AJ422" s="362">
        <v>6.6499969999999848</v>
      </c>
      <c r="AK422" s="362">
        <v>89.901419109999694</v>
      </c>
      <c r="AL422" s="362">
        <v>149.3982838900003</v>
      </c>
      <c r="AM422" s="362">
        <v>45.000300000000003</v>
      </c>
      <c r="AN422" s="362">
        <v>143.42163299999999</v>
      </c>
      <c r="AO422" s="362">
        <v>99.915675999999991</v>
      </c>
      <c r="AP422" s="362">
        <v>34.257218999999999</v>
      </c>
    </row>
    <row r="423" spans="1:42">
      <c r="A423" s="384"/>
      <c r="B423" s="92"/>
      <c r="C423" s="52" t="s">
        <v>213</v>
      </c>
      <c r="D423" s="390">
        <v>0</v>
      </c>
      <c r="E423" s="390">
        <v>-1612.63538825</v>
      </c>
      <c r="F423" s="390">
        <v>783.38730142000009</v>
      </c>
      <c r="G423" s="364">
        <v>829.24808682999992</v>
      </c>
      <c r="H423" s="364">
        <v>842.37178280999933</v>
      </c>
      <c r="I423" s="364">
        <v>726.53594745000055</v>
      </c>
      <c r="J423" s="364">
        <v>785.39450137999972</v>
      </c>
      <c r="K423" s="364">
        <v>719.86424008999995</v>
      </c>
      <c r="L423" s="364">
        <v>763.7517465100002</v>
      </c>
      <c r="M423" s="364">
        <v>596.37627252000016</v>
      </c>
      <c r="N423" s="364">
        <v>636.06861959999958</v>
      </c>
      <c r="O423" s="364">
        <v>598.89028895000013</v>
      </c>
      <c r="P423" s="364">
        <v>594.16309889999934</v>
      </c>
      <c r="Q423" s="364">
        <v>532.83758168000031</v>
      </c>
      <c r="R423" s="364">
        <v>-972.92180761999953</v>
      </c>
      <c r="S423" s="364">
        <v>2036.6750970399996</v>
      </c>
      <c r="T423" s="364">
        <v>517.22644715999945</v>
      </c>
      <c r="U423" s="364">
        <v>495.72749802000021</v>
      </c>
      <c r="V423" s="364">
        <v>519.90154546999997</v>
      </c>
      <c r="W423" s="364">
        <v>503.81960638999999</v>
      </c>
      <c r="X423" s="364">
        <v>530.83678605999967</v>
      </c>
      <c r="Y423" s="364">
        <v>473.17870150000033</v>
      </c>
      <c r="Z423" s="364">
        <v>491.55558638999986</v>
      </c>
      <c r="AA423" s="364">
        <v>484.85463999999996</v>
      </c>
      <c r="AB423" s="364">
        <v>503.52845000000048</v>
      </c>
      <c r="AC423" s="364">
        <v>465.30457330999991</v>
      </c>
      <c r="AD423" s="364">
        <v>446.87827074999996</v>
      </c>
      <c r="AE423" s="364">
        <v>486.52954594000005</v>
      </c>
      <c r="AF423" s="364">
        <v>489.19695323999986</v>
      </c>
      <c r="AG423" s="364">
        <v>457.9444797299999</v>
      </c>
      <c r="AH423" s="364">
        <v>489.34329329000013</v>
      </c>
      <c r="AI423" s="364">
        <v>493.71222697999997</v>
      </c>
      <c r="AJ423" s="364">
        <v>506.01591666000058</v>
      </c>
      <c r="AK423" s="364">
        <v>456.97976743999868</v>
      </c>
      <c r="AL423" s="364">
        <v>468.48116379000123</v>
      </c>
      <c r="AM423" s="364">
        <v>449.40341333999982</v>
      </c>
      <c r="AN423" s="364">
        <v>549.68481509000003</v>
      </c>
      <c r="AO423" s="364">
        <v>432.97758791000012</v>
      </c>
      <c r="AP423" s="364">
        <v>478.37161199999997</v>
      </c>
    </row>
    <row r="424" spans="1:42">
      <c r="A424" s="384"/>
      <c r="B424" s="92"/>
      <c r="C424" s="252" t="s">
        <v>447</v>
      </c>
      <c r="D424" s="391">
        <v>0</v>
      </c>
      <c r="E424" s="391">
        <v>-1999.7802978499992</v>
      </c>
      <c r="F424" s="391">
        <v>1131.4181253799986</v>
      </c>
      <c r="G424" s="366">
        <v>868.36217247000059</v>
      </c>
      <c r="H424" s="366">
        <v>1202.2594039600017</v>
      </c>
      <c r="I424" s="366">
        <v>1226.8328371599996</v>
      </c>
      <c r="J424" s="366">
        <v>1141.17656472</v>
      </c>
      <c r="K424" s="366">
        <v>1009.5623720099996</v>
      </c>
      <c r="L424" s="366">
        <v>997.74408951999976</v>
      </c>
      <c r="M424" s="366">
        <v>1388.4892247899988</v>
      </c>
      <c r="N424" s="366">
        <v>959.79846137000152</v>
      </c>
      <c r="O424" s="366">
        <v>1005.18041622</v>
      </c>
      <c r="P424" s="366">
        <v>806.8158675800023</v>
      </c>
      <c r="Q424" s="366">
        <v>703.47609332999878</v>
      </c>
      <c r="R424" s="366">
        <v>-763.91669392000153</v>
      </c>
      <c r="S424" s="366">
        <v>2406.0446630100005</v>
      </c>
      <c r="T424" s="366">
        <v>814.39363281000033</v>
      </c>
      <c r="U424" s="366">
        <v>593.52830831999972</v>
      </c>
      <c r="V424" s="366">
        <v>420.63021379000043</v>
      </c>
      <c r="W424" s="366">
        <v>577.49250809</v>
      </c>
      <c r="X424" s="366">
        <v>569.23550120999857</v>
      </c>
      <c r="Y424" s="366">
        <v>689.71720795000033</v>
      </c>
      <c r="Z424" s="366">
        <v>647.39301277999994</v>
      </c>
      <c r="AA424" s="366">
        <v>536.22379000000001</v>
      </c>
      <c r="AB424" s="366">
        <v>598.17076999999995</v>
      </c>
      <c r="AC424" s="366">
        <v>595.85660383999971</v>
      </c>
      <c r="AD424" s="366">
        <v>665.22333145000061</v>
      </c>
      <c r="AE424" s="366">
        <v>402.27189470999951</v>
      </c>
      <c r="AF424" s="366">
        <v>438.69460054999581</v>
      </c>
      <c r="AG424" s="366">
        <v>550.01640967000003</v>
      </c>
      <c r="AH424" s="366">
        <v>592.6636864300001</v>
      </c>
      <c r="AI424" s="366">
        <v>777.31990389999987</v>
      </c>
      <c r="AJ424" s="366">
        <v>358.11759574000052</v>
      </c>
      <c r="AK424" s="366">
        <v>472.42451278000055</v>
      </c>
      <c r="AL424" s="366">
        <v>526.49253034000049</v>
      </c>
      <c r="AM424" s="366">
        <v>413.3260225199989</v>
      </c>
      <c r="AN424" s="366">
        <v>408.57052100999999</v>
      </c>
      <c r="AO424" s="366">
        <v>491.33592398999974</v>
      </c>
      <c r="AP424" s="366">
        <v>363.42419500000011</v>
      </c>
    </row>
    <row r="425" spans="1:42">
      <c r="A425" s="384"/>
      <c r="B425" s="92"/>
      <c r="C425" s="158" t="s">
        <v>448</v>
      </c>
      <c r="D425" s="390">
        <v>0</v>
      </c>
      <c r="E425" s="390">
        <v>-117.46651663</v>
      </c>
      <c r="F425" s="390">
        <v>76.708323910000004</v>
      </c>
      <c r="G425" s="364">
        <v>40.758192719999997</v>
      </c>
      <c r="H425" s="364">
        <v>128.18347604999994</v>
      </c>
      <c r="I425" s="364">
        <v>120.56282946000005</v>
      </c>
      <c r="J425" s="364">
        <v>0.78477564999993632</v>
      </c>
      <c r="K425" s="364">
        <v>51.27629069000001</v>
      </c>
      <c r="L425" s="364">
        <v>121.58580325999995</v>
      </c>
      <c r="M425" s="364">
        <v>105.65472025000001</v>
      </c>
      <c r="N425" s="364">
        <v>38.957321130000004</v>
      </c>
      <c r="O425" s="364">
        <v>33.183056260000008</v>
      </c>
      <c r="P425" s="364">
        <v>39.132627920000061</v>
      </c>
      <c r="Q425" s="364">
        <v>133.55451011999997</v>
      </c>
      <c r="R425" s="364">
        <v>107.93654164999997</v>
      </c>
      <c r="S425" s="364">
        <v>26.829910310000013</v>
      </c>
      <c r="T425" s="364">
        <v>63.082382690000003</v>
      </c>
      <c r="U425" s="364">
        <v>18.588188469999992</v>
      </c>
      <c r="V425" s="364">
        <v>-59.181511579999992</v>
      </c>
      <c r="W425" s="364">
        <v>4.3408507300000041</v>
      </c>
      <c r="X425" s="364">
        <v>27.577519550000012</v>
      </c>
      <c r="Y425" s="364">
        <v>-15.891484650000018</v>
      </c>
      <c r="Z425" s="364">
        <v>10.752744719999997</v>
      </c>
      <c r="AA425" s="364">
        <v>-17.568809999999996</v>
      </c>
      <c r="AB425" s="364">
        <v>1.1657800000000407</v>
      </c>
      <c r="AC425" s="364">
        <v>46.613959639999962</v>
      </c>
      <c r="AD425" s="364">
        <v>130.44619116000001</v>
      </c>
      <c r="AE425" s="364">
        <v>151.43119919999998</v>
      </c>
      <c r="AF425" s="364">
        <v>32.482610739999998</v>
      </c>
      <c r="AG425" s="364">
        <v>24.785036749999996</v>
      </c>
      <c r="AH425" s="364">
        <v>8.117886690000006</v>
      </c>
      <c r="AI425" s="364">
        <v>-32.902923440000002</v>
      </c>
      <c r="AJ425" s="364">
        <v>11.440560020000003</v>
      </c>
      <c r="AK425" s="364">
        <v>11.929553689999999</v>
      </c>
      <c r="AL425" s="364">
        <v>7.1366507200000013</v>
      </c>
      <c r="AM425" s="364">
        <v>4.8315189900000002</v>
      </c>
      <c r="AN425" s="364">
        <v>-13.627091029999999</v>
      </c>
      <c r="AO425" s="364">
        <v>14.158520789999997</v>
      </c>
      <c r="AP425" s="364">
        <v>5.4996252400000074</v>
      </c>
    </row>
    <row r="426" spans="1:42">
      <c r="A426" s="384"/>
      <c r="B426" s="92"/>
      <c r="C426" s="359" t="s">
        <v>326</v>
      </c>
      <c r="D426" s="391">
        <v>0</v>
      </c>
      <c r="E426" s="391">
        <v>-1882.3137812199993</v>
      </c>
      <c r="F426" s="391">
        <v>1054.7098014699986</v>
      </c>
      <c r="G426" s="366">
        <v>827.60397975000058</v>
      </c>
      <c r="H426" s="366">
        <v>1074.0759279100016</v>
      </c>
      <c r="I426" s="366">
        <v>1106.2700076999995</v>
      </c>
      <c r="J426" s="366">
        <v>1140.3917890700004</v>
      </c>
      <c r="K426" s="366">
        <v>958.28608131999965</v>
      </c>
      <c r="L426" s="366">
        <v>876.15828625999984</v>
      </c>
      <c r="M426" s="366">
        <v>1282.8345045399985</v>
      </c>
      <c r="N426" s="366">
        <v>920.84114024000166</v>
      </c>
      <c r="O426" s="366">
        <v>971.99735995999993</v>
      </c>
      <c r="P426" s="366">
        <v>767.68323966000207</v>
      </c>
      <c r="Q426" s="366">
        <v>569.92158320999897</v>
      </c>
      <c r="R426" s="366">
        <v>-871.85323557000174</v>
      </c>
      <c r="S426" s="366">
        <v>2379.2147527000006</v>
      </c>
      <c r="T426" s="366">
        <v>751.31125012000052</v>
      </c>
      <c r="U426" s="366">
        <v>574.94011984999975</v>
      </c>
      <c r="V426" s="366">
        <v>479.81172537000043</v>
      </c>
      <c r="W426" s="366">
        <v>573.15165735999994</v>
      </c>
      <c r="X426" s="366">
        <v>541.65798165999854</v>
      </c>
      <c r="Y426" s="366">
        <v>705.60869260000027</v>
      </c>
      <c r="Z426" s="366">
        <v>636.64026805999993</v>
      </c>
      <c r="AA426" s="366">
        <v>553.79259999999999</v>
      </c>
      <c r="AB426" s="366">
        <v>597.00498999999991</v>
      </c>
      <c r="AC426" s="366">
        <v>549.24264419999963</v>
      </c>
      <c r="AD426" s="366">
        <v>534.77714029000072</v>
      </c>
      <c r="AE426" s="366">
        <v>250.84069550999953</v>
      </c>
      <c r="AF426" s="366">
        <v>406.21198980999588</v>
      </c>
      <c r="AG426" s="366">
        <v>525.23137292000001</v>
      </c>
      <c r="AH426" s="366">
        <v>584.54579974000012</v>
      </c>
      <c r="AI426" s="366">
        <v>810.22282733999987</v>
      </c>
      <c r="AJ426" s="366">
        <v>346.6770357200005</v>
      </c>
      <c r="AK426" s="366">
        <v>460.49495909000063</v>
      </c>
      <c r="AL426" s="366">
        <v>518.35587962000045</v>
      </c>
      <c r="AM426" s="366">
        <v>409.49450352999889</v>
      </c>
      <c r="AN426" s="366">
        <v>422.19761203999997</v>
      </c>
      <c r="AO426" s="366">
        <v>477.17740319999962</v>
      </c>
      <c r="AP426" s="366">
        <v>357.92456976000017</v>
      </c>
    </row>
    <row r="427" spans="1:42">
      <c r="A427" s="384"/>
      <c r="B427" s="92"/>
      <c r="C427" s="358" t="s">
        <v>327</v>
      </c>
      <c r="D427" s="392">
        <v>0</v>
      </c>
      <c r="E427" s="392">
        <v>-229.15148428000001</v>
      </c>
      <c r="F427" s="392">
        <v>201.91836407</v>
      </c>
      <c r="G427" s="367">
        <v>27.23312021000001</v>
      </c>
      <c r="H427" s="367">
        <v>184.91643506000014</v>
      </c>
      <c r="I427" s="367">
        <v>230.33303270000005</v>
      </c>
      <c r="J427" s="367">
        <v>223.68399562999991</v>
      </c>
      <c r="K427" s="367">
        <v>91.075758269999994</v>
      </c>
      <c r="L427" s="367">
        <v>175.34397624999997</v>
      </c>
      <c r="M427" s="367">
        <v>203.00932469999998</v>
      </c>
      <c r="N427" s="367">
        <v>204.98649238000007</v>
      </c>
      <c r="O427" s="367">
        <v>112.32982826000001</v>
      </c>
      <c r="P427" s="367">
        <v>193.97056160999983</v>
      </c>
      <c r="Q427" s="367">
        <v>152.46735559999996</v>
      </c>
      <c r="R427" s="367">
        <v>-154.99433682</v>
      </c>
      <c r="S427" s="367">
        <v>431.10452961000004</v>
      </c>
      <c r="T427" s="367">
        <v>129.57419789000005</v>
      </c>
      <c r="U427" s="367">
        <v>133.95430096999996</v>
      </c>
      <c r="V427" s="367">
        <v>130.12101607000002</v>
      </c>
      <c r="W427" s="367">
        <v>37.455014679999998</v>
      </c>
      <c r="X427" s="367">
        <v>36.714429810000013</v>
      </c>
      <c r="Y427" s="367">
        <v>144.18645474999991</v>
      </c>
      <c r="Z427" s="367">
        <v>120.68238158000001</v>
      </c>
      <c r="AA427" s="367">
        <v>114.45631999999999</v>
      </c>
      <c r="AB427" s="367">
        <v>130.66855000000004</v>
      </c>
      <c r="AC427" s="367">
        <v>111.36468987999999</v>
      </c>
      <c r="AD427" s="367">
        <v>96.93455464000003</v>
      </c>
      <c r="AE427" s="367">
        <v>-15.586094520000035</v>
      </c>
      <c r="AF427" s="367">
        <v>114.03783133395018</v>
      </c>
      <c r="AG427" s="367">
        <v>116.63434323000001</v>
      </c>
      <c r="AH427" s="367">
        <v>113.70721668500001</v>
      </c>
      <c r="AI427" s="367">
        <v>53.658440084999981</v>
      </c>
      <c r="AJ427" s="367">
        <v>24.862483430000339</v>
      </c>
      <c r="AK427" s="367">
        <v>98.725978800000178</v>
      </c>
      <c r="AL427" s="367">
        <v>102.35924690250008</v>
      </c>
      <c r="AM427" s="367">
        <v>95.511284007499711</v>
      </c>
      <c r="AN427" s="367">
        <v>85.776688510000042</v>
      </c>
      <c r="AO427" s="367">
        <v>98.395420489999935</v>
      </c>
      <c r="AP427" s="367">
        <v>83.874207250000012</v>
      </c>
    </row>
    <row r="428" spans="1:42">
      <c r="A428" s="384"/>
      <c r="B428" s="92"/>
      <c r="C428" s="600" t="s">
        <v>449</v>
      </c>
      <c r="D428" s="601">
        <v>0</v>
      </c>
      <c r="E428" s="601">
        <v>-1653.1622969399994</v>
      </c>
      <c r="F428" s="601">
        <v>852.79143739999881</v>
      </c>
      <c r="G428" s="602">
        <v>800.37085954000054</v>
      </c>
      <c r="H428" s="602">
        <v>889.15949285000124</v>
      </c>
      <c r="I428" s="602">
        <v>875.93697499999962</v>
      </c>
      <c r="J428" s="602">
        <v>916.70779344000039</v>
      </c>
      <c r="K428" s="602">
        <v>867.21032304999972</v>
      </c>
      <c r="L428" s="602">
        <v>700.81431000999964</v>
      </c>
      <c r="M428" s="602">
        <v>1079.8251798399988</v>
      </c>
      <c r="N428" s="602">
        <v>715.85464786000148</v>
      </c>
      <c r="O428" s="602">
        <v>859.66753169999993</v>
      </c>
      <c r="P428" s="602">
        <v>573.7126780500023</v>
      </c>
      <c r="Q428" s="602">
        <v>417.45422760999895</v>
      </c>
      <c r="R428" s="602">
        <v>-716.85889875000157</v>
      </c>
      <c r="S428" s="602">
        <v>1948.1102230900005</v>
      </c>
      <c r="T428" s="602">
        <v>621.73705223000093</v>
      </c>
      <c r="U428" s="602">
        <v>440.98581887999921</v>
      </c>
      <c r="V428" s="602">
        <v>349.69070930000044</v>
      </c>
      <c r="W428" s="602">
        <v>535.69664267999997</v>
      </c>
      <c r="X428" s="602">
        <v>504.94355184999836</v>
      </c>
      <c r="Y428" s="602">
        <v>561.42223785000044</v>
      </c>
      <c r="Z428" s="602">
        <v>515.95788647999996</v>
      </c>
      <c r="AA428" s="602">
        <v>439.33627999999999</v>
      </c>
      <c r="AB428" s="602">
        <v>466.33644000000027</v>
      </c>
      <c r="AC428" s="602">
        <v>437.87795431999962</v>
      </c>
      <c r="AD428" s="602">
        <v>437.84258565000061</v>
      </c>
      <c r="AE428" s="602">
        <v>266.42679002999955</v>
      </c>
      <c r="AF428" s="602">
        <v>291.1741584760457</v>
      </c>
      <c r="AG428" s="602">
        <v>409.59702969</v>
      </c>
      <c r="AH428" s="602">
        <v>470.83858305500007</v>
      </c>
      <c r="AI428" s="602">
        <v>756.56438725499993</v>
      </c>
      <c r="AJ428" s="602">
        <v>321.81455229000017</v>
      </c>
      <c r="AK428" s="602">
        <v>361.7689802900004</v>
      </c>
      <c r="AL428" s="602">
        <v>415.99663271750046</v>
      </c>
      <c r="AM428" s="602">
        <v>313.98321952249921</v>
      </c>
      <c r="AN428" s="602">
        <v>336.42092352999987</v>
      </c>
      <c r="AO428" s="602">
        <v>378.78198270999962</v>
      </c>
      <c r="AP428" s="602">
        <v>274.05036251000024</v>
      </c>
    </row>
    <row r="429" spans="1:42">
      <c r="A429" s="384"/>
      <c r="B429" s="92"/>
      <c r="C429" s="372" t="s">
        <v>470</v>
      </c>
      <c r="D429" s="391"/>
      <c r="E429" s="391"/>
      <c r="F429" s="391"/>
      <c r="G429" s="368"/>
      <c r="H429" s="368"/>
      <c r="I429" s="368"/>
      <c r="J429" s="368"/>
      <c r="K429" s="368"/>
      <c r="L429" s="368"/>
      <c r="M429" s="368"/>
      <c r="N429" s="368"/>
      <c r="O429" s="368"/>
      <c r="P429" s="368"/>
      <c r="Q429" s="368"/>
      <c r="R429" s="368"/>
      <c r="S429" s="368"/>
      <c r="T429" s="368"/>
      <c r="U429" s="368"/>
      <c r="V429" s="368"/>
      <c r="W429" s="368"/>
      <c r="X429" s="368"/>
      <c r="Y429" s="368"/>
      <c r="Z429" s="368"/>
      <c r="AA429" s="368"/>
      <c r="AB429" s="368"/>
      <c r="AC429" s="368"/>
      <c r="AD429" s="368"/>
      <c r="AE429" s="368"/>
      <c r="AF429" s="368"/>
      <c r="AG429" s="368"/>
      <c r="AH429" s="368"/>
      <c r="AI429" s="368"/>
      <c r="AJ429" s="368"/>
      <c r="AK429" s="368"/>
      <c r="AL429" s="368"/>
      <c r="AM429" s="368"/>
      <c r="AN429" s="368"/>
      <c r="AO429" s="368"/>
      <c r="AP429" s="368"/>
    </row>
    <row r="430" spans="1:42">
      <c r="A430" s="384"/>
      <c r="B430" s="92"/>
      <c r="C430" s="357"/>
      <c r="D430" s="391"/>
      <c r="E430" s="391"/>
      <c r="F430" s="391"/>
      <c r="G430" s="366"/>
      <c r="H430" s="366"/>
      <c r="I430" s="366"/>
      <c r="J430" s="366"/>
      <c r="K430" s="366"/>
      <c r="L430" s="366"/>
      <c r="M430" s="366"/>
      <c r="N430" s="366"/>
      <c r="O430" s="366"/>
      <c r="P430" s="366"/>
      <c r="Q430" s="366"/>
      <c r="R430" s="366"/>
      <c r="S430" s="366"/>
      <c r="T430" s="366"/>
      <c r="U430" s="366"/>
      <c r="V430" s="366"/>
      <c r="W430" s="366"/>
      <c r="X430" s="366"/>
      <c r="Y430" s="366"/>
      <c r="Z430" s="366"/>
      <c r="AA430" s="366"/>
      <c r="AB430" s="366"/>
      <c r="AC430" s="366"/>
      <c r="AD430" s="366"/>
      <c r="AE430" s="366"/>
      <c r="AF430" s="366"/>
      <c r="AG430" s="366"/>
      <c r="AH430" s="366"/>
      <c r="AI430" s="366"/>
      <c r="AJ430" s="366"/>
      <c r="AK430" s="366"/>
      <c r="AL430" s="366"/>
      <c r="AM430" s="366"/>
      <c r="AN430" s="366"/>
      <c r="AO430" s="366"/>
      <c r="AP430" s="366"/>
    </row>
    <row r="431" spans="1:42">
      <c r="A431" s="384"/>
      <c r="B431" s="92"/>
      <c r="C431" s="252" t="s">
        <v>41</v>
      </c>
      <c r="D431" s="393"/>
      <c r="E431" s="393"/>
      <c r="F431" s="393"/>
      <c r="G431" s="369"/>
      <c r="H431" s="369"/>
      <c r="I431" s="369"/>
      <c r="J431" s="369"/>
      <c r="K431" s="369"/>
      <c r="L431" s="369"/>
      <c r="M431" s="369"/>
      <c r="N431" s="369"/>
      <c r="O431" s="369"/>
      <c r="P431" s="369"/>
      <c r="Q431" s="369"/>
      <c r="R431" s="369"/>
      <c r="S431" s="369"/>
      <c r="T431" s="369"/>
      <c r="U431" s="369"/>
      <c r="V431" s="369"/>
      <c r="W431" s="369"/>
      <c r="X431" s="369"/>
      <c r="Y431" s="369"/>
      <c r="Z431" s="369"/>
      <c r="AA431" s="369"/>
      <c r="AB431" s="369"/>
      <c r="AC431" s="369"/>
      <c r="AD431" s="369"/>
      <c r="AE431" s="369"/>
      <c r="AF431" s="369"/>
      <c r="AG431" s="369"/>
      <c r="AH431" s="369"/>
      <c r="AI431" s="369"/>
      <c r="AJ431" s="369"/>
      <c r="AK431" s="369"/>
      <c r="AL431" s="369"/>
      <c r="AM431" s="369"/>
      <c r="AN431" s="369"/>
      <c r="AO431" s="369"/>
      <c r="AP431" s="369"/>
    </row>
    <row r="432" spans="1:42">
      <c r="A432" s="384"/>
      <c r="B432" s="92"/>
      <c r="C432" s="56" t="s">
        <v>451</v>
      </c>
      <c r="D432" s="389">
        <v>0</v>
      </c>
      <c r="E432" s="389">
        <v>0</v>
      </c>
      <c r="F432" s="389">
        <v>164440.52862526992</v>
      </c>
      <c r="G432" s="363">
        <v>163027.07561927996</v>
      </c>
      <c r="H432" s="363">
        <v>160966.58061155002</v>
      </c>
      <c r="I432" s="363">
        <v>160653.42836881007</v>
      </c>
      <c r="J432" s="363">
        <v>158259.08894481001</v>
      </c>
      <c r="K432" s="363">
        <v>158953.02257328</v>
      </c>
      <c r="L432" s="363">
        <v>159357.92560544997</v>
      </c>
      <c r="M432" s="363">
        <v>138558.50408207998</v>
      </c>
      <c r="N432" s="363">
        <v>138508.82732556001</v>
      </c>
      <c r="O432" s="363">
        <v>134464.84167148001</v>
      </c>
      <c r="P432" s="363">
        <v>133680.77901999999</v>
      </c>
      <c r="Q432" s="363">
        <v>132725.72314637998</v>
      </c>
      <c r="R432" s="363">
        <v>130814.04627561207</v>
      </c>
      <c r="S432" s="363">
        <v>130850.89922364001</v>
      </c>
      <c r="T432" s="363">
        <v>130850.89922364001</v>
      </c>
      <c r="U432" s="363">
        <v>130408.67157913001</v>
      </c>
      <c r="V432" s="363">
        <v>128943.57930160998</v>
      </c>
      <c r="W432" s="363">
        <v>124052.51733662</v>
      </c>
      <c r="X432" s="363">
        <v>121283.87974718997</v>
      </c>
      <c r="Y432" s="363">
        <v>119510.93144916998</v>
      </c>
      <c r="Z432" s="363">
        <v>118131.69937609999</v>
      </c>
      <c r="AA432" s="363">
        <v>114037.25300000001</v>
      </c>
      <c r="AB432" s="363">
        <v>113368.29196000002</v>
      </c>
      <c r="AC432" s="363">
        <v>113623.80129999999</v>
      </c>
      <c r="AD432" s="363">
        <v>112376.67499999999</v>
      </c>
      <c r="AE432" s="363">
        <v>108810.93190927</v>
      </c>
      <c r="AF432" s="363">
        <v>107034.89820219</v>
      </c>
      <c r="AG432" s="363">
        <v>104037</v>
      </c>
      <c r="AH432" s="363">
        <v>101666.34721651999</v>
      </c>
      <c r="AI432" s="363">
        <v>98327.881435700008</v>
      </c>
      <c r="AJ432" s="363">
        <v>98939.985690770001</v>
      </c>
      <c r="AK432" s="363">
        <v>98258.98526299998</v>
      </c>
      <c r="AL432" s="363">
        <v>96680.740309000001</v>
      </c>
      <c r="AM432" s="363">
        <v>92818.19160387</v>
      </c>
      <c r="AN432" s="363">
        <v>90460.349329740013</v>
      </c>
      <c r="AO432" s="363">
        <v>88945</v>
      </c>
      <c r="AP432" s="363">
        <v>87527.978702990004</v>
      </c>
    </row>
    <row r="433" spans="1:42">
      <c r="A433" s="384"/>
      <c r="B433" s="92"/>
      <c r="C433" s="56" t="s">
        <v>452</v>
      </c>
      <c r="D433" s="389">
        <v>0</v>
      </c>
      <c r="E433" s="389">
        <v>0</v>
      </c>
      <c r="F433" s="389">
        <v>-1128.3298725</v>
      </c>
      <c r="G433" s="363">
        <v>-1113.1021331400002</v>
      </c>
      <c r="H433" s="363">
        <v>-1097.9033355300003</v>
      </c>
      <c r="I433" s="363">
        <v>-1061.8824128400001</v>
      </c>
      <c r="J433" s="363">
        <v>-973.5094464</v>
      </c>
      <c r="K433" s="363">
        <v>-1034.5243486900001</v>
      </c>
      <c r="L433" s="363">
        <v>-1161.2423033499999</v>
      </c>
      <c r="M433" s="363">
        <v>-799.99933970000006</v>
      </c>
      <c r="N433" s="363">
        <v>-687.68619816</v>
      </c>
      <c r="O433" s="363">
        <v>-672.03647900999999</v>
      </c>
      <c r="P433" s="363">
        <v>-671.58347000000003</v>
      </c>
      <c r="Q433" s="363">
        <v>-632.53801224000006</v>
      </c>
      <c r="R433" s="363">
        <v>-532.16904395999995</v>
      </c>
      <c r="S433" s="363">
        <v>-445.99036142999995</v>
      </c>
      <c r="T433" s="363">
        <v>-445.99036142999995</v>
      </c>
      <c r="U433" s="363">
        <v>-391.06533836</v>
      </c>
      <c r="V433" s="363">
        <v>-385.51680304000001</v>
      </c>
      <c r="W433" s="363">
        <v>-436.41730744999995</v>
      </c>
      <c r="X433" s="363">
        <v>-443.26896928999997</v>
      </c>
      <c r="Y433" s="363">
        <v>-424.59674605000004</v>
      </c>
      <c r="Z433" s="363">
        <v>-445.96360148999992</v>
      </c>
      <c r="AA433" s="363">
        <v>-456.09656999999999</v>
      </c>
      <c r="AB433" s="363">
        <v>-483.66532000000001</v>
      </c>
      <c r="AC433" s="363">
        <v>-575.12210000000005</v>
      </c>
      <c r="AD433" s="363">
        <v>-552.86500000000001</v>
      </c>
      <c r="AE433" s="363">
        <v>-447.13003641</v>
      </c>
      <c r="AF433" s="363">
        <v>-316.44247399</v>
      </c>
      <c r="AG433" s="363">
        <v>-293</v>
      </c>
      <c r="AH433" s="363">
        <v>-290.49062900000001</v>
      </c>
      <c r="AI433" s="363">
        <v>-246.33250777000001</v>
      </c>
      <c r="AJ433" s="363">
        <v>-333.87474533</v>
      </c>
      <c r="AK433" s="363">
        <v>-362.82982099999998</v>
      </c>
      <c r="AL433" s="363">
        <v>-358.836207</v>
      </c>
      <c r="AM433" s="363">
        <v>-368.48996698999997</v>
      </c>
      <c r="AN433" s="363">
        <v>-362.63702372</v>
      </c>
      <c r="AO433" s="363">
        <v>-379.82404700000006</v>
      </c>
      <c r="AP433" s="363">
        <v>-373.27164909999999</v>
      </c>
    </row>
    <row r="434" spans="1:42">
      <c r="A434" s="384"/>
      <c r="B434" s="92"/>
      <c r="C434" s="31" t="s">
        <v>369</v>
      </c>
      <c r="D434" s="390">
        <v>0</v>
      </c>
      <c r="E434" s="390">
        <v>0</v>
      </c>
      <c r="F434" s="390">
        <v>55328.28670461</v>
      </c>
      <c r="G434" s="363">
        <v>53621.874448670002</v>
      </c>
      <c r="H434" s="363">
        <v>55342.149682549993</v>
      </c>
      <c r="I434" s="363">
        <v>54542.629103220017</v>
      </c>
      <c r="J434" s="363">
        <v>60628.104655279996</v>
      </c>
      <c r="K434" s="363">
        <v>53738.110991679998</v>
      </c>
      <c r="L434" s="363">
        <v>52370.310507589995</v>
      </c>
      <c r="M434" s="363">
        <v>48274.165322649998</v>
      </c>
      <c r="N434" s="363">
        <v>53996.934651640011</v>
      </c>
      <c r="O434" s="363">
        <v>46482.5575876</v>
      </c>
      <c r="P434" s="363">
        <v>43324.29984</v>
      </c>
      <c r="Q434" s="363">
        <v>42521.048832739987</v>
      </c>
      <c r="R434" s="363">
        <v>45166.905209080003</v>
      </c>
      <c r="S434" s="363">
        <v>40141.911806389995</v>
      </c>
      <c r="T434" s="363">
        <v>40141.911806389995</v>
      </c>
      <c r="U434" s="363">
        <v>40778.159008759998</v>
      </c>
      <c r="V434" s="363">
        <v>40319.113999630004</v>
      </c>
      <c r="W434" s="363">
        <v>36164.460827819996</v>
      </c>
      <c r="X434" s="363">
        <v>34618.738499300009</v>
      </c>
      <c r="Y434" s="363">
        <v>35229.70274998001</v>
      </c>
      <c r="Z434" s="363">
        <v>37557.130414010004</v>
      </c>
      <c r="AA434" s="363">
        <v>36536.875950000001</v>
      </c>
      <c r="AB434" s="363">
        <v>33189.059439999997</v>
      </c>
      <c r="AC434" s="363">
        <v>35849.276100000003</v>
      </c>
      <c r="AD434" s="363">
        <v>35373.592999999993</v>
      </c>
      <c r="AE434" s="363">
        <v>35221.888826259994</v>
      </c>
      <c r="AF434" s="363">
        <v>28064.278097980001</v>
      </c>
      <c r="AG434" s="363">
        <v>0</v>
      </c>
      <c r="AH434" s="363">
        <v>29478.249357819997</v>
      </c>
      <c r="AI434" s="363">
        <v>28209.997639069999</v>
      </c>
      <c r="AJ434" s="363">
        <v>24866.377249630001</v>
      </c>
      <c r="AK434" s="363">
        <v>23422.868787719999</v>
      </c>
      <c r="AL434" s="363">
        <v>23269.968496000001</v>
      </c>
      <c r="AM434" s="363">
        <v>21638.200436700001</v>
      </c>
      <c r="AN434" s="363">
        <v>18223.329481220004</v>
      </c>
      <c r="AO434" s="363">
        <v>17745.708477759999</v>
      </c>
      <c r="AP434" s="363">
        <v>20497.319392250029</v>
      </c>
    </row>
    <row r="435" spans="1:42">
      <c r="A435" s="384"/>
      <c r="B435" s="92"/>
      <c r="C435" s="589" t="s">
        <v>453</v>
      </c>
      <c r="D435" s="603">
        <v>0</v>
      </c>
      <c r="E435" s="603">
        <v>0</v>
      </c>
      <c r="F435" s="603">
        <v>218640.48545737992</v>
      </c>
      <c r="G435" s="604">
        <v>215535.84793480995</v>
      </c>
      <c r="H435" s="604">
        <v>215210.82695856999</v>
      </c>
      <c r="I435" s="604">
        <v>214134.17505919011</v>
      </c>
      <c r="J435" s="604">
        <v>217913.68415369</v>
      </c>
      <c r="K435" s="604">
        <v>211656.60921627001</v>
      </c>
      <c r="L435" s="604">
        <v>210566.99380968997</v>
      </c>
      <c r="M435" s="604">
        <v>186032.67006502996</v>
      </c>
      <c r="N435" s="604">
        <v>191818.07577904005</v>
      </c>
      <c r="O435" s="604">
        <v>180275.36278006999</v>
      </c>
      <c r="P435" s="604">
        <v>176333.49538999997</v>
      </c>
      <c r="Q435" s="604">
        <v>174614.23396687995</v>
      </c>
      <c r="R435" s="604">
        <v>175448.78244073206</v>
      </c>
      <c r="S435" s="604">
        <v>170546.8206686</v>
      </c>
      <c r="T435" s="604">
        <v>170546.8206686</v>
      </c>
      <c r="U435" s="604">
        <v>170795.76524953</v>
      </c>
      <c r="V435" s="604">
        <v>168877.17649819999</v>
      </c>
      <c r="W435" s="604">
        <v>159780.56085698999</v>
      </c>
      <c r="X435" s="604">
        <v>155459.34927719997</v>
      </c>
      <c r="Y435" s="604">
        <v>154316.0374531</v>
      </c>
      <c r="Z435" s="604">
        <v>155242.86618861998</v>
      </c>
      <c r="AA435" s="604">
        <v>150118.03237999999</v>
      </c>
      <c r="AB435" s="604">
        <v>146073.68607999998</v>
      </c>
      <c r="AC435" s="604">
        <v>148897.95529999997</v>
      </c>
      <c r="AD435" s="604">
        <v>147197.40299999996</v>
      </c>
      <c r="AE435" s="604">
        <v>143585.69069912002</v>
      </c>
      <c r="AF435" s="604">
        <v>134782.73382617999</v>
      </c>
      <c r="AG435" s="604">
        <v>136568</v>
      </c>
      <c r="AH435" s="604">
        <v>130854.10594533998</v>
      </c>
      <c r="AI435" s="604">
        <v>126291.54656700001</v>
      </c>
      <c r="AJ435" s="604">
        <v>123472.48730515</v>
      </c>
      <c r="AK435" s="604">
        <v>121319.02422971999</v>
      </c>
      <c r="AL435" s="604">
        <v>119591.872598</v>
      </c>
      <c r="AM435" s="604">
        <v>114087.90207358001</v>
      </c>
      <c r="AN435" s="604">
        <v>108321.04178724</v>
      </c>
      <c r="AO435" s="604">
        <v>106311.56701867</v>
      </c>
      <c r="AP435" s="604">
        <v>107652.02644614005</v>
      </c>
    </row>
    <row r="436" spans="1:42">
      <c r="A436" s="384"/>
      <c r="B436" s="92"/>
      <c r="C436" s="25"/>
      <c r="D436" s="393"/>
      <c r="E436" s="393"/>
      <c r="F436" s="393"/>
      <c r="G436" s="369">
        <v>0</v>
      </c>
      <c r="H436" s="369"/>
      <c r="I436" s="369"/>
      <c r="J436" s="369"/>
      <c r="K436" s="369">
        <v>0</v>
      </c>
      <c r="L436" s="369"/>
      <c r="M436" s="369"/>
      <c r="N436" s="369"/>
      <c r="O436" s="369">
        <v>0</v>
      </c>
      <c r="P436" s="369"/>
      <c r="Q436" s="369"/>
      <c r="R436" s="369"/>
      <c r="S436" s="369">
        <v>0</v>
      </c>
      <c r="T436" s="369"/>
      <c r="U436" s="369"/>
      <c r="V436" s="369"/>
      <c r="W436" s="369"/>
      <c r="X436" s="369"/>
      <c r="Y436" s="369"/>
      <c r="Z436" s="369"/>
      <c r="AA436" s="369"/>
      <c r="AB436" s="369"/>
      <c r="AC436" s="369"/>
      <c r="AD436" s="369"/>
      <c r="AE436" s="369"/>
      <c r="AF436" s="369"/>
      <c r="AG436" s="369"/>
      <c r="AH436" s="369"/>
      <c r="AI436" s="369"/>
      <c r="AJ436" s="369"/>
      <c r="AK436" s="369"/>
      <c r="AL436" s="369"/>
      <c r="AM436" s="369"/>
      <c r="AN436" s="369"/>
      <c r="AO436" s="369"/>
      <c r="AP436" s="369"/>
    </row>
    <row r="437" spans="1:42">
      <c r="A437" s="384"/>
      <c r="B437" s="92"/>
      <c r="C437" s="56" t="s">
        <v>239</v>
      </c>
      <c r="D437" s="389">
        <v>0</v>
      </c>
      <c r="E437" s="389">
        <v>0</v>
      </c>
      <c r="F437" s="389">
        <v>142837.54756986999</v>
      </c>
      <c r="G437" s="363">
        <v>137184.69427909001</v>
      </c>
      <c r="H437" s="363">
        <v>135233.91164264001</v>
      </c>
      <c r="I437" s="363">
        <v>135682.55283922993</v>
      </c>
      <c r="J437" s="363">
        <v>138412.70978588</v>
      </c>
      <c r="K437" s="363">
        <v>131267.45266417999</v>
      </c>
      <c r="L437" s="363">
        <v>128269.52919561</v>
      </c>
      <c r="M437" s="363">
        <v>114160.60486932</v>
      </c>
      <c r="N437" s="363">
        <v>115358.89544309999</v>
      </c>
      <c r="O437" s="363">
        <v>108192.96321607</v>
      </c>
      <c r="P437" s="363">
        <v>106534.51760000001</v>
      </c>
      <c r="Q437" s="363">
        <v>103879.94605183997</v>
      </c>
      <c r="R437" s="363">
        <v>105881.11059816999</v>
      </c>
      <c r="S437" s="363">
        <v>98812.72364828999</v>
      </c>
      <c r="T437" s="363">
        <v>98812.72364828999</v>
      </c>
      <c r="U437" s="363">
        <v>98895.766511569964</v>
      </c>
      <c r="V437" s="363">
        <v>100005.10316020998</v>
      </c>
      <c r="W437" s="363">
        <v>93924.343946139998</v>
      </c>
      <c r="X437" s="363">
        <v>92177.839225180054</v>
      </c>
      <c r="Y437" s="363">
        <v>91265.248067860026</v>
      </c>
      <c r="Z437" s="363">
        <v>92550.731136690025</v>
      </c>
      <c r="AA437" s="363">
        <v>87476.069300000017</v>
      </c>
      <c r="AB437" s="363">
        <v>85612.895900000003</v>
      </c>
      <c r="AC437" s="363">
        <v>85495.425999999992</v>
      </c>
      <c r="AD437" s="363">
        <v>85481.012000000002</v>
      </c>
      <c r="AE437" s="363">
        <v>79901.20541366002</v>
      </c>
      <c r="AF437" s="363">
        <v>78493.732629150007</v>
      </c>
      <c r="AG437" s="363">
        <v>76866</v>
      </c>
      <c r="AH437" s="363">
        <v>77352.269637999998</v>
      </c>
      <c r="AI437" s="363">
        <v>72377.261537999992</v>
      </c>
      <c r="AJ437" s="363">
        <v>71496.26097073</v>
      </c>
      <c r="AK437" s="363">
        <v>70251.127166999999</v>
      </c>
      <c r="AL437" s="363">
        <v>70644.658796999996</v>
      </c>
      <c r="AM437" s="363">
        <v>66109.722276889996</v>
      </c>
      <c r="AN437" s="363">
        <v>65985.869774210005</v>
      </c>
      <c r="AO437" s="363">
        <v>65268.05091718</v>
      </c>
      <c r="AP437" s="363">
        <v>66653.265737490001</v>
      </c>
    </row>
    <row r="438" spans="1:42">
      <c r="A438" s="384"/>
      <c r="B438" s="92"/>
      <c r="C438" s="335" t="s">
        <v>454</v>
      </c>
      <c r="D438" s="389">
        <v>0</v>
      </c>
      <c r="E438" s="389">
        <v>0</v>
      </c>
      <c r="F438" s="389">
        <v>75802.938447569977</v>
      </c>
      <c r="G438" s="365">
        <v>78351.154215779941</v>
      </c>
      <c r="H438" s="365">
        <v>79976.915875989987</v>
      </c>
      <c r="I438" s="365">
        <v>78451.608616209982</v>
      </c>
      <c r="J438" s="365">
        <v>79500.960764060001</v>
      </c>
      <c r="K438" s="365">
        <v>80389.408370339952</v>
      </c>
      <c r="L438" s="365">
        <v>82297.465174139972</v>
      </c>
      <c r="M438" s="365">
        <v>71872.065755770003</v>
      </c>
      <c r="N438" s="365">
        <v>76459.180895999991</v>
      </c>
      <c r="O438" s="365">
        <v>72083.344899059986</v>
      </c>
      <c r="P438" s="365">
        <v>69798.977500000008</v>
      </c>
      <c r="Q438" s="365">
        <v>70734.287525649997</v>
      </c>
      <c r="R438" s="365">
        <v>69567.817067199998</v>
      </c>
      <c r="S438" s="365">
        <v>71734.096630920001</v>
      </c>
      <c r="T438" s="365">
        <v>71734.096630920001</v>
      </c>
      <c r="U438" s="365">
        <v>71899.998366480024</v>
      </c>
      <c r="V438" s="365">
        <v>68872.072948599991</v>
      </c>
      <c r="W438" s="365">
        <v>65856.216521670009</v>
      </c>
      <c r="X438" s="365">
        <v>63281.509662839992</v>
      </c>
      <c r="Y438" s="365">
        <v>63050.788996079995</v>
      </c>
      <c r="Z438" s="365">
        <v>62692.134662769975</v>
      </c>
      <c r="AA438" s="365">
        <v>62641.962900000006</v>
      </c>
      <c r="AB438" s="365">
        <v>60460.789699999994</v>
      </c>
      <c r="AC438" s="365">
        <v>63402.529299999995</v>
      </c>
      <c r="AD438" s="365">
        <v>61716.421999999999</v>
      </c>
      <c r="AE438" s="365">
        <v>63684.485285460003</v>
      </c>
      <c r="AF438" s="365">
        <v>56289.207427049987</v>
      </c>
      <c r="AG438" s="365">
        <v>59702</v>
      </c>
      <c r="AH438" s="365">
        <v>53501.836307340003</v>
      </c>
      <c r="AI438" s="365">
        <v>53914.285029000006</v>
      </c>
      <c r="AJ438" s="365">
        <v>51976.235840680005</v>
      </c>
      <c r="AK438" s="365">
        <v>51068.107525059997</v>
      </c>
      <c r="AL438" s="365">
        <v>48947.315058000007</v>
      </c>
      <c r="AM438" s="365">
        <v>47978.48805593</v>
      </c>
      <c r="AN438" s="365">
        <v>42335.172056999996</v>
      </c>
      <c r="AO438" s="365">
        <v>41043.516378490007</v>
      </c>
      <c r="AP438" s="365">
        <v>40998.581609710003</v>
      </c>
    </row>
    <row r="439" spans="1:42">
      <c r="A439" s="384"/>
      <c r="B439" s="92"/>
      <c r="C439" s="61" t="s">
        <v>455</v>
      </c>
      <c r="D439" s="603">
        <v>0</v>
      </c>
      <c r="E439" s="603">
        <v>0</v>
      </c>
      <c r="F439" s="603">
        <v>218640.48601743998</v>
      </c>
      <c r="G439" s="604">
        <v>215535.84849486995</v>
      </c>
      <c r="H439" s="604">
        <v>215210.82751862999</v>
      </c>
      <c r="I439" s="604">
        <v>214134.16145543993</v>
      </c>
      <c r="J439" s="604">
        <v>217913.67054994</v>
      </c>
      <c r="K439" s="604">
        <v>211656.86103451997</v>
      </c>
      <c r="L439" s="604">
        <v>210566.99436974997</v>
      </c>
      <c r="M439" s="604">
        <v>186032.67062509002</v>
      </c>
      <c r="N439" s="604">
        <v>191818.07633909996</v>
      </c>
      <c r="O439" s="604">
        <v>180276.30811512997</v>
      </c>
      <c r="P439" s="604">
        <v>176333.4951</v>
      </c>
      <c r="Q439" s="604">
        <v>174614.23357748991</v>
      </c>
      <c r="R439" s="604">
        <v>175448.92766536996</v>
      </c>
      <c r="S439" s="604">
        <v>170546.82027920996</v>
      </c>
      <c r="T439" s="604">
        <v>170546.82027920996</v>
      </c>
      <c r="U439" s="604">
        <v>170795.76487804999</v>
      </c>
      <c r="V439" s="604">
        <v>168877.17610881</v>
      </c>
      <c r="W439" s="604">
        <v>159780.56046780999</v>
      </c>
      <c r="X439" s="604">
        <v>155459.34888802003</v>
      </c>
      <c r="Y439" s="604">
        <v>154316.03706394002</v>
      </c>
      <c r="Z439" s="604">
        <v>155242.86579945998</v>
      </c>
      <c r="AA439" s="604">
        <v>150118.03220000002</v>
      </c>
      <c r="AB439" s="604">
        <v>146073.68560000003</v>
      </c>
      <c r="AC439" s="604">
        <v>148897.95529999997</v>
      </c>
      <c r="AD439" s="604">
        <v>147197.43400000001</v>
      </c>
      <c r="AE439" s="604">
        <v>143585.69069912002</v>
      </c>
      <c r="AF439" s="604">
        <v>134782.94005619999</v>
      </c>
      <c r="AG439" s="604">
        <v>136568</v>
      </c>
      <c r="AH439" s="604">
        <v>130854.10594534001</v>
      </c>
      <c r="AI439" s="604">
        <v>126291.54656700001</v>
      </c>
      <c r="AJ439" s="604">
        <v>123472.49681140999</v>
      </c>
      <c r="AK439" s="604">
        <v>121319.23469206001</v>
      </c>
      <c r="AL439" s="604">
        <v>119591.97385499999</v>
      </c>
      <c r="AM439" s="604">
        <v>114088.21033282002</v>
      </c>
      <c r="AN439" s="604">
        <v>108321.04183120999</v>
      </c>
      <c r="AO439" s="604">
        <v>106311.56729567</v>
      </c>
      <c r="AP439" s="604">
        <v>107651.8473472</v>
      </c>
    </row>
    <row r="441" spans="1:42">
      <c r="C441" s="180" t="s">
        <v>471</v>
      </c>
      <c r="D441" s="180"/>
      <c r="E441" s="180"/>
      <c r="F441" s="180"/>
      <c r="G441" s="180"/>
      <c r="H441" s="180"/>
      <c r="I441" s="180"/>
      <c r="J441" s="180"/>
      <c r="K441" s="180"/>
      <c r="L441" s="180"/>
      <c r="M441" s="180"/>
      <c r="N441" s="180"/>
      <c r="O441" s="180"/>
    </row>
    <row r="442" spans="1:42" ht="14.25">
      <c r="C442" s="348" t="s">
        <v>472</v>
      </c>
      <c r="D442" s="348"/>
      <c r="E442" s="348"/>
      <c r="F442" s="348"/>
      <c r="P442" s="371"/>
      <c r="Q442" s="371"/>
      <c r="R442" s="371"/>
      <c r="S442" s="371"/>
      <c r="T442" s="371"/>
      <c r="U442" s="371"/>
      <c r="V442" s="371"/>
      <c r="W442" s="371"/>
    </row>
    <row r="443" spans="1:42">
      <c r="P443" s="373"/>
      <c r="Q443" s="373"/>
      <c r="R443" s="373"/>
      <c r="S443" s="373"/>
      <c r="T443" s="373"/>
      <c r="U443" s="373"/>
      <c r="V443" s="361"/>
      <c r="W443" s="361"/>
    </row>
    <row r="444" spans="1:42">
      <c r="P444" s="374"/>
      <c r="Q444" s="374"/>
      <c r="R444" s="374"/>
      <c r="S444" s="374"/>
      <c r="T444" s="374"/>
      <c r="U444" s="374"/>
      <c r="V444" s="370"/>
      <c r="W444" s="370"/>
    </row>
    <row r="445" spans="1:42">
      <c r="P445" s="374"/>
      <c r="Q445" s="374"/>
      <c r="R445" s="374"/>
      <c r="S445" s="374"/>
      <c r="T445" s="374"/>
      <c r="U445" s="374"/>
      <c r="V445" s="370"/>
      <c r="W445" s="370"/>
    </row>
    <row r="446" spans="1:42">
      <c r="P446" s="374"/>
      <c r="Q446" s="374"/>
      <c r="R446" s="374"/>
      <c r="S446" s="374"/>
      <c r="T446" s="374"/>
      <c r="U446" s="374"/>
      <c r="V446" s="370"/>
      <c r="W446" s="370"/>
    </row>
    <row r="447" spans="1:42">
      <c r="P447" s="374"/>
      <c r="Q447" s="374"/>
      <c r="R447" s="374"/>
      <c r="S447" s="374"/>
      <c r="T447" s="374"/>
      <c r="U447" s="374"/>
      <c r="V447" s="370"/>
      <c r="W447" s="370"/>
    </row>
    <row r="448" spans="1:42">
      <c r="P448" s="366"/>
      <c r="Q448" s="366"/>
      <c r="R448" s="366"/>
      <c r="S448" s="366"/>
      <c r="T448" s="366"/>
      <c r="U448" s="366"/>
      <c r="V448" s="366"/>
      <c r="W448" s="366"/>
    </row>
    <row r="449" spans="16:23">
      <c r="P449" s="374"/>
      <c r="Q449" s="374"/>
      <c r="R449" s="374"/>
      <c r="S449" s="374"/>
      <c r="T449" s="374"/>
      <c r="U449" s="374"/>
      <c r="V449" s="370"/>
      <c r="W449" s="370"/>
    </row>
    <row r="450" spans="16:23">
      <c r="P450" s="366"/>
      <c r="Q450" s="366"/>
      <c r="R450" s="366"/>
      <c r="S450" s="366"/>
      <c r="T450" s="366"/>
      <c r="U450" s="366"/>
      <c r="V450" s="366"/>
      <c r="W450" s="366"/>
    </row>
    <row r="451" spans="16:23">
      <c r="P451" s="375"/>
      <c r="Q451" s="375"/>
      <c r="R451" s="375"/>
      <c r="S451" s="375"/>
      <c r="T451" s="375"/>
      <c r="U451" s="375"/>
      <c r="V451" s="376"/>
      <c r="W451" s="376"/>
    </row>
    <row r="452" spans="16:23">
      <c r="P452" s="377"/>
      <c r="Q452" s="377"/>
      <c r="R452" s="377"/>
      <c r="S452" s="377"/>
      <c r="T452" s="377"/>
      <c r="U452" s="377"/>
      <c r="V452" s="377"/>
      <c r="W452" s="377"/>
    </row>
    <row r="453" spans="16:23">
      <c r="P453" s="366"/>
      <c r="Q453" s="366"/>
      <c r="R453" s="366"/>
      <c r="S453" s="366"/>
      <c r="T453" s="366"/>
      <c r="U453" s="366"/>
      <c r="V453" s="368"/>
      <c r="W453" s="368"/>
    </row>
    <row r="454" spans="16:23">
      <c r="P454" s="366"/>
      <c r="Q454" s="366"/>
      <c r="R454" s="366"/>
      <c r="S454" s="366"/>
      <c r="T454" s="366"/>
      <c r="U454" s="366"/>
      <c r="V454" s="366"/>
      <c r="W454" s="366"/>
    </row>
    <row r="455" spans="16:23">
      <c r="P455" s="378"/>
      <c r="Q455" s="378"/>
      <c r="R455" s="378"/>
      <c r="S455" s="378"/>
      <c r="T455" s="378"/>
      <c r="U455" s="378"/>
      <c r="V455" s="378"/>
      <c r="W455" s="378"/>
    </row>
    <row r="456" spans="16:23">
      <c r="P456" s="374"/>
      <c r="Q456" s="374"/>
      <c r="R456" s="374"/>
      <c r="S456" s="374"/>
      <c r="T456" s="374"/>
      <c r="U456" s="374"/>
      <c r="V456" s="374"/>
      <c r="W456" s="374"/>
    </row>
    <row r="457" spans="16:23">
      <c r="P457" s="374"/>
      <c r="Q457" s="374"/>
      <c r="R457" s="374"/>
      <c r="S457" s="374"/>
      <c r="T457" s="374"/>
      <c r="U457" s="374"/>
      <c r="V457" s="374"/>
      <c r="W457" s="374"/>
    </row>
    <row r="458" spans="16:23">
      <c r="P458" s="374"/>
      <c r="Q458" s="374"/>
      <c r="R458" s="374"/>
      <c r="S458" s="374"/>
      <c r="T458" s="374"/>
      <c r="U458" s="374"/>
      <c r="V458" s="374"/>
      <c r="W458" s="374"/>
    </row>
    <row r="459" spans="16:23">
      <c r="P459" s="379"/>
      <c r="Q459" s="379"/>
      <c r="R459" s="379"/>
      <c r="S459" s="379"/>
      <c r="T459" s="379"/>
      <c r="U459" s="379"/>
      <c r="V459" s="380"/>
      <c r="W459" s="380"/>
    </row>
    <row r="460" spans="16:23">
      <c r="P460" s="378"/>
      <c r="Q460" s="378"/>
      <c r="R460" s="378"/>
      <c r="S460" s="378"/>
      <c r="T460" s="378"/>
      <c r="U460" s="378"/>
      <c r="V460" s="378"/>
      <c r="W460" s="378"/>
    </row>
    <row r="461" spans="16:23">
      <c r="P461" s="374"/>
      <c r="Q461" s="374"/>
      <c r="R461" s="374"/>
      <c r="S461" s="374"/>
      <c r="T461" s="374"/>
      <c r="U461" s="374"/>
      <c r="V461" s="374"/>
      <c r="W461" s="374"/>
    </row>
    <row r="462" spans="16:23">
      <c r="P462" s="374"/>
      <c r="Q462" s="374"/>
      <c r="R462" s="374"/>
      <c r="S462" s="374"/>
      <c r="T462" s="374"/>
      <c r="U462" s="374"/>
      <c r="V462" s="374"/>
      <c r="W462" s="374"/>
    </row>
    <row r="463" spans="16:23">
      <c r="P463" s="379"/>
      <c r="Q463" s="379"/>
      <c r="R463" s="379"/>
      <c r="S463" s="379"/>
      <c r="T463" s="379"/>
      <c r="U463" s="379"/>
      <c r="V463" s="380"/>
      <c r="W463" s="380"/>
    </row>
    <row r="466" spans="16:23">
      <c r="P466" s="371"/>
      <c r="Q466" s="371"/>
      <c r="R466" s="371"/>
      <c r="S466" s="371"/>
      <c r="T466" s="371"/>
      <c r="U466" s="371"/>
      <c r="V466" s="371"/>
      <c r="W466" s="371"/>
    </row>
    <row r="467" spans="16:23">
      <c r="P467" s="373"/>
      <c r="Q467" s="373"/>
      <c r="R467" s="373"/>
      <c r="S467" s="373"/>
      <c r="T467" s="373"/>
      <c r="U467" s="373"/>
      <c r="V467" s="361"/>
      <c r="W467" s="361"/>
    </row>
    <row r="468" spans="16:23">
      <c r="P468" s="374"/>
      <c r="Q468" s="374"/>
      <c r="R468" s="374"/>
      <c r="S468" s="374"/>
      <c r="T468" s="374"/>
      <c r="U468" s="374"/>
      <c r="V468" s="370"/>
      <c r="W468" s="370"/>
    </row>
    <row r="469" spans="16:23">
      <c r="P469" s="374"/>
      <c r="Q469" s="374"/>
      <c r="R469" s="374"/>
      <c r="S469" s="374"/>
      <c r="T469" s="374"/>
      <c r="U469" s="374"/>
      <c r="V469" s="370"/>
      <c r="W469" s="370"/>
    </row>
    <row r="470" spans="16:23">
      <c r="P470" s="374"/>
      <c r="Q470" s="374"/>
      <c r="R470" s="374"/>
      <c r="S470" s="374"/>
      <c r="T470" s="374"/>
      <c r="U470" s="374"/>
      <c r="V470" s="370"/>
      <c r="W470" s="370"/>
    </row>
    <row r="471" spans="16:23">
      <c r="P471" s="374"/>
      <c r="Q471" s="374"/>
      <c r="R471" s="374"/>
      <c r="S471" s="374"/>
      <c r="T471" s="374"/>
      <c r="U471" s="374"/>
      <c r="V471" s="370"/>
      <c r="W471" s="370"/>
    </row>
    <row r="472" spans="16:23">
      <c r="P472" s="366"/>
      <c r="Q472" s="366"/>
      <c r="R472" s="366"/>
      <c r="S472" s="366"/>
      <c r="T472" s="366"/>
      <c r="U472" s="366"/>
      <c r="V472" s="366"/>
      <c r="W472" s="366"/>
    </row>
    <row r="473" spans="16:23">
      <c r="P473" s="374"/>
      <c r="Q473" s="374"/>
      <c r="R473" s="374"/>
      <c r="S473" s="374"/>
      <c r="T473" s="374"/>
      <c r="U473" s="374"/>
      <c r="V473" s="370"/>
      <c r="W473" s="370"/>
    </row>
    <row r="474" spans="16:23">
      <c r="P474" s="366"/>
      <c r="Q474" s="366"/>
      <c r="R474" s="366"/>
      <c r="S474" s="366"/>
      <c r="T474" s="366"/>
      <c r="U474" s="366"/>
      <c r="V474" s="366"/>
      <c r="W474" s="366"/>
    </row>
    <row r="475" spans="16:23">
      <c r="P475" s="375"/>
      <c r="Q475" s="375"/>
      <c r="R475" s="375"/>
      <c r="S475" s="375"/>
      <c r="T475" s="375"/>
      <c r="U475" s="375"/>
      <c r="V475" s="376"/>
      <c r="W475" s="376"/>
    </row>
    <row r="476" spans="16:23">
      <c r="P476" s="377"/>
      <c r="Q476" s="377"/>
      <c r="R476" s="377"/>
      <c r="S476" s="377"/>
      <c r="T476" s="377"/>
      <c r="U476" s="377"/>
      <c r="V476" s="377"/>
      <c r="W476" s="377"/>
    </row>
    <row r="477" spans="16:23">
      <c r="P477" s="366"/>
      <c r="Q477" s="366"/>
      <c r="R477" s="366"/>
      <c r="S477" s="366"/>
      <c r="T477" s="366"/>
      <c r="U477" s="366"/>
      <c r="V477" s="368"/>
      <c r="W477" s="368"/>
    </row>
    <row r="478" spans="16:23">
      <c r="P478" s="366"/>
      <c r="Q478" s="366"/>
      <c r="R478" s="366"/>
      <c r="S478" s="366"/>
      <c r="T478" s="366"/>
      <c r="U478" s="366"/>
      <c r="V478" s="366"/>
      <c r="W478" s="366"/>
    </row>
    <row r="479" spans="16:23">
      <c r="P479" s="378"/>
      <c r="Q479" s="378"/>
      <c r="R479" s="378"/>
      <c r="S479" s="378"/>
      <c r="T479" s="378"/>
      <c r="U479" s="378"/>
      <c r="V479" s="378"/>
      <c r="W479" s="378"/>
    </row>
    <row r="480" spans="16:23">
      <c r="P480" s="374"/>
      <c r="Q480" s="374"/>
      <c r="R480" s="374"/>
      <c r="S480" s="374"/>
      <c r="T480" s="374"/>
      <c r="U480" s="374"/>
      <c r="V480" s="374"/>
      <c r="W480" s="374"/>
    </row>
    <row r="481" spans="16:23">
      <c r="P481" s="374"/>
      <c r="Q481" s="374"/>
      <c r="R481" s="374"/>
      <c r="S481" s="374"/>
      <c r="T481" s="374"/>
      <c r="U481" s="374"/>
      <c r="V481" s="374"/>
      <c r="W481" s="374"/>
    </row>
    <row r="482" spans="16:23">
      <c r="P482" s="374"/>
      <c r="Q482" s="374"/>
      <c r="R482" s="374"/>
      <c r="S482" s="374"/>
      <c r="T482" s="374"/>
      <c r="U482" s="374"/>
      <c r="V482" s="374"/>
      <c r="W482" s="374"/>
    </row>
    <row r="483" spans="16:23">
      <c r="P483" s="379"/>
      <c r="Q483" s="379"/>
      <c r="R483" s="379"/>
      <c r="S483" s="379"/>
      <c r="T483" s="379"/>
      <c r="U483" s="379"/>
      <c r="V483" s="380"/>
      <c r="W483" s="380"/>
    </row>
    <row r="484" spans="16:23">
      <c r="P484" s="378"/>
      <c r="Q484" s="378"/>
      <c r="R484" s="378"/>
      <c r="S484" s="378"/>
      <c r="T484" s="378"/>
      <c r="U484" s="378"/>
      <c r="V484" s="378"/>
      <c r="W484" s="378"/>
    </row>
    <row r="485" spans="16:23">
      <c r="P485" s="374"/>
      <c r="Q485" s="374"/>
      <c r="R485" s="374"/>
      <c r="S485" s="374"/>
      <c r="T485" s="374"/>
      <c r="U485" s="374"/>
      <c r="V485" s="374"/>
      <c r="W485" s="374"/>
    </row>
    <row r="486" spans="16:23">
      <c r="P486" s="374"/>
      <c r="Q486" s="374"/>
      <c r="R486" s="374"/>
      <c r="S486" s="374"/>
      <c r="T486" s="374"/>
      <c r="U486" s="374"/>
      <c r="V486" s="374"/>
      <c r="W486" s="374"/>
    </row>
    <row r="487" spans="16:23">
      <c r="P487" s="379"/>
      <c r="Q487" s="379"/>
      <c r="R487" s="379"/>
      <c r="S487" s="379"/>
      <c r="T487" s="379"/>
      <c r="U487" s="379"/>
      <c r="V487" s="380"/>
      <c r="W487" s="380"/>
    </row>
    <row r="490" spans="16:23">
      <c r="P490" s="371"/>
      <c r="Q490" s="371"/>
      <c r="R490" s="371"/>
      <c r="S490" s="371"/>
      <c r="T490" s="371"/>
      <c r="U490" s="371"/>
      <c r="V490" s="371"/>
      <c r="W490" s="371"/>
    </row>
    <row r="491" spans="16:23">
      <c r="P491" s="373"/>
      <c r="Q491" s="373"/>
      <c r="R491" s="373"/>
      <c r="S491" s="373"/>
      <c r="T491" s="373"/>
      <c r="U491" s="373"/>
      <c r="V491" s="361"/>
      <c r="W491" s="361"/>
    </row>
    <row r="492" spans="16:23">
      <c r="P492" s="374"/>
      <c r="Q492" s="374"/>
      <c r="R492" s="374"/>
      <c r="S492" s="374"/>
      <c r="T492" s="374"/>
      <c r="U492" s="374"/>
      <c r="V492" s="370"/>
      <c r="W492" s="370"/>
    </row>
    <row r="493" spans="16:23">
      <c r="P493" s="374"/>
      <c r="Q493" s="374"/>
      <c r="R493" s="374"/>
      <c r="S493" s="374"/>
      <c r="T493" s="374"/>
      <c r="U493" s="374"/>
      <c r="V493" s="370"/>
      <c r="W493" s="370"/>
    </row>
    <row r="494" spans="16:23">
      <c r="P494" s="374"/>
      <c r="Q494" s="374"/>
      <c r="R494" s="374"/>
      <c r="S494" s="374"/>
      <c r="T494" s="374"/>
      <c r="U494" s="374"/>
      <c r="V494" s="370"/>
      <c r="W494" s="370"/>
    </row>
    <row r="495" spans="16:23">
      <c r="P495" s="374"/>
      <c r="Q495" s="374"/>
      <c r="R495" s="374"/>
      <c r="S495" s="374"/>
      <c r="T495" s="374"/>
      <c r="U495" s="374"/>
      <c r="V495" s="370"/>
      <c r="W495" s="370"/>
    </row>
    <row r="496" spans="16:23">
      <c r="P496" s="366"/>
      <c r="Q496" s="366"/>
      <c r="R496" s="366"/>
      <c r="S496" s="366"/>
      <c r="T496" s="366"/>
      <c r="U496" s="366"/>
      <c r="V496" s="366"/>
      <c r="W496" s="366"/>
    </row>
    <row r="497" spans="16:23">
      <c r="P497" s="374"/>
      <c r="Q497" s="374"/>
      <c r="R497" s="374"/>
      <c r="S497" s="374"/>
      <c r="T497" s="374"/>
      <c r="U497" s="374"/>
      <c r="V497" s="370"/>
      <c r="W497" s="370"/>
    </row>
    <row r="498" spans="16:23">
      <c r="P498" s="366"/>
      <c r="Q498" s="366"/>
      <c r="R498" s="366"/>
      <c r="S498" s="366"/>
      <c r="T498" s="366"/>
      <c r="U498" s="366"/>
      <c r="V498" s="366"/>
      <c r="W498" s="366"/>
    </row>
    <row r="499" spans="16:23">
      <c r="P499" s="375"/>
      <c r="Q499" s="375"/>
      <c r="R499" s="375"/>
      <c r="S499" s="375"/>
      <c r="T499" s="375"/>
      <c r="U499" s="375"/>
      <c r="V499" s="376"/>
      <c r="W499" s="376"/>
    </row>
    <row r="500" spans="16:23">
      <c r="P500" s="377"/>
      <c r="Q500" s="377"/>
      <c r="R500" s="377"/>
      <c r="S500" s="377"/>
      <c r="T500" s="377"/>
      <c r="U500" s="377"/>
      <c r="V500" s="377"/>
      <c r="W500" s="377"/>
    </row>
    <row r="501" spans="16:23">
      <c r="P501" s="366"/>
      <c r="Q501" s="366"/>
      <c r="R501" s="366"/>
      <c r="S501" s="366"/>
      <c r="T501" s="366"/>
      <c r="U501" s="366"/>
      <c r="V501" s="368"/>
      <c r="W501" s="368"/>
    </row>
    <row r="502" spans="16:23">
      <c r="P502" s="366"/>
      <c r="Q502" s="366"/>
      <c r="R502" s="366"/>
      <c r="S502" s="366"/>
      <c r="T502" s="366"/>
      <c r="U502" s="366"/>
      <c r="V502" s="366"/>
      <c r="W502" s="366"/>
    </row>
    <row r="503" spans="16:23">
      <c r="P503" s="378"/>
      <c r="Q503" s="378"/>
      <c r="R503" s="378"/>
      <c r="S503" s="378"/>
      <c r="T503" s="378"/>
      <c r="U503" s="378"/>
      <c r="V503" s="378"/>
      <c r="W503" s="378"/>
    </row>
    <row r="504" spans="16:23">
      <c r="P504" s="374"/>
      <c r="Q504" s="374"/>
      <c r="R504" s="374"/>
      <c r="S504" s="374"/>
      <c r="T504" s="374"/>
      <c r="U504" s="374"/>
      <c r="V504" s="374"/>
      <c r="W504" s="374"/>
    </row>
    <row r="505" spans="16:23">
      <c r="P505" s="374"/>
      <c r="Q505" s="374"/>
      <c r="R505" s="374"/>
      <c r="S505" s="374"/>
      <c r="T505" s="374"/>
      <c r="U505" s="374"/>
      <c r="V505" s="374"/>
      <c r="W505" s="374"/>
    </row>
    <row r="506" spans="16:23">
      <c r="P506" s="374"/>
      <c r="Q506" s="374"/>
      <c r="R506" s="374"/>
      <c r="S506" s="374"/>
      <c r="T506" s="374"/>
      <c r="U506" s="374"/>
      <c r="V506" s="374"/>
      <c r="W506" s="374"/>
    </row>
    <row r="507" spans="16:23">
      <c r="P507" s="379"/>
      <c r="Q507" s="379"/>
      <c r="R507" s="379"/>
      <c r="S507" s="379"/>
      <c r="T507" s="379"/>
      <c r="U507" s="379"/>
      <c r="V507" s="380"/>
      <c r="W507" s="380"/>
    </row>
    <row r="508" spans="16:23">
      <c r="P508" s="378"/>
      <c r="Q508" s="378"/>
      <c r="R508" s="378"/>
      <c r="S508" s="378"/>
      <c r="T508" s="378"/>
      <c r="U508" s="378"/>
      <c r="V508" s="378"/>
      <c r="W508" s="378"/>
    </row>
    <row r="509" spans="16:23">
      <c r="P509" s="374"/>
      <c r="Q509" s="374"/>
      <c r="R509" s="374"/>
      <c r="S509" s="374"/>
      <c r="T509" s="374"/>
      <c r="U509" s="374"/>
      <c r="V509" s="374"/>
      <c r="W509" s="374"/>
    </row>
    <row r="510" spans="16:23">
      <c r="P510" s="374"/>
      <c r="Q510" s="374"/>
      <c r="R510" s="374"/>
      <c r="S510" s="374"/>
      <c r="T510" s="374"/>
      <c r="U510" s="374"/>
      <c r="V510" s="374"/>
      <c r="W510" s="374"/>
    </row>
    <row r="511" spans="16:23">
      <c r="P511" s="379"/>
      <c r="Q511" s="379"/>
      <c r="R511" s="379"/>
      <c r="S511" s="379"/>
      <c r="T511" s="379"/>
      <c r="U511" s="379"/>
      <c r="V511" s="380"/>
      <c r="W511" s="380"/>
    </row>
    <row r="514" spans="16:23">
      <c r="P514" s="371"/>
      <c r="Q514" s="371"/>
      <c r="R514" s="371"/>
      <c r="S514" s="371"/>
      <c r="T514" s="371"/>
      <c r="U514" s="371"/>
      <c r="V514" s="371"/>
      <c r="W514" s="371"/>
    </row>
    <row r="515" spans="16:23">
      <c r="P515" s="373"/>
      <c r="Q515" s="373"/>
      <c r="R515" s="373"/>
      <c r="S515" s="373"/>
      <c r="T515" s="373"/>
      <c r="U515" s="373"/>
      <c r="V515" s="361"/>
      <c r="W515" s="361"/>
    </row>
    <row r="516" spans="16:23">
      <c r="P516" s="374"/>
      <c r="Q516" s="374"/>
      <c r="R516" s="374"/>
      <c r="S516" s="374"/>
      <c r="T516" s="374"/>
      <c r="U516" s="374"/>
      <c r="V516" s="370"/>
      <c r="W516" s="370"/>
    </row>
    <row r="517" spans="16:23">
      <c r="P517" s="374"/>
      <c r="Q517" s="374"/>
      <c r="R517" s="374"/>
      <c r="S517" s="374"/>
      <c r="T517" s="374"/>
      <c r="U517" s="374"/>
      <c r="V517" s="370"/>
      <c r="W517" s="370"/>
    </row>
    <row r="518" spans="16:23">
      <c r="P518" s="374"/>
      <c r="Q518" s="374"/>
      <c r="R518" s="374"/>
      <c r="S518" s="374"/>
      <c r="T518" s="374"/>
      <c r="U518" s="374"/>
      <c r="V518" s="370"/>
      <c r="W518" s="370"/>
    </row>
    <row r="519" spans="16:23">
      <c r="P519" s="374"/>
      <c r="Q519" s="374"/>
      <c r="R519" s="374"/>
      <c r="S519" s="374"/>
      <c r="T519" s="374"/>
      <c r="U519" s="374"/>
      <c r="V519" s="370"/>
      <c r="W519" s="370"/>
    </row>
    <row r="520" spans="16:23">
      <c r="P520" s="366"/>
      <c r="Q520" s="366"/>
      <c r="R520" s="366"/>
      <c r="S520" s="366"/>
      <c r="T520" s="366"/>
      <c r="U520" s="366"/>
      <c r="V520" s="366"/>
      <c r="W520" s="366"/>
    </row>
    <row r="521" spans="16:23">
      <c r="P521" s="374"/>
      <c r="Q521" s="374"/>
      <c r="R521" s="374"/>
      <c r="S521" s="374"/>
      <c r="T521" s="374"/>
      <c r="U521" s="374"/>
      <c r="V521" s="370"/>
      <c r="W521" s="370"/>
    </row>
    <row r="522" spans="16:23">
      <c r="P522" s="366"/>
      <c r="Q522" s="366"/>
      <c r="R522" s="366"/>
      <c r="S522" s="366"/>
      <c r="T522" s="366"/>
      <c r="U522" s="366"/>
      <c r="V522" s="366"/>
      <c r="W522" s="366"/>
    </row>
    <row r="523" spans="16:23">
      <c r="P523" s="375"/>
      <c r="Q523" s="375"/>
      <c r="R523" s="375"/>
      <c r="S523" s="375"/>
      <c r="T523" s="375"/>
      <c r="U523" s="375"/>
      <c r="V523" s="376"/>
      <c r="W523" s="376"/>
    </row>
    <row r="524" spans="16:23">
      <c r="P524" s="377"/>
      <c r="Q524" s="377"/>
      <c r="R524" s="377"/>
      <c r="S524" s="377"/>
      <c r="T524" s="377"/>
      <c r="U524" s="377"/>
      <c r="V524" s="377"/>
      <c r="W524" s="377"/>
    </row>
    <row r="525" spans="16:23">
      <c r="P525" s="366"/>
      <c r="Q525" s="366"/>
      <c r="R525" s="366"/>
      <c r="S525" s="366"/>
      <c r="T525" s="366"/>
      <c r="U525" s="366"/>
      <c r="V525" s="368"/>
      <c r="W525" s="368"/>
    </row>
    <row r="526" spans="16:23">
      <c r="P526" s="366"/>
      <c r="Q526" s="366"/>
      <c r="R526" s="366"/>
      <c r="S526" s="366"/>
      <c r="T526" s="366"/>
      <c r="U526" s="366"/>
      <c r="V526" s="366"/>
      <c r="W526" s="366"/>
    </row>
    <row r="527" spans="16:23">
      <c r="P527" s="378"/>
      <c r="Q527" s="378"/>
      <c r="R527" s="378"/>
      <c r="S527" s="378"/>
      <c r="T527" s="378"/>
      <c r="U527" s="378"/>
      <c r="V527" s="378"/>
      <c r="W527" s="378"/>
    </row>
    <row r="528" spans="16:23">
      <c r="P528" s="374"/>
      <c r="Q528" s="374"/>
      <c r="R528" s="374"/>
      <c r="S528" s="374"/>
      <c r="T528" s="374"/>
      <c r="U528" s="374"/>
      <c r="V528" s="374"/>
      <c r="W528" s="374"/>
    </row>
    <row r="529" spans="16:23">
      <c r="P529" s="374"/>
      <c r="Q529" s="374"/>
      <c r="R529" s="374"/>
      <c r="S529" s="374"/>
      <c r="T529" s="374"/>
      <c r="U529" s="374"/>
      <c r="V529" s="374"/>
      <c r="W529" s="374"/>
    </row>
    <row r="530" spans="16:23">
      <c r="P530" s="374"/>
      <c r="Q530" s="374"/>
      <c r="R530" s="374"/>
      <c r="S530" s="374"/>
      <c r="T530" s="374"/>
      <c r="U530" s="374"/>
      <c r="V530" s="374"/>
      <c r="W530" s="374"/>
    </row>
    <row r="531" spans="16:23">
      <c r="P531" s="379"/>
      <c r="Q531" s="379"/>
      <c r="R531" s="379"/>
      <c r="S531" s="379"/>
      <c r="T531" s="379"/>
      <c r="U531" s="379"/>
      <c r="V531" s="380"/>
      <c r="W531" s="380"/>
    </row>
    <row r="532" spans="16:23">
      <c r="P532" s="378"/>
      <c r="Q532" s="378"/>
      <c r="R532" s="378"/>
      <c r="S532" s="378"/>
      <c r="T532" s="378"/>
      <c r="U532" s="378"/>
      <c r="V532" s="378"/>
      <c r="W532" s="378"/>
    </row>
    <row r="533" spans="16:23">
      <c r="P533" s="374"/>
      <c r="Q533" s="374"/>
      <c r="R533" s="374"/>
      <c r="S533" s="374"/>
      <c r="T533" s="374"/>
      <c r="U533" s="374"/>
      <c r="V533" s="374"/>
      <c r="W533" s="374"/>
    </row>
    <row r="534" spans="16:23">
      <c r="P534" s="374"/>
      <c r="Q534" s="374"/>
      <c r="R534" s="374"/>
      <c r="S534" s="374"/>
      <c r="T534" s="374"/>
      <c r="U534" s="374"/>
      <c r="V534" s="374"/>
      <c r="W534" s="374"/>
    </row>
    <row r="535" spans="16:23">
      <c r="P535" s="379"/>
      <c r="Q535" s="379"/>
      <c r="R535" s="379"/>
      <c r="S535" s="379"/>
      <c r="T535" s="379"/>
      <c r="U535" s="379"/>
      <c r="V535" s="380"/>
      <c r="W535" s="380"/>
    </row>
    <row r="538" spans="16:23">
      <c r="P538" s="371"/>
      <c r="Q538" s="371"/>
      <c r="R538" s="371"/>
      <c r="S538" s="371"/>
      <c r="T538" s="371"/>
      <c r="U538" s="371"/>
      <c r="V538" s="371"/>
      <c r="W538" s="371"/>
    </row>
    <row r="539" spans="16:23">
      <c r="P539" s="373"/>
      <c r="Q539" s="373"/>
      <c r="R539" s="373"/>
      <c r="S539" s="373"/>
      <c r="T539" s="373"/>
      <c r="U539" s="373"/>
      <c r="V539" s="361"/>
      <c r="W539" s="361"/>
    </row>
    <row r="540" spans="16:23">
      <c r="P540" s="374"/>
      <c r="Q540" s="374"/>
      <c r="R540" s="374"/>
      <c r="S540" s="374"/>
      <c r="T540" s="374"/>
      <c r="U540" s="374"/>
      <c r="V540" s="370"/>
      <c r="W540" s="370"/>
    </row>
    <row r="541" spans="16:23">
      <c r="P541" s="374"/>
      <c r="Q541" s="374"/>
      <c r="R541" s="374"/>
      <c r="S541" s="374"/>
      <c r="T541" s="374"/>
      <c r="U541" s="374"/>
      <c r="V541" s="370"/>
      <c r="W541" s="370"/>
    </row>
    <row r="542" spans="16:23">
      <c r="P542" s="374"/>
      <c r="Q542" s="374"/>
      <c r="R542" s="374"/>
      <c r="S542" s="374"/>
      <c r="T542" s="374"/>
      <c r="U542" s="374"/>
      <c r="V542" s="370"/>
      <c r="W542" s="370"/>
    </row>
    <row r="543" spans="16:23">
      <c r="P543" s="374"/>
      <c r="Q543" s="374"/>
      <c r="R543" s="374"/>
      <c r="S543" s="374"/>
      <c r="T543" s="374"/>
      <c r="U543" s="374"/>
      <c r="V543" s="370"/>
      <c r="W543" s="370"/>
    </row>
    <row r="544" spans="16:23">
      <c r="P544" s="366"/>
      <c r="Q544" s="366"/>
      <c r="R544" s="366"/>
      <c r="S544" s="366"/>
      <c r="T544" s="366"/>
      <c r="U544" s="366"/>
      <c r="V544" s="366"/>
      <c r="W544" s="366"/>
    </row>
    <row r="545" spans="16:23">
      <c r="P545" s="374"/>
      <c r="Q545" s="374"/>
      <c r="R545" s="374"/>
      <c r="S545" s="374"/>
      <c r="T545" s="374"/>
      <c r="U545" s="374"/>
      <c r="V545" s="370"/>
      <c r="W545" s="370"/>
    </row>
    <row r="546" spans="16:23">
      <c r="P546" s="366"/>
      <c r="Q546" s="366"/>
      <c r="R546" s="366"/>
      <c r="S546" s="366"/>
      <c r="T546" s="366"/>
      <c r="U546" s="366"/>
      <c r="V546" s="366"/>
      <c r="W546" s="366"/>
    </row>
    <row r="547" spans="16:23">
      <c r="P547" s="375"/>
      <c r="Q547" s="375"/>
      <c r="R547" s="375"/>
      <c r="S547" s="375"/>
      <c r="T547" s="375"/>
      <c r="U547" s="375"/>
      <c r="V547" s="376"/>
      <c r="W547" s="376"/>
    </row>
    <row r="548" spans="16:23">
      <c r="P548" s="377"/>
      <c r="Q548" s="377"/>
      <c r="R548" s="377"/>
      <c r="S548" s="377"/>
      <c r="T548" s="377"/>
      <c r="U548" s="377"/>
      <c r="V548" s="377"/>
      <c r="W548" s="377"/>
    </row>
    <row r="549" spans="16:23">
      <c r="P549" s="366"/>
      <c r="Q549" s="366"/>
      <c r="R549" s="366"/>
      <c r="S549" s="366"/>
      <c r="T549" s="366"/>
      <c r="U549" s="366"/>
      <c r="V549" s="368"/>
      <c r="W549" s="368"/>
    </row>
    <row r="550" spans="16:23">
      <c r="P550" s="366"/>
      <c r="Q550" s="366"/>
      <c r="R550" s="366"/>
      <c r="S550" s="366"/>
      <c r="T550" s="366"/>
      <c r="U550" s="366"/>
      <c r="V550" s="366"/>
      <c r="W550" s="366"/>
    </row>
    <row r="551" spans="16:23">
      <c r="P551" s="378"/>
      <c r="Q551" s="378"/>
      <c r="R551" s="378"/>
      <c r="S551" s="378"/>
      <c r="T551" s="378"/>
      <c r="U551" s="378"/>
      <c r="V551" s="378"/>
      <c r="W551" s="378"/>
    </row>
    <row r="552" spans="16:23">
      <c r="P552" s="374"/>
      <c r="Q552" s="374"/>
      <c r="R552" s="374"/>
      <c r="S552" s="374"/>
      <c r="T552" s="374"/>
      <c r="U552" s="374"/>
      <c r="V552" s="374"/>
      <c r="W552" s="374"/>
    </row>
    <row r="553" spans="16:23">
      <c r="P553" s="374"/>
      <c r="Q553" s="374"/>
      <c r="R553" s="374"/>
      <c r="S553" s="374"/>
      <c r="T553" s="374"/>
      <c r="U553" s="374"/>
      <c r="V553" s="374"/>
      <c r="W553" s="374"/>
    </row>
    <row r="554" spans="16:23">
      <c r="P554" s="374"/>
      <c r="Q554" s="374"/>
      <c r="R554" s="374"/>
      <c r="S554" s="374"/>
      <c r="T554" s="374"/>
      <c r="U554" s="374"/>
      <c r="V554" s="374"/>
      <c r="W554" s="374"/>
    </row>
    <row r="555" spans="16:23">
      <c r="P555" s="379"/>
      <c r="Q555" s="379"/>
      <c r="R555" s="379"/>
      <c r="S555" s="379"/>
      <c r="T555" s="379"/>
      <c r="U555" s="379"/>
      <c r="V555" s="380"/>
      <c r="W555" s="380"/>
    </row>
    <row r="556" spans="16:23">
      <c r="P556" s="378"/>
      <c r="Q556" s="378"/>
      <c r="R556" s="378"/>
      <c r="S556" s="378"/>
      <c r="T556" s="378"/>
      <c r="U556" s="378"/>
      <c r="V556" s="378"/>
      <c r="W556" s="378"/>
    </row>
    <row r="557" spans="16:23">
      <c r="P557" s="374"/>
      <c r="Q557" s="374"/>
      <c r="R557" s="374"/>
      <c r="S557" s="374"/>
      <c r="T557" s="374"/>
      <c r="U557" s="374"/>
      <c r="V557" s="374"/>
      <c r="W557" s="374"/>
    </row>
    <row r="558" spans="16:23">
      <c r="P558" s="374"/>
      <c r="Q558" s="374"/>
      <c r="R558" s="374"/>
      <c r="S558" s="374"/>
      <c r="T558" s="374"/>
      <c r="U558" s="374"/>
      <c r="V558" s="374"/>
      <c r="W558" s="374"/>
    </row>
    <row r="559" spans="16:23">
      <c r="P559" s="379"/>
      <c r="Q559" s="379"/>
      <c r="R559" s="379"/>
      <c r="S559" s="379"/>
      <c r="T559" s="379"/>
      <c r="U559" s="379"/>
      <c r="V559" s="380"/>
      <c r="W559" s="380"/>
    </row>
    <row r="562" spans="16:23">
      <c r="P562" s="371"/>
      <c r="Q562" s="371"/>
      <c r="R562" s="371"/>
      <c r="S562" s="371"/>
      <c r="T562" s="371"/>
      <c r="U562" s="371"/>
      <c r="V562" s="371"/>
      <c r="W562" s="371"/>
    </row>
    <row r="563" spans="16:23">
      <c r="P563" s="373"/>
      <c r="Q563" s="373"/>
      <c r="R563" s="373"/>
      <c r="S563" s="373"/>
      <c r="T563" s="373"/>
      <c r="U563" s="373"/>
      <c r="V563" s="361"/>
      <c r="W563" s="361"/>
    </row>
    <row r="564" spans="16:23">
      <c r="P564" s="374"/>
      <c r="Q564" s="374"/>
      <c r="R564" s="374"/>
      <c r="S564" s="374"/>
      <c r="T564" s="374"/>
      <c r="U564" s="374"/>
      <c r="V564" s="370"/>
      <c r="W564" s="370"/>
    </row>
    <row r="565" spans="16:23">
      <c r="P565" s="374"/>
      <c r="Q565" s="374"/>
      <c r="R565" s="374"/>
      <c r="S565" s="374"/>
      <c r="T565" s="374"/>
      <c r="U565" s="374"/>
      <c r="V565" s="370"/>
      <c r="W565" s="370"/>
    </row>
    <row r="566" spans="16:23">
      <c r="P566" s="374"/>
      <c r="Q566" s="374"/>
      <c r="R566" s="374"/>
      <c r="S566" s="374"/>
      <c r="T566" s="374"/>
      <c r="U566" s="374"/>
      <c r="V566" s="370"/>
      <c r="W566" s="370"/>
    </row>
    <row r="567" spans="16:23">
      <c r="P567" s="374"/>
      <c r="Q567" s="374"/>
      <c r="R567" s="374"/>
      <c r="S567" s="374"/>
      <c r="T567" s="374"/>
      <c r="U567" s="374"/>
      <c r="V567" s="370"/>
      <c r="W567" s="370"/>
    </row>
    <row r="568" spans="16:23">
      <c r="P568" s="366"/>
      <c r="Q568" s="366"/>
      <c r="R568" s="366"/>
      <c r="S568" s="366"/>
      <c r="T568" s="366"/>
      <c r="U568" s="366"/>
      <c r="V568" s="366"/>
      <c r="W568" s="366"/>
    </row>
    <row r="569" spans="16:23">
      <c r="P569" s="374"/>
      <c r="Q569" s="374"/>
      <c r="R569" s="374"/>
      <c r="S569" s="374"/>
      <c r="T569" s="374"/>
      <c r="U569" s="374"/>
      <c r="V569" s="370"/>
      <c r="W569" s="370"/>
    </row>
    <row r="570" spans="16:23">
      <c r="P570" s="366"/>
      <c r="Q570" s="366"/>
      <c r="R570" s="366"/>
      <c r="S570" s="366"/>
      <c r="T570" s="366"/>
      <c r="U570" s="366"/>
      <c r="V570" s="366"/>
      <c r="W570" s="366"/>
    </row>
    <row r="571" spans="16:23">
      <c r="P571" s="375"/>
      <c r="Q571" s="375"/>
      <c r="R571" s="375"/>
      <c r="S571" s="375"/>
      <c r="T571" s="375"/>
      <c r="U571" s="375"/>
      <c r="V571" s="376"/>
      <c r="W571" s="376"/>
    </row>
    <row r="572" spans="16:23">
      <c r="P572" s="377"/>
      <c r="Q572" s="377"/>
      <c r="R572" s="377"/>
      <c r="S572" s="377"/>
      <c r="T572" s="377"/>
      <c r="U572" s="377"/>
      <c r="V572" s="377"/>
      <c r="W572" s="377"/>
    </row>
    <row r="573" spans="16:23">
      <c r="P573" s="366"/>
      <c r="Q573" s="366"/>
      <c r="R573" s="366"/>
      <c r="S573" s="366"/>
      <c r="T573" s="366"/>
      <c r="U573" s="366"/>
      <c r="V573" s="368"/>
      <c r="W573" s="368"/>
    </row>
    <row r="574" spans="16:23">
      <c r="P574" s="366"/>
      <c r="Q574" s="366"/>
      <c r="R574" s="366"/>
      <c r="S574" s="366"/>
      <c r="T574" s="366"/>
      <c r="U574" s="366"/>
      <c r="V574" s="366"/>
      <c r="W574" s="366"/>
    </row>
    <row r="575" spans="16:23">
      <c r="P575" s="378"/>
      <c r="Q575" s="378"/>
      <c r="R575" s="378"/>
      <c r="S575" s="378"/>
      <c r="T575" s="378"/>
      <c r="U575" s="378"/>
      <c r="V575" s="378"/>
      <c r="W575" s="378"/>
    </row>
    <row r="576" spans="16:23">
      <c r="P576" s="374"/>
      <c r="Q576" s="374"/>
      <c r="R576" s="374"/>
      <c r="S576" s="374"/>
      <c r="T576" s="374"/>
      <c r="U576" s="374"/>
      <c r="V576" s="374"/>
      <c r="W576" s="374"/>
    </row>
    <row r="577" spans="16:23">
      <c r="P577" s="374"/>
      <c r="Q577" s="374"/>
      <c r="R577" s="374"/>
      <c r="S577" s="374"/>
      <c r="T577" s="374"/>
      <c r="U577" s="374"/>
      <c r="V577" s="374"/>
      <c r="W577" s="374"/>
    </row>
    <row r="578" spans="16:23">
      <c r="P578" s="374"/>
      <c r="Q578" s="374"/>
      <c r="R578" s="374"/>
      <c r="S578" s="374"/>
      <c r="T578" s="374"/>
      <c r="U578" s="374"/>
      <c r="V578" s="374"/>
      <c r="W578" s="374"/>
    </row>
    <row r="579" spans="16:23">
      <c r="P579" s="379"/>
      <c r="Q579" s="379"/>
      <c r="R579" s="379"/>
      <c r="S579" s="379"/>
      <c r="T579" s="379"/>
      <c r="U579" s="379"/>
      <c r="V579" s="380"/>
      <c r="W579" s="380"/>
    </row>
    <row r="580" spans="16:23">
      <c r="P580" s="378"/>
      <c r="Q580" s="378"/>
      <c r="R580" s="378"/>
      <c r="S580" s="378"/>
      <c r="T580" s="378"/>
      <c r="U580" s="378"/>
      <c r="V580" s="378"/>
      <c r="W580" s="378"/>
    </row>
    <row r="581" spans="16:23">
      <c r="P581" s="374"/>
      <c r="Q581" s="374"/>
      <c r="R581" s="374"/>
      <c r="S581" s="374"/>
      <c r="T581" s="374"/>
      <c r="U581" s="374"/>
      <c r="V581" s="374"/>
      <c r="W581" s="374"/>
    </row>
    <row r="582" spans="16:23">
      <c r="P582" s="374"/>
      <c r="Q582" s="374"/>
      <c r="R582" s="374"/>
      <c r="S582" s="374"/>
      <c r="T582" s="374"/>
      <c r="U582" s="374"/>
      <c r="V582" s="374"/>
      <c r="W582" s="374"/>
    </row>
    <row r="583" spans="16:23">
      <c r="P583" s="379"/>
      <c r="Q583" s="379"/>
      <c r="R583" s="379"/>
      <c r="S583" s="379"/>
      <c r="T583" s="379"/>
      <c r="U583" s="379"/>
      <c r="V583" s="380"/>
      <c r="W583" s="380"/>
    </row>
    <row r="586" spans="16:23">
      <c r="P586" s="371"/>
      <c r="Q586" s="371"/>
      <c r="R586" s="371"/>
      <c r="S586" s="371"/>
      <c r="T586" s="371"/>
      <c r="U586" s="371"/>
      <c r="V586" s="371"/>
      <c r="W586" s="371"/>
    </row>
    <row r="587" spans="16:23">
      <c r="P587" s="373"/>
      <c r="Q587" s="373"/>
      <c r="R587" s="373"/>
      <c r="S587" s="373"/>
      <c r="T587" s="373"/>
      <c r="U587" s="373"/>
      <c r="V587" s="361"/>
      <c r="W587" s="361"/>
    </row>
    <row r="588" spans="16:23">
      <c r="P588" s="374"/>
      <c r="Q588" s="374"/>
      <c r="R588" s="374"/>
      <c r="S588" s="374"/>
      <c r="T588" s="374"/>
      <c r="U588" s="374"/>
      <c r="V588" s="370"/>
      <c r="W588" s="370"/>
    </row>
    <row r="589" spans="16:23">
      <c r="P589" s="374"/>
      <c r="Q589" s="374"/>
      <c r="R589" s="374"/>
      <c r="S589" s="374"/>
      <c r="T589" s="374"/>
      <c r="U589" s="374"/>
      <c r="V589" s="370"/>
      <c r="W589" s="370"/>
    </row>
    <row r="590" spans="16:23">
      <c r="P590" s="374"/>
      <c r="Q590" s="374"/>
      <c r="R590" s="374"/>
      <c r="S590" s="374"/>
      <c r="T590" s="374"/>
      <c r="U590" s="374"/>
      <c r="V590" s="370"/>
      <c r="W590" s="370"/>
    </row>
    <row r="591" spans="16:23">
      <c r="P591" s="374"/>
      <c r="Q591" s="374"/>
      <c r="R591" s="374"/>
      <c r="S591" s="374"/>
      <c r="T591" s="374"/>
      <c r="U591" s="374"/>
      <c r="V591" s="370"/>
      <c r="W591" s="370"/>
    </row>
    <row r="592" spans="16:23">
      <c r="P592" s="366"/>
      <c r="Q592" s="366"/>
      <c r="R592" s="366"/>
      <c r="S592" s="366"/>
      <c r="T592" s="366"/>
      <c r="U592" s="366"/>
      <c r="V592" s="366"/>
      <c r="W592" s="366"/>
    </row>
    <row r="593" spans="16:23">
      <c r="P593" s="374"/>
      <c r="Q593" s="374"/>
      <c r="R593" s="374"/>
      <c r="S593" s="374"/>
      <c r="T593" s="374"/>
      <c r="U593" s="374"/>
      <c r="V593" s="370"/>
      <c r="W593" s="370"/>
    </row>
    <row r="594" spans="16:23">
      <c r="P594" s="366"/>
      <c r="Q594" s="366"/>
      <c r="R594" s="366"/>
      <c r="S594" s="366"/>
      <c r="T594" s="366"/>
      <c r="U594" s="366"/>
      <c r="V594" s="366"/>
      <c r="W594" s="366"/>
    </row>
    <row r="595" spans="16:23">
      <c r="P595" s="375"/>
      <c r="Q595" s="375"/>
      <c r="R595" s="375"/>
      <c r="S595" s="375"/>
      <c r="T595" s="375"/>
      <c r="U595" s="375"/>
      <c r="V595" s="376"/>
      <c r="W595" s="376"/>
    </row>
    <row r="596" spans="16:23">
      <c r="P596" s="377"/>
      <c r="Q596" s="377"/>
      <c r="R596" s="377"/>
      <c r="S596" s="377"/>
      <c r="T596" s="377"/>
      <c r="U596" s="377"/>
      <c r="V596" s="377"/>
      <c r="W596" s="377"/>
    </row>
    <row r="597" spans="16:23">
      <c r="P597" s="366"/>
      <c r="Q597" s="366"/>
      <c r="R597" s="366"/>
      <c r="S597" s="366"/>
      <c r="T597" s="366"/>
      <c r="U597" s="366"/>
      <c r="V597" s="368"/>
      <c r="W597" s="368"/>
    </row>
    <row r="598" spans="16:23">
      <c r="P598" s="366"/>
      <c r="Q598" s="366"/>
      <c r="R598" s="366"/>
      <c r="S598" s="366"/>
      <c r="T598" s="366"/>
      <c r="U598" s="366"/>
      <c r="V598" s="366"/>
      <c r="W598" s="366"/>
    </row>
    <row r="599" spans="16:23">
      <c r="P599" s="378"/>
      <c r="Q599" s="378"/>
      <c r="R599" s="378"/>
      <c r="S599" s="378"/>
      <c r="T599" s="378"/>
      <c r="U599" s="378"/>
      <c r="V599" s="378"/>
      <c r="W599" s="378"/>
    </row>
    <row r="600" spans="16:23">
      <c r="P600" s="374"/>
      <c r="Q600" s="374"/>
      <c r="R600" s="374"/>
      <c r="S600" s="374"/>
      <c r="T600" s="374"/>
      <c r="U600" s="374"/>
      <c r="V600" s="374"/>
      <c r="W600" s="374"/>
    </row>
    <row r="601" spans="16:23">
      <c r="P601" s="374"/>
      <c r="Q601" s="374"/>
      <c r="R601" s="374"/>
      <c r="S601" s="374"/>
      <c r="T601" s="374"/>
      <c r="U601" s="374"/>
      <c r="V601" s="374"/>
      <c r="W601" s="374"/>
    </row>
    <row r="602" spans="16:23">
      <c r="P602" s="374"/>
      <c r="Q602" s="374"/>
      <c r="R602" s="374"/>
      <c r="S602" s="374"/>
      <c r="T602" s="374"/>
      <c r="U602" s="374"/>
      <c r="V602" s="374"/>
      <c r="W602" s="374"/>
    </row>
    <row r="603" spans="16:23">
      <c r="P603" s="379"/>
      <c r="Q603" s="379"/>
      <c r="R603" s="379"/>
      <c r="S603" s="379"/>
      <c r="T603" s="379"/>
      <c r="U603" s="379"/>
      <c r="V603" s="380"/>
      <c r="W603" s="380"/>
    </row>
    <row r="604" spans="16:23">
      <c r="P604" s="378"/>
      <c r="Q604" s="378"/>
      <c r="R604" s="378"/>
      <c r="S604" s="378"/>
      <c r="T604" s="378"/>
      <c r="U604" s="378"/>
      <c r="V604" s="378"/>
      <c r="W604" s="378"/>
    </row>
    <row r="605" spans="16:23">
      <c r="P605" s="374"/>
      <c r="Q605" s="374"/>
      <c r="R605" s="374"/>
      <c r="S605" s="374"/>
      <c r="T605" s="374"/>
      <c r="U605" s="374"/>
      <c r="V605" s="374"/>
      <c r="W605" s="374"/>
    </row>
    <row r="606" spans="16:23">
      <c r="P606" s="374"/>
      <c r="Q606" s="374"/>
      <c r="R606" s="374"/>
      <c r="S606" s="374"/>
      <c r="T606" s="374"/>
      <c r="U606" s="374"/>
      <c r="V606" s="374"/>
      <c r="W606" s="374"/>
    </row>
    <row r="607" spans="16:23">
      <c r="P607" s="379"/>
      <c r="Q607" s="379"/>
      <c r="R607" s="379"/>
      <c r="S607" s="379"/>
      <c r="T607" s="379"/>
      <c r="U607" s="379"/>
      <c r="V607" s="380"/>
      <c r="W607" s="380"/>
    </row>
    <row r="610" spans="16:23">
      <c r="P610" s="371"/>
      <c r="Q610" s="371"/>
      <c r="R610" s="371"/>
      <c r="S610" s="371"/>
      <c r="T610" s="371"/>
      <c r="U610" s="371"/>
      <c r="V610" s="371"/>
      <c r="W610" s="371"/>
    </row>
    <row r="611" spans="16:23">
      <c r="P611" s="373"/>
      <c r="Q611" s="373"/>
      <c r="R611" s="373"/>
      <c r="S611" s="373"/>
      <c r="T611" s="373"/>
      <c r="U611" s="373"/>
      <c r="V611" s="361"/>
      <c r="W611" s="361"/>
    </row>
    <row r="612" spans="16:23">
      <c r="P612" s="374"/>
      <c r="Q612" s="374"/>
      <c r="R612" s="374"/>
      <c r="S612" s="374"/>
      <c r="T612" s="374"/>
      <c r="U612" s="374"/>
      <c r="V612" s="370"/>
      <c r="W612" s="370"/>
    </row>
    <row r="613" spans="16:23">
      <c r="P613" s="374"/>
      <c r="Q613" s="374"/>
      <c r="R613" s="374"/>
      <c r="S613" s="374"/>
      <c r="T613" s="374"/>
      <c r="U613" s="374"/>
      <c r="V613" s="370"/>
      <c r="W613" s="370"/>
    </row>
    <row r="614" spans="16:23">
      <c r="P614" s="374"/>
      <c r="Q614" s="374"/>
      <c r="R614" s="374"/>
      <c r="S614" s="374"/>
      <c r="T614" s="374"/>
      <c r="U614" s="374"/>
      <c r="V614" s="370"/>
      <c r="W614" s="370"/>
    </row>
    <row r="615" spans="16:23">
      <c r="P615" s="374"/>
      <c r="Q615" s="374"/>
      <c r="R615" s="374"/>
      <c r="S615" s="374"/>
      <c r="T615" s="374"/>
      <c r="U615" s="374"/>
      <c r="V615" s="370"/>
      <c r="W615" s="370"/>
    </row>
    <row r="616" spans="16:23">
      <c r="P616" s="366"/>
      <c r="Q616" s="366"/>
      <c r="R616" s="366"/>
      <c r="S616" s="366"/>
      <c r="T616" s="366"/>
      <c r="U616" s="366"/>
      <c r="V616" s="366"/>
      <c r="W616" s="366"/>
    </row>
    <row r="617" spans="16:23">
      <c r="P617" s="374"/>
      <c r="Q617" s="374"/>
      <c r="R617" s="374"/>
      <c r="S617" s="374"/>
      <c r="T617" s="374"/>
      <c r="U617" s="374"/>
      <c r="V617" s="370"/>
      <c r="W617" s="370"/>
    </row>
    <row r="618" spans="16:23">
      <c r="P618" s="366"/>
      <c r="Q618" s="366"/>
      <c r="R618" s="366"/>
      <c r="S618" s="366"/>
      <c r="T618" s="366"/>
      <c r="U618" s="366"/>
      <c r="V618" s="366"/>
      <c r="W618" s="366"/>
    </row>
    <row r="619" spans="16:23">
      <c r="P619" s="375"/>
      <c r="Q619" s="375"/>
      <c r="R619" s="375"/>
      <c r="S619" s="375"/>
      <c r="T619" s="375"/>
      <c r="U619" s="375"/>
      <c r="V619" s="376"/>
      <c r="W619" s="376"/>
    </row>
    <row r="620" spans="16:23">
      <c r="P620" s="377"/>
      <c r="Q620" s="377"/>
      <c r="R620" s="377"/>
      <c r="S620" s="377"/>
      <c r="T620" s="377"/>
      <c r="U620" s="377"/>
      <c r="V620" s="377"/>
      <c r="W620" s="377"/>
    </row>
    <row r="621" spans="16:23">
      <c r="P621" s="366"/>
      <c r="Q621" s="366"/>
      <c r="R621" s="366"/>
      <c r="S621" s="366"/>
      <c r="T621" s="366"/>
      <c r="U621" s="366"/>
      <c r="V621" s="368"/>
      <c r="W621" s="368"/>
    </row>
    <row r="622" spans="16:23">
      <c r="P622" s="366"/>
      <c r="Q622" s="366"/>
      <c r="R622" s="366"/>
      <c r="S622" s="366"/>
      <c r="T622" s="366"/>
      <c r="U622" s="366"/>
      <c r="V622" s="366"/>
      <c r="W622" s="366"/>
    </row>
    <row r="623" spans="16:23">
      <c r="P623" s="378"/>
      <c r="Q623" s="378"/>
      <c r="R623" s="378"/>
      <c r="S623" s="378"/>
      <c r="T623" s="378"/>
      <c r="U623" s="378"/>
      <c r="V623" s="378"/>
      <c r="W623" s="378"/>
    </row>
    <row r="624" spans="16:23">
      <c r="P624" s="374"/>
      <c r="Q624" s="374"/>
      <c r="R624" s="374"/>
      <c r="S624" s="374"/>
      <c r="T624" s="374"/>
      <c r="U624" s="374"/>
      <c r="V624" s="374"/>
      <c r="W624" s="374"/>
    </row>
    <row r="625" spans="16:23">
      <c r="P625" s="374"/>
      <c r="Q625" s="374"/>
      <c r="R625" s="374"/>
      <c r="S625" s="374"/>
      <c r="T625" s="374"/>
      <c r="U625" s="374"/>
      <c r="V625" s="374"/>
      <c r="W625" s="374"/>
    </row>
    <row r="626" spans="16:23">
      <c r="P626" s="374"/>
      <c r="Q626" s="374"/>
      <c r="R626" s="374"/>
      <c r="S626" s="374"/>
      <c r="T626" s="374"/>
      <c r="U626" s="374"/>
      <c r="V626" s="374"/>
      <c r="W626" s="374"/>
    </row>
    <row r="627" spans="16:23">
      <c r="P627" s="379"/>
      <c r="Q627" s="379"/>
      <c r="R627" s="379"/>
      <c r="S627" s="379"/>
      <c r="T627" s="379"/>
      <c r="U627" s="379"/>
      <c r="V627" s="380"/>
      <c r="W627" s="380"/>
    </row>
    <row r="628" spans="16:23">
      <c r="P628" s="378"/>
      <c r="Q628" s="378"/>
      <c r="R628" s="378"/>
      <c r="S628" s="378"/>
      <c r="T628" s="378"/>
      <c r="U628" s="378"/>
      <c r="V628" s="378"/>
      <c r="W628" s="378"/>
    </row>
    <row r="629" spans="16:23">
      <c r="P629" s="374"/>
      <c r="Q629" s="374"/>
      <c r="R629" s="374"/>
      <c r="S629" s="374"/>
      <c r="T629" s="374"/>
      <c r="U629" s="374"/>
      <c r="V629" s="374"/>
      <c r="W629" s="374"/>
    </row>
    <row r="630" spans="16:23">
      <c r="P630" s="374"/>
      <c r="Q630" s="374"/>
      <c r="R630" s="374"/>
      <c r="S630" s="374"/>
      <c r="T630" s="374"/>
      <c r="U630" s="374"/>
      <c r="V630" s="374"/>
      <c r="W630" s="374"/>
    </row>
    <row r="631" spans="16:23">
      <c r="P631" s="379"/>
      <c r="Q631" s="379"/>
      <c r="R631" s="379"/>
      <c r="S631" s="379"/>
      <c r="T631" s="379"/>
      <c r="U631" s="379"/>
      <c r="V631" s="380"/>
      <c r="W631" s="380"/>
    </row>
    <row r="634" spans="16:23">
      <c r="P634" s="371"/>
      <c r="Q634" s="371"/>
      <c r="R634" s="371"/>
      <c r="S634" s="371"/>
      <c r="T634" s="371"/>
      <c r="U634" s="371"/>
      <c r="V634" s="371"/>
      <c r="W634" s="371"/>
    </row>
    <row r="635" spans="16:23">
      <c r="P635" s="373"/>
      <c r="Q635" s="373"/>
      <c r="R635" s="373"/>
      <c r="S635" s="373"/>
      <c r="T635" s="373"/>
      <c r="U635" s="373"/>
      <c r="V635" s="361"/>
      <c r="W635" s="361"/>
    </row>
    <row r="636" spans="16:23">
      <c r="P636" s="374"/>
      <c r="Q636" s="374"/>
      <c r="R636" s="374"/>
      <c r="S636" s="374"/>
      <c r="T636" s="374"/>
      <c r="U636" s="374"/>
      <c r="V636" s="370"/>
      <c r="W636" s="370"/>
    </row>
    <row r="637" spans="16:23">
      <c r="P637" s="374"/>
      <c r="Q637" s="374"/>
      <c r="R637" s="374"/>
      <c r="S637" s="374"/>
      <c r="T637" s="374"/>
      <c r="U637" s="374"/>
      <c r="V637" s="370"/>
      <c r="W637" s="370"/>
    </row>
    <row r="638" spans="16:23">
      <c r="P638" s="374"/>
      <c r="Q638" s="374"/>
      <c r="R638" s="374"/>
      <c r="S638" s="374"/>
      <c r="T638" s="374"/>
      <c r="U638" s="374"/>
      <c r="V638" s="370"/>
      <c r="W638" s="370"/>
    </row>
    <row r="639" spans="16:23">
      <c r="P639" s="374"/>
      <c r="Q639" s="374"/>
      <c r="R639" s="374"/>
      <c r="S639" s="374"/>
      <c r="T639" s="374"/>
      <c r="U639" s="374"/>
      <c r="V639" s="370"/>
      <c r="W639" s="370"/>
    </row>
    <row r="640" spans="16:23">
      <c r="P640" s="366"/>
      <c r="Q640" s="366"/>
      <c r="R640" s="366"/>
      <c r="S640" s="366"/>
      <c r="T640" s="366"/>
      <c r="U640" s="366"/>
      <c r="V640" s="366"/>
      <c r="W640" s="366"/>
    </row>
    <row r="641" spans="16:23">
      <c r="P641" s="374"/>
      <c r="Q641" s="374"/>
      <c r="R641" s="374"/>
      <c r="S641" s="374"/>
      <c r="T641" s="374"/>
      <c r="U641" s="374"/>
      <c r="V641" s="370"/>
      <c r="W641" s="370"/>
    </row>
    <row r="642" spans="16:23">
      <c r="P642" s="366"/>
      <c r="Q642" s="366"/>
      <c r="R642" s="366"/>
      <c r="S642" s="366"/>
      <c r="T642" s="366"/>
      <c r="U642" s="366"/>
      <c r="V642" s="366"/>
      <c r="W642" s="366"/>
    </row>
    <row r="643" spans="16:23">
      <c r="P643" s="375"/>
      <c r="Q643" s="375"/>
      <c r="R643" s="375"/>
      <c r="S643" s="375"/>
      <c r="T643" s="375"/>
      <c r="U643" s="375"/>
      <c r="V643" s="376"/>
      <c r="W643" s="376"/>
    </row>
    <row r="644" spans="16:23">
      <c r="P644" s="377"/>
      <c r="Q644" s="377"/>
      <c r="R644" s="377"/>
      <c r="S644" s="377"/>
      <c r="T644" s="377"/>
      <c r="U644" s="377"/>
      <c r="V644" s="377"/>
      <c r="W644" s="377"/>
    </row>
    <row r="645" spans="16:23">
      <c r="P645" s="366"/>
      <c r="Q645" s="366"/>
      <c r="R645" s="366"/>
      <c r="S645" s="366"/>
      <c r="T645" s="366"/>
      <c r="U645" s="366"/>
      <c r="V645" s="368"/>
      <c r="W645" s="368"/>
    </row>
    <row r="646" spans="16:23">
      <c r="P646" s="366"/>
      <c r="Q646" s="366"/>
      <c r="R646" s="366"/>
      <c r="S646" s="366"/>
      <c r="T646" s="366"/>
      <c r="U646" s="366"/>
      <c r="V646" s="366"/>
      <c r="W646" s="366"/>
    </row>
    <row r="647" spans="16:23">
      <c r="P647" s="378"/>
      <c r="Q647" s="378"/>
      <c r="R647" s="378"/>
      <c r="S647" s="378"/>
      <c r="T647" s="378"/>
      <c r="U647" s="378"/>
      <c r="V647" s="378"/>
      <c r="W647" s="378"/>
    </row>
    <row r="648" spans="16:23">
      <c r="P648" s="374"/>
      <c r="Q648" s="374"/>
      <c r="R648" s="374"/>
      <c r="S648" s="374"/>
      <c r="T648" s="374"/>
      <c r="U648" s="374"/>
      <c r="V648" s="374"/>
      <c r="W648" s="374"/>
    </row>
    <row r="649" spans="16:23">
      <c r="P649" s="374"/>
      <c r="Q649" s="374"/>
      <c r="R649" s="374"/>
      <c r="S649" s="374"/>
      <c r="T649" s="374"/>
      <c r="U649" s="374"/>
      <c r="V649" s="374"/>
      <c r="W649" s="374"/>
    </row>
    <row r="650" spans="16:23">
      <c r="P650" s="374"/>
      <c r="Q650" s="374"/>
      <c r="R650" s="374"/>
      <c r="S650" s="374"/>
      <c r="T650" s="374"/>
      <c r="U650" s="374"/>
      <c r="V650" s="374"/>
      <c r="W650" s="374"/>
    </row>
    <row r="651" spans="16:23">
      <c r="P651" s="379"/>
      <c r="Q651" s="379"/>
      <c r="R651" s="379"/>
      <c r="S651" s="379"/>
      <c r="T651" s="379"/>
      <c r="U651" s="379"/>
      <c r="V651" s="380"/>
      <c r="W651" s="380"/>
    </row>
    <row r="652" spans="16:23">
      <c r="P652" s="378"/>
      <c r="Q652" s="378"/>
      <c r="R652" s="378"/>
      <c r="S652" s="378"/>
      <c r="T652" s="378"/>
      <c r="U652" s="378"/>
      <c r="V652" s="378"/>
      <c r="W652" s="378"/>
    </row>
    <row r="653" spans="16:23">
      <c r="P653" s="374"/>
      <c r="Q653" s="374"/>
      <c r="R653" s="374"/>
      <c r="S653" s="374"/>
      <c r="T653" s="374"/>
      <c r="U653" s="374"/>
      <c r="V653" s="374"/>
      <c r="W653" s="374"/>
    </row>
    <row r="654" spans="16:23">
      <c r="P654" s="374"/>
      <c r="Q654" s="374"/>
      <c r="R654" s="374"/>
      <c r="S654" s="374"/>
      <c r="T654" s="374"/>
      <c r="U654" s="374"/>
      <c r="V654" s="374"/>
      <c r="W654" s="374"/>
    </row>
    <row r="655" spans="16:23">
      <c r="P655" s="379"/>
      <c r="Q655" s="379"/>
      <c r="R655" s="379"/>
      <c r="S655" s="379"/>
      <c r="T655" s="379"/>
      <c r="U655" s="379"/>
      <c r="V655" s="380"/>
      <c r="W655" s="380"/>
    </row>
    <row r="658" spans="16:23">
      <c r="P658" s="371"/>
      <c r="Q658" s="371"/>
      <c r="R658" s="371"/>
      <c r="S658" s="371"/>
      <c r="T658" s="371"/>
      <c r="U658" s="371"/>
      <c r="V658" s="371"/>
      <c r="W658" s="371"/>
    </row>
    <row r="659" spans="16:23">
      <c r="P659" s="373"/>
      <c r="Q659" s="373"/>
      <c r="R659" s="373"/>
      <c r="S659" s="373"/>
      <c r="T659" s="373"/>
      <c r="U659" s="373"/>
      <c r="V659" s="361"/>
      <c r="W659" s="361"/>
    </row>
    <row r="660" spans="16:23">
      <c r="P660" s="374"/>
      <c r="Q660" s="374"/>
      <c r="R660" s="374"/>
      <c r="S660" s="374"/>
      <c r="T660" s="374"/>
      <c r="U660" s="374"/>
      <c r="V660" s="370"/>
      <c r="W660" s="370"/>
    </row>
    <row r="661" spans="16:23">
      <c r="P661" s="374"/>
      <c r="Q661" s="374"/>
      <c r="R661" s="374"/>
      <c r="S661" s="374"/>
      <c r="T661" s="374"/>
      <c r="U661" s="374"/>
      <c r="V661" s="370"/>
      <c r="W661" s="370"/>
    </row>
    <row r="662" spans="16:23">
      <c r="P662" s="374"/>
      <c r="Q662" s="374"/>
      <c r="R662" s="374"/>
      <c r="S662" s="374"/>
      <c r="T662" s="374"/>
      <c r="U662" s="374"/>
      <c r="V662" s="370"/>
      <c r="W662" s="370"/>
    </row>
    <row r="663" spans="16:23">
      <c r="P663" s="374"/>
      <c r="Q663" s="374"/>
      <c r="R663" s="374"/>
      <c r="S663" s="374"/>
      <c r="T663" s="374"/>
      <c r="U663" s="374"/>
      <c r="V663" s="370"/>
      <c r="W663" s="370"/>
    </row>
    <row r="664" spans="16:23">
      <c r="P664" s="366"/>
      <c r="Q664" s="366"/>
      <c r="R664" s="366"/>
      <c r="S664" s="366"/>
      <c r="T664" s="366"/>
      <c r="U664" s="366"/>
      <c r="V664" s="366"/>
      <c r="W664" s="366"/>
    </row>
    <row r="665" spans="16:23">
      <c r="P665" s="374"/>
      <c r="Q665" s="374"/>
      <c r="R665" s="374"/>
      <c r="S665" s="374"/>
      <c r="T665" s="374"/>
      <c r="U665" s="374"/>
      <c r="V665" s="370"/>
      <c r="W665" s="370"/>
    </row>
    <row r="666" spans="16:23">
      <c r="P666" s="366"/>
      <c r="Q666" s="366"/>
      <c r="R666" s="366"/>
      <c r="S666" s="366"/>
      <c r="T666" s="366"/>
      <c r="U666" s="366"/>
      <c r="V666" s="366"/>
      <c r="W666" s="366"/>
    </row>
    <row r="667" spans="16:23">
      <c r="P667" s="375"/>
      <c r="Q667" s="375"/>
      <c r="R667" s="375"/>
      <c r="S667" s="375"/>
      <c r="T667" s="375"/>
      <c r="U667" s="375"/>
      <c r="V667" s="376"/>
      <c r="W667" s="376"/>
    </row>
    <row r="668" spans="16:23">
      <c r="P668" s="377"/>
      <c r="Q668" s="377"/>
      <c r="R668" s="377"/>
      <c r="S668" s="377"/>
      <c r="T668" s="377"/>
      <c r="U668" s="377"/>
      <c r="V668" s="377"/>
      <c r="W668" s="377"/>
    </row>
    <row r="669" spans="16:23">
      <c r="P669" s="366"/>
      <c r="Q669" s="366"/>
      <c r="R669" s="366"/>
      <c r="S669" s="366"/>
      <c r="T669" s="366"/>
      <c r="U669" s="366"/>
      <c r="V669" s="368"/>
      <c r="W669" s="368"/>
    </row>
    <row r="670" spans="16:23">
      <c r="P670" s="366"/>
      <c r="Q670" s="366"/>
      <c r="R670" s="366"/>
      <c r="S670" s="366"/>
      <c r="T670" s="366"/>
      <c r="U670" s="366"/>
      <c r="V670" s="366"/>
      <c r="W670" s="366"/>
    </row>
    <row r="671" spans="16:23">
      <c r="P671" s="378"/>
      <c r="Q671" s="378"/>
      <c r="R671" s="378"/>
      <c r="S671" s="378"/>
      <c r="T671" s="378"/>
      <c r="U671" s="378"/>
      <c r="V671" s="378"/>
      <c r="W671" s="378"/>
    </row>
    <row r="672" spans="16:23">
      <c r="P672" s="374"/>
      <c r="Q672" s="374"/>
      <c r="R672" s="374"/>
      <c r="S672" s="374"/>
      <c r="T672" s="374"/>
      <c r="U672" s="374"/>
      <c r="V672" s="374"/>
      <c r="W672" s="374"/>
    </row>
    <row r="673" spans="16:23">
      <c r="P673" s="374"/>
      <c r="Q673" s="374"/>
      <c r="R673" s="374"/>
      <c r="S673" s="374"/>
      <c r="T673" s="374"/>
      <c r="U673" s="374"/>
      <c r="V673" s="374"/>
      <c r="W673" s="374"/>
    </row>
    <row r="674" spans="16:23">
      <c r="P674" s="374"/>
      <c r="Q674" s="374"/>
      <c r="R674" s="374"/>
      <c r="S674" s="374"/>
      <c r="T674" s="374"/>
      <c r="U674" s="374"/>
      <c r="V674" s="374"/>
      <c r="W674" s="374"/>
    </row>
    <row r="675" spans="16:23">
      <c r="P675" s="379"/>
      <c r="Q675" s="379"/>
      <c r="R675" s="379"/>
      <c r="S675" s="379"/>
      <c r="T675" s="379"/>
      <c r="U675" s="379"/>
      <c r="V675" s="380"/>
      <c r="W675" s="380"/>
    </row>
    <row r="676" spans="16:23">
      <c r="P676" s="378"/>
      <c r="Q676" s="378"/>
      <c r="R676" s="378"/>
      <c r="S676" s="378"/>
      <c r="T676" s="378"/>
      <c r="U676" s="378"/>
      <c r="V676" s="378"/>
      <c r="W676" s="378"/>
    </row>
    <row r="677" spans="16:23">
      <c r="P677" s="374"/>
      <c r="Q677" s="374"/>
      <c r="R677" s="374"/>
      <c r="S677" s="374"/>
      <c r="T677" s="374"/>
      <c r="U677" s="374"/>
      <c r="V677" s="374"/>
      <c r="W677" s="374"/>
    </row>
    <row r="678" spans="16:23">
      <c r="P678" s="374"/>
      <c r="Q678" s="374"/>
      <c r="R678" s="374"/>
      <c r="S678" s="374"/>
      <c r="T678" s="374"/>
      <c r="U678" s="374"/>
      <c r="V678" s="374"/>
      <c r="W678" s="374"/>
    </row>
    <row r="679" spans="16:23">
      <c r="P679" s="379"/>
      <c r="Q679" s="379"/>
      <c r="R679" s="379"/>
      <c r="S679" s="379"/>
      <c r="T679" s="379"/>
      <c r="U679" s="379"/>
      <c r="V679" s="380"/>
      <c r="W679" s="380"/>
    </row>
  </sheetData>
  <pageMargins left="0.7" right="0.7" top="0.75" bottom="0.75" header="0.3" footer="0.3"/>
  <pageSetup paperSize="9" orientation="portrait" horizontalDpi="144" verticalDpi="144"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6A89D32166AE4DBBC991C9AF4A6463" ma:contentTypeVersion="19" ma:contentTypeDescription="Opprett et nytt dokument." ma:contentTypeScope="" ma:versionID="5e03d6801a4ae3f81738181e742a04cd">
  <xsd:schema xmlns:xsd="http://www.w3.org/2001/XMLSchema" xmlns:xs="http://www.w3.org/2001/XMLSchema" xmlns:p="http://schemas.microsoft.com/office/2006/metadata/properties" xmlns:ns2="061600ca-0686-4b1f-968b-c12fc4e22610" xmlns:ns3="e5d8decc-fbf3-42af-b0c5-552e08ad530d" targetNamespace="http://schemas.microsoft.com/office/2006/metadata/properties" ma:root="true" ma:fieldsID="30a6b5496bae338270fb4acb64de5c40" ns2:_="" ns3:_="">
    <xsd:import namespace="061600ca-0686-4b1f-968b-c12fc4e22610"/>
    <xsd:import namespace="e5d8decc-fbf3-42af-b0c5-552e08ad530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1600ca-0686-4b1f-968b-c12fc4e226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emerkelapper" ma:readOnly="false" ma:fieldId="{5cf76f15-5ced-4ddc-b409-7134ff3c332f}" ma:taxonomyMulti="true" ma:sspId="0e9fb7f4-5f52-4a16-a0ab-965ebfdb74ca"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d8decc-fbf3-42af-b0c5-552e08ad530d" elementFormDefault="qualified">
    <xsd:import namespace="http://schemas.microsoft.com/office/2006/documentManagement/types"/>
    <xsd:import namespace="http://schemas.microsoft.com/office/infopath/2007/PartnerControls"/>
    <xsd:element name="SharedWithUsers" ma:index="14"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ingsdetaljer" ma:internalName="SharedWithDetails" ma:readOnly="true">
      <xsd:simpleType>
        <xsd:restriction base="dms:Note">
          <xsd:maxLength value="255"/>
        </xsd:restriction>
      </xsd:simpleType>
    </xsd:element>
    <xsd:element name="TaxCatchAll" ma:index="21" nillable="true" ma:displayName="Taxonomy Catch All Column" ma:hidden="true" ma:list="{640418c8-d16b-4946-9696-16dac5a4351c}" ma:internalName="TaxCatchAll" ma:showField="CatchAllData" ma:web="e5d8decc-fbf3-42af-b0c5-552e08ad53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c D A A B Q S w M E F A A C A A g A y 0 q r U I 8 S u U a n A A A A + Q A A A B I A H A B D b 2 5 m a W c v U G F j a 2 F n Z S 5 4 b W w g o h g A K K A U A A A A A A A A A A A A A A A A A A A A A A A A A A A A h Y + 9 D o I w G E V f h X S n f 0 S j 5 K M M r q I m J s a 1 Y o V G K I Y W y 7 s 5 + E i + g i S K u j n e k z O c + 7 j d I e 3 r K r i q 1 u r G J I h h i g J l 8 u a o T Z G g z p 3 C G U o F b G R + l o U K B t n Y u L f H B J X O X W J C v P f Y R 7 h p C 8 I p Z W S f L b d 5 q W q J P r L + L 4 f a W C d N r p C A 3 S t G c D x l e M L m H L O I M i A j h 0 y b r 8 O H Z E y B / E B Y d J X r W i X M I V y t g Y w T y P u G e A J Q S w M E F A A C A A g A y 0 q r 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t K q 1 A o i k e 4 D g A A A B E A A A A T A B w A R m 9 y b X V s Y X M v U 2 V j d G l v b j E u b S C i G A A o o B Q A A A A A A A A A A A A A A A A A A A A A A A A A A A A r T k 0 u y c z P U w i G 0 I b W A F B L A Q I t A B Q A A g A I A M t K q 1 C P E r l G p w A A A P k A A A A S A A A A A A A A A A A A A A A A A A A A A A B D b 2 5 m a W c v U G F j a 2 F n Z S 5 4 b W x Q S w E C L Q A U A A I A C A D L S q t Q D 8 r p q 6 Q A A A D p A A A A E w A A A A A A A A A A A A A A A A D z A A A A W 0 N v b n R l b n R f V H l w Z X N d L n h t b F B L A Q I t A B Q A A g A I A M t K q 1 A 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K u E m h + q n z T b q b X i m S u 9 j B A A A A A A I A A A A A A A N m A A D A A A A A E A A A A I l z e J w t K F v 9 P y 0 n k r k h q y c A A A A A B I A A A K A A A A A Q A A A A H o I y A t B L 9 D c E U I J N k 4 6 R v l A A A A C + M 7 Q a q q k 9 2 x 0 r I r D 2 7 N a a j E 0 d W q X / Q E p A Y 0 A w Z o a 6 s i t b p 4 p u U q u y I E 4 Y F r F m q l N 6 d t i W G J F 1 0 k g F F 6 + w k a z H p A Q o b h 0 K t L x 8 F z t v Q W H 2 N B Q A A A B y k J j o b R 9 4 h Z L u k 6 n K 7 I J P I P 2 s g w = = < / 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61600ca-0686-4b1f-968b-c12fc4e22610">
      <Terms xmlns="http://schemas.microsoft.com/office/infopath/2007/PartnerControls"/>
    </lcf76f155ced4ddcb4097134ff3c332f>
    <TaxCatchAll xmlns="e5d8decc-fbf3-42af-b0c5-552e08ad530d" xsi:nil="true"/>
  </documentManagement>
</p:properties>
</file>

<file path=customXml/itemProps1.xml><?xml version="1.0" encoding="utf-8"?>
<ds:datastoreItem xmlns:ds="http://schemas.openxmlformats.org/officeDocument/2006/customXml" ds:itemID="{0878422A-114E-4EDF-B823-43E4E29FACFD}">
  <ds:schemaRefs>
    <ds:schemaRef ds:uri="http://schemas.microsoft.com/sharepoint/v3/contenttype/forms"/>
  </ds:schemaRefs>
</ds:datastoreItem>
</file>

<file path=customXml/itemProps2.xml><?xml version="1.0" encoding="utf-8"?>
<ds:datastoreItem xmlns:ds="http://schemas.openxmlformats.org/officeDocument/2006/customXml" ds:itemID="{4BCC711E-10A1-4B47-BBA0-7960BCAEA5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1600ca-0686-4b1f-968b-c12fc4e22610"/>
    <ds:schemaRef ds:uri="e5d8decc-fbf3-42af-b0c5-552e08ad53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342D97-B0AA-41BF-BA78-5337AE5EE4D0}">
  <ds:schemaRefs>
    <ds:schemaRef ds:uri="http://schemas.microsoft.com/DataMashup"/>
  </ds:schemaRefs>
</ds:datastoreItem>
</file>

<file path=customXml/itemProps4.xml><?xml version="1.0" encoding="utf-8"?>
<ds:datastoreItem xmlns:ds="http://schemas.openxmlformats.org/officeDocument/2006/customXml" ds:itemID="{6394C0FF-A802-4490-AC99-2277A0D76D66}">
  <ds:schemaRefs>
    <ds:schemaRef ds:uri="http://schemas.microsoft.com/office/2006/metadata/properties"/>
    <ds:schemaRef ds:uri="http://schemas.microsoft.com/office/infopath/2007/PartnerControls"/>
    <ds:schemaRef ds:uri="061600ca-0686-4b1f-968b-c12fc4e22610"/>
    <ds:schemaRef ds:uri="e5d8decc-fbf3-42af-b0c5-552e08ad53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21</vt:i4>
      </vt:variant>
      <vt:variant>
        <vt:lpstr>Navngitte områder</vt:lpstr>
      </vt:variant>
      <vt:variant>
        <vt:i4>4</vt:i4>
      </vt:variant>
    </vt:vector>
  </HeadingPairs>
  <TitlesOfParts>
    <vt:vector size="25" baseType="lpstr">
      <vt:lpstr>Front</vt:lpstr>
      <vt:lpstr>Contact info</vt:lpstr>
      <vt:lpstr>Contents</vt:lpstr>
      <vt:lpstr>APM definition</vt:lpstr>
      <vt:lpstr>1 APM</vt:lpstr>
      <vt:lpstr>2 Results and key figures</vt:lpstr>
      <vt:lpstr>3 Balance sheet</vt:lpstr>
      <vt:lpstr>4 Capital Adequacy</vt:lpstr>
      <vt:lpstr>5 Segment</vt:lpstr>
      <vt:lpstr>6 Margins</vt:lpstr>
      <vt:lpstr>7 Income</vt:lpstr>
      <vt:lpstr>8 Expenses</vt:lpstr>
      <vt:lpstr>9 Lending</vt:lpstr>
      <vt:lpstr>10 Gross loans and loss prov.</vt:lpstr>
      <vt:lpstr>11 Deposits</vt:lpstr>
      <vt:lpstr>12 Customers</vt:lpstr>
      <vt:lpstr>13 Macro sensitivity</vt:lpstr>
      <vt:lpstr>14 ESG PAIs</vt:lpstr>
      <vt:lpstr>15 Staff</vt:lpstr>
      <vt:lpstr> 16 Pro forma results</vt:lpstr>
      <vt:lpstr>APM Data</vt:lpstr>
      <vt:lpstr>APMdata</vt:lpstr>
      <vt:lpstr>CtrlPrint_Eng_Note_19_Proforma_balansetall</vt:lpstr>
      <vt:lpstr>CtrlPrint_Eng_Note_19_Proforma_nøkkeltall</vt:lpstr>
      <vt:lpstr>CtrlPrint_Eng_Note_19_Proforma_resultat</vt:lpstr>
    </vt:vector>
  </TitlesOfParts>
  <Manager/>
  <Company>SpareBank1 Østlandet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christian.hoistad@sb1ostlandet.no</dc:creator>
  <cp:keywords/>
  <dc:description/>
  <cp:lastModifiedBy>Frode Nipseth Kleven</cp:lastModifiedBy>
  <cp:revision/>
  <dcterms:created xsi:type="dcterms:W3CDTF">2017-12-01T09:54:14Z</dcterms:created>
  <dcterms:modified xsi:type="dcterms:W3CDTF">2026-08-14T12:31:41Z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522f8-dde9-421e-9a4d-85fac4e712b6_Enabled">
    <vt:lpwstr>True</vt:lpwstr>
  </property>
  <property fmtid="{D5CDD505-2E9C-101B-9397-08002B2CF9AE}" pid="3" name="MSIP_Label_38f522f8-dde9-421e-9a4d-85fac4e712b6_SiteId">
    <vt:lpwstr>8c39e660-8fca-4445-8047-ade8999d2570</vt:lpwstr>
  </property>
  <property fmtid="{D5CDD505-2E9C-101B-9397-08002B2CF9AE}" pid="4" name="MSIP_Label_38f522f8-dde9-421e-9a4d-85fac4e712b6_Owner">
    <vt:lpwstr>z.marius.mosholen@sb1ostlandet.no</vt:lpwstr>
  </property>
  <property fmtid="{D5CDD505-2E9C-101B-9397-08002B2CF9AE}" pid="5" name="MSIP_Label_38f522f8-dde9-421e-9a4d-85fac4e712b6_SetDate">
    <vt:lpwstr>2019-12-17T05:05:10.3016808Z</vt:lpwstr>
  </property>
  <property fmtid="{D5CDD505-2E9C-101B-9397-08002B2CF9AE}" pid="6" name="MSIP_Label_38f522f8-dde9-421e-9a4d-85fac4e712b6_Name">
    <vt:lpwstr>Intern</vt:lpwstr>
  </property>
  <property fmtid="{D5CDD505-2E9C-101B-9397-08002B2CF9AE}" pid="7" name="MSIP_Label_38f522f8-dde9-421e-9a4d-85fac4e712b6_Application">
    <vt:lpwstr>Microsoft Azure Information Protection</vt:lpwstr>
  </property>
  <property fmtid="{D5CDD505-2E9C-101B-9397-08002B2CF9AE}" pid="8" name="MSIP_Label_38f522f8-dde9-421e-9a4d-85fac4e712b6_ActionId">
    <vt:lpwstr>78b8061c-8f8d-4f61-9180-f016b4acbc56</vt:lpwstr>
  </property>
  <property fmtid="{D5CDD505-2E9C-101B-9397-08002B2CF9AE}" pid="9" name="MSIP_Label_38f522f8-dde9-421e-9a4d-85fac4e712b6_Extended_MSFT_Method">
    <vt:lpwstr>Automatic</vt:lpwstr>
  </property>
  <property fmtid="{D5CDD505-2E9C-101B-9397-08002B2CF9AE}" pid="10" name="MSIP_Label_e2178bd9-03cb-4874-80e6-5f216f933119_Enabled">
    <vt:lpwstr>True</vt:lpwstr>
  </property>
  <property fmtid="{D5CDD505-2E9C-101B-9397-08002B2CF9AE}" pid="11" name="MSIP_Label_e2178bd9-03cb-4874-80e6-5f216f933119_SiteId">
    <vt:lpwstr>8c39e660-8fca-4445-8047-ade8999d2570</vt:lpwstr>
  </property>
  <property fmtid="{D5CDD505-2E9C-101B-9397-08002B2CF9AE}" pid="12" name="MSIP_Label_e2178bd9-03cb-4874-80e6-5f216f933119_Owner">
    <vt:lpwstr>z.marius.mosholen@sb1ostlandet.no</vt:lpwstr>
  </property>
  <property fmtid="{D5CDD505-2E9C-101B-9397-08002B2CF9AE}" pid="13" name="MSIP_Label_e2178bd9-03cb-4874-80e6-5f216f933119_SetDate">
    <vt:lpwstr>2019-12-17T05:05:10.3016808Z</vt:lpwstr>
  </property>
  <property fmtid="{D5CDD505-2E9C-101B-9397-08002B2CF9AE}" pid="14" name="MSIP_Label_e2178bd9-03cb-4874-80e6-5f216f933119_Name">
    <vt:lpwstr>Intern</vt:lpwstr>
  </property>
  <property fmtid="{D5CDD505-2E9C-101B-9397-08002B2CF9AE}" pid="15" name="MSIP_Label_e2178bd9-03cb-4874-80e6-5f216f933119_Application">
    <vt:lpwstr>Microsoft Azure Information Protection</vt:lpwstr>
  </property>
  <property fmtid="{D5CDD505-2E9C-101B-9397-08002B2CF9AE}" pid="16" name="MSIP_Label_e2178bd9-03cb-4874-80e6-5f216f933119_ActionId">
    <vt:lpwstr>78b8061c-8f8d-4f61-9180-f016b4acbc56</vt:lpwstr>
  </property>
  <property fmtid="{D5CDD505-2E9C-101B-9397-08002B2CF9AE}" pid="17" name="MSIP_Label_e2178bd9-03cb-4874-80e6-5f216f933119_Parent">
    <vt:lpwstr>38f522f8-dde9-421e-9a4d-85fac4e712b6</vt:lpwstr>
  </property>
  <property fmtid="{D5CDD505-2E9C-101B-9397-08002B2CF9AE}" pid="18" name="MSIP_Label_e2178bd9-03cb-4874-80e6-5f216f933119_Extended_MSFT_Method">
    <vt:lpwstr>Automatic</vt:lpwstr>
  </property>
  <property fmtid="{D5CDD505-2E9C-101B-9397-08002B2CF9AE}" pid="19" name="Sensitivity">
    <vt:lpwstr>Intern Intern</vt:lpwstr>
  </property>
  <property fmtid="{D5CDD505-2E9C-101B-9397-08002B2CF9AE}" pid="20" name="MediaServiceImageTags">
    <vt:lpwstr/>
  </property>
  <property fmtid="{D5CDD505-2E9C-101B-9397-08002B2CF9AE}" pid="21" name="ContentTypeId">
    <vt:lpwstr>0x010100216A89D32166AE4DBBC991C9AF4A6463</vt:lpwstr>
  </property>
</Properties>
</file>